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ign-staff\Documents\"/>
    </mc:Choice>
  </mc:AlternateContent>
  <xr:revisionPtr revIDLastSave="0" documentId="13_ncr:1_{E7BC573B-848B-47A0-839B-3A5FE9AE5B42}" xr6:coauthVersionLast="36" xr6:coauthVersionMax="36" xr10:uidLastSave="{00000000-0000-0000-0000-000000000000}"/>
  <bookViews>
    <workbookView xWindow="0" yWindow="0" windowWidth="7080" windowHeight="10515" tabRatio="781" activeTab="12" xr2:uid="{00000000-000D-0000-FFFF-FFFF00000000}"/>
  </bookViews>
  <sheets>
    <sheet name="改訂履歴" sheetId="79" r:id="rId1"/>
    <sheet name="この資料について" sheetId="97" r:id="rId2"/>
    <sheet name="倉川" sheetId="83" r:id="rId3"/>
    <sheet name="馬渕" sheetId="95" r:id="rId4"/>
    <sheet name="村山" sheetId="86" r:id="rId5"/>
    <sheet name="菊地" sheetId="87" r:id="rId6"/>
    <sheet name="藤田" sheetId="88" r:id="rId7"/>
    <sheet name="稲永" sheetId="89" r:id="rId8"/>
    <sheet name="源津" sheetId="90" r:id="rId9"/>
    <sheet name="山田" sheetId="92" r:id="rId10"/>
    <sheet name="濱岡" sheetId="102" r:id="rId11"/>
    <sheet name="隈元" sheetId="122" r:id="rId12"/>
    <sheet name="邱" sheetId="123" r:id="rId13"/>
    <sheet name="A" sheetId="94" r:id="rId14"/>
    <sheet name="B" sheetId="116" r:id="rId15"/>
    <sheet name="サマリ_メンバ" sheetId="5" r:id="rId16"/>
    <sheet name="サマリ_全体" sheetId="7" r:id="rId17"/>
    <sheet name="サマリ_タスク" sheetId="107" r:id="rId18"/>
    <sheet name="サマリ_MF詳細" sheetId="9" r:id="rId19"/>
    <sheet name="項目選択肢" sheetId="2" state="hidden" r:id="rId20"/>
    <sheet name="勤務日数" sheetId="3" state="hidden" r:id="rId21"/>
    <sheet name="MAP" sheetId="10" state="hidden" r:id="rId22"/>
    <sheet name="項目マスタ" sheetId="127" r:id="rId23"/>
    <sheet name="設定" sheetId="6" r:id="rId24"/>
    <sheet name="list" sheetId="4" r:id="rId25"/>
  </sheets>
  <functionGroups builtInGroupCount="19"/>
  <definedNames>
    <definedName name="_xlnm._FilterDatabase" localSheetId="13" hidden="1">A!$A$6:$AW$48</definedName>
    <definedName name="_xlnm._FilterDatabase" localSheetId="14" hidden="1">B!$A$6:$AW$42</definedName>
    <definedName name="_xlnm._FilterDatabase" localSheetId="18" hidden="1">サマリ_MF詳細!$B$7:$AB$39</definedName>
    <definedName name="_xlnm._FilterDatabase" localSheetId="17" hidden="1">サマリ_タスク!$A$7:$AI$114</definedName>
    <definedName name="_xlnm._FilterDatabase" localSheetId="15" hidden="1">サマリ_メンバ!$B$6:$BU$446</definedName>
    <definedName name="_xlnm._FilterDatabase" localSheetId="16" hidden="1">サマリ_全体!$A$7:$Y$34</definedName>
    <definedName name="_xlnm._FilterDatabase" localSheetId="9" hidden="1">山田!$A$6:$AW$41</definedName>
    <definedName name="_xlnm._FilterDatabase" localSheetId="4" hidden="1">村山!$A$6:$AW$71</definedName>
    <definedName name="_xlnm._FilterDatabase" localSheetId="12" hidden="1">邱!$A$6:$AW$42</definedName>
    <definedName name="_xlnm._FilterDatabase" localSheetId="2" hidden="1">倉川!$A$6:$AW$27</definedName>
    <definedName name="_xlnm._FilterDatabase" localSheetId="3" hidden="1">馬渕!$A$6:$AW$96</definedName>
    <definedName name="_xlnm._FilterDatabase" localSheetId="5" hidden="1">菊地!$A$6:$AW$62</definedName>
    <definedName name="_xlnm._FilterDatabase" localSheetId="11" hidden="1">隈元!$A$6:$AW$27</definedName>
    <definedName name="_xlnm._FilterDatabase" localSheetId="22" hidden="1">項目マスタ!$A$2:$P$192</definedName>
    <definedName name="_xlnm._FilterDatabase" localSheetId="8" hidden="1">源津!$A$6:$AW$53</definedName>
    <definedName name="_xlnm._FilterDatabase" localSheetId="7" hidden="1">稲永!$A$6:$AW$50</definedName>
    <definedName name="_xlnm._FilterDatabase" localSheetId="10" hidden="1">濱岡!$A$6:$AW$43</definedName>
    <definedName name="_xlnm._FilterDatabase" localSheetId="6" hidden="1">藤田!$A$6:$AW$42</definedName>
    <definedName name="AFL">項目選択肢!$D$5:$D$7</definedName>
    <definedName name="APF">項目選択肢!$E$5:$E$7</definedName>
    <definedName name="ASP標準版">項目選択肢!$T$5:$T$10</definedName>
    <definedName name="_xlnm.Extract" localSheetId="17">サマリ_タスク!$M$8:$M$100</definedName>
    <definedName name="Flash脱却">項目選択肢!$M$5:$M$9</definedName>
    <definedName name="MFデザイン">項目選択肢!$K$5:$K$17</definedName>
    <definedName name="MFリノベーション">項目選択肢!$Y$5:$Y$9</definedName>
    <definedName name="PC版">項目選択肢!$AE$5:$AE$6</definedName>
    <definedName name="_xlnm.Print_Area" localSheetId="15">サマリ_メンバ!$B$1:$BU$446</definedName>
    <definedName name="SMII">項目選択肢!$C$5:$C$7</definedName>
    <definedName name="STAR_MF">項目選択肢!$B$5:$B$8</definedName>
    <definedName name="STARモバイル">項目選択肢!$X$5:$X$9</definedName>
    <definedName name="XXXXXX">項目選択肢!$H$5:$H$8</definedName>
    <definedName name="エンハンス">項目選択肢!$Q$5:$Q$6</definedName>
    <definedName name="スマホアプリ版">項目選択肢!$AF$5:$AF$6</definedName>
    <definedName name="テーマ対応">項目選択肢!$R$5:$R$9</definedName>
    <definedName name="デザイン">項目選択肢!$AA$5:$AA$6</definedName>
    <definedName name="デザイン制作">項目選択肢!$AG$5:$AG$6</definedName>
    <definedName name="プロジェクトＡ">項目選択肢!$N$5:$N$12</definedName>
    <definedName name="プロジェクトＢ">項目選択肢!$O$5:$O$12</definedName>
    <definedName name="フロント帳票">項目選択肢!$V$5:$V$6</definedName>
    <definedName name="ホワイトモック">項目選択肢!$U$5:$U$10</definedName>
    <definedName name="メンバ">list!$A$2:$A$15</definedName>
    <definedName name="メンバ集計">サマリ_メンバ!$C$7:$C$446</definedName>
    <definedName name="モックアップ">項目選択肢!$AB$5:$AB$8</definedName>
    <definedName name="モック開発">項目選択肢!$AH$5:$AH$6</definedName>
    <definedName name="リーダ業務">項目選択肢!$F$5:$F$8</definedName>
    <definedName name="内部改善">項目選択肢!$AC$5:$AC$6</definedName>
    <definedName name="分類1">項目選択肢!$A$5:$A$11</definedName>
    <definedName name="打合せ">項目選択肢!$P$5:$P$6</definedName>
    <definedName name="生保Web">項目選択肢!$L$5:$L$7</definedName>
    <definedName name="休暇">項目選択肢!$J$5:$J$6</definedName>
    <definedName name="役割">list!$B$2:$B$5</definedName>
    <definedName name="役割集計">サマリ_メンバ!$D$7:$D$446</definedName>
    <definedName name="投資情報">項目選択肢!$W$5:$W$6</definedName>
    <definedName name="社内業務">項目選択肢!$I$5:$I$8</definedName>
    <definedName name="提案活動">項目選択肢!$G$5:$G$8</definedName>
    <definedName name="集計W1MD">サマリ_メンバ!$BD$7:$BD$446</definedName>
    <definedName name="集計W1MM">サマリ_メンバ!$BB$7:$BB$446</definedName>
    <definedName name="集計W1MW">サマリ_メンバ!$BC$7:$BC$446</definedName>
    <definedName name="集計W2MD">サマリ_メンバ!$BH$7:$BH$446</definedName>
    <definedName name="集計W2MM">サマリ_メンバ!$BF$7:$BF$446</definedName>
    <definedName name="集計W2MW">サマリ_メンバ!$BG$7:$BG$446</definedName>
    <definedName name="集計W3MD">サマリ_メンバ!$BL$7:$BL$446</definedName>
    <definedName name="集計W3MM">サマリ_メンバ!$BJ$7:$BJ$446</definedName>
    <definedName name="集計W3MW">サマリ_メンバ!$BK$7:$BK$446</definedName>
    <definedName name="集計W4MD">サマリ_メンバ!$BP$7:$BP$446</definedName>
    <definedName name="集計W4MM">サマリ_メンバ!$BN$7:$BN$446</definedName>
    <definedName name="集計W4MW">サマリ_メンバ!$BO$7:$BO$446</definedName>
    <definedName name="集計W5MD">サマリ_メンバ!$BT$7:$BT$446</definedName>
    <definedName name="集計W5MM">サマリ_メンバ!$BR$7:$BR$446</definedName>
    <definedName name="集計W5MW">サマリ_メンバ!$BS$7:$BS$446</definedName>
    <definedName name="集計当月MD">サマリ_メンバ!$BA$7:$BA$446</definedName>
    <definedName name="集計当月MM">サマリ_メンバ!$AZ$7:$AZ$446</definedName>
    <definedName name="集計単位MD">list!$D$2:$D$4</definedName>
    <definedName name="集計単位W1">list!$D$2:$D$4</definedName>
    <definedName name="集計単位W2">list!$D$2:$D$4</definedName>
    <definedName name="集計単位W3">list!$D$2:$D$4</definedName>
    <definedName name="集計単位W4">list!$D$2:$D$4</definedName>
    <definedName name="集計単位W5">list!$D$2:$D$4</definedName>
    <definedName name="集計単位当月">list!$E$2:$E$3</definedName>
    <definedName name="集計基準">list!$C$2:$C$7</definedName>
    <definedName name="新規ON">項目選択肢!$S$5:$S$9</definedName>
    <definedName name="補助1">list!$F$2:$F$6</definedName>
    <definedName name="障害_自責">項目選択肢!$AD$5:$AD$7</definedName>
    <definedName name="環境・ライブラリ">項目選択肢!$Z$5:$Z$9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206" i="107" l="1"/>
  <c r="AF205" i="107"/>
  <c r="AF204" i="107"/>
  <c r="AF203" i="107"/>
  <c r="AF202" i="107"/>
  <c r="AF201" i="107"/>
  <c r="AF200" i="107"/>
  <c r="AF199" i="107"/>
  <c r="AF198" i="107"/>
  <c r="AF197" i="107"/>
  <c r="AF196" i="107"/>
  <c r="AF195" i="107"/>
  <c r="AF194" i="107"/>
  <c r="AF193" i="107"/>
  <c r="AF192" i="107"/>
  <c r="AF191" i="107"/>
  <c r="AF190" i="107"/>
  <c r="AF189" i="107"/>
  <c r="AF188" i="107"/>
  <c r="AF187" i="107"/>
  <c r="AF186" i="107"/>
  <c r="AF185" i="107"/>
  <c r="AF184" i="107"/>
  <c r="AF183" i="107"/>
  <c r="AF182" i="107"/>
  <c r="AF181" i="107"/>
  <c r="AF180" i="107"/>
  <c r="AF179" i="107"/>
  <c r="AF178" i="107"/>
  <c r="AF177" i="107"/>
  <c r="AF176" i="107"/>
  <c r="AF175" i="107"/>
  <c r="AF174" i="107"/>
  <c r="AF173" i="107"/>
  <c r="AF172" i="107"/>
  <c r="AF171" i="107"/>
  <c r="AF170" i="107"/>
  <c r="AF169" i="107"/>
  <c r="AF168" i="107"/>
  <c r="AF167" i="107"/>
  <c r="AF166" i="107"/>
  <c r="AF165" i="107"/>
  <c r="AF164" i="107"/>
  <c r="AF163" i="107"/>
  <c r="AF162" i="107"/>
  <c r="AF161" i="107"/>
  <c r="AF160" i="107"/>
  <c r="AF159" i="107"/>
  <c r="AF158" i="107"/>
  <c r="AF157" i="107"/>
  <c r="AF156" i="107"/>
  <c r="AF155" i="107"/>
  <c r="AF154" i="107"/>
  <c r="AF153" i="107"/>
  <c r="AF152" i="107"/>
  <c r="AF151" i="107"/>
  <c r="AF150" i="107"/>
  <c r="AF149" i="107"/>
  <c r="AF148" i="107"/>
  <c r="AF147" i="107"/>
  <c r="AF146" i="107"/>
  <c r="AF145" i="107"/>
  <c r="AF144" i="107"/>
  <c r="AF143" i="107"/>
  <c r="AF142" i="107"/>
  <c r="AF141" i="107"/>
  <c r="AF140" i="107"/>
  <c r="AF139" i="107"/>
  <c r="AF138" i="107"/>
  <c r="AF137" i="107"/>
  <c r="AF136" i="107"/>
  <c r="P192" i="127"/>
  <c r="P191" i="127"/>
  <c r="P190" i="127"/>
  <c r="P189" i="127"/>
  <c r="P188" i="127"/>
  <c r="P187" i="127"/>
  <c r="P186" i="127"/>
  <c r="P185" i="127"/>
  <c r="P184" i="127"/>
  <c r="P183" i="127"/>
  <c r="P182" i="127"/>
  <c r="P181" i="127"/>
  <c r="P180" i="127"/>
  <c r="P179" i="127"/>
  <c r="P178" i="127"/>
  <c r="P177" i="127"/>
  <c r="P176" i="127"/>
  <c r="P175" i="127"/>
  <c r="P174" i="127"/>
  <c r="P173" i="127"/>
  <c r="P172" i="127"/>
  <c r="P171" i="127"/>
  <c r="P170" i="127"/>
  <c r="P169" i="127"/>
  <c r="P168" i="127"/>
  <c r="P167" i="127"/>
  <c r="P166" i="127"/>
  <c r="P165" i="127"/>
  <c r="P164" i="127"/>
  <c r="P163" i="127"/>
  <c r="P162" i="127"/>
  <c r="P161" i="127"/>
  <c r="P160" i="127"/>
  <c r="P159" i="127"/>
  <c r="P158" i="127"/>
  <c r="P157" i="127"/>
  <c r="P156" i="127"/>
  <c r="P155" i="127"/>
  <c r="P154" i="127"/>
  <c r="P153" i="127"/>
  <c r="P152" i="127"/>
  <c r="P151" i="127"/>
  <c r="P150" i="127"/>
  <c r="P149" i="127"/>
  <c r="P148" i="127"/>
  <c r="P147" i="127"/>
  <c r="P146" i="127"/>
  <c r="P145" i="127"/>
  <c r="P144" i="127"/>
  <c r="P143" i="127"/>
  <c r="P142" i="127"/>
  <c r="P141" i="127"/>
  <c r="P140" i="127"/>
  <c r="P139" i="127"/>
  <c r="P138" i="127"/>
  <c r="P137" i="127"/>
  <c r="P136" i="127"/>
  <c r="P135" i="127"/>
  <c r="P134" i="127"/>
  <c r="P133" i="127"/>
  <c r="P132" i="127"/>
  <c r="P131" i="127"/>
  <c r="P130" i="127"/>
  <c r="P129" i="127"/>
  <c r="P128" i="127"/>
  <c r="P127" i="127"/>
  <c r="P126" i="127"/>
  <c r="P125" i="127"/>
  <c r="P124" i="127"/>
  <c r="P123" i="127"/>
  <c r="P122" i="127"/>
  <c r="P121" i="127"/>
  <c r="P120" i="127"/>
  <c r="P119" i="127"/>
  <c r="P118" i="127"/>
  <c r="P117" i="127"/>
  <c r="P116" i="127"/>
  <c r="P115" i="127"/>
  <c r="P114" i="127"/>
  <c r="P113" i="127"/>
  <c r="P112" i="127"/>
  <c r="P111" i="127"/>
  <c r="P110" i="127"/>
  <c r="P109" i="127"/>
  <c r="P108" i="127"/>
  <c r="P107" i="127"/>
  <c r="P106" i="127"/>
  <c r="P105" i="127"/>
  <c r="P104" i="127"/>
  <c r="P103" i="127"/>
  <c r="P102" i="127"/>
  <c r="P101" i="127"/>
  <c r="P100" i="127"/>
  <c r="P99" i="127"/>
  <c r="P98" i="127"/>
  <c r="P97" i="127"/>
  <c r="P96" i="127"/>
  <c r="P95" i="127"/>
  <c r="P94" i="127"/>
  <c r="P93" i="127"/>
  <c r="P92" i="127"/>
  <c r="P91" i="127"/>
  <c r="P90" i="127"/>
  <c r="P89" i="127"/>
  <c r="P88" i="127"/>
  <c r="P87" i="127"/>
  <c r="P86" i="127"/>
  <c r="P85" i="127"/>
  <c r="P84" i="127"/>
  <c r="P83" i="127"/>
  <c r="P82" i="127"/>
  <c r="P81" i="127"/>
  <c r="P80" i="127"/>
  <c r="P79" i="127"/>
  <c r="P78" i="127"/>
  <c r="P77" i="127"/>
  <c r="P76" i="127"/>
  <c r="P75" i="127"/>
  <c r="P74" i="127"/>
  <c r="P73" i="127"/>
  <c r="P72" i="127"/>
  <c r="P71" i="127"/>
  <c r="P70" i="127"/>
  <c r="P69" i="127"/>
  <c r="P68" i="127"/>
  <c r="P67" i="127"/>
  <c r="P66" i="127"/>
  <c r="P65" i="127"/>
  <c r="P64" i="127"/>
  <c r="P63" i="127"/>
  <c r="P62" i="127"/>
  <c r="P61" i="127"/>
  <c r="P60" i="127"/>
  <c r="P59" i="127"/>
  <c r="P58" i="127"/>
  <c r="P57" i="127"/>
  <c r="P56" i="127"/>
  <c r="P55" i="127"/>
  <c r="P54" i="127"/>
  <c r="P53" i="127"/>
  <c r="P52" i="127"/>
  <c r="P51" i="127"/>
  <c r="P50" i="127"/>
  <c r="P49" i="127"/>
  <c r="P48" i="127"/>
  <c r="P47" i="127"/>
  <c r="P46" i="127"/>
  <c r="P45" i="127"/>
  <c r="P44" i="127"/>
  <c r="P43" i="127"/>
  <c r="P42" i="127"/>
  <c r="P41" i="127"/>
  <c r="P40" i="127"/>
  <c r="P39" i="127"/>
  <c r="P38" i="127"/>
  <c r="P37" i="127"/>
  <c r="P36" i="127"/>
  <c r="P35" i="127"/>
  <c r="P34" i="127"/>
  <c r="P33" i="127"/>
  <c r="P32" i="127"/>
  <c r="P31" i="127"/>
  <c r="P30" i="127"/>
  <c r="P29" i="127"/>
  <c r="P28" i="127"/>
  <c r="P27" i="127"/>
  <c r="P26" i="127"/>
  <c r="P25" i="127"/>
  <c r="P24" i="127"/>
  <c r="P23" i="127"/>
  <c r="P22" i="127"/>
  <c r="P21" i="127"/>
  <c r="P20" i="127"/>
  <c r="P19" i="127"/>
  <c r="P18" i="127"/>
  <c r="P17" i="127"/>
  <c r="P16" i="127"/>
  <c r="P15" i="127"/>
  <c r="P14" i="127"/>
  <c r="P13" i="127"/>
  <c r="P12" i="127"/>
  <c r="P11" i="127"/>
  <c r="P10" i="127"/>
  <c r="P9" i="127"/>
  <c r="P8" i="127"/>
  <c r="P7" i="127"/>
  <c r="P6" i="127"/>
  <c r="P5" i="127"/>
  <c r="P4" i="127"/>
  <c r="P3" i="127"/>
  <c r="A20" i="83" l="1"/>
  <c r="R41" i="123"/>
  <c r="Q41" i="123"/>
  <c r="A41" i="123"/>
  <c r="R40" i="123"/>
  <c r="Q40" i="123"/>
  <c r="A40" i="123"/>
  <c r="R39" i="123"/>
  <c r="Q39" i="123"/>
  <c r="A39" i="123"/>
  <c r="R38" i="123"/>
  <c r="Q38" i="123"/>
  <c r="A38" i="123"/>
  <c r="R37" i="123"/>
  <c r="Q37" i="123"/>
  <c r="A37" i="123"/>
  <c r="R36" i="123"/>
  <c r="Q36" i="123"/>
  <c r="A36" i="123"/>
  <c r="R35" i="123"/>
  <c r="Q35" i="123"/>
  <c r="A35" i="123"/>
  <c r="R34" i="123"/>
  <c r="Q34" i="123"/>
  <c r="A34" i="123"/>
  <c r="R33" i="123"/>
  <c r="Q33" i="123"/>
  <c r="A33" i="123"/>
  <c r="R32" i="123"/>
  <c r="Q32" i="123"/>
  <c r="A32" i="123"/>
  <c r="R31" i="123"/>
  <c r="Q31" i="123"/>
  <c r="A31" i="123"/>
  <c r="R30" i="123"/>
  <c r="Q30" i="123"/>
  <c r="A30" i="123"/>
  <c r="R29" i="123"/>
  <c r="Q29" i="123"/>
  <c r="A29" i="123"/>
  <c r="R28" i="123"/>
  <c r="Q28" i="123"/>
  <c r="A28" i="123"/>
  <c r="R27" i="123"/>
  <c r="Q27" i="123"/>
  <c r="A27" i="123"/>
  <c r="R26" i="123"/>
  <c r="Q26" i="123"/>
  <c r="A26" i="123"/>
  <c r="R25" i="123"/>
  <c r="Q25" i="123"/>
  <c r="A25" i="123"/>
  <c r="R24" i="123"/>
  <c r="Q24" i="123"/>
  <c r="A24" i="123"/>
  <c r="R23" i="123"/>
  <c r="Q23" i="123"/>
  <c r="A23" i="123"/>
  <c r="R22" i="123"/>
  <c r="Q22" i="123"/>
  <c r="A22" i="123"/>
  <c r="R21" i="123"/>
  <c r="Q21" i="123"/>
  <c r="A21" i="123"/>
  <c r="R20" i="123"/>
  <c r="Q20" i="123"/>
  <c r="A20" i="123"/>
  <c r="R19" i="123"/>
  <c r="Q19" i="123"/>
  <c r="A19" i="123"/>
  <c r="R18" i="123"/>
  <c r="Q18" i="123"/>
  <c r="A18" i="123"/>
  <c r="R17" i="123"/>
  <c r="Q17" i="123"/>
  <c r="A17" i="123"/>
  <c r="R16" i="123"/>
  <c r="Q16" i="123"/>
  <c r="A16" i="123"/>
  <c r="R15" i="123"/>
  <c r="Q15" i="123"/>
  <c r="A15" i="123"/>
  <c r="R14" i="123"/>
  <c r="Q14" i="123"/>
  <c r="A14" i="123"/>
  <c r="R13" i="123"/>
  <c r="Q13" i="123"/>
  <c r="A13" i="123"/>
  <c r="R12" i="123"/>
  <c r="Q12" i="123"/>
  <c r="A12" i="123"/>
  <c r="R11" i="123"/>
  <c r="Q11" i="123"/>
  <c r="A11" i="123"/>
  <c r="R10" i="123"/>
  <c r="Q10" i="123"/>
  <c r="A10" i="123"/>
  <c r="R9" i="123"/>
  <c r="Q9" i="123"/>
  <c r="A9" i="123"/>
  <c r="R8" i="123"/>
  <c r="Q8" i="123"/>
  <c r="A8" i="123"/>
  <c r="R7" i="123"/>
  <c r="Q7" i="123"/>
  <c r="A7" i="123"/>
  <c r="AW6" i="123"/>
  <c r="AV6" i="123"/>
  <c r="AU6" i="123"/>
  <c r="AT6" i="123"/>
  <c r="AS6" i="123"/>
  <c r="AR6" i="123"/>
  <c r="AQ6" i="123"/>
  <c r="AP6" i="123"/>
  <c r="AO6" i="123"/>
  <c r="AN6" i="123"/>
  <c r="AM6" i="123"/>
  <c r="AL6" i="123"/>
  <c r="AK6" i="123"/>
  <c r="AJ6" i="123"/>
  <c r="AI6" i="123"/>
  <c r="AH6" i="123"/>
  <c r="AG6" i="123"/>
  <c r="AF6" i="123"/>
  <c r="AE6" i="123"/>
  <c r="AD6" i="123"/>
  <c r="AC6" i="123"/>
  <c r="AB6" i="123"/>
  <c r="AA6" i="123"/>
  <c r="Z6" i="123"/>
  <c r="Y6" i="123"/>
  <c r="X6" i="123"/>
  <c r="W6" i="123"/>
  <c r="V6" i="123"/>
  <c r="U6" i="123"/>
  <c r="T6" i="123"/>
  <c r="S6" i="123"/>
  <c r="S5" i="123"/>
  <c r="S4" i="123" s="1"/>
  <c r="T2" i="123"/>
  <c r="T3" i="123" s="1"/>
  <c r="S2" i="123"/>
  <c r="S3" i="123" s="1"/>
  <c r="Y197" i="9"/>
  <c r="Y97" i="9"/>
  <c r="Y105" i="9"/>
  <c r="Y183" i="9"/>
  <c r="Y178" i="9"/>
  <c r="AF122" i="107"/>
  <c r="Y208" i="9"/>
  <c r="Y104" i="9"/>
  <c r="Y85" i="9"/>
  <c r="Y180" i="9"/>
  <c r="Y295" i="9"/>
  <c r="V21" i="7"/>
  <c r="Y262" i="9"/>
  <c r="Y174" i="9"/>
  <c r="Y195" i="9"/>
  <c r="AF125" i="107"/>
  <c r="Y184" i="9"/>
  <c r="AF105" i="107"/>
  <c r="AF32" i="107"/>
  <c r="Y117" i="9"/>
  <c r="Y95" i="9"/>
  <c r="AF117" i="107"/>
  <c r="Y222" i="9"/>
  <c r="Y135" i="9"/>
  <c r="Y299" i="9"/>
  <c r="Y263" i="9"/>
  <c r="Y149" i="9"/>
  <c r="Y162" i="9"/>
  <c r="Y80" i="9"/>
  <c r="Y77" i="9"/>
  <c r="AF37" i="107"/>
  <c r="Y140" i="9"/>
  <c r="AF70" i="107"/>
  <c r="Y168" i="9"/>
  <c r="Y238" i="9"/>
  <c r="Y46" i="9"/>
  <c r="AF123" i="107"/>
  <c r="Y271" i="9"/>
  <c r="Y58" i="9"/>
  <c r="Y60" i="9"/>
  <c r="Y199" i="9"/>
  <c r="Y280" i="9"/>
  <c r="Y182" i="9"/>
  <c r="Y215" i="9"/>
  <c r="AF115" i="107"/>
  <c r="AF89" i="107"/>
  <c r="Y190" i="9"/>
  <c r="V15" i="7"/>
  <c r="V31" i="7"/>
  <c r="Y144" i="9"/>
  <c r="AF109" i="107"/>
  <c r="Y75" i="9"/>
  <c r="Y98" i="9"/>
  <c r="AF112" i="107"/>
  <c r="Y43" i="9"/>
  <c r="AF50" i="107"/>
  <c r="Y111" i="9"/>
  <c r="Y152" i="9"/>
  <c r="Y177" i="9"/>
  <c r="AF19" i="107"/>
  <c r="Y82" i="9"/>
  <c r="AF26" i="107"/>
  <c r="Y303" i="9"/>
  <c r="Y267" i="9"/>
  <c r="Y128" i="9"/>
  <c r="Y84" i="9"/>
  <c r="Y54" i="9"/>
  <c r="AF95" i="107"/>
  <c r="AF49" i="107"/>
  <c r="Y47" i="9"/>
  <c r="Y87" i="9"/>
  <c r="Y249" i="9"/>
  <c r="Y129" i="9"/>
  <c r="Y115" i="9"/>
  <c r="Y300" i="9"/>
  <c r="AF31" i="107"/>
  <c r="AF47" i="107"/>
  <c r="Y88" i="9"/>
  <c r="AF21" i="107"/>
  <c r="Y157" i="9"/>
  <c r="AF71" i="107"/>
  <c r="Y110" i="9"/>
  <c r="Y193" i="9"/>
  <c r="Y143" i="9"/>
  <c r="AF99" i="107"/>
  <c r="Y297" i="9"/>
  <c r="Y278" i="9"/>
  <c r="Y57" i="9"/>
  <c r="AF48" i="107"/>
  <c r="AF46" i="107"/>
  <c r="Y163" i="9"/>
  <c r="Y146" i="9"/>
  <c r="Y230" i="9"/>
  <c r="Y194" i="9"/>
  <c r="AF23" i="107"/>
  <c r="Y102" i="9"/>
  <c r="AF91" i="107"/>
  <c r="AF45" i="107"/>
  <c r="Y187" i="9"/>
  <c r="Y161" i="9"/>
  <c r="AF83" i="107"/>
  <c r="Y120" i="9"/>
  <c r="Y133" i="9"/>
  <c r="Y196" i="9"/>
  <c r="V19" i="7"/>
  <c r="AF12" i="107"/>
  <c r="AF81" i="107"/>
  <c r="AF28" i="107"/>
  <c r="Y154" i="9"/>
  <c r="Y114" i="9"/>
  <c r="AF90" i="107"/>
  <c r="AF16" i="107"/>
  <c r="Y232" i="9"/>
  <c r="Y71" i="9"/>
  <c r="Y286" i="9"/>
  <c r="AF27" i="107"/>
  <c r="Y61" i="9"/>
  <c r="AF22" i="107"/>
  <c r="Y51" i="9"/>
  <c r="Y272" i="9"/>
  <c r="AF120" i="107"/>
  <c r="Y233" i="9"/>
  <c r="AF29" i="107"/>
  <c r="V22" i="7"/>
  <c r="V14" i="7"/>
  <c r="Y107" i="9"/>
  <c r="Y270" i="9"/>
  <c r="AF14" i="107"/>
  <c r="Y172" i="9"/>
  <c r="AF68" i="107"/>
  <c r="AF124" i="107"/>
  <c r="Y283" i="9"/>
  <c r="AF44" i="107"/>
  <c r="AF84" i="107"/>
  <c r="Y83" i="9"/>
  <c r="AF41" i="107"/>
  <c r="Y165" i="9"/>
  <c r="Y301" i="9"/>
  <c r="Y116" i="9"/>
  <c r="Y239" i="9"/>
  <c r="Y213" i="9"/>
  <c r="Y200" i="9"/>
  <c r="Y70" i="9"/>
  <c r="Y276" i="9"/>
  <c r="V25" i="7"/>
  <c r="AF111" i="107"/>
  <c r="AF102" i="107"/>
  <c r="Y81" i="9"/>
  <c r="Y91" i="9"/>
  <c r="Y229" i="9"/>
  <c r="Y119" i="9"/>
  <c r="Y108" i="9"/>
  <c r="Y175" i="9"/>
  <c r="Y203" i="9"/>
  <c r="Y123" i="9"/>
  <c r="Y106" i="9"/>
  <c r="AF43" i="107"/>
  <c r="AF66" i="107"/>
  <c r="Y250" i="9"/>
  <c r="Y164" i="9"/>
  <c r="Y289" i="9"/>
  <c r="Y231" i="9"/>
  <c r="Y185" i="9"/>
  <c r="Y216" i="9"/>
  <c r="Y228" i="9"/>
  <c r="Y181" i="9"/>
  <c r="Y244" i="9"/>
  <c r="AF128" i="107"/>
  <c r="AF36" i="107"/>
  <c r="AF78" i="107"/>
  <c r="Y136" i="9"/>
  <c r="AF76" i="107"/>
  <c r="Y92" i="9"/>
  <c r="V20" i="7"/>
  <c r="Y67" i="9"/>
  <c r="V26" i="7"/>
  <c r="AF33" i="107"/>
  <c r="Y45" i="9"/>
  <c r="Y139" i="9"/>
  <c r="V29" i="7"/>
  <c r="Y122" i="9"/>
  <c r="Y243" i="9"/>
  <c r="Y68" i="9"/>
  <c r="V12" i="7"/>
  <c r="Y248" i="9"/>
  <c r="V30" i="7"/>
  <c r="AF86" i="107"/>
  <c r="AF126" i="107"/>
  <c r="Y44" i="9"/>
  <c r="Y59" i="9"/>
  <c r="Y264" i="9"/>
  <c r="Y150" i="9"/>
  <c r="Y151" i="9"/>
  <c r="AF134" i="107"/>
  <c r="Y237" i="9"/>
  <c r="Y96" i="9"/>
  <c r="AF20" i="107"/>
  <c r="AF54" i="107"/>
  <c r="Y235" i="9"/>
  <c r="Y268" i="9"/>
  <c r="Y73" i="9"/>
  <c r="AF64" i="107"/>
  <c r="Y287" i="9"/>
  <c r="Y171" i="9"/>
  <c r="AF108" i="107"/>
  <c r="Y214" i="9"/>
  <c r="Y49" i="9"/>
  <c r="AF40" i="107"/>
  <c r="Y269" i="9"/>
  <c r="AF97" i="107"/>
  <c r="Y167" i="9"/>
  <c r="AF119" i="107"/>
  <c r="Y292" i="9"/>
  <c r="AF15" i="107"/>
  <c r="Y258" i="9"/>
  <c r="Y192" i="9"/>
  <c r="Y186" i="9"/>
  <c r="Y159" i="9"/>
  <c r="Y260" i="9"/>
  <c r="Y275" i="9"/>
  <c r="Y72" i="9"/>
  <c r="Y153" i="9"/>
  <c r="AF59" i="107"/>
  <c r="AF57" i="107"/>
  <c r="Y94" i="9"/>
  <c r="AF25" i="107"/>
  <c r="AF87" i="107"/>
  <c r="Y290" i="9"/>
  <c r="Y255" i="9"/>
  <c r="Y261" i="9"/>
  <c r="Y274" i="9"/>
  <c r="AF10" i="107"/>
  <c r="Y66" i="9"/>
  <c r="Y206" i="9"/>
  <c r="AF96" i="107"/>
  <c r="Y74" i="9"/>
  <c r="Y179" i="9"/>
  <c r="AF53" i="107"/>
  <c r="Y247" i="9"/>
  <c r="Y130" i="9"/>
  <c r="Y288" i="9"/>
  <c r="Y121" i="9"/>
  <c r="Y281" i="9"/>
  <c r="Y234" i="9"/>
  <c r="Y209" i="9"/>
  <c r="Y147" i="9"/>
  <c r="V18" i="7"/>
  <c r="AF58" i="107"/>
  <c r="AF131" i="107"/>
  <c r="AF30" i="107"/>
  <c r="Y277" i="9"/>
  <c r="Y284" i="9"/>
  <c r="V33" i="7"/>
  <c r="Y189" i="9"/>
  <c r="AF17" i="107"/>
  <c r="Y265" i="9"/>
  <c r="AF93" i="107"/>
  <c r="AF63" i="107"/>
  <c r="Y160" i="9"/>
  <c r="Y176" i="9"/>
  <c r="AF116" i="107"/>
  <c r="Y253" i="9"/>
  <c r="Y223" i="9"/>
  <c r="V13" i="7"/>
  <c r="Y125" i="9"/>
  <c r="Y242" i="9"/>
  <c r="V32" i="7"/>
  <c r="Y236" i="9"/>
  <c r="V27" i="7"/>
  <c r="Y141" i="9"/>
  <c r="AF104" i="107"/>
  <c r="Y217" i="9"/>
  <c r="AF13" i="107"/>
  <c r="Y63" i="9"/>
  <c r="Y221" i="9"/>
  <c r="Y246" i="9"/>
  <c r="AF52" i="107"/>
  <c r="Y55" i="9"/>
  <c r="V9" i="7"/>
  <c r="AF61" i="107"/>
  <c r="Y118" i="9"/>
  <c r="AF51" i="107"/>
  <c r="AF55" i="107"/>
  <c r="Y132" i="9"/>
  <c r="Y302" i="9"/>
  <c r="Y241" i="9"/>
  <c r="AF69" i="107"/>
  <c r="Y142" i="9"/>
  <c r="AF118" i="107"/>
  <c r="Y218" i="9"/>
  <c r="Y207" i="9"/>
  <c r="Y224" i="9"/>
  <c r="Y124" i="9"/>
  <c r="AF82" i="107"/>
  <c r="AF8" i="107"/>
  <c r="AF75" i="107"/>
  <c r="Y225" i="9"/>
  <c r="V10" i="7"/>
  <c r="AF11" i="107"/>
  <c r="AF35" i="107"/>
  <c r="Y137" i="9"/>
  <c r="Y254" i="9"/>
  <c r="AF67" i="107"/>
  <c r="AF60" i="107"/>
  <c r="Y53" i="9"/>
  <c r="Y205" i="9"/>
  <c r="V28" i="7"/>
  <c r="Y188" i="9"/>
  <c r="V11" i="7"/>
  <c r="Y93" i="9"/>
  <c r="AF88" i="107"/>
  <c r="Y169" i="9"/>
  <c r="AF107" i="107"/>
  <c r="Y226" i="9"/>
  <c r="AF98" i="107"/>
  <c r="Y52" i="9"/>
  <c r="Y211" i="9"/>
  <c r="AF101" i="107"/>
  <c r="Y100" i="9"/>
  <c r="AF77" i="107"/>
  <c r="AF127" i="107"/>
  <c r="AF39" i="107"/>
  <c r="AF79" i="107"/>
  <c r="Y155" i="9"/>
  <c r="Y64" i="9"/>
  <c r="Y227" i="9"/>
  <c r="Y294" i="9"/>
  <c r="Y256" i="9"/>
  <c r="AF135" i="107"/>
  <c r="Y145" i="9"/>
  <c r="AF103" i="107"/>
  <c r="Y156" i="9"/>
  <c r="Y62" i="9"/>
  <c r="AF38" i="107"/>
  <c r="Y138" i="9"/>
  <c r="AF114" i="107"/>
  <c r="Y259" i="9"/>
  <c r="AF74" i="107"/>
  <c r="Y191" i="9"/>
  <c r="V24" i="7"/>
  <c r="Y279" i="9"/>
  <c r="Y113" i="9"/>
  <c r="Y103" i="9"/>
  <c r="Y210" i="9"/>
  <c r="Y89" i="9"/>
  <c r="Y69" i="9"/>
  <c r="V16" i="7"/>
  <c r="Y76" i="9"/>
  <c r="V23" i="7"/>
  <c r="AF129" i="107"/>
  <c r="Y90" i="9"/>
  <c r="AF34" i="107"/>
  <c r="AF94" i="107"/>
  <c r="Y198" i="9"/>
  <c r="Y296" i="9"/>
  <c r="Y109" i="9"/>
  <c r="Y48" i="9"/>
  <c r="Y252" i="9"/>
  <c r="Y166" i="9"/>
  <c r="AF42" i="107"/>
  <c r="AF62" i="107"/>
  <c r="Y126" i="9"/>
  <c r="Y50" i="9"/>
  <c r="Y127" i="9"/>
  <c r="Y170" i="9"/>
  <c r="Y78" i="9"/>
  <c r="AF72" i="107"/>
  <c r="Y131" i="9"/>
  <c r="Y240" i="9"/>
  <c r="Y148" i="9"/>
  <c r="Y134" i="9"/>
  <c r="AF110" i="107"/>
  <c r="Y298" i="9"/>
  <c r="Y204" i="9"/>
  <c r="Y212" i="9"/>
  <c r="Y257" i="9"/>
  <c r="AF85" i="107"/>
  <c r="Y158" i="9"/>
  <c r="AF130" i="107"/>
  <c r="Y56" i="9"/>
  <c r="Y202" i="9"/>
  <c r="AF121" i="107"/>
  <c r="Y99" i="9"/>
  <c r="Y273" i="9"/>
  <c r="Y251" i="9"/>
  <c r="AF65" i="107"/>
  <c r="Y65" i="9"/>
  <c r="AF56" i="107"/>
  <c r="Y285" i="9"/>
  <c r="AF113" i="107"/>
  <c r="Y219" i="9"/>
  <c r="AF18" i="107"/>
  <c r="AF73" i="107"/>
  <c r="AF24" i="107"/>
  <c r="Y201" i="9"/>
  <c r="Y112" i="9"/>
  <c r="AF132" i="107"/>
  <c r="Y173" i="9"/>
  <c r="Y245" i="9"/>
  <c r="Y291" i="9"/>
  <c r="Y282" i="9"/>
  <c r="AF100" i="107"/>
  <c r="Y220" i="9"/>
  <c r="AF92" i="107"/>
  <c r="Y266" i="9"/>
  <c r="Y101" i="9"/>
  <c r="AF106" i="107"/>
  <c r="AF9" i="107"/>
  <c r="V8" i="7"/>
  <c r="Y79" i="9"/>
  <c r="AF133" i="107"/>
  <c r="Y86" i="9"/>
  <c r="R6" i="123" l="1"/>
  <c r="Y11" i="9"/>
  <c r="Y17" i="9"/>
  <c r="Y8" i="9"/>
  <c r="Y38" i="9"/>
  <c r="Y39" i="9"/>
  <c r="Y25" i="9"/>
  <c r="Y22" i="9"/>
  <c r="Y31" i="9"/>
  <c r="Y34" i="9"/>
  <c r="Y35" i="9"/>
  <c r="Y36" i="9"/>
  <c r="Y15" i="9"/>
  <c r="Y21" i="9"/>
  <c r="Y28" i="9"/>
  <c r="Y24" i="9"/>
  <c r="Y27" i="9"/>
  <c r="Y37" i="9"/>
  <c r="Y12" i="9"/>
  <c r="Y14" i="9"/>
  <c r="Y16" i="9"/>
  <c r="Y18" i="9"/>
  <c r="Y20" i="9"/>
  <c r="Y29" i="9"/>
  <c r="Y26" i="9"/>
  <c r="Y9" i="9"/>
  <c r="Y32" i="9"/>
  <c r="Y13" i="9"/>
  <c r="Y19" i="9"/>
  <c r="Y30" i="9"/>
  <c r="Y10" i="9"/>
  <c r="Y23" i="9"/>
  <c r="Y33" i="9"/>
  <c r="U2" i="123"/>
  <c r="T5" i="123"/>
  <c r="T4" i="123" s="1"/>
  <c r="Y7" i="9" l="1"/>
  <c r="U5" i="123"/>
  <c r="U4" i="123" s="1"/>
  <c r="V2" i="123"/>
  <c r="U3" i="123"/>
  <c r="V5" i="123" l="1"/>
  <c r="V4" i="123" s="1"/>
  <c r="W2" i="123"/>
  <c r="V3" i="123"/>
  <c r="W5" i="123" l="1"/>
  <c r="W4" i="123" s="1"/>
  <c r="X2" i="123"/>
  <c r="W3" i="123"/>
  <c r="X3" i="123" l="1"/>
  <c r="X5" i="123"/>
  <c r="X4" i="123" s="1"/>
  <c r="Y2" i="123"/>
  <c r="Y3" i="123" l="1"/>
  <c r="Y5" i="123"/>
  <c r="Y4" i="123" s="1"/>
  <c r="Z2" i="123"/>
  <c r="R40" i="83"/>
  <c r="Q40" i="83"/>
  <c r="A40" i="83"/>
  <c r="R21" i="83"/>
  <c r="Q21" i="83"/>
  <c r="A21" i="83"/>
  <c r="Z5" i="123" l="1"/>
  <c r="Z4" i="123" s="1"/>
  <c r="AA2" i="123"/>
  <c r="Z3" i="123"/>
  <c r="R26" i="94"/>
  <c r="Q26" i="94"/>
  <c r="A26" i="94"/>
  <c r="AA3" i="123" l="1"/>
  <c r="AA5" i="123"/>
  <c r="AA4" i="123" s="1"/>
  <c r="AB2" i="123"/>
  <c r="R42" i="95"/>
  <c r="Q42" i="95"/>
  <c r="A42" i="95"/>
  <c r="R43" i="95"/>
  <c r="Q43" i="95"/>
  <c r="A43" i="95"/>
  <c r="AB3" i="123" l="1"/>
  <c r="AB5" i="123"/>
  <c r="AB4" i="123" s="1"/>
  <c r="AC2" i="123"/>
  <c r="R49" i="86"/>
  <c r="Q49" i="86"/>
  <c r="R22" i="86"/>
  <c r="Q22" i="86"/>
  <c r="R17" i="86"/>
  <c r="R18" i="86"/>
  <c r="R19" i="86"/>
  <c r="R20" i="86"/>
  <c r="R21" i="86"/>
  <c r="Q21" i="86"/>
  <c r="R37" i="86"/>
  <c r="Q37" i="86"/>
  <c r="R42" i="86"/>
  <c r="Q42" i="86"/>
  <c r="A42" i="86"/>
  <c r="AC5" i="123" l="1"/>
  <c r="AC4" i="123" s="1"/>
  <c r="AD2" i="123"/>
  <c r="AC3" i="123"/>
  <c r="R44" i="89"/>
  <c r="Q44" i="89"/>
  <c r="A44" i="89"/>
  <c r="AD5" i="123" l="1"/>
  <c r="AD4" i="123" s="1"/>
  <c r="AE2" i="123"/>
  <c r="AD3" i="123"/>
  <c r="R30" i="95"/>
  <c r="Q30" i="95"/>
  <c r="A30" i="95"/>
  <c r="R29" i="95"/>
  <c r="Q29" i="95"/>
  <c r="A29" i="95"/>
  <c r="AF2" i="123" l="1"/>
  <c r="AE3" i="123"/>
  <c r="AE5" i="123"/>
  <c r="AE4" i="123" s="1"/>
  <c r="R25" i="94"/>
  <c r="Q25" i="94"/>
  <c r="A25" i="94"/>
  <c r="AF3" i="123" l="1"/>
  <c r="AF5" i="123"/>
  <c r="AF4" i="123" s="1"/>
  <c r="AG2" i="123"/>
  <c r="R39" i="83"/>
  <c r="Q39" i="83"/>
  <c r="A39" i="83"/>
  <c r="AG3" i="123" l="1"/>
  <c r="AG5" i="123"/>
  <c r="AG4" i="123" s="1"/>
  <c r="AH2" i="123"/>
  <c r="R31" i="95"/>
  <c r="Q31" i="95"/>
  <c r="A31" i="95"/>
  <c r="AH5" i="123" l="1"/>
  <c r="AH4" i="123" s="1"/>
  <c r="AI2" i="123"/>
  <c r="AH3" i="123"/>
  <c r="R18" i="87"/>
  <c r="AI5" i="123" l="1"/>
  <c r="AI4" i="123" s="1"/>
  <c r="AI3" i="123"/>
  <c r="AJ2" i="123"/>
  <c r="Q33" i="86"/>
  <c r="A33" i="86"/>
  <c r="AJ3" i="123" l="1"/>
  <c r="AJ5" i="123"/>
  <c r="AJ4" i="123" s="1"/>
  <c r="AK2" i="123"/>
  <c r="R40" i="89"/>
  <c r="Q40" i="89"/>
  <c r="A40" i="89"/>
  <c r="AK5" i="123" l="1"/>
  <c r="AK4" i="123" s="1"/>
  <c r="AL2" i="123"/>
  <c r="AK3" i="123"/>
  <c r="Q29" i="86"/>
  <c r="R29" i="86"/>
  <c r="A29" i="86"/>
  <c r="R57" i="86"/>
  <c r="Q57" i="86"/>
  <c r="A57" i="86"/>
  <c r="AL5" i="123" l="1"/>
  <c r="AL4" i="123" s="1"/>
  <c r="AM2" i="123"/>
  <c r="AL3" i="123"/>
  <c r="R30" i="88"/>
  <c r="R29" i="88"/>
  <c r="R40" i="88"/>
  <c r="Q40" i="88"/>
  <c r="A40" i="88"/>
  <c r="R39" i="88"/>
  <c r="Q39" i="88"/>
  <c r="A39" i="88"/>
  <c r="R38" i="88"/>
  <c r="Q38" i="88"/>
  <c r="A38" i="88"/>
  <c r="R37" i="88"/>
  <c r="Q37" i="88"/>
  <c r="A37" i="88"/>
  <c r="R36" i="88"/>
  <c r="Q36" i="88"/>
  <c r="A36" i="88"/>
  <c r="R35" i="88"/>
  <c r="Q35" i="88"/>
  <c r="A35" i="88"/>
  <c r="R34" i="88"/>
  <c r="Q34" i="88"/>
  <c r="A34" i="88"/>
  <c r="AN2" i="123" l="1"/>
  <c r="AM3" i="123"/>
  <c r="AM5" i="123"/>
  <c r="AM4" i="123" s="1"/>
  <c r="R48" i="89"/>
  <c r="Q48" i="89"/>
  <c r="A48" i="89"/>
  <c r="R47" i="89"/>
  <c r="Q47" i="89"/>
  <c r="A47" i="89"/>
  <c r="R46" i="89"/>
  <c r="Q46" i="89"/>
  <c r="A46" i="89"/>
  <c r="R45" i="89"/>
  <c r="Q45" i="89"/>
  <c r="A45" i="89"/>
  <c r="R43" i="89"/>
  <c r="Q43" i="89"/>
  <c r="A43" i="89"/>
  <c r="AN3" i="123" l="1"/>
  <c r="AN5" i="123"/>
  <c r="AN4" i="123" s="1"/>
  <c r="AO2" i="123"/>
  <c r="R36" i="89"/>
  <c r="Q36" i="89"/>
  <c r="A36" i="89"/>
  <c r="AO3" i="123" l="1"/>
  <c r="AO5" i="123"/>
  <c r="AO4" i="123" s="1"/>
  <c r="AP2" i="123"/>
  <c r="R20" i="94"/>
  <c r="Q20" i="94"/>
  <c r="A20" i="94"/>
  <c r="AP5" i="123" l="1"/>
  <c r="AP4" i="123" s="1"/>
  <c r="AQ2" i="123"/>
  <c r="AP3" i="123"/>
  <c r="R32" i="86"/>
  <c r="Q32" i="86"/>
  <c r="A32" i="86"/>
  <c r="R48" i="86"/>
  <c r="Q48" i="86"/>
  <c r="A48" i="86"/>
  <c r="R27" i="86"/>
  <c r="R28" i="86"/>
  <c r="Q27" i="86"/>
  <c r="Q28" i="86"/>
  <c r="A27" i="86"/>
  <c r="A28" i="86"/>
  <c r="Q40" i="86"/>
  <c r="A40" i="86"/>
  <c r="AQ3" i="123" l="1"/>
  <c r="AQ5" i="123"/>
  <c r="AQ4" i="123" s="1"/>
  <c r="AR2" i="123"/>
  <c r="R31" i="83"/>
  <c r="Q31" i="83"/>
  <c r="A31" i="83"/>
  <c r="R32" i="83"/>
  <c r="Q32" i="83"/>
  <c r="A32" i="83"/>
  <c r="R33" i="83"/>
  <c r="Q33" i="83"/>
  <c r="A33" i="83"/>
  <c r="AR3" i="123" l="1"/>
  <c r="AR5" i="123"/>
  <c r="AR4" i="123" s="1"/>
  <c r="AS2" i="123"/>
  <c r="Q29" i="88"/>
  <c r="A29" i="88"/>
  <c r="AS5" i="123" l="1"/>
  <c r="AS4" i="123" s="1"/>
  <c r="AT2" i="123"/>
  <c r="AS3" i="123"/>
  <c r="R8" i="116"/>
  <c r="Q8" i="116"/>
  <c r="AT5" i="123" l="1"/>
  <c r="AT4" i="123" s="1"/>
  <c r="AU2" i="123"/>
  <c r="AT3" i="123"/>
  <c r="R11" i="94"/>
  <c r="Q11" i="94"/>
  <c r="A11" i="94"/>
  <c r="AV2" i="123" l="1"/>
  <c r="AU3" i="123"/>
  <c r="AU5" i="123"/>
  <c r="AU4" i="123" s="1"/>
  <c r="R33" i="88"/>
  <c r="R32" i="88"/>
  <c r="R31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Q32" i="88"/>
  <c r="A32" i="88"/>
  <c r="AV3" i="123" l="1"/>
  <c r="AV5" i="123"/>
  <c r="AV4" i="123" s="1"/>
  <c r="AW2" i="123"/>
  <c r="R47" i="86"/>
  <c r="Q47" i="86"/>
  <c r="A47" i="86"/>
  <c r="A50" i="86"/>
  <c r="AW5" i="123" l="1"/>
  <c r="AW4" i="123" s="1"/>
  <c r="AW3" i="123"/>
  <c r="R45" i="95"/>
  <c r="R26" i="95"/>
  <c r="R20" i="95"/>
  <c r="R19" i="95"/>
  <c r="R41" i="89" l="1"/>
  <c r="Q41" i="89"/>
  <c r="A41" i="89"/>
  <c r="R39" i="89"/>
  <c r="Q39" i="89"/>
  <c r="A39" i="89"/>
  <c r="R38" i="89"/>
  <c r="Q38" i="89"/>
  <c r="A38" i="89"/>
  <c r="R37" i="89"/>
  <c r="Q37" i="89"/>
  <c r="A37" i="89"/>
  <c r="R35" i="89"/>
  <c r="Q35" i="89"/>
  <c r="A35" i="89"/>
  <c r="R34" i="89"/>
  <c r="Q34" i="89"/>
  <c r="A34" i="89"/>
  <c r="R33" i="89"/>
  <c r="Q33" i="89"/>
  <c r="A33" i="89"/>
  <c r="R32" i="89"/>
  <c r="Q32" i="89"/>
  <c r="A32" i="89"/>
  <c r="R31" i="89"/>
  <c r="Q31" i="89"/>
  <c r="A31" i="89"/>
  <c r="R30" i="89"/>
  <c r="Q30" i="89"/>
  <c r="A30" i="89"/>
  <c r="R29" i="89"/>
  <c r="Q29" i="89"/>
  <c r="A29" i="89"/>
  <c r="R28" i="89"/>
  <c r="Q28" i="89"/>
  <c r="A28" i="89"/>
  <c r="R27" i="89"/>
  <c r="Q27" i="89"/>
  <c r="A27" i="89"/>
  <c r="R26" i="89"/>
  <c r="Q26" i="89"/>
  <c r="A26" i="89"/>
  <c r="R25" i="89"/>
  <c r="Q25" i="89"/>
  <c r="A25" i="89"/>
  <c r="R24" i="89"/>
  <c r="Q24" i="89"/>
  <c r="A24" i="89"/>
  <c r="R21" i="89"/>
  <c r="Q21" i="89"/>
  <c r="A21" i="89"/>
  <c r="R26" i="122" l="1"/>
  <c r="Q26" i="122"/>
  <c r="A26" i="122"/>
  <c r="R25" i="122"/>
  <c r="Q25" i="122"/>
  <c r="A25" i="122"/>
  <c r="R24" i="122"/>
  <c r="Q24" i="122"/>
  <c r="A24" i="122"/>
  <c r="R23" i="122"/>
  <c r="Q23" i="122"/>
  <c r="A23" i="122"/>
  <c r="R22" i="122"/>
  <c r="Q22" i="122"/>
  <c r="A22" i="122"/>
  <c r="R21" i="122"/>
  <c r="Q21" i="122"/>
  <c r="A21" i="122"/>
  <c r="R20" i="122"/>
  <c r="Q20" i="122"/>
  <c r="A20" i="122"/>
  <c r="R19" i="122"/>
  <c r="Q19" i="122"/>
  <c r="A19" i="122"/>
  <c r="R18" i="122"/>
  <c r="Q18" i="122"/>
  <c r="A18" i="122"/>
  <c r="R17" i="122"/>
  <c r="Q17" i="122"/>
  <c r="A17" i="122"/>
  <c r="R16" i="122"/>
  <c r="Q16" i="122"/>
  <c r="A16" i="122"/>
  <c r="R15" i="122"/>
  <c r="Q15" i="122"/>
  <c r="A15" i="122"/>
  <c r="R14" i="122"/>
  <c r="Q14" i="122"/>
  <c r="A14" i="122"/>
  <c r="R13" i="122"/>
  <c r="Q13" i="122"/>
  <c r="A13" i="122"/>
  <c r="R12" i="122"/>
  <c r="Q12" i="122"/>
  <c r="A12" i="122"/>
  <c r="R11" i="122"/>
  <c r="Q11" i="122"/>
  <c r="A11" i="122"/>
  <c r="R10" i="122"/>
  <c r="Q10" i="122"/>
  <c r="A10" i="122"/>
  <c r="R9" i="122"/>
  <c r="Q9" i="122"/>
  <c r="A9" i="122"/>
  <c r="R8" i="122"/>
  <c r="Q8" i="122"/>
  <c r="A8" i="122"/>
  <c r="R7" i="122"/>
  <c r="Q7" i="122"/>
  <c r="A7" i="122"/>
  <c r="AW6" i="122"/>
  <c r="AV6" i="122"/>
  <c r="AU6" i="122"/>
  <c r="AT6" i="122"/>
  <c r="AS6" i="122"/>
  <c r="AR6" i="122"/>
  <c r="AQ6" i="122"/>
  <c r="AP6" i="122"/>
  <c r="AO6" i="122"/>
  <c r="AN6" i="122"/>
  <c r="AM6" i="122"/>
  <c r="AL6" i="122"/>
  <c r="AK6" i="122"/>
  <c r="AJ6" i="122"/>
  <c r="AI6" i="122"/>
  <c r="AH6" i="122"/>
  <c r="AG6" i="122"/>
  <c r="AF6" i="122"/>
  <c r="AE6" i="122"/>
  <c r="AD6" i="122"/>
  <c r="AC6" i="122"/>
  <c r="AB6" i="122"/>
  <c r="AA6" i="122"/>
  <c r="Z6" i="122"/>
  <c r="Y6" i="122"/>
  <c r="X6" i="122"/>
  <c r="W6" i="122"/>
  <c r="V6" i="122"/>
  <c r="U6" i="122"/>
  <c r="T6" i="122"/>
  <c r="S6" i="122"/>
  <c r="S2" i="122"/>
  <c r="S3" i="122" s="1"/>
  <c r="R6" i="122" l="1"/>
  <c r="T2" i="122"/>
  <c r="R38" i="83"/>
  <c r="Q38" i="83"/>
  <c r="A38" i="83"/>
  <c r="U2" i="122" l="1"/>
  <c r="T3" i="122"/>
  <c r="R58" i="95"/>
  <c r="Q58" i="95"/>
  <c r="A58" i="95"/>
  <c r="R56" i="95"/>
  <c r="V2" i="122" l="1"/>
  <c r="U3" i="122"/>
  <c r="R37" i="83"/>
  <c r="Q37" i="83"/>
  <c r="A37" i="83"/>
  <c r="V3" i="122" l="1"/>
  <c r="W2" i="122"/>
  <c r="A46" i="86"/>
  <c r="R46" i="86"/>
  <c r="Q46" i="86"/>
  <c r="Q26" i="86"/>
  <c r="R26" i="86"/>
  <c r="A26" i="86"/>
  <c r="W3" i="122" l="1"/>
  <c r="X2" i="122"/>
  <c r="R18" i="94"/>
  <c r="Q18" i="94"/>
  <c r="A18" i="94"/>
  <c r="Y2" i="122" l="1"/>
  <c r="X3" i="122"/>
  <c r="R25" i="86"/>
  <c r="R31" i="86"/>
  <c r="Q31" i="86"/>
  <c r="A31" i="86"/>
  <c r="Q30" i="86"/>
  <c r="Q25" i="86"/>
  <c r="Q24" i="86"/>
  <c r="A24" i="86"/>
  <c r="A25" i="86"/>
  <c r="A30" i="86"/>
  <c r="R24" i="86"/>
  <c r="R30" i="86"/>
  <c r="Z2" i="122" l="1"/>
  <c r="Y3" i="122"/>
  <c r="R42" i="89"/>
  <c r="Q42" i="89"/>
  <c r="A42" i="89"/>
  <c r="R23" i="89"/>
  <c r="Q23" i="89"/>
  <c r="A23" i="89"/>
  <c r="Z3" i="122" l="1"/>
  <c r="AA2" i="122"/>
  <c r="R16" i="94"/>
  <c r="Q16" i="94"/>
  <c r="A16" i="94"/>
  <c r="AA3" i="122" l="1"/>
  <c r="AB2" i="122"/>
  <c r="R23" i="95"/>
  <c r="Q23" i="95"/>
  <c r="A23" i="95"/>
  <c r="AC2" i="122" l="1"/>
  <c r="AB3" i="122"/>
  <c r="Q31" i="88"/>
  <c r="A31" i="88"/>
  <c r="AD2" i="122" l="1"/>
  <c r="AC3" i="122"/>
  <c r="R36" i="83"/>
  <c r="Q36" i="83"/>
  <c r="A36" i="83"/>
  <c r="AD3" i="122" l="1"/>
  <c r="AE2" i="122"/>
  <c r="R51" i="87"/>
  <c r="AE3" i="122" l="1"/>
  <c r="AF2" i="122"/>
  <c r="R60" i="95"/>
  <c r="Q60" i="95"/>
  <c r="A60" i="95"/>
  <c r="R59" i="95"/>
  <c r="Q59" i="95"/>
  <c r="A59" i="95"/>
  <c r="R57" i="95"/>
  <c r="Q57" i="95"/>
  <c r="A57" i="95"/>
  <c r="R33" i="95"/>
  <c r="Q33" i="95"/>
  <c r="A33" i="95"/>
  <c r="R32" i="95"/>
  <c r="Q32" i="95"/>
  <c r="A32" i="95"/>
  <c r="R28" i="95"/>
  <c r="Q28" i="95"/>
  <c r="A28" i="95"/>
  <c r="AG2" i="122" l="1"/>
  <c r="AF3" i="122"/>
  <c r="Q29" i="102"/>
  <c r="Q30" i="102"/>
  <c r="Q31" i="102"/>
  <c r="Q32" i="102"/>
  <c r="Q33" i="102"/>
  <c r="Q34" i="102"/>
  <c r="Q35" i="102"/>
  <c r="AH2" i="122" l="1"/>
  <c r="AG3" i="122"/>
  <c r="R19" i="89"/>
  <c r="Q19" i="89"/>
  <c r="A19" i="89"/>
  <c r="AH3" i="122" l="1"/>
  <c r="AI2" i="122"/>
  <c r="R56" i="86"/>
  <c r="A39" i="86"/>
  <c r="A41" i="86"/>
  <c r="A43" i="86"/>
  <c r="A54" i="86"/>
  <c r="A55" i="86"/>
  <c r="A56" i="86"/>
  <c r="AI3" i="122" l="1"/>
  <c r="AJ2" i="122"/>
  <c r="R48" i="87"/>
  <c r="AK2" i="122" l="1"/>
  <c r="AJ3" i="122"/>
  <c r="AL2" i="122" l="1"/>
  <c r="AK3" i="122"/>
  <c r="AL3" i="122" l="1"/>
  <c r="AM2" i="122"/>
  <c r="R38" i="86"/>
  <c r="R39" i="86"/>
  <c r="R41" i="86"/>
  <c r="Q41" i="86"/>
  <c r="Q39" i="86"/>
  <c r="Q36" i="86"/>
  <c r="R36" i="86"/>
  <c r="R54" i="86"/>
  <c r="R55" i="86"/>
  <c r="Q54" i="86"/>
  <c r="Q55" i="86"/>
  <c r="Q56" i="86"/>
  <c r="AM3" i="122" l="1"/>
  <c r="AN2" i="122"/>
  <c r="R35" i="95"/>
  <c r="Q35" i="95"/>
  <c r="A35" i="95"/>
  <c r="AO2" i="122" l="1"/>
  <c r="AN3" i="122"/>
  <c r="R22" i="89"/>
  <c r="Q22" i="89"/>
  <c r="A22" i="89"/>
  <c r="R20" i="89"/>
  <c r="Q20" i="89"/>
  <c r="A20" i="89"/>
  <c r="AP2" i="122" l="1"/>
  <c r="AO3" i="122"/>
  <c r="AP3" i="122" l="1"/>
  <c r="AQ2" i="122"/>
  <c r="Q26" i="88"/>
  <c r="A26" i="88"/>
  <c r="Q25" i="88"/>
  <c r="A25" i="88"/>
  <c r="AQ3" i="122" l="1"/>
  <c r="AR2" i="122"/>
  <c r="Q56" i="95"/>
  <c r="A56" i="95"/>
  <c r="R55" i="95"/>
  <c r="Q55" i="95"/>
  <c r="A55" i="95"/>
  <c r="AS2" i="122" l="1"/>
  <c r="AR3" i="122"/>
  <c r="R17" i="89"/>
  <c r="Q17" i="89"/>
  <c r="A17" i="89"/>
  <c r="AT2" i="122" l="1"/>
  <c r="AS3" i="122"/>
  <c r="R50" i="83"/>
  <c r="R49" i="83"/>
  <c r="R48" i="83"/>
  <c r="R47" i="83"/>
  <c r="R46" i="83"/>
  <c r="R45" i="83"/>
  <c r="R44" i="83"/>
  <c r="R43" i="83"/>
  <c r="R42" i="83"/>
  <c r="R41" i="83"/>
  <c r="R35" i="83"/>
  <c r="R34" i="83"/>
  <c r="R30" i="83"/>
  <c r="R29" i="83"/>
  <c r="R28" i="83"/>
  <c r="R27" i="83"/>
  <c r="R26" i="83"/>
  <c r="R25" i="83"/>
  <c r="R24" i="83"/>
  <c r="R23" i="83"/>
  <c r="R22" i="83"/>
  <c r="Q53" i="83"/>
  <c r="Q52" i="83"/>
  <c r="Q51" i="83"/>
  <c r="Q50" i="83"/>
  <c r="Q49" i="83"/>
  <c r="A51" i="83"/>
  <c r="A50" i="83"/>
  <c r="A49" i="83"/>
  <c r="A48" i="83"/>
  <c r="Q47" i="83"/>
  <c r="Q46" i="83"/>
  <c r="Q45" i="83"/>
  <c r="Q44" i="83"/>
  <c r="Q43" i="83"/>
  <c r="Q42" i="83"/>
  <c r="Q30" i="83"/>
  <c r="Q29" i="83"/>
  <c r="Q41" i="83"/>
  <c r="Q35" i="83"/>
  <c r="Q34" i="83"/>
  <c r="Q28" i="83"/>
  <c r="A43" i="83"/>
  <c r="A42" i="83"/>
  <c r="A30" i="83"/>
  <c r="A29" i="83"/>
  <c r="Q48" i="83"/>
  <c r="Q27" i="83"/>
  <c r="Q26" i="83"/>
  <c r="Q25" i="83"/>
  <c r="Q24" i="83"/>
  <c r="Q23" i="83"/>
  <c r="A44" i="83"/>
  <c r="A41" i="83"/>
  <c r="A47" i="83"/>
  <c r="A46" i="83"/>
  <c r="A45" i="83"/>
  <c r="AU2" i="122" l="1"/>
  <c r="AT3" i="122"/>
  <c r="Q30" i="88"/>
  <c r="A30" i="88"/>
  <c r="Q28" i="88"/>
  <c r="A28" i="88"/>
  <c r="Q27" i="88"/>
  <c r="A27" i="88"/>
  <c r="AU3" i="122" l="1"/>
  <c r="AV2" i="122"/>
  <c r="AW2" i="122" l="1"/>
  <c r="AV3" i="122"/>
  <c r="AW3" i="122" l="1"/>
  <c r="Q24" i="88" l="1"/>
  <c r="A24" i="88"/>
  <c r="R9" i="86" l="1"/>
  <c r="R10" i="86"/>
  <c r="R11" i="86"/>
  <c r="R12" i="86"/>
  <c r="R13" i="86"/>
  <c r="R14" i="86"/>
  <c r="R15" i="86"/>
  <c r="R16" i="86"/>
  <c r="R23" i="86"/>
  <c r="R34" i="86"/>
  <c r="R35" i="86"/>
  <c r="R44" i="86"/>
  <c r="R45" i="86"/>
  <c r="R50" i="86"/>
  <c r="R51" i="86"/>
  <c r="R52" i="86"/>
  <c r="R53" i="86"/>
  <c r="R58" i="86"/>
  <c r="R59" i="86"/>
  <c r="R60" i="86"/>
  <c r="R61" i="86"/>
  <c r="R62" i="86"/>
  <c r="A36" i="86" l="1"/>
  <c r="R12" i="95" l="1"/>
  <c r="Q12" i="95"/>
  <c r="A12" i="95"/>
  <c r="R13" i="95"/>
  <c r="Q13" i="95"/>
  <c r="A13" i="95"/>
  <c r="R18" i="89" l="1"/>
  <c r="Q18" i="89"/>
  <c r="A18" i="89"/>
  <c r="R16" i="89"/>
  <c r="Q16" i="89"/>
  <c r="A16" i="89"/>
  <c r="Q22" i="87" l="1"/>
  <c r="Q21" i="87"/>
  <c r="Q20" i="87"/>
  <c r="Q19" i="87"/>
  <c r="Q18" i="87"/>
  <c r="E3" i="3" l="1"/>
  <c r="AT6" i="86" l="1"/>
  <c r="Q39" i="92" l="1"/>
  <c r="R39" i="95" l="1"/>
  <c r="Q39" i="95"/>
  <c r="A39" i="95"/>
  <c r="Q38" i="92" l="1"/>
  <c r="Q37" i="92"/>
  <c r="R38" i="95" l="1"/>
  <c r="Q38" i="95"/>
  <c r="A38" i="95"/>
  <c r="A58" i="86" l="1"/>
  <c r="Q36" i="92" l="1"/>
  <c r="Q35" i="92" l="1"/>
  <c r="Q34" i="92"/>
  <c r="Q33" i="92"/>
  <c r="Q23" i="88" l="1"/>
  <c r="A23" i="88"/>
  <c r="R32" i="92" l="1"/>
  <c r="R33" i="92"/>
  <c r="R34" i="92"/>
  <c r="R35" i="92"/>
  <c r="R36" i="92"/>
  <c r="R37" i="92"/>
  <c r="R38" i="92"/>
  <c r="R39" i="92"/>
  <c r="R40" i="92"/>
  <c r="R9" i="92"/>
  <c r="R10" i="92"/>
  <c r="R11" i="92"/>
  <c r="R12" i="92"/>
  <c r="R13" i="92"/>
  <c r="R14" i="92"/>
  <c r="R15" i="92"/>
  <c r="R16" i="92"/>
  <c r="R17" i="92"/>
  <c r="R18" i="92"/>
  <c r="R19" i="92"/>
  <c r="R20" i="92"/>
  <c r="R21" i="92"/>
  <c r="R22" i="92"/>
  <c r="R23" i="92"/>
  <c r="R24" i="92"/>
  <c r="R25" i="92"/>
  <c r="R26" i="92"/>
  <c r="R27" i="92"/>
  <c r="R28" i="92"/>
  <c r="R29" i="92"/>
  <c r="R30" i="92"/>
  <c r="R31" i="92"/>
  <c r="Q32" i="92"/>
  <c r="Q31" i="92"/>
  <c r="Q22" i="88" l="1"/>
  <c r="A22" i="88"/>
  <c r="Q30" i="92" l="1"/>
  <c r="Q29" i="92"/>
  <c r="Q28" i="92"/>
  <c r="Q27" i="92"/>
  <c r="Q72" i="95" l="1"/>
  <c r="R72" i="95"/>
  <c r="A72" i="95"/>
  <c r="Q26" i="92" l="1"/>
  <c r="Q25" i="92"/>
  <c r="R12" i="102" l="1"/>
  <c r="R13" i="102"/>
  <c r="R14" i="102"/>
  <c r="R15" i="102"/>
  <c r="R16" i="102"/>
  <c r="R17" i="102"/>
  <c r="R18" i="102"/>
  <c r="R19" i="102"/>
  <c r="R20" i="102"/>
  <c r="R21" i="102"/>
  <c r="R22" i="102"/>
  <c r="R23" i="102"/>
  <c r="R24" i="102"/>
  <c r="R25" i="102"/>
  <c r="R26" i="102"/>
  <c r="R27" i="102"/>
  <c r="R28" i="102"/>
  <c r="R29" i="102"/>
  <c r="R30" i="102"/>
  <c r="R31" i="102"/>
  <c r="R32" i="102"/>
  <c r="R33" i="102"/>
  <c r="R34" i="102"/>
  <c r="R35" i="102"/>
  <c r="R36" i="102"/>
  <c r="R37" i="102"/>
  <c r="R38" i="102"/>
  <c r="R39" i="102"/>
  <c r="R40" i="102"/>
  <c r="R41" i="102"/>
  <c r="R42" i="102"/>
  <c r="R11" i="102"/>
  <c r="Q69" i="95" l="1"/>
  <c r="Q68" i="95"/>
  <c r="Q67" i="95"/>
  <c r="Q66" i="95"/>
  <c r="Q65" i="95"/>
  <c r="Q64" i="95"/>
  <c r="Q63" i="95"/>
  <c r="Q62" i="95"/>
  <c r="Q61" i="95"/>
  <c r="Q54" i="95"/>
  <c r="Q53" i="95"/>
  <c r="Q52" i="95"/>
  <c r="Q51" i="95"/>
  <c r="Q50" i="95"/>
  <c r="Q49" i="95"/>
  <c r="Q48" i="95"/>
  <c r="Q47" i="95"/>
  <c r="Q46" i="95"/>
  <c r="Q45" i="95"/>
  <c r="Q44" i="95"/>
  <c r="Q36" i="95"/>
  <c r="Q34" i="95"/>
  <c r="Q27" i="95"/>
  <c r="Q41" i="95"/>
  <c r="Q37" i="95"/>
  <c r="Q26" i="95"/>
  <c r="Q40" i="95"/>
  <c r="Q25" i="95"/>
  <c r="Q24" i="95"/>
  <c r="Q22" i="95"/>
  <c r="Q21" i="95"/>
  <c r="Q20" i="95"/>
  <c r="A23" i="86" l="1"/>
  <c r="A34" i="86"/>
  <c r="R14" i="95" l="1"/>
  <c r="Q14" i="95"/>
  <c r="A14" i="95"/>
  <c r="Q24" i="92" l="1"/>
  <c r="Q23" i="92"/>
  <c r="Q22" i="92" l="1"/>
  <c r="Q21" i="92"/>
  <c r="Q20" i="92"/>
  <c r="R53" i="87" l="1"/>
  <c r="Q53" i="87"/>
  <c r="A53" i="87"/>
  <c r="R52" i="87"/>
  <c r="Q52" i="87"/>
  <c r="A52" i="87"/>
  <c r="Q51" i="87"/>
  <c r="A51" i="87"/>
  <c r="R50" i="87"/>
  <c r="Q50" i="87"/>
  <c r="A50" i="87"/>
  <c r="R49" i="87"/>
  <c r="Q49" i="87"/>
  <c r="A49" i="87"/>
  <c r="Q48" i="87"/>
  <c r="A48" i="87"/>
  <c r="R56" i="87"/>
  <c r="Q56" i="87"/>
  <c r="A56" i="87"/>
  <c r="R55" i="87"/>
  <c r="Q55" i="87"/>
  <c r="A55" i="87"/>
  <c r="Q54" i="87"/>
  <c r="A54" i="87"/>
  <c r="Q19" i="92" l="1"/>
  <c r="Q18" i="92"/>
  <c r="Q17" i="92"/>
  <c r="Q16" i="92"/>
  <c r="Q15" i="92"/>
  <c r="Q14" i="92" l="1"/>
  <c r="Q13" i="92"/>
  <c r="R49" i="89" l="1"/>
  <c r="Q49" i="89"/>
  <c r="A49" i="89"/>
  <c r="A25" i="83" l="1"/>
  <c r="R10" i="102" l="1"/>
  <c r="R52" i="83"/>
  <c r="A52" i="83"/>
  <c r="R11" i="87" l="1"/>
  <c r="R12" i="87"/>
  <c r="Q11" i="87"/>
  <c r="R43" i="87"/>
  <c r="R44" i="87"/>
  <c r="R45" i="87"/>
  <c r="R46" i="87"/>
  <c r="R41" i="87"/>
  <c r="R42" i="87"/>
  <c r="R47" i="87"/>
  <c r="A11" i="87"/>
  <c r="A12" i="87"/>
  <c r="R63" i="95" l="1"/>
  <c r="A63" i="95"/>
  <c r="R62" i="95"/>
  <c r="A62" i="95"/>
  <c r="R71" i="95" l="1"/>
  <c r="Q71" i="95"/>
  <c r="A71" i="95"/>
  <c r="R61" i="95" l="1"/>
  <c r="R64" i="95"/>
  <c r="R65" i="95"/>
  <c r="R66" i="95"/>
  <c r="R67" i="95"/>
  <c r="R68" i="95"/>
  <c r="R69" i="95"/>
  <c r="R70" i="95"/>
  <c r="R73" i="95"/>
  <c r="R74" i="95"/>
  <c r="R75" i="95"/>
  <c r="R76" i="95"/>
  <c r="R77" i="95"/>
  <c r="R78" i="95"/>
  <c r="R79" i="95"/>
  <c r="A61" i="95"/>
  <c r="A64" i="95"/>
  <c r="A65" i="95"/>
  <c r="Q47" i="87" l="1"/>
  <c r="A47" i="87"/>
  <c r="Q46" i="87"/>
  <c r="A46" i="87"/>
  <c r="Q45" i="87"/>
  <c r="A45" i="87"/>
  <c r="Q41" i="87"/>
  <c r="Q42" i="87"/>
  <c r="Q43" i="87"/>
  <c r="Q44" i="87"/>
  <c r="Q57" i="87"/>
  <c r="R59" i="87"/>
  <c r="Q59" i="87"/>
  <c r="A59" i="87"/>
  <c r="R58" i="87"/>
  <c r="Q58" i="87"/>
  <c r="A58" i="87"/>
  <c r="A57" i="87"/>
  <c r="AG6" i="95" l="1"/>
  <c r="A68" i="95"/>
  <c r="AR6" i="95"/>
  <c r="AR6" i="87" l="1"/>
  <c r="AG206" i="107" l="1"/>
  <c r="AG205" i="107"/>
  <c r="AG204" i="107"/>
  <c r="AG203" i="107"/>
  <c r="AG202" i="107"/>
  <c r="AG201" i="107"/>
  <c r="AG200" i="107"/>
  <c r="AG199" i="107"/>
  <c r="AG198" i="107"/>
  <c r="AG197" i="107"/>
  <c r="AG196" i="107"/>
  <c r="AG195" i="107"/>
  <c r="AG194" i="107"/>
  <c r="AG193" i="107"/>
  <c r="AG192" i="107"/>
  <c r="AG191" i="107"/>
  <c r="AG190" i="107"/>
  <c r="AG189" i="107"/>
  <c r="AG188" i="107"/>
  <c r="AG187" i="107"/>
  <c r="AG186" i="107"/>
  <c r="AG185" i="107"/>
  <c r="AG184" i="107"/>
  <c r="AG183" i="107"/>
  <c r="AG182" i="107"/>
  <c r="AG181" i="107"/>
  <c r="AG180" i="107"/>
  <c r="AG179" i="107"/>
  <c r="AG178" i="107"/>
  <c r="AG177" i="107"/>
  <c r="AG176" i="107"/>
  <c r="AG175" i="107"/>
  <c r="AG174" i="107"/>
  <c r="AG173" i="107"/>
  <c r="AG172" i="107"/>
  <c r="AG171" i="107"/>
  <c r="AG170" i="107"/>
  <c r="AG169" i="107"/>
  <c r="AG168" i="107"/>
  <c r="AG167" i="107"/>
  <c r="AG166" i="107"/>
  <c r="AG165" i="107"/>
  <c r="AG164" i="107"/>
  <c r="AG163" i="107"/>
  <c r="R41" i="116"/>
  <c r="Q41" i="116"/>
  <c r="A41" i="116"/>
  <c r="R40" i="116"/>
  <c r="Q40" i="116"/>
  <c r="A40" i="116"/>
  <c r="R39" i="116"/>
  <c r="Q39" i="116"/>
  <c r="A39" i="116"/>
  <c r="R38" i="116"/>
  <c r="Q38" i="116"/>
  <c r="A38" i="116"/>
  <c r="R37" i="116"/>
  <c r="Q37" i="116"/>
  <c r="A37" i="116"/>
  <c r="R36" i="116"/>
  <c r="Q36" i="116"/>
  <c r="A36" i="116"/>
  <c r="R35" i="116"/>
  <c r="Q35" i="116"/>
  <c r="A35" i="116"/>
  <c r="R34" i="116"/>
  <c r="Q34" i="116"/>
  <c r="A34" i="116"/>
  <c r="R33" i="116"/>
  <c r="Q33" i="116"/>
  <c r="A33" i="116"/>
  <c r="R32" i="116"/>
  <c r="Q32" i="116"/>
  <c r="A32" i="116"/>
  <c r="R31" i="116"/>
  <c r="Q31" i="116"/>
  <c r="A31" i="116"/>
  <c r="R30" i="116"/>
  <c r="Q30" i="116"/>
  <c r="A30" i="116"/>
  <c r="R29" i="116"/>
  <c r="Q29" i="116"/>
  <c r="A29" i="116"/>
  <c r="R28" i="116"/>
  <c r="Q28" i="116"/>
  <c r="A28" i="116"/>
  <c r="R27" i="116"/>
  <c r="Q27" i="116"/>
  <c r="A27" i="116"/>
  <c r="R26" i="116"/>
  <c r="Q26" i="116"/>
  <c r="A26" i="116"/>
  <c r="R25" i="116"/>
  <c r="Q25" i="116"/>
  <c r="A25" i="116"/>
  <c r="R24" i="116"/>
  <c r="Q24" i="116"/>
  <c r="A24" i="116"/>
  <c r="R23" i="116"/>
  <c r="Q23" i="116"/>
  <c r="A23" i="116"/>
  <c r="R22" i="116"/>
  <c r="Q22" i="116"/>
  <c r="A22" i="116"/>
  <c r="R21" i="116"/>
  <c r="Q21" i="116"/>
  <c r="A21" i="116"/>
  <c r="R20" i="116"/>
  <c r="Q20" i="116"/>
  <c r="A20" i="116"/>
  <c r="R19" i="116"/>
  <c r="Q19" i="116"/>
  <c r="A19" i="116"/>
  <c r="R18" i="116"/>
  <c r="Q18" i="116"/>
  <c r="A18" i="116"/>
  <c r="R17" i="116"/>
  <c r="Q17" i="116"/>
  <c r="A17" i="116"/>
  <c r="R16" i="116"/>
  <c r="Q16" i="116"/>
  <c r="A16" i="116"/>
  <c r="R15" i="116"/>
  <c r="Q15" i="116"/>
  <c r="A15" i="116"/>
  <c r="R14" i="116"/>
  <c r="Q14" i="116"/>
  <c r="A14" i="116"/>
  <c r="R13" i="116"/>
  <c r="Q13" i="116"/>
  <c r="A13" i="116"/>
  <c r="R12" i="116"/>
  <c r="Q12" i="116"/>
  <c r="A12" i="116"/>
  <c r="R11" i="116"/>
  <c r="Q11" i="116"/>
  <c r="A11" i="116"/>
  <c r="R10" i="116"/>
  <c r="Q10" i="116"/>
  <c r="A10" i="116"/>
  <c r="R9" i="116"/>
  <c r="Q9" i="116"/>
  <c r="A9" i="116"/>
  <c r="A8" i="116"/>
  <c r="R7" i="116"/>
  <c r="Q7" i="116"/>
  <c r="A7" i="116"/>
  <c r="AW6" i="116"/>
  <c r="AV6" i="116"/>
  <c r="AU6" i="116"/>
  <c r="AT6" i="116"/>
  <c r="AS6" i="116"/>
  <c r="AR6" i="116"/>
  <c r="AQ6" i="116"/>
  <c r="AP6" i="116"/>
  <c r="AO6" i="116"/>
  <c r="AN6" i="116"/>
  <c r="AM6" i="116"/>
  <c r="AL6" i="116"/>
  <c r="AK6" i="116"/>
  <c r="AJ6" i="116"/>
  <c r="AI6" i="116"/>
  <c r="AH6" i="116"/>
  <c r="AG6" i="116"/>
  <c r="AF6" i="116"/>
  <c r="AE6" i="116"/>
  <c r="AD6" i="116"/>
  <c r="AC6" i="116"/>
  <c r="AB6" i="116"/>
  <c r="AA6" i="116"/>
  <c r="Z6" i="116"/>
  <c r="Y6" i="116"/>
  <c r="X6" i="116"/>
  <c r="W6" i="116"/>
  <c r="V6" i="116"/>
  <c r="U6" i="116"/>
  <c r="T6" i="116"/>
  <c r="S6" i="116"/>
  <c r="S2" i="116"/>
  <c r="R51" i="83"/>
  <c r="A35" i="83"/>
  <c r="AG144" i="107"/>
  <c r="AG160" i="107"/>
  <c r="AG151" i="107"/>
  <c r="AG146" i="107"/>
  <c r="AG143" i="107"/>
  <c r="AG157" i="107"/>
  <c r="AG141" i="107"/>
  <c r="AG150" i="107"/>
  <c r="AG152" i="107"/>
  <c r="AG145" i="107"/>
  <c r="AG148" i="107"/>
  <c r="AG154" i="107"/>
  <c r="AG149" i="107"/>
  <c r="AG158" i="107"/>
  <c r="AG155" i="107"/>
  <c r="AG162" i="107"/>
  <c r="AG142" i="107"/>
  <c r="AG161" i="107"/>
  <c r="AG153" i="107"/>
  <c r="AG159" i="107"/>
  <c r="AG156" i="107"/>
  <c r="AG147" i="107"/>
  <c r="T2" i="116" l="1"/>
  <c r="U2" i="116" s="1"/>
  <c r="S3" i="116"/>
  <c r="R6" i="116"/>
  <c r="T3" i="116" l="1"/>
  <c r="V2" i="116"/>
  <c r="U3" i="116"/>
  <c r="R36" i="95"/>
  <c r="A36" i="95"/>
  <c r="W2" i="116" l="1"/>
  <c r="V3" i="116"/>
  <c r="Q13" i="102"/>
  <c r="A13" i="102"/>
  <c r="W3" i="116" l="1"/>
  <c r="X2" i="116"/>
  <c r="Q33" i="88"/>
  <c r="A33" i="88"/>
  <c r="X3" i="116" l="1"/>
  <c r="Y2" i="116"/>
  <c r="R34" i="95"/>
  <c r="A34" i="95"/>
  <c r="Z2" i="116" l="1"/>
  <c r="Y3" i="116"/>
  <c r="AA2" i="116" l="1"/>
  <c r="Z3" i="116"/>
  <c r="AA3" i="116" l="1"/>
  <c r="AB2" i="116"/>
  <c r="AB3" i="116" l="1"/>
  <c r="AC2" i="116"/>
  <c r="AD2" i="116" l="1"/>
  <c r="AC3" i="116"/>
  <c r="AE2" i="116" l="1"/>
  <c r="AD3" i="116"/>
  <c r="A20" i="95"/>
  <c r="R27" i="95"/>
  <c r="A27" i="95"/>
  <c r="R44" i="95"/>
  <c r="A44" i="95"/>
  <c r="R47" i="95"/>
  <c r="A47" i="95"/>
  <c r="AE3" i="116" l="1"/>
  <c r="AF2" i="116"/>
  <c r="AF3" i="116" l="1"/>
  <c r="AG2" i="116"/>
  <c r="AH2" i="116" l="1"/>
  <c r="AG3" i="116"/>
  <c r="AI2" i="116" l="1"/>
  <c r="AH3" i="116"/>
  <c r="Q35" i="86"/>
  <c r="A35" i="86"/>
  <c r="AI3" i="116" l="1"/>
  <c r="AJ2" i="116"/>
  <c r="AJ3" i="116" l="1"/>
  <c r="AK2" i="116"/>
  <c r="Q11" i="102"/>
  <c r="Q12" i="102"/>
  <c r="Q14" i="102"/>
  <c r="AL2" i="116" l="1"/>
  <c r="AK3" i="116"/>
  <c r="R18" i="95"/>
  <c r="Q18" i="95"/>
  <c r="A18" i="95"/>
  <c r="AM2" i="116" l="1"/>
  <c r="AL3" i="116"/>
  <c r="R37" i="95"/>
  <c r="A37" i="95"/>
  <c r="A26" i="95"/>
  <c r="AM3" i="116" l="1"/>
  <c r="AN2" i="116"/>
  <c r="R53" i="83"/>
  <c r="Q22" i="83"/>
  <c r="A22" i="83"/>
  <c r="R19" i="83"/>
  <c r="R18" i="83"/>
  <c r="AN3" i="116" l="1"/>
  <c r="AO2" i="116"/>
  <c r="R17" i="95"/>
  <c r="Y6" i="95"/>
  <c r="AP2" i="116" l="1"/>
  <c r="AO3" i="116"/>
  <c r="AQ2" i="116" l="1"/>
  <c r="AP3" i="116"/>
  <c r="AQ3" i="116" l="1"/>
  <c r="AR2" i="116"/>
  <c r="AR3" i="116" l="1"/>
  <c r="AS2" i="116"/>
  <c r="AT2" i="116" l="1"/>
  <c r="AS3" i="116"/>
  <c r="A27" i="83"/>
  <c r="A28" i="83"/>
  <c r="A34" i="83"/>
  <c r="A53" i="83"/>
  <c r="AU2" i="116" l="1"/>
  <c r="AT3" i="116"/>
  <c r="AU3" i="116" l="1"/>
  <c r="AV2" i="116"/>
  <c r="AV3" i="116" l="1"/>
  <c r="AW2" i="116"/>
  <c r="A27" i="92"/>
  <c r="A28" i="92"/>
  <c r="A29" i="92"/>
  <c r="A30" i="92"/>
  <c r="Q12" i="92"/>
  <c r="Q11" i="92"/>
  <c r="A11" i="92"/>
  <c r="A12" i="92"/>
  <c r="A13" i="92"/>
  <c r="A14" i="92"/>
  <c r="A15" i="92"/>
  <c r="A16" i="92"/>
  <c r="A17" i="92"/>
  <c r="A18" i="92"/>
  <c r="A19" i="92"/>
  <c r="A20" i="92"/>
  <c r="A21" i="92"/>
  <c r="A22" i="92"/>
  <c r="A23" i="92"/>
  <c r="A24" i="92"/>
  <c r="A25" i="92"/>
  <c r="A26" i="92"/>
  <c r="A31" i="92"/>
  <c r="A32" i="92"/>
  <c r="A33" i="92"/>
  <c r="A34" i="92"/>
  <c r="A35" i="92"/>
  <c r="A36" i="92"/>
  <c r="A37" i="92"/>
  <c r="A38" i="92"/>
  <c r="A39" i="92"/>
  <c r="A40" i="92"/>
  <c r="AW3" i="116" l="1"/>
  <c r="A11" i="102"/>
  <c r="A12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A31" i="102"/>
  <c r="A32" i="102"/>
  <c r="A33" i="102"/>
  <c r="A34" i="102"/>
  <c r="A35" i="102"/>
  <c r="A36" i="102"/>
  <c r="A37" i="102"/>
  <c r="A38" i="102"/>
  <c r="A39" i="102"/>
  <c r="A40" i="102"/>
  <c r="A41" i="102"/>
  <c r="A42" i="102"/>
  <c r="A9" i="102"/>
  <c r="A10" i="102"/>
  <c r="Q41" i="102"/>
  <c r="Q40" i="102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4" i="94"/>
  <c r="Q19" i="94"/>
  <c r="Q27" i="94"/>
  <c r="Q13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4" i="94"/>
  <c r="R19" i="94"/>
  <c r="R27" i="94"/>
  <c r="R13" i="94"/>
  <c r="R12" i="94"/>
  <c r="R10" i="94"/>
  <c r="R23" i="94"/>
  <c r="R15" i="94"/>
  <c r="R22" i="94"/>
  <c r="R14" i="94"/>
  <c r="R21" i="94"/>
  <c r="R17" i="94"/>
  <c r="R9" i="94"/>
  <c r="R8" i="94"/>
  <c r="R7" i="94"/>
  <c r="R9" i="102"/>
  <c r="R8" i="102"/>
  <c r="R7" i="102"/>
  <c r="R8" i="92"/>
  <c r="R7" i="92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R11" i="90"/>
  <c r="R10" i="90"/>
  <c r="R9" i="90"/>
  <c r="R8" i="90"/>
  <c r="R7" i="90"/>
  <c r="R15" i="89"/>
  <c r="R14" i="89"/>
  <c r="R13" i="89"/>
  <c r="R12" i="89"/>
  <c r="R11" i="89"/>
  <c r="R10" i="89"/>
  <c r="R9" i="89"/>
  <c r="R8" i="89"/>
  <c r="R7" i="89"/>
  <c r="R41" i="88"/>
  <c r="R7" i="88"/>
  <c r="Q6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6" i="87"/>
  <c r="Q25" i="87"/>
  <c r="Q24" i="87"/>
  <c r="Q23" i="87"/>
  <c r="Q17" i="87"/>
  <c r="R6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7" i="87"/>
  <c r="R16" i="87"/>
  <c r="R15" i="87"/>
  <c r="R14" i="87"/>
  <c r="R13" i="87"/>
  <c r="R10" i="87"/>
  <c r="R9" i="87"/>
  <c r="R8" i="87"/>
  <c r="R7" i="87"/>
  <c r="R70" i="86"/>
  <c r="R69" i="86"/>
  <c r="R68" i="86"/>
  <c r="R67" i="86"/>
  <c r="R66" i="86"/>
  <c r="R65" i="86"/>
  <c r="R64" i="86"/>
  <c r="R63" i="86"/>
  <c r="R8" i="86"/>
  <c r="R7" i="86"/>
  <c r="R95" i="95"/>
  <c r="R94" i="95"/>
  <c r="R93" i="95"/>
  <c r="R92" i="95"/>
  <c r="R91" i="95"/>
  <c r="R90" i="95"/>
  <c r="R89" i="95"/>
  <c r="R88" i="95"/>
  <c r="R87" i="95"/>
  <c r="R86" i="95"/>
  <c r="R85" i="95"/>
  <c r="R84" i="95"/>
  <c r="R46" i="95"/>
  <c r="R83" i="95"/>
  <c r="R82" i="95"/>
  <c r="R81" i="95"/>
  <c r="R80" i="95"/>
  <c r="R53" i="95"/>
  <c r="R52" i="95"/>
  <c r="R54" i="95"/>
  <c r="R51" i="95"/>
  <c r="R50" i="95"/>
  <c r="R49" i="95"/>
  <c r="R48" i="95"/>
  <c r="R41" i="95"/>
  <c r="R40" i="95"/>
  <c r="R25" i="95"/>
  <c r="R24" i="95"/>
  <c r="R22" i="95"/>
  <c r="R21" i="95"/>
  <c r="R16" i="95"/>
  <c r="R15" i="95"/>
  <c r="R11" i="95"/>
  <c r="R10" i="95"/>
  <c r="R9" i="95"/>
  <c r="R8" i="95"/>
  <c r="R7" i="95"/>
  <c r="G24" i="9"/>
  <c r="G29" i="9"/>
  <c r="G19" i="9"/>
  <c r="G14" i="9"/>
  <c r="Q21" i="88" l="1"/>
  <c r="A21" i="88"/>
  <c r="Q90" i="95" l="1"/>
  <c r="A90" i="95"/>
  <c r="A52" i="95" l="1"/>
  <c r="AG136" i="107"/>
  <c r="AG118" i="107"/>
  <c r="AG115" i="107"/>
  <c r="AG117" i="107"/>
  <c r="AG116" i="107"/>
  <c r="AG108" i="107"/>
  <c r="AG109" i="107"/>
  <c r="AG110" i="107"/>
  <c r="Q93" i="95" l="1"/>
  <c r="A93" i="95"/>
  <c r="Q75" i="95" l="1"/>
  <c r="A75" i="95"/>
  <c r="Q17" i="95"/>
  <c r="A17" i="95"/>
  <c r="Q92" i="95" l="1"/>
  <c r="A41" i="95"/>
  <c r="Q77" i="95"/>
  <c r="A77" i="95"/>
  <c r="A49" i="95"/>
  <c r="A48" i="95"/>
  <c r="A22" i="95" l="1"/>
  <c r="A24" i="95"/>
  <c r="A69" i="95" l="1"/>
  <c r="Q16" i="95" l="1"/>
  <c r="A16" i="95"/>
  <c r="A25" i="95"/>
  <c r="A67" i="95" l="1"/>
  <c r="Q27" i="102" l="1"/>
  <c r="Q26" i="102"/>
  <c r="Q25" i="102"/>
  <c r="Q22" i="102"/>
  <c r="Q21" i="102"/>
  <c r="Q20" i="102"/>
  <c r="Q28" i="102"/>
  <c r="Q23" i="102"/>
  <c r="Q19" i="102"/>
  <c r="AB6" i="95" l="1"/>
  <c r="Q45" i="86" l="1"/>
  <c r="Q20" i="86"/>
  <c r="A20" i="86" l="1"/>
  <c r="Q20" i="90" l="1"/>
  <c r="Q21" i="90"/>
  <c r="Q22" i="90"/>
  <c r="Q23" i="90"/>
  <c r="Q24" i="90"/>
  <c r="Q25" i="90"/>
  <c r="Q26" i="90"/>
  <c r="Q27" i="90"/>
  <c r="Q28" i="90"/>
  <c r="Q29" i="90"/>
  <c r="Q30" i="90"/>
  <c r="Q31" i="90"/>
  <c r="Q32" i="90"/>
  <c r="Q33" i="90"/>
  <c r="Q34" i="90"/>
  <c r="Q35" i="90"/>
  <c r="Q36" i="90"/>
  <c r="Q37" i="90"/>
  <c r="Q38" i="90"/>
  <c r="Q39" i="90"/>
  <c r="Q40" i="90"/>
  <c r="Q41" i="90"/>
  <c r="Q42" i="90"/>
  <c r="Q43" i="90"/>
  <c r="Q44" i="90"/>
  <c r="Q45" i="90"/>
  <c r="Q46" i="90"/>
  <c r="Q47" i="90"/>
  <c r="Q48" i="90"/>
  <c r="Q49" i="90"/>
  <c r="Q50" i="90"/>
  <c r="Q51" i="90"/>
  <c r="Q52" i="90"/>
  <c r="A45" i="86" l="1"/>
  <c r="Q19" i="90" l="1"/>
  <c r="A21" i="95" l="1"/>
  <c r="A40" i="95"/>
  <c r="Q15" i="89" l="1"/>
  <c r="A15" i="89"/>
  <c r="Q18" i="90" l="1"/>
  <c r="Q17" i="90"/>
  <c r="Q16" i="90"/>
  <c r="Q15" i="90"/>
  <c r="Q14" i="90"/>
  <c r="Q13" i="90"/>
  <c r="Q12" i="90"/>
  <c r="Q11" i="90"/>
  <c r="Q10" i="90"/>
  <c r="Q9" i="90"/>
  <c r="Q8" i="90"/>
  <c r="Q19" i="83" l="1"/>
  <c r="Q18" i="83"/>
  <c r="Q17" i="83"/>
  <c r="Q16" i="83"/>
  <c r="Q15" i="83"/>
  <c r="Q14" i="83"/>
  <c r="Q13" i="83"/>
  <c r="Q12" i="83"/>
  <c r="Q11" i="83"/>
  <c r="Q10" i="83"/>
  <c r="Q9" i="83"/>
  <c r="Q8" i="83"/>
  <c r="Q7" i="83"/>
  <c r="Q19" i="95" l="1"/>
  <c r="A19" i="95"/>
  <c r="Q73" i="95" l="1"/>
  <c r="A73" i="95"/>
  <c r="Q74" i="95" l="1"/>
  <c r="A74" i="95"/>
  <c r="Q70" i="95" l="1"/>
  <c r="A70" i="95"/>
  <c r="Q85" i="95" l="1"/>
  <c r="A85" i="95"/>
  <c r="Q84" i="95"/>
  <c r="A84" i="95"/>
  <c r="A46" i="95"/>
  <c r="Q83" i="95"/>
  <c r="A83" i="95"/>
  <c r="Q82" i="95"/>
  <c r="A82" i="95"/>
  <c r="Q81" i="95"/>
  <c r="A81" i="95"/>
  <c r="Q80" i="95"/>
  <c r="A80" i="95"/>
  <c r="Q79" i="95"/>
  <c r="A79" i="95"/>
  <c r="AE6" i="83" l="1"/>
  <c r="R17" i="83" l="1"/>
  <c r="R16" i="83"/>
  <c r="R15" i="83"/>
  <c r="R14" i="83"/>
  <c r="R13" i="83"/>
  <c r="R12" i="83"/>
  <c r="Q13" i="89" l="1"/>
  <c r="Q14" i="89"/>
  <c r="Q95" i="95" l="1"/>
  <c r="A95" i="95"/>
  <c r="Q94" i="95"/>
  <c r="A94" i="95"/>
  <c r="A92" i="95"/>
  <c r="Q91" i="95"/>
  <c r="A91" i="95"/>
  <c r="Q89" i="95"/>
  <c r="A89" i="95"/>
  <c r="Q88" i="95"/>
  <c r="A88" i="95"/>
  <c r="Q87" i="95"/>
  <c r="A87" i="95"/>
  <c r="Q86" i="95"/>
  <c r="A86" i="95"/>
  <c r="Q78" i="95"/>
  <c r="A78" i="95"/>
  <c r="A53" i="95"/>
  <c r="A66" i="95"/>
  <c r="Q11" i="95"/>
  <c r="R11" i="83" l="1"/>
  <c r="R10" i="83"/>
  <c r="R9" i="83"/>
  <c r="R8" i="83"/>
  <c r="R7" i="83"/>
  <c r="A13" i="89" l="1"/>
  <c r="A14" i="89"/>
  <c r="Q19" i="86" l="1"/>
  <c r="A19" i="86"/>
  <c r="Q12" i="86" l="1"/>
  <c r="A12" i="86"/>
  <c r="AO6" i="86" l="1"/>
  <c r="A38" i="86"/>
  <c r="AG102" i="107"/>
  <c r="AG82" i="107"/>
  <c r="AG100" i="107"/>
  <c r="AG80" i="107"/>
  <c r="AG101" i="107"/>
  <c r="AG99" i="107"/>
  <c r="AG81" i="107"/>
  <c r="AG78" i="107"/>
  <c r="AG104" i="107"/>
  <c r="AG79" i="107"/>
  <c r="AG103" i="107"/>
  <c r="Q17" i="102" l="1"/>
  <c r="Q16" i="102"/>
  <c r="Q24" i="102"/>
  <c r="Q18" i="102"/>
  <c r="Q15" i="102"/>
  <c r="Q10" i="102"/>
  <c r="Q14" i="88" l="1"/>
  <c r="A14" i="88"/>
  <c r="Q10" i="92" l="1"/>
  <c r="A10" i="92"/>
  <c r="A8" i="92"/>
  <c r="A9" i="92"/>
  <c r="Q40" i="92"/>
  <c r="Q14" i="86" l="1"/>
  <c r="A14" i="86"/>
  <c r="Q15" i="94" l="1"/>
  <c r="Q23" i="94"/>
  <c r="Q14" i="94"/>
  <c r="Q10" i="94"/>
  <c r="Q13" i="86" l="1"/>
  <c r="A13" i="86"/>
  <c r="Q22" i="94" l="1"/>
  <c r="A22" i="94"/>
  <c r="Q53" i="86" l="1"/>
  <c r="A53" i="86"/>
  <c r="Q44" i="86"/>
  <c r="A44" i="86"/>
  <c r="A14" i="94" l="1"/>
  <c r="Q17" i="94" l="1"/>
  <c r="Q9" i="94"/>
  <c r="A9" i="94"/>
  <c r="Q15" i="87" l="1"/>
  <c r="A15" i="86" l="1"/>
  <c r="Q20" i="88" l="1"/>
  <c r="A20" i="88"/>
  <c r="Q9" i="92" l="1"/>
  <c r="E26" i="7" l="1"/>
  <c r="E8" i="7"/>
  <c r="Q19" i="88" l="1"/>
  <c r="A19" i="88"/>
  <c r="A43" i="87" l="1"/>
  <c r="A44" i="87"/>
  <c r="A61" i="87"/>
  <c r="Q9" i="86" l="1"/>
  <c r="A9" i="86"/>
  <c r="AH206" i="107" l="1"/>
  <c r="AE206" i="107"/>
  <c r="AD206" i="107"/>
  <c r="AC206" i="107"/>
  <c r="AB206" i="107"/>
  <c r="AA206" i="107"/>
  <c r="Z206" i="107"/>
  <c r="Y206" i="107"/>
  <c r="X206" i="107"/>
  <c r="W206" i="107"/>
  <c r="V206" i="107"/>
  <c r="T206" i="107"/>
  <c r="S206" i="107"/>
  <c r="R206" i="107"/>
  <c r="Q206" i="107"/>
  <c r="N206" i="107"/>
  <c r="L206" i="107"/>
  <c r="K206" i="107"/>
  <c r="J206" i="107"/>
  <c r="I206" i="107"/>
  <c r="H206" i="107"/>
  <c r="G206" i="107"/>
  <c r="F206" i="107"/>
  <c r="E206" i="107"/>
  <c r="D206" i="107"/>
  <c r="C206" i="107"/>
  <c r="B206" i="107"/>
  <c r="AH205" i="107"/>
  <c r="AE205" i="107"/>
  <c r="AD205" i="107"/>
  <c r="AC205" i="107"/>
  <c r="AB205" i="107"/>
  <c r="AA205" i="107"/>
  <c r="Z205" i="107"/>
  <c r="Y205" i="107"/>
  <c r="X205" i="107"/>
  <c r="W205" i="107"/>
  <c r="V205" i="107"/>
  <c r="T205" i="107"/>
  <c r="S205" i="107"/>
  <c r="R205" i="107"/>
  <c r="Q205" i="107"/>
  <c r="N205" i="107"/>
  <c r="L205" i="107"/>
  <c r="K205" i="107"/>
  <c r="J205" i="107"/>
  <c r="I205" i="107"/>
  <c r="H205" i="107"/>
  <c r="G205" i="107"/>
  <c r="F205" i="107"/>
  <c r="E205" i="107"/>
  <c r="D205" i="107"/>
  <c r="C205" i="107"/>
  <c r="B205" i="107"/>
  <c r="AH204" i="107"/>
  <c r="AE204" i="107"/>
  <c r="AD204" i="107"/>
  <c r="AC204" i="107"/>
  <c r="AB204" i="107"/>
  <c r="AA204" i="107"/>
  <c r="Z204" i="107"/>
  <c r="Y204" i="107"/>
  <c r="X204" i="107"/>
  <c r="W204" i="107"/>
  <c r="V204" i="107"/>
  <c r="T204" i="107"/>
  <c r="S204" i="107"/>
  <c r="R204" i="107"/>
  <c r="Q204" i="107"/>
  <c r="N204" i="107"/>
  <c r="L204" i="107"/>
  <c r="K204" i="107"/>
  <c r="J204" i="107"/>
  <c r="I204" i="107"/>
  <c r="H204" i="107"/>
  <c r="G204" i="107"/>
  <c r="F204" i="107"/>
  <c r="E204" i="107"/>
  <c r="D204" i="107"/>
  <c r="C204" i="107"/>
  <c r="B204" i="107"/>
  <c r="AH203" i="107"/>
  <c r="AE203" i="107"/>
  <c r="AD203" i="107"/>
  <c r="AC203" i="107"/>
  <c r="AB203" i="107"/>
  <c r="AA203" i="107"/>
  <c r="Z203" i="107"/>
  <c r="Y203" i="107"/>
  <c r="X203" i="107"/>
  <c r="W203" i="107"/>
  <c r="V203" i="107"/>
  <c r="T203" i="107"/>
  <c r="S203" i="107"/>
  <c r="R203" i="107"/>
  <c r="Q203" i="107"/>
  <c r="N203" i="107"/>
  <c r="L203" i="107"/>
  <c r="K203" i="107"/>
  <c r="J203" i="107"/>
  <c r="I203" i="107"/>
  <c r="H203" i="107"/>
  <c r="G203" i="107"/>
  <c r="F203" i="107"/>
  <c r="E203" i="107"/>
  <c r="D203" i="107"/>
  <c r="C203" i="107"/>
  <c r="B203" i="107"/>
  <c r="AH202" i="107"/>
  <c r="AE202" i="107"/>
  <c r="AD202" i="107"/>
  <c r="AC202" i="107"/>
  <c r="AB202" i="107"/>
  <c r="AA202" i="107"/>
  <c r="Z202" i="107"/>
  <c r="Y202" i="107"/>
  <c r="X202" i="107"/>
  <c r="W202" i="107"/>
  <c r="V202" i="107"/>
  <c r="T202" i="107"/>
  <c r="S202" i="107"/>
  <c r="R202" i="107"/>
  <c r="Q202" i="107"/>
  <c r="N202" i="107"/>
  <c r="L202" i="107"/>
  <c r="K202" i="107"/>
  <c r="J202" i="107"/>
  <c r="I202" i="107"/>
  <c r="H202" i="107"/>
  <c r="G202" i="107"/>
  <c r="F202" i="107"/>
  <c r="E202" i="107"/>
  <c r="D202" i="107"/>
  <c r="C202" i="107"/>
  <c r="B202" i="107"/>
  <c r="AH201" i="107"/>
  <c r="AE201" i="107"/>
  <c r="AD201" i="107"/>
  <c r="AC201" i="107"/>
  <c r="AB201" i="107"/>
  <c r="AA201" i="107"/>
  <c r="Z201" i="107"/>
  <c r="Y201" i="107"/>
  <c r="X201" i="107"/>
  <c r="W201" i="107"/>
  <c r="V201" i="107"/>
  <c r="T201" i="107"/>
  <c r="S201" i="107"/>
  <c r="R201" i="107"/>
  <c r="Q201" i="107"/>
  <c r="N201" i="107"/>
  <c r="L201" i="107"/>
  <c r="K201" i="107"/>
  <c r="J201" i="107"/>
  <c r="I201" i="107"/>
  <c r="H201" i="107"/>
  <c r="G201" i="107"/>
  <c r="F201" i="107"/>
  <c r="E201" i="107"/>
  <c r="D201" i="107"/>
  <c r="C201" i="107"/>
  <c r="B201" i="107"/>
  <c r="AH200" i="107"/>
  <c r="AE200" i="107"/>
  <c r="AD200" i="107"/>
  <c r="AC200" i="107"/>
  <c r="AB200" i="107"/>
  <c r="AA200" i="107"/>
  <c r="Z200" i="107"/>
  <c r="Y200" i="107"/>
  <c r="X200" i="107"/>
  <c r="W200" i="107"/>
  <c r="V200" i="107"/>
  <c r="T200" i="107"/>
  <c r="S200" i="107"/>
  <c r="R200" i="107"/>
  <c r="Q200" i="107"/>
  <c r="N200" i="107"/>
  <c r="L200" i="107"/>
  <c r="K200" i="107"/>
  <c r="J200" i="107"/>
  <c r="I200" i="107"/>
  <c r="H200" i="107"/>
  <c r="G200" i="107"/>
  <c r="F200" i="107"/>
  <c r="E200" i="107"/>
  <c r="D200" i="107"/>
  <c r="C200" i="107"/>
  <c r="B200" i="107"/>
  <c r="AH199" i="107"/>
  <c r="AE199" i="107"/>
  <c r="AD199" i="107"/>
  <c r="AC199" i="107"/>
  <c r="AB199" i="107"/>
  <c r="AA199" i="107"/>
  <c r="Z199" i="107"/>
  <c r="Y199" i="107"/>
  <c r="X199" i="107"/>
  <c r="W199" i="107"/>
  <c r="V199" i="107"/>
  <c r="T199" i="107"/>
  <c r="S199" i="107"/>
  <c r="R199" i="107"/>
  <c r="Q199" i="107"/>
  <c r="N199" i="107"/>
  <c r="L199" i="107"/>
  <c r="K199" i="107"/>
  <c r="J199" i="107"/>
  <c r="I199" i="107"/>
  <c r="H199" i="107"/>
  <c r="G199" i="107"/>
  <c r="F199" i="107"/>
  <c r="E199" i="107"/>
  <c r="D199" i="107"/>
  <c r="C199" i="107"/>
  <c r="B199" i="107"/>
  <c r="AH198" i="107"/>
  <c r="AE198" i="107"/>
  <c r="AD198" i="107"/>
  <c r="AC198" i="107"/>
  <c r="AB198" i="107"/>
  <c r="AA198" i="107"/>
  <c r="Z198" i="107"/>
  <c r="Y198" i="107"/>
  <c r="X198" i="107"/>
  <c r="W198" i="107"/>
  <c r="V198" i="107"/>
  <c r="T198" i="107"/>
  <c r="S198" i="107"/>
  <c r="R198" i="107"/>
  <c r="Q198" i="107"/>
  <c r="N198" i="107"/>
  <c r="L198" i="107"/>
  <c r="K198" i="107"/>
  <c r="J198" i="107"/>
  <c r="I198" i="107"/>
  <c r="H198" i="107"/>
  <c r="G198" i="107"/>
  <c r="F198" i="107"/>
  <c r="E198" i="107"/>
  <c r="D198" i="107"/>
  <c r="C198" i="107"/>
  <c r="B198" i="107"/>
  <c r="AH197" i="107"/>
  <c r="AE197" i="107"/>
  <c r="AD197" i="107"/>
  <c r="AC197" i="107"/>
  <c r="AB197" i="107"/>
  <c r="AA197" i="107"/>
  <c r="Z197" i="107"/>
  <c r="Y197" i="107"/>
  <c r="X197" i="107"/>
  <c r="W197" i="107"/>
  <c r="V197" i="107"/>
  <c r="T197" i="107"/>
  <c r="S197" i="107"/>
  <c r="R197" i="107"/>
  <c r="Q197" i="107"/>
  <c r="N197" i="107"/>
  <c r="L197" i="107"/>
  <c r="K197" i="107"/>
  <c r="J197" i="107"/>
  <c r="I197" i="107"/>
  <c r="H197" i="107"/>
  <c r="G197" i="107"/>
  <c r="F197" i="107"/>
  <c r="E197" i="107"/>
  <c r="D197" i="107"/>
  <c r="C197" i="107"/>
  <c r="B197" i="107"/>
  <c r="AH196" i="107"/>
  <c r="AE196" i="107"/>
  <c r="AD196" i="107"/>
  <c r="AC196" i="107"/>
  <c r="AB196" i="107"/>
  <c r="AA196" i="107"/>
  <c r="Z196" i="107"/>
  <c r="Y196" i="107"/>
  <c r="X196" i="107"/>
  <c r="W196" i="107"/>
  <c r="V196" i="107"/>
  <c r="T196" i="107"/>
  <c r="S196" i="107"/>
  <c r="R196" i="107"/>
  <c r="Q196" i="107"/>
  <c r="N196" i="107"/>
  <c r="L196" i="107"/>
  <c r="K196" i="107"/>
  <c r="J196" i="107"/>
  <c r="I196" i="107"/>
  <c r="H196" i="107"/>
  <c r="G196" i="107"/>
  <c r="F196" i="107"/>
  <c r="E196" i="107"/>
  <c r="D196" i="107"/>
  <c r="C196" i="107"/>
  <c r="B196" i="107"/>
  <c r="AH195" i="107"/>
  <c r="AE195" i="107"/>
  <c r="AD195" i="107"/>
  <c r="AC195" i="107"/>
  <c r="AB195" i="107"/>
  <c r="AA195" i="107"/>
  <c r="Z195" i="107"/>
  <c r="Y195" i="107"/>
  <c r="X195" i="107"/>
  <c r="W195" i="107"/>
  <c r="V195" i="107"/>
  <c r="T195" i="107"/>
  <c r="S195" i="107"/>
  <c r="R195" i="107"/>
  <c r="Q195" i="107"/>
  <c r="N195" i="107"/>
  <c r="L195" i="107"/>
  <c r="K195" i="107"/>
  <c r="J195" i="107"/>
  <c r="I195" i="107"/>
  <c r="H195" i="107"/>
  <c r="G195" i="107"/>
  <c r="F195" i="107"/>
  <c r="E195" i="107"/>
  <c r="D195" i="107"/>
  <c r="C195" i="107"/>
  <c r="B195" i="107"/>
  <c r="AH194" i="107"/>
  <c r="AE194" i="107"/>
  <c r="AD194" i="107"/>
  <c r="AC194" i="107"/>
  <c r="AB194" i="107"/>
  <c r="AA194" i="107"/>
  <c r="Z194" i="107"/>
  <c r="Y194" i="107"/>
  <c r="X194" i="107"/>
  <c r="W194" i="107"/>
  <c r="V194" i="107"/>
  <c r="T194" i="107"/>
  <c r="S194" i="107"/>
  <c r="R194" i="107"/>
  <c r="Q194" i="107"/>
  <c r="N194" i="107"/>
  <c r="L194" i="107"/>
  <c r="K194" i="107"/>
  <c r="J194" i="107"/>
  <c r="I194" i="107"/>
  <c r="H194" i="107"/>
  <c r="G194" i="107"/>
  <c r="F194" i="107"/>
  <c r="E194" i="107"/>
  <c r="D194" i="107"/>
  <c r="C194" i="107"/>
  <c r="B194" i="107"/>
  <c r="AH193" i="107"/>
  <c r="AE193" i="107"/>
  <c r="AD193" i="107"/>
  <c r="AC193" i="107"/>
  <c r="AB193" i="107"/>
  <c r="AA193" i="107"/>
  <c r="Z193" i="107"/>
  <c r="Y193" i="107"/>
  <c r="X193" i="107"/>
  <c r="W193" i="107"/>
  <c r="V193" i="107"/>
  <c r="T193" i="107"/>
  <c r="S193" i="107"/>
  <c r="R193" i="107"/>
  <c r="Q193" i="107"/>
  <c r="N193" i="107"/>
  <c r="L193" i="107"/>
  <c r="K193" i="107"/>
  <c r="J193" i="107"/>
  <c r="I193" i="107"/>
  <c r="H193" i="107"/>
  <c r="G193" i="107"/>
  <c r="F193" i="107"/>
  <c r="E193" i="107"/>
  <c r="D193" i="107"/>
  <c r="C193" i="107"/>
  <c r="B193" i="107"/>
  <c r="AH192" i="107"/>
  <c r="AE192" i="107"/>
  <c r="AD192" i="107"/>
  <c r="AC192" i="107"/>
  <c r="AB192" i="107"/>
  <c r="AA192" i="107"/>
  <c r="Z192" i="107"/>
  <c r="Y192" i="107"/>
  <c r="X192" i="107"/>
  <c r="W192" i="107"/>
  <c r="V192" i="107"/>
  <c r="T192" i="107"/>
  <c r="S192" i="107"/>
  <c r="R192" i="107"/>
  <c r="Q192" i="107"/>
  <c r="N192" i="107"/>
  <c r="L192" i="107"/>
  <c r="K192" i="107"/>
  <c r="J192" i="107"/>
  <c r="I192" i="107"/>
  <c r="H192" i="107"/>
  <c r="G192" i="107"/>
  <c r="F192" i="107"/>
  <c r="E192" i="107"/>
  <c r="D192" i="107"/>
  <c r="C192" i="107"/>
  <c r="B192" i="107"/>
  <c r="AH191" i="107"/>
  <c r="AE191" i="107"/>
  <c r="AD191" i="107"/>
  <c r="AC191" i="107"/>
  <c r="AB191" i="107"/>
  <c r="AA191" i="107"/>
  <c r="Z191" i="107"/>
  <c r="Y191" i="107"/>
  <c r="X191" i="107"/>
  <c r="W191" i="107"/>
  <c r="V191" i="107"/>
  <c r="T191" i="107"/>
  <c r="S191" i="107"/>
  <c r="R191" i="107"/>
  <c r="Q191" i="107"/>
  <c r="N191" i="107"/>
  <c r="L191" i="107"/>
  <c r="K191" i="107"/>
  <c r="J191" i="107"/>
  <c r="I191" i="107"/>
  <c r="H191" i="107"/>
  <c r="G191" i="107"/>
  <c r="F191" i="107"/>
  <c r="E191" i="107"/>
  <c r="D191" i="107"/>
  <c r="C191" i="107"/>
  <c r="B191" i="107"/>
  <c r="AH190" i="107"/>
  <c r="AE190" i="107"/>
  <c r="AD190" i="107"/>
  <c r="AC190" i="107"/>
  <c r="AB190" i="107"/>
  <c r="AA190" i="107"/>
  <c r="Z190" i="107"/>
  <c r="Y190" i="107"/>
  <c r="X190" i="107"/>
  <c r="W190" i="107"/>
  <c r="V190" i="107"/>
  <c r="T190" i="107"/>
  <c r="S190" i="107"/>
  <c r="R190" i="107"/>
  <c r="Q190" i="107"/>
  <c r="N190" i="107"/>
  <c r="L190" i="107"/>
  <c r="K190" i="107"/>
  <c r="J190" i="107"/>
  <c r="I190" i="107"/>
  <c r="H190" i="107"/>
  <c r="G190" i="107"/>
  <c r="F190" i="107"/>
  <c r="E190" i="107"/>
  <c r="D190" i="107"/>
  <c r="C190" i="107"/>
  <c r="B190" i="107"/>
  <c r="AH189" i="107"/>
  <c r="AE189" i="107"/>
  <c r="AD189" i="107"/>
  <c r="AC189" i="107"/>
  <c r="AB189" i="107"/>
  <c r="AA189" i="107"/>
  <c r="Z189" i="107"/>
  <c r="Y189" i="107"/>
  <c r="X189" i="107"/>
  <c r="W189" i="107"/>
  <c r="V189" i="107"/>
  <c r="T189" i="107"/>
  <c r="S189" i="107"/>
  <c r="R189" i="107"/>
  <c r="Q189" i="107"/>
  <c r="N189" i="107"/>
  <c r="L189" i="107"/>
  <c r="K189" i="107"/>
  <c r="J189" i="107"/>
  <c r="I189" i="107"/>
  <c r="H189" i="107"/>
  <c r="G189" i="107"/>
  <c r="F189" i="107"/>
  <c r="E189" i="107"/>
  <c r="D189" i="107"/>
  <c r="C189" i="107"/>
  <c r="B189" i="107"/>
  <c r="AH188" i="107"/>
  <c r="AE188" i="107"/>
  <c r="AD188" i="107"/>
  <c r="AC188" i="107"/>
  <c r="AB188" i="107"/>
  <c r="AA188" i="107"/>
  <c r="Z188" i="107"/>
  <c r="Y188" i="107"/>
  <c r="X188" i="107"/>
  <c r="W188" i="107"/>
  <c r="V188" i="107"/>
  <c r="T188" i="107"/>
  <c r="S188" i="107"/>
  <c r="R188" i="107"/>
  <c r="Q188" i="107"/>
  <c r="N188" i="107"/>
  <c r="L188" i="107"/>
  <c r="K188" i="107"/>
  <c r="J188" i="107"/>
  <c r="I188" i="107"/>
  <c r="H188" i="107"/>
  <c r="G188" i="107"/>
  <c r="F188" i="107"/>
  <c r="E188" i="107"/>
  <c r="D188" i="107"/>
  <c r="C188" i="107"/>
  <c r="B188" i="107"/>
  <c r="AH187" i="107"/>
  <c r="AE187" i="107"/>
  <c r="AD187" i="107"/>
  <c r="AC187" i="107"/>
  <c r="AB187" i="107"/>
  <c r="AA187" i="107"/>
  <c r="Z187" i="107"/>
  <c r="Y187" i="107"/>
  <c r="X187" i="107"/>
  <c r="W187" i="107"/>
  <c r="V187" i="107"/>
  <c r="T187" i="107"/>
  <c r="S187" i="107"/>
  <c r="R187" i="107"/>
  <c r="Q187" i="107"/>
  <c r="N187" i="107"/>
  <c r="L187" i="107"/>
  <c r="K187" i="107"/>
  <c r="J187" i="107"/>
  <c r="I187" i="107"/>
  <c r="H187" i="107"/>
  <c r="G187" i="107"/>
  <c r="F187" i="107"/>
  <c r="E187" i="107"/>
  <c r="D187" i="107"/>
  <c r="C187" i="107"/>
  <c r="B187" i="107"/>
  <c r="AH186" i="107"/>
  <c r="AE186" i="107"/>
  <c r="AD186" i="107"/>
  <c r="AC186" i="107"/>
  <c r="AB186" i="107"/>
  <c r="AA186" i="107"/>
  <c r="Z186" i="107"/>
  <c r="Y186" i="107"/>
  <c r="X186" i="107"/>
  <c r="W186" i="107"/>
  <c r="V186" i="107"/>
  <c r="T186" i="107"/>
  <c r="S186" i="107"/>
  <c r="R186" i="107"/>
  <c r="Q186" i="107"/>
  <c r="N186" i="107"/>
  <c r="L186" i="107"/>
  <c r="K186" i="107"/>
  <c r="J186" i="107"/>
  <c r="I186" i="107"/>
  <c r="H186" i="107"/>
  <c r="G186" i="107"/>
  <c r="F186" i="107"/>
  <c r="E186" i="107"/>
  <c r="D186" i="107"/>
  <c r="C186" i="107"/>
  <c r="B186" i="107"/>
  <c r="AH185" i="107"/>
  <c r="AE185" i="107"/>
  <c r="AD185" i="107"/>
  <c r="AC185" i="107"/>
  <c r="AB185" i="107"/>
  <c r="AA185" i="107"/>
  <c r="Z185" i="107"/>
  <c r="Y185" i="107"/>
  <c r="X185" i="107"/>
  <c r="W185" i="107"/>
  <c r="V185" i="107"/>
  <c r="T185" i="107"/>
  <c r="S185" i="107"/>
  <c r="R185" i="107"/>
  <c r="Q185" i="107"/>
  <c r="N185" i="107"/>
  <c r="L185" i="107"/>
  <c r="K185" i="107"/>
  <c r="J185" i="107"/>
  <c r="I185" i="107"/>
  <c r="H185" i="107"/>
  <c r="G185" i="107"/>
  <c r="F185" i="107"/>
  <c r="E185" i="107"/>
  <c r="D185" i="107"/>
  <c r="C185" i="107"/>
  <c r="B185" i="107"/>
  <c r="AH184" i="107"/>
  <c r="AE184" i="107"/>
  <c r="AD184" i="107"/>
  <c r="AC184" i="107"/>
  <c r="AB184" i="107"/>
  <c r="AA184" i="107"/>
  <c r="Z184" i="107"/>
  <c r="Y184" i="107"/>
  <c r="X184" i="107"/>
  <c r="W184" i="107"/>
  <c r="V184" i="107"/>
  <c r="T184" i="107"/>
  <c r="S184" i="107"/>
  <c r="R184" i="107"/>
  <c r="Q184" i="107"/>
  <c r="N184" i="107"/>
  <c r="L184" i="107"/>
  <c r="K184" i="107"/>
  <c r="J184" i="107"/>
  <c r="I184" i="107"/>
  <c r="H184" i="107"/>
  <c r="G184" i="107"/>
  <c r="F184" i="107"/>
  <c r="E184" i="107"/>
  <c r="D184" i="107"/>
  <c r="C184" i="107"/>
  <c r="B184" i="107"/>
  <c r="AH183" i="107"/>
  <c r="AE183" i="107"/>
  <c r="AD183" i="107"/>
  <c r="AC183" i="107"/>
  <c r="AB183" i="107"/>
  <c r="AA183" i="107"/>
  <c r="Z183" i="107"/>
  <c r="Y183" i="107"/>
  <c r="X183" i="107"/>
  <c r="W183" i="107"/>
  <c r="V183" i="107"/>
  <c r="T183" i="107"/>
  <c r="S183" i="107"/>
  <c r="R183" i="107"/>
  <c r="Q183" i="107"/>
  <c r="N183" i="107"/>
  <c r="L183" i="107"/>
  <c r="K183" i="107"/>
  <c r="J183" i="107"/>
  <c r="I183" i="107"/>
  <c r="H183" i="107"/>
  <c r="G183" i="107"/>
  <c r="F183" i="107"/>
  <c r="E183" i="107"/>
  <c r="D183" i="107"/>
  <c r="C183" i="107"/>
  <c r="B183" i="107"/>
  <c r="AH182" i="107"/>
  <c r="AE182" i="107"/>
  <c r="AD182" i="107"/>
  <c r="AC182" i="107"/>
  <c r="AB182" i="107"/>
  <c r="AA182" i="107"/>
  <c r="Z182" i="107"/>
  <c r="Y182" i="107"/>
  <c r="X182" i="107"/>
  <c r="W182" i="107"/>
  <c r="V182" i="107"/>
  <c r="T182" i="107"/>
  <c r="S182" i="107"/>
  <c r="R182" i="107"/>
  <c r="Q182" i="107"/>
  <c r="N182" i="107"/>
  <c r="L182" i="107"/>
  <c r="K182" i="107"/>
  <c r="J182" i="107"/>
  <c r="I182" i="107"/>
  <c r="H182" i="107"/>
  <c r="G182" i="107"/>
  <c r="F182" i="107"/>
  <c r="E182" i="107"/>
  <c r="D182" i="107"/>
  <c r="C182" i="107"/>
  <c r="B182" i="107"/>
  <c r="AH181" i="107"/>
  <c r="AE181" i="107"/>
  <c r="AD181" i="107"/>
  <c r="AC181" i="107"/>
  <c r="AB181" i="107"/>
  <c r="AA181" i="107"/>
  <c r="Z181" i="107"/>
  <c r="Y181" i="107"/>
  <c r="X181" i="107"/>
  <c r="W181" i="107"/>
  <c r="V181" i="107"/>
  <c r="T181" i="107"/>
  <c r="S181" i="107"/>
  <c r="R181" i="107"/>
  <c r="Q181" i="107"/>
  <c r="N181" i="107"/>
  <c r="L181" i="107"/>
  <c r="K181" i="107"/>
  <c r="J181" i="107"/>
  <c r="I181" i="107"/>
  <c r="H181" i="107"/>
  <c r="G181" i="107"/>
  <c r="F181" i="107"/>
  <c r="E181" i="107"/>
  <c r="D181" i="107"/>
  <c r="C181" i="107"/>
  <c r="B181" i="107"/>
  <c r="AH180" i="107"/>
  <c r="AE180" i="107"/>
  <c r="AD180" i="107"/>
  <c r="AC180" i="107"/>
  <c r="AB180" i="107"/>
  <c r="AA180" i="107"/>
  <c r="Z180" i="107"/>
  <c r="Y180" i="107"/>
  <c r="X180" i="107"/>
  <c r="W180" i="107"/>
  <c r="V180" i="107"/>
  <c r="T180" i="107"/>
  <c r="S180" i="107"/>
  <c r="R180" i="107"/>
  <c r="Q180" i="107"/>
  <c r="N180" i="107"/>
  <c r="L180" i="107"/>
  <c r="K180" i="107"/>
  <c r="J180" i="107"/>
  <c r="I180" i="107"/>
  <c r="H180" i="107"/>
  <c r="G180" i="107"/>
  <c r="F180" i="107"/>
  <c r="E180" i="107"/>
  <c r="D180" i="107"/>
  <c r="C180" i="107"/>
  <c r="B180" i="107"/>
  <c r="AH179" i="107"/>
  <c r="AE179" i="107"/>
  <c r="AD179" i="107"/>
  <c r="AC179" i="107"/>
  <c r="AB179" i="107"/>
  <c r="AA179" i="107"/>
  <c r="Z179" i="107"/>
  <c r="Y179" i="107"/>
  <c r="X179" i="107"/>
  <c r="W179" i="107"/>
  <c r="V179" i="107"/>
  <c r="T179" i="107"/>
  <c r="S179" i="107"/>
  <c r="R179" i="107"/>
  <c r="Q179" i="107"/>
  <c r="N179" i="107"/>
  <c r="L179" i="107"/>
  <c r="K179" i="107"/>
  <c r="J179" i="107"/>
  <c r="I179" i="107"/>
  <c r="H179" i="107"/>
  <c r="G179" i="107"/>
  <c r="F179" i="107"/>
  <c r="E179" i="107"/>
  <c r="D179" i="107"/>
  <c r="C179" i="107"/>
  <c r="B179" i="107"/>
  <c r="AH178" i="107"/>
  <c r="AE178" i="107"/>
  <c r="AD178" i="107"/>
  <c r="AC178" i="107"/>
  <c r="AB178" i="107"/>
  <c r="AA178" i="107"/>
  <c r="Z178" i="107"/>
  <c r="Y178" i="107"/>
  <c r="X178" i="107"/>
  <c r="W178" i="107"/>
  <c r="V178" i="107"/>
  <c r="T178" i="107"/>
  <c r="S178" i="107"/>
  <c r="R178" i="107"/>
  <c r="Q178" i="107"/>
  <c r="N178" i="107"/>
  <c r="L178" i="107"/>
  <c r="K178" i="107"/>
  <c r="J178" i="107"/>
  <c r="I178" i="107"/>
  <c r="H178" i="107"/>
  <c r="G178" i="107"/>
  <c r="F178" i="107"/>
  <c r="E178" i="107"/>
  <c r="D178" i="107"/>
  <c r="C178" i="107"/>
  <c r="B178" i="107"/>
  <c r="AH177" i="107"/>
  <c r="AE177" i="107"/>
  <c r="AD177" i="107"/>
  <c r="AC177" i="107"/>
  <c r="AB177" i="107"/>
  <c r="AA177" i="107"/>
  <c r="Z177" i="107"/>
  <c r="Y177" i="107"/>
  <c r="X177" i="107"/>
  <c r="W177" i="107"/>
  <c r="V177" i="107"/>
  <c r="T177" i="107"/>
  <c r="S177" i="107"/>
  <c r="R177" i="107"/>
  <c r="Q177" i="107"/>
  <c r="N177" i="107"/>
  <c r="L177" i="107"/>
  <c r="K177" i="107"/>
  <c r="J177" i="107"/>
  <c r="I177" i="107"/>
  <c r="H177" i="107"/>
  <c r="G177" i="107"/>
  <c r="F177" i="107"/>
  <c r="E177" i="107"/>
  <c r="D177" i="107"/>
  <c r="C177" i="107"/>
  <c r="B177" i="107"/>
  <c r="AH176" i="107"/>
  <c r="AE176" i="107"/>
  <c r="AD176" i="107"/>
  <c r="AC176" i="107"/>
  <c r="AB176" i="107"/>
  <c r="AA176" i="107"/>
  <c r="Z176" i="107"/>
  <c r="Y176" i="107"/>
  <c r="X176" i="107"/>
  <c r="W176" i="107"/>
  <c r="V176" i="107"/>
  <c r="T176" i="107"/>
  <c r="S176" i="107"/>
  <c r="R176" i="107"/>
  <c r="Q176" i="107"/>
  <c r="N176" i="107"/>
  <c r="L176" i="107"/>
  <c r="K176" i="107"/>
  <c r="J176" i="107"/>
  <c r="I176" i="107"/>
  <c r="H176" i="107"/>
  <c r="G176" i="107"/>
  <c r="F176" i="107"/>
  <c r="E176" i="107"/>
  <c r="D176" i="107"/>
  <c r="C176" i="107"/>
  <c r="B176" i="107"/>
  <c r="AH175" i="107"/>
  <c r="AE175" i="107"/>
  <c r="AD175" i="107"/>
  <c r="AC175" i="107"/>
  <c r="AB175" i="107"/>
  <c r="AA175" i="107"/>
  <c r="Z175" i="107"/>
  <c r="Y175" i="107"/>
  <c r="X175" i="107"/>
  <c r="W175" i="107"/>
  <c r="V175" i="107"/>
  <c r="T175" i="107"/>
  <c r="S175" i="107"/>
  <c r="R175" i="107"/>
  <c r="Q175" i="107"/>
  <c r="N175" i="107"/>
  <c r="L175" i="107"/>
  <c r="K175" i="107"/>
  <c r="J175" i="107"/>
  <c r="I175" i="107"/>
  <c r="H175" i="107"/>
  <c r="G175" i="107"/>
  <c r="F175" i="107"/>
  <c r="E175" i="107"/>
  <c r="D175" i="107"/>
  <c r="C175" i="107"/>
  <c r="B175" i="107"/>
  <c r="AH174" i="107"/>
  <c r="AE174" i="107"/>
  <c r="AD174" i="107"/>
  <c r="AC174" i="107"/>
  <c r="AB174" i="107"/>
  <c r="AA174" i="107"/>
  <c r="Z174" i="107"/>
  <c r="Y174" i="107"/>
  <c r="X174" i="107"/>
  <c r="W174" i="107"/>
  <c r="V174" i="107"/>
  <c r="T174" i="107"/>
  <c r="S174" i="107"/>
  <c r="R174" i="107"/>
  <c r="Q174" i="107"/>
  <c r="N174" i="107"/>
  <c r="L174" i="107"/>
  <c r="K174" i="107"/>
  <c r="J174" i="107"/>
  <c r="I174" i="107"/>
  <c r="H174" i="107"/>
  <c r="G174" i="107"/>
  <c r="F174" i="107"/>
  <c r="E174" i="107"/>
  <c r="D174" i="107"/>
  <c r="C174" i="107"/>
  <c r="B174" i="107"/>
  <c r="AH173" i="107"/>
  <c r="AE173" i="107"/>
  <c r="AD173" i="107"/>
  <c r="AC173" i="107"/>
  <c r="AB173" i="107"/>
  <c r="AA173" i="107"/>
  <c r="Z173" i="107"/>
  <c r="Y173" i="107"/>
  <c r="X173" i="107"/>
  <c r="W173" i="107"/>
  <c r="V173" i="107"/>
  <c r="T173" i="107"/>
  <c r="S173" i="107"/>
  <c r="R173" i="107"/>
  <c r="Q173" i="107"/>
  <c r="N173" i="107"/>
  <c r="L173" i="107"/>
  <c r="K173" i="107"/>
  <c r="J173" i="107"/>
  <c r="I173" i="107"/>
  <c r="H173" i="107"/>
  <c r="G173" i="107"/>
  <c r="F173" i="107"/>
  <c r="E173" i="107"/>
  <c r="D173" i="107"/>
  <c r="C173" i="107"/>
  <c r="B173" i="107"/>
  <c r="AH172" i="107"/>
  <c r="AE172" i="107"/>
  <c r="AD172" i="107"/>
  <c r="AC172" i="107"/>
  <c r="AB172" i="107"/>
  <c r="AA172" i="107"/>
  <c r="Z172" i="107"/>
  <c r="Y172" i="107"/>
  <c r="X172" i="107"/>
  <c r="W172" i="107"/>
  <c r="V172" i="107"/>
  <c r="T172" i="107"/>
  <c r="S172" i="107"/>
  <c r="R172" i="107"/>
  <c r="Q172" i="107"/>
  <c r="N172" i="107"/>
  <c r="L172" i="107"/>
  <c r="K172" i="107"/>
  <c r="J172" i="107"/>
  <c r="I172" i="107"/>
  <c r="H172" i="107"/>
  <c r="G172" i="107"/>
  <c r="F172" i="107"/>
  <c r="E172" i="107"/>
  <c r="D172" i="107"/>
  <c r="C172" i="107"/>
  <c r="B172" i="107"/>
  <c r="AH171" i="107"/>
  <c r="AE171" i="107"/>
  <c r="AD171" i="107"/>
  <c r="AC171" i="107"/>
  <c r="AB171" i="107"/>
  <c r="AA171" i="107"/>
  <c r="Z171" i="107"/>
  <c r="Y171" i="107"/>
  <c r="X171" i="107"/>
  <c r="W171" i="107"/>
  <c r="V171" i="107"/>
  <c r="T171" i="107"/>
  <c r="S171" i="107"/>
  <c r="R171" i="107"/>
  <c r="Q171" i="107"/>
  <c r="N171" i="107"/>
  <c r="L171" i="107"/>
  <c r="K171" i="107"/>
  <c r="J171" i="107"/>
  <c r="I171" i="107"/>
  <c r="H171" i="107"/>
  <c r="G171" i="107"/>
  <c r="F171" i="107"/>
  <c r="E171" i="107"/>
  <c r="D171" i="107"/>
  <c r="C171" i="107"/>
  <c r="B171" i="107"/>
  <c r="AH170" i="107"/>
  <c r="AE170" i="107"/>
  <c r="AD170" i="107"/>
  <c r="AC170" i="107"/>
  <c r="AB170" i="107"/>
  <c r="AA170" i="107"/>
  <c r="Z170" i="107"/>
  <c r="Y170" i="107"/>
  <c r="X170" i="107"/>
  <c r="W170" i="107"/>
  <c r="V170" i="107"/>
  <c r="T170" i="107"/>
  <c r="S170" i="107"/>
  <c r="R170" i="107"/>
  <c r="Q170" i="107"/>
  <c r="N170" i="107"/>
  <c r="L170" i="107"/>
  <c r="K170" i="107"/>
  <c r="J170" i="107"/>
  <c r="I170" i="107"/>
  <c r="H170" i="107"/>
  <c r="G170" i="107"/>
  <c r="F170" i="107"/>
  <c r="E170" i="107"/>
  <c r="D170" i="107"/>
  <c r="C170" i="107"/>
  <c r="B170" i="107"/>
  <c r="AH169" i="107"/>
  <c r="AE169" i="107"/>
  <c r="AD169" i="107"/>
  <c r="AC169" i="107"/>
  <c r="AB169" i="107"/>
  <c r="AA169" i="107"/>
  <c r="Z169" i="107"/>
  <c r="Y169" i="107"/>
  <c r="X169" i="107"/>
  <c r="W169" i="107"/>
  <c r="V169" i="107"/>
  <c r="T169" i="107"/>
  <c r="S169" i="107"/>
  <c r="R169" i="107"/>
  <c r="Q169" i="107"/>
  <c r="N169" i="107"/>
  <c r="L169" i="107"/>
  <c r="K169" i="107"/>
  <c r="J169" i="107"/>
  <c r="I169" i="107"/>
  <c r="H169" i="107"/>
  <c r="G169" i="107"/>
  <c r="F169" i="107"/>
  <c r="E169" i="107"/>
  <c r="D169" i="107"/>
  <c r="C169" i="107"/>
  <c r="B169" i="107"/>
  <c r="AH168" i="107"/>
  <c r="AE168" i="107"/>
  <c r="AD168" i="107"/>
  <c r="AC168" i="107"/>
  <c r="AB168" i="107"/>
  <c r="AA168" i="107"/>
  <c r="Z168" i="107"/>
  <c r="Y168" i="107"/>
  <c r="X168" i="107"/>
  <c r="W168" i="107"/>
  <c r="V168" i="107"/>
  <c r="T168" i="107"/>
  <c r="S168" i="107"/>
  <c r="R168" i="107"/>
  <c r="Q168" i="107"/>
  <c r="N168" i="107"/>
  <c r="L168" i="107"/>
  <c r="K168" i="107"/>
  <c r="J168" i="107"/>
  <c r="I168" i="107"/>
  <c r="H168" i="107"/>
  <c r="G168" i="107"/>
  <c r="F168" i="107"/>
  <c r="E168" i="107"/>
  <c r="D168" i="107"/>
  <c r="C168" i="107"/>
  <c r="B168" i="107"/>
  <c r="AH167" i="107"/>
  <c r="AE167" i="107"/>
  <c r="AD167" i="107"/>
  <c r="AC167" i="107"/>
  <c r="AB167" i="107"/>
  <c r="AA167" i="107"/>
  <c r="Z167" i="107"/>
  <c r="Y167" i="107"/>
  <c r="X167" i="107"/>
  <c r="W167" i="107"/>
  <c r="V167" i="107"/>
  <c r="T167" i="107"/>
  <c r="S167" i="107"/>
  <c r="R167" i="107"/>
  <c r="Q167" i="107"/>
  <c r="N167" i="107"/>
  <c r="L167" i="107"/>
  <c r="K167" i="107"/>
  <c r="J167" i="107"/>
  <c r="I167" i="107"/>
  <c r="H167" i="107"/>
  <c r="G167" i="107"/>
  <c r="F167" i="107"/>
  <c r="E167" i="107"/>
  <c r="D167" i="107"/>
  <c r="C167" i="107"/>
  <c r="B167" i="107"/>
  <c r="AH166" i="107"/>
  <c r="AE166" i="107"/>
  <c r="AD166" i="107"/>
  <c r="AC166" i="107"/>
  <c r="AB166" i="107"/>
  <c r="AA166" i="107"/>
  <c r="Z166" i="107"/>
  <c r="Y166" i="107"/>
  <c r="X166" i="107"/>
  <c r="W166" i="107"/>
  <c r="V166" i="107"/>
  <c r="T166" i="107"/>
  <c r="S166" i="107"/>
  <c r="R166" i="107"/>
  <c r="Q166" i="107"/>
  <c r="N166" i="107"/>
  <c r="L166" i="107"/>
  <c r="K166" i="107"/>
  <c r="J166" i="107"/>
  <c r="I166" i="107"/>
  <c r="H166" i="107"/>
  <c r="G166" i="107"/>
  <c r="F166" i="107"/>
  <c r="E166" i="107"/>
  <c r="D166" i="107"/>
  <c r="C166" i="107"/>
  <c r="B166" i="107"/>
  <c r="AH165" i="107"/>
  <c r="AE165" i="107"/>
  <c r="AD165" i="107"/>
  <c r="AC165" i="107"/>
  <c r="AB165" i="107"/>
  <c r="AA165" i="107"/>
  <c r="Z165" i="107"/>
  <c r="Y165" i="107"/>
  <c r="X165" i="107"/>
  <c r="W165" i="107"/>
  <c r="V165" i="107"/>
  <c r="T165" i="107"/>
  <c r="S165" i="107"/>
  <c r="R165" i="107"/>
  <c r="Q165" i="107"/>
  <c r="N165" i="107"/>
  <c r="L165" i="107"/>
  <c r="K165" i="107"/>
  <c r="J165" i="107"/>
  <c r="I165" i="107"/>
  <c r="H165" i="107"/>
  <c r="G165" i="107"/>
  <c r="F165" i="107"/>
  <c r="E165" i="107"/>
  <c r="D165" i="107"/>
  <c r="C165" i="107"/>
  <c r="B165" i="107"/>
  <c r="AH164" i="107"/>
  <c r="AE164" i="107"/>
  <c r="AD164" i="107"/>
  <c r="AC164" i="107"/>
  <c r="AB164" i="107"/>
  <c r="AA164" i="107"/>
  <c r="Z164" i="107"/>
  <c r="Y164" i="107"/>
  <c r="X164" i="107"/>
  <c r="W164" i="107"/>
  <c r="V164" i="107"/>
  <c r="T164" i="107"/>
  <c r="S164" i="107"/>
  <c r="R164" i="107"/>
  <c r="Q164" i="107"/>
  <c r="N164" i="107"/>
  <c r="L164" i="107"/>
  <c r="K164" i="107"/>
  <c r="J164" i="107"/>
  <c r="I164" i="107"/>
  <c r="H164" i="107"/>
  <c r="G164" i="107"/>
  <c r="F164" i="107"/>
  <c r="E164" i="107"/>
  <c r="D164" i="107"/>
  <c r="C164" i="107"/>
  <c r="B164" i="107"/>
  <c r="AH163" i="107"/>
  <c r="AE163" i="107"/>
  <c r="AD163" i="107"/>
  <c r="AC163" i="107"/>
  <c r="AB163" i="107"/>
  <c r="AA163" i="107"/>
  <c r="Z163" i="107"/>
  <c r="Y163" i="107"/>
  <c r="X163" i="107"/>
  <c r="W163" i="107"/>
  <c r="V163" i="107"/>
  <c r="T163" i="107"/>
  <c r="S163" i="107"/>
  <c r="R163" i="107"/>
  <c r="Q163" i="107"/>
  <c r="N163" i="107"/>
  <c r="L163" i="107"/>
  <c r="K163" i="107"/>
  <c r="J163" i="107"/>
  <c r="I163" i="107"/>
  <c r="H163" i="107"/>
  <c r="G163" i="107"/>
  <c r="F163" i="107"/>
  <c r="E163" i="107"/>
  <c r="D163" i="107"/>
  <c r="C163" i="107"/>
  <c r="B163" i="107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N162" i="107" l="1"/>
  <c r="B155" i="107"/>
  <c r="F155" i="107"/>
  <c r="J155" i="107"/>
  <c r="B156" i="107"/>
  <c r="F156" i="107"/>
  <c r="J156" i="107"/>
  <c r="B157" i="107"/>
  <c r="F157" i="107"/>
  <c r="J157" i="107"/>
  <c r="B158" i="107"/>
  <c r="F158" i="107"/>
  <c r="J158" i="107"/>
  <c r="B159" i="107"/>
  <c r="F159" i="107"/>
  <c r="J159" i="107"/>
  <c r="B160" i="107"/>
  <c r="F160" i="107"/>
  <c r="J160" i="107"/>
  <c r="B161" i="107"/>
  <c r="F161" i="107"/>
  <c r="J161" i="107"/>
  <c r="B162" i="107"/>
  <c r="F162" i="107"/>
  <c r="J162" i="107"/>
  <c r="C155" i="107"/>
  <c r="G155" i="107"/>
  <c r="K155" i="107"/>
  <c r="C156" i="107"/>
  <c r="G156" i="107"/>
  <c r="K156" i="107"/>
  <c r="C157" i="107"/>
  <c r="G157" i="107"/>
  <c r="K157" i="107"/>
  <c r="C158" i="107"/>
  <c r="G158" i="107"/>
  <c r="K158" i="107"/>
  <c r="C159" i="107"/>
  <c r="G159" i="107"/>
  <c r="K159" i="107"/>
  <c r="C160" i="107"/>
  <c r="G160" i="107"/>
  <c r="K160" i="107"/>
  <c r="C161" i="107"/>
  <c r="G161" i="107"/>
  <c r="K161" i="107"/>
  <c r="C162" i="107"/>
  <c r="G162" i="107"/>
  <c r="K162" i="107"/>
  <c r="D155" i="107"/>
  <c r="H155" i="107"/>
  <c r="L155" i="107"/>
  <c r="D156" i="107"/>
  <c r="H156" i="107"/>
  <c r="L156" i="107"/>
  <c r="D157" i="107"/>
  <c r="H157" i="107"/>
  <c r="L157" i="107"/>
  <c r="D158" i="107"/>
  <c r="H158" i="107"/>
  <c r="L158" i="107"/>
  <c r="D159" i="107"/>
  <c r="H159" i="107"/>
  <c r="L159" i="107"/>
  <c r="D160" i="107"/>
  <c r="H160" i="107"/>
  <c r="L160" i="107"/>
  <c r="D161" i="107"/>
  <c r="H161" i="107"/>
  <c r="L161" i="107"/>
  <c r="D162" i="107"/>
  <c r="H162" i="107"/>
  <c r="L162" i="107"/>
  <c r="E155" i="107"/>
  <c r="I155" i="107"/>
  <c r="N155" i="107"/>
  <c r="E156" i="107"/>
  <c r="I156" i="107"/>
  <c r="N156" i="107"/>
  <c r="E157" i="107"/>
  <c r="I157" i="107"/>
  <c r="N157" i="107"/>
  <c r="E158" i="107"/>
  <c r="I158" i="107"/>
  <c r="N158" i="107"/>
  <c r="E159" i="107"/>
  <c r="I159" i="107"/>
  <c r="N159" i="107"/>
  <c r="E160" i="107"/>
  <c r="I160" i="107"/>
  <c r="N160" i="107"/>
  <c r="E161" i="107"/>
  <c r="I161" i="107"/>
  <c r="N161" i="107"/>
  <c r="E162" i="107"/>
  <c r="I162" i="107"/>
  <c r="B62" i="107"/>
  <c r="N62" i="107"/>
  <c r="F73" i="107"/>
  <c r="J62" i="107"/>
  <c r="C73" i="107"/>
  <c r="G73" i="107"/>
  <c r="K73" i="107"/>
  <c r="C62" i="107"/>
  <c r="G62" i="107"/>
  <c r="K62" i="107"/>
  <c r="J73" i="107"/>
  <c r="F62" i="107"/>
  <c r="D73" i="107"/>
  <c r="H73" i="107"/>
  <c r="L73" i="107"/>
  <c r="D62" i="107"/>
  <c r="H62" i="107"/>
  <c r="L62" i="107"/>
  <c r="B73" i="107"/>
  <c r="E73" i="107"/>
  <c r="I73" i="107"/>
  <c r="N73" i="107"/>
  <c r="E62" i="107"/>
  <c r="I62" i="107"/>
  <c r="B112" i="107"/>
  <c r="N145" i="107"/>
  <c r="J112" i="107"/>
  <c r="C112" i="107"/>
  <c r="D112" i="107"/>
  <c r="N112" i="107"/>
  <c r="F112" i="107"/>
  <c r="B145" i="107"/>
  <c r="J145" i="107"/>
  <c r="F145" i="107"/>
  <c r="K112" i="107"/>
  <c r="H145" i="107"/>
  <c r="E112" i="107"/>
  <c r="I145" i="107"/>
  <c r="G112" i="107"/>
  <c r="C145" i="107"/>
  <c r="K145" i="107"/>
  <c r="G145" i="107"/>
  <c r="L112" i="107"/>
  <c r="H112" i="107"/>
  <c r="D145" i="107"/>
  <c r="L145" i="107"/>
  <c r="I112" i="107"/>
  <c r="E145" i="107"/>
  <c r="H68" i="107"/>
  <c r="N68" i="107"/>
  <c r="B68" i="107"/>
  <c r="J68" i="107"/>
  <c r="F68" i="107"/>
  <c r="G68" i="107"/>
  <c r="I68" i="107"/>
  <c r="C68" i="107"/>
  <c r="D68" i="107"/>
  <c r="L68" i="107"/>
  <c r="K68" i="107"/>
  <c r="E68" i="107"/>
  <c r="J103" i="107"/>
  <c r="N103" i="107"/>
  <c r="B141" i="107"/>
  <c r="F118" i="107"/>
  <c r="F103" i="107"/>
  <c r="F141" i="107"/>
  <c r="J141" i="107"/>
  <c r="B118" i="107"/>
  <c r="J118" i="107"/>
  <c r="B103" i="107"/>
  <c r="C141" i="107"/>
  <c r="G141" i="107"/>
  <c r="K141" i="107"/>
  <c r="C118" i="107"/>
  <c r="G118" i="107"/>
  <c r="K118" i="107"/>
  <c r="C103" i="107"/>
  <c r="G103" i="107"/>
  <c r="K103" i="107"/>
  <c r="D141" i="107"/>
  <c r="H141" i="107"/>
  <c r="L141" i="107"/>
  <c r="D118" i="107"/>
  <c r="H118" i="107"/>
  <c r="L118" i="107"/>
  <c r="D103" i="107"/>
  <c r="H103" i="107"/>
  <c r="L103" i="107"/>
  <c r="E141" i="107"/>
  <c r="I141" i="107"/>
  <c r="N141" i="107"/>
  <c r="E118" i="107"/>
  <c r="I118" i="107"/>
  <c r="N118" i="107"/>
  <c r="E103" i="107"/>
  <c r="I103" i="107"/>
  <c r="N148" i="107"/>
  <c r="F148" i="107"/>
  <c r="L148" i="107"/>
  <c r="F39" i="107"/>
  <c r="B25" i="107"/>
  <c r="J25" i="107"/>
  <c r="F136" i="107"/>
  <c r="B12" i="107"/>
  <c r="J12" i="107"/>
  <c r="J148" i="107"/>
  <c r="C39" i="107"/>
  <c r="G39" i="107"/>
  <c r="K39" i="107"/>
  <c r="C25" i="107"/>
  <c r="G25" i="107"/>
  <c r="K25" i="107"/>
  <c r="C136" i="107"/>
  <c r="G136" i="107"/>
  <c r="K136" i="107"/>
  <c r="C12" i="107"/>
  <c r="G12" i="107"/>
  <c r="K12" i="107"/>
  <c r="C148" i="107"/>
  <c r="G148" i="107"/>
  <c r="K148" i="107"/>
  <c r="B39" i="107"/>
  <c r="J39" i="107"/>
  <c r="F25" i="107"/>
  <c r="B136" i="107"/>
  <c r="J136" i="107"/>
  <c r="F12" i="107"/>
  <c r="B148" i="107"/>
  <c r="D39" i="107"/>
  <c r="H39" i="107"/>
  <c r="L39" i="107"/>
  <c r="D25" i="107"/>
  <c r="H25" i="107"/>
  <c r="L25" i="107"/>
  <c r="D136" i="107"/>
  <c r="H136" i="107"/>
  <c r="L136" i="107"/>
  <c r="D12" i="107"/>
  <c r="H12" i="107"/>
  <c r="L12" i="107"/>
  <c r="D148" i="107"/>
  <c r="H148" i="107"/>
  <c r="E39" i="107"/>
  <c r="I39" i="107"/>
  <c r="N39" i="107"/>
  <c r="E25" i="107"/>
  <c r="I25" i="107"/>
  <c r="N25" i="107"/>
  <c r="E136" i="107"/>
  <c r="I136" i="107"/>
  <c r="N136" i="107"/>
  <c r="E12" i="107"/>
  <c r="I12" i="107"/>
  <c r="N12" i="107"/>
  <c r="E148" i="107"/>
  <c r="I148" i="107"/>
  <c r="F15" i="107"/>
  <c r="N15" i="107"/>
  <c r="B150" i="107"/>
  <c r="J150" i="107"/>
  <c r="F30" i="107"/>
  <c r="B15" i="107"/>
  <c r="J15" i="107"/>
  <c r="C150" i="107"/>
  <c r="G150" i="107"/>
  <c r="K150" i="107"/>
  <c r="C30" i="107"/>
  <c r="G30" i="107"/>
  <c r="K30" i="107"/>
  <c r="C15" i="107"/>
  <c r="G15" i="107"/>
  <c r="K15" i="107"/>
  <c r="F150" i="107"/>
  <c r="B30" i="107"/>
  <c r="J30" i="107"/>
  <c r="D150" i="107"/>
  <c r="H150" i="107"/>
  <c r="L150" i="107"/>
  <c r="D30" i="107"/>
  <c r="H30" i="107"/>
  <c r="L30" i="107"/>
  <c r="D15" i="107"/>
  <c r="H15" i="107"/>
  <c r="L15" i="107"/>
  <c r="E150" i="107"/>
  <c r="I150" i="107"/>
  <c r="N150" i="107"/>
  <c r="E30" i="107"/>
  <c r="I30" i="107"/>
  <c r="N30" i="107"/>
  <c r="E15" i="107"/>
  <c r="I15" i="107"/>
  <c r="N23" i="107"/>
  <c r="H23" i="107"/>
  <c r="L76" i="107"/>
  <c r="D105" i="107"/>
  <c r="D23" i="107"/>
  <c r="B76" i="107"/>
  <c r="F76" i="107"/>
  <c r="J76" i="107"/>
  <c r="B106" i="107"/>
  <c r="F106" i="107"/>
  <c r="J106" i="107"/>
  <c r="B105" i="107"/>
  <c r="F105" i="107"/>
  <c r="J105" i="107"/>
  <c r="B23" i="107"/>
  <c r="F23" i="107"/>
  <c r="J23" i="107"/>
  <c r="H76" i="107"/>
  <c r="H106" i="107"/>
  <c r="L106" i="107"/>
  <c r="L105" i="107"/>
  <c r="L23" i="107"/>
  <c r="C76" i="107"/>
  <c r="G76" i="107"/>
  <c r="K76" i="107"/>
  <c r="C106" i="107"/>
  <c r="G106" i="107"/>
  <c r="K106" i="107"/>
  <c r="C105" i="107"/>
  <c r="G105" i="107"/>
  <c r="K105" i="107"/>
  <c r="C23" i="107"/>
  <c r="G23" i="107"/>
  <c r="K23" i="107"/>
  <c r="D76" i="107"/>
  <c r="D106" i="107"/>
  <c r="H105" i="107"/>
  <c r="E76" i="107"/>
  <c r="I76" i="107"/>
  <c r="N76" i="107"/>
  <c r="E106" i="107"/>
  <c r="I106" i="107"/>
  <c r="N106" i="107"/>
  <c r="E105" i="107"/>
  <c r="I105" i="107"/>
  <c r="N105" i="107"/>
  <c r="E23" i="107"/>
  <c r="I23" i="107"/>
  <c r="N123" i="107"/>
  <c r="L123" i="107"/>
  <c r="B123" i="107"/>
  <c r="F123" i="107"/>
  <c r="J123" i="107"/>
  <c r="C123" i="107"/>
  <c r="G123" i="107"/>
  <c r="K123" i="107"/>
  <c r="D123" i="107"/>
  <c r="H123" i="107"/>
  <c r="E123" i="107"/>
  <c r="I123" i="107"/>
  <c r="F98" i="107"/>
  <c r="N98" i="107"/>
  <c r="B98" i="107"/>
  <c r="J98" i="107"/>
  <c r="K98" i="107"/>
  <c r="C98" i="107"/>
  <c r="G98" i="107"/>
  <c r="D98" i="107"/>
  <c r="H98" i="107"/>
  <c r="L98" i="107"/>
  <c r="E98" i="107"/>
  <c r="I98" i="107"/>
  <c r="N143" i="107"/>
  <c r="B143" i="107"/>
  <c r="I143" i="107"/>
  <c r="F143" i="107"/>
  <c r="G143" i="107"/>
  <c r="J143" i="107"/>
  <c r="C143" i="107"/>
  <c r="D143" i="107"/>
  <c r="L143" i="107"/>
  <c r="H143" i="107"/>
  <c r="K143" i="107"/>
  <c r="E143" i="107"/>
  <c r="N90" i="107"/>
  <c r="J90" i="107"/>
  <c r="F137" i="107"/>
  <c r="B90" i="107"/>
  <c r="B38" i="107"/>
  <c r="B137" i="107"/>
  <c r="B72" i="107"/>
  <c r="F90" i="107"/>
  <c r="K38" i="107"/>
  <c r="C72" i="107"/>
  <c r="G90" i="107"/>
  <c r="H90" i="107"/>
  <c r="F38" i="107"/>
  <c r="J38" i="107"/>
  <c r="J137" i="107"/>
  <c r="F72" i="107"/>
  <c r="J72" i="107"/>
  <c r="C38" i="107"/>
  <c r="G38" i="107"/>
  <c r="C137" i="107"/>
  <c r="G137" i="107"/>
  <c r="K137" i="107"/>
  <c r="G72" i="107"/>
  <c r="K72" i="107"/>
  <c r="C90" i="107"/>
  <c r="K90" i="107"/>
  <c r="D38" i="107"/>
  <c r="H38" i="107"/>
  <c r="L38" i="107"/>
  <c r="D137" i="107"/>
  <c r="H137" i="107"/>
  <c r="L137" i="107"/>
  <c r="D72" i="107"/>
  <c r="H72" i="107"/>
  <c r="L72" i="107"/>
  <c r="D90" i="107"/>
  <c r="L90" i="107"/>
  <c r="E38" i="107"/>
  <c r="I38" i="107"/>
  <c r="N38" i="107"/>
  <c r="E137" i="107"/>
  <c r="I137" i="107"/>
  <c r="N137" i="107"/>
  <c r="E72" i="107"/>
  <c r="I72" i="107"/>
  <c r="N72" i="107"/>
  <c r="E90" i="107"/>
  <c r="I90" i="107"/>
  <c r="N127" i="107"/>
  <c r="F127" i="107"/>
  <c r="F96" i="107"/>
  <c r="B10" i="107"/>
  <c r="J10" i="107"/>
  <c r="J127" i="107"/>
  <c r="C96" i="107"/>
  <c r="K127" i="107"/>
  <c r="B96" i="107"/>
  <c r="J96" i="107"/>
  <c r="F10" i="107"/>
  <c r="B127" i="107"/>
  <c r="G96" i="107"/>
  <c r="K96" i="107"/>
  <c r="C10" i="107"/>
  <c r="G10" i="107"/>
  <c r="K10" i="107"/>
  <c r="C127" i="107"/>
  <c r="G127" i="107"/>
  <c r="D96" i="107"/>
  <c r="H96" i="107"/>
  <c r="L96" i="107"/>
  <c r="D10" i="107"/>
  <c r="H10" i="107"/>
  <c r="L10" i="107"/>
  <c r="D127" i="107"/>
  <c r="H127" i="107"/>
  <c r="L127" i="107"/>
  <c r="E96" i="107"/>
  <c r="I96" i="107"/>
  <c r="N96" i="107"/>
  <c r="E10" i="107"/>
  <c r="I10" i="107"/>
  <c r="N10" i="107"/>
  <c r="E127" i="107"/>
  <c r="I127" i="107"/>
  <c r="N49" i="107"/>
  <c r="C85" i="107"/>
  <c r="N131" i="107"/>
  <c r="J24" i="107"/>
  <c r="N121" i="107"/>
  <c r="J60" i="107"/>
  <c r="G154" i="107"/>
  <c r="K93" i="107"/>
  <c r="E126" i="107"/>
  <c r="N101" i="107"/>
  <c r="N129" i="107"/>
  <c r="I80" i="107"/>
  <c r="E114" i="107"/>
  <c r="N28" i="107"/>
  <c r="I79" i="107"/>
  <c r="I104" i="107"/>
  <c r="E50" i="107"/>
  <c r="E59" i="107"/>
  <c r="K144" i="107"/>
  <c r="I20" i="107"/>
  <c r="C147" i="107"/>
  <c r="K113" i="107"/>
  <c r="G119" i="107"/>
  <c r="E77" i="107"/>
  <c r="I84" i="107"/>
  <c r="L31" i="107"/>
  <c r="N40" i="107"/>
  <c r="L27" i="107"/>
  <c r="H100" i="107"/>
  <c r="J135" i="107"/>
  <c r="F19" i="107"/>
  <c r="C131" i="107"/>
  <c r="G122" i="107"/>
  <c r="K24" i="107"/>
  <c r="J16" i="107"/>
  <c r="B115" i="107"/>
  <c r="F60" i="107"/>
  <c r="J58" i="107"/>
  <c r="I154" i="107"/>
  <c r="N93" i="107"/>
  <c r="B52" i="107"/>
  <c r="B9" i="107"/>
  <c r="B43" i="107"/>
  <c r="B125" i="107"/>
  <c r="F45" i="107"/>
  <c r="F151" i="107"/>
  <c r="F114" i="107"/>
  <c r="F28" i="107"/>
  <c r="F66" i="107"/>
  <c r="F67" i="107"/>
  <c r="J104" i="107"/>
  <c r="J110" i="107"/>
  <c r="B107" i="107"/>
  <c r="F59" i="107"/>
  <c r="C21" i="107"/>
  <c r="K54" i="107"/>
  <c r="I88" i="107"/>
  <c r="E147" i="107"/>
  <c r="B113" i="107"/>
  <c r="K17" i="107"/>
  <c r="G128" i="107"/>
  <c r="F77" i="107"/>
  <c r="F14" i="107"/>
  <c r="B41" i="107"/>
  <c r="D26" i="107"/>
  <c r="H153" i="107"/>
  <c r="L53" i="107"/>
  <c r="F91" i="107"/>
  <c r="E11" i="107"/>
  <c r="C133" i="107"/>
  <c r="E149" i="107"/>
  <c r="N117" i="107"/>
  <c r="E131" i="107"/>
  <c r="J131" i="107"/>
  <c r="C122" i="107"/>
  <c r="I122" i="107"/>
  <c r="B24" i="107"/>
  <c r="G24" i="107"/>
  <c r="N24" i="107"/>
  <c r="F16" i="107"/>
  <c r="K16" i="107"/>
  <c r="E121" i="107"/>
  <c r="J121" i="107"/>
  <c r="C115" i="107"/>
  <c r="I115" i="107"/>
  <c r="B60" i="107"/>
  <c r="G60" i="107"/>
  <c r="N60" i="107"/>
  <c r="F58" i="107"/>
  <c r="K58" i="107"/>
  <c r="E154" i="107"/>
  <c r="J154" i="107"/>
  <c r="C93" i="107"/>
  <c r="I93" i="107"/>
  <c r="B78" i="107"/>
  <c r="I78" i="107"/>
  <c r="E52" i="107"/>
  <c r="N52" i="107"/>
  <c r="I126" i="107"/>
  <c r="E9" i="107"/>
  <c r="N9" i="107"/>
  <c r="I101" i="107"/>
  <c r="E43" i="107"/>
  <c r="N43" i="107"/>
  <c r="I129" i="107"/>
  <c r="E125" i="107"/>
  <c r="N125" i="107"/>
  <c r="I45" i="107"/>
  <c r="E80" i="107"/>
  <c r="N80" i="107"/>
  <c r="I151" i="107"/>
  <c r="E55" i="107"/>
  <c r="N55" i="107"/>
  <c r="I114" i="107"/>
  <c r="E51" i="107"/>
  <c r="N51" i="107"/>
  <c r="I28" i="107"/>
  <c r="E152" i="107"/>
  <c r="N152" i="107"/>
  <c r="I66" i="107"/>
  <c r="E79" i="107"/>
  <c r="N79" i="107"/>
  <c r="I67" i="107"/>
  <c r="E104" i="107"/>
  <c r="N104" i="107"/>
  <c r="I61" i="107"/>
  <c r="E110" i="107"/>
  <c r="N110" i="107"/>
  <c r="I50" i="107"/>
  <c r="E107" i="107"/>
  <c r="N107" i="107"/>
  <c r="K89" i="107"/>
  <c r="J59" i="107"/>
  <c r="I109" i="107"/>
  <c r="G21" i="107"/>
  <c r="F144" i="107"/>
  <c r="E54" i="107"/>
  <c r="C20" i="107"/>
  <c r="B88" i="107"/>
  <c r="N88" i="107"/>
  <c r="K35" i="107"/>
  <c r="J37" i="107"/>
  <c r="I147" i="107"/>
  <c r="G64" i="107"/>
  <c r="F113" i="107"/>
  <c r="E17" i="107"/>
  <c r="C33" i="107"/>
  <c r="B119" i="107"/>
  <c r="N119" i="107"/>
  <c r="K128" i="107"/>
  <c r="J83" i="107"/>
  <c r="I139" i="107"/>
  <c r="N77" i="107"/>
  <c r="E99" i="107"/>
  <c r="I18" i="107"/>
  <c r="N14" i="107"/>
  <c r="E48" i="107"/>
  <c r="I41" i="107"/>
  <c r="D120" i="107"/>
  <c r="N26" i="107"/>
  <c r="J63" i="107"/>
  <c r="H108" i="107"/>
  <c r="E140" i="107"/>
  <c r="B40" i="107"/>
  <c r="L97" i="107"/>
  <c r="I86" i="107"/>
  <c r="F82" i="107"/>
  <c r="D75" i="107"/>
  <c r="N92" i="107"/>
  <c r="L132" i="107"/>
  <c r="H56" i="107"/>
  <c r="D36" i="107"/>
  <c r="E94" i="107"/>
  <c r="K29" i="107"/>
  <c r="F74" i="107"/>
  <c r="N69" i="107"/>
  <c r="G57" i="107"/>
  <c r="B44" i="107"/>
  <c r="I146" i="107"/>
  <c r="B131" i="107"/>
  <c r="G131" i="107"/>
  <c r="K122" i="107"/>
  <c r="E24" i="107"/>
  <c r="I16" i="107"/>
  <c r="B121" i="107"/>
  <c r="F115" i="107"/>
  <c r="K115" i="107"/>
  <c r="C58" i="107"/>
  <c r="I58" i="107"/>
  <c r="N154" i="107"/>
  <c r="E78" i="107"/>
  <c r="N78" i="107"/>
  <c r="N126" i="107"/>
  <c r="I9" i="107"/>
  <c r="I43" i="107"/>
  <c r="I125" i="107"/>
  <c r="E45" i="107"/>
  <c r="E151" i="107"/>
  <c r="N151" i="107"/>
  <c r="N114" i="107"/>
  <c r="I51" i="107"/>
  <c r="I152" i="107"/>
  <c r="E66" i="107"/>
  <c r="E67" i="107"/>
  <c r="E61" i="107"/>
  <c r="N61" i="107"/>
  <c r="N50" i="107"/>
  <c r="I107" i="107"/>
  <c r="C109" i="107"/>
  <c r="N21" i="107"/>
  <c r="J54" i="107"/>
  <c r="F35" i="107"/>
  <c r="E37" i="107"/>
  <c r="N64" i="107"/>
  <c r="I33" i="107"/>
  <c r="F128" i="107"/>
  <c r="C139" i="107"/>
  <c r="I81" i="107"/>
  <c r="E14" i="107"/>
  <c r="E70" i="107"/>
  <c r="I32" i="107"/>
  <c r="F153" i="107"/>
  <c r="J53" i="107"/>
  <c r="H42" i="107"/>
  <c r="B92" i="107"/>
  <c r="D11" i="107"/>
  <c r="B133" i="107"/>
  <c r="I46" i="107"/>
  <c r="E124" i="107"/>
  <c r="K117" i="107"/>
  <c r="L49" i="107"/>
  <c r="H49" i="107"/>
  <c r="D49" i="107"/>
  <c r="L85" i="107"/>
  <c r="H85" i="107"/>
  <c r="D85" i="107"/>
  <c r="L116" i="107"/>
  <c r="H116" i="107"/>
  <c r="D116" i="107"/>
  <c r="L19" i="107"/>
  <c r="H19" i="107"/>
  <c r="D19" i="107"/>
  <c r="L102" i="107"/>
  <c r="H102" i="107"/>
  <c r="D102" i="107"/>
  <c r="L146" i="107"/>
  <c r="H146" i="107"/>
  <c r="D146" i="107"/>
  <c r="L111" i="107"/>
  <c r="H111" i="107"/>
  <c r="D111" i="107"/>
  <c r="L117" i="107"/>
  <c r="H117" i="107"/>
  <c r="D117" i="107"/>
  <c r="L44" i="107"/>
  <c r="H44" i="107"/>
  <c r="D44" i="107"/>
  <c r="L13" i="107"/>
  <c r="H13" i="107"/>
  <c r="D13" i="107"/>
  <c r="L124" i="107"/>
  <c r="H124" i="107"/>
  <c r="D124" i="107"/>
  <c r="L134" i="107"/>
  <c r="H134" i="107"/>
  <c r="D134" i="107"/>
  <c r="L57" i="107"/>
  <c r="H57" i="107"/>
  <c r="D57" i="107"/>
  <c r="L34" i="107"/>
  <c r="H34" i="107"/>
  <c r="D34" i="107"/>
  <c r="L135" i="107"/>
  <c r="H135" i="107"/>
  <c r="D135" i="107"/>
  <c r="L95" i="107"/>
  <c r="H95" i="107"/>
  <c r="D95" i="107"/>
  <c r="L69" i="107"/>
  <c r="H69" i="107"/>
  <c r="D69" i="107"/>
  <c r="L149" i="107"/>
  <c r="H149" i="107"/>
  <c r="D149" i="107"/>
  <c r="L130" i="107"/>
  <c r="H130" i="107"/>
  <c r="D130" i="107"/>
  <c r="L74" i="107"/>
  <c r="H74" i="107"/>
  <c r="D74" i="107"/>
  <c r="L22" i="107"/>
  <c r="H22" i="107"/>
  <c r="D22" i="107"/>
  <c r="L46" i="107"/>
  <c r="H46" i="107"/>
  <c r="D46" i="107"/>
  <c r="L138" i="107"/>
  <c r="H138" i="107"/>
  <c r="D138" i="107"/>
  <c r="L29" i="107"/>
  <c r="H29" i="107"/>
  <c r="D29" i="107"/>
  <c r="L133" i="107"/>
  <c r="H133" i="107"/>
  <c r="D133" i="107"/>
  <c r="L142" i="107"/>
  <c r="H142" i="107"/>
  <c r="D142" i="107"/>
  <c r="L94" i="107"/>
  <c r="H94" i="107"/>
  <c r="D94" i="107"/>
  <c r="L71" i="107"/>
  <c r="H71" i="107"/>
  <c r="D71" i="107"/>
  <c r="L100" i="107"/>
  <c r="K49" i="107"/>
  <c r="F49" i="107"/>
  <c r="N85" i="107"/>
  <c r="G85" i="107"/>
  <c r="B85" i="107"/>
  <c r="I116" i="107"/>
  <c r="C116" i="107"/>
  <c r="J19" i="107"/>
  <c r="E19" i="107"/>
  <c r="K102" i="107"/>
  <c r="F102" i="107"/>
  <c r="N146" i="107"/>
  <c r="G146" i="107"/>
  <c r="B146" i="107"/>
  <c r="I111" i="107"/>
  <c r="C111" i="107"/>
  <c r="J117" i="107"/>
  <c r="E117" i="107"/>
  <c r="K44" i="107"/>
  <c r="F44" i="107"/>
  <c r="N13" i="107"/>
  <c r="G13" i="107"/>
  <c r="B13" i="107"/>
  <c r="I124" i="107"/>
  <c r="C124" i="107"/>
  <c r="J134" i="107"/>
  <c r="E134" i="107"/>
  <c r="K57" i="107"/>
  <c r="F57" i="107"/>
  <c r="N34" i="107"/>
  <c r="G34" i="107"/>
  <c r="B34" i="107"/>
  <c r="I135" i="107"/>
  <c r="C135" i="107"/>
  <c r="J95" i="107"/>
  <c r="E95" i="107"/>
  <c r="K69" i="107"/>
  <c r="F69" i="107"/>
  <c r="N149" i="107"/>
  <c r="G149" i="107"/>
  <c r="B149" i="107"/>
  <c r="I130" i="107"/>
  <c r="C130" i="107"/>
  <c r="J74" i="107"/>
  <c r="E74" i="107"/>
  <c r="K22" i="107"/>
  <c r="F22" i="107"/>
  <c r="N46" i="107"/>
  <c r="G46" i="107"/>
  <c r="B46" i="107"/>
  <c r="I138" i="107"/>
  <c r="C138" i="107"/>
  <c r="J29" i="107"/>
  <c r="E29" i="107"/>
  <c r="K133" i="107"/>
  <c r="F133" i="107"/>
  <c r="N142" i="107"/>
  <c r="G142" i="107"/>
  <c r="B142" i="107"/>
  <c r="I94" i="107"/>
  <c r="C94" i="107"/>
  <c r="J71" i="107"/>
  <c r="E71" i="107"/>
  <c r="K100" i="107"/>
  <c r="G100" i="107"/>
  <c r="C100" i="107"/>
  <c r="K36" i="107"/>
  <c r="G36" i="107"/>
  <c r="C36" i="107"/>
  <c r="K47" i="107"/>
  <c r="G47" i="107"/>
  <c r="C47" i="107"/>
  <c r="K87" i="107"/>
  <c r="G87" i="107"/>
  <c r="C87" i="107"/>
  <c r="K56" i="107"/>
  <c r="G56" i="107"/>
  <c r="C56" i="107"/>
  <c r="K11" i="107"/>
  <c r="G11" i="107"/>
  <c r="C11" i="107"/>
  <c r="K8" i="107"/>
  <c r="G8" i="107"/>
  <c r="C8" i="107"/>
  <c r="K132" i="107"/>
  <c r="G132" i="107"/>
  <c r="C132" i="107"/>
  <c r="K27" i="107"/>
  <c r="G27" i="107"/>
  <c r="C27" i="107"/>
  <c r="K92" i="107"/>
  <c r="G92" i="107"/>
  <c r="C92" i="107"/>
  <c r="K75" i="107"/>
  <c r="G75" i="107"/>
  <c r="C75" i="107"/>
  <c r="K91" i="107"/>
  <c r="G91" i="107"/>
  <c r="C91" i="107"/>
  <c r="K82" i="107"/>
  <c r="G82" i="107"/>
  <c r="C82" i="107"/>
  <c r="K42" i="107"/>
  <c r="G42" i="107"/>
  <c r="C42" i="107"/>
  <c r="K86" i="107"/>
  <c r="G86" i="107"/>
  <c r="C86" i="107"/>
  <c r="K53" i="107"/>
  <c r="G53" i="107"/>
  <c r="C53" i="107"/>
  <c r="K97" i="107"/>
  <c r="G97" i="107"/>
  <c r="C97" i="107"/>
  <c r="K40" i="107"/>
  <c r="G40" i="107"/>
  <c r="C40" i="107"/>
  <c r="K65" i="107"/>
  <c r="G65" i="107"/>
  <c r="C65" i="107"/>
  <c r="K140" i="107"/>
  <c r="G140" i="107"/>
  <c r="C140" i="107"/>
  <c r="K153" i="107"/>
  <c r="G153" i="107"/>
  <c r="C153" i="107"/>
  <c r="K108" i="107"/>
  <c r="G108" i="107"/>
  <c r="C108" i="107"/>
  <c r="K32" i="107"/>
  <c r="G32" i="107"/>
  <c r="C32" i="107"/>
  <c r="K63" i="107"/>
  <c r="G63" i="107"/>
  <c r="C63" i="107"/>
  <c r="K31" i="107"/>
  <c r="G31" i="107"/>
  <c r="C31" i="107"/>
  <c r="K26" i="107"/>
  <c r="G26" i="107"/>
  <c r="C26" i="107"/>
  <c r="K120" i="107"/>
  <c r="G120" i="107"/>
  <c r="C120" i="107"/>
  <c r="K70" i="107"/>
  <c r="G70" i="107"/>
  <c r="J49" i="107"/>
  <c r="E49" i="107"/>
  <c r="K85" i="107"/>
  <c r="F85" i="107"/>
  <c r="N116" i="107"/>
  <c r="G116" i="107"/>
  <c r="B116" i="107"/>
  <c r="I19" i="107"/>
  <c r="C19" i="107"/>
  <c r="J102" i="107"/>
  <c r="E102" i="107"/>
  <c r="K146" i="107"/>
  <c r="F146" i="107"/>
  <c r="N111" i="107"/>
  <c r="G111" i="107"/>
  <c r="B111" i="107"/>
  <c r="I117" i="107"/>
  <c r="C117" i="107"/>
  <c r="J44" i="107"/>
  <c r="E44" i="107"/>
  <c r="K13" i="107"/>
  <c r="F13" i="107"/>
  <c r="N124" i="107"/>
  <c r="G124" i="107"/>
  <c r="B124" i="107"/>
  <c r="I134" i="107"/>
  <c r="C134" i="107"/>
  <c r="J57" i="107"/>
  <c r="E57" i="107"/>
  <c r="K34" i="107"/>
  <c r="F34" i="107"/>
  <c r="N135" i="107"/>
  <c r="G135" i="107"/>
  <c r="B135" i="107"/>
  <c r="I95" i="107"/>
  <c r="C95" i="107"/>
  <c r="J69" i="107"/>
  <c r="E69" i="107"/>
  <c r="K149" i="107"/>
  <c r="F149" i="107"/>
  <c r="N130" i="107"/>
  <c r="G130" i="107"/>
  <c r="B130" i="107"/>
  <c r="I74" i="107"/>
  <c r="C74" i="107"/>
  <c r="J22" i="107"/>
  <c r="E22" i="107"/>
  <c r="K46" i="107"/>
  <c r="F46" i="107"/>
  <c r="N138" i="107"/>
  <c r="G138" i="107"/>
  <c r="B138" i="107"/>
  <c r="I29" i="107"/>
  <c r="C29" i="107"/>
  <c r="J133" i="107"/>
  <c r="E133" i="107"/>
  <c r="K142" i="107"/>
  <c r="F142" i="107"/>
  <c r="N94" i="107"/>
  <c r="G94" i="107"/>
  <c r="B94" i="107"/>
  <c r="I71" i="107"/>
  <c r="C71" i="107"/>
  <c r="J100" i="107"/>
  <c r="F100" i="107"/>
  <c r="B100" i="107"/>
  <c r="J36" i="107"/>
  <c r="F36" i="107"/>
  <c r="B36" i="107"/>
  <c r="J47" i="107"/>
  <c r="F47" i="107"/>
  <c r="B47" i="107"/>
  <c r="J87" i="107"/>
  <c r="F87" i="107"/>
  <c r="B87" i="107"/>
  <c r="J56" i="107"/>
  <c r="F56" i="107"/>
  <c r="B56" i="107"/>
  <c r="J11" i="107"/>
  <c r="F11" i="107"/>
  <c r="B11" i="107"/>
  <c r="J8" i="107"/>
  <c r="F8" i="107"/>
  <c r="B8" i="107"/>
  <c r="J132" i="107"/>
  <c r="I49" i="107"/>
  <c r="J85" i="107"/>
  <c r="K116" i="107"/>
  <c r="N19" i="107"/>
  <c r="B19" i="107"/>
  <c r="C102" i="107"/>
  <c r="E146" i="107"/>
  <c r="F111" i="107"/>
  <c r="G117" i="107"/>
  <c r="I44" i="107"/>
  <c r="J13" i="107"/>
  <c r="K124" i="107"/>
  <c r="N134" i="107"/>
  <c r="B134" i="107"/>
  <c r="C57" i="107"/>
  <c r="E34" i="107"/>
  <c r="F135" i="107"/>
  <c r="G95" i="107"/>
  <c r="I69" i="107"/>
  <c r="J149" i="107"/>
  <c r="K130" i="107"/>
  <c r="N74" i="107"/>
  <c r="B74" i="107"/>
  <c r="C22" i="107"/>
  <c r="E46" i="107"/>
  <c r="F138" i="107"/>
  <c r="G29" i="107"/>
  <c r="I133" i="107"/>
  <c r="J142" i="107"/>
  <c r="K94" i="107"/>
  <c r="N71" i="107"/>
  <c r="B71" i="107"/>
  <c r="E100" i="107"/>
  <c r="I36" i="107"/>
  <c r="N47" i="107"/>
  <c r="E47" i="107"/>
  <c r="I87" i="107"/>
  <c r="N56" i="107"/>
  <c r="E56" i="107"/>
  <c r="I11" i="107"/>
  <c r="N8" i="107"/>
  <c r="E8" i="107"/>
  <c r="I132" i="107"/>
  <c r="D132" i="107"/>
  <c r="J27" i="107"/>
  <c r="E27" i="107"/>
  <c r="L92" i="107"/>
  <c r="F92" i="107"/>
  <c r="N75" i="107"/>
  <c r="H75" i="107"/>
  <c r="B75" i="107"/>
  <c r="I91" i="107"/>
  <c r="D91" i="107"/>
  <c r="J82" i="107"/>
  <c r="E82" i="107"/>
  <c r="L42" i="107"/>
  <c r="F42" i="107"/>
  <c r="N86" i="107"/>
  <c r="H86" i="107"/>
  <c r="B86" i="107"/>
  <c r="I53" i="107"/>
  <c r="D53" i="107"/>
  <c r="J97" i="107"/>
  <c r="E97" i="107"/>
  <c r="L40" i="107"/>
  <c r="F40" i="107"/>
  <c r="N65" i="107"/>
  <c r="H65" i="107"/>
  <c r="B65" i="107"/>
  <c r="I140" i="107"/>
  <c r="D140" i="107"/>
  <c r="J153" i="107"/>
  <c r="E153" i="107"/>
  <c r="L108" i="107"/>
  <c r="F108" i="107"/>
  <c r="N32" i="107"/>
  <c r="H32" i="107"/>
  <c r="B32" i="107"/>
  <c r="I63" i="107"/>
  <c r="D63" i="107"/>
  <c r="J31" i="107"/>
  <c r="E31" i="107"/>
  <c r="L26" i="107"/>
  <c r="F26" i="107"/>
  <c r="N120" i="107"/>
  <c r="H120" i="107"/>
  <c r="B120" i="107"/>
  <c r="I70" i="107"/>
  <c r="D70" i="107"/>
  <c r="L41" i="107"/>
  <c r="H41" i="107"/>
  <c r="D41" i="107"/>
  <c r="L48" i="107"/>
  <c r="H48" i="107"/>
  <c r="D48" i="107"/>
  <c r="L84" i="107"/>
  <c r="H84" i="107"/>
  <c r="D84" i="107"/>
  <c r="L14" i="107"/>
  <c r="H14" i="107"/>
  <c r="D14" i="107"/>
  <c r="L18" i="107"/>
  <c r="H18" i="107"/>
  <c r="D18" i="107"/>
  <c r="L99" i="107"/>
  <c r="H99" i="107"/>
  <c r="D99" i="107"/>
  <c r="L81" i="107"/>
  <c r="H81" i="107"/>
  <c r="D81" i="107"/>
  <c r="L77" i="107"/>
  <c r="H77" i="107"/>
  <c r="D77" i="107"/>
  <c r="L139" i="107"/>
  <c r="H139" i="107"/>
  <c r="D139" i="107"/>
  <c r="L83" i="107"/>
  <c r="H83" i="107"/>
  <c r="D83" i="107"/>
  <c r="L128" i="107"/>
  <c r="H128" i="107"/>
  <c r="D128" i="107"/>
  <c r="L119" i="107"/>
  <c r="H119" i="107"/>
  <c r="D119" i="107"/>
  <c r="L33" i="107"/>
  <c r="H33" i="107"/>
  <c r="D33" i="107"/>
  <c r="L17" i="107"/>
  <c r="H17" i="107"/>
  <c r="D17" i="107"/>
  <c r="L113" i="107"/>
  <c r="H113" i="107"/>
  <c r="D113" i="107"/>
  <c r="L64" i="107"/>
  <c r="H64" i="107"/>
  <c r="D64" i="107"/>
  <c r="L147" i="107"/>
  <c r="H147" i="107"/>
  <c r="D147" i="107"/>
  <c r="L37" i="107"/>
  <c r="H37" i="107"/>
  <c r="D37" i="107"/>
  <c r="L35" i="107"/>
  <c r="H35" i="107"/>
  <c r="D35" i="107"/>
  <c r="L88" i="107"/>
  <c r="H88" i="107"/>
  <c r="D88" i="107"/>
  <c r="L20" i="107"/>
  <c r="H20" i="107"/>
  <c r="D20" i="107"/>
  <c r="L54" i="107"/>
  <c r="H54" i="107"/>
  <c r="D54" i="107"/>
  <c r="L144" i="107"/>
  <c r="H144" i="107"/>
  <c r="D144" i="107"/>
  <c r="L21" i="107"/>
  <c r="H21" i="107"/>
  <c r="D21" i="107"/>
  <c r="L109" i="107"/>
  <c r="H109" i="107"/>
  <c r="D109" i="107"/>
  <c r="L59" i="107"/>
  <c r="H59" i="107"/>
  <c r="D59" i="107"/>
  <c r="L89" i="107"/>
  <c r="H89" i="107"/>
  <c r="D89" i="107"/>
  <c r="G49" i="107"/>
  <c r="I85" i="107"/>
  <c r="J116" i="107"/>
  <c r="K19" i="107"/>
  <c r="N102" i="107"/>
  <c r="B102" i="107"/>
  <c r="C146" i="107"/>
  <c r="E111" i="107"/>
  <c r="F117" i="107"/>
  <c r="G44" i="107"/>
  <c r="I13" i="107"/>
  <c r="J124" i="107"/>
  <c r="K134" i="107"/>
  <c r="N57" i="107"/>
  <c r="B57" i="107"/>
  <c r="C34" i="107"/>
  <c r="E135" i="107"/>
  <c r="F95" i="107"/>
  <c r="G69" i="107"/>
  <c r="I149" i="107"/>
  <c r="J130" i="107"/>
  <c r="K74" i="107"/>
  <c r="N22" i="107"/>
  <c r="B22" i="107"/>
  <c r="C46" i="107"/>
  <c r="E138" i="107"/>
  <c r="F29" i="107"/>
  <c r="G133" i="107"/>
  <c r="I142" i="107"/>
  <c r="J94" i="107"/>
  <c r="K71" i="107"/>
  <c r="N100" i="107"/>
  <c r="D100" i="107"/>
  <c r="H36" i="107"/>
  <c r="L47" i="107"/>
  <c r="D47" i="107"/>
  <c r="H87" i="107"/>
  <c r="L56" i="107"/>
  <c r="D56" i="107"/>
  <c r="H11" i="107"/>
  <c r="L8" i="107"/>
  <c r="D8" i="107"/>
  <c r="H132" i="107"/>
  <c r="B132" i="107"/>
  <c r="I27" i="107"/>
  <c r="D27" i="107"/>
  <c r="J92" i="107"/>
  <c r="E92" i="107"/>
  <c r="L75" i="107"/>
  <c r="F75" i="107"/>
  <c r="N91" i="107"/>
  <c r="H91" i="107"/>
  <c r="B91" i="107"/>
  <c r="I82" i="107"/>
  <c r="D82" i="107"/>
  <c r="J42" i="107"/>
  <c r="E42" i="107"/>
  <c r="L86" i="107"/>
  <c r="F86" i="107"/>
  <c r="N53" i="107"/>
  <c r="H53" i="107"/>
  <c r="B53" i="107"/>
  <c r="I97" i="107"/>
  <c r="D97" i="107"/>
  <c r="J40" i="107"/>
  <c r="E40" i="107"/>
  <c r="L65" i="107"/>
  <c r="F65" i="107"/>
  <c r="N140" i="107"/>
  <c r="H140" i="107"/>
  <c r="B140" i="107"/>
  <c r="I153" i="107"/>
  <c r="D153" i="107"/>
  <c r="J108" i="107"/>
  <c r="E108" i="107"/>
  <c r="L32" i="107"/>
  <c r="F32" i="107"/>
  <c r="N63" i="107"/>
  <c r="H63" i="107"/>
  <c r="B63" i="107"/>
  <c r="I31" i="107"/>
  <c r="D31" i="107"/>
  <c r="J26" i="107"/>
  <c r="E26" i="107"/>
  <c r="L120" i="107"/>
  <c r="F120" i="107"/>
  <c r="N70" i="107"/>
  <c r="H70" i="107"/>
  <c r="C70" i="107"/>
  <c r="K41" i="107"/>
  <c r="G41" i="107"/>
  <c r="C41" i="107"/>
  <c r="K48" i="107"/>
  <c r="G48" i="107"/>
  <c r="C48" i="107"/>
  <c r="K84" i="107"/>
  <c r="G84" i="107"/>
  <c r="C84" i="107"/>
  <c r="K14" i="107"/>
  <c r="G14" i="107"/>
  <c r="C14" i="107"/>
  <c r="K18" i="107"/>
  <c r="G18" i="107"/>
  <c r="C18" i="107"/>
  <c r="K99" i="107"/>
  <c r="G99" i="107"/>
  <c r="C99" i="107"/>
  <c r="K81" i="107"/>
  <c r="G81" i="107"/>
  <c r="C81" i="107"/>
  <c r="K77" i="107"/>
  <c r="G77" i="107"/>
  <c r="C77" i="107"/>
  <c r="K139" i="107"/>
  <c r="C49" i="107"/>
  <c r="F116" i="107"/>
  <c r="I102" i="107"/>
  <c r="K111" i="107"/>
  <c r="B117" i="107"/>
  <c r="E13" i="107"/>
  <c r="G134" i="107"/>
  <c r="J34" i="107"/>
  <c r="N95" i="107"/>
  <c r="C69" i="107"/>
  <c r="F130" i="107"/>
  <c r="I22" i="107"/>
  <c r="K138" i="107"/>
  <c r="B29" i="107"/>
  <c r="E142" i="107"/>
  <c r="G71" i="107"/>
  <c r="N36" i="107"/>
  <c r="I47" i="107"/>
  <c r="E87" i="107"/>
  <c r="N11" i="107"/>
  <c r="I8" i="107"/>
  <c r="F132" i="107"/>
  <c r="H27" i="107"/>
  <c r="I92" i="107"/>
  <c r="J75" i="107"/>
  <c r="L91" i="107"/>
  <c r="N82" i="107"/>
  <c r="B82" i="107"/>
  <c r="D42" i="107"/>
  <c r="E86" i="107"/>
  <c r="F53" i="107"/>
  <c r="H97" i="107"/>
  <c r="I40" i="107"/>
  <c r="J65" i="107"/>
  <c r="L140" i="107"/>
  <c r="N153" i="107"/>
  <c r="B153" i="107"/>
  <c r="D108" i="107"/>
  <c r="E32" i="107"/>
  <c r="F63" i="107"/>
  <c r="H31" i="107"/>
  <c r="I26" i="107"/>
  <c r="J120" i="107"/>
  <c r="L70" i="107"/>
  <c r="B70" i="107"/>
  <c r="F41" i="107"/>
  <c r="J48" i="107"/>
  <c r="B48" i="107"/>
  <c r="F84" i="107"/>
  <c r="J14" i="107"/>
  <c r="B14" i="107"/>
  <c r="F18" i="107"/>
  <c r="J99" i="107"/>
  <c r="B99" i="107"/>
  <c r="F81" i="107"/>
  <c r="J77" i="107"/>
  <c r="B77" i="107"/>
  <c r="G139" i="107"/>
  <c r="B139" i="107"/>
  <c r="I83" i="107"/>
  <c r="C83" i="107"/>
  <c r="J128" i="107"/>
  <c r="E128" i="107"/>
  <c r="K119" i="107"/>
  <c r="F119" i="107"/>
  <c r="N33" i="107"/>
  <c r="G33" i="107"/>
  <c r="B33" i="107"/>
  <c r="I17" i="107"/>
  <c r="C17" i="107"/>
  <c r="J113" i="107"/>
  <c r="E113" i="107"/>
  <c r="K64" i="107"/>
  <c r="F64" i="107"/>
  <c r="N147" i="107"/>
  <c r="G147" i="107"/>
  <c r="B147" i="107"/>
  <c r="I37" i="107"/>
  <c r="C37" i="107"/>
  <c r="J35" i="107"/>
  <c r="E35" i="107"/>
  <c r="K88" i="107"/>
  <c r="F88" i="107"/>
  <c r="N20" i="107"/>
  <c r="G20" i="107"/>
  <c r="B20" i="107"/>
  <c r="I54" i="107"/>
  <c r="C54" i="107"/>
  <c r="J144" i="107"/>
  <c r="E144" i="107"/>
  <c r="K21" i="107"/>
  <c r="F21" i="107"/>
  <c r="N109" i="107"/>
  <c r="G109" i="107"/>
  <c r="B109" i="107"/>
  <c r="I59" i="107"/>
  <c r="C59" i="107"/>
  <c r="J89" i="107"/>
  <c r="E89" i="107"/>
  <c r="L107" i="107"/>
  <c r="H107" i="107"/>
  <c r="D107" i="107"/>
  <c r="L50" i="107"/>
  <c r="H50" i="107"/>
  <c r="D50" i="107"/>
  <c r="L110" i="107"/>
  <c r="H110" i="107"/>
  <c r="D110" i="107"/>
  <c r="L61" i="107"/>
  <c r="H61" i="107"/>
  <c r="D61" i="107"/>
  <c r="L104" i="107"/>
  <c r="H104" i="107"/>
  <c r="D104" i="107"/>
  <c r="L67" i="107"/>
  <c r="H67" i="107"/>
  <c r="D67" i="107"/>
  <c r="L79" i="107"/>
  <c r="H79" i="107"/>
  <c r="D79" i="107"/>
  <c r="L66" i="107"/>
  <c r="H66" i="107"/>
  <c r="D66" i="107"/>
  <c r="L152" i="107"/>
  <c r="H152" i="107"/>
  <c r="D152" i="107"/>
  <c r="L28" i="107"/>
  <c r="H28" i="107"/>
  <c r="D28" i="107"/>
  <c r="L51" i="107"/>
  <c r="H51" i="107"/>
  <c r="D51" i="107"/>
  <c r="L114" i="107"/>
  <c r="H114" i="107"/>
  <c r="D114" i="107"/>
  <c r="L55" i="107"/>
  <c r="H55" i="107"/>
  <c r="D55" i="107"/>
  <c r="L151" i="107"/>
  <c r="H151" i="107"/>
  <c r="D151" i="107"/>
  <c r="L80" i="107"/>
  <c r="H80" i="107"/>
  <c r="D80" i="107"/>
  <c r="L45" i="107"/>
  <c r="H45" i="107"/>
  <c r="D45" i="107"/>
  <c r="L125" i="107"/>
  <c r="H125" i="107"/>
  <c r="D125" i="107"/>
  <c r="L129" i="107"/>
  <c r="H129" i="107"/>
  <c r="D129" i="107"/>
  <c r="L43" i="107"/>
  <c r="H43" i="107"/>
  <c r="D43" i="107"/>
  <c r="L101" i="107"/>
  <c r="H101" i="107"/>
  <c r="D101" i="107"/>
  <c r="L9" i="107"/>
  <c r="H9" i="107"/>
  <c r="D9" i="107"/>
  <c r="L126" i="107"/>
  <c r="H126" i="107"/>
  <c r="D126" i="107"/>
  <c r="L52" i="107"/>
  <c r="H52" i="107"/>
  <c r="D52" i="107"/>
  <c r="L78" i="107"/>
  <c r="H78" i="107"/>
  <c r="D78" i="107"/>
  <c r="L93" i="107"/>
  <c r="H93" i="107"/>
  <c r="D93" i="107"/>
  <c r="L154" i="107"/>
  <c r="H154" i="107"/>
  <c r="D154" i="107"/>
  <c r="L58" i="107"/>
  <c r="H58" i="107"/>
  <c r="D58" i="107"/>
  <c r="L60" i="107"/>
  <c r="H60" i="107"/>
  <c r="D60" i="107"/>
  <c r="L115" i="107"/>
  <c r="H115" i="107"/>
  <c r="D115" i="107"/>
  <c r="L121" i="107"/>
  <c r="H121" i="107"/>
  <c r="D121" i="107"/>
  <c r="L16" i="107"/>
  <c r="H16" i="107"/>
  <c r="D16" i="107"/>
  <c r="L24" i="107"/>
  <c r="H24" i="107"/>
  <c r="D24" i="107"/>
  <c r="L122" i="107"/>
  <c r="H122" i="107"/>
  <c r="D122" i="107"/>
  <c r="L131" i="107"/>
  <c r="H131" i="107"/>
  <c r="D131" i="107"/>
  <c r="B49" i="107"/>
  <c r="E116" i="107"/>
  <c r="G102" i="107"/>
  <c r="J111" i="107"/>
  <c r="N44" i="107"/>
  <c r="C13" i="107"/>
  <c r="F134" i="107"/>
  <c r="I34" i="107"/>
  <c r="K95" i="107"/>
  <c r="B69" i="107"/>
  <c r="E130" i="107"/>
  <c r="G22" i="107"/>
  <c r="J138" i="107"/>
  <c r="N133" i="107"/>
  <c r="C142" i="107"/>
  <c r="F71" i="107"/>
  <c r="L36" i="107"/>
  <c r="H47" i="107"/>
  <c r="D87" i="107"/>
  <c r="L11" i="107"/>
  <c r="H8" i="107"/>
  <c r="E132" i="107"/>
  <c r="F27" i="107"/>
  <c r="H92" i="107"/>
  <c r="I75" i="107"/>
  <c r="J91" i="107"/>
  <c r="L82" i="107"/>
  <c r="N42" i="107"/>
  <c r="B42" i="107"/>
  <c r="D86" i="107"/>
  <c r="E53" i="107"/>
  <c r="F97" i="107"/>
  <c r="H40" i="107"/>
  <c r="I65" i="107"/>
  <c r="J140" i="107"/>
  <c r="L153" i="107"/>
  <c r="N108" i="107"/>
  <c r="B108" i="107"/>
  <c r="D32" i="107"/>
  <c r="E63" i="107"/>
  <c r="F31" i="107"/>
  <c r="H26" i="107"/>
  <c r="I120" i="107"/>
  <c r="J70" i="107"/>
  <c r="N41" i="107"/>
  <c r="E41" i="107"/>
  <c r="I48" i="107"/>
  <c r="N84" i="107"/>
  <c r="E84" i="107"/>
  <c r="I14" i="107"/>
  <c r="N18" i="107"/>
  <c r="E18" i="107"/>
  <c r="I99" i="107"/>
  <c r="N81" i="107"/>
  <c r="E81" i="107"/>
  <c r="I77" i="107"/>
  <c r="N139" i="107"/>
  <c r="F139" i="107"/>
  <c r="N83" i="107"/>
  <c r="G83" i="107"/>
  <c r="B83" i="107"/>
  <c r="I128" i="107"/>
  <c r="C128" i="107"/>
  <c r="J119" i="107"/>
  <c r="E119" i="107"/>
  <c r="K33" i="107"/>
  <c r="F33" i="107"/>
  <c r="N17" i="107"/>
  <c r="G17" i="107"/>
  <c r="B17" i="107"/>
  <c r="I113" i="107"/>
  <c r="C113" i="107"/>
  <c r="J64" i="107"/>
  <c r="E64" i="107"/>
  <c r="K147" i="107"/>
  <c r="F147" i="107"/>
  <c r="N37" i="107"/>
  <c r="G37" i="107"/>
  <c r="B37" i="107"/>
  <c r="I35" i="107"/>
  <c r="C35" i="107"/>
  <c r="J88" i="107"/>
  <c r="E88" i="107"/>
  <c r="K20" i="107"/>
  <c r="F20" i="107"/>
  <c r="N54" i="107"/>
  <c r="G54" i="107"/>
  <c r="B54" i="107"/>
  <c r="I144" i="107"/>
  <c r="C144" i="107"/>
  <c r="J21" i="107"/>
  <c r="E21" i="107"/>
  <c r="K109" i="107"/>
  <c r="F109" i="107"/>
  <c r="N59" i="107"/>
  <c r="G59" i="107"/>
  <c r="B59" i="107"/>
  <c r="I89" i="107"/>
  <c r="C89" i="107"/>
  <c r="K107" i="107"/>
  <c r="G107" i="107"/>
  <c r="C107" i="107"/>
  <c r="K50" i="107"/>
  <c r="G50" i="107"/>
  <c r="C50" i="107"/>
  <c r="K110" i="107"/>
  <c r="G110" i="107"/>
  <c r="C110" i="107"/>
  <c r="K61" i="107"/>
  <c r="G61" i="107"/>
  <c r="C61" i="107"/>
  <c r="K104" i="107"/>
  <c r="G104" i="107"/>
  <c r="C104" i="107"/>
  <c r="K67" i="107"/>
  <c r="G67" i="107"/>
  <c r="C67" i="107"/>
  <c r="K79" i="107"/>
  <c r="G79" i="107"/>
  <c r="C79" i="107"/>
  <c r="K66" i="107"/>
  <c r="G66" i="107"/>
  <c r="C66" i="107"/>
  <c r="K152" i="107"/>
  <c r="G152" i="107"/>
  <c r="C152" i="107"/>
  <c r="K28" i="107"/>
  <c r="G28" i="107"/>
  <c r="C28" i="107"/>
  <c r="K51" i="107"/>
  <c r="G51" i="107"/>
  <c r="C51" i="107"/>
  <c r="K114" i="107"/>
  <c r="G114" i="107"/>
  <c r="C114" i="107"/>
  <c r="K55" i="107"/>
  <c r="G55" i="107"/>
  <c r="C55" i="107"/>
  <c r="K151" i="107"/>
  <c r="G151" i="107"/>
  <c r="C151" i="107"/>
  <c r="K80" i="107"/>
  <c r="G80" i="107"/>
  <c r="C80" i="107"/>
  <c r="K45" i="107"/>
  <c r="G45" i="107"/>
  <c r="C45" i="107"/>
  <c r="K125" i="107"/>
  <c r="G125" i="107"/>
  <c r="C125" i="107"/>
  <c r="K129" i="107"/>
  <c r="G129" i="107"/>
  <c r="C129" i="107"/>
  <c r="K43" i="107"/>
  <c r="G43" i="107"/>
  <c r="C43" i="107"/>
  <c r="K101" i="107"/>
  <c r="G101" i="107"/>
  <c r="C101" i="107"/>
  <c r="K9" i="107"/>
  <c r="G9" i="107"/>
  <c r="C9" i="107"/>
  <c r="K126" i="107"/>
  <c r="G126" i="107"/>
  <c r="C126" i="107"/>
  <c r="K52" i="107"/>
  <c r="G52" i="107"/>
  <c r="C52" i="107"/>
  <c r="K78" i="107"/>
  <c r="G78" i="107"/>
  <c r="I131" i="107"/>
  <c r="B122" i="107"/>
  <c r="N122" i="107"/>
  <c r="F24" i="107"/>
  <c r="E16" i="107"/>
  <c r="C121" i="107"/>
  <c r="I121" i="107"/>
  <c r="G115" i="107"/>
  <c r="N115" i="107"/>
  <c r="K60" i="107"/>
  <c r="E58" i="107"/>
  <c r="C154" i="107"/>
  <c r="B93" i="107"/>
  <c r="G93" i="107"/>
  <c r="F78" i="107"/>
  <c r="J52" i="107"/>
  <c r="F126" i="107"/>
  <c r="J9" i="107"/>
  <c r="F101" i="107"/>
  <c r="J43" i="107"/>
  <c r="F129" i="107"/>
  <c r="J125" i="107"/>
  <c r="B80" i="107"/>
  <c r="J80" i="107"/>
  <c r="B55" i="107"/>
  <c r="J55" i="107"/>
  <c r="B51" i="107"/>
  <c r="J51" i="107"/>
  <c r="B152" i="107"/>
  <c r="J152" i="107"/>
  <c r="B79" i="107"/>
  <c r="J79" i="107"/>
  <c r="B104" i="107"/>
  <c r="F61" i="107"/>
  <c r="B110" i="107"/>
  <c r="F50" i="107"/>
  <c r="J107" i="107"/>
  <c r="G89" i="107"/>
  <c r="E109" i="107"/>
  <c r="B144" i="107"/>
  <c r="N144" i="107"/>
  <c r="J20" i="107"/>
  <c r="G35" i="107"/>
  <c r="F37" i="107"/>
  <c r="C64" i="107"/>
  <c r="N113" i="107"/>
  <c r="J33" i="107"/>
  <c r="I119" i="107"/>
  <c r="F83" i="107"/>
  <c r="E139" i="107"/>
  <c r="J81" i="107"/>
  <c r="B18" i="107"/>
  <c r="J84" i="107"/>
  <c r="F70" i="107"/>
  <c r="N31" i="107"/>
  <c r="J32" i="107"/>
  <c r="E65" i="107"/>
  <c r="B97" i="107"/>
  <c r="I42" i="107"/>
  <c r="D92" i="107"/>
  <c r="N27" i="107"/>
  <c r="N87" i="107"/>
  <c r="I100" i="107"/>
  <c r="J46" i="107"/>
  <c r="K135" i="107"/>
  <c r="F124" i="107"/>
  <c r="G19" i="107"/>
  <c r="F131" i="107"/>
  <c r="K131" i="107"/>
  <c r="E122" i="107"/>
  <c r="J122" i="107"/>
  <c r="C24" i="107"/>
  <c r="I24" i="107"/>
  <c r="B16" i="107"/>
  <c r="G16" i="107"/>
  <c r="N16" i="107"/>
  <c r="F121" i="107"/>
  <c r="K121" i="107"/>
  <c r="E115" i="107"/>
  <c r="J115" i="107"/>
  <c r="C60" i="107"/>
  <c r="I60" i="107"/>
  <c r="B58" i="107"/>
  <c r="G58" i="107"/>
  <c r="N58" i="107"/>
  <c r="F154" i="107"/>
  <c r="K154" i="107"/>
  <c r="E93" i="107"/>
  <c r="J93" i="107"/>
  <c r="C78" i="107"/>
  <c r="J78" i="107"/>
  <c r="F52" i="107"/>
  <c r="B126" i="107"/>
  <c r="J126" i="107"/>
  <c r="F9" i="107"/>
  <c r="B101" i="107"/>
  <c r="J101" i="107"/>
  <c r="F43" i="107"/>
  <c r="B129" i="107"/>
  <c r="J129" i="107"/>
  <c r="F125" i="107"/>
  <c r="B45" i="107"/>
  <c r="J45" i="107"/>
  <c r="F80" i="107"/>
  <c r="B151" i="107"/>
  <c r="J151" i="107"/>
  <c r="F55" i="107"/>
  <c r="B114" i="107"/>
  <c r="J114" i="107"/>
  <c r="F51" i="107"/>
  <c r="B28" i="107"/>
  <c r="J28" i="107"/>
  <c r="F152" i="107"/>
  <c r="B66" i="107"/>
  <c r="J66" i="107"/>
  <c r="F79" i="107"/>
  <c r="B67" i="107"/>
  <c r="J67" i="107"/>
  <c r="F104" i="107"/>
  <c r="B61" i="107"/>
  <c r="J61" i="107"/>
  <c r="F110" i="107"/>
  <c r="B50" i="107"/>
  <c r="J50" i="107"/>
  <c r="F107" i="107"/>
  <c r="B89" i="107"/>
  <c r="N89" i="107"/>
  <c r="K59" i="107"/>
  <c r="J109" i="107"/>
  <c r="I21" i="107"/>
  <c r="G144" i="107"/>
  <c r="F54" i="107"/>
  <c r="E20" i="107"/>
  <c r="C88" i="107"/>
  <c r="B35" i="107"/>
  <c r="N35" i="107"/>
  <c r="K37" i="107"/>
  <c r="J147" i="107"/>
  <c r="I64" i="107"/>
  <c r="G113" i="107"/>
  <c r="F17" i="107"/>
  <c r="E33" i="107"/>
  <c r="C119" i="107"/>
  <c r="B128" i="107"/>
  <c r="N128" i="107"/>
  <c r="K83" i="107"/>
  <c r="J139" i="107"/>
  <c r="B81" i="107"/>
  <c r="F99" i="107"/>
  <c r="J18" i="107"/>
  <c r="B84" i="107"/>
  <c r="F48" i="107"/>
  <c r="J41" i="107"/>
  <c r="E120" i="107"/>
  <c r="B31" i="107"/>
  <c r="L63" i="107"/>
  <c r="I108" i="107"/>
  <c r="F140" i="107"/>
  <c r="D40" i="107"/>
  <c r="N97" i="107"/>
  <c r="J86" i="107"/>
  <c r="H82" i="107"/>
  <c r="E75" i="107"/>
  <c r="B27" i="107"/>
  <c r="N132" i="107"/>
  <c r="I56" i="107"/>
  <c r="E36" i="107"/>
  <c r="F94" i="107"/>
  <c r="N29" i="107"/>
  <c r="G74" i="107"/>
  <c r="B95" i="107"/>
  <c r="I57" i="107"/>
  <c r="C44" i="107"/>
  <c r="J146" i="107"/>
  <c r="E85" i="107"/>
  <c r="F122" i="107"/>
  <c r="C16" i="107"/>
  <c r="G121" i="107"/>
  <c r="E60" i="107"/>
  <c r="B154" i="107"/>
  <c r="F93" i="107"/>
  <c r="I52" i="107"/>
  <c r="E101" i="107"/>
  <c r="E129" i="107"/>
  <c r="N45" i="107"/>
  <c r="I55" i="107"/>
  <c r="E28" i="107"/>
  <c r="N66" i="107"/>
  <c r="N67" i="107"/>
  <c r="I110" i="107"/>
  <c r="F89" i="107"/>
  <c r="B21" i="107"/>
  <c r="G88" i="107"/>
  <c r="B64" i="107"/>
  <c r="J17" i="107"/>
  <c r="E83" i="107"/>
  <c r="N99" i="107"/>
  <c r="N48" i="107"/>
  <c r="B26" i="107"/>
  <c r="D65" i="107"/>
  <c r="E91" i="107"/>
  <c r="L87" i="107"/>
  <c r="C149" i="107"/>
  <c r="A131" i="107" l="1"/>
  <c r="A122" i="107" l="1"/>
  <c r="Z153" i="107"/>
  <c r="AB154" i="107"/>
  <c r="AC161" i="107"/>
  <c r="AE153" i="107"/>
  <c r="AD145" i="107"/>
  <c r="Y155" i="107"/>
  <c r="AE158" i="107"/>
  <c r="AA148" i="107"/>
  <c r="AB162" i="107"/>
  <c r="T160" i="107"/>
  <c r="AC149" i="107"/>
  <c r="AH155" i="107"/>
  <c r="X147" i="107"/>
  <c r="AB159" i="107"/>
  <c r="V159" i="107"/>
  <c r="AH159" i="107"/>
  <c r="AB150" i="107"/>
  <c r="AH144" i="107"/>
  <c r="Z149" i="107"/>
  <c r="AA146" i="107"/>
  <c r="AB157" i="107"/>
  <c r="R160" i="107"/>
  <c r="Z157" i="107"/>
  <c r="Q147" i="107"/>
  <c r="X155" i="107"/>
  <c r="AC158" i="107"/>
  <c r="AB161" i="107"/>
  <c r="AC159" i="107"/>
  <c r="Q158" i="107"/>
  <c r="W148" i="107"/>
  <c r="AH162" i="107"/>
  <c r="T158" i="107"/>
  <c r="AC152" i="107"/>
  <c r="AH148" i="107"/>
  <c r="T155" i="107"/>
  <c r="V158" i="107"/>
  <c r="AB151" i="107"/>
  <c r="Q148" i="107"/>
  <c r="AC153" i="107"/>
  <c r="X145" i="107"/>
  <c r="W149" i="107"/>
  <c r="W146" i="107"/>
  <c r="V162" i="107"/>
  <c r="AH145" i="107"/>
  <c r="AA159" i="107"/>
  <c r="R162" i="107"/>
  <c r="Q156" i="107"/>
  <c r="R157" i="107"/>
  <c r="Z161" i="107"/>
  <c r="AA160" i="107"/>
  <c r="AH147" i="107"/>
  <c r="T162" i="107"/>
  <c r="Q145" i="107"/>
  <c r="W151" i="107"/>
  <c r="AH153" i="107"/>
  <c r="X146" i="107"/>
  <c r="V145" i="107"/>
  <c r="Z156" i="107"/>
  <c r="Q152" i="107"/>
  <c r="W160" i="107"/>
  <c r="Y157" i="107"/>
  <c r="X152" i="107"/>
  <c r="AA152" i="107"/>
  <c r="AC144" i="107"/>
  <c r="AH161" i="107"/>
  <c r="Q162" i="107"/>
  <c r="AH160" i="107"/>
  <c r="Q155" i="107"/>
  <c r="Y159" i="107"/>
  <c r="W158" i="107"/>
  <c r="AB144" i="107"/>
  <c r="X149" i="107"/>
  <c r="W153" i="107"/>
  <c r="Q161" i="107"/>
  <c r="V155" i="107"/>
  <c r="AA153" i="107"/>
  <c r="AA162" i="107"/>
  <c r="X151" i="107"/>
  <c r="Y160" i="107"/>
  <c r="AE154" i="107"/>
  <c r="X161" i="107"/>
  <c r="AC162" i="107"/>
  <c r="X148" i="107"/>
  <c r="X162" i="107"/>
  <c r="V160" i="107"/>
  <c r="AA161" i="107"/>
  <c r="X150" i="107"/>
  <c r="X157" i="107"/>
  <c r="V153" i="107"/>
  <c r="Z158" i="107"/>
  <c r="Z144" i="107"/>
  <c r="W162" i="107"/>
  <c r="Q146" i="107"/>
  <c r="Y162" i="107"/>
  <c r="AC151" i="107"/>
  <c r="T156" i="107"/>
  <c r="Q159" i="107"/>
  <c r="T157" i="107"/>
  <c r="AH156" i="107"/>
  <c r="Q153" i="107"/>
  <c r="R158" i="107"/>
  <c r="AH149" i="107"/>
  <c r="X156" i="107"/>
  <c r="Y156" i="107"/>
  <c r="Z146" i="107"/>
  <c r="Z162" i="107"/>
  <c r="V149" i="107"/>
  <c r="Z154" i="107"/>
  <c r="Q151" i="107"/>
  <c r="V157" i="107"/>
  <c r="AA150" i="107"/>
  <c r="X160" i="107"/>
  <c r="V161" i="107"/>
  <c r="W156" i="107"/>
  <c r="W150" i="107"/>
  <c r="X159" i="107"/>
  <c r="Z151" i="107"/>
  <c r="AB155" i="107"/>
  <c r="R159" i="107"/>
  <c r="W161" i="107"/>
  <c r="AH154" i="107"/>
  <c r="V147" i="107"/>
  <c r="AA156" i="107"/>
  <c r="AH152" i="107"/>
  <c r="AC160" i="107"/>
  <c r="AC154" i="107"/>
  <c r="AB158" i="107"/>
  <c r="AC156" i="107"/>
  <c r="AE155" i="107"/>
  <c r="AE160" i="107"/>
  <c r="AB160" i="107"/>
  <c r="AE156" i="107"/>
  <c r="AB152" i="107"/>
  <c r="V154" i="107"/>
  <c r="R156" i="107"/>
  <c r="Z155" i="107"/>
  <c r="W154" i="107"/>
  <c r="AH150" i="107"/>
  <c r="X144" i="107"/>
  <c r="Z145" i="107"/>
  <c r="T161" i="107"/>
  <c r="AA157" i="107"/>
  <c r="AE159" i="107"/>
  <c r="Z152" i="107"/>
  <c r="AH158" i="107"/>
  <c r="AC147" i="107"/>
  <c r="Z159" i="107"/>
  <c r="W159" i="107"/>
  <c r="V151" i="107"/>
  <c r="AA155" i="107"/>
  <c r="W155" i="107"/>
  <c r="AH146" i="107"/>
  <c r="W152" i="107"/>
  <c r="R161" i="107"/>
  <c r="AC146" i="107"/>
  <c r="AC145" i="107"/>
  <c r="Y161" i="107"/>
  <c r="X154" i="107"/>
  <c r="AB153" i="107"/>
  <c r="W144" i="107"/>
  <c r="Z148" i="107"/>
  <c r="AB156" i="107"/>
  <c r="AC157" i="107"/>
  <c r="Z160" i="107"/>
  <c r="W147" i="107"/>
  <c r="V152" i="107"/>
  <c r="AH157" i="107"/>
  <c r="X153" i="107"/>
  <c r="W157" i="107"/>
  <c r="V156" i="107"/>
  <c r="AH151" i="107"/>
  <c r="AA149" i="107"/>
  <c r="Q157" i="107"/>
  <c r="Q149" i="107"/>
  <c r="AA145" i="107"/>
  <c r="V148" i="107"/>
  <c r="Q154" i="107"/>
  <c r="AE161" i="107"/>
  <c r="Q160" i="107"/>
  <c r="X158" i="107"/>
  <c r="AC148" i="107"/>
  <c r="Z147" i="107"/>
  <c r="R155" i="107"/>
  <c r="W145" i="107"/>
  <c r="T154" i="107"/>
  <c r="Y158" i="107"/>
  <c r="T153" i="107"/>
  <c r="AC155" i="107"/>
  <c r="AA144" i="107"/>
  <c r="AE157" i="107"/>
  <c r="T159" i="107"/>
  <c r="AA147" i="107"/>
  <c r="V146" i="107"/>
  <c r="AA151" i="107"/>
  <c r="AE162" i="107"/>
  <c r="AA158" i="107"/>
  <c r="AH140" i="107"/>
  <c r="W140" i="107"/>
  <c r="AA140" i="107"/>
  <c r="X140" i="107"/>
  <c r="A24" i="107" l="1"/>
  <c r="A16" i="107" l="1"/>
  <c r="A121" i="107" l="1"/>
  <c r="A115" i="107" l="1"/>
  <c r="A60" i="107" l="1"/>
  <c r="A58" i="107" l="1"/>
  <c r="A154" i="107" l="1"/>
  <c r="A93" i="107" l="1"/>
  <c r="A78" i="107" l="1"/>
  <c r="AH139" i="107"/>
  <c r="X138" i="107"/>
  <c r="AH136" i="107"/>
  <c r="AA137" i="107"/>
  <c r="AA138" i="107"/>
  <c r="X137" i="107"/>
  <c r="X136" i="107"/>
  <c r="W139" i="107"/>
  <c r="AA139" i="107"/>
  <c r="AH138" i="107"/>
  <c r="AH137" i="107"/>
  <c r="W138" i="107"/>
  <c r="X139" i="107"/>
  <c r="AD136" i="107"/>
  <c r="AA136" i="107"/>
  <c r="AD135" i="107"/>
  <c r="AH135" i="107"/>
  <c r="AH133" i="107"/>
  <c r="W133" i="107"/>
  <c r="AD134" i="107"/>
  <c r="Q132" i="107"/>
  <c r="X135" i="107"/>
  <c r="AD132" i="107"/>
  <c r="AA132" i="107"/>
  <c r="AA134" i="107"/>
  <c r="AD133" i="107"/>
  <c r="AA135" i="107"/>
  <c r="W132" i="107"/>
  <c r="V132" i="107"/>
  <c r="AH134" i="107"/>
  <c r="AH132" i="107"/>
  <c r="X133" i="107"/>
  <c r="X134" i="107"/>
  <c r="AA133" i="107"/>
  <c r="A52" i="107" l="1"/>
  <c r="A126" i="107" l="1"/>
  <c r="A9" i="107" l="1"/>
  <c r="A101" i="107" l="1"/>
  <c r="A43" i="107" l="1"/>
  <c r="A129" i="107" l="1"/>
  <c r="A125" i="107" l="1"/>
  <c r="A45" i="107" l="1"/>
  <c r="A80" i="107" l="1"/>
  <c r="A151" i="107" l="1"/>
  <c r="A55" i="107" l="1"/>
  <c r="A114" i="107" l="1"/>
  <c r="A51" i="107" l="1"/>
  <c r="A28" i="107" l="1"/>
  <c r="A152" i="107" l="1"/>
  <c r="A66" i="107" l="1"/>
  <c r="A79" i="107" l="1"/>
  <c r="A67" i="107" l="1"/>
  <c r="A104" i="107" l="1"/>
  <c r="A61" i="107" l="1"/>
  <c r="A110" i="107" l="1"/>
  <c r="A50" i="107" l="1"/>
  <c r="Z43" i="9"/>
  <c r="Z77" i="9"/>
  <c r="Z162" i="9"/>
  <c r="Z170" i="9"/>
  <c r="Z259" i="9"/>
  <c r="Z138" i="9"/>
  <c r="Z140" i="9"/>
  <c r="Z184" i="9"/>
  <c r="Z152" i="9"/>
  <c r="Z200" i="9"/>
  <c r="Z95" i="9"/>
  <c r="Z207" i="9"/>
  <c r="Z185" i="9"/>
  <c r="Z89" i="9"/>
  <c r="Z273" i="9"/>
  <c r="Z147" i="9"/>
  <c r="Z73" i="9"/>
  <c r="AG74" i="107"/>
  <c r="Z235" i="9"/>
  <c r="Z225" i="9"/>
  <c r="Z130" i="9"/>
  <c r="Z134" i="9"/>
  <c r="Z203" i="9"/>
  <c r="Z271" i="9"/>
  <c r="Z158" i="9"/>
  <c r="Z202" i="9"/>
  <c r="Z62" i="9"/>
  <c r="Z56" i="9"/>
  <c r="Z167" i="9"/>
  <c r="Z87" i="9"/>
  <c r="Z245" i="9"/>
  <c r="Z286" i="9"/>
  <c r="Z157" i="9"/>
  <c r="Z143" i="9"/>
  <c r="Z111" i="9"/>
  <c r="Z269" i="9"/>
  <c r="Z72" i="9"/>
  <c r="Z221" i="9"/>
  <c r="Z238" i="9"/>
  <c r="Z255" i="9"/>
  <c r="AG52" i="107"/>
  <c r="Z61" i="9"/>
  <c r="Z266" i="9"/>
  <c r="Z102" i="9"/>
  <c r="Z263" i="9"/>
  <c r="Z189" i="9"/>
  <c r="Z144" i="9"/>
  <c r="Z229" i="9"/>
  <c r="Z115" i="9"/>
  <c r="Z301" i="9"/>
  <c r="Z246" i="9"/>
  <c r="Z171" i="9"/>
  <c r="W8" i="7"/>
  <c r="Z190" i="9"/>
  <c r="Z141" i="9"/>
  <c r="Z69" i="9"/>
  <c r="AG57" i="107"/>
  <c r="Z222" i="9"/>
  <c r="Z110" i="9"/>
  <c r="Z178" i="9"/>
  <c r="Z219" i="9"/>
  <c r="Z248" i="9"/>
  <c r="AG60" i="107"/>
  <c r="Z101" i="9"/>
  <c r="Z233" i="9"/>
  <c r="Z68" i="9"/>
  <c r="Z256" i="9"/>
  <c r="Z48" i="9"/>
  <c r="Z296" i="9"/>
  <c r="AG15" i="107"/>
  <c r="Z264" i="9"/>
  <c r="Z260" i="9"/>
  <c r="Z176" i="9"/>
  <c r="AG69" i="107"/>
  <c r="Z299" i="9"/>
  <c r="AG65" i="107"/>
  <c r="Z283" i="9"/>
  <c r="Z212" i="9"/>
  <c r="Z136" i="9"/>
  <c r="Z236" i="9"/>
  <c r="Z159" i="9"/>
  <c r="Z53" i="9"/>
  <c r="AG55" i="107"/>
  <c r="Z122" i="9"/>
  <c r="Z201" i="9"/>
  <c r="Z197" i="9"/>
  <c r="AG77" i="107"/>
  <c r="Z231" i="9"/>
  <c r="AG62" i="107"/>
  <c r="Z99" i="9"/>
  <c r="Z234" i="9"/>
  <c r="Z120" i="9"/>
  <c r="Z173" i="9"/>
  <c r="Z298" i="9"/>
  <c r="Z103" i="9"/>
  <c r="AG14" i="107"/>
  <c r="Z108" i="9"/>
  <c r="Z168" i="9"/>
  <c r="Z239" i="9"/>
  <c r="Z218" i="9"/>
  <c r="Z287" i="9"/>
  <c r="Z196" i="9"/>
  <c r="Z186" i="9"/>
  <c r="AG72" i="107"/>
  <c r="Z135" i="9"/>
  <c r="Z268" i="9"/>
  <c r="AG47" i="107"/>
  <c r="Z131" i="9"/>
  <c r="Z112" i="9"/>
  <c r="Z124" i="9"/>
  <c r="Z265" i="9"/>
  <c r="Z227" i="9"/>
  <c r="Z177" i="9"/>
  <c r="Z174" i="9"/>
  <c r="Z224" i="9"/>
  <c r="Z60" i="9"/>
  <c r="Z277" i="9"/>
  <c r="Z54" i="9"/>
  <c r="Z194" i="9"/>
  <c r="Z223" i="9"/>
  <c r="Z215" i="9"/>
  <c r="Z281" i="9"/>
  <c r="Z80" i="9"/>
  <c r="Z67" i="9"/>
  <c r="Z106" i="9"/>
  <c r="AG61" i="107"/>
  <c r="Z113" i="9"/>
  <c r="Z55" i="9"/>
  <c r="Z303" i="9"/>
  <c r="AG64" i="107"/>
  <c r="Z45" i="9"/>
  <c r="Z44" i="9"/>
  <c r="Z96" i="9"/>
  <c r="Z295" i="9"/>
  <c r="Z150" i="9"/>
  <c r="Z289" i="9"/>
  <c r="Z284" i="9"/>
  <c r="Z142" i="9"/>
  <c r="Z57" i="9"/>
  <c r="Z191" i="9"/>
  <c r="Z85" i="9"/>
  <c r="Z206" i="9"/>
  <c r="Z161" i="9"/>
  <c r="Z93" i="9"/>
  <c r="Z288" i="9"/>
  <c r="AG51" i="107"/>
  <c r="Z116" i="9"/>
  <c r="Z199" i="9"/>
  <c r="AG12" i="107"/>
  <c r="Z254" i="9"/>
  <c r="AG68" i="107"/>
  <c r="Z76" i="9"/>
  <c r="Z232" i="9"/>
  <c r="Z279" i="9"/>
  <c r="Z250" i="9"/>
  <c r="Z247" i="9"/>
  <c r="Z228" i="9"/>
  <c r="Z183" i="9"/>
  <c r="AG67" i="107"/>
  <c r="Z198" i="9"/>
  <c r="Z127" i="9"/>
  <c r="Z129" i="9"/>
  <c r="Z220" i="9"/>
  <c r="Z81" i="9"/>
  <c r="AG56" i="107"/>
  <c r="Z253" i="9"/>
  <c r="Z92" i="9"/>
  <c r="Z70" i="9"/>
  <c r="Z114" i="9"/>
  <c r="Z258" i="9"/>
  <c r="Z126" i="9"/>
  <c r="Z97" i="9"/>
  <c r="Z192" i="9"/>
  <c r="Z280" i="9"/>
  <c r="Z240" i="9"/>
  <c r="Z297" i="9"/>
  <c r="Z148" i="9"/>
  <c r="Z154" i="9"/>
  <c r="Z107" i="9"/>
  <c r="AG59" i="107"/>
  <c r="Z267" i="9"/>
  <c r="Z261" i="9"/>
  <c r="Z88" i="9"/>
  <c r="Z244" i="9"/>
  <c r="Z262" i="9"/>
  <c r="Z181" i="9"/>
  <c r="Z291" i="9"/>
  <c r="Z187" i="9"/>
  <c r="Z285" i="9"/>
  <c r="AG9" i="107"/>
  <c r="Z90" i="9"/>
  <c r="AG53" i="107"/>
  <c r="Z119" i="9"/>
  <c r="Z188" i="9"/>
  <c r="Z272" i="9"/>
  <c r="Z210" i="9"/>
  <c r="Z118" i="9"/>
  <c r="Z132" i="9"/>
  <c r="Z242" i="9"/>
  <c r="Z137" i="9"/>
  <c r="Z156" i="9"/>
  <c r="Z105" i="9"/>
  <c r="Z91" i="9"/>
  <c r="Z164" i="9"/>
  <c r="Z193" i="9"/>
  <c r="Z292" i="9"/>
  <c r="W26" i="7"/>
  <c r="Z252" i="9"/>
  <c r="Z274" i="9"/>
  <c r="Z172" i="9"/>
  <c r="Z160" i="9"/>
  <c r="Z205" i="9"/>
  <c r="Z125" i="9"/>
  <c r="Z169" i="9"/>
  <c r="Z49" i="9"/>
  <c r="Z275" i="9"/>
  <c r="Z294" i="9"/>
  <c r="AG54" i="107"/>
  <c r="Z209" i="9"/>
  <c r="Z163" i="9"/>
  <c r="Z282" i="9"/>
  <c r="Z216" i="9"/>
  <c r="AG63" i="107"/>
  <c r="Z47" i="9"/>
  <c r="Z78" i="9"/>
  <c r="Z179" i="9"/>
  <c r="AG70" i="107"/>
  <c r="Z51" i="9"/>
  <c r="Z153" i="9"/>
  <c r="Z117" i="9"/>
  <c r="Z83" i="9"/>
  <c r="Z195" i="9"/>
  <c r="Z290" i="9"/>
  <c r="Z166" i="9"/>
  <c r="Z66" i="9"/>
  <c r="Z249" i="9"/>
  <c r="AG49" i="107"/>
  <c r="AG58" i="107"/>
  <c r="AG16" i="107"/>
  <c r="AG17" i="107"/>
  <c r="Z278" i="9"/>
  <c r="Z230" i="9"/>
  <c r="Z50" i="9"/>
  <c r="Z208" i="9"/>
  <c r="Z84" i="9"/>
  <c r="Z82" i="9"/>
  <c r="Z63" i="9"/>
  <c r="Z300" i="9"/>
  <c r="AG75" i="107"/>
  <c r="Z146" i="9"/>
  <c r="Z121" i="9"/>
  <c r="Z214" i="9"/>
  <c r="Z71" i="9"/>
  <c r="Z182" i="9"/>
  <c r="Z270" i="9"/>
  <c r="Z241" i="9"/>
  <c r="Z217" i="9"/>
  <c r="Z133" i="9"/>
  <c r="Z257" i="9"/>
  <c r="AG66" i="107"/>
  <c r="AG8" i="107"/>
  <c r="Z155" i="9"/>
  <c r="Z100" i="9"/>
  <c r="Z213" i="9"/>
  <c r="AG46" i="107"/>
  <c r="Z52" i="9"/>
  <c r="Z276" i="9"/>
  <c r="Z98" i="9"/>
  <c r="Z123" i="9"/>
  <c r="AG73" i="107"/>
  <c r="Z175" i="9"/>
  <c r="Z237" i="9"/>
  <c r="Z302" i="9"/>
  <c r="AG71" i="107"/>
  <c r="Z165" i="9"/>
  <c r="AG10" i="107"/>
  <c r="Z59" i="9"/>
  <c r="Z243" i="9"/>
  <c r="Z64" i="9"/>
  <c r="Z109" i="9"/>
  <c r="Z65" i="9"/>
  <c r="Z139" i="9"/>
  <c r="Z74" i="9"/>
  <c r="Z75" i="9"/>
  <c r="Z145" i="9"/>
  <c r="Z149" i="9"/>
  <c r="Z86" i="9"/>
  <c r="Z46" i="9"/>
  <c r="Z204" i="9"/>
  <c r="AG76" i="107"/>
  <c r="Z104" i="9"/>
  <c r="Z79" i="9"/>
  <c r="Z211" i="9"/>
  <c r="Z128" i="9"/>
  <c r="Z94" i="9"/>
  <c r="Z58" i="9"/>
  <c r="Z151" i="9"/>
  <c r="Z180" i="9"/>
  <c r="Z226" i="9"/>
  <c r="Z29" i="9" l="1"/>
  <c r="Z19" i="9"/>
  <c r="Z14" i="9"/>
  <c r="Z24" i="9"/>
  <c r="A107" i="107"/>
  <c r="A89" i="107" l="1"/>
  <c r="A59" i="107" l="1"/>
  <c r="A109" i="107" l="1"/>
  <c r="A21" i="107" l="1"/>
  <c r="A144" i="107" l="1"/>
  <c r="A54" i="107" l="1"/>
  <c r="A20" i="107" l="1"/>
  <c r="A88" i="107" l="1"/>
  <c r="A35" i="107" l="1"/>
  <c r="A37" i="107" l="1"/>
  <c r="A147" i="107" l="1"/>
  <c r="A64" i="107" l="1"/>
  <c r="A113" i="107" l="1"/>
  <c r="A17" i="107" l="1"/>
  <c r="A33" i="107" l="1"/>
  <c r="A119" i="107" l="1"/>
  <c r="A128" i="107" l="1"/>
  <c r="A83" i="107" l="1"/>
  <c r="A139" i="107" l="1"/>
  <c r="A77" i="107" l="1"/>
  <c r="A81" i="107" l="1"/>
  <c r="A99" i="107" l="1"/>
  <c r="A18" i="107" l="1"/>
  <c r="A14" i="107" l="1"/>
  <c r="A84" i="107" l="1"/>
  <c r="A48" i="107" l="1"/>
  <c r="A41" i="107" l="1"/>
  <c r="A70" i="107" l="1"/>
  <c r="A120" i="107" l="1"/>
  <c r="A26" i="107" l="1"/>
  <c r="A31" i="107" l="1"/>
  <c r="A63" i="107" l="1"/>
  <c r="A32" i="107" l="1"/>
  <c r="A108" i="107" l="1"/>
  <c r="A153" i="107" l="1"/>
  <c r="A140" i="107" l="1"/>
  <c r="A65" i="107" l="1"/>
  <c r="A40" i="107" l="1"/>
  <c r="A97" i="107" l="1"/>
  <c r="A53" i="107" l="1"/>
  <c r="A86" i="107" l="1"/>
  <c r="A42" i="107" l="1"/>
  <c r="A82" i="107" l="1"/>
  <c r="A91" i="107" l="1"/>
  <c r="A75" i="107" l="1"/>
  <c r="A92" i="107" l="1"/>
  <c r="A27" i="107" l="1"/>
  <c r="A132" i="107" l="1"/>
  <c r="A8" i="107" l="1"/>
  <c r="A11" i="107" l="1"/>
  <c r="X143" i="107"/>
  <c r="W142" i="107"/>
  <c r="AH142" i="107"/>
  <c r="X141" i="107"/>
  <c r="X142" i="107"/>
  <c r="AH141" i="107"/>
  <c r="AH143" i="107"/>
  <c r="Q142" i="107"/>
  <c r="V142" i="107"/>
  <c r="AA142" i="107"/>
  <c r="Q143" i="107"/>
  <c r="V143" i="107"/>
  <c r="W143" i="107"/>
  <c r="W141" i="107"/>
  <c r="AA141" i="107"/>
  <c r="AA143" i="107"/>
  <c r="A56" i="107" l="1"/>
  <c r="A87" i="107" l="1"/>
  <c r="A47" i="107" l="1"/>
  <c r="A36" i="107" l="1"/>
  <c r="A100" i="107" l="1"/>
  <c r="A71" i="107" l="1"/>
  <c r="A94" i="107" l="1"/>
  <c r="A142" i="107" l="1"/>
  <c r="A133" i="107" l="1"/>
  <c r="A29" i="107" l="1"/>
  <c r="A138" i="107" l="1"/>
  <c r="A46" i="107" l="1"/>
  <c r="A22" i="107" l="1"/>
  <c r="A74" i="107" l="1"/>
  <c r="A130" i="107" l="1"/>
  <c r="A149" i="107" l="1"/>
  <c r="A69" i="107" l="1"/>
  <c r="A95" i="107" l="1"/>
  <c r="A135" i="107" l="1"/>
  <c r="A34" i="107" l="1"/>
  <c r="A57" i="107" l="1"/>
  <c r="A134" i="107" l="1"/>
  <c r="A124" i="107" l="1"/>
  <c r="A13" i="107" l="1"/>
  <c r="A44" i="107" l="1"/>
  <c r="A117" i="107" l="1"/>
  <c r="A111" i="107" l="1"/>
  <c r="A146" i="107" l="1"/>
  <c r="A102" i="107" l="1"/>
  <c r="A19" i="107" l="1"/>
  <c r="A116" i="107" l="1"/>
  <c r="A85" i="107" l="1"/>
  <c r="A49" i="107" l="1"/>
  <c r="A96" i="107" l="1"/>
  <c r="A10" i="107"/>
  <c r="A127" i="107"/>
  <c r="A38" i="107"/>
  <c r="A137" i="107"/>
  <c r="A72" i="107"/>
  <c r="A90" i="107"/>
  <c r="A143" i="107"/>
  <c r="A98" i="107"/>
  <c r="A123" i="107"/>
  <c r="A76" i="107"/>
  <c r="A106" i="107"/>
  <c r="A105" i="107"/>
  <c r="A23" i="107"/>
  <c r="A150" i="107"/>
  <c r="A30" i="107"/>
  <c r="A15" i="107"/>
  <c r="A39" i="107"/>
  <c r="A25" i="107"/>
  <c r="A136" i="107"/>
  <c r="A12" i="107"/>
  <c r="A148" i="107"/>
  <c r="A141" i="107"/>
  <c r="A118" i="107"/>
  <c r="A103" i="107"/>
  <c r="A68" i="107"/>
  <c r="A112" i="107"/>
  <c r="A145" i="107"/>
  <c r="A73" i="107"/>
  <c r="A62" i="107"/>
  <c r="A155" i="107"/>
  <c r="A156" i="107"/>
  <c r="A157" i="107"/>
  <c r="A158" i="107"/>
  <c r="A159" i="107"/>
  <c r="A160" i="107"/>
  <c r="A161" i="107"/>
  <c r="A162" i="107"/>
  <c r="A163" i="107"/>
  <c r="A164" i="107"/>
  <c r="A165" i="107"/>
  <c r="A166" i="107"/>
  <c r="A167" i="107"/>
  <c r="A168" i="107"/>
  <c r="A169" i="107"/>
  <c r="A170" i="107"/>
  <c r="A171" i="107"/>
  <c r="A172" i="107"/>
  <c r="A173" i="107"/>
  <c r="A174" i="107"/>
  <c r="A175" i="107"/>
  <c r="A176" i="107"/>
  <c r="A177" i="107"/>
  <c r="A178" i="107"/>
  <c r="A179" i="107"/>
  <c r="A180" i="107"/>
  <c r="A181" i="107"/>
  <c r="A182" i="107"/>
  <c r="A183" i="107"/>
  <c r="A184" i="107"/>
  <c r="A185" i="107"/>
  <c r="A186" i="107"/>
  <c r="A187" i="107"/>
  <c r="A188" i="107"/>
  <c r="A189" i="107"/>
  <c r="A190" i="107"/>
  <c r="A191" i="107"/>
  <c r="A192" i="107"/>
  <c r="A193" i="107"/>
  <c r="A194" i="107"/>
  <c r="A195" i="107"/>
  <c r="A196" i="107"/>
  <c r="A197" i="107"/>
  <c r="A198" i="107"/>
  <c r="A199" i="107"/>
  <c r="A200" i="107"/>
  <c r="A201" i="107"/>
  <c r="A202" i="107"/>
  <c r="A203" i="107"/>
  <c r="A204" i="107"/>
  <c r="A205" i="107"/>
  <c r="A206" i="107"/>
  <c r="O200" i="107" l="1"/>
  <c r="O197" i="107"/>
  <c r="O193" i="107"/>
  <c r="O192" i="107"/>
  <c r="O189" i="107"/>
  <c r="O188" i="107"/>
  <c r="O185" i="107"/>
  <c r="O184" i="107"/>
  <c r="O181" i="107"/>
  <c r="O180" i="107"/>
  <c r="O177" i="107"/>
  <c r="O176" i="107"/>
  <c r="O173" i="107"/>
  <c r="O172" i="107"/>
  <c r="O169" i="107"/>
  <c r="O168" i="107"/>
  <c r="O165" i="107"/>
  <c r="O164" i="107"/>
  <c r="O203" i="107"/>
  <c r="O202" i="107"/>
  <c r="O199" i="107"/>
  <c r="O198" i="107"/>
  <c r="O195" i="107"/>
  <c r="O194" i="107"/>
  <c r="O191" i="107"/>
  <c r="O190" i="107"/>
  <c r="O187" i="107"/>
  <c r="O186" i="107"/>
  <c r="O183" i="107"/>
  <c r="O182" i="107"/>
  <c r="O179" i="107"/>
  <c r="O178" i="107"/>
  <c r="O175" i="107"/>
  <c r="O174" i="107"/>
  <c r="O171" i="107"/>
  <c r="O170" i="107"/>
  <c r="O167" i="107"/>
  <c r="O166" i="107"/>
  <c r="O163" i="107"/>
  <c r="O205" i="107"/>
  <c r="O204" i="107"/>
  <c r="O201" i="107"/>
  <c r="O196" i="107"/>
  <c r="O206" i="107"/>
  <c r="Q52" i="86" l="1"/>
  <c r="A52" i="86"/>
  <c r="E33" i="7" l="1"/>
  <c r="E32" i="7"/>
  <c r="E31" i="7"/>
  <c r="E30" i="7"/>
  <c r="E29" i="7"/>
  <c r="E28" i="7"/>
  <c r="E27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W12" i="7"/>
  <c r="W20" i="7"/>
  <c r="W18" i="7"/>
  <c r="W14" i="7"/>
  <c r="W32" i="7"/>
  <c r="W21" i="7"/>
  <c r="W31" i="7"/>
  <c r="W23" i="7"/>
  <c r="W15" i="7"/>
  <c r="W28" i="7"/>
  <c r="W33" i="7"/>
  <c r="W25" i="7"/>
  <c r="W24" i="7"/>
  <c r="W11" i="7"/>
  <c r="W27" i="7"/>
  <c r="W17" i="7"/>
  <c r="W30" i="7"/>
  <c r="W13" i="7"/>
  <c r="W22" i="7"/>
  <c r="W10" i="7"/>
  <c r="W16" i="7"/>
  <c r="W9" i="7"/>
  <c r="Q12" i="87" l="1"/>
  <c r="A12" i="83" l="1"/>
  <c r="Q42" i="102" l="1"/>
  <c r="Q39" i="102"/>
  <c r="Q38" i="102"/>
  <c r="Q37" i="102"/>
  <c r="Q36" i="102"/>
  <c r="Q9" i="102"/>
  <c r="Q8" i="102"/>
  <c r="A8" i="102"/>
  <c r="Q7" i="102"/>
  <c r="A7" i="102"/>
  <c r="AW6" i="102"/>
  <c r="AV6" i="102"/>
  <c r="AU6" i="102"/>
  <c r="AT6" i="102"/>
  <c r="AS6" i="102"/>
  <c r="AR6" i="102"/>
  <c r="AQ6" i="102"/>
  <c r="AP6" i="102"/>
  <c r="AO6" i="102"/>
  <c r="AN6" i="102"/>
  <c r="AM6" i="102"/>
  <c r="AL6" i="102"/>
  <c r="AK6" i="102"/>
  <c r="AJ6" i="102"/>
  <c r="AI6" i="102"/>
  <c r="AH6" i="102"/>
  <c r="AG6" i="102"/>
  <c r="AF6" i="102"/>
  <c r="AE6" i="102"/>
  <c r="AD6" i="102"/>
  <c r="AC6" i="102"/>
  <c r="AB6" i="102"/>
  <c r="AA6" i="102"/>
  <c r="Z6" i="102"/>
  <c r="Y6" i="102"/>
  <c r="X6" i="102"/>
  <c r="W6" i="102"/>
  <c r="V6" i="102"/>
  <c r="U6" i="102"/>
  <c r="T6" i="102"/>
  <c r="S6" i="102"/>
  <c r="S2" i="102"/>
  <c r="S3" i="102" s="1"/>
  <c r="R6" i="102" l="1"/>
  <c r="T2" i="102"/>
  <c r="AH130" i="107"/>
  <c r="X130" i="107"/>
  <c r="AA131" i="107"/>
  <c r="W131" i="107"/>
  <c r="X131" i="107"/>
  <c r="AH131" i="107"/>
  <c r="AA128" i="107"/>
  <c r="X129" i="107"/>
  <c r="T3" i="102" l="1"/>
  <c r="U2" i="102"/>
  <c r="V2" i="102" l="1"/>
  <c r="U3" i="102"/>
  <c r="V3" i="102" l="1"/>
  <c r="W2" i="102"/>
  <c r="W3" i="102" l="1"/>
  <c r="X2" i="102"/>
  <c r="X3" i="102" l="1"/>
  <c r="Y2" i="102"/>
  <c r="Z2" i="102" l="1"/>
  <c r="Y3" i="102"/>
  <c r="Z3" i="102" l="1"/>
  <c r="AA2" i="102"/>
  <c r="AA3" i="102" l="1"/>
  <c r="AB2" i="102"/>
  <c r="X126" i="107"/>
  <c r="X125" i="107"/>
  <c r="AA124" i="107"/>
  <c r="X118" i="107"/>
  <c r="AH114" i="107"/>
  <c r="AH117" i="107"/>
  <c r="AH127" i="107"/>
  <c r="X116" i="107"/>
  <c r="X115" i="107"/>
  <c r="AH124" i="107"/>
  <c r="AA125" i="107"/>
  <c r="AH123" i="107"/>
  <c r="AH120" i="107"/>
  <c r="AH116" i="107"/>
  <c r="X122" i="107"/>
  <c r="AA123" i="107"/>
  <c r="X120" i="107"/>
  <c r="X114" i="107"/>
  <c r="AH115" i="107"/>
  <c r="AH119" i="107"/>
  <c r="AH118" i="107"/>
  <c r="X124" i="107"/>
  <c r="X127" i="107"/>
  <c r="X119" i="107"/>
  <c r="AH122" i="107"/>
  <c r="X117" i="107"/>
  <c r="AH121" i="107"/>
  <c r="AB3" i="102" l="1"/>
  <c r="AC2" i="102"/>
  <c r="AD2" i="102" l="1"/>
  <c r="AC3" i="102"/>
  <c r="AD3" i="102" l="1"/>
  <c r="AE2" i="102"/>
  <c r="AE3" i="102" l="1"/>
  <c r="AF2" i="102"/>
  <c r="Q17" i="86"/>
  <c r="A17" i="86"/>
  <c r="AF3" i="102" l="1"/>
  <c r="AG2" i="102"/>
  <c r="AH2" i="102" l="1"/>
  <c r="AG3" i="102"/>
  <c r="AI2" i="102" l="1"/>
  <c r="AH3" i="102"/>
  <c r="AI3" i="102" l="1"/>
  <c r="AJ2" i="102"/>
  <c r="AJ3" i="102" l="1"/>
  <c r="AK2" i="102"/>
  <c r="A51" i="86"/>
  <c r="AL2" i="102" l="1"/>
  <c r="AK3" i="102"/>
  <c r="AL3" i="102" l="1"/>
  <c r="AM2" i="102"/>
  <c r="AM3" i="102" l="1"/>
  <c r="AN2" i="102"/>
  <c r="AN3" i="102" l="1"/>
  <c r="AO2" i="102"/>
  <c r="G37" i="9"/>
  <c r="Z37" i="9" s="1"/>
  <c r="AP2" i="102" l="1"/>
  <c r="AO3" i="102"/>
  <c r="AQ2" i="102" l="1"/>
  <c r="AP3" i="102"/>
  <c r="AQ3" i="102" l="1"/>
  <c r="AR2" i="102"/>
  <c r="AR3" i="102" l="1"/>
  <c r="AS2" i="102"/>
  <c r="AT2" i="102" l="1"/>
  <c r="AS3" i="102"/>
  <c r="AU2" i="102" l="1"/>
  <c r="AT3" i="102"/>
  <c r="AU3" i="102" l="1"/>
  <c r="AV2" i="102"/>
  <c r="AV3" i="102" l="1"/>
  <c r="AW2" i="102"/>
  <c r="AW3" i="102" l="1"/>
  <c r="Q27" i="87" l="1"/>
  <c r="G10" i="9" l="1"/>
  <c r="Z10" i="9" s="1"/>
  <c r="A9" i="83" l="1"/>
  <c r="A8" i="83" l="1"/>
  <c r="A19" i="83"/>
  <c r="A13" i="83"/>
  <c r="A23" i="83"/>
  <c r="A24" i="83"/>
  <c r="A26" i="83"/>
  <c r="Q16" i="87" l="1"/>
  <c r="Q16" i="86" l="1"/>
  <c r="A16" i="86" l="1"/>
  <c r="A54" i="95" l="1"/>
  <c r="A51" i="95"/>
  <c r="A50" i="95"/>
  <c r="A45" i="95"/>
  <c r="Q76" i="95"/>
  <c r="A76" i="95"/>
  <c r="Q15" i="95"/>
  <c r="A15" i="95"/>
  <c r="A11" i="95"/>
  <c r="Q10" i="95"/>
  <c r="A10" i="95"/>
  <c r="Q9" i="95"/>
  <c r="A9" i="95"/>
  <c r="Q8" i="95"/>
  <c r="A8" i="95"/>
  <c r="Q7" i="95"/>
  <c r="A7" i="95"/>
  <c r="AW6" i="95"/>
  <c r="AV6" i="95"/>
  <c r="AU6" i="95"/>
  <c r="AT6" i="95"/>
  <c r="AS6" i="95"/>
  <c r="AQ6" i="95"/>
  <c r="AP6" i="95"/>
  <c r="AO6" i="95"/>
  <c r="AN6" i="95"/>
  <c r="AM6" i="95"/>
  <c r="AL6" i="95"/>
  <c r="AK6" i="95"/>
  <c r="AJ6" i="95"/>
  <c r="AI6" i="95"/>
  <c r="AH6" i="95"/>
  <c r="AF6" i="95"/>
  <c r="AE6" i="95"/>
  <c r="AD6" i="95"/>
  <c r="AC6" i="95"/>
  <c r="AA6" i="95"/>
  <c r="Z6" i="95"/>
  <c r="X6" i="95"/>
  <c r="W6" i="95"/>
  <c r="V6" i="95"/>
  <c r="U6" i="95"/>
  <c r="T6" i="95"/>
  <c r="S6" i="95"/>
  <c r="S2" i="95"/>
  <c r="R6" i="95" l="1"/>
  <c r="S3" i="95"/>
  <c r="T2" i="95"/>
  <c r="T3" i="95" l="1"/>
  <c r="U2" i="95"/>
  <c r="U3" i="95" l="1"/>
  <c r="V2" i="95"/>
  <c r="V3" i="95" l="1"/>
  <c r="W2" i="95"/>
  <c r="X2" i="95" l="1"/>
  <c r="W3" i="95"/>
  <c r="X3" i="95" l="1"/>
  <c r="Y2" i="95"/>
  <c r="Y3" i="95" l="1"/>
  <c r="Z2" i="95"/>
  <c r="AA2" i="95" l="1"/>
  <c r="Z3" i="95"/>
  <c r="AB2" i="95" l="1"/>
  <c r="AA3" i="95"/>
  <c r="AB3" i="95" l="1"/>
  <c r="AC2" i="95"/>
  <c r="AC3" i="95" l="1"/>
  <c r="AD2" i="95"/>
  <c r="AD3" i="95" l="1"/>
  <c r="AE2" i="95"/>
  <c r="AF2" i="95" l="1"/>
  <c r="AE3" i="95"/>
  <c r="AF3" i="95" l="1"/>
  <c r="AG2" i="95"/>
  <c r="AG3" i="95" l="1"/>
  <c r="AH2" i="95"/>
  <c r="AI2" i="95" l="1"/>
  <c r="AH3" i="95"/>
  <c r="AJ2" i="95" l="1"/>
  <c r="AI3" i="95"/>
  <c r="AJ3" i="95" l="1"/>
  <c r="AK2" i="95"/>
  <c r="AK3" i="95" l="1"/>
  <c r="AL2" i="95"/>
  <c r="AL3" i="95" l="1"/>
  <c r="AM2" i="95"/>
  <c r="AN2" i="95" l="1"/>
  <c r="AM3" i="95"/>
  <c r="AN3" i="95" l="1"/>
  <c r="AO2" i="95"/>
  <c r="AO3" i="95" l="1"/>
  <c r="AP2" i="95"/>
  <c r="AQ2" i="95" l="1"/>
  <c r="AP3" i="95"/>
  <c r="AR2" i="95" l="1"/>
  <c r="AQ3" i="95"/>
  <c r="AR3" i="95" l="1"/>
  <c r="AS2" i="95"/>
  <c r="AS3" i="95" l="1"/>
  <c r="AT2" i="95"/>
  <c r="AT3" i="95" l="1"/>
  <c r="AU2" i="95"/>
  <c r="AV2" i="95" l="1"/>
  <c r="AU3" i="95"/>
  <c r="AV3" i="95" l="1"/>
  <c r="AW2" i="95"/>
  <c r="AW3" i="95" l="1"/>
  <c r="BU424" i="5" l="1"/>
  <c r="BQ424" i="5"/>
  <c r="BM424" i="5"/>
  <c r="BI424" i="5"/>
  <c r="BE424" i="5"/>
  <c r="BU423" i="5"/>
  <c r="BQ423" i="5"/>
  <c r="BM423" i="5"/>
  <c r="BI423" i="5"/>
  <c r="BE423" i="5"/>
  <c r="BU422" i="5"/>
  <c r="BQ422" i="5"/>
  <c r="BM422" i="5"/>
  <c r="BI422" i="5"/>
  <c r="BE422" i="5"/>
  <c r="BU421" i="5"/>
  <c r="BQ421" i="5"/>
  <c r="BM421" i="5"/>
  <c r="BI421" i="5"/>
  <c r="BE421" i="5"/>
  <c r="BU419" i="5"/>
  <c r="BQ419" i="5"/>
  <c r="BM419" i="5"/>
  <c r="BI419" i="5"/>
  <c r="BE419" i="5"/>
  <c r="BU418" i="5"/>
  <c r="BQ418" i="5"/>
  <c r="BM418" i="5"/>
  <c r="BI418" i="5"/>
  <c r="BE418" i="5"/>
  <c r="BU417" i="5"/>
  <c r="BQ417" i="5"/>
  <c r="BM417" i="5"/>
  <c r="BI417" i="5"/>
  <c r="BE417" i="5"/>
  <c r="BU416" i="5"/>
  <c r="BQ416" i="5"/>
  <c r="BM416" i="5"/>
  <c r="BI416" i="5"/>
  <c r="BE416" i="5"/>
  <c r="BU415" i="5"/>
  <c r="BQ415" i="5"/>
  <c r="BM415" i="5"/>
  <c r="BI415" i="5"/>
  <c r="BE415" i="5"/>
  <c r="BU414" i="5"/>
  <c r="BQ414" i="5"/>
  <c r="BM414" i="5"/>
  <c r="BI414" i="5"/>
  <c r="BE414" i="5"/>
  <c r="BU413" i="5"/>
  <c r="BQ413" i="5"/>
  <c r="BM413" i="5"/>
  <c r="BI413" i="5"/>
  <c r="BE413" i="5"/>
  <c r="BU412" i="5"/>
  <c r="BQ412" i="5"/>
  <c r="BM412" i="5"/>
  <c r="BI412" i="5"/>
  <c r="BE412" i="5"/>
  <c r="BU411" i="5"/>
  <c r="BQ411" i="5"/>
  <c r="BM411" i="5"/>
  <c r="BI411" i="5"/>
  <c r="BE411" i="5"/>
  <c r="BU410" i="5"/>
  <c r="BQ410" i="5"/>
  <c r="BM410" i="5"/>
  <c r="BI410" i="5"/>
  <c r="BE410" i="5"/>
  <c r="A47" i="94"/>
  <c r="A46" i="94"/>
  <c r="A45" i="94"/>
  <c r="A44" i="94"/>
  <c r="A43" i="94"/>
  <c r="A42" i="94"/>
  <c r="A41" i="94"/>
  <c r="A40" i="94"/>
  <c r="A39" i="94"/>
  <c r="A38" i="94"/>
  <c r="A37" i="94"/>
  <c r="A36" i="94"/>
  <c r="A35" i="94"/>
  <c r="A34" i="94"/>
  <c r="A33" i="94"/>
  <c r="A32" i="94"/>
  <c r="A31" i="94"/>
  <c r="A30" i="94"/>
  <c r="A29" i="94"/>
  <c r="A28" i="94"/>
  <c r="A24" i="94"/>
  <c r="A19" i="94"/>
  <c r="A27" i="94"/>
  <c r="A13" i="94"/>
  <c r="Q12" i="94"/>
  <c r="A12" i="94"/>
  <c r="A10" i="94"/>
  <c r="A23" i="94"/>
  <c r="A15" i="94"/>
  <c r="Q21" i="94"/>
  <c r="A21" i="94"/>
  <c r="A17" i="94"/>
  <c r="Q8" i="94"/>
  <c r="A8" i="94"/>
  <c r="Q7" i="94"/>
  <c r="A7" i="94"/>
  <c r="AW6" i="94"/>
  <c r="AV6" i="94"/>
  <c r="AU6" i="94"/>
  <c r="AT6" i="94"/>
  <c r="AS6" i="94"/>
  <c r="AR6" i="94"/>
  <c r="AQ6" i="94"/>
  <c r="AP6" i="94"/>
  <c r="AO6" i="94"/>
  <c r="AN6" i="94"/>
  <c r="AM6" i="94"/>
  <c r="AL6" i="94"/>
  <c r="AK6" i="94"/>
  <c r="AJ6" i="94"/>
  <c r="AI6" i="94"/>
  <c r="AH6" i="94"/>
  <c r="AG6" i="94"/>
  <c r="AF6" i="94"/>
  <c r="AE6" i="94"/>
  <c r="AD6" i="94"/>
  <c r="AC6" i="94"/>
  <c r="AB6" i="94"/>
  <c r="AA6" i="94"/>
  <c r="Z6" i="94"/>
  <c r="Y6" i="94"/>
  <c r="X6" i="94"/>
  <c r="W6" i="94"/>
  <c r="V6" i="94"/>
  <c r="U6" i="94"/>
  <c r="T6" i="94"/>
  <c r="S6" i="94"/>
  <c r="S2" i="94"/>
  <c r="S3" i="94" s="1"/>
  <c r="Q8" i="92"/>
  <c r="Q7" i="92"/>
  <c r="A7" i="92"/>
  <c r="AW6" i="92"/>
  <c r="AV6" i="92"/>
  <c r="AU6" i="92"/>
  <c r="AT6" i="92"/>
  <c r="AS6" i="92"/>
  <c r="AR6" i="92"/>
  <c r="AQ6" i="92"/>
  <c r="AP6" i="92"/>
  <c r="AO6" i="92"/>
  <c r="AN6" i="92"/>
  <c r="AM6" i="92"/>
  <c r="AL6" i="92"/>
  <c r="AK6" i="92"/>
  <c r="AJ6" i="92"/>
  <c r="AI6" i="92"/>
  <c r="AH6" i="92"/>
  <c r="AG6" i="92"/>
  <c r="AF6" i="92"/>
  <c r="AE6" i="92"/>
  <c r="AD6" i="92"/>
  <c r="AC6" i="92"/>
  <c r="AB6" i="92"/>
  <c r="AA6" i="92"/>
  <c r="Z6" i="92"/>
  <c r="Y6" i="92"/>
  <c r="X6" i="92"/>
  <c r="W6" i="92"/>
  <c r="V6" i="92"/>
  <c r="U6" i="92"/>
  <c r="T6" i="92"/>
  <c r="S6" i="92"/>
  <c r="S2" i="92"/>
  <c r="A52" i="90"/>
  <c r="A51" i="90"/>
  <c r="A50" i="90"/>
  <c r="A49" i="90"/>
  <c r="A48" i="90"/>
  <c r="A47" i="90"/>
  <c r="A46" i="90"/>
  <c r="A45" i="90"/>
  <c r="A44" i="90"/>
  <c r="A43" i="90"/>
  <c r="A42" i="90"/>
  <c r="A41" i="90"/>
  <c r="A40" i="90"/>
  <c r="A39" i="90"/>
  <c r="A38" i="90"/>
  <c r="A37" i="90"/>
  <c r="A36" i="90"/>
  <c r="A35" i="90"/>
  <c r="A34" i="90"/>
  <c r="A33" i="90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Q7" i="90"/>
  <c r="A7" i="90"/>
  <c r="AW6" i="90"/>
  <c r="AV6" i="90"/>
  <c r="AU6" i="90"/>
  <c r="AT6" i="90"/>
  <c r="AS6" i="90"/>
  <c r="AR6" i="90"/>
  <c r="AQ6" i="90"/>
  <c r="AP6" i="90"/>
  <c r="AO6" i="90"/>
  <c r="AN6" i="90"/>
  <c r="AM6" i="90"/>
  <c r="AL6" i="90"/>
  <c r="AK6" i="90"/>
  <c r="AJ6" i="90"/>
  <c r="AI6" i="90"/>
  <c r="AH6" i="90"/>
  <c r="AG6" i="90"/>
  <c r="AF6" i="90"/>
  <c r="AE6" i="90"/>
  <c r="AD6" i="90"/>
  <c r="AC6" i="90"/>
  <c r="AB6" i="90"/>
  <c r="AA6" i="90"/>
  <c r="Z6" i="90"/>
  <c r="Y6" i="90"/>
  <c r="X6" i="90"/>
  <c r="W6" i="90"/>
  <c r="V6" i="90"/>
  <c r="U6" i="90"/>
  <c r="T6" i="90"/>
  <c r="S6" i="90"/>
  <c r="S2" i="90"/>
  <c r="R6" i="90" l="1"/>
  <c r="R6" i="92"/>
  <c r="R6" i="94"/>
  <c r="S3" i="92"/>
  <c r="T2" i="92"/>
  <c r="S3" i="90"/>
  <c r="T2" i="94"/>
  <c r="T2" i="90"/>
  <c r="Q12" i="89"/>
  <c r="A12" i="89"/>
  <c r="Q11" i="89"/>
  <c r="A11" i="89"/>
  <c r="Q10" i="89"/>
  <c r="A10" i="89"/>
  <c r="Q9" i="89"/>
  <c r="A9" i="89"/>
  <c r="Q8" i="89"/>
  <c r="A8" i="89"/>
  <c r="Q7" i="89"/>
  <c r="A7" i="89"/>
  <c r="AW6" i="89"/>
  <c r="AV6" i="89"/>
  <c r="AU6" i="89"/>
  <c r="AT6" i="89"/>
  <c r="AS6" i="89"/>
  <c r="AR6" i="89"/>
  <c r="AQ6" i="89"/>
  <c r="AP6" i="89"/>
  <c r="AO6" i="89"/>
  <c r="AN6" i="89"/>
  <c r="AM6" i="89"/>
  <c r="AL6" i="89"/>
  <c r="AK6" i="89"/>
  <c r="AJ6" i="89"/>
  <c r="AI6" i="89"/>
  <c r="AH6" i="89"/>
  <c r="AG6" i="89"/>
  <c r="AF6" i="89"/>
  <c r="AE6" i="89"/>
  <c r="AD6" i="89"/>
  <c r="AC6" i="89"/>
  <c r="AB6" i="89"/>
  <c r="AA6" i="89"/>
  <c r="Z6" i="89"/>
  <c r="Y6" i="89"/>
  <c r="X6" i="89"/>
  <c r="W6" i="89"/>
  <c r="V6" i="89"/>
  <c r="U6" i="89"/>
  <c r="T6" i="89"/>
  <c r="S6" i="89"/>
  <c r="S2" i="89"/>
  <c r="T2" i="89" s="1"/>
  <c r="Q41" i="88"/>
  <c r="A41" i="88"/>
  <c r="Q18" i="88"/>
  <c r="A18" i="88"/>
  <c r="Q17" i="88"/>
  <c r="A17" i="88"/>
  <c r="Q16" i="88"/>
  <c r="A16" i="88"/>
  <c r="Q15" i="88"/>
  <c r="A15" i="88"/>
  <c r="Q13" i="88"/>
  <c r="A13" i="88"/>
  <c r="Q12" i="88"/>
  <c r="A12" i="88"/>
  <c r="Q11" i="88"/>
  <c r="A11" i="88"/>
  <c r="Q10" i="88"/>
  <c r="A10" i="88"/>
  <c r="Q9" i="88"/>
  <c r="A9" i="88"/>
  <c r="Q8" i="88"/>
  <c r="A8" i="88"/>
  <c r="Q7" i="88"/>
  <c r="A7" i="88"/>
  <c r="AW6" i="88"/>
  <c r="AV6" i="88"/>
  <c r="AU6" i="88"/>
  <c r="AT6" i="88"/>
  <c r="AS6" i="88"/>
  <c r="AR6" i="88"/>
  <c r="AQ6" i="88"/>
  <c r="AP6" i="88"/>
  <c r="AO6" i="88"/>
  <c r="AN6" i="88"/>
  <c r="AM6" i="88"/>
  <c r="AL6" i="88"/>
  <c r="AK6" i="88"/>
  <c r="AJ6" i="88"/>
  <c r="AI6" i="88"/>
  <c r="AH6" i="88"/>
  <c r="AG6" i="88"/>
  <c r="AF6" i="88"/>
  <c r="AE6" i="88"/>
  <c r="AD6" i="88"/>
  <c r="AC6" i="88"/>
  <c r="AB6" i="88"/>
  <c r="AA6" i="88"/>
  <c r="Z6" i="88"/>
  <c r="Y6" i="88"/>
  <c r="X6" i="88"/>
  <c r="W6" i="88"/>
  <c r="V6" i="88"/>
  <c r="U6" i="88"/>
  <c r="T6" i="88"/>
  <c r="S6" i="88"/>
  <c r="S2" i="88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Q14" i="87"/>
  <c r="A14" i="87"/>
  <c r="Q13" i="87"/>
  <c r="A13" i="87"/>
  <c r="Q10" i="87"/>
  <c r="A10" i="87"/>
  <c r="Q9" i="87"/>
  <c r="A9" i="87"/>
  <c r="Q8" i="87"/>
  <c r="A8" i="87"/>
  <c r="Q7" i="87"/>
  <c r="A7" i="87"/>
  <c r="AW6" i="87"/>
  <c r="AV6" i="87"/>
  <c r="AU6" i="87"/>
  <c r="AT6" i="87"/>
  <c r="AS6" i="87"/>
  <c r="AQ6" i="87"/>
  <c r="AP6" i="87"/>
  <c r="AO6" i="87"/>
  <c r="AN6" i="87"/>
  <c r="AM6" i="87"/>
  <c r="AL6" i="87"/>
  <c r="AK6" i="87"/>
  <c r="AJ6" i="87"/>
  <c r="AI6" i="87"/>
  <c r="AH6" i="87"/>
  <c r="AG6" i="87"/>
  <c r="AF6" i="87"/>
  <c r="AE6" i="87"/>
  <c r="AD6" i="87"/>
  <c r="AC6" i="87"/>
  <c r="AB6" i="87"/>
  <c r="AA6" i="87"/>
  <c r="Z6" i="87"/>
  <c r="Y6" i="87"/>
  <c r="X6" i="87"/>
  <c r="W6" i="87"/>
  <c r="V6" i="87"/>
  <c r="U6" i="87"/>
  <c r="T6" i="87"/>
  <c r="S6" i="87"/>
  <c r="S2" i="87"/>
  <c r="Q70" i="86"/>
  <c r="A70" i="86"/>
  <c r="Q69" i="86"/>
  <c r="A69" i="86"/>
  <c r="Q68" i="86"/>
  <c r="A68" i="86"/>
  <c r="Q67" i="86"/>
  <c r="A67" i="86"/>
  <c r="Q66" i="86"/>
  <c r="A66" i="86"/>
  <c r="Q65" i="86"/>
  <c r="A65" i="86"/>
  <c r="Q64" i="86"/>
  <c r="A64" i="86"/>
  <c r="Q63" i="86"/>
  <c r="A63" i="86"/>
  <c r="Q62" i="86"/>
  <c r="A62" i="86"/>
  <c r="Q61" i="86"/>
  <c r="A61" i="86"/>
  <c r="Q60" i="86"/>
  <c r="A60" i="86"/>
  <c r="Q59" i="86"/>
  <c r="A59" i="86"/>
  <c r="Q51" i="86"/>
  <c r="Q18" i="86"/>
  <c r="A18" i="86"/>
  <c r="Q10" i="86"/>
  <c r="A10" i="86"/>
  <c r="Q8" i="86"/>
  <c r="A8" i="86"/>
  <c r="Q11" i="86"/>
  <c r="A11" i="86"/>
  <c r="Q7" i="86"/>
  <c r="A7" i="86"/>
  <c r="AW6" i="86"/>
  <c r="AV6" i="86"/>
  <c r="AU6" i="86"/>
  <c r="AS6" i="86"/>
  <c r="AR6" i="86"/>
  <c r="AQ6" i="86"/>
  <c r="AP6" i="86"/>
  <c r="AN6" i="86"/>
  <c r="AM6" i="86"/>
  <c r="AL6" i="86"/>
  <c r="AK6" i="86"/>
  <c r="AJ6" i="86"/>
  <c r="AI6" i="86"/>
  <c r="AH6" i="86"/>
  <c r="AG6" i="86"/>
  <c r="AF6" i="86"/>
  <c r="AE6" i="86"/>
  <c r="AD6" i="86"/>
  <c r="AC6" i="86"/>
  <c r="AB6" i="86"/>
  <c r="AA6" i="86"/>
  <c r="Z6" i="86"/>
  <c r="Y6" i="86"/>
  <c r="X6" i="86"/>
  <c r="W6" i="86"/>
  <c r="V6" i="86"/>
  <c r="U6" i="86"/>
  <c r="T6" i="86"/>
  <c r="S6" i="86"/>
  <c r="S2" i="86"/>
  <c r="A18" i="83"/>
  <c r="A17" i="83"/>
  <c r="A16" i="83"/>
  <c r="A15" i="83"/>
  <c r="A14" i="83"/>
  <c r="A11" i="83"/>
  <c r="A10" i="83"/>
  <c r="A7" i="83"/>
  <c r="AW6" i="83"/>
  <c r="AV6" i="83"/>
  <c r="AU6" i="83"/>
  <c r="AT6" i="83"/>
  <c r="AS6" i="83"/>
  <c r="AR6" i="83"/>
  <c r="AQ6" i="83"/>
  <c r="AP6" i="83"/>
  <c r="AO6" i="83"/>
  <c r="AN6" i="83"/>
  <c r="AM6" i="83"/>
  <c r="AL6" i="83"/>
  <c r="AK6" i="83"/>
  <c r="AJ6" i="83"/>
  <c r="AI6" i="83"/>
  <c r="AH6" i="83"/>
  <c r="AG6" i="83"/>
  <c r="AF6" i="83"/>
  <c r="AD6" i="83"/>
  <c r="AC6" i="83"/>
  <c r="AB6" i="83"/>
  <c r="AA6" i="83"/>
  <c r="Z6" i="83"/>
  <c r="Y6" i="83"/>
  <c r="X6" i="83"/>
  <c r="W6" i="83"/>
  <c r="V6" i="83"/>
  <c r="U6" i="83"/>
  <c r="T6" i="83"/>
  <c r="S6" i="83"/>
  <c r="S2" i="83"/>
  <c r="T2" i="83" s="1"/>
  <c r="T149" i="107"/>
  <c r="T152" i="107"/>
  <c r="AE151" i="107"/>
  <c r="T151" i="107"/>
  <c r="AE152" i="107"/>
  <c r="AE149" i="107"/>
  <c r="R6" i="87" l="1"/>
  <c r="R6" i="86"/>
  <c r="R6" i="89"/>
  <c r="R6" i="88"/>
  <c r="R6" i="83"/>
  <c r="U2" i="92"/>
  <c r="V2" i="92" s="1"/>
  <c r="T3" i="92"/>
  <c r="S3" i="83"/>
  <c r="T3" i="94"/>
  <c r="U2" i="94"/>
  <c r="V2" i="94" s="1"/>
  <c r="S3" i="86"/>
  <c r="S3" i="88"/>
  <c r="T3" i="90"/>
  <c r="U2" i="90"/>
  <c r="U2" i="89"/>
  <c r="T3" i="89"/>
  <c r="S3" i="89"/>
  <c r="T2" i="88"/>
  <c r="T2" i="87"/>
  <c r="S3" i="87"/>
  <c r="T2" i="86"/>
  <c r="U2" i="83"/>
  <c r="T3" i="83"/>
  <c r="U3" i="92" l="1"/>
  <c r="U3" i="94"/>
  <c r="V3" i="94"/>
  <c r="W2" i="94"/>
  <c r="V3" i="92"/>
  <c r="W2" i="92"/>
  <c r="U3" i="90"/>
  <c r="V2" i="90"/>
  <c r="V2" i="89"/>
  <c r="U3" i="89"/>
  <c r="U2" i="88"/>
  <c r="T3" i="88"/>
  <c r="U2" i="87"/>
  <c r="T3" i="87"/>
  <c r="U2" i="86"/>
  <c r="T3" i="86"/>
  <c r="V2" i="83"/>
  <c r="U3" i="83"/>
  <c r="X2" i="94" l="1"/>
  <c r="W3" i="94"/>
  <c r="X2" i="92"/>
  <c r="W3" i="92"/>
  <c r="W2" i="90"/>
  <c r="V3" i="90"/>
  <c r="V3" i="89"/>
  <c r="W2" i="89"/>
  <c r="U3" i="88"/>
  <c r="V2" i="88"/>
  <c r="V2" i="87"/>
  <c r="U3" i="87"/>
  <c r="V2" i="86"/>
  <c r="U3" i="86"/>
  <c r="V3" i="83"/>
  <c r="W2" i="83"/>
  <c r="Y2" i="94" l="1"/>
  <c r="X3" i="94"/>
  <c r="Y2" i="92"/>
  <c r="X3" i="92"/>
  <c r="X2" i="90"/>
  <c r="W3" i="90"/>
  <c r="W3" i="89"/>
  <c r="X2" i="89"/>
  <c r="V3" i="88"/>
  <c r="W2" i="88"/>
  <c r="V3" i="87"/>
  <c r="W2" i="87"/>
  <c r="V3" i="86"/>
  <c r="W2" i="86"/>
  <c r="X2" i="83"/>
  <c r="W3" i="83"/>
  <c r="Y3" i="94" l="1"/>
  <c r="Z2" i="94"/>
  <c r="Y3" i="92"/>
  <c r="Z2" i="92"/>
  <c r="X3" i="90"/>
  <c r="Y2" i="90"/>
  <c r="Y2" i="89"/>
  <c r="X3" i="89"/>
  <c r="X2" i="88"/>
  <c r="W3" i="88"/>
  <c r="X2" i="87"/>
  <c r="W3" i="87"/>
  <c r="W3" i="86"/>
  <c r="X2" i="86"/>
  <c r="Y2" i="83"/>
  <c r="X3" i="83"/>
  <c r="BU440" i="5"/>
  <c r="BQ440" i="5"/>
  <c r="BM440" i="5"/>
  <c r="BI440" i="5"/>
  <c r="BE440" i="5"/>
  <c r="BU439" i="5"/>
  <c r="BQ439" i="5"/>
  <c r="BM439" i="5"/>
  <c r="BI439" i="5"/>
  <c r="BE439" i="5"/>
  <c r="BU438" i="5"/>
  <c r="BQ438" i="5"/>
  <c r="BM438" i="5"/>
  <c r="BI438" i="5"/>
  <c r="BE438" i="5"/>
  <c r="AA2" i="94" l="1"/>
  <c r="Z3" i="94"/>
  <c r="Z3" i="92"/>
  <c r="AA2" i="92"/>
  <c r="Y3" i="90"/>
  <c r="Z2" i="90"/>
  <c r="Y3" i="89"/>
  <c r="Z2" i="89"/>
  <c r="Y2" i="88"/>
  <c r="X3" i="88"/>
  <c r="Y2" i="87"/>
  <c r="X3" i="87"/>
  <c r="Y2" i="86"/>
  <c r="X3" i="86"/>
  <c r="Z2" i="83"/>
  <c r="Y3" i="83"/>
  <c r="AA3" i="94" l="1"/>
  <c r="AB2" i="94"/>
  <c r="AB2" i="92"/>
  <c r="AA3" i="92"/>
  <c r="AA2" i="90"/>
  <c r="Z3" i="90"/>
  <c r="Z3" i="89"/>
  <c r="AA2" i="89"/>
  <c r="Y3" i="88"/>
  <c r="Z2" i="88"/>
  <c r="Y3" i="87"/>
  <c r="Z2" i="87"/>
  <c r="Z2" i="86"/>
  <c r="Y3" i="86"/>
  <c r="AA2" i="83"/>
  <c r="Z3" i="83"/>
  <c r="AB3" i="94" l="1"/>
  <c r="AC2" i="94"/>
  <c r="AC2" i="92"/>
  <c r="AB3" i="92"/>
  <c r="AB2" i="90"/>
  <c r="AA3" i="90"/>
  <c r="AB2" i="89"/>
  <c r="AA3" i="89"/>
  <c r="Z3" i="88"/>
  <c r="AA2" i="88"/>
  <c r="Z3" i="87"/>
  <c r="AA2" i="87"/>
  <c r="Z3" i="86"/>
  <c r="AA2" i="86"/>
  <c r="AA3" i="83"/>
  <c r="AB2" i="83"/>
  <c r="G30" i="9"/>
  <c r="Z30" i="9" s="1"/>
  <c r="G28" i="9"/>
  <c r="Z28" i="9" s="1"/>
  <c r="G27" i="9"/>
  <c r="Z27" i="9" s="1"/>
  <c r="G26" i="9"/>
  <c r="Z26" i="9" s="1"/>
  <c r="G25" i="9"/>
  <c r="Z25" i="9" s="1"/>
  <c r="G23" i="9"/>
  <c r="Z23" i="9" s="1"/>
  <c r="G22" i="9"/>
  <c r="Z22" i="9" s="1"/>
  <c r="G21" i="9"/>
  <c r="Z21" i="9" s="1"/>
  <c r="G20" i="9"/>
  <c r="Z20" i="9" s="1"/>
  <c r="G18" i="9"/>
  <c r="Z18" i="9" s="1"/>
  <c r="G17" i="9"/>
  <c r="Z17" i="9" s="1"/>
  <c r="G16" i="9"/>
  <c r="Z16" i="9" s="1"/>
  <c r="G15" i="9"/>
  <c r="Z15" i="9" s="1"/>
  <c r="AD2" i="94" l="1"/>
  <c r="AC3" i="94"/>
  <c r="AC3" i="92"/>
  <c r="AD2" i="92"/>
  <c r="AB3" i="90"/>
  <c r="AC2" i="90"/>
  <c r="AC2" i="89"/>
  <c r="AB3" i="89"/>
  <c r="AA3" i="88"/>
  <c r="AB2" i="88"/>
  <c r="AA3" i="87"/>
  <c r="AB2" i="87"/>
  <c r="AB2" i="86"/>
  <c r="AA3" i="86"/>
  <c r="AB3" i="83"/>
  <c r="AC2" i="83"/>
  <c r="AD3" i="94" l="1"/>
  <c r="AE2" i="94"/>
  <c r="AD3" i="92"/>
  <c r="AE2" i="92"/>
  <c r="AC3" i="90"/>
  <c r="AD2" i="90"/>
  <c r="AD2" i="89"/>
  <c r="AC3" i="89"/>
  <c r="AC2" i="88"/>
  <c r="AB3" i="88"/>
  <c r="AC2" i="87"/>
  <c r="AB3" i="87"/>
  <c r="AC2" i="86"/>
  <c r="AB3" i="86"/>
  <c r="AC3" i="83"/>
  <c r="AD2" i="83"/>
  <c r="AF2" i="94" l="1"/>
  <c r="AE3" i="94"/>
  <c r="AF2" i="92"/>
  <c r="AE3" i="92"/>
  <c r="AE2" i="90"/>
  <c r="AD3" i="90"/>
  <c r="AD3" i="89"/>
  <c r="AE2" i="89"/>
  <c r="AC3" i="88"/>
  <c r="AD2" i="88"/>
  <c r="AD2" i="87"/>
  <c r="AC3" i="87"/>
  <c r="AD2" i="86"/>
  <c r="AC3" i="86"/>
  <c r="AD3" i="83"/>
  <c r="AE2" i="83"/>
  <c r="AG2" i="94" l="1"/>
  <c r="AF3" i="94"/>
  <c r="AG2" i="92"/>
  <c r="AF3" i="92"/>
  <c r="AF2" i="90"/>
  <c r="AE3" i="90"/>
  <c r="AE3" i="89"/>
  <c r="AF2" i="89"/>
  <c r="AD3" i="88"/>
  <c r="AE2" i="88"/>
  <c r="AD3" i="87"/>
  <c r="AE2" i="87"/>
  <c r="AD3" i="86"/>
  <c r="AE2" i="86"/>
  <c r="AF2" i="83"/>
  <c r="AE3" i="83"/>
  <c r="G39" i="9"/>
  <c r="Z39" i="9" s="1"/>
  <c r="G38" i="9"/>
  <c r="Z38" i="9" s="1"/>
  <c r="G36" i="9"/>
  <c r="Z36" i="9" s="1"/>
  <c r="G35" i="9"/>
  <c r="G34" i="9"/>
  <c r="Z34" i="9" s="1"/>
  <c r="G9" i="9"/>
  <c r="Z9" i="9" s="1"/>
  <c r="G33" i="9"/>
  <c r="Z33" i="9" s="1"/>
  <c r="G32" i="9"/>
  <c r="Z32" i="9" s="1"/>
  <c r="G31" i="9"/>
  <c r="Z31" i="9" s="1"/>
  <c r="G13" i="9"/>
  <c r="Z13" i="9" s="1"/>
  <c r="G12" i="9"/>
  <c r="Z12" i="9" s="1"/>
  <c r="G11" i="9"/>
  <c r="Z11" i="9" s="1"/>
  <c r="G8" i="9"/>
  <c r="Z8" i="9" s="1"/>
  <c r="AG3" i="94" l="1"/>
  <c r="AH2" i="94"/>
  <c r="AG3" i="92"/>
  <c r="AH2" i="92"/>
  <c r="AF3" i="90"/>
  <c r="AG2" i="90"/>
  <c r="AG2" i="89"/>
  <c r="AF3" i="89"/>
  <c r="AF2" i="88"/>
  <c r="AE3" i="88"/>
  <c r="AE3" i="87"/>
  <c r="AF2" i="87"/>
  <c r="AE3" i="86"/>
  <c r="AF2" i="86"/>
  <c r="AG2" i="83"/>
  <c r="AF3" i="83"/>
  <c r="BU445" i="5"/>
  <c r="BQ445" i="5"/>
  <c r="BM445" i="5"/>
  <c r="BI445" i="5"/>
  <c r="BE445" i="5"/>
  <c r="BU444" i="5"/>
  <c r="BQ444" i="5"/>
  <c r="BM444" i="5"/>
  <c r="BI444" i="5"/>
  <c r="BE444" i="5"/>
  <c r="BU443" i="5"/>
  <c r="BQ443" i="5"/>
  <c r="BM443" i="5"/>
  <c r="BI443" i="5"/>
  <c r="BE443" i="5"/>
  <c r="BU442" i="5"/>
  <c r="BQ442" i="5"/>
  <c r="BM442" i="5"/>
  <c r="BI442" i="5"/>
  <c r="BE442" i="5"/>
  <c r="BU441" i="5"/>
  <c r="BQ441" i="5"/>
  <c r="BM441" i="5"/>
  <c r="BI441" i="5"/>
  <c r="BE441" i="5"/>
  <c r="AH3" i="94" l="1"/>
  <c r="AI2" i="94"/>
  <c r="AH3" i="92"/>
  <c r="AI2" i="92"/>
  <c r="AG3" i="90"/>
  <c r="AH2" i="90"/>
  <c r="AG3" i="89"/>
  <c r="AH2" i="89"/>
  <c r="AG2" i="88"/>
  <c r="AF3" i="88"/>
  <c r="AG2" i="87"/>
  <c r="AF3" i="87"/>
  <c r="AG2" i="86"/>
  <c r="AF3" i="86"/>
  <c r="AH2" i="83"/>
  <c r="AG3" i="83"/>
  <c r="AI3" i="94" l="1"/>
  <c r="AJ2" i="94"/>
  <c r="AJ2" i="92"/>
  <c r="AI3" i="92"/>
  <c r="AI2" i="90"/>
  <c r="AH3" i="90"/>
  <c r="AH3" i="89"/>
  <c r="AI2" i="89"/>
  <c r="AG3" i="88"/>
  <c r="AH2" i="88"/>
  <c r="AG3" i="87"/>
  <c r="AH2" i="87"/>
  <c r="AH2" i="86"/>
  <c r="AG3" i="86"/>
  <c r="AI2" i="83"/>
  <c r="AH3" i="83"/>
  <c r="C5" i="6"/>
  <c r="AK2" i="94" l="1"/>
  <c r="AJ3" i="94"/>
  <c r="AK2" i="92"/>
  <c r="AJ3" i="92"/>
  <c r="AJ2" i="90"/>
  <c r="AI3" i="90"/>
  <c r="AJ2" i="89"/>
  <c r="AI3" i="89"/>
  <c r="AH3" i="88"/>
  <c r="AI2" i="88"/>
  <c r="AH3" i="87"/>
  <c r="AI2" i="87"/>
  <c r="AH3" i="86"/>
  <c r="AI2" i="86"/>
  <c r="AI3" i="83"/>
  <c r="AJ2" i="83"/>
  <c r="T2" i="5"/>
  <c r="T3" i="5" s="1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F17" i="3"/>
  <c r="H3" i="3"/>
  <c r="E4" i="3"/>
  <c r="M2" i="3"/>
  <c r="K2" i="3"/>
  <c r="I2" i="3"/>
  <c r="L2" i="3" s="1"/>
  <c r="BL410" i="5" l="1"/>
  <c r="BJ410" i="5" s="1"/>
  <c r="BP413" i="5"/>
  <c r="BN413" i="5" s="1"/>
  <c r="BT416" i="5"/>
  <c r="BR416" i="5" s="1"/>
  <c r="BD421" i="5"/>
  <c r="BH424" i="5"/>
  <c r="BF424" i="5" s="1"/>
  <c r="BD413" i="5"/>
  <c r="BH416" i="5"/>
  <c r="BF416" i="5" s="1"/>
  <c r="BL419" i="5"/>
  <c r="BJ419" i="5" s="1"/>
  <c r="BP423" i="5"/>
  <c r="BN423" i="5" s="1"/>
  <c r="BP411" i="5"/>
  <c r="BN411" i="5" s="1"/>
  <c r="BT414" i="5"/>
  <c r="BR414" i="5" s="1"/>
  <c r="BD418" i="5"/>
  <c r="BH422" i="5"/>
  <c r="BF422" i="5" s="1"/>
  <c r="BD411" i="5"/>
  <c r="BH414" i="5"/>
  <c r="BF414" i="5" s="1"/>
  <c r="BL417" i="5"/>
  <c r="BJ417" i="5" s="1"/>
  <c r="BP421" i="5"/>
  <c r="BN421" i="5" s="1"/>
  <c r="BT424" i="5"/>
  <c r="BR424" i="5" s="1"/>
  <c r="BH411" i="5"/>
  <c r="BF411" i="5" s="1"/>
  <c r="BL414" i="5"/>
  <c r="BJ414" i="5" s="1"/>
  <c r="BP417" i="5"/>
  <c r="BN417" i="5" s="1"/>
  <c r="BT421" i="5"/>
  <c r="BR421" i="5" s="1"/>
  <c r="BP410" i="5"/>
  <c r="BN410" i="5" s="1"/>
  <c r="BT413" i="5"/>
  <c r="BR413" i="5" s="1"/>
  <c r="BD417" i="5"/>
  <c r="BH421" i="5"/>
  <c r="BF421" i="5" s="1"/>
  <c r="BL424" i="5"/>
  <c r="BJ424" i="5" s="1"/>
  <c r="BL412" i="5"/>
  <c r="BJ412" i="5" s="1"/>
  <c r="BP415" i="5"/>
  <c r="BN415" i="5" s="1"/>
  <c r="BT418" i="5"/>
  <c r="BR418" i="5" s="1"/>
  <c r="BD423" i="5"/>
  <c r="BT411" i="5"/>
  <c r="BR411" i="5" s="1"/>
  <c r="BD415" i="5"/>
  <c r="BH418" i="5"/>
  <c r="BF418" i="5" s="1"/>
  <c r="BL422" i="5"/>
  <c r="BJ422" i="5" s="1"/>
  <c r="BD412" i="5"/>
  <c r="BH415" i="5"/>
  <c r="BF415" i="5" s="1"/>
  <c r="BL418" i="5"/>
  <c r="BJ418" i="5" s="1"/>
  <c r="BP422" i="5"/>
  <c r="BN422" i="5" s="1"/>
  <c r="BL411" i="5"/>
  <c r="BJ411" i="5" s="1"/>
  <c r="BP414" i="5"/>
  <c r="BN414" i="5" s="1"/>
  <c r="BT417" i="5"/>
  <c r="BR417" i="5" s="1"/>
  <c r="BD422" i="5"/>
  <c r="BD410" i="5"/>
  <c r="BH413" i="5"/>
  <c r="BF413" i="5" s="1"/>
  <c r="BL416" i="5"/>
  <c r="BJ416" i="5" s="1"/>
  <c r="BP419" i="5"/>
  <c r="BN419" i="5" s="1"/>
  <c r="BT423" i="5"/>
  <c r="BR423" i="5" s="1"/>
  <c r="BP412" i="5"/>
  <c r="BN412" i="5" s="1"/>
  <c r="BT415" i="5"/>
  <c r="BR415" i="5" s="1"/>
  <c r="BD419" i="5"/>
  <c r="BH423" i="5"/>
  <c r="BF423" i="5" s="1"/>
  <c r="BT412" i="5"/>
  <c r="BR412" i="5" s="1"/>
  <c r="BD416" i="5"/>
  <c r="BH419" i="5"/>
  <c r="BF419" i="5" s="1"/>
  <c r="BL423" i="5"/>
  <c r="BJ423" i="5" s="1"/>
  <c r="BH412" i="5"/>
  <c r="BF412" i="5" s="1"/>
  <c r="BL415" i="5"/>
  <c r="BJ415" i="5" s="1"/>
  <c r="BP418" i="5"/>
  <c r="BN418" i="5" s="1"/>
  <c r="BT422" i="5"/>
  <c r="BR422" i="5" s="1"/>
  <c r="BT410" i="5"/>
  <c r="BR410" i="5" s="1"/>
  <c r="BD414" i="5"/>
  <c r="BH417" i="5"/>
  <c r="BF417" i="5" s="1"/>
  <c r="BL421" i="5"/>
  <c r="BJ421" i="5" s="1"/>
  <c r="BP424" i="5"/>
  <c r="BN424" i="5" s="1"/>
  <c r="BH410" i="5"/>
  <c r="BF410" i="5" s="1"/>
  <c r="BL413" i="5"/>
  <c r="BJ413" i="5" s="1"/>
  <c r="BP416" i="5"/>
  <c r="BN416" i="5" s="1"/>
  <c r="BT419" i="5"/>
  <c r="BR419" i="5" s="1"/>
  <c r="BD424" i="5"/>
  <c r="BH440" i="5"/>
  <c r="BF440" i="5" s="1"/>
  <c r="BL438" i="5"/>
  <c r="BJ438" i="5" s="1"/>
  <c r="BL439" i="5"/>
  <c r="BJ439" i="5" s="1"/>
  <c r="BL440" i="5"/>
  <c r="BJ440" i="5" s="1"/>
  <c r="BT438" i="5"/>
  <c r="BR438" i="5" s="1"/>
  <c r="BH439" i="5"/>
  <c r="BF439" i="5" s="1"/>
  <c r="BP439" i="5"/>
  <c r="BN439" i="5" s="1"/>
  <c r="BD439" i="5"/>
  <c r="BH438" i="5"/>
  <c r="BF438" i="5" s="1"/>
  <c r="BD440" i="5"/>
  <c r="BP438" i="5"/>
  <c r="BN438" i="5" s="1"/>
  <c r="BP440" i="5"/>
  <c r="BN440" i="5" s="1"/>
  <c r="BT439" i="5"/>
  <c r="BR439" i="5" s="1"/>
  <c r="BT440" i="5"/>
  <c r="BR440" i="5" s="1"/>
  <c r="BD438" i="5"/>
  <c r="BT442" i="5"/>
  <c r="BR442" i="5" s="1"/>
  <c r="BP445" i="5"/>
  <c r="BN445" i="5" s="1"/>
  <c r="BL443" i="5"/>
  <c r="BJ443" i="5" s="1"/>
  <c r="BH441" i="5"/>
  <c r="BF441" i="5" s="1"/>
  <c r="BP444" i="5"/>
  <c r="BN444" i="5" s="1"/>
  <c r="BD443" i="5"/>
  <c r="BT444" i="5"/>
  <c r="BR444" i="5" s="1"/>
  <c r="BL442" i="5"/>
  <c r="BJ442" i="5" s="1"/>
  <c r="BD441" i="5"/>
  <c r="BH444" i="5"/>
  <c r="BF444" i="5" s="1"/>
  <c r="BP443" i="5"/>
  <c r="BN443" i="5" s="1"/>
  <c r="BD442" i="5"/>
  <c r="BT443" i="5"/>
  <c r="BR443" i="5" s="1"/>
  <c r="BH443" i="5"/>
  <c r="BF443" i="5" s="1"/>
  <c r="BT441" i="5"/>
  <c r="BR441" i="5" s="1"/>
  <c r="BD445" i="5"/>
  <c r="BL444" i="5"/>
  <c r="BJ444" i="5" s="1"/>
  <c r="BH445" i="5"/>
  <c r="BF445" i="5" s="1"/>
  <c r="BL445" i="5"/>
  <c r="BJ445" i="5" s="1"/>
  <c r="BD444" i="5"/>
  <c r="BP442" i="5"/>
  <c r="BN442" i="5" s="1"/>
  <c r="BT445" i="5"/>
  <c r="BR445" i="5" s="1"/>
  <c r="BH442" i="5"/>
  <c r="BF442" i="5" s="1"/>
  <c r="BL441" i="5"/>
  <c r="BJ441" i="5" s="1"/>
  <c r="BP441" i="5"/>
  <c r="BN441" i="5" s="1"/>
  <c r="AK3" i="94"/>
  <c r="AL2" i="94"/>
  <c r="AK3" i="92"/>
  <c r="AL2" i="92"/>
  <c r="AJ3" i="90"/>
  <c r="AK2" i="90"/>
  <c r="AK2" i="89"/>
  <c r="AJ3" i="89"/>
  <c r="AI3" i="88"/>
  <c r="AJ2" i="88"/>
  <c r="AJ2" i="87"/>
  <c r="AI3" i="87"/>
  <c r="AJ2" i="86"/>
  <c r="AI3" i="86"/>
  <c r="AK2" i="83"/>
  <c r="AJ3" i="83"/>
  <c r="U2" i="5"/>
  <c r="V2" i="5" s="1"/>
  <c r="W2" i="5" s="1"/>
  <c r="X2" i="5" s="1"/>
  <c r="M3" i="3"/>
  <c r="E5" i="3"/>
  <c r="H4" i="3"/>
  <c r="I3" i="3"/>
  <c r="L3" i="3" s="1"/>
  <c r="BA444" i="5" l="1"/>
  <c r="BB444" i="5"/>
  <c r="AZ444" i="5" s="1"/>
  <c r="BA445" i="5"/>
  <c r="BB445" i="5"/>
  <c r="AZ445" i="5" s="1"/>
  <c r="BB442" i="5"/>
  <c r="AZ442" i="5" s="1"/>
  <c r="BA442" i="5"/>
  <c r="BB438" i="5"/>
  <c r="AZ438" i="5" s="1"/>
  <c r="BA438" i="5"/>
  <c r="BB414" i="5"/>
  <c r="AZ414" i="5" s="1"/>
  <c r="BA414" i="5"/>
  <c r="BA416" i="5"/>
  <c r="BB416" i="5"/>
  <c r="AZ416" i="5" s="1"/>
  <c r="BA422" i="5"/>
  <c r="BB422" i="5"/>
  <c r="AZ422" i="5" s="1"/>
  <c r="BA440" i="5"/>
  <c r="BB440" i="5"/>
  <c r="AZ440" i="5" s="1"/>
  <c r="BA419" i="5"/>
  <c r="BB419" i="5"/>
  <c r="AZ419" i="5" s="1"/>
  <c r="BB412" i="5"/>
  <c r="AZ412" i="5" s="1"/>
  <c r="BA412" i="5"/>
  <c r="BA411" i="5"/>
  <c r="BB411" i="5"/>
  <c r="AZ411" i="5" s="1"/>
  <c r="BA418" i="5"/>
  <c r="BB418" i="5"/>
  <c r="AZ418" i="5" s="1"/>
  <c r="BA413" i="5"/>
  <c r="BB413" i="5"/>
  <c r="AZ413" i="5" s="1"/>
  <c r="BA421" i="5"/>
  <c r="BB421" i="5"/>
  <c r="AZ421" i="5" s="1"/>
  <c r="BB443" i="5"/>
  <c r="AZ443" i="5" s="1"/>
  <c r="BA443" i="5"/>
  <c r="BB410" i="5"/>
  <c r="AZ410" i="5" s="1"/>
  <c r="BA410" i="5"/>
  <c r="BB415" i="5"/>
  <c r="AZ415" i="5" s="1"/>
  <c r="BA415" i="5"/>
  <c r="BB423" i="5"/>
  <c r="AZ423" i="5" s="1"/>
  <c r="BA423" i="5"/>
  <c r="BB417" i="5"/>
  <c r="AZ417" i="5" s="1"/>
  <c r="BA417" i="5"/>
  <c r="BB441" i="5"/>
  <c r="AZ441" i="5" s="1"/>
  <c r="BA441" i="5"/>
  <c r="BB439" i="5"/>
  <c r="AZ439" i="5" s="1"/>
  <c r="BA439" i="5"/>
  <c r="BA424" i="5"/>
  <c r="BB424" i="5"/>
  <c r="AZ424" i="5" s="1"/>
  <c r="AM2" i="94"/>
  <c r="AL3" i="94"/>
  <c r="AL3" i="92"/>
  <c r="AM2" i="92"/>
  <c r="AK3" i="90"/>
  <c r="AL2" i="90"/>
  <c r="AL2" i="89"/>
  <c r="AK3" i="89"/>
  <c r="AK2" i="88"/>
  <c r="AJ3" i="88"/>
  <c r="AK2" i="87"/>
  <c r="AJ3" i="87"/>
  <c r="AK2" i="86"/>
  <c r="AJ3" i="86"/>
  <c r="AL2" i="83"/>
  <c r="AK3" i="83"/>
  <c r="V3" i="5"/>
  <c r="U3" i="5"/>
  <c r="W3" i="5"/>
  <c r="K3" i="3"/>
  <c r="E6" i="3"/>
  <c r="H5" i="3"/>
  <c r="I4" i="3"/>
  <c r="M4" i="3"/>
  <c r="AN2" i="94" l="1"/>
  <c r="AM3" i="94"/>
  <c r="AN2" i="92"/>
  <c r="AM3" i="92"/>
  <c r="AM2" i="90"/>
  <c r="AL3" i="90"/>
  <c r="AL3" i="89"/>
  <c r="AM2" i="89"/>
  <c r="AK3" i="88"/>
  <c r="AL2" i="88"/>
  <c r="AL2" i="87"/>
  <c r="AK3" i="87"/>
  <c r="AL2" i="86"/>
  <c r="AK3" i="86"/>
  <c r="AL3" i="83"/>
  <c r="AM2" i="83"/>
  <c r="X3" i="5"/>
  <c r="Y2" i="5"/>
  <c r="E7" i="3"/>
  <c r="L4" i="3"/>
  <c r="K4" i="3"/>
  <c r="M5" i="3"/>
  <c r="H6" i="3"/>
  <c r="I5" i="3"/>
  <c r="AN3" i="94" l="1"/>
  <c r="AO2" i="94"/>
  <c r="AO2" i="92"/>
  <c r="AN3" i="92"/>
  <c r="AN2" i="90"/>
  <c r="AM3" i="90"/>
  <c r="AM3" i="89"/>
  <c r="AN2" i="89"/>
  <c r="AL3" i="88"/>
  <c r="AM2" i="88"/>
  <c r="AL3" i="87"/>
  <c r="AM2" i="87"/>
  <c r="AL3" i="86"/>
  <c r="AM2" i="86"/>
  <c r="AM3" i="83"/>
  <c r="AN2" i="83"/>
  <c r="Y3" i="5"/>
  <c r="Z2" i="5"/>
  <c r="L5" i="3"/>
  <c r="K5" i="3"/>
  <c r="I6" i="3"/>
  <c r="H7" i="3"/>
  <c r="M6" i="3"/>
  <c r="E8" i="3"/>
  <c r="AP2" i="94" l="1"/>
  <c r="AO3" i="94"/>
  <c r="AO3" i="92"/>
  <c r="AP2" i="92"/>
  <c r="AN3" i="90"/>
  <c r="AO2" i="90"/>
  <c r="AO2" i="89"/>
  <c r="AN3" i="89"/>
  <c r="AN2" i="88"/>
  <c r="AM3" i="88"/>
  <c r="AM3" i="87"/>
  <c r="AN2" i="87"/>
  <c r="AM3" i="86"/>
  <c r="AN2" i="86"/>
  <c r="AN3" i="83"/>
  <c r="AO2" i="83"/>
  <c r="Z3" i="5"/>
  <c r="AA2" i="5"/>
  <c r="L6" i="3"/>
  <c r="K6" i="3"/>
  <c r="E9" i="3"/>
  <c r="H8" i="3"/>
  <c r="I7" i="3"/>
  <c r="M7" i="3"/>
  <c r="AP3" i="94" l="1"/>
  <c r="AQ2" i="94"/>
  <c r="AP3" i="92"/>
  <c r="AQ2" i="92"/>
  <c r="AO3" i="90"/>
  <c r="AP2" i="90"/>
  <c r="AP2" i="89"/>
  <c r="AO3" i="89"/>
  <c r="AO2" i="88"/>
  <c r="AN3" i="88"/>
  <c r="AO2" i="87"/>
  <c r="AN3" i="87"/>
  <c r="AO2" i="86"/>
  <c r="AN3" i="86"/>
  <c r="AP2" i="83"/>
  <c r="AO3" i="83"/>
  <c r="AB2" i="5"/>
  <c r="AA3" i="5"/>
  <c r="E10" i="3"/>
  <c r="K7" i="3"/>
  <c r="L7" i="3"/>
  <c r="H9" i="3"/>
  <c r="M8" i="3"/>
  <c r="I8" i="3"/>
  <c r="AQ3" i="94" l="1"/>
  <c r="AR2" i="94"/>
  <c r="AR2" i="92"/>
  <c r="AQ3" i="92"/>
  <c r="AQ2" i="90"/>
  <c r="AP3" i="90"/>
  <c r="AP3" i="89"/>
  <c r="AQ2" i="89"/>
  <c r="AO3" i="88"/>
  <c r="AP2" i="88"/>
  <c r="AP2" i="87"/>
  <c r="AO3" i="87"/>
  <c r="AP2" i="86"/>
  <c r="AO3" i="86"/>
  <c r="AP3" i="83"/>
  <c r="AQ2" i="83"/>
  <c r="AC2" i="5"/>
  <c r="AB3" i="5"/>
  <c r="L8" i="3"/>
  <c r="K8" i="3"/>
  <c r="M9" i="3"/>
  <c r="H10" i="3"/>
  <c r="I9" i="3"/>
  <c r="E11" i="3"/>
  <c r="AS2" i="94" l="1"/>
  <c r="AR3" i="94"/>
  <c r="AS2" i="92"/>
  <c r="AR3" i="92"/>
  <c r="AR2" i="90"/>
  <c r="AQ3" i="90"/>
  <c r="AQ3" i="89"/>
  <c r="AR2" i="89"/>
  <c r="AP3" i="88"/>
  <c r="AQ2" i="88"/>
  <c r="AP3" i="87"/>
  <c r="AQ2" i="87"/>
  <c r="AP3" i="86"/>
  <c r="AQ2" i="86"/>
  <c r="AQ3" i="83"/>
  <c r="AR2" i="83"/>
  <c r="AC3" i="5"/>
  <c r="AD2" i="5"/>
  <c r="L9" i="3"/>
  <c r="K9" i="3"/>
  <c r="H11" i="3"/>
  <c r="I10" i="3"/>
  <c r="M10" i="3"/>
  <c r="E12" i="3"/>
  <c r="AS3" i="94" l="1"/>
  <c r="AT2" i="94"/>
  <c r="AS3" i="92"/>
  <c r="AT2" i="92"/>
  <c r="AR3" i="90"/>
  <c r="AS2" i="90"/>
  <c r="AS2" i="89"/>
  <c r="AR3" i="89"/>
  <c r="AQ3" i="88"/>
  <c r="AR2" i="88"/>
  <c r="AR2" i="87"/>
  <c r="AQ3" i="87"/>
  <c r="AR2" i="86"/>
  <c r="AQ3" i="86"/>
  <c r="AS2" i="83"/>
  <c r="AR3" i="83"/>
  <c r="AD3" i="5"/>
  <c r="AE2" i="5"/>
  <c r="E13" i="3"/>
  <c r="K10" i="3"/>
  <c r="L10" i="3"/>
  <c r="H12" i="3"/>
  <c r="I11" i="3"/>
  <c r="M11" i="3"/>
  <c r="AU2" i="94" l="1"/>
  <c r="AT3" i="94"/>
  <c r="AT3" i="92"/>
  <c r="AU2" i="92"/>
  <c r="AS3" i="90"/>
  <c r="AT2" i="90"/>
  <c r="AS3" i="89"/>
  <c r="AT2" i="89"/>
  <c r="AS2" i="88"/>
  <c r="AR3" i="88"/>
  <c r="AS2" i="87"/>
  <c r="AR3" i="87"/>
  <c r="AS2" i="86"/>
  <c r="AR3" i="86"/>
  <c r="AS3" i="83"/>
  <c r="AT2" i="83"/>
  <c r="AF2" i="5"/>
  <c r="AE3" i="5"/>
  <c r="L11" i="3"/>
  <c r="K11" i="3"/>
  <c r="M12" i="3"/>
  <c r="H13" i="3"/>
  <c r="I12" i="3"/>
  <c r="E14" i="3"/>
  <c r="AV2" i="94" l="1"/>
  <c r="AU3" i="94"/>
  <c r="AV2" i="92"/>
  <c r="AU3" i="92"/>
  <c r="AU2" i="90"/>
  <c r="AT3" i="90"/>
  <c r="AT3" i="89"/>
  <c r="AU2" i="89"/>
  <c r="AS3" i="88"/>
  <c r="AT2" i="88"/>
  <c r="AS3" i="87"/>
  <c r="AT2" i="87"/>
  <c r="AT2" i="86"/>
  <c r="AS3" i="86"/>
  <c r="AU2" i="83"/>
  <c r="AT3" i="83"/>
  <c r="AG2" i="5"/>
  <c r="AF3" i="5"/>
  <c r="L12" i="3"/>
  <c r="K12" i="3"/>
  <c r="I13" i="3"/>
  <c r="H14" i="3"/>
  <c r="M13" i="3"/>
  <c r="AV3" i="94" l="1"/>
  <c r="AW2" i="94"/>
  <c r="AW2" i="92"/>
  <c r="AV3" i="92"/>
  <c r="AV2" i="90"/>
  <c r="AU3" i="90"/>
  <c r="AV2" i="89"/>
  <c r="AU3" i="89"/>
  <c r="AT3" i="88"/>
  <c r="AU2" i="88"/>
  <c r="AT3" i="87"/>
  <c r="AU2" i="87"/>
  <c r="AT3" i="86"/>
  <c r="AU2" i="86"/>
  <c r="AV2" i="83"/>
  <c r="AU3" i="83"/>
  <c r="AG3" i="5"/>
  <c r="AH2" i="5"/>
  <c r="K13" i="3"/>
  <c r="L13" i="3"/>
  <c r="I14" i="3"/>
  <c r="M14" i="3"/>
  <c r="H15" i="3"/>
  <c r="AW3" i="94" l="1"/>
  <c r="AW3" i="92"/>
  <c r="AV3" i="90"/>
  <c r="AW2" i="90"/>
  <c r="AW2" i="89"/>
  <c r="AV3" i="89"/>
  <c r="AU3" i="88"/>
  <c r="AV2" i="88"/>
  <c r="AU3" i="87"/>
  <c r="AV2" i="87"/>
  <c r="AU3" i="86"/>
  <c r="AV2" i="86"/>
  <c r="AW2" i="83"/>
  <c r="AV3" i="83"/>
  <c r="AH3" i="5"/>
  <c r="AI2" i="5"/>
  <c r="L14" i="3"/>
  <c r="K14" i="3"/>
  <c r="I15" i="3"/>
  <c r="H16" i="3"/>
  <c r="M15" i="3"/>
  <c r="AW3" i="90" l="1"/>
  <c r="AW3" i="89"/>
  <c r="AW2" i="88"/>
  <c r="AV3" i="88"/>
  <c r="AW2" i="87"/>
  <c r="AV3" i="87"/>
  <c r="AW2" i="86"/>
  <c r="AV3" i="86"/>
  <c r="AW3" i="83"/>
  <c r="AJ2" i="5"/>
  <c r="AI3" i="5"/>
  <c r="K15" i="3"/>
  <c r="L15" i="3"/>
  <c r="I16" i="3"/>
  <c r="H17" i="3"/>
  <c r="M16" i="3"/>
  <c r="AW3" i="88" l="1"/>
  <c r="AW3" i="87"/>
  <c r="AW3" i="86"/>
  <c r="AK2" i="5"/>
  <c r="AJ3" i="5"/>
  <c r="H18" i="3"/>
  <c r="I17" i="3"/>
  <c r="M17" i="3"/>
  <c r="K16" i="3"/>
  <c r="L16" i="3"/>
  <c r="AK3" i="5" l="1"/>
  <c r="AL2" i="5"/>
  <c r="L17" i="3"/>
  <c r="K17" i="3"/>
  <c r="H19" i="3"/>
  <c r="I18" i="3"/>
  <c r="M18" i="3"/>
  <c r="AL3" i="5" l="1"/>
  <c r="AM2" i="5"/>
  <c r="K18" i="3"/>
  <c r="L18" i="3"/>
  <c r="H20" i="3"/>
  <c r="I19" i="3"/>
  <c r="M19" i="3"/>
  <c r="AN2" i="5" l="1"/>
  <c r="AM3" i="5"/>
  <c r="L19" i="3"/>
  <c r="K19" i="3"/>
  <c r="M20" i="3"/>
  <c r="I20" i="3"/>
  <c r="H21" i="3"/>
  <c r="AO2" i="5" l="1"/>
  <c r="AN3" i="5"/>
  <c r="I21" i="3"/>
  <c r="H22" i="3"/>
  <c r="M21" i="3"/>
  <c r="K20" i="3"/>
  <c r="L20" i="3"/>
  <c r="AO3" i="5" l="1"/>
  <c r="AP2" i="5"/>
  <c r="L21" i="3"/>
  <c r="K21" i="3"/>
  <c r="I22" i="3"/>
  <c r="M22" i="3"/>
  <c r="H23" i="3"/>
  <c r="AP3" i="5" l="1"/>
  <c r="AQ2" i="5"/>
  <c r="H24" i="3"/>
  <c r="I23" i="3"/>
  <c r="M23" i="3"/>
  <c r="K22" i="3"/>
  <c r="L22" i="3"/>
  <c r="AR2" i="5" l="1"/>
  <c r="AQ3" i="5"/>
  <c r="K23" i="3"/>
  <c r="L23" i="3"/>
  <c r="M24" i="3"/>
  <c r="I24" i="3"/>
  <c r="H25" i="3"/>
  <c r="AS2" i="5" l="1"/>
  <c r="AR3" i="5"/>
  <c r="K24" i="3"/>
  <c r="L24" i="3"/>
  <c r="M25" i="3"/>
  <c r="I25" i="3"/>
  <c r="H26" i="3"/>
  <c r="AS3" i="5" l="1"/>
  <c r="AT2" i="5"/>
  <c r="L25" i="3"/>
  <c r="K25" i="3"/>
  <c r="H27" i="3"/>
  <c r="M26" i="3"/>
  <c r="I26" i="3"/>
  <c r="AT3" i="5" l="1"/>
  <c r="AU2" i="5"/>
  <c r="K26" i="3"/>
  <c r="L26" i="3"/>
  <c r="H28" i="3"/>
  <c r="I27" i="3"/>
  <c r="M27" i="3"/>
  <c r="AV2" i="5" l="1"/>
  <c r="AU3" i="5"/>
  <c r="L27" i="3"/>
  <c r="K27" i="3"/>
  <c r="M28" i="3"/>
  <c r="I28" i="3"/>
  <c r="H29" i="3"/>
  <c r="AW2" i="5" l="1"/>
  <c r="AV3" i="5"/>
  <c r="L28" i="3"/>
  <c r="K28" i="3"/>
  <c r="M29" i="3"/>
  <c r="H30" i="3"/>
  <c r="I29" i="3"/>
  <c r="AW3" i="5" l="1"/>
  <c r="AX2" i="5"/>
  <c r="L29" i="3"/>
  <c r="K29" i="3"/>
  <c r="M30" i="3"/>
  <c r="H31" i="3"/>
  <c r="I30" i="3"/>
  <c r="AX3" i="5" l="1"/>
  <c r="K30" i="3"/>
  <c r="L30" i="3"/>
  <c r="H32" i="3"/>
  <c r="I31" i="3"/>
  <c r="M31" i="3"/>
  <c r="K31" i="3" l="1"/>
  <c r="L31" i="3"/>
  <c r="M32" i="3"/>
  <c r="H33" i="3"/>
  <c r="I32" i="3"/>
  <c r="L32" i="3" l="1"/>
  <c r="K32" i="3"/>
  <c r="H34" i="3"/>
  <c r="M33" i="3"/>
  <c r="I33" i="3"/>
  <c r="L33" i="3" l="1"/>
  <c r="K33" i="3"/>
  <c r="H35" i="3"/>
  <c r="I34" i="3"/>
  <c r="M34" i="3"/>
  <c r="K34" i="3" l="1"/>
  <c r="L34" i="3"/>
  <c r="H36" i="3"/>
  <c r="I35" i="3"/>
  <c r="M35" i="3"/>
  <c r="L35" i="3" l="1"/>
  <c r="K35" i="3"/>
  <c r="M36" i="3"/>
  <c r="I36" i="3"/>
  <c r="H37" i="3"/>
  <c r="I37" i="3" l="1"/>
  <c r="H38" i="3"/>
  <c r="M37" i="3"/>
  <c r="L36" i="3"/>
  <c r="K36" i="3"/>
  <c r="I38" i="3" l="1"/>
  <c r="H39" i="3"/>
  <c r="M38" i="3"/>
  <c r="L37" i="3"/>
  <c r="K37" i="3"/>
  <c r="H40" i="3" l="1"/>
  <c r="I39" i="3"/>
  <c r="M39" i="3"/>
  <c r="K38" i="3"/>
  <c r="L38" i="3"/>
  <c r="K39" i="3" l="1"/>
  <c r="L39" i="3"/>
  <c r="M40" i="3"/>
  <c r="H41" i="3"/>
  <c r="I40" i="3"/>
  <c r="I41" i="3" l="1"/>
  <c r="H42" i="3"/>
  <c r="M41" i="3"/>
  <c r="K40" i="3"/>
  <c r="L40" i="3"/>
  <c r="M42" i="3" l="1"/>
  <c r="I42" i="3"/>
  <c r="H43" i="3"/>
  <c r="L41" i="3"/>
  <c r="K41" i="3"/>
  <c r="H44" i="3" l="1"/>
  <c r="I43" i="3"/>
  <c r="M43" i="3"/>
  <c r="K42" i="3"/>
  <c r="L42" i="3"/>
  <c r="L43" i="3" l="1"/>
  <c r="K43" i="3"/>
  <c r="M44" i="3"/>
  <c r="I44" i="3"/>
  <c r="H45" i="3"/>
  <c r="M45" i="3" l="1"/>
  <c r="I45" i="3"/>
  <c r="H46" i="3"/>
  <c r="L44" i="3"/>
  <c r="K44" i="3"/>
  <c r="M46" i="3" l="1"/>
  <c r="H47" i="3"/>
  <c r="I46" i="3"/>
  <c r="L45" i="3"/>
  <c r="K45" i="3"/>
  <c r="H48" i="3" l="1"/>
  <c r="I47" i="3"/>
  <c r="M47" i="3"/>
  <c r="K46" i="3"/>
  <c r="L46" i="3"/>
  <c r="L47" i="3" l="1"/>
  <c r="K47" i="3"/>
  <c r="M48" i="3"/>
  <c r="H49" i="3"/>
  <c r="I48" i="3"/>
  <c r="K48" i="3" l="1"/>
  <c r="L48" i="3"/>
  <c r="H50" i="3"/>
  <c r="M49" i="3"/>
  <c r="I49" i="3"/>
  <c r="L49" i="3" l="1"/>
  <c r="K49" i="3"/>
  <c r="H51" i="3"/>
  <c r="M50" i="3"/>
  <c r="I50" i="3"/>
  <c r="K50" i="3" l="1"/>
  <c r="L50" i="3"/>
  <c r="H52" i="3"/>
  <c r="I51" i="3"/>
  <c r="M51" i="3"/>
  <c r="K51" i="3" l="1"/>
  <c r="L51" i="3"/>
  <c r="M52" i="3"/>
  <c r="I52" i="3"/>
  <c r="H53" i="3"/>
  <c r="L52" i="3" l="1"/>
  <c r="K52" i="3"/>
  <c r="I53" i="3"/>
  <c r="H54" i="3"/>
  <c r="M53" i="3"/>
  <c r="I54" i="3" l="1"/>
  <c r="H55" i="3"/>
  <c r="M54" i="3"/>
  <c r="L53" i="3"/>
  <c r="K53" i="3"/>
  <c r="H56" i="3" l="1"/>
  <c r="I55" i="3"/>
  <c r="M55" i="3"/>
  <c r="K54" i="3"/>
  <c r="L54" i="3"/>
  <c r="K55" i="3" l="1"/>
  <c r="L55" i="3"/>
  <c r="M56" i="3"/>
  <c r="H57" i="3"/>
  <c r="I56" i="3"/>
  <c r="K56" i="3" l="1"/>
  <c r="L56" i="3"/>
  <c r="H58" i="3"/>
  <c r="I57" i="3"/>
  <c r="M57" i="3"/>
  <c r="L57" i="3" l="1"/>
  <c r="K57" i="3"/>
  <c r="I58" i="3"/>
  <c r="H59" i="3"/>
  <c r="M58" i="3"/>
  <c r="K58" i="3" l="1"/>
  <c r="L58" i="3"/>
  <c r="H60" i="3"/>
  <c r="I59" i="3"/>
  <c r="M59" i="3"/>
  <c r="L59" i="3" l="1"/>
  <c r="K59" i="3"/>
  <c r="M60" i="3"/>
  <c r="H61" i="3"/>
  <c r="I60" i="3"/>
  <c r="L60" i="3" l="1"/>
  <c r="K60" i="3"/>
  <c r="M61" i="3"/>
  <c r="I61" i="3"/>
  <c r="H62" i="3"/>
  <c r="M62" i="3" l="1"/>
  <c r="I62" i="3"/>
  <c r="H63" i="3"/>
  <c r="L61" i="3"/>
  <c r="K61" i="3"/>
  <c r="K62" i="3" l="1"/>
  <c r="L62" i="3"/>
  <c r="H64" i="3"/>
  <c r="I63" i="3"/>
  <c r="M63" i="3"/>
  <c r="L63" i="3" l="1"/>
  <c r="K63" i="3"/>
  <c r="M64" i="3"/>
  <c r="H65" i="3"/>
  <c r="I64" i="3"/>
  <c r="H66" i="3" l="1"/>
  <c r="I65" i="3"/>
  <c r="M65" i="3"/>
  <c r="L64" i="3"/>
  <c r="K64" i="3"/>
  <c r="L65" i="3" l="1"/>
  <c r="K65" i="3"/>
  <c r="H67" i="3"/>
  <c r="M66" i="3"/>
  <c r="I66" i="3"/>
  <c r="K66" i="3" l="1"/>
  <c r="L66" i="3"/>
  <c r="H68" i="3"/>
  <c r="I67" i="3"/>
  <c r="M67" i="3"/>
  <c r="L67" i="3" l="1"/>
  <c r="K67" i="3"/>
  <c r="M68" i="3"/>
  <c r="I68" i="3"/>
  <c r="H69" i="3"/>
  <c r="K68" i="3" l="1"/>
  <c r="L68" i="3"/>
  <c r="I69" i="3"/>
  <c r="M69" i="3"/>
  <c r="H70" i="3"/>
  <c r="L69" i="3" l="1"/>
  <c r="K69" i="3"/>
  <c r="I70" i="3"/>
  <c r="H71" i="3"/>
  <c r="M70" i="3"/>
  <c r="K70" i="3" l="1"/>
  <c r="L70" i="3"/>
  <c r="H72" i="3"/>
  <c r="I71" i="3"/>
  <c r="M71" i="3"/>
  <c r="K71" i="3" l="1"/>
  <c r="L71" i="3"/>
  <c r="M72" i="3"/>
  <c r="I72" i="3"/>
  <c r="H73" i="3"/>
  <c r="K72" i="3" l="1"/>
  <c r="L72" i="3"/>
  <c r="H74" i="3"/>
  <c r="M73" i="3"/>
  <c r="I73" i="3"/>
  <c r="H75" i="3" l="1"/>
  <c r="I74" i="3"/>
  <c r="M74" i="3"/>
  <c r="L73" i="3"/>
  <c r="K73" i="3"/>
  <c r="K74" i="3" l="1"/>
  <c r="L74" i="3"/>
  <c r="H76" i="3"/>
  <c r="I75" i="3"/>
  <c r="M75" i="3"/>
  <c r="L75" i="3" l="1"/>
  <c r="K75" i="3"/>
  <c r="M76" i="3"/>
  <c r="H77" i="3"/>
  <c r="I76" i="3"/>
  <c r="L76" i="3" l="1"/>
  <c r="K76" i="3"/>
  <c r="M77" i="3"/>
  <c r="H78" i="3"/>
  <c r="I77" i="3"/>
  <c r="L77" i="3" l="1"/>
  <c r="K77" i="3"/>
  <c r="M78" i="3"/>
  <c r="I78" i="3"/>
  <c r="H79" i="3"/>
  <c r="H80" i="3" l="1"/>
  <c r="I79" i="3"/>
  <c r="M79" i="3"/>
  <c r="K78" i="3"/>
  <c r="L78" i="3"/>
  <c r="L79" i="3" l="1"/>
  <c r="K79" i="3"/>
  <c r="M80" i="3"/>
  <c r="H81" i="3"/>
  <c r="I80" i="3"/>
  <c r="L80" i="3" l="1"/>
  <c r="K80" i="3"/>
  <c r="H82" i="3"/>
  <c r="I81" i="3"/>
  <c r="M81" i="3"/>
  <c r="L81" i="3" l="1"/>
  <c r="K81" i="3"/>
  <c r="H83" i="3"/>
  <c r="I82" i="3"/>
  <c r="M82" i="3"/>
  <c r="K82" i="3" l="1"/>
  <c r="L82" i="3"/>
  <c r="H84" i="3"/>
  <c r="I83" i="3"/>
  <c r="M83" i="3"/>
  <c r="L83" i="3" l="1"/>
  <c r="K83" i="3"/>
  <c r="M84" i="3"/>
  <c r="I84" i="3"/>
  <c r="H85" i="3"/>
  <c r="L84" i="3" l="1"/>
  <c r="K84" i="3"/>
  <c r="I85" i="3"/>
  <c r="M85" i="3"/>
  <c r="H86" i="3"/>
  <c r="I86" i="3" l="1"/>
  <c r="M86" i="3"/>
  <c r="H87" i="3"/>
  <c r="L85" i="3"/>
  <c r="K85" i="3"/>
  <c r="H88" i="3" l="1"/>
  <c r="I87" i="3"/>
  <c r="M87" i="3"/>
  <c r="K86" i="3"/>
  <c r="L86" i="3"/>
  <c r="K87" i="3" l="1"/>
  <c r="L87" i="3"/>
  <c r="M88" i="3"/>
  <c r="I88" i="3"/>
  <c r="H89" i="3"/>
  <c r="M89" i="3" l="1"/>
  <c r="I89" i="3"/>
  <c r="H90" i="3"/>
  <c r="K88" i="3"/>
  <c r="L88" i="3"/>
  <c r="H91" i="3" l="1"/>
  <c r="M90" i="3"/>
  <c r="I90" i="3"/>
  <c r="L89" i="3"/>
  <c r="K89" i="3"/>
  <c r="K90" i="3" l="1"/>
  <c r="L90" i="3"/>
  <c r="H92" i="3"/>
  <c r="I91" i="3"/>
  <c r="M91" i="3"/>
  <c r="L91" i="3" l="1"/>
  <c r="K91" i="3"/>
  <c r="M92" i="3"/>
  <c r="I92" i="3"/>
  <c r="H93" i="3"/>
  <c r="M93" i="3" l="1"/>
  <c r="H94" i="3"/>
  <c r="I93" i="3"/>
  <c r="L92" i="3"/>
  <c r="K92" i="3"/>
  <c r="L93" i="3" l="1"/>
  <c r="K93" i="3"/>
  <c r="M94" i="3"/>
  <c r="H95" i="3"/>
  <c r="I94" i="3"/>
  <c r="H96" i="3" l="1"/>
  <c r="I95" i="3"/>
  <c r="M95" i="3"/>
  <c r="K94" i="3"/>
  <c r="L94" i="3"/>
  <c r="M96" i="3" l="1"/>
  <c r="H97" i="3"/>
  <c r="I96" i="3"/>
  <c r="K95" i="3"/>
  <c r="L95" i="3"/>
  <c r="L96" i="3" l="1"/>
  <c r="K96" i="3"/>
  <c r="H98" i="3"/>
  <c r="M97" i="3"/>
  <c r="I97" i="3"/>
  <c r="L97" i="3" l="1"/>
  <c r="K97" i="3"/>
  <c r="H99" i="3"/>
  <c r="I98" i="3"/>
  <c r="M98" i="3"/>
  <c r="K98" i="3" l="1"/>
  <c r="L98" i="3"/>
  <c r="H100" i="3"/>
  <c r="I99" i="3"/>
  <c r="M99" i="3"/>
  <c r="L99" i="3" l="1"/>
  <c r="K99" i="3"/>
  <c r="M100" i="3"/>
  <c r="I100" i="3"/>
  <c r="H101" i="3"/>
  <c r="L100" i="3" l="1"/>
  <c r="K100" i="3"/>
  <c r="I101" i="3"/>
  <c r="M101" i="3"/>
  <c r="H102" i="3"/>
  <c r="L101" i="3" l="1"/>
  <c r="K101" i="3"/>
  <c r="I102" i="3"/>
  <c r="H103" i="3"/>
  <c r="M102" i="3"/>
  <c r="K102" i="3" l="1"/>
  <c r="L102" i="3"/>
  <c r="H104" i="3"/>
  <c r="I103" i="3"/>
  <c r="M103" i="3"/>
  <c r="L103" i="3" l="1"/>
  <c r="K103" i="3"/>
  <c r="M104" i="3"/>
  <c r="I104" i="3"/>
  <c r="H105" i="3"/>
  <c r="L104" i="3" l="1"/>
  <c r="K104" i="3"/>
  <c r="M105" i="3"/>
  <c r="I105" i="3"/>
  <c r="H106" i="3"/>
  <c r="L105" i="3" l="1"/>
  <c r="K105" i="3"/>
  <c r="M106" i="3"/>
  <c r="H107" i="3"/>
  <c r="I106" i="3"/>
  <c r="K106" i="3" l="1"/>
  <c r="L106" i="3"/>
  <c r="H108" i="3"/>
  <c r="I107" i="3"/>
  <c r="M107" i="3"/>
  <c r="L107" i="3" l="1"/>
  <c r="K107" i="3"/>
  <c r="M108" i="3"/>
  <c r="H109" i="3"/>
  <c r="I108" i="3"/>
  <c r="L108" i="3" l="1"/>
  <c r="K108" i="3"/>
  <c r="H110" i="3"/>
  <c r="M109" i="3"/>
  <c r="I109" i="3"/>
  <c r="L109" i="3" l="1"/>
  <c r="K109" i="3"/>
  <c r="H111" i="3"/>
  <c r="M110" i="3"/>
  <c r="I110" i="3"/>
  <c r="K110" i="3" l="1"/>
  <c r="L110" i="3"/>
  <c r="H112" i="3"/>
  <c r="I111" i="3"/>
  <c r="M111" i="3"/>
  <c r="L111" i="3" l="1"/>
  <c r="K111" i="3"/>
  <c r="M112" i="3"/>
  <c r="I112" i="3"/>
  <c r="H113" i="3"/>
  <c r="L112" i="3" l="1"/>
  <c r="K112" i="3"/>
  <c r="I113" i="3"/>
  <c r="H114" i="3"/>
  <c r="M113" i="3"/>
  <c r="I114" i="3" l="1"/>
  <c r="H115" i="3"/>
  <c r="M114" i="3"/>
  <c r="L113" i="3"/>
  <c r="K113" i="3"/>
  <c r="H116" i="3" l="1"/>
  <c r="I115" i="3"/>
  <c r="M115" i="3"/>
  <c r="K114" i="3"/>
  <c r="L114" i="3"/>
  <c r="K115" i="3" l="1"/>
  <c r="L115" i="3"/>
  <c r="M116" i="3"/>
  <c r="I116" i="3"/>
  <c r="H117" i="3"/>
  <c r="K116" i="3" l="1"/>
  <c r="L116" i="3"/>
  <c r="I117" i="3"/>
  <c r="H118" i="3"/>
  <c r="M117" i="3"/>
  <c r="I118" i="3" l="1"/>
  <c r="M118" i="3"/>
  <c r="H119" i="3"/>
  <c r="L117" i="3"/>
  <c r="K117" i="3"/>
  <c r="K118" i="3" l="1"/>
  <c r="L118" i="3"/>
  <c r="H120" i="3"/>
  <c r="I119" i="3"/>
  <c r="M119" i="3"/>
  <c r="L119" i="3" l="1"/>
  <c r="K119" i="3"/>
  <c r="M120" i="3"/>
  <c r="I120" i="3"/>
  <c r="H121" i="3"/>
  <c r="M121" i="3" l="1"/>
  <c r="I121" i="3"/>
  <c r="H122" i="3"/>
  <c r="L120" i="3"/>
  <c r="K120" i="3"/>
  <c r="M122" i="3" l="1"/>
  <c r="I122" i="3"/>
  <c r="H123" i="3"/>
  <c r="L121" i="3"/>
  <c r="K121" i="3"/>
  <c r="K122" i="3" l="1"/>
  <c r="L122" i="3"/>
  <c r="H124" i="3"/>
  <c r="I123" i="3"/>
  <c r="M123" i="3"/>
  <c r="L123" i="3" l="1"/>
  <c r="K123" i="3"/>
  <c r="M124" i="3"/>
  <c r="H125" i="3"/>
  <c r="I124" i="3"/>
  <c r="H126" i="3" l="1"/>
  <c r="M125" i="3"/>
  <c r="I125" i="3"/>
  <c r="L124" i="3"/>
  <c r="K124" i="3"/>
  <c r="L125" i="3" l="1"/>
  <c r="K125" i="3"/>
  <c r="H127" i="3"/>
  <c r="M126" i="3"/>
  <c r="I126" i="3"/>
  <c r="K126" i="3" l="1"/>
  <c r="L126" i="3"/>
  <c r="H128" i="3"/>
  <c r="I127" i="3"/>
  <c r="M127" i="3"/>
  <c r="K127" i="3" l="1"/>
  <c r="L127" i="3"/>
  <c r="M128" i="3"/>
  <c r="I128" i="3"/>
  <c r="H129" i="3"/>
  <c r="L128" i="3" l="1"/>
  <c r="K128" i="3"/>
  <c r="I129" i="3"/>
  <c r="H130" i="3"/>
  <c r="M129" i="3"/>
  <c r="I130" i="3" l="1"/>
  <c r="H131" i="3"/>
  <c r="M130" i="3"/>
  <c r="L129" i="3"/>
  <c r="K129" i="3"/>
  <c r="H132" i="3" l="1"/>
  <c r="I131" i="3"/>
  <c r="M131" i="3"/>
  <c r="K130" i="3"/>
  <c r="L130" i="3"/>
  <c r="K131" i="3" l="1"/>
  <c r="L131" i="3"/>
  <c r="M132" i="3"/>
  <c r="I132" i="3"/>
  <c r="H133" i="3"/>
  <c r="K132" i="3" l="1"/>
  <c r="L132" i="3"/>
  <c r="I133" i="3"/>
  <c r="M133" i="3"/>
  <c r="H134" i="3"/>
  <c r="L133" i="3" l="1"/>
  <c r="K133" i="3"/>
  <c r="I134" i="3"/>
  <c r="H135" i="3"/>
  <c r="M134" i="3"/>
  <c r="H136" i="3" l="1"/>
  <c r="I135" i="3"/>
  <c r="M135" i="3"/>
  <c r="K134" i="3"/>
  <c r="L134" i="3"/>
  <c r="L135" i="3" l="1"/>
  <c r="K135" i="3"/>
  <c r="M136" i="3"/>
  <c r="H137" i="3"/>
  <c r="I136" i="3"/>
  <c r="M137" i="3" l="1"/>
  <c r="I137" i="3"/>
  <c r="H138" i="3"/>
  <c r="L136" i="3"/>
  <c r="K136" i="3"/>
  <c r="M138" i="3" l="1"/>
  <c r="I138" i="3"/>
  <c r="H139" i="3"/>
  <c r="L137" i="3"/>
  <c r="K137" i="3"/>
  <c r="H140" i="3" l="1"/>
  <c r="I139" i="3"/>
  <c r="M139" i="3"/>
  <c r="K138" i="3"/>
  <c r="L138" i="3"/>
  <c r="L139" i="3" l="1"/>
  <c r="K139" i="3"/>
  <c r="M140" i="3"/>
  <c r="H141" i="3"/>
  <c r="I140" i="3"/>
  <c r="L140" i="3" l="1"/>
  <c r="K140" i="3"/>
  <c r="H142" i="3"/>
  <c r="M141" i="3"/>
  <c r="I141" i="3"/>
  <c r="L141" i="3" l="1"/>
  <c r="K141" i="3"/>
  <c r="H143" i="3"/>
  <c r="M142" i="3"/>
  <c r="I142" i="3"/>
  <c r="K142" i="3" l="1"/>
  <c r="L142" i="3"/>
  <c r="H144" i="3"/>
  <c r="I143" i="3"/>
  <c r="M143" i="3"/>
  <c r="L143" i="3" l="1"/>
  <c r="K143" i="3"/>
  <c r="M144" i="3"/>
  <c r="I144" i="3"/>
  <c r="H145" i="3"/>
  <c r="K144" i="3" l="1"/>
  <c r="L144" i="3"/>
  <c r="I145" i="3"/>
  <c r="H146" i="3"/>
  <c r="M145" i="3"/>
  <c r="I146" i="3" l="1"/>
  <c r="H147" i="3"/>
  <c r="M146" i="3"/>
  <c r="L145" i="3"/>
  <c r="K145" i="3"/>
  <c r="K146" i="3" l="1"/>
  <c r="L146" i="3"/>
  <c r="H148" i="3"/>
  <c r="I147" i="3"/>
  <c r="M147" i="3"/>
  <c r="K147" i="3" l="1"/>
  <c r="L147" i="3"/>
  <c r="M148" i="3"/>
  <c r="I148" i="3"/>
  <c r="H149" i="3"/>
  <c r="I149" i="3" l="1"/>
  <c r="H150" i="3"/>
  <c r="M149" i="3"/>
  <c r="K148" i="3"/>
  <c r="L148" i="3"/>
  <c r="I150" i="3" l="1"/>
  <c r="M150" i="3"/>
  <c r="H151" i="3"/>
  <c r="L149" i="3"/>
  <c r="K149" i="3"/>
  <c r="K150" i="3" l="1"/>
  <c r="L150" i="3"/>
  <c r="H152" i="3"/>
  <c r="I151" i="3"/>
  <c r="M151" i="3"/>
  <c r="L151" i="3" l="1"/>
  <c r="K151" i="3"/>
  <c r="M152" i="3"/>
  <c r="I152" i="3"/>
  <c r="H153" i="3"/>
  <c r="M153" i="3" l="1"/>
  <c r="H154" i="3"/>
  <c r="I153" i="3"/>
  <c r="L152" i="3"/>
  <c r="K152" i="3"/>
  <c r="L153" i="3" l="1"/>
  <c r="K153" i="3"/>
  <c r="M154" i="3"/>
  <c r="I154" i="3"/>
  <c r="H155" i="3"/>
  <c r="H156" i="3" l="1"/>
  <c r="I155" i="3"/>
  <c r="M155" i="3"/>
  <c r="K154" i="3"/>
  <c r="L154" i="3"/>
  <c r="L155" i="3" l="1"/>
  <c r="K155" i="3"/>
  <c r="M156" i="3"/>
  <c r="H157" i="3"/>
  <c r="I156" i="3"/>
  <c r="L156" i="3" l="1"/>
  <c r="K156" i="3"/>
  <c r="H158" i="3"/>
  <c r="M157" i="3"/>
  <c r="I157" i="3"/>
  <c r="H159" i="3" l="1"/>
  <c r="M158" i="3"/>
  <c r="I158" i="3"/>
  <c r="L157" i="3"/>
  <c r="K157" i="3"/>
  <c r="H160" i="3" l="1"/>
  <c r="I159" i="3"/>
  <c r="M159" i="3"/>
  <c r="K158" i="3"/>
  <c r="L158" i="3"/>
  <c r="L159" i="3" l="1"/>
  <c r="K159" i="3"/>
  <c r="M160" i="3"/>
  <c r="I160" i="3"/>
  <c r="H161" i="3"/>
  <c r="L160" i="3" l="1"/>
  <c r="K160" i="3"/>
  <c r="I161" i="3"/>
  <c r="H162" i="3"/>
  <c r="M161" i="3"/>
  <c r="I162" i="3" l="1"/>
  <c r="H163" i="3"/>
  <c r="M162" i="3"/>
  <c r="L161" i="3"/>
  <c r="K161" i="3"/>
  <c r="H164" i="3" l="1"/>
  <c r="I163" i="3"/>
  <c r="M163" i="3"/>
  <c r="K162" i="3"/>
  <c r="L162" i="3"/>
  <c r="M164" i="3" l="1"/>
  <c r="I164" i="3"/>
  <c r="H165" i="3"/>
  <c r="K163" i="3"/>
  <c r="L163" i="3"/>
  <c r="I165" i="3" l="1"/>
  <c r="H166" i="3"/>
  <c r="M165" i="3"/>
  <c r="K164" i="3"/>
  <c r="L164" i="3"/>
  <c r="L165" i="3" l="1"/>
  <c r="K165" i="3"/>
  <c r="I166" i="3"/>
  <c r="H167" i="3"/>
  <c r="M166" i="3"/>
  <c r="K166" i="3" l="1"/>
  <c r="L166" i="3"/>
  <c r="H168" i="3"/>
  <c r="I167" i="3"/>
  <c r="M167" i="3"/>
  <c r="L167" i="3" l="1"/>
  <c r="K167" i="3"/>
  <c r="M168" i="3"/>
  <c r="H169" i="3"/>
  <c r="I168" i="3"/>
  <c r="M169" i="3" l="1"/>
  <c r="I169" i="3"/>
  <c r="H170" i="3"/>
  <c r="L168" i="3"/>
  <c r="K168" i="3"/>
  <c r="M170" i="3" l="1"/>
  <c r="H171" i="3"/>
  <c r="I170" i="3"/>
  <c r="L169" i="3"/>
  <c r="K169" i="3"/>
  <c r="K170" i="3" l="1"/>
  <c r="L170" i="3"/>
  <c r="H172" i="3"/>
  <c r="I171" i="3"/>
  <c r="M171" i="3"/>
  <c r="L171" i="3" l="1"/>
  <c r="K171" i="3"/>
  <c r="M172" i="3"/>
  <c r="H173" i="3"/>
  <c r="I172" i="3"/>
  <c r="L172" i="3" l="1"/>
  <c r="K172" i="3"/>
  <c r="H174" i="3"/>
  <c r="M173" i="3"/>
  <c r="I173" i="3"/>
  <c r="L173" i="3" l="1"/>
  <c r="K173" i="3"/>
  <c r="H175" i="3"/>
  <c r="M174" i="3"/>
  <c r="I174" i="3"/>
  <c r="K174" i="3" l="1"/>
  <c r="L174" i="3"/>
  <c r="H176" i="3"/>
  <c r="I175" i="3"/>
  <c r="M175" i="3"/>
  <c r="L175" i="3" l="1"/>
  <c r="K175" i="3"/>
  <c r="M176" i="3"/>
  <c r="I176" i="3"/>
  <c r="H177" i="3"/>
  <c r="L176" i="3" l="1"/>
  <c r="K176" i="3"/>
  <c r="I177" i="3"/>
  <c r="H178" i="3"/>
  <c r="M177" i="3"/>
  <c r="I178" i="3" l="1"/>
  <c r="H179" i="3"/>
  <c r="M178" i="3"/>
  <c r="L177" i="3"/>
  <c r="K177" i="3"/>
  <c r="H180" i="3" l="1"/>
  <c r="I179" i="3"/>
  <c r="M179" i="3"/>
  <c r="K178" i="3"/>
  <c r="L178" i="3"/>
  <c r="K179" i="3" l="1"/>
  <c r="L179" i="3"/>
  <c r="H181" i="3"/>
  <c r="I180" i="3"/>
  <c r="M180" i="3"/>
  <c r="K180" i="3" l="1"/>
  <c r="L180" i="3"/>
  <c r="H182" i="3"/>
  <c r="I181" i="3"/>
  <c r="M181" i="3"/>
  <c r="L181" i="3" l="1"/>
  <c r="K181" i="3"/>
  <c r="M182" i="3"/>
  <c r="I182" i="3"/>
  <c r="H183" i="3"/>
  <c r="L182" i="3" l="1"/>
  <c r="K182" i="3"/>
  <c r="I183" i="3"/>
  <c r="H184" i="3"/>
  <c r="M183" i="3"/>
  <c r="I184" i="3" l="1"/>
  <c r="M184" i="3"/>
  <c r="H185" i="3"/>
  <c r="L183" i="3"/>
  <c r="K183" i="3"/>
  <c r="H186" i="3" l="1"/>
  <c r="I185" i="3"/>
  <c r="M185" i="3"/>
  <c r="K184" i="3"/>
  <c r="L184" i="3"/>
  <c r="K185" i="3" l="1"/>
  <c r="L185" i="3"/>
  <c r="M186" i="3"/>
  <c r="I186" i="3"/>
  <c r="H187" i="3"/>
  <c r="K186" i="3" l="1"/>
  <c r="L186" i="3"/>
  <c r="M187" i="3"/>
  <c r="I187" i="3"/>
  <c r="H188" i="3"/>
  <c r="L187" i="3" l="1"/>
  <c r="K187" i="3"/>
  <c r="H189" i="3"/>
  <c r="M188" i="3"/>
  <c r="I188" i="3"/>
  <c r="H190" i="3" l="1"/>
  <c r="I189" i="3"/>
  <c r="M189" i="3"/>
  <c r="K188" i="3"/>
  <c r="L188" i="3"/>
  <c r="L189" i="3" l="1"/>
  <c r="K189" i="3"/>
  <c r="M190" i="3"/>
  <c r="I190" i="3"/>
  <c r="H191" i="3"/>
  <c r="L190" i="3" l="1"/>
  <c r="K190" i="3"/>
  <c r="M191" i="3"/>
  <c r="H192" i="3"/>
  <c r="I191" i="3"/>
  <c r="M192" i="3" l="1"/>
  <c r="H193" i="3"/>
  <c r="I192" i="3"/>
  <c r="L191" i="3"/>
  <c r="K191" i="3"/>
  <c r="K192" i="3" l="1"/>
  <c r="L192" i="3"/>
  <c r="H194" i="3"/>
  <c r="I193" i="3"/>
  <c r="M193" i="3"/>
  <c r="K193" i="3" l="1"/>
  <c r="L193" i="3"/>
  <c r="M194" i="3"/>
  <c r="H195" i="3"/>
  <c r="I194" i="3"/>
  <c r="H196" i="3" l="1"/>
  <c r="M195" i="3"/>
  <c r="I195" i="3"/>
  <c r="L194" i="3"/>
  <c r="K194" i="3"/>
  <c r="L195" i="3" l="1"/>
  <c r="K195" i="3"/>
  <c r="H197" i="3"/>
  <c r="I196" i="3"/>
  <c r="M196" i="3"/>
  <c r="K196" i="3" l="1"/>
  <c r="L196" i="3"/>
  <c r="H198" i="3"/>
  <c r="I197" i="3"/>
  <c r="M197" i="3"/>
  <c r="L197" i="3" l="1"/>
  <c r="K197" i="3"/>
  <c r="M198" i="3"/>
  <c r="I198" i="3"/>
  <c r="H199" i="3"/>
  <c r="I199" i="3" l="1"/>
  <c r="H200" i="3"/>
  <c r="M199" i="3"/>
  <c r="L198" i="3"/>
  <c r="K198" i="3"/>
  <c r="I200" i="3" l="1"/>
  <c r="M200" i="3"/>
  <c r="H201" i="3"/>
  <c r="L199" i="3"/>
  <c r="K199" i="3"/>
  <c r="H202" i="3" l="1"/>
  <c r="I201" i="3"/>
  <c r="M201" i="3"/>
  <c r="K200" i="3"/>
  <c r="L200" i="3"/>
  <c r="K201" i="3" l="1"/>
  <c r="L201" i="3"/>
  <c r="M202" i="3"/>
  <c r="H203" i="3"/>
  <c r="I202" i="3"/>
  <c r="I203" i="3" l="1"/>
  <c r="H204" i="3"/>
  <c r="M203" i="3"/>
  <c r="K202" i="3"/>
  <c r="L202" i="3"/>
  <c r="M204" i="3" l="1"/>
  <c r="I204" i="3"/>
  <c r="H205" i="3"/>
  <c r="L203" i="3"/>
  <c r="K203" i="3"/>
  <c r="H206" i="3" l="1"/>
  <c r="I205" i="3"/>
  <c r="M205" i="3"/>
  <c r="K204" i="3"/>
  <c r="L204" i="3"/>
  <c r="L205" i="3" l="1"/>
  <c r="K205" i="3"/>
  <c r="M206" i="3"/>
  <c r="I206" i="3"/>
  <c r="H207" i="3"/>
  <c r="L206" i="3" l="1"/>
  <c r="K206" i="3"/>
  <c r="M207" i="3"/>
  <c r="I207" i="3"/>
  <c r="H208" i="3"/>
  <c r="L207" i="3" l="1"/>
  <c r="K207" i="3"/>
  <c r="M208" i="3"/>
  <c r="H209" i="3"/>
  <c r="I208" i="3"/>
  <c r="H210" i="3" l="1"/>
  <c r="I209" i="3"/>
  <c r="M209" i="3"/>
  <c r="K208" i="3"/>
  <c r="L208" i="3"/>
  <c r="L209" i="3" l="1"/>
  <c r="K209" i="3"/>
  <c r="M210" i="3"/>
  <c r="H211" i="3"/>
  <c r="I210" i="3"/>
  <c r="H212" i="3" l="1"/>
  <c r="M211" i="3"/>
  <c r="I211" i="3"/>
  <c r="K210" i="3"/>
  <c r="L210" i="3"/>
  <c r="L211" i="3" l="1"/>
  <c r="K211" i="3"/>
  <c r="H213" i="3"/>
  <c r="M212" i="3"/>
  <c r="I212" i="3"/>
  <c r="H214" i="3" l="1"/>
  <c r="I213" i="3"/>
  <c r="M213" i="3"/>
  <c r="K212" i="3"/>
  <c r="L212" i="3"/>
  <c r="K213" i="3" l="1"/>
  <c r="L213" i="3"/>
  <c r="M214" i="3"/>
  <c r="I214" i="3"/>
  <c r="H215" i="3"/>
  <c r="L214" i="3" l="1"/>
  <c r="K214" i="3"/>
  <c r="I215" i="3"/>
  <c r="H216" i="3"/>
  <c r="M215" i="3"/>
  <c r="I216" i="3" l="1"/>
  <c r="H217" i="3"/>
  <c r="M216" i="3"/>
  <c r="L215" i="3"/>
  <c r="K215" i="3"/>
  <c r="H218" i="3" l="1"/>
  <c r="I217" i="3"/>
  <c r="M217" i="3"/>
  <c r="K216" i="3"/>
  <c r="L216" i="3"/>
  <c r="K217" i="3" l="1"/>
  <c r="L217" i="3"/>
  <c r="M218" i="3"/>
  <c r="H219" i="3"/>
  <c r="I218" i="3"/>
  <c r="H220" i="3" l="1"/>
  <c r="M219" i="3"/>
  <c r="I219" i="3"/>
  <c r="K218" i="3"/>
  <c r="L218" i="3"/>
  <c r="L219" i="3" l="1"/>
  <c r="K219" i="3"/>
  <c r="I220" i="3"/>
  <c r="H221" i="3"/>
  <c r="M220" i="3"/>
  <c r="H222" i="3" l="1"/>
  <c r="I221" i="3"/>
  <c r="M221" i="3"/>
  <c r="K220" i="3"/>
  <c r="L220" i="3"/>
  <c r="L221" i="3" l="1"/>
  <c r="K221" i="3"/>
  <c r="M222" i="3"/>
  <c r="H223" i="3"/>
  <c r="I222" i="3"/>
  <c r="L222" i="3" l="1"/>
  <c r="K222" i="3"/>
  <c r="M223" i="3"/>
  <c r="I223" i="3"/>
  <c r="H224" i="3"/>
  <c r="L223" i="3" l="1"/>
  <c r="K223" i="3"/>
  <c r="M224" i="3"/>
  <c r="I224" i="3"/>
  <c r="H225" i="3"/>
  <c r="K224" i="3" l="1"/>
  <c r="L224" i="3"/>
  <c r="H226" i="3"/>
  <c r="I225" i="3"/>
  <c r="M225" i="3"/>
  <c r="L225" i="3" l="1"/>
  <c r="K225" i="3"/>
  <c r="M226" i="3"/>
  <c r="H227" i="3"/>
  <c r="I226" i="3"/>
  <c r="L226" i="3" l="1"/>
  <c r="K226" i="3"/>
  <c r="H228" i="3"/>
  <c r="I227" i="3"/>
  <c r="M227" i="3"/>
  <c r="L227" i="3" l="1"/>
  <c r="K227" i="3"/>
  <c r="H229" i="3"/>
  <c r="M228" i="3"/>
  <c r="I228" i="3"/>
  <c r="K228" i="3" l="1"/>
  <c r="L228" i="3"/>
  <c r="H230" i="3"/>
  <c r="I229" i="3"/>
  <c r="M229" i="3"/>
  <c r="L229" i="3" l="1"/>
  <c r="K229" i="3"/>
  <c r="M230" i="3"/>
  <c r="I230" i="3"/>
  <c r="H231" i="3"/>
  <c r="K230" i="3" l="1"/>
  <c r="L230" i="3"/>
  <c r="I231" i="3"/>
  <c r="M231" i="3"/>
  <c r="H232" i="3"/>
  <c r="L231" i="3" l="1"/>
  <c r="K231" i="3"/>
  <c r="I232" i="3"/>
  <c r="H233" i="3"/>
  <c r="M232" i="3"/>
  <c r="H234" i="3" l="1"/>
  <c r="I233" i="3"/>
  <c r="M233" i="3"/>
  <c r="K232" i="3"/>
  <c r="L232" i="3"/>
  <c r="K233" i="3" l="1"/>
  <c r="L233" i="3"/>
  <c r="M234" i="3"/>
  <c r="I234" i="3"/>
  <c r="H235" i="3"/>
  <c r="K234" i="3" l="1"/>
  <c r="L234" i="3"/>
  <c r="H236" i="3"/>
  <c r="M235" i="3"/>
  <c r="I235" i="3"/>
  <c r="H237" i="3" l="1"/>
  <c r="M236" i="3"/>
  <c r="I236" i="3"/>
  <c r="L235" i="3"/>
  <c r="K235" i="3"/>
  <c r="K236" i="3" l="1"/>
  <c r="L236" i="3"/>
  <c r="H238" i="3"/>
  <c r="I237" i="3"/>
  <c r="M237" i="3"/>
  <c r="L237" i="3" l="1"/>
  <c r="K237" i="3"/>
  <c r="M238" i="3"/>
  <c r="H239" i="3"/>
  <c r="I238" i="3"/>
  <c r="L238" i="3" l="1"/>
  <c r="K238" i="3"/>
  <c r="M239" i="3"/>
  <c r="H240" i="3"/>
  <c r="I239" i="3"/>
  <c r="L239" i="3" l="1"/>
  <c r="K239" i="3"/>
  <c r="M240" i="3"/>
  <c r="I240" i="3"/>
  <c r="H241" i="3"/>
  <c r="K240" i="3" l="1"/>
  <c r="L240" i="3"/>
  <c r="H242" i="3"/>
  <c r="I241" i="3"/>
  <c r="M241" i="3"/>
  <c r="L241" i="3" l="1"/>
  <c r="K241" i="3"/>
  <c r="M242" i="3"/>
  <c r="H243" i="3"/>
  <c r="I242" i="3"/>
  <c r="L242" i="3" l="1"/>
  <c r="K242" i="3"/>
  <c r="H244" i="3"/>
  <c r="I243" i="3"/>
  <c r="M243" i="3"/>
  <c r="L243" i="3" l="1"/>
  <c r="K243" i="3"/>
  <c r="H245" i="3"/>
  <c r="I244" i="3"/>
  <c r="M244" i="3"/>
  <c r="K244" i="3" l="1"/>
  <c r="L244" i="3"/>
  <c r="H246" i="3"/>
  <c r="I245" i="3"/>
  <c r="M245" i="3"/>
  <c r="L245" i="3" l="1"/>
  <c r="K245" i="3"/>
  <c r="M246" i="3"/>
  <c r="I246" i="3"/>
  <c r="H247" i="3"/>
  <c r="K246" i="3" l="1"/>
  <c r="L246" i="3"/>
  <c r="I247" i="3"/>
  <c r="H248" i="3"/>
  <c r="M247" i="3"/>
  <c r="I248" i="3" l="1"/>
  <c r="M248" i="3"/>
  <c r="H249" i="3"/>
  <c r="L247" i="3"/>
  <c r="K247" i="3"/>
  <c r="H250" i="3" l="1"/>
  <c r="I249" i="3"/>
  <c r="M249" i="3"/>
  <c r="K248" i="3"/>
  <c r="L248" i="3"/>
  <c r="K249" i="3" l="1"/>
  <c r="L249" i="3"/>
  <c r="M250" i="3"/>
  <c r="I250" i="3"/>
  <c r="H251" i="3"/>
  <c r="K250" i="3" l="1"/>
  <c r="L250" i="3"/>
  <c r="M251" i="3"/>
  <c r="I251" i="3"/>
  <c r="H252" i="3"/>
  <c r="H253" i="3" l="1"/>
  <c r="M252" i="3"/>
  <c r="I252" i="3"/>
  <c r="L251" i="3"/>
  <c r="K251" i="3"/>
  <c r="K252" i="3" l="1"/>
  <c r="L252" i="3"/>
  <c r="H254" i="3"/>
  <c r="I253" i="3"/>
  <c r="M253" i="3"/>
  <c r="L253" i="3" l="1"/>
  <c r="K253" i="3"/>
  <c r="M254" i="3"/>
  <c r="I254" i="3"/>
  <c r="H255" i="3"/>
  <c r="L254" i="3" l="1"/>
  <c r="K254" i="3"/>
  <c r="M255" i="3"/>
  <c r="H256" i="3"/>
  <c r="I255" i="3"/>
  <c r="M256" i="3" l="1"/>
  <c r="H257" i="3"/>
  <c r="I256" i="3"/>
  <c r="L255" i="3"/>
  <c r="K255" i="3"/>
  <c r="K256" i="3" l="1"/>
  <c r="L256" i="3"/>
  <c r="H258" i="3"/>
  <c r="I257" i="3"/>
  <c r="M257" i="3"/>
  <c r="K257" i="3" l="1"/>
  <c r="L257" i="3"/>
  <c r="M258" i="3"/>
  <c r="H259" i="3"/>
  <c r="I258" i="3"/>
  <c r="H260" i="3" l="1"/>
  <c r="M259" i="3"/>
  <c r="I259" i="3"/>
  <c r="L258" i="3"/>
  <c r="K258" i="3"/>
  <c r="L259" i="3" l="1"/>
  <c r="K259" i="3"/>
  <c r="H261" i="3"/>
  <c r="I260" i="3"/>
  <c r="M260" i="3"/>
  <c r="K260" i="3" l="1"/>
  <c r="L260" i="3"/>
  <c r="H262" i="3"/>
  <c r="I261" i="3"/>
  <c r="M261" i="3"/>
  <c r="L261" i="3" l="1"/>
  <c r="K261" i="3"/>
  <c r="M262" i="3"/>
  <c r="I262" i="3"/>
  <c r="H263" i="3"/>
  <c r="I263" i="3" l="1"/>
  <c r="H264" i="3"/>
  <c r="M263" i="3"/>
  <c r="L262" i="3"/>
  <c r="K262" i="3"/>
  <c r="L263" i="3" l="1"/>
  <c r="K263" i="3"/>
  <c r="I264" i="3"/>
  <c r="H265" i="3"/>
  <c r="M264" i="3"/>
  <c r="K264" i="3" l="1"/>
  <c r="L264" i="3"/>
  <c r="I265" i="3"/>
  <c r="H266" i="3"/>
  <c r="M265" i="3"/>
  <c r="H267" i="3" l="1"/>
  <c r="I266" i="3"/>
  <c r="M266" i="3"/>
  <c r="K265" i="3"/>
  <c r="L265" i="3"/>
  <c r="M267" i="3" l="1"/>
  <c r="H268" i="3"/>
  <c r="I267" i="3"/>
  <c r="K266" i="3"/>
  <c r="L266" i="3"/>
  <c r="K267" i="3" l="1"/>
  <c r="L267" i="3"/>
  <c r="I268" i="3"/>
  <c r="H269" i="3"/>
  <c r="M268" i="3"/>
  <c r="M269" i="3" l="1"/>
  <c r="H270" i="3"/>
  <c r="I269" i="3"/>
  <c r="L268" i="3"/>
  <c r="K268" i="3"/>
  <c r="K269" i="3" l="1"/>
  <c r="L269" i="3"/>
  <c r="H271" i="3"/>
  <c r="I270" i="3"/>
  <c r="M270" i="3"/>
  <c r="L270" i="3" l="1"/>
  <c r="K270" i="3"/>
  <c r="M271" i="3"/>
  <c r="I271" i="3"/>
  <c r="H272" i="3"/>
  <c r="L271" i="3" l="1"/>
  <c r="K271" i="3"/>
  <c r="M272" i="3"/>
  <c r="H273" i="3"/>
  <c r="I272" i="3"/>
  <c r="L272" i="3" l="1"/>
  <c r="K272" i="3"/>
  <c r="M273" i="3"/>
  <c r="H274" i="3"/>
  <c r="I273" i="3"/>
  <c r="H275" i="3" l="1"/>
  <c r="I274" i="3"/>
  <c r="M274" i="3"/>
  <c r="K273" i="3"/>
  <c r="L273" i="3"/>
  <c r="L274" i="3" l="1"/>
  <c r="K274" i="3"/>
  <c r="M275" i="3"/>
  <c r="H276" i="3"/>
  <c r="I275" i="3"/>
  <c r="X103" i="107"/>
  <c r="AH106" i="107"/>
  <c r="X107" i="107"/>
  <c r="AH104" i="107"/>
  <c r="AH100" i="107"/>
  <c r="X98" i="107"/>
  <c r="X99" i="107"/>
  <c r="AH112" i="107"/>
  <c r="AH98" i="107"/>
  <c r="AH99" i="107"/>
  <c r="X100" i="107"/>
  <c r="AH110" i="107"/>
  <c r="AH111" i="107"/>
  <c r="AD104" i="107"/>
  <c r="AH105" i="107"/>
  <c r="AH96" i="107"/>
  <c r="AD102" i="107"/>
  <c r="AD98" i="107"/>
  <c r="AH97" i="107"/>
  <c r="AD106" i="107"/>
  <c r="AH103" i="107"/>
  <c r="AD105" i="107"/>
  <c r="K275" i="3" l="1"/>
  <c r="L275" i="3"/>
  <c r="H277" i="3"/>
  <c r="M276" i="3"/>
  <c r="I276" i="3"/>
  <c r="H278" i="3" l="1"/>
  <c r="I277" i="3"/>
  <c r="M277" i="3"/>
  <c r="L276" i="3"/>
  <c r="K276" i="3"/>
  <c r="H279" i="3" l="1"/>
  <c r="I278" i="3"/>
  <c r="M278" i="3"/>
  <c r="K277" i="3"/>
  <c r="L277" i="3"/>
  <c r="K278" i="3" l="1"/>
  <c r="L278" i="3"/>
  <c r="M279" i="3"/>
  <c r="I279" i="3"/>
  <c r="H280" i="3"/>
  <c r="L279" i="3" l="1"/>
  <c r="K279" i="3"/>
  <c r="I280" i="3"/>
  <c r="H281" i="3"/>
  <c r="M280" i="3"/>
  <c r="I281" i="3" l="1"/>
  <c r="H282" i="3"/>
  <c r="M281" i="3"/>
  <c r="L280" i="3"/>
  <c r="K280" i="3"/>
  <c r="K281" i="3" l="1"/>
  <c r="L281" i="3"/>
  <c r="H283" i="3"/>
  <c r="I282" i="3"/>
  <c r="M282" i="3"/>
  <c r="K282" i="3" l="1"/>
  <c r="L282" i="3"/>
  <c r="M283" i="3"/>
  <c r="H284" i="3"/>
  <c r="I283" i="3"/>
  <c r="H285" i="3" l="1"/>
  <c r="M284" i="3"/>
  <c r="I284" i="3"/>
  <c r="K283" i="3"/>
  <c r="L283" i="3"/>
  <c r="L284" i="3" l="1"/>
  <c r="K284" i="3"/>
  <c r="I285" i="3"/>
  <c r="M285" i="3"/>
  <c r="H286" i="3"/>
  <c r="K285" i="3" l="1"/>
  <c r="L285" i="3"/>
  <c r="H287" i="3"/>
  <c r="I286" i="3"/>
  <c r="M286" i="3"/>
  <c r="L286" i="3" l="1"/>
  <c r="K286" i="3"/>
  <c r="M287" i="3"/>
  <c r="I287" i="3"/>
  <c r="H288" i="3"/>
  <c r="L287" i="3" l="1"/>
  <c r="K287" i="3"/>
  <c r="M288" i="3"/>
  <c r="I288" i="3"/>
  <c r="H289" i="3"/>
  <c r="L288" i="3" l="1"/>
  <c r="K288" i="3"/>
  <c r="M289" i="3"/>
  <c r="H290" i="3"/>
  <c r="I289" i="3"/>
  <c r="K289" i="3" l="1"/>
  <c r="L289" i="3"/>
  <c r="H291" i="3"/>
  <c r="I290" i="3"/>
  <c r="M290" i="3"/>
  <c r="L290" i="3" l="1"/>
  <c r="K290" i="3"/>
  <c r="M291" i="3"/>
  <c r="H292" i="3"/>
  <c r="I291" i="3"/>
  <c r="L291" i="3" l="1"/>
  <c r="K291" i="3"/>
  <c r="H293" i="3"/>
  <c r="M292" i="3"/>
  <c r="I292" i="3"/>
  <c r="H294" i="3" l="1"/>
  <c r="M293" i="3"/>
  <c r="I293" i="3"/>
  <c r="L292" i="3"/>
  <c r="K292" i="3"/>
  <c r="K293" i="3" l="1"/>
  <c r="L293" i="3"/>
  <c r="H295" i="3"/>
  <c r="I294" i="3"/>
  <c r="M294" i="3"/>
  <c r="L294" i="3" l="1"/>
  <c r="K294" i="3"/>
  <c r="M295" i="3"/>
  <c r="I295" i="3"/>
  <c r="H296" i="3"/>
  <c r="K295" i="3" l="1"/>
  <c r="L295" i="3"/>
  <c r="I296" i="3"/>
  <c r="M296" i="3"/>
  <c r="H297" i="3"/>
  <c r="L296" i="3" l="1"/>
  <c r="K296" i="3"/>
  <c r="I297" i="3"/>
  <c r="H298" i="3"/>
  <c r="M297" i="3"/>
  <c r="H299" i="3" l="1"/>
  <c r="I298" i="3"/>
  <c r="M298" i="3"/>
  <c r="K297" i="3"/>
  <c r="L297" i="3"/>
  <c r="K298" i="3" l="1"/>
  <c r="L298" i="3"/>
  <c r="M299" i="3"/>
  <c r="H300" i="3"/>
  <c r="I299" i="3"/>
  <c r="H301" i="3" l="1"/>
  <c r="I300" i="3"/>
  <c r="M300" i="3"/>
  <c r="L299" i="3"/>
  <c r="K299" i="3"/>
  <c r="K300" i="3" l="1"/>
  <c r="L300" i="3"/>
  <c r="H302" i="3"/>
  <c r="I301" i="3"/>
  <c r="M301" i="3"/>
  <c r="L301" i="3" l="1"/>
  <c r="K301" i="3"/>
  <c r="M302" i="3"/>
  <c r="I302" i="3"/>
  <c r="H303" i="3"/>
  <c r="M303" i="3" l="1"/>
  <c r="H304" i="3"/>
  <c r="I303" i="3"/>
  <c r="L302" i="3"/>
  <c r="K302" i="3"/>
  <c r="L303" i="3" l="1"/>
  <c r="K303" i="3"/>
  <c r="H305" i="3"/>
  <c r="I304" i="3"/>
  <c r="M304" i="3"/>
  <c r="K304" i="3" l="1"/>
  <c r="L304" i="3"/>
  <c r="H306" i="3"/>
  <c r="I305" i="3"/>
  <c r="M305" i="3"/>
  <c r="K305" i="3" l="1"/>
  <c r="L305" i="3"/>
  <c r="M306" i="3"/>
  <c r="H307" i="3"/>
  <c r="I306" i="3"/>
  <c r="H308" i="3" l="1"/>
  <c r="M307" i="3"/>
  <c r="I307" i="3"/>
  <c r="L306" i="3"/>
  <c r="K306" i="3"/>
  <c r="L307" i="3" l="1"/>
  <c r="K307" i="3"/>
  <c r="H309" i="3"/>
  <c r="I308" i="3"/>
  <c r="M308" i="3"/>
  <c r="K308" i="3" l="1"/>
  <c r="L308" i="3"/>
  <c r="H310" i="3"/>
  <c r="I309" i="3"/>
  <c r="M309" i="3"/>
  <c r="K309" i="3" l="1"/>
  <c r="L309" i="3"/>
  <c r="M310" i="3"/>
  <c r="I310" i="3"/>
  <c r="H311" i="3"/>
  <c r="L310" i="3" l="1"/>
  <c r="K310" i="3"/>
  <c r="M311" i="3"/>
  <c r="I311" i="3"/>
  <c r="H312" i="3"/>
  <c r="H313" i="3" l="1"/>
  <c r="I312" i="3"/>
  <c r="M312" i="3"/>
  <c r="L311" i="3"/>
  <c r="K311" i="3"/>
  <c r="K312" i="3" l="1"/>
  <c r="L312" i="3"/>
  <c r="H314" i="3"/>
  <c r="I313" i="3"/>
  <c r="M313" i="3"/>
  <c r="K313" i="3" l="1"/>
  <c r="L313" i="3"/>
  <c r="M314" i="3"/>
  <c r="H315" i="3"/>
  <c r="I314" i="3"/>
  <c r="H316" i="3" l="1"/>
  <c r="M315" i="3"/>
  <c r="I315" i="3"/>
  <c r="L314" i="3"/>
  <c r="K314" i="3"/>
  <c r="L315" i="3" l="1"/>
  <c r="K315" i="3"/>
  <c r="H317" i="3"/>
  <c r="I316" i="3"/>
  <c r="M316" i="3"/>
  <c r="K316" i="3" l="1"/>
  <c r="L316" i="3"/>
  <c r="H318" i="3"/>
  <c r="I317" i="3"/>
  <c r="M317" i="3"/>
  <c r="K317" i="3" l="1"/>
  <c r="L317" i="3"/>
  <c r="M318" i="3"/>
  <c r="I318" i="3"/>
  <c r="H319" i="3"/>
  <c r="L318" i="3" l="1"/>
  <c r="K318" i="3"/>
  <c r="M319" i="3"/>
  <c r="H320" i="3"/>
  <c r="I319" i="3"/>
  <c r="H321" i="3" l="1"/>
  <c r="I320" i="3"/>
  <c r="M320" i="3"/>
  <c r="L319" i="3"/>
  <c r="K319" i="3"/>
  <c r="K320" i="3" l="1"/>
  <c r="L320" i="3"/>
  <c r="H322" i="3"/>
  <c r="I321" i="3"/>
  <c r="M321" i="3"/>
  <c r="K321" i="3" l="1"/>
  <c r="L321" i="3"/>
  <c r="M322" i="3"/>
  <c r="H323" i="3"/>
  <c r="I322" i="3"/>
  <c r="L322" i="3" l="1"/>
  <c r="K322" i="3"/>
  <c r="I323" i="3"/>
  <c r="H324" i="3"/>
  <c r="M323" i="3"/>
  <c r="L323" i="3" l="1"/>
  <c r="K323" i="3"/>
  <c r="H325" i="3"/>
  <c r="I324" i="3"/>
  <c r="M324" i="3"/>
  <c r="K324" i="3" l="1"/>
  <c r="L324" i="3"/>
  <c r="H326" i="3"/>
  <c r="I325" i="3"/>
  <c r="M325" i="3"/>
  <c r="K325" i="3" l="1"/>
  <c r="L325" i="3"/>
  <c r="M326" i="3"/>
  <c r="I326" i="3"/>
  <c r="H327" i="3"/>
  <c r="L326" i="3" l="1"/>
  <c r="K326" i="3"/>
  <c r="M327" i="3"/>
  <c r="I327" i="3"/>
  <c r="H328" i="3"/>
  <c r="H329" i="3" l="1"/>
  <c r="I328" i="3"/>
  <c r="M328" i="3"/>
  <c r="L327" i="3"/>
  <c r="K327" i="3"/>
  <c r="K328" i="3" l="1"/>
  <c r="L328" i="3"/>
  <c r="H330" i="3"/>
  <c r="I329" i="3"/>
  <c r="M329" i="3"/>
  <c r="K329" i="3" l="1"/>
  <c r="L329" i="3"/>
  <c r="M330" i="3"/>
  <c r="H331" i="3"/>
  <c r="I330" i="3"/>
  <c r="M331" i="3" l="1"/>
  <c r="I331" i="3"/>
  <c r="H332" i="3"/>
  <c r="L330" i="3"/>
  <c r="K330" i="3"/>
  <c r="H333" i="3" l="1"/>
  <c r="I332" i="3"/>
  <c r="M332" i="3"/>
  <c r="L331" i="3"/>
  <c r="K331" i="3"/>
  <c r="K332" i="3" l="1"/>
  <c r="L332" i="3"/>
  <c r="H334" i="3"/>
  <c r="I333" i="3"/>
  <c r="M333" i="3"/>
  <c r="L333" i="3" l="1"/>
  <c r="K333" i="3"/>
  <c r="M334" i="3"/>
  <c r="I334" i="3"/>
  <c r="H335" i="3"/>
  <c r="M335" i="3" l="1"/>
  <c r="H336" i="3"/>
  <c r="I335" i="3"/>
  <c r="L334" i="3"/>
  <c r="K334" i="3"/>
  <c r="L335" i="3" l="1"/>
  <c r="K335" i="3"/>
  <c r="H337" i="3"/>
  <c r="I336" i="3"/>
  <c r="M336" i="3"/>
  <c r="K336" i="3" l="1"/>
  <c r="L336" i="3"/>
  <c r="H338" i="3"/>
  <c r="I337" i="3"/>
  <c r="M337" i="3"/>
  <c r="K337" i="3" l="1"/>
  <c r="L337" i="3"/>
  <c r="M338" i="3"/>
  <c r="H339" i="3"/>
  <c r="I338" i="3"/>
  <c r="H340" i="3" l="1"/>
  <c r="M339" i="3"/>
  <c r="I339" i="3"/>
  <c r="L338" i="3"/>
  <c r="K338" i="3"/>
  <c r="L339" i="3" l="1"/>
  <c r="K339" i="3"/>
  <c r="H341" i="3"/>
  <c r="I340" i="3"/>
  <c r="M340" i="3"/>
  <c r="K340" i="3" l="1"/>
  <c r="L340" i="3"/>
  <c r="H342" i="3"/>
  <c r="I341" i="3"/>
  <c r="M341" i="3"/>
  <c r="L341" i="3" l="1"/>
  <c r="K341" i="3"/>
  <c r="M342" i="3"/>
  <c r="I342" i="3"/>
  <c r="H343" i="3"/>
  <c r="M343" i="3" l="1"/>
  <c r="I343" i="3"/>
  <c r="H344" i="3"/>
  <c r="L342" i="3"/>
  <c r="K342" i="3"/>
  <c r="H345" i="3" l="1"/>
  <c r="I344" i="3"/>
  <c r="M344" i="3"/>
  <c r="L343" i="3"/>
  <c r="K343" i="3"/>
  <c r="K344" i="3" l="1"/>
  <c r="L344" i="3"/>
  <c r="H346" i="3"/>
  <c r="I345" i="3"/>
  <c r="M345" i="3"/>
  <c r="K345" i="3" l="1"/>
  <c r="L345" i="3"/>
  <c r="M346" i="3"/>
  <c r="H347" i="3"/>
  <c r="I346" i="3"/>
  <c r="H348" i="3" l="1"/>
  <c r="I347" i="3"/>
  <c r="M347" i="3"/>
  <c r="L346" i="3"/>
  <c r="K346" i="3"/>
  <c r="L347" i="3" l="1"/>
  <c r="K347" i="3"/>
  <c r="H349" i="3"/>
  <c r="I348" i="3"/>
  <c r="M348" i="3"/>
  <c r="K348" i="3" l="1"/>
  <c r="L348" i="3"/>
  <c r="H350" i="3"/>
  <c r="I349" i="3"/>
  <c r="M349" i="3"/>
  <c r="L349" i="3" l="1"/>
  <c r="K349" i="3"/>
  <c r="M350" i="3"/>
  <c r="I350" i="3"/>
  <c r="H351" i="3"/>
  <c r="M351" i="3" l="1"/>
  <c r="I351" i="3"/>
  <c r="H352" i="3"/>
  <c r="L350" i="3"/>
  <c r="K350" i="3"/>
  <c r="H353" i="3" l="1"/>
  <c r="I352" i="3"/>
  <c r="M352" i="3"/>
  <c r="L351" i="3"/>
  <c r="K351" i="3"/>
  <c r="K352" i="3" l="1"/>
  <c r="L352" i="3"/>
  <c r="H354" i="3"/>
  <c r="I353" i="3"/>
  <c r="M353" i="3"/>
  <c r="K353" i="3" l="1"/>
  <c r="L353" i="3"/>
  <c r="M354" i="3"/>
  <c r="H355" i="3"/>
  <c r="I354" i="3"/>
  <c r="I355" i="3" l="1"/>
  <c r="H356" i="3"/>
  <c r="M355" i="3"/>
  <c r="L354" i="3"/>
  <c r="K354" i="3"/>
  <c r="H357" i="3" l="1"/>
  <c r="I356" i="3"/>
  <c r="M356" i="3"/>
  <c r="L355" i="3"/>
  <c r="K355" i="3"/>
  <c r="K356" i="3" l="1"/>
  <c r="L356" i="3"/>
  <c r="H358" i="3"/>
  <c r="I357" i="3"/>
  <c r="M357" i="3"/>
  <c r="K357" i="3" l="1"/>
  <c r="L357" i="3"/>
  <c r="M358" i="3"/>
  <c r="I358" i="3"/>
  <c r="H359" i="3"/>
  <c r="L358" i="3" l="1"/>
  <c r="K358" i="3"/>
  <c r="M359" i="3"/>
  <c r="I359" i="3"/>
  <c r="H360" i="3"/>
  <c r="L359" i="3" l="1"/>
  <c r="K359" i="3"/>
  <c r="H361" i="3"/>
  <c r="I360" i="3"/>
  <c r="M360" i="3"/>
  <c r="H362" i="3" l="1"/>
  <c r="I361" i="3"/>
  <c r="M361" i="3"/>
  <c r="K360" i="3"/>
  <c r="L360" i="3"/>
  <c r="K361" i="3" l="1"/>
  <c r="L361" i="3"/>
  <c r="M362" i="3"/>
  <c r="H363" i="3"/>
  <c r="I362" i="3"/>
  <c r="M363" i="3" l="1"/>
  <c r="I363" i="3"/>
  <c r="H364" i="3"/>
  <c r="L362" i="3"/>
  <c r="K362" i="3"/>
  <c r="H365" i="3" l="1"/>
  <c r="I364" i="3"/>
  <c r="M364" i="3"/>
  <c r="L363" i="3"/>
  <c r="K363" i="3"/>
  <c r="K364" i="3" l="1"/>
  <c r="L364" i="3"/>
  <c r="H366" i="3"/>
  <c r="I365" i="3"/>
  <c r="M365" i="3"/>
  <c r="L365" i="3" l="1"/>
  <c r="K365" i="3"/>
  <c r="M366" i="3"/>
  <c r="I366" i="3"/>
  <c r="F4" i="3"/>
  <c r="F3" i="3"/>
  <c r="F5" i="3"/>
  <c r="F6" i="3"/>
  <c r="F10" i="3"/>
  <c r="F8" i="3"/>
  <c r="F7" i="3"/>
  <c r="F12" i="3"/>
  <c r="F9" i="3"/>
  <c r="F11" i="3"/>
  <c r="L366" i="3" l="1"/>
  <c r="K366" i="3"/>
  <c r="F2" i="3" l="1"/>
  <c r="S5" i="122"/>
  <c r="S4" i="122" s="1"/>
  <c r="AK5" i="122"/>
  <c r="AK4" i="122" s="1"/>
  <c r="AG5" i="122"/>
  <c r="AG4" i="122" s="1"/>
  <c r="AB5" i="122"/>
  <c r="AB4" i="122" s="1"/>
  <c r="AV5" i="122"/>
  <c r="AV4" i="122" s="1"/>
  <c r="W5" i="122"/>
  <c r="W4" i="122" s="1"/>
  <c r="AA5" i="122"/>
  <c r="AA4" i="122" s="1"/>
  <c r="AR5" i="122"/>
  <c r="AR4" i="122" s="1"/>
  <c r="AI5" i="122"/>
  <c r="AI4" i="122" s="1"/>
  <c r="AM5" i="122"/>
  <c r="AM4" i="122" s="1"/>
  <c r="AW5" i="122"/>
  <c r="AW4" i="122" s="1"/>
  <c r="AN5" i="122"/>
  <c r="AN4" i="122" s="1"/>
  <c r="V5" i="122"/>
  <c r="V4" i="122" s="1"/>
  <c r="Y5" i="122"/>
  <c r="Y4" i="122" s="1"/>
  <c r="AD5" i="122"/>
  <c r="AD4" i="122" s="1"/>
  <c r="AH5" i="122"/>
  <c r="AH4" i="122" s="1"/>
  <c r="AL5" i="122"/>
  <c r="AL4" i="122" s="1"/>
  <c r="AP5" i="122"/>
  <c r="AP4" i="122" s="1"/>
  <c r="AT5" i="122"/>
  <c r="AT4" i="122" s="1"/>
  <c r="U5" i="122"/>
  <c r="U4" i="122" s="1"/>
  <c r="AE5" i="122"/>
  <c r="AE4" i="122" s="1"/>
  <c r="AC5" i="122"/>
  <c r="AC4" i="122" s="1"/>
  <c r="Z5" i="122"/>
  <c r="Z4" i="122" s="1"/>
  <c r="AQ5" i="122"/>
  <c r="AQ4" i="122" s="1"/>
  <c r="AU5" i="122"/>
  <c r="AU4" i="122" s="1"/>
  <c r="AS5" i="122"/>
  <c r="AS4" i="122" s="1"/>
  <c r="T5" i="122"/>
  <c r="T4" i="122" s="1"/>
  <c r="X5" i="122"/>
  <c r="X4" i="122" s="1"/>
  <c r="AO5" i="122"/>
  <c r="AO4" i="122" s="1"/>
  <c r="AF5" i="122"/>
  <c r="AF4" i="122" s="1"/>
  <c r="AJ5" i="122"/>
  <c r="AJ4" i="122" s="1"/>
  <c r="S5" i="116"/>
  <c r="S4" i="116" s="1"/>
  <c r="T5" i="116"/>
  <c r="T4" i="116" s="1"/>
  <c r="AA5" i="116"/>
  <c r="AA4" i="116" s="1"/>
  <c r="AQ5" i="116"/>
  <c r="AQ4" i="116" s="1"/>
  <c r="AK5" i="116"/>
  <c r="AK4" i="116" s="1"/>
  <c r="AJ5" i="116"/>
  <c r="AJ4" i="116" s="1"/>
  <c r="AF5" i="116"/>
  <c r="AF4" i="116" s="1"/>
  <c r="AG5" i="116"/>
  <c r="AG4" i="116" s="1"/>
  <c r="AC5" i="116"/>
  <c r="AC4" i="116" s="1"/>
  <c r="AV5" i="116"/>
  <c r="AV4" i="116" s="1"/>
  <c r="AS5" i="116"/>
  <c r="AS4" i="116" s="1"/>
  <c r="AB5" i="116"/>
  <c r="AB4" i="116" s="1"/>
  <c r="AU5" i="116"/>
  <c r="AU4" i="116" s="1"/>
  <c r="Y5" i="116"/>
  <c r="Y4" i="116" s="1"/>
  <c r="U5" i="116"/>
  <c r="U4" i="116" s="1"/>
  <c r="AM5" i="116"/>
  <c r="AM4" i="116" s="1"/>
  <c r="AI5" i="116"/>
  <c r="AI4" i="116" s="1"/>
  <c r="V5" i="116"/>
  <c r="V4" i="116" s="1"/>
  <c r="AP5" i="116"/>
  <c r="AP4" i="116" s="1"/>
  <c r="AN5" i="116"/>
  <c r="AN4" i="116" s="1"/>
  <c r="AR5" i="116"/>
  <c r="AR4" i="116" s="1"/>
  <c r="Z5" i="116"/>
  <c r="Z4" i="116" s="1"/>
  <c r="AE5" i="116"/>
  <c r="AE4" i="116" s="1"/>
  <c r="AD5" i="116"/>
  <c r="AD4" i="116" s="1"/>
  <c r="AT5" i="116"/>
  <c r="AT4" i="116" s="1"/>
  <c r="AL5" i="116"/>
  <c r="AL4" i="116" s="1"/>
  <c r="AW5" i="116"/>
  <c r="AW4" i="116" s="1"/>
  <c r="X5" i="116"/>
  <c r="X4" i="116" s="1"/>
  <c r="W5" i="116"/>
  <c r="W4" i="116" s="1"/>
  <c r="AO5" i="116"/>
  <c r="AO4" i="116" s="1"/>
  <c r="AH5" i="116"/>
  <c r="AH4" i="116" s="1"/>
  <c r="AI5" i="83"/>
  <c r="AI4" i="83" s="1"/>
  <c r="S5" i="95"/>
  <c r="S4" i="95" s="1"/>
  <c r="S5" i="87"/>
  <c r="S4" i="87" s="1"/>
  <c r="T5" i="92"/>
  <c r="T4" i="92" s="1"/>
  <c r="T5" i="94"/>
  <c r="T4" i="94" s="1"/>
  <c r="S5" i="88"/>
  <c r="S4" i="88" s="1"/>
  <c r="S5" i="102"/>
  <c r="S4" i="102" s="1"/>
  <c r="S5" i="90"/>
  <c r="S4" i="90" s="1"/>
  <c r="S5" i="86"/>
  <c r="S4" i="86" s="1"/>
  <c r="AQ5" i="102"/>
  <c r="AQ4" i="102" s="1"/>
  <c r="Y5" i="94"/>
  <c r="Y4" i="94" s="1"/>
  <c r="AG5" i="89"/>
  <c r="AG4" i="89" s="1"/>
  <c r="V5" i="88"/>
  <c r="V4" i="88" s="1"/>
  <c r="X5" i="92"/>
  <c r="X4" i="92" s="1"/>
  <c r="AE5" i="87"/>
  <c r="AE4" i="87" s="1"/>
  <c r="T5" i="90"/>
  <c r="T4" i="90" s="1"/>
  <c r="AR5" i="95"/>
  <c r="AR4" i="95" s="1"/>
  <c r="AF5" i="102"/>
  <c r="AF4" i="102" s="1"/>
  <c r="Z5" i="89"/>
  <c r="Z4" i="89" s="1"/>
  <c r="X5" i="94"/>
  <c r="X4" i="94" s="1"/>
  <c r="AE5" i="88"/>
  <c r="AE4" i="88" s="1"/>
  <c r="AG5" i="92"/>
  <c r="AG4" i="92" s="1"/>
  <c r="S5" i="92"/>
  <c r="S4" i="92" s="1"/>
  <c r="AF5" i="83"/>
  <c r="AF4" i="83" s="1"/>
  <c r="AC5" i="87"/>
  <c r="AC4" i="87" s="1"/>
  <c r="AR5" i="102"/>
  <c r="AR4" i="102" s="1"/>
  <c r="Y5" i="87"/>
  <c r="Y4" i="87" s="1"/>
  <c r="AK5" i="102"/>
  <c r="AK4" i="102" s="1"/>
  <c r="AI5" i="89"/>
  <c r="AI4" i="89" s="1"/>
  <c r="X5" i="89"/>
  <c r="X4" i="89" s="1"/>
  <c r="AI5" i="94"/>
  <c r="AI4" i="94" s="1"/>
  <c r="AS5" i="95"/>
  <c r="AS4" i="95" s="1"/>
  <c r="AD5" i="92"/>
  <c r="AD4" i="92" s="1"/>
  <c r="AL5" i="95"/>
  <c r="AL4" i="95" s="1"/>
  <c r="AF5" i="95"/>
  <c r="AF4" i="95" s="1"/>
  <c r="Z5" i="90"/>
  <c r="Z4" i="90" s="1"/>
  <c r="U5" i="95"/>
  <c r="U4" i="95" s="1"/>
  <c r="Z5" i="95"/>
  <c r="Z4" i="95" s="1"/>
  <c r="AB5" i="87"/>
  <c r="AB4" i="87" s="1"/>
  <c r="W5" i="102"/>
  <c r="W4" i="102" s="1"/>
  <c r="T5" i="83"/>
  <c r="T4" i="83" s="1"/>
  <c r="AE5" i="94"/>
  <c r="AE4" i="94" s="1"/>
  <c r="S5" i="94"/>
  <c r="S4" i="94" s="1"/>
  <c r="Y5" i="95"/>
  <c r="Y4" i="95" s="1"/>
  <c r="X5" i="87"/>
  <c r="X4" i="87" s="1"/>
  <c r="AA5" i="86"/>
  <c r="AA4" i="86" s="1"/>
  <c r="AV5" i="102"/>
  <c r="AV4" i="102" s="1"/>
  <c r="AC5" i="95"/>
  <c r="AC4" i="95" s="1"/>
  <c r="AU5" i="102"/>
  <c r="AU4" i="102" s="1"/>
  <c r="U5" i="83"/>
  <c r="U4" i="83" s="1"/>
  <c r="AA5" i="102"/>
  <c r="AA4" i="102" s="1"/>
  <c r="X5" i="83"/>
  <c r="X4" i="83" s="1"/>
  <c r="AO5" i="95"/>
  <c r="AO4" i="95" s="1"/>
  <c r="AA5" i="83"/>
  <c r="AA4" i="83" s="1"/>
  <c r="AG5" i="102"/>
  <c r="AG4" i="102" s="1"/>
  <c r="Y5" i="86"/>
  <c r="Y4" i="86" s="1"/>
  <c r="Z5" i="88"/>
  <c r="Z4" i="88" s="1"/>
  <c r="W5" i="87"/>
  <c r="W4" i="87" s="1"/>
  <c r="V5" i="92"/>
  <c r="V4" i="92" s="1"/>
  <c r="AD5" i="88"/>
  <c r="AD4" i="88" s="1"/>
  <c r="AH5" i="95"/>
  <c r="AH4" i="95" s="1"/>
  <c r="AC5" i="88"/>
  <c r="AC4" i="88" s="1"/>
  <c r="AA5" i="89"/>
  <c r="AA4" i="89" s="1"/>
  <c r="U5" i="88"/>
  <c r="U4" i="88" s="1"/>
  <c r="AB5" i="86"/>
  <c r="AB4" i="86" s="1"/>
  <c r="AB5" i="102"/>
  <c r="AB4" i="102" s="1"/>
  <c r="X5" i="90"/>
  <c r="X4" i="90" s="1"/>
  <c r="U5" i="102"/>
  <c r="U4" i="102" s="1"/>
  <c r="AH5" i="89"/>
  <c r="AH4" i="89" s="1"/>
  <c r="AT5" i="95"/>
  <c r="AT4" i="95" s="1"/>
  <c r="AB5" i="88"/>
  <c r="AB4" i="88" s="1"/>
  <c r="AM5" i="95"/>
  <c r="AM4" i="95" s="1"/>
  <c r="AP5" i="102"/>
  <c r="AP4" i="102" s="1"/>
  <c r="U5" i="86"/>
  <c r="U4" i="86" s="1"/>
  <c r="T5" i="102"/>
  <c r="T4" i="102" s="1"/>
  <c r="Y5" i="102"/>
  <c r="Y4" i="102" s="1"/>
  <c r="V5" i="90"/>
  <c r="V4" i="90" s="1"/>
  <c r="AG5" i="83"/>
  <c r="AG4" i="83" s="1"/>
  <c r="U5" i="90"/>
  <c r="U4" i="90" s="1"/>
  <c r="AJ5" i="92"/>
  <c r="AJ4" i="92" s="1"/>
  <c r="S5" i="89"/>
  <c r="S4" i="89" s="1"/>
  <c r="AF5" i="92"/>
  <c r="AF4" i="92" s="1"/>
  <c r="W5" i="89"/>
  <c r="W4" i="89" s="1"/>
  <c r="AV5" i="95"/>
  <c r="AV4" i="95" s="1"/>
  <c r="AB5" i="89"/>
  <c r="AB4" i="89" s="1"/>
  <c r="AK5" i="95"/>
  <c r="AK4" i="95" s="1"/>
  <c r="AN5" i="102"/>
  <c r="AN4" i="102" s="1"/>
  <c r="V5" i="86"/>
  <c r="V4" i="86" s="1"/>
  <c r="AH5" i="87"/>
  <c r="AH4" i="87" s="1"/>
  <c r="W5" i="90"/>
  <c r="W4" i="90" s="1"/>
  <c r="T5" i="89"/>
  <c r="T4" i="89" s="1"/>
  <c r="AC5" i="90"/>
  <c r="AC4" i="90" s="1"/>
  <c r="X5" i="95"/>
  <c r="X4" i="95" s="1"/>
  <c r="AG5" i="86"/>
  <c r="AG4" i="86" s="1"/>
  <c r="AN5" i="95"/>
  <c r="AN4" i="95" s="1"/>
  <c r="AC5" i="89"/>
  <c r="AC4" i="89" s="1"/>
  <c r="AF5" i="89"/>
  <c r="AF4" i="89" s="1"/>
  <c r="T5" i="87"/>
  <c r="T4" i="87" s="1"/>
  <c r="AC5" i="83"/>
  <c r="AC4" i="83" s="1"/>
  <c r="AI5" i="92"/>
  <c r="AI4" i="92" s="1"/>
  <c r="AE5" i="83"/>
  <c r="AE4" i="83" s="1"/>
  <c r="W5" i="88"/>
  <c r="W4" i="88" s="1"/>
  <c r="Z5" i="86"/>
  <c r="Z4" i="86" s="1"/>
  <c r="Z5" i="92"/>
  <c r="Z4" i="92" s="1"/>
  <c r="AE5" i="89"/>
  <c r="AE4" i="89" s="1"/>
  <c r="W5" i="92"/>
  <c r="W4" i="92" s="1"/>
  <c r="T5" i="88"/>
  <c r="T4" i="88" s="1"/>
  <c r="AE5" i="90"/>
  <c r="AE4" i="90" s="1"/>
  <c r="AI5" i="95"/>
  <c r="AI4" i="95" s="1"/>
  <c r="AD5" i="83"/>
  <c r="AD4" i="83" s="1"/>
  <c r="Y5" i="88"/>
  <c r="Y4" i="88" s="1"/>
  <c r="AB5" i="83"/>
  <c r="AB4" i="83" s="1"/>
  <c r="X5" i="86"/>
  <c r="X4" i="86" s="1"/>
  <c r="AH5" i="90"/>
  <c r="AH4" i="90" s="1"/>
  <c r="V5" i="94"/>
  <c r="V4" i="94" s="1"/>
  <c r="AF5" i="87"/>
  <c r="AF4" i="87" s="1"/>
  <c r="AE5" i="92"/>
  <c r="AE4" i="92" s="1"/>
  <c r="W5" i="83"/>
  <c r="W4" i="83" s="1"/>
  <c r="AG5" i="94"/>
  <c r="AG4" i="94" s="1"/>
  <c r="AD5" i="95"/>
  <c r="AD4" i="95" s="1"/>
  <c r="AC5" i="94"/>
  <c r="AC4" i="94" s="1"/>
  <c r="W5" i="95"/>
  <c r="W4" i="95" s="1"/>
  <c r="Z5" i="102"/>
  <c r="Z4" i="102" s="1"/>
  <c r="V5" i="89"/>
  <c r="V4" i="89" s="1"/>
  <c r="AH5" i="94"/>
  <c r="AH4" i="94" s="1"/>
  <c r="AE5" i="102"/>
  <c r="AE4" i="102" s="1"/>
  <c r="Z5" i="87"/>
  <c r="Z4" i="87" s="1"/>
  <c r="V5" i="95"/>
  <c r="V4" i="95" s="1"/>
  <c r="AA5" i="95"/>
  <c r="AA4" i="95" s="1"/>
  <c r="X5" i="88"/>
  <c r="X4" i="88" s="1"/>
  <c r="AO5" i="102"/>
  <c r="AO4" i="102" s="1"/>
  <c r="Y5" i="92"/>
  <c r="Y4" i="92" s="1"/>
  <c r="U5" i="94"/>
  <c r="U4" i="94" s="1"/>
  <c r="AP5" i="95"/>
  <c r="AP4" i="95" s="1"/>
  <c r="AB5" i="92"/>
  <c r="AB4" i="92" s="1"/>
  <c r="AH5" i="102"/>
  <c r="AH4" i="102" s="1"/>
  <c r="Z5" i="83"/>
  <c r="Z4" i="83" s="1"/>
  <c r="AH5" i="92"/>
  <c r="AH4" i="92" s="1"/>
  <c r="T5" i="86"/>
  <c r="T4" i="86" s="1"/>
  <c r="Y5" i="83"/>
  <c r="Y4" i="83" s="1"/>
  <c r="AB5" i="95"/>
  <c r="AB4" i="95" s="1"/>
  <c r="AW5" i="102"/>
  <c r="AW4" i="102" s="1"/>
  <c r="AD5" i="94"/>
  <c r="AD4" i="94" s="1"/>
  <c r="S5" i="83"/>
  <c r="S4" i="83" s="1"/>
  <c r="AA5" i="88"/>
  <c r="AA4" i="88" s="1"/>
  <c r="AF5" i="90"/>
  <c r="AF4" i="90" s="1"/>
  <c r="AJ5" i="102"/>
  <c r="AJ4" i="102" s="1"/>
  <c r="AQ5" i="95"/>
  <c r="AQ4" i="95" s="1"/>
  <c r="X5" i="102"/>
  <c r="X4" i="102" s="1"/>
  <c r="Z5" i="94"/>
  <c r="Z4" i="94" s="1"/>
  <c r="AM5" i="102"/>
  <c r="AM4" i="102" s="1"/>
  <c r="AD5" i="87"/>
  <c r="AD4" i="87" s="1"/>
  <c r="AI5" i="87"/>
  <c r="AI4" i="87" s="1"/>
  <c r="V5" i="102"/>
  <c r="V4" i="102" s="1"/>
  <c r="AE5" i="86"/>
  <c r="AE4" i="86" s="1"/>
  <c r="AT5" i="102"/>
  <c r="AT4" i="102" s="1"/>
  <c r="U5" i="92"/>
  <c r="U4" i="92" s="1"/>
  <c r="AS5" i="102"/>
  <c r="AS4" i="102" s="1"/>
  <c r="W5" i="86"/>
  <c r="W4" i="86" s="1"/>
  <c r="AA5" i="92"/>
  <c r="AA4" i="92" s="1"/>
  <c r="V5" i="87"/>
  <c r="V4" i="87" s="1"/>
  <c r="AJ5" i="94"/>
  <c r="AJ4" i="94" s="1"/>
  <c r="AJ5" i="95"/>
  <c r="AJ4" i="95" s="1"/>
  <c r="AA5" i="87"/>
  <c r="AA4" i="87" s="1"/>
  <c r="AF5" i="88"/>
  <c r="AF4" i="88" s="1"/>
  <c r="AD5" i="86"/>
  <c r="AD4" i="86" s="1"/>
  <c r="AA5" i="90"/>
  <c r="AA4" i="90" s="1"/>
  <c r="AH5" i="88"/>
  <c r="AH4" i="88" s="1"/>
  <c r="AA5" i="94"/>
  <c r="AA4" i="94" s="1"/>
  <c r="Y5" i="89"/>
  <c r="Y4" i="89" s="1"/>
  <c r="AJ5" i="89"/>
  <c r="AJ4" i="89" s="1"/>
  <c r="AC5" i="92"/>
  <c r="AC4" i="92" s="1"/>
  <c r="AG5" i="87"/>
  <c r="AG4" i="87" s="1"/>
  <c r="AD5" i="102"/>
  <c r="AD4" i="102" s="1"/>
  <c r="AG5" i="88"/>
  <c r="AG4" i="88" s="1"/>
  <c r="AE5" i="95"/>
  <c r="AE4" i="95" s="1"/>
  <c r="AW5" i="95"/>
  <c r="AW4" i="95" s="1"/>
  <c r="W5" i="94"/>
  <c r="W4" i="94" s="1"/>
  <c r="AC5" i="86"/>
  <c r="AC4" i="86" s="1"/>
  <c r="AU5" i="95"/>
  <c r="AU4" i="95" s="1"/>
  <c r="AB5" i="90"/>
  <c r="AB4" i="90" s="1"/>
  <c r="AI5" i="90"/>
  <c r="AI4" i="90" s="1"/>
  <c r="AB5" i="94"/>
  <c r="AB4" i="94" s="1"/>
  <c r="AF5" i="94"/>
  <c r="AF4" i="94" s="1"/>
  <c r="AK5" i="94"/>
  <c r="AK4" i="94" s="1"/>
  <c r="AH5" i="83"/>
  <c r="AH4" i="83" s="1"/>
  <c r="V5" i="83"/>
  <c r="V4" i="83" s="1"/>
  <c r="AF5" i="86"/>
  <c r="AF4" i="86" s="1"/>
  <c r="Y5" i="90"/>
  <c r="Y4" i="90" s="1"/>
  <c r="AD5" i="89"/>
  <c r="AD4" i="89" s="1"/>
  <c r="AL5" i="102"/>
  <c r="AL4" i="102" s="1"/>
  <c r="U5" i="87"/>
  <c r="U4" i="87" s="1"/>
  <c r="AD5" i="90"/>
  <c r="AD4" i="90" s="1"/>
  <c r="AC5" i="102"/>
  <c r="AC4" i="102" s="1"/>
  <c r="AI5" i="102"/>
  <c r="AI4" i="102" s="1"/>
  <c r="AJ5" i="90"/>
  <c r="AJ4" i="90" s="1"/>
  <c r="T5" i="95"/>
  <c r="T4" i="95" s="1"/>
  <c r="AH5" i="86"/>
  <c r="AH4" i="86" s="1"/>
  <c r="AG5" i="95"/>
  <c r="AG4" i="95" s="1"/>
  <c r="U5" i="89"/>
  <c r="U4" i="89" s="1"/>
  <c r="AG5" i="90"/>
  <c r="AG4" i="90" s="1"/>
  <c r="AJ5" i="87"/>
  <c r="AJ4" i="87" s="1"/>
  <c r="AJ5" i="86"/>
  <c r="AJ4" i="86" s="1"/>
  <c r="AK5" i="89"/>
  <c r="AK4" i="89" s="1"/>
  <c r="AJ5" i="88"/>
  <c r="AJ4" i="88" s="1"/>
  <c r="AK5" i="92"/>
  <c r="AK4" i="92" s="1"/>
  <c r="AI5" i="88"/>
  <c r="AI4" i="88" s="1"/>
  <c r="AK5" i="86"/>
  <c r="AK4" i="86" s="1"/>
  <c r="AI5" i="86"/>
  <c r="AI4" i="86" s="1"/>
  <c r="AK5" i="90"/>
  <c r="AK4" i="90" s="1"/>
  <c r="AJ5" i="83"/>
  <c r="AJ4" i="83" s="1"/>
  <c r="AL5" i="89"/>
  <c r="AL4" i="89" s="1"/>
  <c r="AL5" i="92"/>
  <c r="AL4" i="92" s="1"/>
  <c r="AK5" i="83"/>
  <c r="AK4" i="83" s="1"/>
  <c r="AL5" i="94"/>
  <c r="AL4" i="94" s="1"/>
  <c r="AL5" i="83"/>
  <c r="AL4" i="83" s="1"/>
  <c r="AL5" i="86"/>
  <c r="AL4" i="86" s="1"/>
  <c r="AK5" i="88"/>
  <c r="AK4" i="88" s="1"/>
  <c r="AM5" i="92"/>
  <c r="AM4" i="92" s="1"/>
  <c r="AN5" i="94"/>
  <c r="AN4" i="94" s="1"/>
  <c r="AM5" i="89"/>
  <c r="AM4" i="89" s="1"/>
  <c r="AL5" i="90"/>
  <c r="AL4" i="90" s="1"/>
  <c r="AK5" i="87"/>
  <c r="AK4" i="87" s="1"/>
  <c r="AM5" i="94"/>
  <c r="AM4" i="94" s="1"/>
  <c r="AL5" i="88"/>
  <c r="AL4" i="88" s="1"/>
  <c r="AN5" i="89"/>
  <c r="AN4" i="89" s="1"/>
  <c r="AO5" i="92"/>
  <c r="AO4" i="92" s="1"/>
  <c r="AM5" i="90"/>
  <c r="AM4" i="90" s="1"/>
  <c r="AL5" i="87"/>
  <c r="AL4" i="87" s="1"/>
  <c r="AN5" i="92"/>
  <c r="AN4" i="92" s="1"/>
  <c r="AM5" i="83"/>
  <c r="AM4" i="83" s="1"/>
  <c r="AM5" i="88"/>
  <c r="AM4" i="88" s="1"/>
  <c r="AP5" i="86"/>
  <c r="AP4" i="86" s="1"/>
  <c r="AP5" i="92"/>
  <c r="AP4" i="92" s="1"/>
  <c r="AO5" i="90"/>
  <c r="AO4" i="90" s="1"/>
  <c r="AN5" i="83"/>
  <c r="AN4" i="83" s="1"/>
  <c r="AO5" i="89"/>
  <c r="AO4" i="89" s="1"/>
  <c r="AO5" i="94"/>
  <c r="AO4" i="94" s="1"/>
  <c r="AO5" i="83"/>
  <c r="AO4" i="83" s="1"/>
  <c r="AM5" i="87"/>
  <c r="AM4" i="87" s="1"/>
  <c r="AM5" i="86"/>
  <c r="AM4" i="86" s="1"/>
  <c r="AP5" i="90"/>
  <c r="AP4" i="90" s="1"/>
  <c r="AN5" i="90"/>
  <c r="AN4" i="90" s="1"/>
  <c r="AN5" i="87"/>
  <c r="AN4" i="87" s="1"/>
  <c r="AP5" i="94"/>
  <c r="AP4" i="94" s="1"/>
  <c r="AP5" i="89"/>
  <c r="AP4" i="89" s="1"/>
  <c r="AP5" i="83"/>
  <c r="AP4" i="83" s="1"/>
  <c r="AN5" i="88"/>
  <c r="AN4" i="88" s="1"/>
  <c r="AP5" i="88"/>
  <c r="AP4" i="88" s="1"/>
  <c r="AR5" i="94"/>
  <c r="AR4" i="94" s="1"/>
  <c r="AO5" i="87"/>
  <c r="AO4" i="87" s="1"/>
  <c r="AQ5" i="92"/>
  <c r="AQ4" i="92" s="1"/>
  <c r="AQ5" i="94"/>
  <c r="AQ4" i="94" s="1"/>
  <c r="AQ5" i="83"/>
  <c r="AQ4" i="83" s="1"/>
  <c r="AN5" i="86"/>
  <c r="AN4" i="86" s="1"/>
  <c r="AO5" i="88"/>
  <c r="AO4" i="88" s="1"/>
  <c r="AQ5" i="89"/>
  <c r="AQ4" i="89" s="1"/>
  <c r="AS5" i="88"/>
  <c r="AS4" i="88" s="1"/>
  <c r="AQ5" i="88"/>
  <c r="AQ4" i="88" s="1"/>
  <c r="AR5" i="92"/>
  <c r="AR4" i="92" s="1"/>
  <c r="AS5" i="92"/>
  <c r="AS4" i="92" s="1"/>
  <c r="AO5" i="86"/>
  <c r="AO4" i="86" s="1"/>
  <c r="AP5" i="87"/>
  <c r="AP4" i="87" s="1"/>
  <c r="AR5" i="87"/>
  <c r="AR4" i="87" s="1"/>
  <c r="AQ5" i="86"/>
  <c r="AQ4" i="86" s="1"/>
  <c r="AR5" i="89"/>
  <c r="AR4" i="89" s="1"/>
  <c r="AQ5" i="90"/>
  <c r="AQ4" i="90" s="1"/>
  <c r="AS5" i="94"/>
  <c r="AS4" i="94" s="1"/>
  <c r="AS5" i="89"/>
  <c r="AS4" i="89" s="1"/>
  <c r="AT5" i="94"/>
  <c r="AT4" i="94" s="1"/>
  <c r="AS5" i="90"/>
  <c r="AS4" i="90" s="1"/>
  <c r="AS5" i="83"/>
  <c r="AS4" i="83" s="1"/>
  <c r="AR5" i="83"/>
  <c r="AR4" i="83" s="1"/>
  <c r="AW5" i="92"/>
  <c r="AW4" i="92" s="1"/>
  <c r="AU5" i="94"/>
  <c r="AU4" i="94" s="1"/>
  <c r="AR5" i="88"/>
  <c r="AR4" i="88" s="1"/>
  <c r="AT5" i="89"/>
  <c r="AT4" i="89" s="1"/>
  <c r="AR5" i="90"/>
  <c r="AR4" i="90" s="1"/>
  <c r="AT5" i="83"/>
  <c r="AT4" i="83" s="1"/>
  <c r="AQ5" i="87"/>
  <c r="AQ4" i="87" s="1"/>
  <c r="AS5" i="87"/>
  <c r="AS4" i="87" s="1"/>
  <c r="AS5" i="86"/>
  <c r="AS4" i="86" s="1"/>
  <c r="AT5" i="86"/>
  <c r="AT4" i="86" s="1"/>
  <c r="AT5" i="92"/>
  <c r="AT4" i="92" s="1"/>
  <c r="AT5" i="90"/>
  <c r="AT4" i="90" s="1"/>
  <c r="AR5" i="86"/>
  <c r="AR4" i="86" s="1"/>
  <c r="AT5" i="87"/>
  <c r="AT4" i="87" s="1"/>
  <c r="AU5" i="92"/>
  <c r="AU4" i="92" s="1"/>
  <c r="AV5" i="94"/>
  <c r="AV4" i="94" s="1"/>
  <c r="AV5" i="92"/>
  <c r="AV4" i="92" s="1"/>
  <c r="AU5" i="88"/>
  <c r="AU4" i="88" s="1"/>
  <c r="AU5" i="90"/>
  <c r="AU4" i="90" s="1"/>
  <c r="AU5" i="89"/>
  <c r="AU4" i="89" s="1"/>
  <c r="AU5" i="83"/>
  <c r="AU4" i="83" s="1"/>
  <c r="AV5" i="90"/>
  <c r="AV4" i="90" s="1"/>
  <c r="AT5" i="88"/>
  <c r="AT4" i="88" s="1"/>
  <c r="AV5" i="89"/>
  <c r="AV4" i="89" s="1"/>
  <c r="AW5" i="94"/>
  <c r="AW4" i="94" s="1"/>
  <c r="AW5" i="89"/>
  <c r="AW4" i="89" s="1"/>
  <c r="AW5" i="87"/>
  <c r="AW4" i="87" s="1"/>
  <c r="AW5" i="90"/>
  <c r="AW4" i="90" s="1"/>
  <c r="AW5" i="83"/>
  <c r="AW4" i="83" s="1"/>
  <c r="AV5" i="87"/>
  <c r="AV4" i="87" s="1"/>
  <c r="AU5" i="86"/>
  <c r="AU4" i="86" s="1"/>
  <c r="AV5" i="83"/>
  <c r="AV4" i="83" s="1"/>
  <c r="AU5" i="87"/>
  <c r="AU4" i="87" s="1"/>
  <c r="AV5" i="88"/>
  <c r="AV4" i="88" s="1"/>
  <c r="AV5" i="86"/>
  <c r="AV4" i="86" s="1"/>
  <c r="AW5" i="86"/>
  <c r="AW4" i="86" s="1"/>
  <c r="AW5" i="88"/>
  <c r="AW4" i="88" s="1"/>
  <c r="AN5" i="5"/>
  <c r="AW5" i="5"/>
  <c r="AO5" i="5"/>
  <c r="AC5" i="5"/>
  <c r="W5" i="5"/>
  <c r="AG5" i="5"/>
  <c r="AT5" i="5"/>
  <c r="AK5" i="5"/>
  <c r="AU5" i="5"/>
  <c r="AE5" i="5"/>
  <c r="T5" i="5"/>
  <c r="T4" i="5" s="1"/>
  <c r="U5" i="5"/>
  <c r="AS5" i="5"/>
  <c r="X5" i="5"/>
  <c r="AP5" i="5"/>
  <c r="AV5" i="5"/>
  <c r="AQ5" i="5"/>
  <c r="AD5" i="5"/>
  <c r="Y5" i="5"/>
  <c r="AL5" i="5"/>
  <c r="Z5" i="5"/>
  <c r="AJ5" i="5"/>
  <c r="AA5" i="5"/>
  <c r="AM5" i="5"/>
  <c r="AB5" i="5"/>
  <c r="AX5" i="5"/>
  <c r="AX4" i="5" s="1"/>
  <c r="V5" i="5"/>
  <c r="AR5" i="5"/>
  <c r="AI5" i="5"/>
  <c r="AF5" i="5"/>
  <c r="AH5" i="5"/>
  <c r="F13" i="3"/>
  <c r="C3" i="6" l="1"/>
  <c r="BC4" i="5"/>
  <c r="U4" i="5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Q4" i="5" s="1"/>
  <c r="AR4" i="5" s="1"/>
  <c r="AS4" i="5" s="1"/>
  <c r="AT4" i="5" s="1"/>
  <c r="AU4" i="5" s="1"/>
  <c r="AV4" i="5" s="1"/>
  <c r="AW4" i="5" s="1"/>
  <c r="BE437" i="5"/>
  <c r="BD437" i="5" s="1"/>
  <c r="BE434" i="5"/>
  <c r="BD434" i="5" s="1"/>
  <c r="BE431" i="5"/>
  <c r="BD431" i="5" s="1"/>
  <c r="BE429" i="5"/>
  <c r="BD429" i="5" s="1"/>
  <c r="BE426" i="5"/>
  <c r="BD426" i="5" s="1"/>
  <c r="BE432" i="5"/>
  <c r="BD432" i="5" s="1"/>
  <c r="BE436" i="5"/>
  <c r="BD436" i="5" s="1"/>
  <c r="BE435" i="5"/>
  <c r="BD435" i="5" s="1"/>
  <c r="BE428" i="5"/>
  <c r="BD428" i="5" s="1"/>
  <c r="BE427" i="5"/>
  <c r="BD427" i="5" s="1"/>
  <c r="BE433" i="5"/>
  <c r="BD433" i="5" s="1"/>
  <c r="BE430" i="5"/>
  <c r="BD430" i="5" s="1"/>
  <c r="BE425" i="5"/>
  <c r="BD425" i="5" s="1"/>
  <c r="BE407" i="5" l="1"/>
  <c r="BD407" i="5" s="1"/>
  <c r="BE406" i="5"/>
  <c r="BD406" i="5" s="1"/>
  <c r="BE408" i="5"/>
  <c r="BD408" i="5" s="1"/>
  <c r="BE409" i="5"/>
  <c r="BD409" i="5" s="1"/>
  <c r="BE405" i="5"/>
  <c r="BD405" i="5" s="1"/>
  <c r="BE404" i="5"/>
  <c r="BD404" i="5" s="1"/>
  <c r="BE355" i="5"/>
  <c r="BD355" i="5" s="1"/>
  <c r="BB355" i="5" s="1"/>
  <c r="BE353" i="5"/>
  <c r="BD353" i="5" s="1"/>
  <c r="BB353" i="5" s="1"/>
  <c r="BE49" i="5"/>
  <c r="BD49" i="5" s="1"/>
  <c r="BB49" i="5" s="1"/>
  <c r="BG4" i="5"/>
  <c r="BE76" i="5"/>
  <c r="BD76" i="5" s="1"/>
  <c r="BB76" i="5" s="1"/>
  <c r="BE242" i="5"/>
  <c r="BD242" i="5" s="1"/>
  <c r="BB242" i="5" s="1"/>
  <c r="BE100" i="5"/>
  <c r="BD100" i="5" s="1"/>
  <c r="BB100" i="5" s="1"/>
  <c r="BE117" i="5"/>
  <c r="BD117" i="5" s="1"/>
  <c r="BB117" i="5" s="1"/>
  <c r="BE279" i="5"/>
  <c r="BD279" i="5" s="1"/>
  <c r="BB279" i="5" s="1"/>
  <c r="BE192" i="5"/>
  <c r="BD192" i="5" s="1"/>
  <c r="BB192" i="5" s="1"/>
  <c r="BE158" i="5"/>
  <c r="BD158" i="5" s="1"/>
  <c r="BB158" i="5" s="1"/>
  <c r="BE333" i="5"/>
  <c r="BD333" i="5" s="1"/>
  <c r="BB333" i="5" s="1"/>
  <c r="BE351" i="5"/>
  <c r="BD351" i="5" s="1"/>
  <c r="BB351" i="5" s="1"/>
  <c r="BE350" i="5"/>
  <c r="BD350" i="5" s="1"/>
  <c r="BB350" i="5" s="1"/>
  <c r="BE305" i="5"/>
  <c r="BD305" i="5" s="1"/>
  <c r="BB305" i="5" s="1"/>
  <c r="BE347" i="5"/>
  <c r="BD347" i="5" s="1"/>
  <c r="BB347" i="5" s="1"/>
  <c r="BE348" i="5"/>
  <c r="BD348" i="5" s="1"/>
  <c r="BB348" i="5" s="1"/>
  <c r="BE345" i="5"/>
  <c r="BD345" i="5" s="1"/>
  <c r="BB345" i="5" s="1"/>
  <c r="BE346" i="5"/>
  <c r="BD346" i="5" s="1"/>
  <c r="BB346" i="5" s="1"/>
  <c r="BE127" i="5"/>
  <c r="BD127" i="5" s="1"/>
  <c r="BB127" i="5" s="1"/>
  <c r="BE92" i="5"/>
  <c r="BD92" i="5" s="1"/>
  <c r="BB92" i="5" s="1"/>
  <c r="BE283" i="5"/>
  <c r="BD283" i="5" s="1"/>
  <c r="BB283" i="5" s="1"/>
  <c r="BE17" i="5"/>
  <c r="BD17" i="5" s="1"/>
  <c r="BB17" i="5" s="1"/>
  <c r="BE102" i="5"/>
  <c r="BD102" i="5" s="1"/>
  <c r="BB102" i="5" s="1"/>
  <c r="BE114" i="5"/>
  <c r="BD114" i="5" s="1"/>
  <c r="BB114" i="5" s="1"/>
  <c r="BE136" i="5"/>
  <c r="BD136" i="5" s="1"/>
  <c r="BB136" i="5" s="1"/>
  <c r="BE194" i="5"/>
  <c r="BD194" i="5" s="1"/>
  <c r="BB194" i="5" s="1"/>
  <c r="BE224" i="5"/>
  <c r="BD224" i="5" s="1"/>
  <c r="BB224" i="5" s="1"/>
  <c r="BE166" i="5"/>
  <c r="BD166" i="5" s="1"/>
  <c r="BB166" i="5" s="1"/>
  <c r="BE87" i="5"/>
  <c r="BD87" i="5" s="1"/>
  <c r="BB87" i="5" s="1"/>
  <c r="BE309" i="5"/>
  <c r="BD309" i="5" s="1"/>
  <c r="BB309" i="5" s="1"/>
  <c r="BE294" i="5"/>
  <c r="BD294" i="5" s="1"/>
  <c r="BB294" i="5" s="1"/>
  <c r="BE322" i="5"/>
  <c r="BD322" i="5" s="1"/>
  <c r="BB322" i="5" s="1"/>
  <c r="BE23" i="5"/>
  <c r="BD23" i="5" s="1"/>
  <c r="BB23" i="5" s="1"/>
  <c r="BE56" i="5"/>
  <c r="BD56" i="5" s="1"/>
  <c r="BB56" i="5" s="1"/>
  <c r="BE110" i="5"/>
  <c r="BD110" i="5" s="1"/>
  <c r="BB110" i="5" s="1"/>
  <c r="BE89" i="5"/>
  <c r="BD89" i="5" s="1"/>
  <c r="BB89" i="5" s="1"/>
  <c r="BE182" i="5"/>
  <c r="BD182" i="5" s="1"/>
  <c r="BB182" i="5" s="1"/>
  <c r="BE77" i="5"/>
  <c r="BD77" i="5" s="1"/>
  <c r="BB77" i="5" s="1"/>
  <c r="BE211" i="5"/>
  <c r="BD211" i="5" s="1"/>
  <c r="BB211" i="5" s="1"/>
  <c r="BE220" i="5"/>
  <c r="BD220" i="5" s="1"/>
  <c r="BB220" i="5" s="1"/>
  <c r="BE263" i="5"/>
  <c r="BD263" i="5" s="1"/>
  <c r="BB263" i="5" s="1"/>
  <c r="BE295" i="5"/>
  <c r="BD295" i="5" s="1"/>
  <c r="BB295" i="5" s="1"/>
  <c r="BE281" i="5"/>
  <c r="BD281" i="5" s="1"/>
  <c r="BB281" i="5" s="1"/>
  <c r="BE330" i="5"/>
  <c r="BD330" i="5" s="1"/>
  <c r="BB330" i="5" s="1"/>
  <c r="BE13" i="5"/>
  <c r="BD13" i="5" s="1"/>
  <c r="BB13" i="5" s="1"/>
  <c r="BE57" i="5"/>
  <c r="BD57" i="5" s="1"/>
  <c r="BB57" i="5" s="1"/>
  <c r="BE101" i="5"/>
  <c r="BD101" i="5" s="1"/>
  <c r="BB101" i="5" s="1"/>
  <c r="BE157" i="5"/>
  <c r="BD157" i="5" s="1"/>
  <c r="BB157" i="5" s="1"/>
  <c r="BE174" i="5"/>
  <c r="BD174" i="5" s="1"/>
  <c r="BB174" i="5" s="1"/>
  <c r="BE163" i="5"/>
  <c r="BD163" i="5" s="1"/>
  <c r="BB163" i="5" s="1"/>
  <c r="BE229" i="5"/>
  <c r="BD229" i="5" s="1"/>
  <c r="BB229" i="5" s="1"/>
  <c r="BE258" i="5"/>
  <c r="BD258" i="5" s="1"/>
  <c r="BB258" i="5" s="1"/>
  <c r="BE272" i="5"/>
  <c r="BD272" i="5" s="1"/>
  <c r="BB272" i="5" s="1"/>
  <c r="BE319" i="5"/>
  <c r="BD319" i="5" s="1"/>
  <c r="BB319" i="5" s="1"/>
  <c r="BE327" i="5"/>
  <c r="BD327" i="5" s="1"/>
  <c r="BB327" i="5" s="1"/>
  <c r="BE317" i="5"/>
  <c r="BD317" i="5" s="1"/>
  <c r="BB317" i="5" s="1"/>
  <c r="BE293" i="5"/>
  <c r="BD293" i="5" s="1"/>
  <c r="BB293" i="5" s="1"/>
  <c r="BE314" i="5"/>
  <c r="BD314" i="5" s="1"/>
  <c r="BB314" i="5" s="1"/>
  <c r="BE323" i="5"/>
  <c r="BD323" i="5" s="1"/>
  <c r="BB323" i="5" s="1"/>
  <c r="BE312" i="5"/>
  <c r="BD312" i="5" s="1"/>
  <c r="BB312" i="5" s="1"/>
  <c r="BE303" i="5"/>
  <c r="BD303" i="5" s="1"/>
  <c r="BE9" i="5"/>
  <c r="BD9" i="5" s="1"/>
  <c r="BB9" i="5" s="1"/>
  <c r="BE34" i="5"/>
  <c r="BD34" i="5" s="1"/>
  <c r="BE61" i="5"/>
  <c r="BD61" i="5" s="1"/>
  <c r="BE68" i="5"/>
  <c r="BD68" i="5" s="1"/>
  <c r="BE106" i="5"/>
  <c r="BD106" i="5" s="1"/>
  <c r="BE169" i="5"/>
  <c r="BD169" i="5" s="1"/>
  <c r="BB169" i="5" s="1"/>
  <c r="BE137" i="5"/>
  <c r="BD137" i="5" s="1"/>
  <c r="BB137" i="5" s="1"/>
  <c r="BE179" i="5"/>
  <c r="BD179" i="5" s="1"/>
  <c r="BB179" i="5" s="1"/>
  <c r="BE42" i="5"/>
  <c r="BD42" i="5" s="1"/>
  <c r="BB42" i="5" s="1"/>
  <c r="BE130" i="5"/>
  <c r="BD130" i="5" s="1"/>
  <c r="BE219" i="5"/>
  <c r="BD219" i="5" s="1"/>
  <c r="BB219" i="5" s="1"/>
  <c r="BE217" i="5"/>
  <c r="BD217" i="5" s="1"/>
  <c r="BE243" i="5"/>
  <c r="BD243" i="5" s="1"/>
  <c r="BB243" i="5" s="1"/>
  <c r="BE213" i="5"/>
  <c r="BD213" i="5" s="1"/>
  <c r="BB213" i="5" s="1"/>
  <c r="BE255" i="5"/>
  <c r="BD255" i="5" s="1"/>
  <c r="BE308" i="5"/>
  <c r="BD308" i="5" s="1"/>
  <c r="BE302" i="5"/>
  <c r="BD302" i="5" s="1"/>
  <c r="BE300" i="5"/>
  <c r="BD300" i="5" s="1"/>
  <c r="BB300" i="5" s="1"/>
  <c r="BE276" i="5"/>
  <c r="BD276" i="5" s="1"/>
  <c r="BB276" i="5" s="1"/>
  <c r="BE291" i="5"/>
  <c r="BD291" i="5" s="1"/>
  <c r="BB291" i="5" s="1"/>
  <c r="BE25" i="5"/>
  <c r="BD25" i="5" s="1"/>
  <c r="BB25" i="5" s="1"/>
  <c r="BE52" i="5"/>
  <c r="BD52" i="5" s="1"/>
  <c r="BB52" i="5" s="1"/>
  <c r="BE70" i="5"/>
  <c r="BD70" i="5" s="1"/>
  <c r="BE104" i="5"/>
  <c r="BD104" i="5" s="1"/>
  <c r="BB104" i="5" s="1"/>
  <c r="BE109" i="5"/>
  <c r="BD109" i="5" s="1"/>
  <c r="BB109" i="5" s="1"/>
  <c r="BE155" i="5"/>
  <c r="BD155" i="5" s="1"/>
  <c r="BB155" i="5" s="1"/>
  <c r="BE184" i="5"/>
  <c r="BD184" i="5" s="1"/>
  <c r="BE38" i="5"/>
  <c r="BD38" i="5" s="1"/>
  <c r="BE84" i="5"/>
  <c r="BD84" i="5" s="1"/>
  <c r="BE237" i="5"/>
  <c r="BD237" i="5" s="1"/>
  <c r="BB237" i="5" s="1"/>
  <c r="BE198" i="5"/>
  <c r="BD198" i="5" s="1"/>
  <c r="BE223" i="5"/>
  <c r="BD223" i="5" s="1"/>
  <c r="BB223" i="5" s="1"/>
  <c r="BE244" i="5"/>
  <c r="BD244" i="5" s="1"/>
  <c r="BE264" i="5"/>
  <c r="BD264" i="5" s="1"/>
  <c r="BB264" i="5" s="1"/>
  <c r="BE306" i="5"/>
  <c r="BD306" i="5" s="1"/>
  <c r="BB306" i="5" s="1"/>
  <c r="BE277" i="5"/>
  <c r="BD277" i="5" s="1"/>
  <c r="BB277" i="5" s="1"/>
  <c r="BE284" i="5"/>
  <c r="BD284" i="5" s="1"/>
  <c r="BE298" i="5"/>
  <c r="BD298" i="5" s="1"/>
  <c r="BE287" i="5"/>
  <c r="BD287" i="5" s="1"/>
  <c r="BB287" i="5" s="1"/>
  <c r="BE324" i="5"/>
  <c r="BD324" i="5" s="1"/>
  <c r="BB324" i="5" s="1"/>
  <c r="BI403" i="5"/>
  <c r="BH403" i="5" s="1"/>
  <c r="BF403" i="5" s="1"/>
  <c r="BI399" i="5"/>
  <c r="BH399" i="5" s="1"/>
  <c r="BF399" i="5" s="1"/>
  <c r="BI401" i="5"/>
  <c r="BH401" i="5" s="1"/>
  <c r="BF401" i="5" s="1"/>
  <c r="BI420" i="5"/>
  <c r="BH420" i="5" s="1"/>
  <c r="BF420" i="5" s="1"/>
  <c r="BI402" i="5"/>
  <c r="BH402" i="5" s="1"/>
  <c r="BF402" i="5" s="1"/>
  <c r="BI398" i="5"/>
  <c r="BH398" i="5" s="1"/>
  <c r="BF398" i="5" s="1"/>
  <c r="BI400" i="5"/>
  <c r="BH400" i="5" s="1"/>
  <c r="BF400" i="5" s="1"/>
  <c r="BE352" i="5"/>
  <c r="BD352" i="5" s="1"/>
  <c r="BB352" i="5" s="1"/>
  <c r="BE420" i="5"/>
  <c r="BD420" i="5" s="1"/>
  <c r="BE400" i="5"/>
  <c r="BD400" i="5" s="1"/>
  <c r="BE396" i="5"/>
  <c r="BD396" i="5" s="1"/>
  <c r="BE392" i="5"/>
  <c r="BD392" i="5" s="1"/>
  <c r="BE388" i="5"/>
  <c r="BD388" i="5" s="1"/>
  <c r="BE384" i="5"/>
  <c r="BD384" i="5" s="1"/>
  <c r="BE394" i="5"/>
  <c r="BD394" i="5" s="1"/>
  <c r="BE401" i="5"/>
  <c r="BD401" i="5" s="1"/>
  <c r="BE397" i="5"/>
  <c r="BD397" i="5" s="1"/>
  <c r="BE393" i="5"/>
  <c r="BD393" i="5" s="1"/>
  <c r="BE389" i="5"/>
  <c r="BD389" i="5" s="1"/>
  <c r="BE385" i="5"/>
  <c r="BD385" i="5" s="1"/>
  <c r="BE403" i="5"/>
  <c r="BD403" i="5" s="1"/>
  <c r="BE399" i="5"/>
  <c r="BD399" i="5" s="1"/>
  <c r="BE395" i="5"/>
  <c r="BD395" i="5" s="1"/>
  <c r="BE391" i="5"/>
  <c r="BD391" i="5" s="1"/>
  <c r="BE387" i="5"/>
  <c r="BD387" i="5" s="1"/>
  <c r="BE383" i="5"/>
  <c r="BD383" i="5" s="1"/>
  <c r="BE402" i="5"/>
  <c r="BD402" i="5" s="1"/>
  <c r="BE398" i="5"/>
  <c r="BD398" i="5" s="1"/>
  <c r="BE390" i="5"/>
  <c r="BD390" i="5" s="1"/>
  <c r="BE386" i="5"/>
  <c r="BD386" i="5" s="1"/>
  <c r="BE329" i="5"/>
  <c r="BD329" i="5" s="1"/>
  <c r="BE342" i="5"/>
  <c r="BD342" i="5" s="1"/>
  <c r="BE338" i="5"/>
  <c r="BD338" i="5" s="1"/>
  <c r="BB338" i="5" s="1"/>
  <c r="BE334" i="5"/>
  <c r="BD334" i="5" s="1"/>
  <c r="BB334" i="5" s="1"/>
  <c r="BE22" i="5"/>
  <c r="BD22" i="5" s="1"/>
  <c r="BE19" i="5"/>
  <c r="BD19" i="5" s="1"/>
  <c r="BB19" i="5" s="1"/>
  <c r="BE31" i="5"/>
  <c r="BD31" i="5" s="1"/>
  <c r="BE20" i="5"/>
  <c r="BD20" i="5" s="1"/>
  <c r="BB20" i="5" s="1"/>
  <c r="BE62" i="5"/>
  <c r="BD62" i="5" s="1"/>
  <c r="BE66" i="5"/>
  <c r="BD66" i="5" s="1"/>
  <c r="BB66" i="5" s="1"/>
  <c r="BE88" i="5"/>
  <c r="BD88" i="5" s="1"/>
  <c r="BE105" i="5"/>
  <c r="BD105" i="5" s="1"/>
  <c r="BE121" i="5"/>
  <c r="BD121" i="5" s="1"/>
  <c r="BE147" i="5"/>
  <c r="BD147" i="5" s="1"/>
  <c r="BB147" i="5" s="1"/>
  <c r="BE153" i="5"/>
  <c r="BD153" i="5" s="1"/>
  <c r="BB153" i="5" s="1"/>
  <c r="BE144" i="5"/>
  <c r="BD144" i="5" s="1"/>
  <c r="BB144" i="5" s="1"/>
  <c r="BE141" i="5"/>
  <c r="BD141" i="5" s="1"/>
  <c r="BB141" i="5" s="1"/>
  <c r="BE193" i="5"/>
  <c r="BD193" i="5" s="1"/>
  <c r="BE185" i="5"/>
  <c r="BD185" i="5" s="1"/>
  <c r="BB185" i="5" s="1"/>
  <c r="BE40" i="5"/>
  <c r="BD40" i="5" s="1"/>
  <c r="BB40" i="5" s="1"/>
  <c r="BE43" i="5"/>
  <c r="BD43" i="5" s="1"/>
  <c r="BE80" i="5"/>
  <c r="BD80" i="5" s="1"/>
  <c r="BB80" i="5" s="1"/>
  <c r="BE123" i="5"/>
  <c r="BD123" i="5" s="1"/>
  <c r="BB123" i="5" s="1"/>
  <c r="BE202" i="5"/>
  <c r="BD202" i="5" s="1"/>
  <c r="BE240" i="5"/>
  <c r="BD240" i="5" s="1"/>
  <c r="BB240" i="5" s="1"/>
  <c r="BE168" i="5"/>
  <c r="BD168" i="5" s="1"/>
  <c r="BE234" i="5"/>
  <c r="BD234" i="5" s="1"/>
  <c r="BB234" i="5" s="1"/>
  <c r="BE210" i="5"/>
  <c r="BD210" i="5" s="1"/>
  <c r="BE164" i="5"/>
  <c r="BD164" i="5" s="1"/>
  <c r="BE233" i="5"/>
  <c r="BD233" i="5" s="1"/>
  <c r="BE176" i="5"/>
  <c r="BD176" i="5" s="1"/>
  <c r="BB176" i="5" s="1"/>
  <c r="BE172" i="5"/>
  <c r="BD172" i="5" s="1"/>
  <c r="BB172" i="5" s="1"/>
  <c r="BE259" i="5"/>
  <c r="BD259" i="5" s="1"/>
  <c r="BE262" i="5"/>
  <c r="BD262" i="5" s="1"/>
  <c r="BE307" i="5"/>
  <c r="BD307" i="5" s="1"/>
  <c r="BB307" i="5" s="1"/>
  <c r="BE285" i="5"/>
  <c r="BD285" i="5" s="1"/>
  <c r="BB285" i="5" s="1"/>
  <c r="BE296" i="5"/>
  <c r="BD296" i="5" s="1"/>
  <c r="BE288" i="5"/>
  <c r="BD288" i="5" s="1"/>
  <c r="BE290" i="5"/>
  <c r="BD290" i="5" s="1"/>
  <c r="BE299" i="5"/>
  <c r="BD299" i="5" s="1"/>
  <c r="BB299" i="5" s="1"/>
  <c r="BE282" i="5"/>
  <c r="BD282" i="5" s="1"/>
  <c r="BB282" i="5" s="1"/>
  <c r="BE289" i="5"/>
  <c r="BD289" i="5" s="1"/>
  <c r="BB289" i="5" s="1"/>
  <c r="BE301" i="5"/>
  <c r="BD301" i="5" s="1"/>
  <c r="BE325" i="5"/>
  <c r="BD325" i="5" s="1"/>
  <c r="BE326" i="5"/>
  <c r="BD326" i="5" s="1"/>
  <c r="BE316" i="5"/>
  <c r="BD316" i="5" s="1"/>
  <c r="BE321" i="5"/>
  <c r="BD321" i="5" s="1"/>
  <c r="BB321" i="5" s="1"/>
  <c r="BE313" i="5"/>
  <c r="BD313" i="5" s="1"/>
  <c r="BE337" i="5"/>
  <c r="BD337" i="5" s="1"/>
  <c r="BB337" i="5" s="1"/>
  <c r="BE336" i="5"/>
  <c r="BD336" i="5" s="1"/>
  <c r="BE343" i="5"/>
  <c r="BD343" i="5" s="1"/>
  <c r="BB343" i="5" s="1"/>
  <c r="BE315" i="5"/>
  <c r="BD315" i="5" s="1"/>
  <c r="BB315" i="5" s="1"/>
  <c r="BC5" i="5"/>
  <c r="BC414" i="5" s="1"/>
  <c r="BE26" i="5"/>
  <c r="BD26" i="5" s="1"/>
  <c r="BB26" i="5" s="1"/>
  <c r="BE30" i="5"/>
  <c r="BD30" i="5" s="1"/>
  <c r="BE15" i="5"/>
  <c r="BD15" i="5" s="1"/>
  <c r="BB15" i="5" s="1"/>
  <c r="BE53" i="5"/>
  <c r="BD53" i="5" s="1"/>
  <c r="BE59" i="5"/>
  <c r="BD59" i="5" s="1"/>
  <c r="BE72" i="5"/>
  <c r="BD72" i="5" s="1"/>
  <c r="BE97" i="5"/>
  <c r="BD97" i="5" s="1"/>
  <c r="BE113" i="5"/>
  <c r="BD113" i="5" s="1"/>
  <c r="BE118" i="5"/>
  <c r="BD118" i="5" s="1"/>
  <c r="BB118" i="5" s="1"/>
  <c r="BE152" i="5"/>
  <c r="BD152" i="5" s="1"/>
  <c r="BE150" i="5"/>
  <c r="BD150" i="5" s="1"/>
  <c r="BE142" i="5"/>
  <c r="BD142" i="5" s="1"/>
  <c r="BB142" i="5" s="1"/>
  <c r="BE175" i="5"/>
  <c r="BD175" i="5" s="1"/>
  <c r="BB175" i="5" s="1"/>
  <c r="BE188" i="5"/>
  <c r="BD188" i="5" s="1"/>
  <c r="BE180" i="5"/>
  <c r="BD180" i="5" s="1"/>
  <c r="BB180" i="5" s="1"/>
  <c r="BE45" i="5"/>
  <c r="BD45" i="5" s="1"/>
  <c r="BB45" i="5" s="1"/>
  <c r="BE83" i="5"/>
  <c r="BD83" i="5" s="1"/>
  <c r="BB83" i="5" s="1"/>
  <c r="BE126" i="5"/>
  <c r="BD126" i="5" s="1"/>
  <c r="BE204" i="5"/>
  <c r="BD204" i="5" s="1"/>
  <c r="BB204" i="5" s="1"/>
  <c r="BE199" i="5"/>
  <c r="BD199" i="5" s="1"/>
  <c r="BB199" i="5" s="1"/>
  <c r="BE232" i="5"/>
  <c r="BD232" i="5" s="1"/>
  <c r="BE203" i="5"/>
  <c r="BD203" i="5" s="1"/>
  <c r="BE160" i="5"/>
  <c r="BD160" i="5" s="1"/>
  <c r="BE236" i="5"/>
  <c r="BD236" i="5" s="1"/>
  <c r="BC236" i="5" s="1"/>
  <c r="BE225" i="5"/>
  <c r="BD225" i="5" s="1"/>
  <c r="BE162" i="5"/>
  <c r="BD162" i="5" s="1"/>
  <c r="BE48" i="5"/>
  <c r="BD48" i="5" s="1"/>
  <c r="BE251" i="5"/>
  <c r="BD251" i="5" s="1"/>
  <c r="BE254" i="5"/>
  <c r="BD254" i="5" s="1"/>
  <c r="BE304" i="5"/>
  <c r="BD304" i="5" s="1"/>
  <c r="BB304" i="5" s="1"/>
  <c r="BE271" i="5"/>
  <c r="BD271" i="5" s="1"/>
  <c r="BB271" i="5" s="1"/>
  <c r="BE280" i="5"/>
  <c r="BD280" i="5" s="1"/>
  <c r="BB280" i="5" s="1"/>
  <c r="BE273" i="5"/>
  <c r="BD273" i="5" s="1"/>
  <c r="BE297" i="5"/>
  <c r="BD297" i="5" s="1"/>
  <c r="BE278" i="5"/>
  <c r="BD278" i="5" s="1"/>
  <c r="BB278" i="5" s="1"/>
  <c r="BE286" i="5"/>
  <c r="BD286" i="5" s="1"/>
  <c r="BC286" i="5" s="1"/>
  <c r="BE292" i="5"/>
  <c r="BD292" i="5" s="1"/>
  <c r="BB292" i="5" s="1"/>
  <c r="BE318" i="5"/>
  <c r="BD318" i="5" s="1"/>
  <c r="BB318" i="5" s="1"/>
  <c r="BE320" i="5"/>
  <c r="BD320" i="5" s="1"/>
  <c r="BB320" i="5" s="1"/>
  <c r="BE332" i="5"/>
  <c r="BD332" i="5" s="1"/>
  <c r="BE331" i="5"/>
  <c r="BD331" i="5" s="1"/>
  <c r="BB331" i="5" s="1"/>
  <c r="BE328" i="5"/>
  <c r="BD328" i="5" s="1"/>
  <c r="BE335" i="5"/>
  <c r="BD335" i="5" s="1"/>
  <c r="BB335" i="5" s="1"/>
  <c r="BE349" i="5"/>
  <c r="BD349" i="5" s="1"/>
  <c r="BE354" i="5"/>
  <c r="BD354" i="5" s="1"/>
  <c r="BE339" i="5"/>
  <c r="BD339" i="5" s="1"/>
  <c r="BB339" i="5" s="1"/>
  <c r="BE344" i="5"/>
  <c r="BD344" i="5" s="1"/>
  <c r="BB344" i="5" s="1"/>
  <c r="BE380" i="5"/>
  <c r="BD380" i="5" s="1"/>
  <c r="BE376" i="5"/>
  <c r="BD376" i="5" s="1"/>
  <c r="BE372" i="5"/>
  <c r="BD372" i="5" s="1"/>
  <c r="BE368" i="5"/>
  <c r="BD368" i="5" s="1"/>
  <c r="BE364" i="5"/>
  <c r="BD364" i="5" s="1"/>
  <c r="BE360" i="5"/>
  <c r="BD360" i="5" s="1"/>
  <c r="BE356" i="5"/>
  <c r="BD356" i="5" s="1"/>
  <c r="BE382" i="5"/>
  <c r="BD382" i="5" s="1"/>
  <c r="BE374" i="5"/>
  <c r="BD374" i="5" s="1"/>
  <c r="BE366" i="5"/>
  <c r="BD366" i="5" s="1"/>
  <c r="BE358" i="5"/>
  <c r="BD358" i="5" s="1"/>
  <c r="BE379" i="5"/>
  <c r="BD379" i="5" s="1"/>
  <c r="BE375" i="5"/>
  <c r="BD375" i="5" s="1"/>
  <c r="BE371" i="5"/>
  <c r="BD371" i="5" s="1"/>
  <c r="BE367" i="5"/>
  <c r="BD367" i="5" s="1"/>
  <c r="BE363" i="5"/>
  <c r="BD363" i="5" s="1"/>
  <c r="BE359" i="5"/>
  <c r="BD359" i="5" s="1"/>
  <c r="BE378" i="5"/>
  <c r="BD378" i="5" s="1"/>
  <c r="BE370" i="5"/>
  <c r="BD370" i="5" s="1"/>
  <c r="BE362" i="5"/>
  <c r="BD362" i="5" s="1"/>
  <c r="BE381" i="5"/>
  <c r="BD381" i="5" s="1"/>
  <c r="BE365" i="5"/>
  <c r="BD365" i="5" s="1"/>
  <c r="BE373" i="5"/>
  <c r="BD373" i="5" s="1"/>
  <c r="BE369" i="5"/>
  <c r="BD369" i="5" s="1"/>
  <c r="BE377" i="5"/>
  <c r="BD377" i="5" s="1"/>
  <c r="BE361" i="5"/>
  <c r="BD361" i="5" s="1"/>
  <c r="BE357" i="5"/>
  <c r="BD357" i="5" s="1"/>
  <c r="BE311" i="5"/>
  <c r="BD311" i="5" s="1"/>
  <c r="BE341" i="5"/>
  <c r="BD341" i="5" s="1"/>
  <c r="BE340" i="5"/>
  <c r="BD340" i="5" s="1"/>
  <c r="BE310" i="5"/>
  <c r="BD310" i="5" s="1"/>
  <c r="BE7" i="5"/>
  <c r="BD7" i="5" s="1"/>
  <c r="BE12" i="5"/>
  <c r="BD12" i="5" s="1"/>
  <c r="BE27" i="5"/>
  <c r="BD27" i="5" s="1"/>
  <c r="BE24" i="5"/>
  <c r="BD24" i="5" s="1"/>
  <c r="BE29" i="5"/>
  <c r="BD29" i="5" s="1"/>
  <c r="BB29" i="5" s="1"/>
  <c r="BE33" i="5"/>
  <c r="BD33" i="5" s="1"/>
  <c r="BE8" i="5"/>
  <c r="BD8" i="5" s="1"/>
  <c r="BE18" i="5"/>
  <c r="BD18" i="5" s="1"/>
  <c r="BE50" i="5"/>
  <c r="BD50" i="5" s="1"/>
  <c r="BB50" i="5" s="1"/>
  <c r="BE60" i="5"/>
  <c r="BD60" i="5" s="1"/>
  <c r="BE58" i="5"/>
  <c r="BD58" i="5" s="1"/>
  <c r="BE64" i="5"/>
  <c r="BD64" i="5" s="1"/>
  <c r="BB64" i="5" s="1"/>
  <c r="BE67" i="5"/>
  <c r="BD67" i="5" s="1"/>
  <c r="BE71" i="5"/>
  <c r="BD71" i="5" s="1"/>
  <c r="BB71" i="5" s="1"/>
  <c r="BE94" i="5"/>
  <c r="BD94" i="5" s="1"/>
  <c r="BE98" i="5"/>
  <c r="BD98" i="5" s="1"/>
  <c r="BB98" i="5" s="1"/>
  <c r="BE95" i="5"/>
  <c r="BD95" i="5" s="1"/>
  <c r="BB95" i="5" s="1"/>
  <c r="BE103" i="5"/>
  <c r="BD103" i="5" s="1"/>
  <c r="BB103" i="5" s="1"/>
  <c r="BE111" i="5"/>
  <c r="BD111" i="5" s="1"/>
  <c r="BB111" i="5" s="1"/>
  <c r="BE119" i="5"/>
  <c r="BD119" i="5" s="1"/>
  <c r="BB119" i="5" s="1"/>
  <c r="BE116" i="5"/>
  <c r="BD116" i="5" s="1"/>
  <c r="BE91" i="5"/>
  <c r="BD91" i="5" s="1"/>
  <c r="BB91" i="5" s="1"/>
  <c r="BE148" i="5"/>
  <c r="BD148" i="5" s="1"/>
  <c r="BB148" i="5" s="1"/>
  <c r="BE149" i="5"/>
  <c r="BD149" i="5" s="1"/>
  <c r="BB149" i="5" s="1"/>
  <c r="BE146" i="5"/>
  <c r="BD146" i="5" s="1"/>
  <c r="BB146" i="5" s="1"/>
  <c r="BE140" i="5"/>
  <c r="BD140" i="5" s="1"/>
  <c r="BE138" i="5"/>
  <c r="BD138" i="5" s="1"/>
  <c r="BE139" i="5"/>
  <c r="BD139" i="5" s="1"/>
  <c r="BB139" i="5" s="1"/>
  <c r="BE173" i="5"/>
  <c r="BD173" i="5" s="1"/>
  <c r="BB173" i="5" s="1"/>
  <c r="BE190" i="5"/>
  <c r="BD190" i="5" s="1"/>
  <c r="BE191" i="5"/>
  <c r="BD191" i="5" s="1"/>
  <c r="BB191" i="5" s="1"/>
  <c r="BE181" i="5"/>
  <c r="BD181" i="5" s="1"/>
  <c r="BE195" i="5"/>
  <c r="BD195" i="5" s="1"/>
  <c r="BB195" i="5" s="1"/>
  <c r="BE36" i="5"/>
  <c r="BD36" i="5" s="1"/>
  <c r="BE39" i="5"/>
  <c r="BD39" i="5" s="1"/>
  <c r="BB39" i="5" s="1"/>
  <c r="BE44" i="5"/>
  <c r="BD44" i="5" s="1"/>
  <c r="BB44" i="5" s="1"/>
  <c r="BE81" i="5"/>
  <c r="BD81" i="5" s="1"/>
  <c r="BE79" i="5"/>
  <c r="BD79" i="5" s="1"/>
  <c r="BB79" i="5" s="1"/>
  <c r="BE122" i="5"/>
  <c r="BD122" i="5" s="1"/>
  <c r="BE124" i="5"/>
  <c r="BD124" i="5" s="1"/>
  <c r="BB124" i="5" s="1"/>
  <c r="BE129" i="5"/>
  <c r="BD129" i="5" s="1"/>
  <c r="BB129" i="5" s="1"/>
  <c r="BE245" i="5"/>
  <c r="BD245" i="5" s="1"/>
  <c r="BE241" i="5"/>
  <c r="BD241" i="5" s="1"/>
  <c r="BB241" i="5" s="1"/>
  <c r="BE230" i="5"/>
  <c r="BD230" i="5" s="1"/>
  <c r="BB230" i="5" s="1"/>
  <c r="BE221" i="5"/>
  <c r="BD221" i="5" s="1"/>
  <c r="BB221" i="5" s="1"/>
  <c r="BE167" i="5"/>
  <c r="BD167" i="5" s="1"/>
  <c r="BE201" i="5"/>
  <c r="BD201" i="5" s="1"/>
  <c r="BB201" i="5" s="1"/>
  <c r="BE226" i="5"/>
  <c r="BD226" i="5" s="1"/>
  <c r="BB226" i="5" s="1"/>
  <c r="BE159" i="5"/>
  <c r="BD159" i="5" s="1"/>
  <c r="BE200" i="5"/>
  <c r="BD200" i="5" s="1"/>
  <c r="BB200" i="5" s="1"/>
  <c r="BE228" i="5"/>
  <c r="BD228" i="5" s="1"/>
  <c r="BE246" i="5"/>
  <c r="BD246" i="5" s="1"/>
  <c r="BE222" i="5"/>
  <c r="BD222" i="5" s="1"/>
  <c r="BB222" i="5" s="1"/>
  <c r="BE231" i="5"/>
  <c r="BD231" i="5" s="1"/>
  <c r="BB231" i="5" s="1"/>
  <c r="BE248" i="5"/>
  <c r="BD248" i="5" s="1"/>
  <c r="BE212" i="5"/>
  <c r="BD212" i="5" s="1"/>
  <c r="BB212" i="5" s="1"/>
  <c r="BE93" i="5"/>
  <c r="BD93" i="5" s="1"/>
  <c r="BB93" i="5" s="1"/>
  <c r="BE133" i="5"/>
  <c r="BD133" i="5" s="1"/>
  <c r="BB133" i="5" s="1"/>
  <c r="BE266" i="5"/>
  <c r="BD266" i="5" s="1"/>
  <c r="BE257" i="5"/>
  <c r="BD257" i="5" s="1"/>
  <c r="BB257" i="5" s="1"/>
  <c r="BE252" i="5"/>
  <c r="BD252" i="5" s="1"/>
  <c r="BB252" i="5" s="1"/>
  <c r="BE260" i="5"/>
  <c r="BD260" i="5" s="1"/>
  <c r="BB260" i="5" s="1"/>
  <c r="BE274" i="5"/>
  <c r="BD274" i="5" s="1"/>
  <c r="BB274" i="5" s="1"/>
  <c r="BE269" i="5"/>
  <c r="BD269" i="5" s="1"/>
  <c r="BE10" i="5"/>
  <c r="BD10" i="5" s="1"/>
  <c r="BE14" i="5"/>
  <c r="BD14" i="5" s="1"/>
  <c r="BB14" i="5" s="1"/>
  <c r="BE16" i="5"/>
  <c r="BD16" i="5" s="1"/>
  <c r="BB16" i="5" s="1"/>
  <c r="BE21" i="5"/>
  <c r="BD21" i="5" s="1"/>
  <c r="BE35" i="5"/>
  <c r="BD35" i="5" s="1"/>
  <c r="BE28" i="5"/>
  <c r="BD28" i="5" s="1"/>
  <c r="BE11" i="5"/>
  <c r="BD11" i="5" s="1"/>
  <c r="BB11" i="5" s="1"/>
  <c r="BE51" i="5"/>
  <c r="BD51" i="5" s="1"/>
  <c r="BE74" i="5"/>
  <c r="BD74" i="5" s="1"/>
  <c r="BB74" i="5" s="1"/>
  <c r="BE63" i="5"/>
  <c r="BD63" i="5" s="1"/>
  <c r="BE65" i="5"/>
  <c r="BD65" i="5" s="1"/>
  <c r="BB65" i="5" s="1"/>
  <c r="BE69" i="5"/>
  <c r="BD69" i="5" s="1"/>
  <c r="BE73" i="5"/>
  <c r="BD73" i="5" s="1"/>
  <c r="BE90" i="5"/>
  <c r="BD90" i="5" s="1"/>
  <c r="BE96" i="5"/>
  <c r="BD96" i="5" s="1"/>
  <c r="BE108" i="5"/>
  <c r="BD108" i="5" s="1"/>
  <c r="BE99" i="5"/>
  <c r="BD99" i="5" s="1"/>
  <c r="BE107" i="5"/>
  <c r="BD107" i="5" s="1"/>
  <c r="BB107" i="5" s="1"/>
  <c r="BE115" i="5"/>
  <c r="BD115" i="5" s="1"/>
  <c r="BB115" i="5" s="1"/>
  <c r="BE112" i="5"/>
  <c r="BD112" i="5" s="1"/>
  <c r="BE120" i="5"/>
  <c r="BD120" i="5" s="1"/>
  <c r="BE151" i="5"/>
  <c r="BD151" i="5" s="1"/>
  <c r="BE156" i="5"/>
  <c r="BD156" i="5" s="1"/>
  <c r="BE145" i="5"/>
  <c r="BD145" i="5" s="1"/>
  <c r="BB145" i="5" s="1"/>
  <c r="BE154" i="5"/>
  <c r="BD154" i="5" s="1"/>
  <c r="BB154" i="5" s="1"/>
  <c r="BE134" i="5"/>
  <c r="BD134" i="5" s="1"/>
  <c r="BB134" i="5" s="1"/>
  <c r="BE135" i="5"/>
  <c r="BD135" i="5" s="1"/>
  <c r="BB135" i="5" s="1"/>
  <c r="BE143" i="5"/>
  <c r="BD143" i="5" s="1"/>
  <c r="BB143" i="5" s="1"/>
  <c r="BE186" i="5"/>
  <c r="BD186" i="5" s="1"/>
  <c r="BB186" i="5" s="1"/>
  <c r="BE189" i="5"/>
  <c r="BD189" i="5" s="1"/>
  <c r="BE178" i="5"/>
  <c r="BD178" i="5" s="1"/>
  <c r="BE187" i="5"/>
  <c r="BD187" i="5" s="1"/>
  <c r="BE183" i="5"/>
  <c r="BD183" i="5" s="1"/>
  <c r="BE37" i="5"/>
  <c r="BD37" i="5" s="1"/>
  <c r="BB37" i="5" s="1"/>
  <c r="BE41" i="5"/>
  <c r="BD41" i="5" s="1"/>
  <c r="BE78" i="5"/>
  <c r="BD78" i="5" s="1"/>
  <c r="BB78" i="5" s="1"/>
  <c r="BE75" i="5"/>
  <c r="BD75" i="5" s="1"/>
  <c r="BE82" i="5"/>
  <c r="BD82" i="5" s="1"/>
  <c r="BB82" i="5" s="1"/>
  <c r="BE128" i="5"/>
  <c r="BD128" i="5" s="1"/>
  <c r="BE125" i="5"/>
  <c r="BD125" i="5" s="1"/>
  <c r="BE209" i="5"/>
  <c r="BD209" i="5" s="1"/>
  <c r="BB209" i="5" s="1"/>
  <c r="BE216" i="5"/>
  <c r="BD216" i="5" s="1"/>
  <c r="BB216" i="5" s="1"/>
  <c r="BE215" i="5"/>
  <c r="BD215" i="5" s="1"/>
  <c r="BB215" i="5" s="1"/>
  <c r="BE197" i="5"/>
  <c r="BD197" i="5" s="1"/>
  <c r="BB197" i="5" s="1"/>
  <c r="BE247" i="5"/>
  <c r="BD247" i="5" s="1"/>
  <c r="BE196" i="5"/>
  <c r="BD196" i="5" s="1"/>
  <c r="BB196" i="5" s="1"/>
  <c r="BE205" i="5"/>
  <c r="BD205" i="5" s="1"/>
  <c r="BB205" i="5" s="1"/>
  <c r="BE238" i="5"/>
  <c r="BD238" i="5" s="1"/>
  <c r="BE161" i="5"/>
  <c r="BD161" i="5" s="1"/>
  <c r="BE214" i="5"/>
  <c r="BD214" i="5" s="1"/>
  <c r="BE239" i="5"/>
  <c r="BD239" i="5" s="1"/>
  <c r="BB239" i="5" s="1"/>
  <c r="BE218" i="5"/>
  <c r="BD218" i="5" s="1"/>
  <c r="BB218" i="5" s="1"/>
  <c r="BE227" i="5"/>
  <c r="BD227" i="5" s="1"/>
  <c r="BE235" i="5"/>
  <c r="BD235" i="5" s="1"/>
  <c r="BB235" i="5" s="1"/>
  <c r="BE165" i="5"/>
  <c r="BD165" i="5" s="1"/>
  <c r="BE177" i="5"/>
  <c r="BD177" i="5" s="1"/>
  <c r="BB177" i="5" s="1"/>
  <c r="BE55" i="5"/>
  <c r="BD55" i="5" s="1"/>
  <c r="BE265" i="5"/>
  <c r="BD265" i="5" s="1"/>
  <c r="BB265" i="5" s="1"/>
  <c r="BE253" i="5"/>
  <c r="BD253" i="5" s="1"/>
  <c r="BE261" i="5"/>
  <c r="BD261" i="5" s="1"/>
  <c r="BE256" i="5"/>
  <c r="BD256" i="5" s="1"/>
  <c r="BB256" i="5" s="1"/>
  <c r="BE208" i="5"/>
  <c r="BD208" i="5" s="1"/>
  <c r="BE267" i="5"/>
  <c r="BD267" i="5" s="1"/>
  <c r="BE270" i="5"/>
  <c r="BD270" i="5" s="1"/>
  <c r="BE268" i="5"/>
  <c r="BD268" i="5" s="1"/>
  <c r="BE275" i="5"/>
  <c r="BD275" i="5" s="1"/>
  <c r="BB275" i="5" s="1"/>
  <c r="BE54" i="5"/>
  <c r="BD54" i="5" s="1"/>
  <c r="BB54" i="5" s="1"/>
  <c r="BE206" i="5"/>
  <c r="BD206" i="5" s="1"/>
  <c r="BE249" i="5"/>
  <c r="BD249" i="5" s="1"/>
  <c r="BE207" i="5"/>
  <c r="BD207" i="5" s="1"/>
  <c r="BE250" i="5"/>
  <c r="BD250" i="5" s="1"/>
  <c r="BE171" i="5"/>
  <c r="BD171" i="5" s="1"/>
  <c r="BE170" i="5"/>
  <c r="BD170" i="5" s="1"/>
  <c r="BE32" i="5"/>
  <c r="BD32" i="5" s="1"/>
  <c r="BE46" i="5"/>
  <c r="BD46" i="5" s="1"/>
  <c r="BE131" i="5"/>
  <c r="BD131" i="5" s="1"/>
  <c r="BE47" i="5"/>
  <c r="BD47" i="5" s="1"/>
  <c r="BE132" i="5"/>
  <c r="BD132" i="5" s="1"/>
  <c r="BE85" i="5"/>
  <c r="BD85" i="5" s="1"/>
  <c r="BE86" i="5"/>
  <c r="BD86" i="5" s="1"/>
  <c r="BB436" i="5"/>
  <c r="BB425" i="5"/>
  <c r="BB434" i="5"/>
  <c r="BI433" i="5"/>
  <c r="BH433" i="5" s="1"/>
  <c r="BI427" i="5"/>
  <c r="BH427" i="5" s="1"/>
  <c r="BI437" i="5"/>
  <c r="BH437" i="5" s="1"/>
  <c r="BI435" i="5"/>
  <c r="BH435" i="5" s="1"/>
  <c r="BI434" i="5"/>
  <c r="BH434" i="5" s="1"/>
  <c r="BI432" i="5"/>
  <c r="BH432" i="5" s="1"/>
  <c r="BI431" i="5"/>
  <c r="BH431" i="5" s="1"/>
  <c r="BI429" i="5"/>
  <c r="BH429" i="5" s="1"/>
  <c r="BI426" i="5"/>
  <c r="BH426" i="5" s="1"/>
  <c r="BI436" i="5"/>
  <c r="BH436" i="5" s="1"/>
  <c r="BI430" i="5"/>
  <c r="BH430" i="5" s="1"/>
  <c r="BI428" i="5"/>
  <c r="BH428" i="5" s="1"/>
  <c r="BI425" i="5"/>
  <c r="BH425" i="5" s="1"/>
  <c r="BB433" i="5"/>
  <c r="BB435" i="5"/>
  <c r="BB432" i="5"/>
  <c r="BB429" i="5"/>
  <c r="BB431" i="5"/>
  <c r="BB427" i="5"/>
  <c r="BB430" i="5"/>
  <c r="BB428" i="5"/>
  <c r="BB426" i="5"/>
  <c r="BB437" i="5"/>
  <c r="BC332" i="5" l="1"/>
  <c r="BC251" i="5"/>
  <c r="BC53" i="5"/>
  <c r="BC113" i="5"/>
  <c r="BB409" i="5"/>
  <c r="BB408" i="5"/>
  <c r="BI341" i="5"/>
  <c r="BH341" i="5" s="1"/>
  <c r="BF341" i="5" s="1"/>
  <c r="BI406" i="5"/>
  <c r="BH406" i="5" s="1"/>
  <c r="BF406" i="5" s="1"/>
  <c r="BI407" i="5"/>
  <c r="BH407" i="5" s="1"/>
  <c r="BF407" i="5" s="1"/>
  <c r="BI409" i="5"/>
  <c r="BH409" i="5" s="1"/>
  <c r="BF409" i="5" s="1"/>
  <c r="BI405" i="5"/>
  <c r="BH405" i="5" s="1"/>
  <c r="BF405" i="5" s="1"/>
  <c r="BI408" i="5"/>
  <c r="BH408" i="5" s="1"/>
  <c r="BF408" i="5" s="1"/>
  <c r="BI404" i="5"/>
  <c r="BH404" i="5" s="1"/>
  <c r="BF404" i="5" s="1"/>
  <c r="BB404" i="5"/>
  <c r="BB406" i="5"/>
  <c r="BB405" i="5"/>
  <c r="BB407" i="5"/>
  <c r="BI310" i="5"/>
  <c r="BH310" i="5" s="1"/>
  <c r="BF310" i="5" s="1"/>
  <c r="BI392" i="5"/>
  <c r="BH392" i="5" s="1"/>
  <c r="BF392" i="5" s="1"/>
  <c r="BI394" i="5"/>
  <c r="BH394" i="5" s="1"/>
  <c r="BF394" i="5" s="1"/>
  <c r="BI397" i="5"/>
  <c r="BH397" i="5" s="1"/>
  <c r="BF397" i="5" s="1"/>
  <c r="BI396" i="5"/>
  <c r="BH396" i="5" s="1"/>
  <c r="BF396" i="5" s="1"/>
  <c r="BI391" i="5"/>
  <c r="BH391" i="5" s="1"/>
  <c r="BF391" i="5" s="1"/>
  <c r="BI393" i="5"/>
  <c r="BH393" i="5" s="1"/>
  <c r="BF393" i="5" s="1"/>
  <c r="BI395" i="5"/>
  <c r="BH395" i="5" s="1"/>
  <c r="BF395" i="5" s="1"/>
  <c r="BI151" i="5"/>
  <c r="BH151" i="5" s="1"/>
  <c r="BF151" i="5" s="1"/>
  <c r="BI152" i="5"/>
  <c r="BH152" i="5" s="1"/>
  <c r="BF152" i="5" s="1"/>
  <c r="BI149" i="5"/>
  <c r="BH149" i="5" s="1"/>
  <c r="BF149" i="5" s="1"/>
  <c r="BI148" i="5"/>
  <c r="BH148" i="5" s="1"/>
  <c r="BF148" i="5" s="1"/>
  <c r="BI150" i="5"/>
  <c r="BH150" i="5" s="1"/>
  <c r="BF150" i="5" s="1"/>
  <c r="BI144" i="5"/>
  <c r="BH144" i="5" s="1"/>
  <c r="BF144" i="5" s="1"/>
  <c r="BI10" i="5"/>
  <c r="BH10" i="5" s="1"/>
  <c r="BF10" i="5" s="1"/>
  <c r="BI55" i="5"/>
  <c r="BH55" i="5" s="1"/>
  <c r="BF55" i="5" s="1"/>
  <c r="BI102" i="5"/>
  <c r="BH102" i="5" s="1"/>
  <c r="BF102" i="5" s="1"/>
  <c r="BI40" i="5"/>
  <c r="BH40" i="5" s="1"/>
  <c r="BF40" i="5" s="1"/>
  <c r="BI379" i="5"/>
  <c r="BH379" i="5" s="1"/>
  <c r="BF379" i="5" s="1"/>
  <c r="BI158" i="5"/>
  <c r="BH158" i="5" s="1"/>
  <c r="BF158" i="5" s="1"/>
  <c r="BI159" i="5"/>
  <c r="BH159" i="5" s="1"/>
  <c r="BF159" i="5" s="1"/>
  <c r="BI385" i="5"/>
  <c r="BH385" i="5" s="1"/>
  <c r="BF385" i="5" s="1"/>
  <c r="BI328" i="5"/>
  <c r="BH328" i="5" s="1"/>
  <c r="BF328" i="5" s="1"/>
  <c r="BI384" i="5"/>
  <c r="BH384" i="5" s="1"/>
  <c r="BF384" i="5" s="1"/>
  <c r="BI383" i="5"/>
  <c r="BH383" i="5" s="1"/>
  <c r="BF383" i="5" s="1"/>
  <c r="BI227" i="5"/>
  <c r="BH227" i="5" s="1"/>
  <c r="BF227" i="5" s="1"/>
  <c r="BI35" i="5"/>
  <c r="BH35" i="5" s="1"/>
  <c r="BF35" i="5" s="1"/>
  <c r="BI120" i="5"/>
  <c r="BH120" i="5" s="1"/>
  <c r="BF120" i="5" s="1"/>
  <c r="BI147" i="5"/>
  <c r="BH147" i="5" s="1"/>
  <c r="BF147" i="5" s="1"/>
  <c r="BI135" i="5"/>
  <c r="BH135" i="5" s="1"/>
  <c r="BF135" i="5" s="1"/>
  <c r="BI160" i="5"/>
  <c r="BH160" i="5" s="1"/>
  <c r="BF160" i="5" s="1"/>
  <c r="BI258" i="5"/>
  <c r="BH258" i="5" s="1"/>
  <c r="BF258" i="5" s="1"/>
  <c r="BI171" i="5"/>
  <c r="BH171" i="5" s="1"/>
  <c r="BF171" i="5" s="1"/>
  <c r="BI388" i="5"/>
  <c r="BH388" i="5" s="1"/>
  <c r="BF388" i="5" s="1"/>
  <c r="BI58" i="5"/>
  <c r="BH58" i="5" s="1"/>
  <c r="BF58" i="5" s="1"/>
  <c r="BI97" i="5"/>
  <c r="BH97" i="5" s="1"/>
  <c r="BF97" i="5" s="1"/>
  <c r="BI186" i="5"/>
  <c r="BH186" i="5" s="1"/>
  <c r="BF186" i="5" s="1"/>
  <c r="BI210" i="5"/>
  <c r="BH210" i="5" s="1"/>
  <c r="BF210" i="5" s="1"/>
  <c r="BI221" i="5"/>
  <c r="BH221" i="5" s="1"/>
  <c r="BF221" i="5" s="1"/>
  <c r="BI240" i="5"/>
  <c r="BH240" i="5" s="1"/>
  <c r="BF240" i="5" s="1"/>
  <c r="BI278" i="5"/>
  <c r="BH278" i="5" s="1"/>
  <c r="BF278" i="5" s="1"/>
  <c r="BI381" i="5"/>
  <c r="BH381" i="5" s="1"/>
  <c r="BF381" i="5" s="1"/>
  <c r="BI386" i="5"/>
  <c r="BH386" i="5" s="1"/>
  <c r="BF386" i="5" s="1"/>
  <c r="BI80" i="5"/>
  <c r="BH80" i="5" s="1"/>
  <c r="BF80" i="5" s="1"/>
  <c r="BI168" i="5"/>
  <c r="BH168" i="5" s="1"/>
  <c r="BF168" i="5" s="1"/>
  <c r="BI332" i="5"/>
  <c r="BH332" i="5" s="1"/>
  <c r="BF332" i="5" s="1"/>
  <c r="BI343" i="5"/>
  <c r="BH343" i="5" s="1"/>
  <c r="BF343" i="5" s="1"/>
  <c r="BI47" i="5"/>
  <c r="BH47" i="5" s="1"/>
  <c r="BF47" i="5" s="1"/>
  <c r="BI368" i="5"/>
  <c r="BH368" i="5" s="1"/>
  <c r="BF368" i="5" s="1"/>
  <c r="BI389" i="5"/>
  <c r="BH389" i="5" s="1"/>
  <c r="BF389" i="5" s="1"/>
  <c r="BI387" i="5"/>
  <c r="BH387" i="5" s="1"/>
  <c r="BF387" i="5" s="1"/>
  <c r="BI67" i="5"/>
  <c r="BH67" i="5" s="1"/>
  <c r="BF67" i="5" s="1"/>
  <c r="BI113" i="5"/>
  <c r="BH113" i="5" s="1"/>
  <c r="BF113" i="5" s="1"/>
  <c r="BI169" i="5"/>
  <c r="BH169" i="5" s="1"/>
  <c r="BF169" i="5" s="1"/>
  <c r="BI187" i="5"/>
  <c r="BH187" i="5" s="1"/>
  <c r="BF187" i="5" s="1"/>
  <c r="BI200" i="5"/>
  <c r="BH200" i="5" s="1"/>
  <c r="BF200" i="5" s="1"/>
  <c r="BI162" i="5"/>
  <c r="BH162" i="5" s="1"/>
  <c r="BF162" i="5" s="1"/>
  <c r="BI161" i="5"/>
  <c r="BH161" i="5" s="1"/>
  <c r="BF161" i="5" s="1"/>
  <c r="BI296" i="5"/>
  <c r="BH296" i="5" s="1"/>
  <c r="BF296" i="5" s="1"/>
  <c r="BI335" i="5"/>
  <c r="BH335" i="5" s="1"/>
  <c r="BF335" i="5" s="1"/>
  <c r="BI382" i="5"/>
  <c r="BH382" i="5" s="1"/>
  <c r="BF382" i="5" s="1"/>
  <c r="BI390" i="5"/>
  <c r="BH390" i="5" s="1"/>
  <c r="BF390" i="5" s="1"/>
  <c r="BI26" i="5"/>
  <c r="BH26" i="5" s="1"/>
  <c r="BF26" i="5" s="1"/>
  <c r="BI153" i="5"/>
  <c r="BH153" i="5" s="1"/>
  <c r="BF153" i="5" s="1"/>
  <c r="BI143" i="5"/>
  <c r="BH143" i="5" s="1"/>
  <c r="BF143" i="5" s="1"/>
  <c r="BI41" i="5"/>
  <c r="BH41" i="5" s="1"/>
  <c r="BF41" i="5" s="1"/>
  <c r="BI167" i="5"/>
  <c r="BH167" i="5" s="1"/>
  <c r="BF167" i="5" s="1"/>
  <c r="BI229" i="5"/>
  <c r="BH229" i="5" s="1"/>
  <c r="BF229" i="5" s="1"/>
  <c r="BI232" i="5"/>
  <c r="BH232" i="5" s="1"/>
  <c r="BF232" i="5" s="1"/>
  <c r="BI248" i="5"/>
  <c r="BH248" i="5" s="1"/>
  <c r="BF248" i="5" s="1"/>
  <c r="BI266" i="5"/>
  <c r="BH266" i="5" s="1"/>
  <c r="BF266" i="5" s="1"/>
  <c r="BI301" i="5"/>
  <c r="BH301" i="5" s="1"/>
  <c r="BF301" i="5" s="1"/>
  <c r="BI288" i="5"/>
  <c r="BH288" i="5" s="1"/>
  <c r="BF288" i="5" s="1"/>
  <c r="BI250" i="5"/>
  <c r="BH250" i="5" s="1"/>
  <c r="BF250" i="5" s="1"/>
  <c r="BI376" i="5"/>
  <c r="BH376" i="5" s="1"/>
  <c r="BF376" i="5" s="1"/>
  <c r="BI361" i="5"/>
  <c r="BH361" i="5" s="1"/>
  <c r="BF361" i="5" s="1"/>
  <c r="BI21" i="5"/>
  <c r="BH21" i="5" s="1"/>
  <c r="BF21" i="5" s="1"/>
  <c r="BI20" i="5"/>
  <c r="BH20" i="5" s="1"/>
  <c r="BF20" i="5" s="1"/>
  <c r="BI64" i="5"/>
  <c r="BH64" i="5" s="1"/>
  <c r="BF64" i="5" s="1"/>
  <c r="BI96" i="5"/>
  <c r="BH96" i="5" s="1"/>
  <c r="BF96" i="5" s="1"/>
  <c r="BI114" i="5"/>
  <c r="BH114" i="5" s="1"/>
  <c r="BF114" i="5" s="1"/>
  <c r="BI105" i="5"/>
  <c r="BH105" i="5" s="1"/>
  <c r="BF105" i="5" s="1"/>
  <c r="BI146" i="5"/>
  <c r="BH146" i="5" s="1"/>
  <c r="BF146" i="5" s="1"/>
  <c r="BI138" i="5"/>
  <c r="BH138" i="5" s="1"/>
  <c r="BF138" i="5" s="1"/>
  <c r="BI182" i="5"/>
  <c r="BH182" i="5" s="1"/>
  <c r="BF182" i="5" s="1"/>
  <c r="BI191" i="5"/>
  <c r="BH191" i="5" s="1"/>
  <c r="BF191" i="5" s="1"/>
  <c r="BI126" i="5"/>
  <c r="BH126" i="5" s="1"/>
  <c r="BF126" i="5" s="1"/>
  <c r="BI204" i="5"/>
  <c r="BH204" i="5" s="1"/>
  <c r="BF204" i="5" s="1"/>
  <c r="BI164" i="5"/>
  <c r="BH164" i="5" s="1"/>
  <c r="BF164" i="5" s="1"/>
  <c r="BI255" i="5"/>
  <c r="BH255" i="5" s="1"/>
  <c r="BF255" i="5" s="1"/>
  <c r="BI307" i="5"/>
  <c r="BH307" i="5" s="1"/>
  <c r="BF307" i="5" s="1"/>
  <c r="BI303" i="5"/>
  <c r="BH303" i="5" s="1"/>
  <c r="BF303" i="5" s="1"/>
  <c r="BI302" i="5"/>
  <c r="BH302" i="5" s="1"/>
  <c r="BF302" i="5" s="1"/>
  <c r="BI321" i="5"/>
  <c r="BH321" i="5" s="1"/>
  <c r="BF321" i="5" s="1"/>
  <c r="BI372" i="5"/>
  <c r="BH372" i="5" s="1"/>
  <c r="BF372" i="5" s="1"/>
  <c r="BI370" i="5"/>
  <c r="BH370" i="5" s="1"/>
  <c r="BF370" i="5" s="1"/>
  <c r="BI377" i="5"/>
  <c r="BH377" i="5" s="1"/>
  <c r="BF377" i="5" s="1"/>
  <c r="BI15" i="5"/>
  <c r="BH15" i="5" s="1"/>
  <c r="BF15" i="5" s="1"/>
  <c r="BI59" i="5"/>
  <c r="BH59" i="5" s="1"/>
  <c r="BF59" i="5" s="1"/>
  <c r="BI89" i="5"/>
  <c r="BH89" i="5" s="1"/>
  <c r="BF89" i="5" s="1"/>
  <c r="BI112" i="5"/>
  <c r="BH112" i="5" s="1"/>
  <c r="BF112" i="5" s="1"/>
  <c r="BI121" i="5"/>
  <c r="BH121" i="5" s="1"/>
  <c r="BF121" i="5" s="1"/>
  <c r="BI180" i="5"/>
  <c r="BH180" i="5" s="1"/>
  <c r="BF180" i="5" s="1"/>
  <c r="BI78" i="5"/>
  <c r="BH78" i="5" s="1"/>
  <c r="BF78" i="5" s="1"/>
  <c r="BI172" i="5"/>
  <c r="BH172" i="5" s="1"/>
  <c r="BF172" i="5" s="1"/>
  <c r="BI329" i="5"/>
  <c r="BH329" i="5" s="1"/>
  <c r="BF329" i="5" s="1"/>
  <c r="BI334" i="5"/>
  <c r="BH334" i="5" s="1"/>
  <c r="BF334" i="5" s="1"/>
  <c r="BI342" i="5"/>
  <c r="BH342" i="5" s="1"/>
  <c r="BF342" i="5" s="1"/>
  <c r="BI353" i="5"/>
  <c r="BH353" i="5" s="1"/>
  <c r="BF353" i="5" s="1"/>
  <c r="BI345" i="5"/>
  <c r="BH345" i="5" s="1"/>
  <c r="BF345" i="5" s="1"/>
  <c r="BK4" i="5"/>
  <c r="BM394" i="5" s="1"/>
  <c r="BL394" i="5" s="1"/>
  <c r="BJ394" i="5" s="1"/>
  <c r="BI29" i="5"/>
  <c r="BH29" i="5" s="1"/>
  <c r="BF29" i="5" s="1"/>
  <c r="BI11" i="5"/>
  <c r="BH11" i="5" s="1"/>
  <c r="BF11" i="5" s="1"/>
  <c r="BI69" i="5"/>
  <c r="BH69" i="5" s="1"/>
  <c r="BF69" i="5" s="1"/>
  <c r="BI100" i="5"/>
  <c r="BH100" i="5" s="1"/>
  <c r="BF100" i="5" s="1"/>
  <c r="BI118" i="5"/>
  <c r="BH118" i="5" s="1"/>
  <c r="BF118" i="5" s="1"/>
  <c r="BI107" i="5"/>
  <c r="BH107" i="5" s="1"/>
  <c r="BF107" i="5" s="1"/>
  <c r="BI154" i="5"/>
  <c r="BH154" i="5" s="1"/>
  <c r="BF154" i="5" s="1"/>
  <c r="BI155" i="5"/>
  <c r="BH155" i="5" s="1"/>
  <c r="BF155" i="5" s="1"/>
  <c r="BI173" i="5"/>
  <c r="BH173" i="5" s="1"/>
  <c r="BF173" i="5" s="1"/>
  <c r="BI188" i="5"/>
  <c r="BH188" i="5" s="1"/>
  <c r="BF188" i="5" s="1"/>
  <c r="BI75" i="5"/>
  <c r="BH75" i="5" s="1"/>
  <c r="BF75" i="5" s="1"/>
  <c r="BI125" i="5"/>
  <c r="BH125" i="5" s="1"/>
  <c r="BF125" i="5" s="1"/>
  <c r="BI236" i="5"/>
  <c r="BH236" i="5" s="1"/>
  <c r="BF236" i="5" s="1"/>
  <c r="BI203" i="5"/>
  <c r="BH203" i="5" s="1"/>
  <c r="BF203" i="5" s="1"/>
  <c r="BI214" i="5"/>
  <c r="BH214" i="5" s="1"/>
  <c r="BF214" i="5" s="1"/>
  <c r="BI176" i="5"/>
  <c r="BH176" i="5" s="1"/>
  <c r="BF176" i="5" s="1"/>
  <c r="BI263" i="5"/>
  <c r="BH263" i="5" s="1"/>
  <c r="BF263" i="5" s="1"/>
  <c r="BI269" i="5"/>
  <c r="BH269" i="5" s="1"/>
  <c r="BF269" i="5" s="1"/>
  <c r="BI276" i="5"/>
  <c r="BH276" i="5" s="1"/>
  <c r="BF276" i="5" s="1"/>
  <c r="BI280" i="5"/>
  <c r="BH280" i="5" s="1"/>
  <c r="BF280" i="5" s="1"/>
  <c r="BI326" i="5"/>
  <c r="BH326" i="5" s="1"/>
  <c r="BF326" i="5" s="1"/>
  <c r="BI380" i="5"/>
  <c r="BH380" i="5" s="1"/>
  <c r="BF380" i="5" s="1"/>
  <c r="BI378" i="5"/>
  <c r="BH378" i="5" s="1"/>
  <c r="BF378" i="5" s="1"/>
  <c r="BI363" i="5"/>
  <c r="BH363" i="5" s="1"/>
  <c r="BF363" i="5" s="1"/>
  <c r="BI25" i="5"/>
  <c r="BH25" i="5" s="1"/>
  <c r="BF25" i="5" s="1"/>
  <c r="BI28" i="5"/>
  <c r="BH28" i="5" s="1"/>
  <c r="BF28" i="5" s="1"/>
  <c r="BI52" i="5"/>
  <c r="BH52" i="5" s="1"/>
  <c r="BF52" i="5" s="1"/>
  <c r="BI66" i="5"/>
  <c r="BH66" i="5" s="1"/>
  <c r="BF66" i="5" s="1"/>
  <c r="BI104" i="5"/>
  <c r="BH104" i="5" s="1"/>
  <c r="BF104" i="5" s="1"/>
  <c r="BI91" i="5"/>
  <c r="BH91" i="5" s="1"/>
  <c r="BF91" i="5" s="1"/>
  <c r="BI156" i="5"/>
  <c r="BH156" i="5" s="1"/>
  <c r="BF156" i="5" s="1"/>
  <c r="BI140" i="5"/>
  <c r="BH140" i="5" s="1"/>
  <c r="BF140" i="5" s="1"/>
  <c r="BI174" i="5"/>
  <c r="BH174" i="5" s="1"/>
  <c r="BF174" i="5" s="1"/>
  <c r="BI189" i="5"/>
  <c r="BH189" i="5" s="1"/>
  <c r="BF189" i="5" s="1"/>
  <c r="BI190" i="5"/>
  <c r="BH190" i="5" s="1"/>
  <c r="BF190" i="5" s="1"/>
  <c r="BI45" i="5"/>
  <c r="BH45" i="5" s="1"/>
  <c r="BF45" i="5" s="1"/>
  <c r="BI77" i="5"/>
  <c r="BH77" i="5" s="1"/>
  <c r="BF77" i="5" s="1"/>
  <c r="BI127" i="5"/>
  <c r="BH127" i="5" s="1"/>
  <c r="BF127" i="5" s="1"/>
  <c r="BI233" i="5"/>
  <c r="BH233" i="5" s="1"/>
  <c r="BF233" i="5" s="1"/>
  <c r="BI205" i="5"/>
  <c r="BH205" i="5" s="1"/>
  <c r="BF205" i="5" s="1"/>
  <c r="BI163" i="5"/>
  <c r="BH163" i="5" s="1"/>
  <c r="BF163" i="5" s="1"/>
  <c r="BI242" i="5"/>
  <c r="BH242" i="5" s="1"/>
  <c r="BF242" i="5" s="1"/>
  <c r="BI212" i="5"/>
  <c r="BH212" i="5" s="1"/>
  <c r="BF212" i="5" s="1"/>
  <c r="BI133" i="5"/>
  <c r="BH133" i="5" s="1"/>
  <c r="BF133" i="5" s="1"/>
  <c r="BI257" i="5"/>
  <c r="BH257" i="5" s="1"/>
  <c r="BF257" i="5" s="1"/>
  <c r="BI260" i="5"/>
  <c r="BH260" i="5" s="1"/>
  <c r="BF260" i="5" s="1"/>
  <c r="BI273" i="5"/>
  <c r="BH273" i="5" s="1"/>
  <c r="BF273" i="5" s="1"/>
  <c r="BI283" i="5"/>
  <c r="BH283" i="5" s="1"/>
  <c r="BI287" i="5"/>
  <c r="BH287" i="5" s="1"/>
  <c r="BF287" i="5" s="1"/>
  <c r="BI292" i="5"/>
  <c r="BH292" i="5" s="1"/>
  <c r="BF292" i="5" s="1"/>
  <c r="BI284" i="5"/>
  <c r="BH284" i="5" s="1"/>
  <c r="BF284" i="5" s="1"/>
  <c r="BI317" i="5"/>
  <c r="BH317" i="5" s="1"/>
  <c r="BF317" i="5" s="1"/>
  <c r="BI323" i="5"/>
  <c r="BH323" i="5" s="1"/>
  <c r="BF323" i="5" s="1"/>
  <c r="BI333" i="5"/>
  <c r="BH333" i="5" s="1"/>
  <c r="BF333" i="5" s="1"/>
  <c r="BI346" i="5"/>
  <c r="BH346" i="5" s="1"/>
  <c r="BF346" i="5" s="1"/>
  <c r="BI355" i="5"/>
  <c r="BH355" i="5" s="1"/>
  <c r="BF355" i="5" s="1"/>
  <c r="BI336" i="5"/>
  <c r="BH336" i="5" s="1"/>
  <c r="BF336" i="5" s="1"/>
  <c r="BI354" i="5"/>
  <c r="BH354" i="5" s="1"/>
  <c r="BF354" i="5" s="1"/>
  <c r="BI54" i="5"/>
  <c r="BH54" i="5" s="1"/>
  <c r="BF54" i="5" s="1"/>
  <c r="BI340" i="5"/>
  <c r="BH340" i="5" s="1"/>
  <c r="BF340" i="5" s="1"/>
  <c r="BI9" i="5"/>
  <c r="BH9" i="5" s="1"/>
  <c r="BF9" i="5" s="1"/>
  <c r="BI13" i="5"/>
  <c r="BH13" i="5" s="1"/>
  <c r="BF13" i="5" s="1"/>
  <c r="BI23" i="5"/>
  <c r="BH23" i="5" s="1"/>
  <c r="BF23" i="5" s="1"/>
  <c r="BI16" i="5"/>
  <c r="BH16" i="5" s="1"/>
  <c r="BF16" i="5" s="1"/>
  <c r="BI34" i="5"/>
  <c r="BH34" i="5" s="1"/>
  <c r="BF34" i="5" s="1"/>
  <c r="BI31" i="5"/>
  <c r="BH31" i="5" s="1"/>
  <c r="BF31" i="5" s="1"/>
  <c r="BI49" i="5"/>
  <c r="BH49" i="5" s="1"/>
  <c r="BF49" i="5" s="1"/>
  <c r="BI51" i="5"/>
  <c r="BH51" i="5" s="1"/>
  <c r="BF51" i="5" s="1"/>
  <c r="BI74" i="5"/>
  <c r="BH74" i="5" s="1"/>
  <c r="BF74" i="5" s="1"/>
  <c r="BI65" i="5"/>
  <c r="BH65" i="5" s="1"/>
  <c r="BF65" i="5" s="1"/>
  <c r="BI56" i="5"/>
  <c r="BH56" i="5" s="1"/>
  <c r="BF56" i="5" s="1"/>
  <c r="BI63" i="5"/>
  <c r="BH63" i="5" s="1"/>
  <c r="BF63" i="5" s="1"/>
  <c r="BI72" i="5"/>
  <c r="BH72" i="5" s="1"/>
  <c r="BF72" i="5" s="1"/>
  <c r="BI88" i="5"/>
  <c r="BH88" i="5" s="1"/>
  <c r="BF88" i="5" s="1"/>
  <c r="BI98" i="5"/>
  <c r="BH98" i="5" s="1"/>
  <c r="BF98" i="5" s="1"/>
  <c r="BI106" i="5"/>
  <c r="BH106" i="5" s="1"/>
  <c r="BI116" i="5"/>
  <c r="BH116" i="5" s="1"/>
  <c r="BF116" i="5" s="1"/>
  <c r="BI108" i="5"/>
  <c r="BH108" i="5" s="1"/>
  <c r="BF108" i="5" s="1"/>
  <c r="BI101" i="5"/>
  <c r="BH101" i="5" s="1"/>
  <c r="BF101" i="5" s="1"/>
  <c r="BI109" i="5"/>
  <c r="BH109" i="5" s="1"/>
  <c r="BF109" i="5" s="1"/>
  <c r="BI117" i="5"/>
  <c r="BH117" i="5" s="1"/>
  <c r="BF117" i="5" s="1"/>
  <c r="BI145" i="5"/>
  <c r="BH145" i="5" s="1"/>
  <c r="BF145" i="5" s="1"/>
  <c r="BI134" i="5"/>
  <c r="BH134" i="5" s="1"/>
  <c r="BF134" i="5" s="1"/>
  <c r="BI142" i="5"/>
  <c r="BH142" i="5" s="1"/>
  <c r="BF142" i="5" s="1"/>
  <c r="BI139" i="5"/>
  <c r="BH139" i="5" s="1"/>
  <c r="BF139" i="5" s="1"/>
  <c r="BI175" i="5"/>
  <c r="BH175" i="5" s="1"/>
  <c r="BF175" i="5" s="1"/>
  <c r="BI178" i="5"/>
  <c r="BH178" i="5" s="1"/>
  <c r="BF178" i="5" s="1"/>
  <c r="BI185" i="5"/>
  <c r="BH185" i="5" s="1"/>
  <c r="BF185" i="5" s="1"/>
  <c r="BI195" i="5"/>
  <c r="BH195" i="5" s="1"/>
  <c r="BF195" i="5" s="1"/>
  <c r="BI36" i="5"/>
  <c r="BH36" i="5" s="1"/>
  <c r="BF36" i="5" s="1"/>
  <c r="BI44" i="5"/>
  <c r="BH44" i="5" s="1"/>
  <c r="BF44" i="5" s="1"/>
  <c r="BI38" i="5"/>
  <c r="BH38" i="5" s="1"/>
  <c r="BF38" i="5" s="1"/>
  <c r="BI79" i="5"/>
  <c r="BH79" i="5" s="1"/>
  <c r="BF79" i="5" s="1"/>
  <c r="BI84" i="5"/>
  <c r="BH84" i="5" s="1"/>
  <c r="BF84" i="5" s="1"/>
  <c r="BI124" i="5"/>
  <c r="BH124" i="5" s="1"/>
  <c r="BF124" i="5" s="1"/>
  <c r="BI130" i="5"/>
  <c r="BH130" i="5" s="1"/>
  <c r="BF130" i="5" s="1"/>
  <c r="BI129" i="5"/>
  <c r="BH129" i="5" s="1"/>
  <c r="BF129" i="5" s="1"/>
  <c r="BI246" i="5"/>
  <c r="BH246" i="5" s="1"/>
  <c r="BF246" i="5" s="1"/>
  <c r="BI231" i="5"/>
  <c r="BH231" i="5" s="1"/>
  <c r="BF231" i="5" s="1"/>
  <c r="BI165" i="5"/>
  <c r="BH165" i="5" s="1"/>
  <c r="BF165" i="5" s="1"/>
  <c r="BI218" i="5"/>
  <c r="BH218" i="5" s="1"/>
  <c r="BF218" i="5" s="1"/>
  <c r="BI239" i="5"/>
  <c r="BH239" i="5" s="1"/>
  <c r="BF239" i="5" s="1"/>
  <c r="BI209" i="5"/>
  <c r="BH209" i="5" s="1"/>
  <c r="BF209" i="5" s="1"/>
  <c r="BI224" i="5"/>
  <c r="BH224" i="5" s="1"/>
  <c r="BF224" i="5" s="1"/>
  <c r="BI237" i="5"/>
  <c r="BH237" i="5" s="1"/>
  <c r="BF237" i="5" s="1"/>
  <c r="BI198" i="5"/>
  <c r="BH198" i="5" s="1"/>
  <c r="BF198" i="5" s="1"/>
  <c r="BI217" i="5"/>
  <c r="BH217" i="5" s="1"/>
  <c r="BF217" i="5" s="1"/>
  <c r="BI235" i="5"/>
  <c r="BH235" i="5" s="1"/>
  <c r="BF235" i="5" s="1"/>
  <c r="BI166" i="5"/>
  <c r="BH166" i="5" s="1"/>
  <c r="BF166" i="5" s="1"/>
  <c r="BI223" i="5"/>
  <c r="BH223" i="5" s="1"/>
  <c r="BF223" i="5" s="1"/>
  <c r="BI245" i="5"/>
  <c r="BH245" i="5" s="1"/>
  <c r="BF245" i="5" s="1"/>
  <c r="BI213" i="5"/>
  <c r="BH213" i="5" s="1"/>
  <c r="BF213" i="5" s="1"/>
  <c r="BI93" i="5"/>
  <c r="BH93" i="5" s="1"/>
  <c r="BF93" i="5" s="1"/>
  <c r="BI87" i="5"/>
  <c r="BH87" i="5" s="1"/>
  <c r="BF87" i="5" s="1"/>
  <c r="BI251" i="5"/>
  <c r="BH251" i="5" s="1"/>
  <c r="BF251" i="5" s="1"/>
  <c r="BI259" i="5"/>
  <c r="BH259" i="5" s="1"/>
  <c r="BF259" i="5" s="1"/>
  <c r="BI254" i="5"/>
  <c r="BH254" i="5" s="1"/>
  <c r="BF254" i="5" s="1"/>
  <c r="BI262" i="5"/>
  <c r="BH262" i="5" s="1"/>
  <c r="BF262" i="5" s="1"/>
  <c r="BI309" i="5"/>
  <c r="BH309" i="5" s="1"/>
  <c r="BF309" i="5" s="1"/>
  <c r="BI304" i="5"/>
  <c r="BH304" i="5" s="1"/>
  <c r="BF304" i="5" s="1"/>
  <c r="BI275" i="5"/>
  <c r="BH275" i="5" s="1"/>
  <c r="BF275" i="5" s="1"/>
  <c r="BI290" i="5"/>
  <c r="BH290" i="5" s="1"/>
  <c r="BF290" i="5" s="1"/>
  <c r="BI285" i="5"/>
  <c r="BH285" i="5" s="1"/>
  <c r="BF285" i="5" s="1"/>
  <c r="BI271" i="5"/>
  <c r="BH271" i="5" s="1"/>
  <c r="BF271" i="5" s="1"/>
  <c r="BI291" i="5"/>
  <c r="BH291" i="5" s="1"/>
  <c r="BF291" i="5" s="1"/>
  <c r="BI282" i="5"/>
  <c r="BH282" i="5" s="1"/>
  <c r="BF282" i="5" s="1"/>
  <c r="BI295" i="5"/>
  <c r="BH295" i="5" s="1"/>
  <c r="BF295" i="5" s="1"/>
  <c r="BI272" i="5"/>
  <c r="BH272" i="5" s="1"/>
  <c r="BF272" i="5" s="1"/>
  <c r="BI297" i="5"/>
  <c r="BH297" i="5" s="1"/>
  <c r="BF297" i="5" s="1"/>
  <c r="BI318" i="5"/>
  <c r="BH318" i="5" s="1"/>
  <c r="BF318" i="5" s="1"/>
  <c r="BI322" i="5"/>
  <c r="BH322" i="5" s="1"/>
  <c r="BF322" i="5" s="1"/>
  <c r="BI324" i="5"/>
  <c r="BH324" i="5" s="1"/>
  <c r="BF324" i="5" s="1"/>
  <c r="BI330" i="5"/>
  <c r="BH330" i="5" s="1"/>
  <c r="BF330" i="5" s="1"/>
  <c r="BI312" i="5"/>
  <c r="BH312" i="5" s="1"/>
  <c r="BF312" i="5" s="1"/>
  <c r="BI348" i="5"/>
  <c r="BH348" i="5" s="1"/>
  <c r="BF348" i="5" s="1"/>
  <c r="BI352" i="5"/>
  <c r="BH352" i="5" s="1"/>
  <c r="BF352" i="5" s="1"/>
  <c r="BI351" i="5"/>
  <c r="BH351" i="5" s="1"/>
  <c r="BF351" i="5" s="1"/>
  <c r="BI337" i="5"/>
  <c r="BH337" i="5" s="1"/>
  <c r="BF337" i="5" s="1"/>
  <c r="BI314" i="5"/>
  <c r="BH314" i="5" s="1"/>
  <c r="BF314" i="5" s="1"/>
  <c r="BI315" i="5"/>
  <c r="BH315" i="5" s="1"/>
  <c r="BF315" i="5" s="1"/>
  <c r="BI132" i="5"/>
  <c r="BH132" i="5" s="1"/>
  <c r="BF132" i="5" s="1"/>
  <c r="BI131" i="5"/>
  <c r="BH131" i="5" s="1"/>
  <c r="BF131" i="5" s="1"/>
  <c r="BI206" i="5"/>
  <c r="BH206" i="5" s="1"/>
  <c r="BF206" i="5" s="1"/>
  <c r="BC408" i="5"/>
  <c r="BC267" i="5"/>
  <c r="BC253" i="5"/>
  <c r="BC165" i="5"/>
  <c r="BC128" i="5"/>
  <c r="BC41" i="5"/>
  <c r="BC178" i="5"/>
  <c r="BC156" i="5"/>
  <c r="BC96" i="5"/>
  <c r="BC266" i="5"/>
  <c r="BC248" i="5"/>
  <c r="BC228" i="5"/>
  <c r="BC122" i="5"/>
  <c r="BC138" i="5"/>
  <c r="BC94" i="5"/>
  <c r="BC58" i="5"/>
  <c r="BC8" i="5"/>
  <c r="BC27" i="5"/>
  <c r="BC340" i="5"/>
  <c r="BI364" i="5"/>
  <c r="BH364" i="5" s="1"/>
  <c r="BF364" i="5" s="1"/>
  <c r="BI365" i="5"/>
  <c r="BH365" i="5" s="1"/>
  <c r="BF365" i="5" s="1"/>
  <c r="BI362" i="5"/>
  <c r="BH362" i="5" s="1"/>
  <c r="BF362" i="5" s="1"/>
  <c r="BI371" i="5"/>
  <c r="BH371" i="5" s="1"/>
  <c r="BF371" i="5" s="1"/>
  <c r="BI7" i="5"/>
  <c r="BH7" i="5" s="1"/>
  <c r="BI19" i="5"/>
  <c r="BH19" i="5" s="1"/>
  <c r="BF19" i="5" s="1"/>
  <c r="BI14" i="5"/>
  <c r="BH14" i="5" s="1"/>
  <c r="BF14" i="5" s="1"/>
  <c r="BI33" i="5"/>
  <c r="BH33" i="5" s="1"/>
  <c r="BF33" i="5" s="1"/>
  <c r="BI8" i="5"/>
  <c r="BH8" i="5" s="1"/>
  <c r="BF8" i="5" s="1"/>
  <c r="BI53" i="5"/>
  <c r="BH53" i="5" s="1"/>
  <c r="BF53" i="5" s="1"/>
  <c r="BI60" i="5"/>
  <c r="BH60" i="5" s="1"/>
  <c r="BF60" i="5" s="1"/>
  <c r="BI61" i="5"/>
  <c r="BH61" i="5" s="1"/>
  <c r="BF61" i="5" s="1"/>
  <c r="BI71" i="5"/>
  <c r="BH71" i="5" s="1"/>
  <c r="BF71" i="5" s="1"/>
  <c r="BI70" i="5"/>
  <c r="BH70" i="5" s="1"/>
  <c r="BF70" i="5" s="1"/>
  <c r="BI94" i="5"/>
  <c r="BH94" i="5" s="1"/>
  <c r="BF94" i="5" s="1"/>
  <c r="BI99" i="5"/>
  <c r="BH99" i="5" s="1"/>
  <c r="BF99" i="5" s="1"/>
  <c r="BI115" i="5"/>
  <c r="BH115" i="5" s="1"/>
  <c r="BF115" i="5" s="1"/>
  <c r="BI157" i="5"/>
  <c r="BH157" i="5" s="1"/>
  <c r="BF157" i="5" s="1"/>
  <c r="BI137" i="5"/>
  <c r="BH137" i="5" s="1"/>
  <c r="BF137" i="5" s="1"/>
  <c r="BI183" i="5"/>
  <c r="BH183" i="5" s="1"/>
  <c r="BF183" i="5" s="1"/>
  <c r="BI184" i="5"/>
  <c r="BH184" i="5" s="1"/>
  <c r="BF184" i="5" s="1"/>
  <c r="BI192" i="5"/>
  <c r="BH192" i="5" s="1"/>
  <c r="BF192" i="5" s="1"/>
  <c r="BI37" i="5"/>
  <c r="BH37" i="5" s="1"/>
  <c r="BF37" i="5" s="1"/>
  <c r="BI76" i="5"/>
  <c r="BH76" i="5" s="1"/>
  <c r="BF76" i="5" s="1"/>
  <c r="BI83" i="5"/>
  <c r="BH83" i="5" s="1"/>
  <c r="BF83" i="5" s="1"/>
  <c r="BI128" i="5"/>
  <c r="BH128" i="5" s="1"/>
  <c r="BF128" i="5" s="1"/>
  <c r="BI228" i="5"/>
  <c r="BH228" i="5" s="1"/>
  <c r="BF228" i="5" s="1"/>
  <c r="BI220" i="5"/>
  <c r="BH220" i="5" s="1"/>
  <c r="BF220" i="5" s="1"/>
  <c r="BI244" i="5"/>
  <c r="BH244" i="5" s="1"/>
  <c r="BI215" i="5"/>
  <c r="BH215" i="5" s="1"/>
  <c r="BF215" i="5" s="1"/>
  <c r="BI230" i="5"/>
  <c r="BH230" i="5" s="1"/>
  <c r="BF230" i="5" s="1"/>
  <c r="BI222" i="5"/>
  <c r="BH222" i="5" s="1"/>
  <c r="BF222" i="5" s="1"/>
  <c r="BI196" i="5"/>
  <c r="BH196" i="5" s="1"/>
  <c r="BF196" i="5" s="1"/>
  <c r="BI234" i="5"/>
  <c r="BH234" i="5" s="1"/>
  <c r="BF234" i="5" s="1"/>
  <c r="BI216" i="5"/>
  <c r="BH216" i="5" s="1"/>
  <c r="BF216" i="5" s="1"/>
  <c r="BI92" i="5"/>
  <c r="BH92" i="5" s="1"/>
  <c r="BF92" i="5" s="1"/>
  <c r="BI265" i="5"/>
  <c r="BH265" i="5" s="1"/>
  <c r="BF265" i="5" s="1"/>
  <c r="BI252" i="5"/>
  <c r="BH252" i="5" s="1"/>
  <c r="BI305" i="5"/>
  <c r="BH305" i="5" s="1"/>
  <c r="BF305" i="5" s="1"/>
  <c r="BI306" i="5"/>
  <c r="BH306" i="5" s="1"/>
  <c r="BF306" i="5" s="1"/>
  <c r="BI281" i="5"/>
  <c r="BH281" i="5" s="1"/>
  <c r="BF281" i="5" s="1"/>
  <c r="BI268" i="5"/>
  <c r="BH268" i="5" s="1"/>
  <c r="BF268" i="5" s="1"/>
  <c r="BI299" i="5"/>
  <c r="BH299" i="5" s="1"/>
  <c r="BF299" i="5" s="1"/>
  <c r="BI270" i="5"/>
  <c r="BH270" i="5" s="1"/>
  <c r="BF270" i="5" s="1"/>
  <c r="BI331" i="5"/>
  <c r="BH331" i="5" s="1"/>
  <c r="BF331" i="5" s="1"/>
  <c r="BI327" i="5"/>
  <c r="BH327" i="5" s="1"/>
  <c r="BF327" i="5" s="1"/>
  <c r="BI339" i="5"/>
  <c r="BH339" i="5" s="1"/>
  <c r="BF339" i="5" s="1"/>
  <c r="BI86" i="5"/>
  <c r="BH86" i="5" s="1"/>
  <c r="BF86" i="5" s="1"/>
  <c r="BI46" i="5"/>
  <c r="BH46" i="5" s="1"/>
  <c r="BF46" i="5" s="1"/>
  <c r="BI249" i="5"/>
  <c r="BH249" i="5" s="1"/>
  <c r="BI360" i="5"/>
  <c r="BH360" i="5" s="1"/>
  <c r="BF360" i="5" s="1"/>
  <c r="BI357" i="5"/>
  <c r="BH357" i="5" s="1"/>
  <c r="BF357" i="5" s="1"/>
  <c r="BI358" i="5"/>
  <c r="BH358" i="5" s="1"/>
  <c r="BF358" i="5" s="1"/>
  <c r="BI374" i="5"/>
  <c r="BH374" i="5" s="1"/>
  <c r="BF374" i="5" s="1"/>
  <c r="BI369" i="5"/>
  <c r="BH369" i="5" s="1"/>
  <c r="BF369" i="5" s="1"/>
  <c r="BI367" i="5"/>
  <c r="BH367" i="5" s="1"/>
  <c r="BF367" i="5" s="1"/>
  <c r="BG5" i="5"/>
  <c r="BI12" i="5"/>
  <c r="BH12" i="5" s="1"/>
  <c r="BF12" i="5" s="1"/>
  <c r="BI22" i="5"/>
  <c r="BH22" i="5" s="1"/>
  <c r="BF22" i="5" s="1"/>
  <c r="BI27" i="5"/>
  <c r="BH27" i="5" s="1"/>
  <c r="BF27" i="5" s="1"/>
  <c r="BI24" i="5"/>
  <c r="BH24" i="5" s="1"/>
  <c r="BF24" i="5" s="1"/>
  <c r="BI30" i="5"/>
  <c r="BH30" i="5" s="1"/>
  <c r="BF30" i="5" s="1"/>
  <c r="BI18" i="5"/>
  <c r="BH18" i="5" s="1"/>
  <c r="BF18" i="5" s="1"/>
  <c r="BI17" i="5"/>
  <c r="BH17" i="5" s="1"/>
  <c r="BF17" i="5" s="1"/>
  <c r="BI50" i="5"/>
  <c r="BH50" i="5" s="1"/>
  <c r="BF50" i="5" s="1"/>
  <c r="BI57" i="5"/>
  <c r="BH57" i="5" s="1"/>
  <c r="BF57" i="5" s="1"/>
  <c r="BI62" i="5"/>
  <c r="BH62" i="5" s="1"/>
  <c r="BF62" i="5" s="1"/>
  <c r="BI68" i="5"/>
  <c r="BH68" i="5" s="1"/>
  <c r="BF68" i="5" s="1"/>
  <c r="BI73" i="5"/>
  <c r="BH73" i="5" s="1"/>
  <c r="BF73" i="5" s="1"/>
  <c r="BI90" i="5"/>
  <c r="BH90" i="5" s="1"/>
  <c r="BF90" i="5" s="1"/>
  <c r="BI110" i="5"/>
  <c r="BH110" i="5" s="1"/>
  <c r="BF110" i="5" s="1"/>
  <c r="BI95" i="5"/>
  <c r="BH95" i="5" s="1"/>
  <c r="BF95" i="5" s="1"/>
  <c r="BI103" i="5"/>
  <c r="BH103" i="5" s="1"/>
  <c r="BF103" i="5" s="1"/>
  <c r="BI111" i="5"/>
  <c r="BH111" i="5" s="1"/>
  <c r="BF111" i="5" s="1"/>
  <c r="BI119" i="5"/>
  <c r="BH119" i="5" s="1"/>
  <c r="BF119" i="5" s="1"/>
  <c r="BI136" i="5"/>
  <c r="BH136" i="5" s="1"/>
  <c r="BF136" i="5" s="1"/>
  <c r="BI141" i="5"/>
  <c r="BH141" i="5" s="1"/>
  <c r="BF141" i="5" s="1"/>
  <c r="BI181" i="5"/>
  <c r="BH181" i="5" s="1"/>
  <c r="BF181" i="5" s="1"/>
  <c r="BI194" i="5"/>
  <c r="BH194" i="5" s="1"/>
  <c r="BF194" i="5" s="1"/>
  <c r="BI193" i="5"/>
  <c r="BH193" i="5" s="1"/>
  <c r="BF193" i="5" s="1"/>
  <c r="BI179" i="5"/>
  <c r="BH179" i="5" s="1"/>
  <c r="BF179" i="5" s="1"/>
  <c r="BI39" i="5"/>
  <c r="BH39" i="5" s="1"/>
  <c r="BF39" i="5" s="1"/>
  <c r="BI42" i="5"/>
  <c r="BH42" i="5" s="1"/>
  <c r="BF42" i="5" s="1"/>
  <c r="BI43" i="5"/>
  <c r="BH43" i="5" s="1"/>
  <c r="BF43" i="5" s="1"/>
  <c r="BI81" i="5"/>
  <c r="BH81" i="5" s="1"/>
  <c r="BF81" i="5" s="1"/>
  <c r="BI82" i="5"/>
  <c r="BH82" i="5" s="1"/>
  <c r="BF82" i="5" s="1"/>
  <c r="BI122" i="5"/>
  <c r="BH122" i="5" s="1"/>
  <c r="BF122" i="5" s="1"/>
  <c r="BI123" i="5"/>
  <c r="BH123" i="5" s="1"/>
  <c r="BF123" i="5" s="1"/>
  <c r="BI197" i="5"/>
  <c r="BH197" i="5" s="1"/>
  <c r="BF197" i="5" s="1"/>
  <c r="BI202" i="5"/>
  <c r="BH202" i="5" s="1"/>
  <c r="BF202" i="5" s="1"/>
  <c r="BI199" i="5"/>
  <c r="BH199" i="5" s="1"/>
  <c r="BF199" i="5" s="1"/>
  <c r="BI219" i="5"/>
  <c r="BH219" i="5" s="1"/>
  <c r="BF219" i="5" s="1"/>
  <c r="BI243" i="5"/>
  <c r="BH243" i="5" s="1"/>
  <c r="BF243" i="5" s="1"/>
  <c r="BI211" i="5"/>
  <c r="BH211" i="5" s="1"/>
  <c r="BF211" i="5" s="1"/>
  <c r="BI225" i="5"/>
  <c r="BH225" i="5" s="1"/>
  <c r="BF225" i="5" s="1"/>
  <c r="BI241" i="5"/>
  <c r="BH241" i="5" s="1"/>
  <c r="BF241" i="5" s="1"/>
  <c r="BI201" i="5"/>
  <c r="BH201" i="5" s="1"/>
  <c r="BF201" i="5" s="1"/>
  <c r="BI226" i="5"/>
  <c r="BH226" i="5" s="1"/>
  <c r="BF226" i="5" s="1"/>
  <c r="BI247" i="5"/>
  <c r="BH247" i="5" s="1"/>
  <c r="BF247" i="5" s="1"/>
  <c r="BI238" i="5"/>
  <c r="BH238" i="5" s="1"/>
  <c r="BF238" i="5" s="1"/>
  <c r="BI177" i="5"/>
  <c r="BH177" i="5" s="1"/>
  <c r="BF177" i="5" s="1"/>
  <c r="BI48" i="5"/>
  <c r="BH48" i="5" s="1"/>
  <c r="BF48" i="5" s="1"/>
  <c r="BI264" i="5"/>
  <c r="BH264" i="5" s="1"/>
  <c r="BF264" i="5" s="1"/>
  <c r="BI253" i="5"/>
  <c r="BH253" i="5" s="1"/>
  <c r="BF253" i="5" s="1"/>
  <c r="BI261" i="5"/>
  <c r="BH261" i="5" s="1"/>
  <c r="BF261" i="5" s="1"/>
  <c r="BI256" i="5"/>
  <c r="BH256" i="5" s="1"/>
  <c r="BF256" i="5" s="1"/>
  <c r="BI208" i="5"/>
  <c r="BH208" i="5" s="1"/>
  <c r="BF208" i="5" s="1"/>
  <c r="BI267" i="5"/>
  <c r="BH267" i="5" s="1"/>
  <c r="BF267" i="5" s="1"/>
  <c r="BI308" i="5"/>
  <c r="BH308" i="5" s="1"/>
  <c r="BF308" i="5" s="1"/>
  <c r="BI279" i="5"/>
  <c r="BH279" i="5" s="1"/>
  <c r="BF279" i="5" s="1"/>
  <c r="BI294" i="5"/>
  <c r="BH294" i="5" s="1"/>
  <c r="BF294" i="5" s="1"/>
  <c r="BI289" i="5"/>
  <c r="BH289" i="5" s="1"/>
  <c r="BF289" i="5" s="1"/>
  <c r="BI274" i="5"/>
  <c r="BH274" i="5" s="1"/>
  <c r="BF274" i="5" s="1"/>
  <c r="BI293" i="5"/>
  <c r="BH293" i="5" s="1"/>
  <c r="BF293" i="5" s="1"/>
  <c r="BI286" i="5"/>
  <c r="BH286" i="5" s="1"/>
  <c r="BF286" i="5" s="1"/>
  <c r="BI300" i="5"/>
  <c r="BH300" i="5" s="1"/>
  <c r="BF300" i="5" s="1"/>
  <c r="BI277" i="5"/>
  <c r="BH277" i="5" s="1"/>
  <c r="BF277" i="5" s="1"/>
  <c r="BI298" i="5"/>
  <c r="BH298" i="5" s="1"/>
  <c r="BF298" i="5" s="1"/>
  <c r="BI319" i="5"/>
  <c r="BH319" i="5" s="1"/>
  <c r="BF319" i="5" s="1"/>
  <c r="BI320" i="5"/>
  <c r="BH320" i="5" s="1"/>
  <c r="BF320" i="5" s="1"/>
  <c r="BI325" i="5"/>
  <c r="BH325" i="5" s="1"/>
  <c r="BF325" i="5" s="1"/>
  <c r="BI316" i="5"/>
  <c r="BH316" i="5" s="1"/>
  <c r="BF316" i="5" s="1"/>
  <c r="BI313" i="5"/>
  <c r="BH313" i="5" s="1"/>
  <c r="BF313" i="5" s="1"/>
  <c r="BI349" i="5"/>
  <c r="BH349" i="5" s="1"/>
  <c r="BF349" i="5" s="1"/>
  <c r="BI338" i="5"/>
  <c r="BH338" i="5" s="1"/>
  <c r="BF338" i="5" s="1"/>
  <c r="BI347" i="5"/>
  <c r="BH347" i="5" s="1"/>
  <c r="BF347" i="5" s="1"/>
  <c r="BI350" i="5"/>
  <c r="BH350" i="5" s="1"/>
  <c r="BF350" i="5" s="1"/>
  <c r="BI344" i="5"/>
  <c r="BH344" i="5" s="1"/>
  <c r="BF344" i="5" s="1"/>
  <c r="BI85" i="5"/>
  <c r="BH85" i="5" s="1"/>
  <c r="BF85" i="5" s="1"/>
  <c r="BI32" i="5"/>
  <c r="BH32" i="5" s="1"/>
  <c r="BF32" i="5" s="1"/>
  <c r="BI170" i="5"/>
  <c r="BH170" i="5" s="1"/>
  <c r="BF170" i="5" s="1"/>
  <c r="BI207" i="5"/>
  <c r="BH207" i="5" s="1"/>
  <c r="BF207" i="5" s="1"/>
  <c r="BI356" i="5"/>
  <c r="BH356" i="5" s="1"/>
  <c r="BF356" i="5" s="1"/>
  <c r="BI373" i="5"/>
  <c r="BH373" i="5" s="1"/>
  <c r="BF373" i="5" s="1"/>
  <c r="BI366" i="5"/>
  <c r="BH366" i="5" s="1"/>
  <c r="BF366" i="5" s="1"/>
  <c r="BI359" i="5"/>
  <c r="BH359" i="5" s="1"/>
  <c r="BF359" i="5" s="1"/>
  <c r="BI375" i="5"/>
  <c r="BH375" i="5" s="1"/>
  <c r="BF375" i="5" s="1"/>
  <c r="BC361" i="5"/>
  <c r="BC365" i="5"/>
  <c r="BC378" i="5"/>
  <c r="BC371" i="5"/>
  <c r="BC366" i="5"/>
  <c r="BC360" i="5"/>
  <c r="BC376" i="5"/>
  <c r="BC354" i="5"/>
  <c r="BI311" i="5"/>
  <c r="BH311" i="5" s="1"/>
  <c r="BF311" i="5" s="1"/>
  <c r="BB308" i="5"/>
  <c r="BC427" i="5"/>
  <c r="BC421" i="5"/>
  <c r="BC319" i="5"/>
  <c r="BC314" i="5"/>
  <c r="BC49" i="5"/>
  <c r="BC220" i="5"/>
  <c r="BC295" i="5"/>
  <c r="BC157" i="5"/>
  <c r="BC136" i="5"/>
  <c r="BC57" i="5"/>
  <c r="BC242" i="5"/>
  <c r="BC437" i="5"/>
  <c r="BC426" i="5"/>
  <c r="BC249" i="5"/>
  <c r="BC404" i="5"/>
  <c r="BC277" i="5"/>
  <c r="BC355" i="5"/>
  <c r="BC415" i="5"/>
  <c r="BC444" i="5"/>
  <c r="BC194" i="5"/>
  <c r="BC429" i="5"/>
  <c r="BC346" i="5"/>
  <c r="BC413" i="5"/>
  <c r="BC109" i="5"/>
  <c r="BC402" i="5"/>
  <c r="BC298" i="5"/>
  <c r="BC34" i="5"/>
  <c r="BC443" i="5"/>
  <c r="BC442" i="5"/>
  <c r="BC441" i="5"/>
  <c r="BC89" i="5"/>
  <c r="BC114" i="5"/>
  <c r="BC211" i="5"/>
  <c r="BC229" i="5"/>
  <c r="BC258" i="5"/>
  <c r="BC272" i="5"/>
  <c r="BC350" i="5"/>
  <c r="BC425" i="5"/>
  <c r="BC327" i="5"/>
  <c r="BC353" i="5"/>
  <c r="BC330" i="5"/>
  <c r="BC431" i="5"/>
  <c r="BC428" i="5"/>
  <c r="BC345" i="5"/>
  <c r="BC206" i="5"/>
  <c r="BC90" i="5"/>
  <c r="BC28" i="5"/>
  <c r="BC167" i="5"/>
  <c r="BC36" i="5"/>
  <c r="BC140" i="5"/>
  <c r="BC12" i="5"/>
  <c r="BC381" i="5"/>
  <c r="BC375" i="5"/>
  <c r="BC380" i="5"/>
  <c r="BC97" i="5"/>
  <c r="BC244" i="5"/>
  <c r="BC106" i="5"/>
  <c r="BC309" i="5"/>
  <c r="BC158" i="5"/>
  <c r="BC445" i="5"/>
  <c r="BC117" i="5"/>
  <c r="BC192" i="5"/>
  <c r="BC174" i="5"/>
  <c r="BC263" i="5"/>
  <c r="BC279" i="5"/>
  <c r="BC281" i="5"/>
  <c r="BC433" i="5"/>
  <c r="BC323" i="5"/>
  <c r="BC333" i="5"/>
  <c r="BC348" i="5"/>
  <c r="BC351" i="5"/>
  <c r="BC317" i="5"/>
  <c r="BC432" i="5"/>
  <c r="BC435" i="5"/>
  <c r="BC86" i="5"/>
  <c r="BC131" i="5"/>
  <c r="BC250" i="5"/>
  <c r="BC407" i="5"/>
  <c r="BC412" i="5"/>
  <c r="BC405" i="5"/>
  <c r="BC422" i="5"/>
  <c r="BC406" i="5"/>
  <c r="BC268" i="5"/>
  <c r="BC55" i="5"/>
  <c r="BC227" i="5"/>
  <c r="BC161" i="5"/>
  <c r="BC247" i="5"/>
  <c r="BC75" i="5"/>
  <c r="BC183" i="5"/>
  <c r="BC120" i="5"/>
  <c r="BC99" i="5"/>
  <c r="BC73" i="5"/>
  <c r="BC35" i="5"/>
  <c r="BC10" i="5"/>
  <c r="BC159" i="5"/>
  <c r="BC81" i="5"/>
  <c r="BC116" i="5"/>
  <c r="BC67" i="5"/>
  <c r="BC7" i="5"/>
  <c r="BC311" i="5"/>
  <c r="BC362" i="5"/>
  <c r="BC379" i="5"/>
  <c r="BC328" i="5"/>
  <c r="BC297" i="5"/>
  <c r="BC162" i="5"/>
  <c r="BC203" i="5"/>
  <c r="BC126" i="5"/>
  <c r="BC188" i="5"/>
  <c r="BC152" i="5"/>
  <c r="BC72" i="5"/>
  <c r="BC324" i="5"/>
  <c r="BC223" i="5"/>
  <c r="BC38" i="5"/>
  <c r="BC308" i="5"/>
  <c r="BC217" i="5"/>
  <c r="BC179" i="5"/>
  <c r="BC68" i="5"/>
  <c r="BC303" i="5"/>
  <c r="BC389" i="5"/>
  <c r="BC130" i="5"/>
  <c r="BC56" i="5"/>
  <c r="BC127" i="5"/>
  <c r="BC92" i="5"/>
  <c r="BC87" i="5"/>
  <c r="BC283" i="5"/>
  <c r="BC294" i="5"/>
  <c r="BC47" i="5"/>
  <c r="BC171" i="5"/>
  <c r="BC423" i="5"/>
  <c r="BC409" i="5"/>
  <c r="BC411" i="5"/>
  <c r="BC418" i="5"/>
  <c r="BC424" i="5"/>
  <c r="BC208" i="5"/>
  <c r="BC214" i="5"/>
  <c r="BC189" i="5"/>
  <c r="BC151" i="5"/>
  <c r="BC63" i="5"/>
  <c r="BC245" i="5"/>
  <c r="BC190" i="5"/>
  <c r="BC60" i="5"/>
  <c r="BC33" i="5"/>
  <c r="BC341" i="5"/>
  <c r="BC377" i="5"/>
  <c r="BC359" i="5"/>
  <c r="BC374" i="5"/>
  <c r="BC364" i="5"/>
  <c r="BC349" i="5"/>
  <c r="BC48" i="5"/>
  <c r="BC160" i="5"/>
  <c r="BC150" i="5"/>
  <c r="BC383" i="5"/>
  <c r="BC284" i="5"/>
  <c r="BC84" i="5"/>
  <c r="BC302" i="5"/>
  <c r="BC110" i="5"/>
  <c r="BC17" i="5"/>
  <c r="BC76" i="5"/>
  <c r="BC77" i="5"/>
  <c r="BC166" i="5"/>
  <c r="BC305" i="5"/>
  <c r="BC23" i="5"/>
  <c r="BC13" i="5"/>
  <c r="BC102" i="5"/>
  <c r="BC101" i="5"/>
  <c r="BC100" i="5"/>
  <c r="BC182" i="5"/>
  <c r="BC224" i="5"/>
  <c r="BC163" i="5"/>
  <c r="BB284" i="5"/>
  <c r="BC293" i="5"/>
  <c r="BC434" i="5"/>
  <c r="BC430" i="5"/>
  <c r="BC322" i="5"/>
  <c r="BC347" i="5"/>
  <c r="BC438" i="5"/>
  <c r="BC440" i="5"/>
  <c r="BC439" i="5"/>
  <c r="BC436" i="5"/>
  <c r="BC312" i="5"/>
  <c r="BC85" i="5"/>
  <c r="BC46" i="5"/>
  <c r="BC32" i="5"/>
  <c r="BC207" i="5"/>
  <c r="BC416" i="5"/>
  <c r="BC417" i="5"/>
  <c r="BC419" i="5"/>
  <c r="BC410" i="5"/>
  <c r="BC270" i="5"/>
  <c r="BC261" i="5"/>
  <c r="BC238" i="5"/>
  <c r="BC125" i="5"/>
  <c r="BC187" i="5"/>
  <c r="BC112" i="5"/>
  <c r="BC108" i="5"/>
  <c r="BC69" i="5"/>
  <c r="BC51" i="5"/>
  <c r="BC21" i="5"/>
  <c r="BC269" i="5"/>
  <c r="BC246" i="5"/>
  <c r="BC181" i="5"/>
  <c r="BC18" i="5"/>
  <c r="BC24" i="5"/>
  <c r="BC370" i="5"/>
  <c r="BC358" i="5"/>
  <c r="BC356" i="5"/>
  <c r="BC372" i="5"/>
  <c r="BC273" i="5"/>
  <c r="BC254" i="5"/>
  <c r="BC225" i="5"/>
  <c r="BC232" i="5"/>
  <c r="BC59" i="5"/>
  <c r="BC336" i="5"/>
  <c r="BC198" i="5"/>
  <c r="BC184" i="5"/>
  <c r="BC70" i="5"/>
  <c r="BC255" i="5"/>
  <c r="BC61" i="5"/>
  <c r="BC306" i="5"/>
  <c r="BB298" i="5"/>
  <c r="BB130" i="5"/>
  <c r="BC42" i="5"/>
  <c r="BC243" i="5"/>
  <c r="BB106" i="5"/>
  <c r="BC137" i="5"/>
  <c r="BC276" i="5"/>
  <c r="BC169" i="5"/>
  <c r="BB61" i="5"/>
  <c r="BB184" i="5"/>
  <c r="BC219" i="5"/>
  <c r="BB198" i="5"/>
  <c r="BB255" i="5"/>
  <c r="BC287" i="5"/>
  <c r="BB70" i="5"/>
  <c r="BC237" i="5"/>
  <c r="BC264" i="5"/>
  <c r="BC213" i="5"/>
  <c r="BC52" i="5"/>
  <c r="BB34" i="5"/>
  <c r="BC155" i="5"/>
  <c r="BB38" i="5"/>
  <c r="BC300" i="5"/>
  <c r="BB217" i="5"/>
  <c r="BC291" i="5"/>
  <c r="BC9" i="5"/>
  <c r="BB68" i="5"/>
  <c r="BB244" i="5"/>
  <c r="BB303" i="5"/>
  <c r="BB302" i="5"/>
  <c r="BC316" i="5"/>
  <c r="BC25" i="5"/>
  <c r="BB84" i="5"/>
  <c r="BC104" i="5"/>
  <c r="BC301" i="5"/>
  <c r="BC290" i="5"/>
  <c r="BC88" i="5"/>
  <c r="BC31" i="5"/>
  <c r="BC390" i="5"/>
  <c r="BC387" i="5"/>
  <c r="BC388" i="5"/>
  <c r="BC288" i="5"/>
  <c r="BC262" i="5"/>
  <c r="BC168" i="5"/>
  <c r="BC193" i="5"/>
  <c r="BC342" i="5"/>
  <c r="BC398" i="5"/>
  <c r="BC391" i="5"/>
  <c r="BC392" i="5"/>
  <c r="BC259" i="5"/>
  <c r="BC62" i="5"/>
  <c r="BC329" i="5"/>
  <c r="BC395" i="5"/>
  <c r="BC394" i="5"/>
  <c r="BC396" i="5"/>
  <c r="BC313" i="5"/>
  <c r="BC325" i="5"/>
  <c r="BC210" i="5"/>
  <c r="BC202" i="5"/>
  <c r="BC105" i="5"/>
  <c r="BC386" i="5"/>
  <c r="BC399" i="5"/>
  <c r="BC393" i="5"/>
  <c r="BC384" i="5"/>
  <c r="BC400" i="5"/>
  <c r="BC233" i="5"/>
  <c r="BC30" i="5"/>
  <c r="BC142" i="5"/>
  <c r="BC282" i="5"/>
  <c r="BB251" i="5"/>
  <c r="BC141" i="5"/>
  <c r="BB53" i="5"/>
  <c r="BB329" i="5"/>
  <c r="BB62" i="5"/>
  <c r="BC240" i="5"/>
  <c r="BB259" i="5"/>
  <c r="BB286" i="5"/>
  <c r="BB354" i="5"/>
  <c r="BC199" i="5"/>
  <c r="BB387" i="5"/>
  <c r="BB397" i="5"/>
  <c r="BB420" i="5"/>
  <c r="BB391" i="5"/>
  <c r="BB385" i="5"/>
  <c r="BB401" i="5"/>
  <c r="BB392" i="5"/>
  <c r="BC352" i="5"/>
  <c r="BC397" i="5"/>
  <c r="BC385" i="5"/>
  <c r="BC337" i="5"/>
  <c r="BC326" i="5"/>
  <c r="BC296" i="5"/>
  <c r="BC164" i="5"/>
  <c r="BC43" i="5"/>
  <c r="BC121" i="5"/>
  <c r="BC22" i="5"/>
  <c r="BB402" i="5"/>
  <c r="BB395" i="5"/>
  <c r="BB389" i="5"/>
  <c r="BB394" i="5"/>
  <c r="BB396" i="5"/>
  <c r="BB390" i="5"/>
  <c r="BB403" i="5"/>
  <c r="BB388" i="5"/>
  <c r="BM402" i="5"/>
  <c r="BL402" i="5" s="1"/>
  <c r="BJ402" i="5" s="1"/>
  <c r="BM398" i="5"/>
  <c r="BL398" i="5" s="1"/>
  <c r="BJ398" i="5" s="1"/>
  <c r="BM386" i="5"/>
  <c r="BL386" i="5" s="1"/>
  <c r="BJ386" i="5" s="1"/>
  <c r="BM392" i="5"/>
  <c r="BL392" i="5" s="1"/>
  <c r="BJ392" i="5" s="1"/>
  <c r="BM399" i="5"/>
  <c r="BL399" i="5" s="1"/>
  <c r="BJ399" i="5" s="1"/>
  <c r="BM391" i="5"/>
  <c r="BL391" i="5" s="1"/>
  <c r="BJ391" i="5" s="1"/>
  <c r="BM397" i="5"/>
  <c r="BL397" i="5" s="1"/>
  <c r="BJ397" i="5" s="1"/>
  <c r="BM393" i="5"/>
  <c r="BL393" i="5" s="1"/>
  <c r="BJ393" i="5" s="1"/>
  <c r="BM420" i="5"/>
  <c r="BL420" i="5" s="1"/>
  <c r="BJ420" i="5" s="1"/>
  <c r="BM400" i="5"/>
  <c r="BL400" i="5" s="1"/>
  <c r="BJ400" i="5" s="1"/>
  <c r="BM396" i="5"/>
  <c r="BL396" i="5" s="1"/>
  <c r="BJ396" i="5" s="1"/>
  <c r="BC420" i="5"/>
  <c r="BB398" i="5"/>
  <c r="BC401" i="5"/>
  <c r="BC403" i="5"/>
  <c r="BB386" i="5"/>
  <c r="BB383" i="5"/>
  <c r="BB399" i="5"/>
  <c r="BB393" i="5"/>
  <c r="BB384" i="5"/>
  <c r="BB400" i="5"/>
  <c r="BB326" i="5"/>
  <c r="BB296" i="5"/>
  <c r="BB22" i="5"/>
  <c r="BB43" i="5"/>
  <c r="BC45" i="5"/>
  <c r="BC280" i="5"/>
  <c r="BB164" i="5"/>
  <c r="BC289" i="5"/>
  <c r="BB336" i="5"/>
  <c r="BB342" i="5"/>
  <c r="BC292" i="5"/>
  <c r="BB236" i="5"/>
  <c r="BB121" i="5"/>
  <c r="BB113" i="5"/>
  <c r="BB332" i="5"/>
  <c r="BB48" i="5"/>
  <c r="BC331" i="5"/>
  <c r="BB254" i="5"/>
  <c r="BB232" i="5"/>
  <c r="BB225" i="5"/>
  <c r="BC175" i="5"/>
  <c r="BC19" i="5"/>
  <c r="BC26" i="5"/>
  <c r="BB168" i="5"/>
  <c r="BB262" i="5"/>
  <c r="BB273" i="5"/>
  <c r="BB88" i="5"/>
  <c r="BB30" i="5"/>
  <c r="BB59" i="5"/>
  <c r="BC66" i="5"/>
  <c r="BB193" i="5"/>
  <c r="BC83" i="5"/>
  <c r="BB233" i="5"/>
  <c r="BB203" i="5"/>
  <c r="BB288" i="5"/>
  <c r="BB316" i="5"/>
  <c r="BC147" i="5"/>
  <c r="BC338" i="5"/>
  <c r="BC321" i="5"/>
  <c r="BC343" i="5"/>
  <c r="BB328" i="5"/>
  <c r="BC234" i="5"/>
  <c r="BB126" i="5"/>
  <c r="BC153" i="5"/>
  <c r="BC118" i="5"/>
  <c r="BC80" i="5"/>
  <c r="BC15" i="5"/>
  <c r="BB105" i="5"/>
  <c r="BC278" i="5"/>
  <c r="BC271" i="5"/>
  <c r="BC315" i="5"/>
  <c r="BC144" i="5"/>
  <c r="BB72" i="5"/>
  <c r="BC185" i="5"/>
  <c r="BC123" i="5"/>
  <c r="BB290" i="5"/>
  <c r="BB301" i="5"/>
  <c r="BC318" i="5"/>
  <c r="BC307" i="5"/>
  <c r="BB188" i="5"/>
  <c r="BB162" i="5"/>
  <c r="BC334" i="5"/>
  <c r="BB150" i="5"/>
  <c r="BC180" i="5"/>
  <c r="BC40" i="5"/>
  <c r="BB210" i="5"/>
  <c r="BB202" i="5"/>
  <c r="BC285" i="5"/>
  <c r="BC320" i="5"/>
  <c r="BC304" i="5"/>
  <c r="BB31" i="5"/>
  <c r="BC20" i="5"/>
  <c r="BB152" i="5"/>
  <c r="BC204" i="5"/>
  <c r="BB160" i="5"/>
  <c r="BC176" i="5"/>
  <c r="BC172" i="5"/>
  <c r="BB297" i="5"/>
  <c r="BC299" i="5"/>
  <c r="BB325" i="5"/>
  <c r="BB97" i="5"/>
  <c r="BC335" i="5"/>
  <c r="BB313" i="5"/>
  <c r="BC339" i="5"/>
  <c r="BC50" i="5"/>
  <c r="BB99" i="5"/>
  <c r="BC344" i="5"/>
  <c r="BC209" i="5"/>
  <c r="BC154" i="5"/>
  <c r="BB349" i="5"/>
  <c r="BB369" i="5"/>
  <c r="BB363" i="5"/>
  <c r="BB382" i="5"/>
  <c r="BB310" i="5"/>
  <c r="BB373" i="5"/>
  <c r="BB367" i="5"/>
  <c r="BB356" i="5"/>
  <c r="BC310" i="5"/>
  <c r="BB10" i="5"/>
  <c r="BC95" i="5"/>
  <c r="BC93" i="5"/>
  <c r="BB268" i="5"/>
  <c r="BC369" i="5"/>
  <c r="BC367" i="5"/>
  <c r="BB341" i="5"/>
  <c r="BB377" i="5"/>
  <c r="BB381" i="5"/>
  <c r="BB359" i="5"/>
  <c r="BB375" i="5"/>
  <c r="BB374" i="5"/>
  <c r="BB364" i="5"/>
  <c r="BB380" i="5"/>
  <c r="BB311" i="5"/>
  <c r="BB362" i="5"/>
  <c r="BB379" i="5"/>
  <c r="BB368" i="5"/>
  <c r="BC74" i="5"/>
  <c r="BC368" i="5"/>
  <c r="BB357" i="5"/>
  <c r="BB370" i="5"/>
  <c r="BB358" i="5"/>
  <c r="BB372" i="5"/>
  <c r="BB7" i="5"/>
  <c r="BB183" i="5"/>
  <c r="BC129" i="5"/>
  <c r="BB161" i="5"/>
  <c r="BB159" i="5"/>
  <c r="BC357" i="5"/>
  <c r="BC373" i="5"/>
  <c r="BC382" i="5"/>
  <c r="BC363" i="5"/>
  <c r="BB340" i="5"/>
  <c r="BB361" i="5"/>
  <c r="BB365" i="5"/>
  <c r="BB378" i="5"/>
  <c r="BB371" i="5"/>
  <c r="BB366" i="5"/>
  <c r="BB360" i="5"/>
  <c r="BB376" i="5"/>
  <c r="BB73" i="5"/>
  <c r="BB55" i="5"/>
  <c r="BC146" i="5"/>
  <c r="BC256" i="5"/>
  <c r="BC186" i="5"/>
  <c r="BB116" i="5"/>
  <c r="BB120" i="5"/>
  <c r="BB35" i="5"/>
  <c r="BC221" i="5"/>
  <c r="BC29" i="5"/>
  <c r="BC222" i="5"/>
  <c r="BC173" i="5"/>
  <c r="BC195" i="5"/>
  <c r="BB247" i="5"/>
  <c r="BC252" i="5"/>
  <c r="BB227" i="5"/>
  <c r="BB67" i="5"/>
  <c r="BB81" i="5"/>
  <c r="BB75" i="5"/>
  <c r="BF437" i="5"/>
  <c r="BF430" i="5"/>
  <c r="BF432" i="5"/>
  <c r="BF427" i="5"/>
  <c r="BF425" i="5"/>
  <c r="BF429" i="5"/>
  <c r="BF435" i="5"/>
  <c r="BF428" i="5"/>
  <c r="BF431" i="5"/>
  <c r="BF436" i="5"/>
  <c r="BF426" i="5"/>
  <c r="BF434" i="5"/>
  <c r="BF433" i="5"/>
  <c r="BC82" i="5"/>
  <c r="BC71" i="5"/>
  <c r="BB96" i="5"/>
  <c r="BC274" i="5"/>
  <c r="BC216" i="5"/>
  <c r="BB189" i="5"/>
  <c r="BB190" i="5"/>
  <c r="BC14" i="5"/>
  <c r="BB33" i="5"/>
  <c r="BB28" i="5"/>
  <c r="BC103" i="5"/>
  <c r="BC260" i="5"/>
  <c r="BC231" i="5"/>
  <c r="BB167" i="5"/>
  <c r="BC265" i="5"/>
  <c r="BC107" i="5"/>
  <c r="BB245" i="5"/>
  <c r="BC275" i="5"/>
  <c r="BC134" i="5"/>
  <c r="BB151" i="5"/>
  <c r="BB140" i="5"/>
  <c r="BC200" i="5"/>
  <c r="BC79" i="5"/>
  <c r="BB214" i="5"/>
  <c r="BC148" i="5"/>
  <c r="BC205" i="5"/>
  <c r="BB58" i="5"/>
  <c r="BB12" i="5"/>
  <c r="BC115" i="5"/>
  <c r="BC111" i="5"/>
  <c r="BB63" i="5"/>
  <c r="BB90" i="5"/>
  <c r="BC91" i="5"/>
  <c r="BC196" i="5"/>
  <c r="BC235" i="5"/>
  <c r="BC39" i="5"/>
  <c r="BB208" i="5"/>
  <c r="BB253" i="5"/>
  <c r="BB266" i="5"/>
  <c r="BC11" i="5"/>
  <c r="BC133" i="5"/>
  <c r="BB60" i="5"/>
  <c r="BB36" i="5"/>
  <c r="BC37" i="5"/>
  <c r="BB94" i="5"/>
  <c r="BC191" i="5"/>
  <c r="BB122" i="5"/>
  <c r="BB156" i="5"/>
  <c r="BC215" i="5"/>
  <c r="BB248" i="5"/>
  <c r="BB128" i="5"/>
  <c r="BC16" i="5"/>
  <c r="BB8" i="5"/>
  <c r="BB27" i="5"/>
  <c r="BC135" i="5"/>
  <c r="BB138" i="5"/>
  <c r="BB178" i="5"/>
  <c r="BB41" i="5"/>
  <c r="BB228" i="5"/>
  <c r="BB267" i="5"/>
  <c r="BB51" i="5"/>
  <c r="BC239" i="5"/>
  <c r="BC241" i="5"/>
  <c r="BC201" i="5"/>
  <c r="BB165" i="5"/>
  <c r="BC65" i="5"/>
  <c r="BC64" i="5"/>
  <c r="BC149" i="5"/>
  <c r="BB112" i="5"/>
  <c r="BB108" i="5"/>
  <c r="BC78" i="5"/>
  <c r="BC98" i="5"/>
  <c r="BC145" i="5"/>
  <c r="BB24" i="5"/>
  <c r="BC143" i="5"/>
  <c r="BC139" i="5"/>
  <c r="BB18" i="5"/>
  <c r="BB69" i="5"/>
  <c r="BC230" i="5"/>
  <c r="BC124" i="5"/>
  <c r="BB125" i="5"/>
  <c r="BB21" i="5"/>
  <c r="BB187" i="5"/>
  <c r="BC257" i="5"/>
  <c r="BB246" i="5"/>
  <c r="BB269" i="5"/>
  <c r="BC119" i="5"/>
  <c r="BC218" i="5"/>
  <c r="BC197" i="5"/>
  <c r="BC177" i="5"/>
  <c r="BB261" i="5"/>
  <c r="BB270" i="5"/>
  <c r="BC54" i="5"/>
  <c r="BC226" i="5"/>
  <c r="BB181" i="5"/>
  <c r="BB238" i="5"/>
  <c r="BC212" i="5"/>
  <c r="BC44" i="5"/>
  <c r="BB32" i="5"/>
  <c r="BB171" i="5"/>
  <c r="BB206" i="5"/>
  <c r="BB170" i="5"/>
  <c r="BB250" i="5"/>
  <c r="BB249" i="5"/>
  <c r="BC170" i="5"/>
  <c r="BB207" i="5"/>
  <c r="BB47" i="5"/>
  <c r="BB132" i="5"/>
  <c r="BB86" i="5"/>
  <c r="BB131" i="5"/>
  <c r="BE6" i="5"/>
  <c r="BC132" i="5"/>
  <c r="BB85" i="5"/>
  <c r="BB46" i="5"/>
  <c r="BM436" i="5"/>
  <c r="BL436" i="5" s="1"/>
  <c r="BM433" i="5"/>
  <c r="BL433" i="5" s="1"/>
  <c r="BM430" i="5"/>
  <c r="BL430" i="5" s="1"/>
  <c r="BM428" i="5"/>
  <c r="BL428" i="5" s="1"/>
  <c r="BM427" i="5"/>
  <c r="BL427" i="5" s="1"/>
  <c r="BM425" i="5"/>
  <c r="BL425" i="5" s="1"/>
  <c r="BM437" i="5"/>
  <c r="BL437" i="5" s="1"/>
  <c r="BM432" i="5"/>
  <c r="BL432" i="5" s="1"/>
  <c r="BM431" i="5"/>
  <c r="BL431" i="5" s="1"/>
  <c r="BM429" i="5"/>
  <c r="BL429" i="5" s="1"/>
  <c r="BM435" i="5"/>
  <c r="BL435" i="5" s="1"/>
  <c r="BM434" i="5"/>
  <c r="BL434" i="5" s="1"/>
  <c r="BM426" i="5"/>
  <c r="BL426" i="5" s="1"/>
  <c r="BD6" i="5"/>
  <c r="BM388" i="5" l="1"/>
  <c r="BL388" i="5" s="1"/>
  <c r="BJ388" i="5" s="1"/>
  <c r="BM385" i="5"/>
  <c r="BL385" i="5" s="1"/>
  <c r="BJ385" i="5" s="1"/>
  <c r="BM395" i="5"/>
  <c r="BL395" i="5" s="1"/>
  <c r="BJ395" i="5" s="1"/>
  <c r="BM390" i="5"/>
  <c r="BL390" i="5" s="1"/>
  <c r="BJ390" i="5" s="1"/>
  <c r="BM380" i="5"/>
  <c r="BL380" i="5" s="1"/>
  <c r="BM365" i="5"/>
  <c r="BL365" i="5" s="1"/>
  <c r="BJ365" i="5" s="1"/>
  <c r="BM401" i="5"/>
  <c r="BL401" i="5" s="1"/>
  <c r="BJ401" i="5" s="1"/>
  <c r="BM403" i="5"/>
  <c r="BL403" i="5" s="1"/>
  <c r="BJ403" i="5" s="1"/>
  <c r="BG408" i="5"/>
  <c r="BM249" i="5"/>
  <c r="BL249" i="5" s="1"/>
  <c r="BJ249" i="5" s="1"/>
  <c r="BM409" i="5"/>
  <c r="BL409" i="5" s="1"/>
  <c r="BJ409" i="5" s="1"/>
  <c r="BM405" i="5"/>
  <c r="BL405" i="5" s="1"/>
  <c r="BM408" i="5"/>
  <c r="BL408" i="5" s="1"/>
  <c r="BJ408" i="5" s="1"/>
  <c r="BM404" i="5"/>
  <c r="BL404" i="5" s="1"/>
  <c r="BM407" i="5"/>
  <c r="BL407" i="5" s="1"/>
  <c r="BM406" i="5"/>
  <c r="BL406" i="5" s="1"/>
  <c r="BM375" i="5"/>
  <c r="BL375" i="5" s="1"/>
  <c r="BJ375" i="5" s="1"/>
  <c r="BM338" i="5"/>
  <c r="BL338" i="5" s="1"/>
  <c r="BJ338" i="5" s="1"/>
  <c r="BM377" i="5"/>
  <c r="BL377" i="5" s="1"/>
  <c r="BJ377" i="5" s="1"/>
  <c r="BM341" i="5"/>
  <c r="BL341" i="5" s="1"/>
  <c r="BJ341" i="5" s="1"/>
  <c r="BM366" i="5"/>
  <c r="BL366" i="5" s="1"/>
  <c r="BJ366" i="5" s="1"/>
  <c r="BM272" i="5"/>
  <c r="BL272" i="5" s="1"/>
  <c r="BJ272" i="5" s="1"/>
  <c r="BM353" i="5"/>
  <c r="BL353" i="5" s="1"/>
  <c r="BJ353" i="5" s="1"/>
  <c r="BM351" i="5"/>
  <c r="BL351" i="5" s="1"/>
  <c r="BJ351" i="5" s="1"/>
  <c r="BM334" i="5"/>
  <c r="BL334" i="5" s="1"/>
  <c r="BJ334" i="5" s="1"/>
  <c r="BM343" i="5"/>
  <c r="BL343" i="5" s="1"/>
  <c r="BJ343" i="5" s="1"/>
  <c r="BM352" i="5"/>
  <c r="BL352" i="5" s="1"/>
  <c r="BJ352" i="5" s="1"/>
  <c r="BM360" i="5"/>
  <c r="BL360" i="5" s="1"/>
  <c r="BJ360" i="5" s="1"/>
  <c r="BM331" i="5"/>
  <c r="BL331" i="5" s="1"/>
  <c r="BJ331" i="5" s="1"/>
  <c r="BM326" i="5"/>
  <c r="BL326" i="5" s="1"/>
  <c r="BJ326" i="5" s="1"/>
  <c r="BM339" i="5"/>
  <c r="BL339" i="5" s="1"/>
  <c r="BJ339" i="5" s="1"/>
  <c r="BM329" i="5"/>
  <c r="BL329" i="5" s="1"/>
  <c r="BJ329" i="5" s="1"/>
  <c r="BM321" i="5"/>
  <c r="BL321" i="5" s="1"/>
  <c r="BJ321" i="5" s="1"/>
  <c r="BM332" i="5"/>
  <c r="BL332" i="5" s="1"/>
  <c r="BJ332" i="5" s="1"/>
  <c r="BM325" i="5"/>
  <c r="BL325" i="5" s="1"/>
  <c r="BJ325" i="5" s="1"/>
  <c r="BM335" i="5"/>
  <c r="BL335" i="5" s="1"/>
  <c r="BJ335" i="5" s="1"/>
  <c r="BM84" i="5"/>
  <c r="BL84" i="5" s="1"/>
  <c r="BJ84" i="5" s="1"/>
  <c r="BM33" i="5"/>
  <c r="BL33" i="5" s="1"/>
  <c r="BJ33" i="5" s="1"/>
  <c r="BM281" i="5"/>
  <c r="BL281" i="5" s="1"/>
  <c r="BJ281" i="5" s="1"/>
  <c r="BM316" i="5"/>
  <c r="BL316" i="5" s="1"/>
  <c r="BJ316" i="5" s="1"/>
  <c r="BM315" i="5"/>
  <c r="BL315" i="5" s="1"/>
  <c r="BJ315" i="5" s="1"/>
  <c r="BM282" i="5"/>
  <c r="BL282" i="5" s="1"/>
  <c r="BJ282" i="5" s="1"/>
  <c r="BM296" i="5"/>
  <c r="BL296" i="5" s="1"/>
  <c r="BJ296" i="5" s="1"/>
  <c r="BM286" i="5"/>
  <c r="BL286" i="5" s="1"/>
  <c r="BJ286" i="5" s="1"/>
  <c r="BM288" i="5"/>
  <c r="BL288" i="5" s="1"/>
  <c r="BJ288" i="5" s="1"/>
  <c r="BM304" i="5"/>
  <c r="BL304" i="5" s="1"/>
  <c r="BJ304" i="5" s="1"/>
  <c r="BM280" i="5"/>
  <c r="BL280" i="5" s="1"/>
  <c r="BJ280" i="5" s="1"/>
  <c r="BM284" i="5"/>
  <c r="BL284" i="5" s="1"/>
  <c r="BJ284" i="5" s="1"/>
  <c r="BM300" i="5"/>
  <c r="BL300" i="5" s="1"/>
  <c r="BJ300" i="5" s="1"/>
  <c r="BM309" i="5"/>
  <c r="BL309" i="5" s="1"/>
  <c r="BJ309" i="5" s="1"/>
  <c r="BM290" i="5"/>
  <c r="BL290" i="5" s="1"/>
  <c r="BJ290" i="5" s="1"/>
  <c r="BM293" i="5"/>
  <c r="BL293" i="5" s="1"/>
  <c r="BJ293" i="5" s="1"/>
  <c r="BM301" i="5"/>
  <c r="BL301" i="5" s="1"/>
  <c r="BJ301" i="5" s="1"/>
  <c r="BM153" i="5"/>
  <c r="BL153" i="5" s="1"/>
  <c r="BJ153" i="5" s="1"/>
  <c r="BM270" i="5"/>
  <c r="BL270" i="5" s="1"/>
  <c r="BJ270" i="5" s="1"/>
  <c r="BM271" i="5"/>
  <c r="BL271" i="5" s="1"/>
  <c r="BJ271" i="5" s="1"/>
  <c r="BM264" i="5"/>
  <c r="BL264" i="5" s="1"/>
  <c r="BJ264" i="5" s="1"/>
  <c r="BM57" i="5"/>
  <c r="BL57" i="5" s="1"/>
  <c r="BJ57" i="5" s="1"/>
  <c r="BM98" i="5"/>
  <c r="BL98" i="5" s="1"/>
  <c r="BJ98" i="5" s="1"/>
  <c r="BM258" i="5"/>
  <c r="BL258" i="5" s="1"/>
  <c r="BJ258" i="5" s="1"/>
  <c r="BM97" i="5"/>
  <c r="BL97" i="5" s="1"/>
  <c r="BJ97" i="5" s="1"/>
  <c r="BM255" i="5"/>
  <c r="BL255" i="5" s="1"/>
  <c r="BJ255" i="5" s="1"/>
  <c r="BM94" i="5"/>
  <c r="BL94" i="5" s="1"/>
  <c r="BJ94" i="5" s="1"/>
  <c r="BM122" i="5"/>
  <c r="BL122" i="5" s="1"/>
  <c r="BJ122" i="5" s="1"/>
  <c r="BM261" i="5"/>
  <c r="BL261" i="5" s="1"/>
  <c r="BJ261" i="5" s="1"/>
  <c r="BM209" i="5"/>
  <c r="BL209" i="5" s="1"/>
  <c r="BJ209" i="5" s="1"/>
  <c r="BM142" i="5"/>
  <c r="BL142" i="5" s="1"/>
  <c r="BJ142" i="5" s="1"/>
  <c r="BM188" i="5"/>
  <c r="BL188" i="5" s="1"/>
  <c r="BJ188" i="5" s="1"/>
  <c r="BM133" i="5"/>
  <c r="BL133" i="5" s="1"/>
  <c r="BJ133" i="5" s="1"/>
  <c r="BM8" i="5"/>
  <c r="BL8" i="5" s="1"/>
  <c r="BJ8" i="5" s="1"/>
  <c r="BM107" i="5"/>
  <c r="BL107" i="5" s="1"/>
  <c r="BJ107" i="5" s="1"/>
  <c r="BM184" i="5"/>
  <c r="BL184" i="5" s="1"/>
  <c r="BJ184" i="5" s="1"/>
  <c r="BM14" i="5"/>
  <c r="BL14" i="5" s="1"/>
  <c r="BJ14" i="5" s="1"/>
  <c r="BM60" i="5"/>
  <c r="BL60" i="5" s="1"/>
  <c r="BJ60" i="5" s="1"/>
  <c r="BM103" i="5"/>
  <c r="BL103" i="5" s="1"/>
  <c r="BJ103" i="5" s="1"/>
  <c r="BM146" i="5"/>
  <c r="BL146" i="5" s="1"/>
  <c r="BJ146" i="5" s="1"/>
  <c r="BM139" i="5"/>
  <c r="BL139" i="5" s="1"/>
  <c r="BJ139" i="5" s="1"/>
  <c r="BM182" i="5"/>
  <c r="BL182" i="5" s="1"/>
  <c r="BJ182" i="5" s="1"/>
  <c r="BM202" i="5"/>
  <c r="BL202" i="5" s="1"/>
  <c r="BJ202" i="5" s="1"/>
  <c r="BM253" i="5"/>
  <c r="BL253" i="5" s="1"/>
  <c r="BJ253" i="5" s="1"/>
  <c r="BM155" i="5"/>
  <c r="BL155" i="5" s="1"/>
  <c r="BJ155" i="5" s="1"/>
  <c r="BM218" i="5"/>
  <c r="BL218" i="5" s="1"/>
  <c r="BJ218" i="5" s="1"/>
  <c r="BM10" i="5"/>
  <c r="BL10" i="5" s="1"/>
  <c r="BJ10" i="5" s="1"/>
  <c r="BM110" i="5"/>
  <c r="BL110" i="5" s="1"/>
  <c r="BJ110" i="5" s="1"/>
  <c r="BM40" i="5"/>
  <c r="BL40" i="5" s="1"/>
  <c r="BJ40" i="5" s="1"/>
  <c r="BM167" i="5"/>
  <c r="BL167" i="5" s="1"/>
  <c r="BJ167" i="5" s="1"/>
  <c r="BM25" i="5"/>
  <c r="BL25" i="5" s="1"/>
  <c r="BJ25" i="5" s="1"/>
  <c r="BM52" i="5"/>
  <c r="BL52" i="5" s="1"/>
  <c r="BJ52" i="5" s="1"/>
  <c r="BM73" i="5"/>
  <c r="BL73" i="5" s="1"/>
  <c r="BJ73" i="5" s="1"/>
  <c r="BM117" i="5"/>
  <c r="BL117" i="5" s="1"/>
  <c r="BJ117" i="5" s="1"/>
  <c r="BM120" i="5"/>
  <c r="BL120" i="5" s="1"/>
  <c r="BJ120" i="5" s="1"/>
  <c r="BM156" i="5"/>
  <c r="BL156" i="5" s="1"/>
  <c r="BJ156" i="5" s="1"/>
  <c r="BM178" i="5"/>
  <c r="BL178" i="5" s="1"/>
  <c r="BJ178" i="5" s="1"/>
  <c r="BM81" i="5"/>
  <c r="BL81" i="5" s="1"/>
  <c r="BJ81" i="5" s="1"/>
  <c r="BM214" i="5"/>
  <c r="BL214" i="5" s="1"/>
  <c r="BJ214" i="5" s="1"/>
  <c r="BM236" i="5"/>
  <c r="BL236" i="5" s="1"/>
  <c r="BJ236" i="5" s="1"/>
  <c r="BM12" i="5"/>
  <c r="BL12" i="5" s="1"/>
  <c r="BJ12" i="5" s="1"/>
  <c r="BM27" i="5"/>
  <c r="BL27" i="5" s="1"/>
  <c r="BJ27" i="5" s="1"/>
  <c r="BM11" i="5"/>
  <c r="BL11" i="5" s="1"/>
  <c r="BJ11" i="5" s="1"/>
  <c r="BM119" i="5"/>
  <c r="BL119" i="5" s="1"/>
  <c r="BJ119" i="5" s="1"/>
  <c r="BM112" i="5"/>
  <c r="BL112" i="5" s="1"/>
  <c r="BJ112" i="5" s="1"/>
  <c r="BM109" i="5"/>
  <c r="BL109" i="5" s="1"/>
  <c r="BJ109" i="5" s="1"/>
  <c r="BM157" i="5"/>
  <c r="BL157" i="5" s="1"/>
  <c r="BJ157" i="5" s="1"/>
  <c r="BM141" i="5"/>
  <c r="BL141" i="5" s="1"/>
  <c r="BJ141" i="5" s="1"/>
  <c r="BM144" i="5"/>
  <c r="BL144" i="5" s="1"/>
  <c r="BJ144" i="5" s="1"/>
  <c r="BM179" i="5"/>
  <c r="BL179" i="5" s="1"/>
  <c r="BJ179" i="5" s="1"/>
  <c r="BM193" i="5"/>
  <c r="BL193" i="5" s="1"/>
  <c r="BJ193" i="5" s="1"/>
  <c r="BM36" i="5"/>
  <c r="BL36" i="5" s="1"/>
  <c r="BJ36" i="5" s="1"/>
  <c r="BM41" i="5"/>
  <c r="BL41" i="5" s="1"/>
  <c r="BJ41" i="5" s="1"/>
  <c r="BM123" i="5"/>
  <c r="BL123" i="5" s="1"/>
  <c r="BJ123" i="5" s="1"/>
  <c r="BM204" i="5"/>
  <c r="BL204" i="5" s="1"/>
  <c r="BJ204" i="5" s="1"/>
  <c r="BM16" i="5"/>
  <c r="BL16" i="5" s="1"/>
  <c r="BJ16" i="5" s="1"/>
  <c r="BM34" i="5"/>
  <c r="BL34" i="5" s="1"/>
  <c r="BJ34" i="5" s="1"/>
  <c r="BM7" i="5"/>
  <c r="BL7" i="5" s="1"/>
  <c r="BJ7" i="5" s="1"/>
  <c r="BM21" i="5"/>
  <c r="BL21" i="5" s="1"/>
  <c r="BJ21" i="5" s="1"/>
  <c r="BM22" i="5"/>
  <c r="BL22" i="5" s="1"/>
  <c r="BJ22" i="5" s="1"/>
  <c r="BM30" i="5"/>
  <c r="BL30" i="5" s="1"/>
  <c r="BJ30" i="5" s="1"/>
  <c r="BM15" i="5"/>
  <c r="BL15" i="5" s="1"/>
  <c r="BJ15" i="5" s="1"/>
  <c r="BM20" i="5"/>
  <c r="BL20" i="5" s="1"/>
  <c r="BJ20" i="5" s="1"/>
  <c r="BM50" i="5"/>
  <c r="BL50" i="5" s="1"/>
  <c r="BJ50" i="5" s="1"/>
  <c r="BM63" i="5"/>
  <c r="BL63" i="5" s="1"/>
  <c r="BJ63" i="5" s="1"/>
  <c r="BM64" i="5"/>
  <c r="BL64" i="5" s="1"/>
  <c r="BJ64" i="5" s="1"/>
  <c r="BM70" i="5"/>
  <c r="BL70" i="5" s="1"/>
  <c r="BJ70" i="5" s="1"/>
  <c r="BM90" i="5"/>
  <c r="BL90" i="5" s="1"/>
  <c r="BJ90" i="5" s="1"/>
  <c r="BM99" i="5"/>
  <c r="BL99" i="5" s="1"/>
  <c r="BJ99" i="5" s="1"/>
  <c r="BM115" i="5"/>
  <c r="BL115" i="5" s="1"/>
  <c r="BJ115" i="5" s="1"/>
  <c r="BM96" i="5"/>
  <c r="BL96" i="5" s="1"/>
  <c r="BJ96" i="5" s="1"/>
  <c r="BM106" i="5"/>
  <c r="BL106" i="5" s="1"/>
  <c r="BJ106" i="5" s="1"/>
  <c r="BM118" i="5"/>
  <c r="BL118" i="5" s="1"/>
  <c r="BJ118" i="5" s="1"/>
  <c r="BM149" i="5"/>
  <c r="BL149" i="5" s="1"/>
  <c r="BJ149" i="5" s="1"/>
  <c r="BM145" i="5"/>
  <c r="BL145" i="5" s="1"/>
  <c r="BJ145" i="5" s="1"/>
  <c r="BM151" i="5"/>
  <c r="BL151" i="5" s="1"/>
  <c r="BJ151" i="5" s="1"/>
  <c r="BM152" i="5"/>
  <c r="BL152" i="5" s="1"/>
  <c r="BJ152" i="5" s="1"/>
  <c r="BM135" i="5"/>
  <c r="BL135" i="5" s="1"/>
  <c r="BJ135" i="5" s="1"/>
  <c r="BM140" i="5"/>
  <c r="BL140" i="5" s="1"/>
  <c r="BJ140" i="5" s="1"/>
  <c r="BM174" i="5"/>
  <c r="BL174" i="5" s="1"/>
  <c r="BJ174" i="5" s="1"/>
  <c r="BM183" i="5"/>
  <c r="BL183" i="5" s="1"/>
  <c r="BJ183" i="5" s="1"/>
  <c r="BM194" i="5"/>
  <c r="BL194" i="5" s="1"/>
  <c r="BJ194" i="5" s="1"/>
  <c r="BM185" i="5"/>
  <c r="BL185" i="5" s="1"/>
  <c r="BJ185" i="5" s="1"/>
  <c r="BM38" i="5"/>
  <c r="BL38" i="5" s="1"/>
  <c r="BJ38" i="5" s="1"/>
  <c r="BM77" i="5"/>
  <c r="BL77" i="5" s="1"/>
  <c r="BJ77" i="5" s="1"/>
  <c r="BM126" i="5"/>
  <c r="BL126" i="5" s="1"/>
  <c r="BJ126" i="5" s="1"/>
  <c r="BM196" i="5"/>
  <c r="BL196" i="5" s="1"/>
  <c r="BJ196" i="5" s="1"/>
  <c r="BM227" i="5"/>
  <c r="BL227" i="5" s="1"/>
  <c r="BJ227" i="5" s="1"/>
  <c r="BM197" i="5"/>
  <c r="BL197" i="5" s="1"/>
  <c r="BJ197" i="5" s="1"/>
  <c r="BM163" i="5"/>
  <c r="BL163" i="5" s="1"/>
  <c r="BJ163" i="5" s="1"/>
  <c r="BM242" i="5"/>
  <c r="BL242" i="5" s="1"/>
  <c r="BJ242" i="5" s="1"/>
  <c r="BM228" i="5"/>
  <c r="BL228" i="5" s="1"/>
  <c r="BJ228" i="5" s="1"/>
  <c r="BM166" i="5"/>
  <c r="BL166" i="5" s="1"/>
  <c r="BJ166" i="5" s="1"/>
  <c r="BM93" i="5"/>
  <c r="BL93" i="5" s="1"/>
  <c r="BJ93" i="5" s="1"/>
  <c r="BM172" i="5"/>
  <c r="BL172" i="5" s="1"/>
  <c r="BJ172" i="5" s="1"/>
  <c r="BO4" i="5"/>
  <c r="BQ393" i="5" s="1"/>
  <c r="BP393" i="5" s="1"/>
  <c r="BM13" i="5"/>
  <c r="BL13" i="5" s="1"/>
  <c r="BJ13" i="5" s="1"/>
  <c r="BM29" i="5"/>
  <c r="BL29" i="5" s="1"/>
  <c r="BJ29" i="5" s="1"/>
  <c r="BM49" i="5"/>
  <c r="BL49" i="5" s="1"/>
  <c r="BJ49" i="5" s="1"/>
  <c r="BM61" i="5"/>
  <c r="BL61" i="5" s="1"/>
  <c r="BJ61" i="5" s="1"/>
  <c r="BM58" i="5"/>
  <c r="BL58" i="5" s="1"/>
  <c r="BJ58" i="5" s="1"/>
  <c r="BM69" i="5"/>
  <c r="BL69" i="5" s="1"/>
  <c r="BJ69" i="5" s="1"/>
  <c r="BM72" i="5"/>
  <c r="BL72" i="5" s="1"/>
  <c r="BJ72" i="5" s="1"/>
  <c r="BM101" i="5"/>
  <c r="BL101" i="5" s="1"/>
  <c r="BJ101" i="5" s="1"/>
  <c r="BM102" i="5"/>
  <c r="BL102" i="5" s="1"/>
  <c r="BJ102" i="5" s="1"/>
  <c r="BM154" i="5"/>
  <c r="BL154" i="5" s="1"/>
  <c r="BJ154" i="5" s="1"/>
  <c r="BM169" i="5"/>
  <c r="BL169" i="5" s="1"/>
  <c r="BJ169" i="5" s="1"/>
  <c r="BM134" i="5"/>
  <c r="BL134" i="5" s="1"/>
  <c r="BJ134" i="5" s="1"/>
  <c r="BM187" i="5"/>
  <c r="BL187" i="5" s="1"/>
  <c r="BJ187" i="5" s="1"/>
  <c r="BM159" i="5"/>
  <c r="BL159" i="5" s="1"/>
  <c r="BJ159" i="5" s="1"/>
  <c r="BM235" i="5"/>
  <c r="BL235" i="5" s="1"/>
  <c r="BJ235" i="5" s="1"/>
  <c r="BM233" i="5"/>
  <c r="BL233" i="5" s="1"/>
  <c r="BJ233" i="5" s="1"/>
  <c r="BM219" i="5"/>
  <c r="BL219" i="5" s="1"/>
  <c r="BJ219" i="5" s="1"/>
  <c r="BM247" i="5"/>
  <c r="BL247" i="5" s="1"/>
  <c r="BJ247" i="5" s="1"/>
  <c r="BM212" i="5"/>
  <c r="BL212" i="5" s="1"/>
  <c r="BJ212" i="5" s="1"/>
  <c r="BM85" i="5"/>
  <c r="BL85" i="5" s="1"/>
  <c r="BJ85" i="5" s="1"/>
  <c r="BM24" i="5"/>
  <c r="BL24" i="5" s="1"/>
  <c r="BJ24" i="5" s="1"/>
  <c r="BM28" i="5"/>
  <c r="BL28" i="5" s="1"/>
  <c r="BJ28" i="5" s="1"/>
  <c r="BM18" i="5"/>
  <c r="BL18" i="5" s="1"/>
  <c r="BJ18" i="5" s="1"/>
  <c r="BM53" i="5"/>
  <c r="BL53" i="5" s="1"/>
  <c r="BJ53" i="5" s="1"/>
  <c r="BM62" i="5"/>
  <c r="BL62" i="5" s="1"/>
  <c r="BJ62" i="5" s="1"/>
  <c r="BM59" i="5"/>
  <c r="BL59" i="5" s="1"/>
  <c r="BJ59" i="5" s="1"/>
  <c r="BM68" i="5"/>
  <c r="BL68" i="5" s="1"/>
  <c r="BJ68" i="5" s="1"/>
  <c r="BM88" i="5"/>
  <c r="BL88" i="5" s="1"/>
  <c r="BJ88" i="5" s="1"/>
  <c r="BM105" i="5"/>
  <c r="BL105" i="5" s="1"/>
  <c r="BJ105" i="5" s="1"/>
  <c r="BM111" i="5"/>
  <c r="BL111" i="5" s="1"/>
  <c r="BJ111" i="5" s="1"/>
  <c r="BM104" i="5"/>
  <c r="BL104" i="5" s="1"/>
  <c r="BJ104" i="5" s="1"/>
  <c r="BM114" i="5"/>
  <c r="BL114" i="5" s="1"/>
  <c r="BJ114" i="5" s="1"/>
  <c r="BM91" i="5"/>
  <c r="BL91" i="5" s="1"/>
  <c r="BJ91" i="5" s="1"/>
  <c r="BM158" i="5"/>
  <c r="BL158" i="5" s="1"/>
  <c r="BJ158" i="5" s="1"/>
  <c r="BM147" i="5"/>
  <c r="BL147" i="5" s="1"/>
  <c r="BJ147" i="5" s="1"/>
  <c r="BM148" i="5"/>
  <c r="BL148" i="5" s="1"/>
  <c r="BJ148" i="5" s="1"/>
  <c r="BM143" i="5"/>
  <c r="BL143" i="5" s="1"/>
  <c r="BJ143" i="5" s="1"/>
  <c r="BM136" i="5"/>
  <c r="BL136" i="5" s="1"/>
  <c r="BJ136" i="5" s="1"/>
  <c r="BM173" i="5"/>
  <c r="BL173" i="5" s="1"/>
  <c r="BJ173" i="5" s="1"/>
  <c r="BM189" i="5"/>
  <c r="BL189" i="5" s="1"/>
  <c r="BJ189" i="5" s="1"/>
  <c r="BM180" i="5"/>
  <c r="BL180" i="5" s="1"/>
  <c r="BJ180" i="5" s="1"/>
  <c r="BM181" i="5"/>
  <c r="BL181" i="5" s="1"/>
  <c r="BJ181" i="5" s="1"/>
  <c r="BM37" i="5"/>
  <c r="BL37" i="5" s="1"/>
  <c r="BJ37" i="5" s="1"/>
  <c r="BM45" i="5"/>
  <c r="BL45" i="5" s="1"/>
  <c r="BJ45" i="5" s="1"/>
  <c r="BM124" i="5"/>
  <c r="BL124" i="5" s="1"/>
  <c r="BM129" i="5"/>
  <c r="BL129" i="5" s="1"/>
  <c r="BJ129" i="5" s="1"/>
  <c r="BM203" i="5"/>
  <c r="BL203" i="5" s="1"/>
  <c r="BJ203" i="5" s="1"/>
  <c r="BM164" i="5"/>
  <c r="BL164" i="5" s="1"/>
  <c r="BJ164" i="5" s="1"/>
  <c r="BM231" i="5"/>
  <c r="BL231" i="5" s="1"/>
  <c r="BJ231" i="5" s="1"/>
  <c r="BM241" i="5"/>
  <c r="BL241" i="5" s="1"/>
  <c r="BJ241" i="5" s="1"/>
  <c r="BM226" i="5"/>
  <c r="BL226" i="5" s="1"/>
  <c r="BJ226" i="5" s="1"/>
  <c r="BM165" i="5"/>
  <c r="BL165" i="5" s="1"/>
  <c r="BJ165" i="5" s="1"/>
  <c r="BM92" i="5"/>
  <c r="BL92" i="5" s="1"/>
  <c r="BJ92" i="5" s="1"/>
  <c r="BM252" i="5"/>
  <c r="BL252" i="5" s="1"/>
  <c r="BJ252" i="5" s="1"/>
  <c r="BM46" i="5"/>
  <c r="BL46" i="5" s="1"/>
  <c r="BJ46" i="5" s="1"/>
  <c r="BG433" i="5"/>
  <c r="BM384" i="5"/>
  <c r="BL384" i="5" s="1"/>
  <c r="BJ384" i="5" s="1"/>
  <c r="BM378" i="5"/>
  <c r="BL378" i="5" s="1"/>
  <c r="BJ378" i="5" s="1"/>
  <c r="BM362" i="5"/>
  <c r="BL362" i="5" s="1"/>
  <c r="BJ362" i="5" s="1"/>
  <c r="BM364" i="5"/>
  <c r="BL364" i="5" s="1"/>
  <c r="BJ364" i="5" s="1"/>
  <c r="BM373" i="5"/>
  <c r="BL373" i="5" s="1"/>
  <c r="BJ373" i="5" s="1"/>
  <c r="BM357" i="5"/>
  <c r="BL357" i="5" s="1"/>
  <c r="BJ357" i="5" s="1"/>
  <c r="BM371" i="5"/>
  <c r="BL371" i="5" s="1"/>
  <c r="BJ371" i="5" s="1"/>
  <c r="BM367" i="5"/>
  <c r="BL367" i="5" s="1"/>
  <c r="BJ367" i="5" s="1"/>
  <c r="BM311" i="5"/>
  <c r="BL311" i="5" s="1"/>
  <c r="BJ311" i="5" s="1"/>
  <c r="BM207" i="5"/>
  <c r="BL207" i="5" s="1"/>
  <c r="BJ207" i="5" s="1"/>
  <c r="BM171" i="5"/>
  <c r="BL171" i="5" s="1"/>
  <c r="BJ171" i="5" s="1"/>
  <c r="BM32" i="5"/>
  <c r="BL32" i="5" s="1"/>
  <c r="BJ32" i="5" s="1"/>
  <c r="BM132" i="5"/>
  <c r="BL132" i="5" s="1"/>
  <c r="BJ132" i="5" s="1"/>
  <c r="BM54" i="5"/>
  <c r="BL54" i="5" s="1"/>
  <c r="BJ54" i="5" s="1"/>
  <c r="BM349" i="5"/>
  <c r="BL349" i="5" s="1"/>
  <c r="BJ349" i="5" s="1"/>
  <c r="BM314" i="5"/>
  <c r="BL314" i="5" s="1"/>
  <c r="BJ314" i="5" s="1"/>
  <c r="BM337" i="5"/>
  <c r="BL337" i="5" s="1"/>
  <c r="BJ337" i="5" s="1"/>
  <c r="BM348" i="5"/>
  <c r="BL348" i="5" s="1"/>
  <c r="BM313" i="5"/>
  <c r="BL313" i="5" s="1"/>
  <c r="BJ313" i="5" s="1"/>
  <c r="BM324" i="5"/>
  <c r="BL324" i="5" s="1"/>
  <c r="BM319" i="5"/>
  <c r="BL319" i="5" s="1"/>
  <c r="BJ319" i="5" s="1"/>
  <c r="BM328" i="5"/>
  <c r="BL328" i="5" s="1"/>
  <c r="BJ328" i="5" s="1"/>
  <c r="BM323" i="5"/>
  <c r="BL323" i="5" s="1"/>
  <c r="BJ323" i="5" s="1"/>
  <c r="BM303" i="5"/>
  <c r="BL303" i="5" s="1"/>
  <c r="BJ303" i="5" s="1"/>
  <c r="BM295" i="5"/>
  <c r="BL295" i="5" s="1"/>
  <c r="BJ295" i="5" s="1"/>
  <c r="BM268" i="5"/>
  <c r="BL268" i="5" s="1"/>
  <c r="BJ268" i="5" s="1"/>
  <c r="BM291" i="5"/>
  <c r="BL291" i="5" s="1"/>
  <c r="BJ291" i="5" s="1"/>
  <c r="BM276" i="5"/>
  <c r="BL276" i="5" s="1"/>
  <c r="BM289" i="5"/>
  <c r="BL289" i="5" s="1"/>
  <c r="BJ289" i="5" s="1"/>
  <c r="BM277" i="5"/>
  <c r="BL277" i="5" s="1"/>
  <c r="BJ277" i="5" s="1"/>
  <c r="BM279" i="5"/>
  <c r="BL279" i="5" s="1"/>
  <c r="BJ279" i="5" s="1"/>
  <c r="BM298" i="5"/>
  <c r="BL298" i="5" s="1"/>
  <c r="BJ298" i="5" s="1"/>
  <c r="BM307" i="5"/>
  <c r="BL307" i="5" s="1"/>
  <c r="BJ307" i="5" s="1"/>
  <c r="BM306" i="5"/>
  <c r="BL306" i="5" s="1"/>
  <c r="BM259" i="5"/>
  <c r="BL259" i="5" s="1"/>
  <c r="BJ259" i="5" s="1"/>
  <c r="BM251" i="5"/>
  <c r="BL251" i="5" s="1"/>
  <c r="BJ251" i="5" s="1"/>
  <c r="BM256" i="5"/>
  <c r="BL256" i="5" s="1"/>
  <c r="BJ256" i="5" s="1"/>
  <c r="BM266" i="5"/>
  <c r="BL266" i="5" s="1"/>
  <c r="BJ266" i="5" s="1"/>
  <c r="BM55" i="5"/>
  <c r="BL55" i="5" s="1"/>
  <c r="BJ55" i="5" s="1"/>
  <c r="BM176" i="5"/>
  <c r="BL176" i="5" s="1"/>
  <c r="BJ176" i="5" s="1"/>
  <c r="BM246" i="5"/>
  <c r="BL246" i="5" s="1"/>
  <c r="BJ246" i="5" s="1"/>
  <c r="BM232" i="5"/>
  <c r="BL232" i="5" s="1"/>
  <c r="BJ232" i="5" s="1"/>
  <c r="BM224" i="5"/>
  <c r="BL224" i="5" s="1"/>
  <c r="BJ224" i="5" s="1"/>
  <c r="BM162" i="5"/>
  <c r="BL162" i="5" s="1"/>
  <c r="BJ162" i="5" s="1"/>
  <c r="BM238" i="5"/>
  <c r="BL238" i="5" s="1"/>
  <c r="BJ238" i="5" s="1"/>
  <c r="BM222" i="5"/>
  <c r="BL222" i="5" s="1"/>
  <c r="BJ222" i="5" s="1"/>
  <c r="BM160" i="5"/>
  <c r="BL160" i="5" s="1"/>
  <c r="BJ160" i="5" s="1"/>
  <c r="BM216" i="5"/>
  <c r="BL216" i="5" s="1"/>
  <c r="BM200" i="5"/>
  <c r="BL200" i="5" s="1"/>
  <c r="BJ200" i="5" s="1"/>
  <c r="BM198" i="5"/>
  <c r="BL198" i="5" s="1"/>
  <c r="BJ198" i="5" s="1"/>
  <c r="BM223" i="5"/>
  <c r="BL223" i="5" s="1"/>
  <c r="BJ223" i="5" s="1"/>
  <c r="BM248" i="5"/>
  <c r="BL248" i="5" s="1"/>
  <c r="BJ248" i="5" s="1"/>
  <c r="BM217" i="5"/>
  <c r="BL217" i="5" s="1"/>
  <c r="BJ217" i="5" s="1"/>
  <c r="BM127" i="5"/>
  <c r="BL127" i="5" s="1"/>
  <c r="BJ127" i="5" s="1"/>
  <c r="BM130" i="5"/>
  <c r="BL130" i="5" s="1"/>
  <c r="BJ130" i="5" s="1"/>
  <c r="BM80" i="5"/>
  <c r="BL80" i="5" s="1"/>
  <c r="BJ80" i="5" s="1"/>
  <c r="BM83" i="5"/>
  <c r="BL83" i="5" s="1"/>
  <c r="BJ83" i="5" s="1"/>
  <c r="BM76" i="5"/>
  <c r="BL76" i="5" s="1"/>
  <c r="BM43" i="5"/>
  <c r="BL43" i="5" s="1"/>
  <c r="BJ43" i="5" s="1"/>
  <c r="BM387" i="5"/>
  <c r="BL387" i="5" s="1"/>
  <c r="BJ387" i="5" s="1"/>
  <c r="BM374" i="5"/>
  <c r="BL374" i="5" s="1"/>
  <c r="BJ374" i="5" s="1"/>
  <c r="BM358" i="5"/>
  <c r="BL358" i="5" s="1"/>
  <c r="BJ358" i="5" s="1"/>
  <c r="BM356" i="5"/>
  <c r="BL356" i="5" s="1"/>
  <c r="BJ356" i="5" s="1"/>
  <c r="BM369" i="5"/>
  <c r="BL369" i="5" s="1"/>
  <c r="BJ369" i="5" s="1"/>
  <c r="BM376" i="5"/>
  <c r="BL376" i="5" s="1"/>
  <c r="BJ376" i="5" s="1"/>
  <c r="BM379" i="5"/>
  <c r="BL379" i="5" s="1"/>
  <c r="BJ379" i="5" s="1"/>
  <c r="BM363" i="5"/>
  <c r="BL363" i="5" s="1"/>
  <c r="BJ363" i="5" s="1"/>
  <c r="BM310" i="5"/>
  <c r="BL310" i="5" s="1"/>
  <c r="BM206" i="5"/>
  <c r="BL206" i="5" s="1"/>
  <c r="BJ206" i="5" s="1"/>
  <c r="BM131" i="5"/>
  <c r="BL131" i="5" s="1"/>
  <c r="BJ131" i="5" s="1"/>
  <c r="BM86" i="5"/>
  <c r="BL86" i="5" s="1"/>
  <c r="BJ86" i="5" s="1"/>
  <c r="BM344" i="5"/>
  <c r="BL344" i="5" s="1"/>
  <c r="BJ344" i="5" s="1"/>
  <c r="BM355" i="5"/>
  <c r="BL355" i="5" s="1"/>
  <c r="BJ355" i="5" s="1"/>
  <c r="BM342" i="5"/>
  <c r="BL342" i="5" s="1"/>
  <c r="BJ342" i="5" s="1"/>
  <c r="BM354" i="5"/>
  <c r="BL354" i="5" s="1"/>
  <c r="BJ354" i="5" s="1"/>
  <c r="BM336" i="5"/>
  <c r="BL336" i="5" s="1"/>
  <c r="BJ336" i="5" s="1"/>
  <c r="BM346" i="5"/>
  <c r="BL346" i="5" s="1"/>
  <c r="BJ346" i="5" s="1"/>
  <c r="BM330" i="5"/>
  <c r="BL330" i="5" s="1"/>
  <c r="BJ330" i="5" s="1"/>
  <c r="BM322" i="5"/>
  <c r="BL322" i="5" s="1"/>
  <c r="BJ322" i="5" s="1"/>
  <c r="BM333" i="5"/>
  <c r="BL333" i="5" s="1"/>
  <c r="BJ333" i="5" s="1"/>
  <c r="BM318" i="5"/>
  <c r="BL318" i="5" s="1"/>
  <c r="BJ318" i="5" s="1"/>
  <c r="BM327" i="5"/>
  <c r="BL327" i="5" s="1"/>
  <c r="BJ327" i="5" s="1"/>
  <c r="BM302" i="5"/>
  <c r="BL302" i="5" s="1"/>
  <c r="BJ302" i="5" s="1"/>
  <c r="BM294" i="5"/>
  <c r="BL294" i="5" s="1"/>
  <c r="BJ294" i="5" s="1"/>
  <c r="BM299" i="5"/>
  <c r="BL299" i="5" s="1"/>
  <c r="BJ299" i="5" s="1"/>
  <c r="BM287" i="5"/>
  <c r="BL287" i="5" s="1"/>
  <c r="BJ287" i="5" s="1"/>
  <c r="BM274" i="5"/>
  <c r="BL274" i="5" s="1"/>
  <c r="BJ274" i="5" s="1"/>
  <c r="BM285" i="5"/>
  <c r="BL285" i="5" s="1"/>
  <c r="BJ285" i="5" s="1"/>
  <c r="BM297" i="5"/>
  <c r="BL297" i="5" s="1"/>
  <c r="BJ297" i="5" s="1"/>
  <c r="BM275" i="5"/>
  <c r="BL275" i="5" s="1"/>
  <c r="BJ275" i="5" s="1"/>
  <c r="BM292" i="5"/>
  <c r="BL292" i="5" s="1"/>
  <c r="BJ292" i="5" s="1"/>
  <c r="BM267" i="5"/>
  <c r="BL267" i="5" s="1"/>
  <c r="BM308" i="5"/>
  <c r="BL308" i="5" s="1"/>
  <c r="BJ308" i="5" s="1"/>
  <c r="BM208" i="5"/>
  <c r="BL208" i="5" s="1"/>
  <c r="BJ208" i="5" s="1"/>
  <c r="BM257" i="5"/>
  <c r="BL257" i="5" s="1"/>
  <c r="BJ257" i="5" s="1"/>
  <c r="BM262" i="5"/>
  <c r="BL262" i="5" s="1"/>
  <c r="BM254" i="5"/>
  <c r="BL254" i="5" s="1"/>
  <c r="BJ254" i="5" s="1"/>
  <c r="BM265" i="5"/>
  <c r="BL265" i="5" s="1"/>
  <c r="BJ265" i="5" s="1"/>
  <c r="BM48" i="5"/>
  <c r="BL48" i="5" s="1"/>
  <c r="BJ48" i="5" s="1"/>
  <c r="BM177" i="5"/>
  <c r="BL177" i="5" s="1"/>
  <c r="BJ177" i="5" s="1"/>
  <c r="BM243" i="5"/>
  <c r="BL243" i="5" s="1"/>
  <c r="BJ243" i="5" s="1"/>
  <c r="BM230" i="5"/>
  <c r="BL230" i="5" s="1"/>
  <c r="BJ230" i="5" s="1"/>
  <c r="BM221" i="5"/>
  <c r="BL221" i="5" s="1"/>
  <c r="BJ221" i="5" s="1"/>
  <c r="BM245" i="5"/>
  <c r="BL245" i="5" s="1"/>
  <c r="BJ245" i="5" s="1"/>
  <c r="BM237" i="5"/>
  <c r="BL237" i="5" s="1"/>
  <c r="BJ237" i="5" s="1"/>
  <c r="BM211" i="5"/>
  <c r="BL211" i="5" s="1"/>
  <c r="BM244" i="5"/>
  <c r="BL244" i="5" s="1"/>
  <c r="BJ244" i="5" s="1"/>
  <c r="BM215" i="5"/>
  <c r="BL215" i="5" s="1"/>
  <c r="BJ215" i="5" s="1"/>
  <c r="BM199" i="5"/>
  <c r="BL199" i="5" s="1"/>
  <c r="BJ199" i="5" s="1"/>
  <c r="BM240" i="5"/>
  <c r="BL240" i="5" s="1"/>
  <c r="BJ240" i="5" s="1"/>
  <c r="BM161" i="5"/>
  <c r="BL161" i="5" s="1"/>
  <c r="BJ161" i="5" s="1"/>
  <c r="BM210" i="5"/>
  <c r="BL210" i="5" s="1"/>
  <c r="BJ210" i="5" s="1"/>
  <c r="BM239" i="5"/>
  <c r="BL239" i="5" s="1"/>
  <c r="BJ239" i="5" s="1"/>
  <c r="BM205" i="5"/>
  <c r="BL205" i="5" s="1"/>
  <c r="BJ205" i="5" s="1"/>
  <c r="BM125" i="5"/>
  <c r="BL125" i="5" s="1"/>
  <c r="BJ125" i="5" s="1"/>
  <c r="BM128" i="5"/>
  <c r="BL128" i="5" s="1"/>
  <c r="BJ128" i="5" s="1"/>
  <c r="BM79" i="5"/>
  <c r="BL79" i="5" s="1"/>
  <c r="BJ79" i="5" s="1"/>
  <c r="BM82" i="5"/>
  <c r="BL82" i="5" s="1"/>
  <c r="BJ82" i="5" s="1"/>
  <c r="BM75" i="5"/>
  <c r="BL75" i="5" s="1"/>
  <c r="BJ75" i="5" s="1"/>
  <c r="BM42" i="5"/>
  <c r="BL42" i="5" s="1"/>
  <c r="BJ42" i="5" s="1"/>
  <c r="BM39" i="5"/>
  <c r="BL39" i="5" s="1"/>
  <c r="BJ39" i="5" s="1"/>
  <c r="BM195" i="5"/>
  <c r="BL195" i="5" s="1"/>
  <c r="BJ195" i="5" s="1"/>
  <c r="BK5" i="5"/>
  <c r="BK411" i="5" s="1"/>
  <c r="BM9" i="5"/>
  <c r="BL9" i="5" s="1"/>
  <c r="BM19" i="5"/>
  <c r="BL19" i="5" s="1"/>
  <c r="BJ19" i="5" s="1"/>
  <c r="BM26" i="5"/>
  <c r="BL26" i="5" s="1"/>
  <c r="BJ26" i="5" s="1"/>
  <c r="BM23" i="5"/>
  <c r="BL23" i="5" s="1"/>
  <c r="BJ23" i="5" s="1"/>
  <c r="BM35" i="5"/>
  <c r="BL35" i="5" s="1"/>
  <c r="BM31" i="5"/>
  <c r="BL31" i="5" s="1"/>
  <c r="BJ31" i="5" s="1"/>
  <c r="BM17" i="5"/>
  <c r="BL17" i="5" s="1"/>
  <c r="BJ17" i="5" s="1"/>
  <c r="BM51" i="5"/>
  <c r="BL51" i="5" s="1"/>
  <c r="BJ51" i="5" s="1"/>
  <c r="BM74" i="5"/>
  <c r="BL74" i="5" s="1"/>
  <c r="BM56" i="5"/>
  <c r="BL56" i="5" s="1"/>
  <c r="BJ56" i="5" s="1"/>
  <c r="BM66" i="5"/>
  <c r="BL66" i="5" s="1"/>
  <c r="BJ66" i="5" s="1"/>
  <c r="BM65" i="5"/>
  <c r="BL65" i="5" s="1"/>
  <c r="BJ65" i="5" s="1"/>
  <c r="BM67" i="5"/>
  <c r="BL67" i="5" s="1"/>
  <c r="BJ67" i="5" s="1"/>
  <c r="BM71" i="5"/>
  <c r="BL71" i="5" s="1"/>
  <c r="BJ71" i="5" s="1"/>
  <c r="BM95" i="5"/>
  <c r="BL95" i="5" s="1"/>
  <c r="BJ95" i="5" s="1"/>
  <c r="BM113" i="5"/>
  <c r="BL113" i="5" s="1"/>
  <c r="BJ113" i="5" s="1"/>
  <c r="BM89" i="5"/>
  <c r="BL89" i="5" s="1"/>
  <c r="BM100" i="5"/>
  <c r="BL100" i="5" s="1"/>
  <c r="BJ100" i="5" s="1"/>
  <c r="BM108" i="5"/>
  <c r="BL108" i="5" s="1"/>
  <c r="BJ108" i="5" s="1"/>
  <c r="BM116" i="5"/>
  <c r="BL116" i="5" s="1"/>
  <c r="BJ116" i="5" s="1"/>
  <c r="BM121" i="5"/>
  <c r="BL121" i="5" s="1"/>
  <c r="BJ121" i="5" s="1"/>
  <c r="BM150" i="5"/>
  <c r="BL150" i="5" s="1"/>
  <c r="BJ150" i="5" s="1"/>
  <c r="BM137" i="5"/>
  <c r="BL137" i="5" s="1"/>
  <c r="BJ137" i="5" s="1"/>
  <c r="BM138" i="5"/>
  <c r="BL138" i="5" s="1"/>
  <c r="BJ138" i="5" s="1"/>
  <c r="BM192" i="5"/>
  <c r="BL192" i="5" s="1"/>
  <c r="BJ192" i="5" s="1"/>
  <c r="BM175" i="5"/>
  <c r="BL175" i="5" s="1"/>
  <c r="BJ175" i="5" s="1"/>
  <c r="BM191" i="5"/>
  <c r="BL191" i="5" s="1"/>
  <c r="BJ191" i="5" s="1"/>
  <c r="BM186" i="5"/>
  <c r="BL186" i="5" s="1"/>
  <c r="BJ186" i="5" s="1"/>
  <c r="BM190" i="5"/>
  <c r="BL190" i="5" s="1"/>
  <c r="BM44" i="5"/>
  <c r="BL44" i="5" s="1"/>
  <c r="BJ44" i="5" s="1"/>
  <c r="BM78" i="5"/>
  <c r="BL78" i="5" s="1"/>
  <c r="BJ78" i="5" s="1"/>
  <c r="BM229" i="5"/>
  <c r="BL229" i="5" s="1"/>
  <c r="BM201" i="5"/>
  <c r="BL201" i="5" s="1"/>
  <c r="BJ201" i="5" s="1"/>
  <c r="BM168" i="5"/>
  <c r="BL168" i="5" s="1"/>
  <c r="BJ168" i="5" s="1"/>
  <c r="BM220" i="5"/>
  <c r="BL220" i="5" s="1"/>
  <c r="BJ220" i="5" s="1"/>
  <c r="BM225" i="5"/>
  <c r="BL225" i="5" s="1"/>
  <c r="BJ225" i="5" s="1"/>
  <c r="BM234" i="5"/>
  <c r="BL234" i="5" s="1"/>
  <c r="BJ234" i="5" s="1"/>
  <c r="BM213" i="5"/>
  <c r="BL213" i="5" s="1"/>
  <c r="BJ213" i="5" s="1"/>
  <c r="BM87" i="5"/>
  <c r="BL87" i="5" s="1"/>
  <c r="BJ87" i="5" s="1"/>
  <c r="BM260" i="5"/>
  <c r="BL260" i="5" s="1"/>
  <c r="BJ260" i="5" s="1"/>
  <c r="BM263" i="5"/>
  <c r="BL263" i="5" s="1"/>
  <c r="BM305" i="5"/>
  <c r="BL305" i="5" s="1"/>
  <c r="BJ305" i="5" s="1"/>
  <c r="BM269" i="5"/>
  <c r="BL269" i="5" s="1"/>
  <c r="BJ269" i="5" s="1"/>
  <c r="BM278" i="5"/>
  <c r="BL278" i="5" s="1"/>
  <c r="BJ278" i="5" s="1"/>
  <c r="BM283" i="5"/>
  <c r="BL283" i="5" s="1"/>
  <c r="BJ283" i="5" s="1"/>
  <c r="BM273" i="5"/>
  <c r="BL273" i="5" s="1"/>
  <c r="BJ273" i="5" s="1"/>
  <c r="BM317" i="5"/>
  <c r="BL317" i="5" s="1"/>
  <c r="BJ317" i="5" s="1"/>
  <c r="BM320" i="5"/>
  <c r="BL320" i="5" s="1"/>
  <c r="BJ320" i="5" s="1"/>
  <c r="BM312" i="5"/>
  <c r="BL312" i="5" s="1"/>
  <c r="BJ312" i="5" s="1"/>
  <c r="BM347" i="5"/>
  <c r="BL347" i="5" s="1"/>
  <c r="BJ347" i="5" s="1"/>
  <c r="BM350" i="5"/>
  <c r="BL350" i="5" s="1"/>
  <c r="BM345" i="5"/>
  <c r="BL345" i="5" s="1"/>
  <c r="BJ345" i="5" s="1"/>
  <c r="BM47" i="5"/>
  <c r="BL47" i="5" s="1"/>
  <c r="BJ47" i="5" s="1"/>
  <c r="BM170" i="5"/>
  <c r="BL170" i="5" s="1"/>
  <c r="BJ170" i="5" s="1"/>
  <c r="BM340" i="5"/>
  <c r="BL340" i="5" s="1"/>
  <c r="BM368" i="5"/>
  <c r="BL368" i="5" s="1"/>
  <c r="BJ368" i="5" s="1"/>
  <c r="BM381" i="5"/>
  <c r="BL381" i="5" s="1"/>
  <c r="BJ381" i="5" s="1"/>
  <c r="BM370" i="5"/>
  <c r="BL370" i="5" s="1"/>
  <c r="BJ370" i="5" s="1"/>
  <c r="BM389" i="5"/>
  <c r="BL389" i="5" s="1"/>
  <c r="BJ389" i="5" s="1"/>
  <c r="BM383" i="5"/>
  <c r="BL383" i="5" s="1"/>
  <c r="BJ383" i="5" s="1"/>
  <c r="BM250" i="5"/>
  <c r="BL250" i="5" s="1"/>
  <c r="BJ250" i="5" s="1"/>
  <c r="BM359" i="5"/>
  <c r="BL359" i="5" s="1"/>
  <c r="BJ359" i="5" s="1"/>
  <c r="BM361" i="5"/>
  <c r="BL361" i="5" s="1"/>
  <c r="BJ361" i="5" s="1"/>
  <c r="BM372" i="5"/>
  <c r="BL372" i="5" s="1"/>
  <c r="BJ372" i="5" s="1"/>
  <c r="BM382" i="5"/>
  <c r="BL382" i="5" s="1"/>
  <c r="BJ382" i="5" s="1"/>
  <c r="BG176" i="5"/>
  <c r="BG404" i="5"/>
  <c r="BG229" i="5"/>
  <c r="BG418" i="5"/>
  <c r="BG174" i="5"/>
  <c r="BG330" i="5"/>
  <c r="BG305" i="5"/>
  <c r="BG170" i="5"/>
  <c r="BG286" i="5"/>
  <c r="BG414" i="5"/>
  <c r="BG199" i="5"/>
  <c r="BG206" i="5"/>
  <c r="BG71" i="5"/>
  <c r="BG251" i="5"/>
  <c r="BG7" i="5"/>
  <c r="BG177" i="5"/>
  <c r="BG68" i="5"/>
  <c r="BG86" i="5"/>
  <c r="BG203" i="5"/>
  <c r="BG269" i="5"/>
  <c r="BG436" i="5"/>
  <c r="BG351" i="5"/>
  <c r="BG278" i="5"/>
  <c r="BG181" i="5"/>
  <c r="BG146" i="5"/>
  <c r="BG169" i="5"/>
  <c r="BG346" i="5"/>
  <c r="BG154" i="5"/>
  <c r="BG88" i="5"/>
  <c r="BG31" i="5"/>
  <c r="BG389" i="5"/>
  <c r="BG299" i="5"/>
  <c r="BG350" i="5"/>
  <c r="BG434" i="5"/>
  <c r="BG318" i="5"/>
  <c r="BG255" i="5"/>
  <c r="BG43" i="5"/>
  <c r="BG175" i="5"/>
  <c r="BG99" i="5"/>
  <c r="BG345" i="5"/>
  <c r="BG102" i="5"/>
  <c r="BG336" i="5"/>
  <c r="BG83" i="5"/>
  <c r="BG343" i="5"/>
  <c r="BG148" i="5"/>
  <c r="BG69" i="5"/>
  <c r="BG264" i="5"/>
  <c r="BG44" i="5"/>
  <c r="BG437" i="5"/>
  <c r="BG37" i="5"/>
  <c r="BG110" i="5"/>
  <c r="BG237" i="5"/>
  <c r="BG380" i="5"/>
  <c r="BG333" i="5"/>
  <c r="BG42" i="5"/>
  <c r="BG445" i="5"/>
  <c r="BG393" i="5"/>
  <c r="BG419" i="5"/>
  <c r="BG360" i="5"/>
  <c r="BG230" i="5"/>
  <c r="BG265" i="5"/>
  <c r="BG244" i="5"/>
  <c r="BG295" i="5"/>
  <c r="BG309" i="5"/>
  <c r="BG55" i="5"/>
  <c r="BG142" i="5"/>
  <c r="BG162" i="5"/>
  <c r="BG52" i="5"/>
  <c r="BG28" i="5"/>
  <c r="BG302" i="5"/>
  <c r="BG321" i="5"/>
  <c r="BG416" i="5"/>
  <c r="BG421" i="5"/>
  <c r="BG171" i="5"/>
  <c r="BG275" i="5"/>
  <c r="BG258" i="5"/>
  <c r="BG125" i="5"/>
  <c r="BG253" i="5"/>
  <c r="BG120" i="5"/>
  <c r="BG65" i="5"/>
  <c r="BG334" i="5"/>
  <c r="BG193" i="5"/>
  <c r="BG159" i="5"/>
  <c r="BG137" i="5"/>
  <c r="BG197" i="5"/>
  <c r="BG24" i="5"/>
  <c r="BG218" i="5"/>
  <c r="BG36" i="5"/>
  <c r="BG382" i="5"/>
  <c r="BG362" i="5"/>
  <c r="BG341" i="5"/>
  <c r="BG276" i="5"/>
  <c r="BG438" i="5"/>
  <c r="BG383" i="5"/>
  <c r="BG392" i="5"/>
  <c r="BG249" i="5"/>
  <c r="BG252" i="5"/>
  <c r="BG365" i="5"/>
  <c r="BG106" i="5"/>
  <c r="BG283" i="5"/>
  <c r="BG358" i="5"/>
  <c r="BG348" i="5"/>
  <c r="BG375" i="5"/>
  <c r="BG273" i="5"/>
  <c r="BG277" i="5"/>
  <c r="BF244" i="5"/>
  <c r="BG231" i="5"/>
  <c r="BG156" i="5"/>
  <c r="BG115" i="5"/>
  <c r="BG234" i="5"/>
  <c r="BG57" i="5"/>
  <c r="BG111" i="5"/>
  <c r="BI6" i="5"/>
  <c r="BG215" i="5"/>
  <c r="BG16" i="5"/>
  <c r="BG271" i="5"/>
  <c r="BG82" i="5"/>
  <c r="BG128" i="5"/>
  <c r="BG133" i="5"/>
  <c r="BG202" i="5"/>
  <c r="BG19" i="5"/>
  <c r="BG293" i="5"/>
  <c r="BG64" i="5"/>
  <c r="BG76" i="5"/>
  <c r="BG160" i="5"/>
  <c r="BG216" i="5"/>
  <c r="BG322" i="5"/>
  <c r="BG54" i="5"/>
  <c r="BG378" i="5"/>
  <c r="BG384" i="5"/>
  <c r="BG417" i="5"/>
  <c r="BG381" i="5"/>
  <c r="BG398" i="5"/>
  <c r="BG356" i="5"/>
  <c r="BG420" i="5"/>
  <c r="BG395" i="5"/>
  <c r="BG413" i="5"/>
  <c r="BG409" i="5"/>
  <c r="BG391" i="5"/>
  <c r="BG386" i="5"/>
  <c r="BG387" i="5"/>
  <c r="BG405" i="5"/>
  <c r="BG424" i="5"/>
  <c r="BG439" i="5"/>
  <c r="BG443" i="5"/>
  <c r="BG280" i="5"/>
  <c r="BG32" i="5"/>
  <c r="BG310" i="5"/>
  <c r="BG377" i="5"/>
  <c r="BG311" i="5"/>
  <c r="BG366" i="5"/>
  <c r="BG38" i="5"/>
  <c r="BG246" i="5"/>
  <c r="BG217" i="5"/>
  <c r="BG279" i="5"/>
  <c r="BG326" i="5"/>
  <c r="BG196" i="5"/>
  <c r="BG10" i="5"/>
  <c r="BG27" i="5"/>
  <c r="BG30" i="5"/>
  <c r="BG20" i="5"/>
  <c r="BG66" i="5"/>
  <c r="BG70" i="5"/>
  <c r="BG100" i="5"/>
  <c r="BG118" i="5"/>
  <c r="BG103" i="5"/>
  <c r="BG119" i="5"/>
  <c r="BG152" i="5"/>
  <c r="BG143" i="5"/>
  <c r="BG191" i="5"/>
  <c r="BG77" i="5"/>
  <c r="BG129" i="5"/>
  <c r="BG167" i="5"/>
  <c r="BG243" i="5"/>
  <c r="BG241" i="5"/>
  <c r="BG168" i="5"/>
  <c r="BG259" i="5"/>
  <c r="BG307" i="5"/>
  <c r="BG288" i="5"/>
  <c r="BG328" i="5"/>
  <c r="BG312" i="5"/>
  <c r="BG339" i="5"/>
  <c r="BG355" i="5"/>
  <c r="BG315" i="5"/>
  <c r="BG131" i="5"/>
  <c r="BG157" i="5"/>
  <c r="BG183" i="5"/>
  <c r="BG192" i="5"/>
  <c r="BG84" i="5"/>
  <c r="BG210" i="5"/>
  <c r="BG200" i="5"/>
  <c r="BG232" i="5"/>
  <c r="BG227" i="5"/>
  <c r="BG164" i="5"/>
  <c r="BG48" i="5"/>
  <c r="BG261" i="5"/>
  <c r="BG306" i="5"/>
  <c r="BG287" i="5"/>
  <c r="BG270" i="5"/>
  <c r="BG327" i="5"/>
  <c r="BG430" i="5"/>
  <c r="BG427" i="5"/>
  <c r="BG85" i="5"/>
  <c r="BG9" i="5"/>
  <c r="BG25" i="5"/>
  <c r="BG12" i="5"/>
  <c r="BG23" i="5"/>
  <c r="BG34" i="5"/>
  <c r="BG49" i="5"/>
  <c r="BG50" i="5"/>
  <c r="BG59" i="5"/>
  <c r="BG98" i="5"/>
  <c r="BG116" i="5"/>
  <c r="BG101" i="5"/>
  <c r="BG117" i="5"/>
  <c r="BG151" i="5"/>
  <c r="BG149" i="5"/>
  <c r="BG144" i="5"/>
  <c r="BG182" i="5"/>
  <c r="BG194" i="5"/>
  <c r="BG179" i="5"/>
  <c r="BG40" i="5"/>
  <c r="BG78" i="5"/>
  <c r="BG127" i="5"/>
  <c r="BG239" i="5"/>
  <c r="BG224" i="5"/>
  <c r="BG223" i="5"/>
  <c r="BG257" i="5"/>
  <c r="BG260" i="5"/>
  <c r="BG308" i="5"/>
  <c r="BG274" i="5"/>
  <c r="BG300" i="5"/>
  <c r="BG298" i="5"/>
  <c r="BG320" i="5"/>
  <c r="BG316" i="5"/>
  <c r="BG425" i="5"/>
  <c r="BG429" i="5"/>
  <c r="BG342" i="5"/>
  <c r="BG353" i="5"/>
  <c r="BG46" i="5"/>
  <c r="BG155" i="5"/>
  <c r="BG135" i="5"/>
  <c r="BG45" i="5"/>
  <c r="BG130" i="5"/>
  <c r="BG219" i="5"/>
  <c r="BG201" i="5"/>
  <c r="BG161" i="5"/>
  <c r="BG262" i="5"/>
  <c r="BG303" i="5"/>
  <c r="BG329" i="5"/>
  <c r="BG431" i="5"/>
  <c r="BG344" i="5"/>
  <c r="BG26" i="5"/>
  <c r="BG29" i="5"/>
  <c r="BG15" i="5"/>
  <c r="BG53" i="5"/>
  <c r="BG56" i="5"/>
  <c r="BG72" i="5"/>
  <c r="BG89" i="5"/>
  <c r="BG112" i="5"/>
  <c r="BG97" i="5"/>
  <c r="BG113" i="5"/>
  <c r="BG158" i="5"/>
  <c r="BG140" i="5"/>
  <c r="BG189" i="5"/>
  <c r="BG79" i="5"/>
  <c r="BG236" i="5"/>
  <c r="BG221" i="5"/>
  <c r="BG248" i="5"/>
  <c r="BG212" i="5"/>
  <c r="BG87" i="5"/>
  <c r="BG208" i="5"/>
  <c r="BG281" i="5"/>
  <c r="BG284" i="5"/>
  <c r="BG313" i="5"/>
  <c r="BG337" i="5"/>
  <c r="BG207" i="5"/>
  <c r="BG8" i="5"/>
  <c r="BG74" i="5"/>
  <c r="BG62" i="5"/>
  <c r="BG73" i="5"/>
  <c r="BG104" i="5"/>
  <c r="BG94" i="5"/>
  <c r="BG107" i="5"/>
  <c r="BG91" i="5"/>
  <c r="BG150" i="5"/>
  <c r="BG134" i="5"/>
  <c r="BG139" i="5"/>
  <c r="BG178" i="5"/>
  <c r="BG185" i="5"/>
  <c r="BG39" i="5"/>
  <c r="BG188" i="5"/>
  <c r="BG220" i="5"/>
  <c r="BG222" i="5"/>
  <c r="BG242" i="5"/>
  <c r="BG285" i="5"/>
  <c r="BG17" i="5"/>
  <c r="BG400" i="5"/>
  <c r="BG407" i="5"/>
  <c r="BG385" i="5"/>
  <c r="BG402" i="5"/>
  <c r="BG376" i="5"/>
  <c r="BG359" i="5"/>
  <c r="BG399" i="5"/>
  <c r="BG411" i="5"/>
  <c r="BG364" i="5"/>
  <c r="BG403" i="5"/>
  <c r="BG410" i="5"/>
  <c r="BG423" i="5"/>
  <c r="BG401" i="5"/>
  <c r="BG379" i="5"/>
  <c r="BG340" i="5"/>
  <c r="BG444" i="5"/>
  <c r="BG331" i="5"/>
  <c r="BG357" i="5"/>
  <c r="BG374" i="5"/>
  <c r="BG60" i="5"/>
  <c r="BG165" i="5"/>
  <c r="BG235" i="5"/>
  <c r="BG289" i="5"/>
  <c r="BG368" i="5"/>
  <c r="BG361" i="5"/>
  <c r="BF283" i="5"/>
  <c r="BG250" i="5"/>
  <c r="BG47" i="5"/>
  <c r="BG347" i="5"/>
  <c r="BG338" i="5"/>
  <c r="BG426" i="5"/>
  <c r="BG349" i="5"/>
  <c r="BG324" i="5"/>
  <c r="BG272" i="5"/>
  <c r="BG282" i="5"/>
  <c r="BG290" i="5"/>
  <c r="BG304" i="5"/>
  <c r="BG172" i="5"/>
  <c r="BG263" i="5"/>
  <c r="BG266" i="5"/>
  <c r="BG93" i="5"/>
  <c r="BG213" i="5"/>
  <c r="BG205" i="5"/>
  <c r="BG228" i="5"/>
  <c r="BG126" i="5"/>
  <c r="BG81" i="5"/>
  <c r="BG180" i="5"/>
  <c r="BG147" i="5"/>
  <c r="BG96" i="5"/>
  <c r="BG14" i="5"/>
  <c r="BG268" i="5"/>
  <c r="BG240" i="5"/>
  <c r="BG190" i="5"/>
  <c r="BG105" i="5"/>
  <c r="BG63" i="5"/>
  <c r="BG21" i="5"/>
  <c r="BG296" i="5"/>
  <c r="BG225" i="5"/>
  <c r="BG153" i="5"/>
  <c r="BF249" i="5"/>
  <c r="BG435" i="5"/>
  <c r="BG319" i="5"/>
  <c r="BG267" i="5"/>
  <c r="BF252" i="5"/>
  <c r="BG209" i="5"/>
  <c r="BG41" i="5"/>
  <c r="BG136" i="5"/>
  <c r="BG108" i="5"/>
  <c r="BF106" i="5"/>
  <c r="BG18" i="5"/>
  <c r="BG33" i="5"/>
  <c r="BG432" i="5"/>
  <c r="BG292" i="5"/>
  <c r="BG214" i="5"/>
  <c r="BG122" i="5"/>
  <c r="BG354" i="5"/>
  <c r="BG332" i="5"/>
  <c r="BG238" i="5"/>
  <c r="BG124" i="5"/>
  <c r="BG138" i="5"/>
  <c r="BG95" i="5"/>
  <c r="BG11" i="5"/>
  <c r="BG22" i="5"/>
  <c r="BG370" i="5"/>
  <c r="BG245" i="5"/>
  <c r="BG301" i="5"/>
  <c r="BG67" i="5"/>
  <c r="BG441" i="5"/>
  <c r="BG440" i="5"/>
  <c r="BG396" i="5"/>
  <c r="BG372" i="5"/>
  <c r="BG388" i="5"/>
  <c r="BG367" i="5"/>
  <c r="BG406" i="5"/>
  <c r="BG415" i="5"/>
  <c r="BG373" i="5"/>
  <c r="BG297" i="5"/>
  <c r="BG163" i="5"/>
  <c r="BG80" i="5"/>
  <c r="BG226" i="5"/>
  <c r="BG195" i="5"/>
  <c r="BG145" i="5"/>
  <c r="BG114" i="5"/>
  <c r="BG51" i="5"/>
  <c r="BG317" i="5"/>
  <c r="BG92" i="5"/>
  <c r="BG123" i="5"/>
  <c r="BG121" i="5"/>
  <c r="BG90" i="5"/>
  <c r="BG35" i="5"/>
  <c r="BG428" i="5"/>
  <c r="BG247" i="5"/>
  <c r="BG186" i="5"/>
  <c r="BG335" i="5"/>
  <c r="BG325" i="5"/>
  <c r="BG294" i="5"/>
  <c r="BG198" i="5"/>
  <c r="BG75" i="5"/>
  <c r="BG141" i="5"/>
  <c r="BG109" i="5"/>
  <c r="BG58" i="5"/>
  <c r="BG13" i="5"/>
  <c r="BG314" i="5"/>
  <c r="BG323" i="5"/>
  <c r="BG256" i="5"/>
  <c r="BG204" i="5"/>
  <c r="BG184" i="5"/>
  <c r="BG132" i="5"/>
  <c r="BG254" i="5"/>
  <c r="BG211" i="5"/>
  <c r="BG173" i="5"/>
  <c r="BG61" i="5"/>
  <c r="BG166" i="5"/>
  <c r="BG369" i="5"/>
  <c r="BG352" i="5"/>
  <c r="BG442" i="5"/>
  <c r="BG422" i="5"/>
  <c r="BG363" i="5"/>
  <c r="BG371" i="5"/>
  <c r="BG397" i="5"/>
  <c r="BG412" i="5"/>
  <c r="BG394" i="5"/>
  <c r="BG390" i="5"/>
  <c r="BG291" i="5"/>
  <c r="BG233" i="5"/>
  <c r="BG187" i="5"/>
  <c r="BQ401" i="5"/>
  <c r="BP401" i="5" s="1"/>
  <c r="BQ397" i="5"/>
  <c r="BP397" i="5" s="1"/>
  <c r="BQ385" i="5"/>
  <c r="BP385" i="5" s="1"/>
  <c r="BN385" i="5" s="1"/>
  <c r="BQ399" i="5"/>
  <c r="BP399" i="5" s="1"/>
  <c r="BN399" i="5" s="1"/>
  <c r="BQ402" i="5"/>
  <c r="BP402" i="5" s="1"/>
  <c r="BN402" i="5" s="1"/>
  <c r="BQ398" i="5"/>
  <c r="BP398" i="5" s="1"/>
  <c r="BQ420" i="5"/>
  <c r="BP420" i="5" s="1"/>
  <c r="BN420" i="5" s="1"/>
  <c r="BQ400" i="5"/>
  <c r="BP400" i="5" s="1"/>
  <c r="BQ388" i="5"/>
  <c r="BP388" i="5" s="1"/>
  <c r="BQ384" i="5"/>
  <c r="BP384" i="5" s="1"/>
  <c r="BQ390" i="5"/>
  <c r="BP390" i="5" s="1"/>
  <c r="BN390" i="5" s="1"/>
  <c r="BQ381" i="5"/>
  <c r="BP381" i="5" s="1"/>
  <c r="BN381" i="5" s="1"/>
  <c r="BJ380" i="5"/>
  <c r="BC6" i="5"/>
  <c r="BB6" i="5"/>
  <c r="BJ435" i="5"/>
  <c r="BJ437" i="5"/>
  <c r="BJ425" i="5"/>
  <c r="BJ433" i="5"/>
  <c r="BJ427" i="5"/>
  <c r="BJ436" i="5"/>
  <c r="BQ437" i="5"/>
  <c r="BP437" i="5" s="1"/>
  <c r="BQ434" i="5"/>
  <c r="BP434" i="5" s="1"/>
  <c r="BQ436" i="5"/>
  <c r="BP436" i="5" s="1"/>
  <c r="BQ433" i="5"/>
  <c r="BP433" i="5" s="1"/>
  <c r="BQ430" i="5"/>
  <c r="BP430" i="5" s="1"/>
  <c r="BQ428" i="5"/>
  <c r="BP428" i="5" s="1"/>
  <c r="BQ425" i="5"/>
  <c r="BP425" i="5" s="1"/>
  <c r="BQ435" i="5"/>
  <c r="BP435" i="5" s="1"/>
  <c r="BQ432" i="5"/>
  <c r="BP432" i="5" s="1"/>
  <c r="BQ431" i="5"/>
  <c r="BP431" i="5" s="1"/>
  <c r="BQ429" i="5"/>
  <c r="BP429" i="5" s="1"/>
  <c r="BQ426" i="5"/>
  <c r="BP426" i="5" s="1"/>
  <c r="BQ427" i="5"/>
  <c r="BP427" i="5" s="1"/>
  <c r="BJ434" i="5"/>
  <c r="BJ432" i="5"/>
  <c r="BJ430" i="5"/>
  <c r="BJ429" i="5"/>
  <c r="BJ426" i="5"/>
  <c r="BJ431" i="5"/>
  <c r="BJ428" i="5"/>
  <c r="BF7" i="5"/>
  <c r="BH6" i="5"/>
  <c r="BQ387" i="5" l="1"/>
  <c r="BP387" i="5" s="1"/>
  <c r="BN387" i="5" s="1"/>
  <c r="BK229" i="5"/>
  <c r="BQ363" i="5"/>
  <c r="BP363" i="5" s="1"/>
  <c r="BN363" i="5" s="1"/>
  <c r="BQ376" i="5"/>
  <c r="BP376" i="5" s="1"/>
  <c r="BN376" i="5" s="1"/>
  <c r="BQ380" i="5"/>
  <c r="BP380" i="5" s="1"/>
  <c r="BN380" i="5" s="1"/>
  <c r="BQ374" i="5"/>
  <c r="BP374" i="5" s="1"/>
  <c r="BN374" i="5" s="1"/>
  <c r="BQ377" i="5"/>
  <c r="BP377" i="5" s="1"/>
  <c r="BN377" i="5" s="1"/>
  <c r="BQ362" i="5"/>
  <c r="BP362" i="5" s="1"/>
  <c r="BN362" i="5" s="1"/>
  <c r="BQ361" i="5"/>
  <c r="BP361" i="5" s="1"/>
  <c r="BN361" i="5" s="1"/>
  <c r="BQ356" i="5"/>
  <c r="BP356" i="5" s="1"/>
  <c r="BN356" i="5" s="1"/>
  <c r="BQ378" i="5"/>
  <c r="BP378" i="5" s="1"/>
  <c r="BN378" i="5" s="1"/>
  <c r="BQ364" i="5"/>
  <c r="BP364" i="5" s="1"/>
  <c r="BN364" i="5" s="1"/>
  <c r="BQ365" i="5"/>
  <c r="BP365" i="5" s="1"/>
  <c r="BN365" i="5" s="1"/>
  <c r="BK25" i="5"/>
  <c r="BQ346" i="5"/>
  <c r="BP346" i="5" s="1"/>
  <c r="BN346" i="5" s="1"/>
  <c r="BQ366" i="5"/>
  <c r="BP366" i="5" s="1"/>
  <c r="BN366" i="5" s="1"/>
  <c r="BQ369" i="5"/>
  <c r="BP369" i="5" s="1"/>
  <c r="BN369" i="5" s="1"/>
  <c r="BQ383" i="5"/>
  <c r="BP383" i="5" s="1"/>
  <c r="BN383" i="5" s="1"/>
  <c r="BQ371" i="5"/>
  <c r="BP371" i="5" s="1"/>
  <c r="BN371" i="5" s="1"/>
  <c r="BQ368" i="5"/>
  <c r="BP368" i="5" s="1"/>
  <c r="BN368" i="5" s="1"/>
  <c r="BQ367" i="5"/>
  <c r="BP367" i="5" s="1"/>
  <c r="BN367" i="5" s="1"/>
  <c r="BQ391" i="5"/>
  <c r="BP391" i="5" s="1"/>
  <c r="BQ392" i="5"/>
  <c r="BP392" i="5" s="1"/>
  <c r="BN392" i="5" s="1"/>
  <c r="BQ386" i="5"/>
  <c r="BP386" i="5" s="1"/>
  <c r="BN386" i="5" s="1"/>
  <c r="BQ389" i="5"/>
  <c r="BP389" i="5" s="1"/>
  <c r="BN389" i="5" s="1"/>
  <c r="BQ382" i="5"/>
  <c r="BP382" i="5" s="1"/>
  <c r="BN382" i="5" s="1"/>
  <c r="BQ370" i="5"/>
  <c r="BP370" i="5" s="1"/>
  <c r="BN370" i="5" s="1"/>
  <c r="BQ379" i="5"/>
  <c r="BP379" i="5" s="1"/>
  <c r="BN379" i="5" s="1"/>
  <c r="BQ372" i="5"/>
  <c r="BP372" i="5" s="1"/>
  <c r="BN372" i="5" s="1"/>
  <c r="BQ375" i="5"/>
  <c r="BP375" i="5" s="1"/>
  <c r="BN375" i="5" s="1"/>
  <c r="BQ373" i="5"/>
  <c r="BP373" i="5" s="1"/>
  <c r="BN373" i="5" s="1"/>
  <c r="BQ403" i="5"/>
  <c r="BP403" i="5" s="1"/>
  <c r="BN403" i="5" s="1"/>
  <c r="BQ396" i="5"/>
  <c r="BP396" i="5" s="1"/>
  <c r="BN396" i="5" s="1"/>
  <c r="BQ394" i="5"/>
  <c r="BP394" i="5" s="1"/>
  <c r="BN394" i="5" s="1"/>
  <c r="BQ395" i="5"/>
  <c r="BP395" i="5" s="1"/>
  <c r="BN395" i="5" s="1"/>
  <c r="BQ250" i="5"/>
  <c r="BP250" i="5" s="1"/>
  <c r="BN250" i="5" s="1"/>
  <c r="BQ408" i="5"/>
  <c r="BP408" i="5" s="1"/>
  <c r="BN408" i="5" s="1"/>
  <c r="BQ404" i="5"/>
  <c r="BP404" i="5" s="1"/>
  <c r="BN404" i="5" s="1"/>
  <c r="BQ409" i="5"/>
  <c r="BP409" i="5" s="1"/>
  <c r="BQ407" i="5"/>
  <c r="BP407" i="5" s="1"/>
  <c r="BN407" i="5" s="1"/>
  <c r="BQ405" i="5"/>
  <c r="BP405" i="5" s="1"/>
  <c r="BN405" i="5" s="1"/>
  <c r="BQ406" i="5"/>
  <c r="BP406" i="5" s="1"/>
  <c r="BN406" i="5" s="1"/>
  <c r="BJ406" i="5"/>
  <c r="BJ405" i="5"/>
  <c r="BJ407" i="5"/>
  <c r="BJ404" i="5"/>
  <c r="BQ353" i="5"/>
  <c r="BP353" i="5" s="1"/>
  <c r="BN353" i="5" s="1"/>
  <c r="BQ360" i="5"/>
  <c r="BP360" i="5" s="1"/>
  <c r="BN360" i="5" s="1"/>
  <c r="BQ351" i="5"/>
  <c r="BP351" i="5" s="1"/>
  <c r="BN351" i="5" s="1"/>
  <c r="BQ342" i="5"/>
  <c r="BP342" i="5" s="1"/>
  <c r="BN342" i="5" s="1"/>
  <c r="BQ355" i="5"/>
  <c r="BP355" i="5" s="1"/>
  <c r="BN355" i="5" s="1"/>
  <c r="BQ352" i="5"/>
  <c r="BP352" i="5" s="1"/>
  <c r="BN352" i="5" s="1"/>
  <c r="BQ341" i="5"/>
  <c r="BP341" i="5" s="1"/>
  <c r="BN341" i="5" s="1"/>
  <c r="BQ354" i="5"/>
  <c r="BP354" i="5" s="1"/>
  <c r="BN354" i="5" s="1"/>
  <c r="BQ349" i="5"/>
  <c r="BP349" i="5" s="1"/>
  <c r="BN349" i="5" s="1"/>
  <c r="BQ357" i="5"/>
  <c r="BP357" i="5" s="1"/>
  <c r="BN357" i="5" s="1"/>
  <c r="BQ350" i="5"/>
  <c r="BP350" i="5" s="1"/>
  <c r="BN350" i="5" s="1"/>
  <c r="BQ358" i="5"/>
  <c r="BP358" i="5" s="1"/>
  <c r="BN358" i="5" s="1"/>
  <c r="BQ359" i="5"/>
  <c r="BP359" i="5" s="1"/>
  <c r="BN359" i="5" s="1"/>
  <c r="BQ340" i="5"/>
  <c r="BP340" i="5" s="1"/>
  <c r="BN340" i="5" s="1"/>
  <c r="BQ336" i="5"/>
  <c r="BP336" i="5" s="1"/>
  <c r="BN336" i="5" s="1"/>
  <c r="BQ338" i="5"/>
  <c r="BP338" i="5" s="1"/>
  <c r="BN338" i="5" s="1"/>
  <c r="BQ339" i="5"/>
  <c r="BP339" i="5" s="1"/>
  <c r="BN339" i="5" s="1"/>
  <c r="BQ345" i="5"/>
  <c r="BP345" i="5" s="1"/>
  <c r="BN345" i="5" s="1"/>
  <c r="BQ337" i="5"/>
  <c r="BP337" i="5" s="1"/>
  <c r="BN337" i="5" s="1"/>
  <c r="BQ347" i="5"/>
  <c r="BP347" i="5" s="1"/>
  <c r="BN347" i="5" s="1"/>
  <c r="BQ348" i="5"/>
  <c r="BP348" i="5" s="1"/>
  <c r="BN348" i="5" s="1"/>
  <c r="BQ343" i="5"/>
  <c r="BP343" i="5" s="1"/>
  <c r="BN343" i="5" s="1"/>
  <c r="BQ344" i="5"/>
  <c r="BP344" i="5" s="1"/>
  <c r="BN344" i="5" s="1"/>
  <c r="BQ326" i="5"/>
  <c r="BP326" i="5" s="1"/>
  <c r="BN326" i="5" s="1"/>
  <c r="BQ329" i="5"/>
  <c r="BP329" i="5" s="1"/>
  <c r="BN329" i="5" s="1"/>
  <c r="BQ296" i="5"/>
  <c r="BP296" i="5" s="1"/>
  <c r="BN296" i="5" s="1"/>
  <c r="BQ335" i="5"/>
  <c r="BP335" i="5" s="1"/>
  <c r="BN335" i="5" s="1"/>
  <c r="BQ324" i="5"/>
  <c r="BP324" i="5" s="1"/>
  <c r="BN324" i="5" s="1"/>
  <c r="BQ331" i="5"/>
  <c r="BP331" i="5" s="1"/>
  <c r="BN331" i="5" s="1"/>
  <c r="BQ323" i="5"/>
  <c r="BP323" i="5" s="1"/>
  <c r="BN323" i="5" s="1"/>
  <c r="BQ332" i="5"/>
  <c r="BP332" i="5" s="1"/>
  <c r="BN332" i="5" s="1"/>
  <c r="BQ313" i="5"/>
  <c r="BP313" i="5" s="1"/>
  <c r="BN313" i="5" s="1"/>
  <c r="BQ322" i="5"/>
  <c r="BP322" i="5" s="1"/>
  <c r="BN322" i="5" s="1"/>
  <c r="BQ321" i="5"/>
  <c r="BP321" i="5" s="1"/>
  <c r="BN321" i="5" s="1"/>
  <c r="BQ327" i="5"/>
  <c r="BP327" i="5" s="1"/>
  <c r="BN327" i="5" s="1"/>
  <c r="BQ333" i="5"/>
  <c r="BP333" i="5" s="1"/>
  <c r="BN333" i="5" s="1"/>
  <c r="BQ330" i="5"/>
  <c r="BP330" i="5" s="1"/>
  <c r="BN330" i="5" s="1"/>
  <c r="BQ325" i="5"/>
  <c r="BP325" i="5" s="1"/>
  <c r="BN325" i="5" s="1"/>
  <c r="BQ328" i="5"/>
  <c r="BP328" i="5" s="1"/>
  <c r="BN328" i="5" s="1"/>
  <c r="BQ334" i="5"/>
  <c r="BP334" i="5" s="1"/>
  <c r="BN334" i="5" s="1"/>
  <c r="BQ309" i="5"/>
  <c r="BP309" i="5" s="1"/>
  <c r="BN309" i="5" s="1"/>
  <c r="BQ53" i="5"/>
  <c r="BP53" i="5" s="1"/>
  <c r="BN53" i="5" s="1"/>
  <c r="BQ320" i="5"/>
  <c r="BP320" i="5" s="1"/>
  <c r="BN320" i="5" s="1"/>
  <c r="BQ318" i="5"/>
  <c r="BP318" i="5" s="1"/>
  <c r="BN318" i="5" s="1"/>
  <c r="BQ25" i="5"/>
  <c r="BP25" i="5" s="1"/>
  <c r="BN25" i="5" s="1"/>
  <c r="BQ300" i="5"/>
  <c r="BP300" i="5" s="1"/>
  <c r="BN300" i="5" s="1"/>
  <c r="BQ289" i="5"/>
  <c r="BP289" i="5" s="1"/>
  <c r="BN289" i="5" s="1"/>
  <c r="BQ319" i="5"/>
  <c r="BP319" i="5" s="1"/>
  <c r="BN319" i="5" s="1"/>
  <c r="BQ315" i="5"/>
  <c r="BP315" i="5" s="1"/>
  <c r="BN315" i="5" s="1"/>
  <c r="BQ20" i="5"/>
  <c r="BP20" i="5" s="1"/>
  <c r="BN20" i="5" s="1"/>
  <c r="BQ182" i="5"/>
  <c r="BP182" i="5" s="1"/>
  <c r="BN182" i="5" s="1"/>
  <c r="BQ305" i="5"/>
  <c r="BP305" i="5" s="1"/>
  <c r="BN305" i="5" s="1"/>
  <c r="BQ306" i="5"/>
  <c r="BP306" i="5" s="1"/>
  <c r="BN306" i="5" s="1"/>
  <c r="BQ294" i="5"/>
  <c r="BP294" i="5" s="1"/>
  <c r="BN294" i="5" s="1"/>
  <c r="BQ285" i="5"/>
  <c r="BP285" i="5" s="1"/>
  <c r="BN285" i="5" s="1"/>
  <c r="BQ317" i="5"/>
  <c r="BP317" i="5" s="1"/>
  <c r="BN317" i="5" s="1"/>
  <c r="BQ312" i="5"/>
  <c r="BP312" i="5" s="1"/>
  <c r="BN312" i="5" s="1"/>
  <c r="BQ304" i="5"/>
  <c r="BP304" i="5" s="1"/>
  <c r="BN304" i="5" s="1"/>
  <c r="BQ284" i="5"/>
  <c r="BP284" i="5" s="1"/>
  <c r="BN284" i="5" s="1"/>
  <c r="BQ299" i="5"/>
  <c r="BP299" i="5" s="1"/>
  <c r="BN299" i="5" s="1"/>
  <c r="BQ297" i="5"/>
  <c r="BP297" i="5" s="1"/>
  <c r="BN297" i="5" s="1"/>
  <c r="BQ316" i="5"/>
  <c r="BP316" i="5" s="1"/>
  <c r="BN316" i="5" s="1"/>
  <c r="BQ311" i="5"/>
  <c r="BP311" i="5" s="1"/>
  <c r="BN311" i="5" s="1"/>
  <c r="BQ307" i="5"/>
  <c r="BP307" i="5" s="1"/>
  <c r="BN307" i="5" s="1"/>
  <c r="BQ308" i="5"/>
  <c r="BP308" i="5" s="1"/>
  <c r="BN308" i="5" s="1"/>
  <c r="BQ302" i="5"/>
  <c r="BP302" i="5" s="1"/>
  <c r="BN302" i="5" s="1"/>
  <c r="BQ278" i="5"/>
  <c r="BP278" i="5" s="1"/>
  <c r="BN278" i="5" s="1"/>
  <c r="BQ314" i="5"/>
  <c r="BP314" i="5" s="1"/>
  <c r="BQ310" i="5"/>
  <c r="BP310" i="5" s="1"/>
  <c r="BN310" i="5" s="1"/>
  <c r="BQ100" i="5"/>
  <c r="BP100" i="5" s="1"/>
  <c r="BN100" i="5" s="1"/>
  <c r="BQ260" i="5"/>
  <c r="BP260" i="5" s="1"/>
  <c r="BN260" i="5" s="1"/>
  <c r="BQ291" i="5"/>
  <c r="BP291" i="5" s="1"/>
  <c r="BN291" i="5" s="1"/>
  <c r="BQ286" i="5"/>
  <c r="BP286" i="5" s="1"/>
  <c r="BN286" i="5" s="1"/>
  <c r="BQ301" i="5"/>
  <c r="BP301" i="5" s="1"/>
  <c r="BN301" i="5" s="1"/>
  <c r="BQ295" i="5"/>
  <c r="BP295" i="5" s="1"/>
  <c r="BN295" i="5" s="1"/>
  <c r="BQ290" i="5"/>
  <c r="BP290" i="5" s="1"/>
  <c r="BN290" i="5" s="1"/>
  <c r="BQ127" i="5"/>
  <c r="BP127" i="5" s="1"/>
  <c r="BN127" i="5" s="1"/>
  <c r="BQ247" i="5"/>
  <c r="BP247" i="5" s="1"/>
  <c r="BN247" i="5" s="1"/>
  <c r="BQ262" i="5"/>
  <c r="BP262" i="5" s="1"/>
  <c r="BN262" i="5" s="1"/>
  <c r="BQ293" i="5"/>
  <c r="BP293" i="5" s="1"/>
  <c r="BN293" i="5" s="1"/>
  <c r="BQ298" i="5"/>
  <c r="BP298" i="5" s="1"/>
  <c r="BN298" i="5" s="1"/>
  <c r="BQ303" i="5"/>
  <c r="BP303" i="5" s="1"/>
  <c r="BN303" i="5" s="1"/>
  <c r="BQ277" i="5"/>
  <c r="BP277" i="5" s="1"/>
  <c r="BN277" i="5" s="1"/>
  <c r="BQ292" i="5"/>
  <c r="BP292" i="5" s="1"/>
  <c r="BN292" i="5" s="1"/>
  <c r="BJ89" i="5"/>
  <c r="BJ76" i="5"/>
  <c r="BQ89" i="5"/>
  <c r="BP89" i="5" s="1"/>
  <c r="BN89" i="5" s="1"/>
  <c r="BQ135" i="5"/>
  <c r="BP135" i="5" s="1"/>
  <c r="BN135" i="5" s="1"/>
  <c r="BQ79" i="5"/>
  <c r="BP79" i="5" s="1"/>
  <c r="BN79" i="5" s="1"/>
  <c r="BQ229" i="5"/>
  <c r="BP229" i="5" s="1"/>
  <c r="BN229" i="5" s="1"/>
  <c r="BQ265" i="5"/>
  <c r="BP265" i="5" s="1"/>
  <c r="BN265" i="5" s="1"/>
  <c r="BQ257" i="5"/>
  <c r="BP257" i="5" s="1"/>
  <c r="BN257" i="5" s="1"/>
  <c r="BQ287" i="5"/>
  <c r="BP287" i="5" s="1"/>
  <c r="BN287" i="5" s="1"/>
  <c r="BQ275" i="5"/>
  <c r="BP275" i="5" s="1"/>
  <c r="BN275" i="5" s="1"/>
  <c r="BQ280" i="5"/>
  <c r="BP280" i="5" s="1"/>
  <c r="BQ32" i="5"/>
  <c r="BP32" i="5" s="1"/>
  <c r="BN32" i="5" s="1"/>
  <c r="BQ12" i="5"/>
  <c r="BP12" i="5" s="1"/>
  <c r="BN12" i="5" s="1"/>
  <c r="BQ94" i="5"/>
  <c r="BP94" i="5" s="1"/>
  <c r="BN94" i="5" s="1"/>
  <c r="BQ143" i="5"/>
  <c r="BP143" i="5" s="1"/>
  <c r="BN143" i="5" s="1"/>
  <c r="BQ84" i="5"/>
  <c r="BP84" i="5" s="1"/>
  <c r="BN84" i="5" s="1"/>
  <c r="BQ220" i="5"/>
  <c r="BP220" i="5" s="1"/>
  <c r="BN220" i="5" s="1"/>
  <c r="BQ254" i="5"/>
  <c r="BP254" i="5" s="1"/>
  <c r="BN254" i="5" s="1"/>
  <c r="BQ259" i="5"/>
  <c r="BP259" i="5" s="1"/>
  <c r="BN259" i="5" s="1"/>
  <c r="BQ276" i="5"/>
  <c r="BP276" i="5" s="1"/>
  <c r="BN276" i="5" s="1"/>
  <c r="BQ282" i="5"/>
  <c r="BP282" i="5" s="1"/>
  <c r="BN282" i="5" s="1"/>
  <c r="BQ288" i="5"/>
  <c r="BP288" i="5" s="1"/>
  <c r="BN288" i="5" s="1"/>
  <c r="BQ279" i="5"/>
  <c r="BP279" i="5" s="1"/>
  <c r="BN279" i="5" s="1"/>
  <c r="BQ281" i="5"/>
  <c r="BP281" i="5" s="1"/>
  <c r="BN281" i="5" s="1"/>
  <c r="BQ269" i="5"/>
  <c r="BP269" i="5" s="1"/>
  <c r="BN269" i="5" s="1"/>
  <c r="BQ283" i="5"/>
  <c r="BP283" i="5" s="1"/>
  <c r="BQ73" i="5"/>
  <c r="BP73" i="5" s="1"/>
  <c r="BN73" i="5" s="1"/>
  <c r="BQ97" i="5"/>
  <c r="BP97" i="5" s="1"/>
  <c r="BN97" i="5" s="1"/>
  <c r="BQ232" i="5"/>
  <c r="BP232" i="5" s="1"/>
  <c r="BN232" i="5" s="1"/>
  <c r="BQ253" i="5"/>
  <c r="BP253" i="5" s="1"/>
  <c r="BN253" i="5" s="1"/>
  <c r="BQ270" i="5"/>
  <c r="BP270" i="5" s="1"/>
  <c r="BN270" i="5" s="1"/>
  <c r="BQ38" i="5"/>
  <c r="BP38" i="5" s="1"/>
  <c r="BN38" i="5" s="1"/>
  <c r="BQ228" i="5"/>
  <c r="BP228" i="5" s="1"/>
  <c r="BN228" i="5" s="1"/>
  <c r="BQ266" i="5"/>
  <c r="BP266" i="5" s="1"/>
  <c r="BQ256" i="5"/>
  <c r="BP256" i="5" s="1"/>
  <c r="BN256" i="5" s="1"/>
  <c r="BQ261" i="5"/>
  <c r="BP261" i="5" s="1"/>
  <c r="BN261" i="5" s="1"/>
  <c r="BQ267" i="5"/>
  <c r="BP267" i="5" s="1"/>
  <c r="BN267" i="5" s="1"/>
  <c r="BQ268" i="5"/>
  <c r="BP268" i="5" s="1"/>
  <c r="BN268" i="5" s="1"/>
  <c r="BQ271" i="5"/>
  <c r="BP271" i="5" s="1"/>
  <c r="BN271" i="5" s="1"/>
  <c r="BQ14" i="5"/>
  <c r="BP14" i="5" s="1"/>
  <c r="BN14" i="5" s="1"/>
  <c r="BQ33" i="5"/>
  <c r="BP33" i="5" s="1"/>
  <c r="BQ115" i="5"/>
  <c r="BP115" i="5" s="1"/>
  <c r="BN115" i="5" s="1"/>
  <c r="BQ106" i="5"/>
  <c r="BP106" i="5" s="1"/>
  <c r="BQ145" i="5"/>
  <c r="BP145" i="5" s="1"/>
  <c r="BQ189" i="5"/>
  <c r="BP189" i="5" s="1"/>
  <c r="BN189" i="5" s="1"/>
  <c r="BQ81" i="5"/>
  <c r="BP81" i="5" s="1"/>
  <c r="BN81" i="5" s="1"/>
  <c r="BQ128" i="5"/>
  <c r="BP128" i="5" s="1"/>
  <c r="BN128" i="5" s="1"/>
  <c r="BQ163" i="5"/>
  <c r="BP163" i="5" s="1"/>
  <c r="BN163" i="5" s="1"/>
  <c r="BQ161" i="5"/>
  <c r="BP161" i="5" s="1"/>
  <c r="BN161" i="5" s="1"/>
  <c r="BQ264" i="5"/>
  <c r="BP264" i="5" s="1"/>
  <c r="BQ258" i="5"/>
  <c r="BP258" i="5" s="1"/>
  <c r="BN258" i="5" s="1"/>
  <c r="BQ255" i="5"/>
  <c r="BP255" i="5" s="1"/>
  <c r="BN255" i="5" s="1"/>
  <c r="BQ263" i="5"/>
  <c r="BP263" i="5" s="1"/>
  <c r="BN263" i="5" s="1"/>
  <c r="BQ272" i="5"/>
  <c r="BP272" i="5" s="1"/>
  <c r="BN272" i="5" s="1"/>
  <c r="BQ273" i="5"/>
  <c r="BP273" i="5" s="1"/>
  <c r="BN273" i="5" s="1"/>
  <c r="BQ274" i="5"/>
  <c r="BP274" i="5" s="1"/>
  <c r="BN274" i="5" s="1"/>
  <c r="BQ207" i="5"/>
  <c r="BP207" i="5" s="1"/>
  <c r="BN207" i="5" s="1"/>
  <c r="BK124" i="5"/>
  <c r="BJ124" i="5"/>
  <c r="BQ132" i="5"/>
  <c r="BP132" i="5" s="1"/>
  <c r="BN132" i="5" s="1"/>
  <c r="BQ171" i="5"/>
  <c r="BP171" i="5" s="1"/>
  <c r="BN171" i="5" s="1"/>
  <c r="BQ49" i="5"/>
  <c r="BP49" i="5" s="1"/>
  <c r="BN49" i="5" s="1"/>
  <c r="BQ150" i="5"/>
  <c r="BP150" i="5" s="1"/>
  <c r="BN150" i="5" s="1"/>
  <c r="BQ164" i="5"/>
  <c r="BP164" i="5" s="1"/>
  <c r="BN164" i="5" s="1"/>
  <c r="BQ11" i="5"/>
  <c r="BP11" i="5" s="1"/>
  <c r="BN11" i="5" s="1"/>
  <c r="BQ60" i="5"/>
  <c r="BP60" i="5" s="1"/>
  <c r="BQ114" i="5"/>
  <c r="BP114" i="5" s="1"/>
  <c r="BN114" i="5" s="1"/>
  <c r="BQ140" i="5"/>
  <c r="BP140" i="5" s="1"/>
  <c r="BN140" i="5" s="1"/>
  <c r="BQ186" i="5"/>
  <c r="BP186" i="5" s="1"/>
  <c r="BN186" i="5" s="1"/>
  <c r="BQ184" i="5"/>
  <c r="BP184" i="5" s="1"/>
  <c r="BQ198" i="5"/>
  <c r="BP198" i="5" s="1"/>
  <c r="BQ166" i="5"/>
  <c r="BP166" i="5" s="1"/>
  <c r="BN166" i="5" s="1"/>
  <c r="BQ215" i="5"/>
  <c r="BP215" i="5" s="1"/>
  <c r="BN215" i="5" s="1"/>
  <c r="BQ93" i="5"/>
  <c r="BP93" i="5" s="1"/>
  <c r="BN93" i="5" s="1"/>
  <c r="BO5" i="5"/>
  <c r="BQ61" i="5"/>
  <c r="BP61" i="5" s="1"/>
  <c r="BN61" i="5" s="1"/>
  <c r="BQ72" i="5"/>
  <c r="BP72" i="5" s="1"/>
  <c r="BQ90" i="5"/>
  <c r="BP90" i="5" s="1"/>
  <c r="BQ105" i="5"/>
  <c r="BP105" i="5" s="1"/>
  <c r="BQ98" i="5"/>
  <c r="BP98" i="5" s="1"/>
  <c r="BN98" i="5" s="1"/>
  <c r="BQ147" i="5"/>
  <c r="BP147" i="5" s="1"/>
  <c r="BN147" i="5" s="1"/>
  <c r="BQ188" i="5"/>
  <c r="BP188" i="5" s="1"/>
  <c r="BQ42" i="5"/>
  <c r="BP42" i="5" s="1"/>
  <c r="BN42" i="5" s="1"/>
  <c r="BQ234" i="5"/>
  <c r="BP234" i="5" s="1"/>
  <c r="BN234" i="5" s="1"/>
  <c r="BQ227" i="5"/>
  <c r="BP227" i="5" s="1"/>
  <c r="BN227" i="5" s="1"/>
  <c r="BQ200" i="5"/>
  <c r="BP200" i="5" s="1"/>
  <c r="BQ239" i="5"/>
  <c r="BP239" i="5" s="1"/>
  <c r="BN239" i="5" s="1"/>
  <c r="BQ177" i="5"/>
  <c r="BP177" i="5" s="1"/>
  <c r="BN177" i="5" s="1"/>
  <c r="BQ87" i="5"/>
  <c r="BP87" i="5" s="1"/>
  <c r="BN87" i="5" s="1"/>
  <c r="BQ54" i="5"/>
  <c r="BP54" i="5" s="1"/>
  <c r="BK266" i="5"/>
  <c r="BK332" i="5"/>
  <c r="BQ7" i="5"/>
  <c r="BP7" i="5" s="1"/>
  <c r="BN7" i="5" s="1"/>
  <c r="BQ16" i="5"/>
  <c r="BP16" i="5" s="1"/>
  <c r="BN16" i="5" s="1"/>
  <c r="BQ19" i="5"/>
  <c r="BP19" i="5" s="1"/>
  <c r="BQ22" i="5"/>
  <c r="BP22" i="5" s="1"/>
  <c r="BN22" i="5" s="1"/>
  <c r="BQ29" i="5"/>
  <c r="BP29" i="5" s="1"/>
  <c r="BN29" i="5" s="1"/>
  <c r="BQ34" i="5"/>
  <c r="BP34" i="5" s="1"/>
  <c r="BQ31" i="5"/>
  <c r="BP31" i="5" s="1"/>
  <c r="BN31" i="5" s="1"/>
  <c r="BQ8" i="5"/>
  <c r="BP8" i="5" s="1"/>
  <c r="BN8" i="5" s="1"/>
  <c r="BQ52" i="5"/>
  <c r="BP52" i="5" s="1"/>
  <c r="BN52" i="5" s="1"/>
  <c r="BQ50" i="5"/>
  <c r="BP50" i="5" s="1"/>
  <c r="BQ57" i="5"/>
  <c r="BP57" i="5" s="1"/>
  <c r="BQ58" i="5"/>
  <c r="BP58" i="5" s="1"/>
  <c r="BN58" i="5" s="1"/>
  <c r="BQ64" i="5"/>
  <c r="BP64" i="5" s="1"/>
  <c r="BN64" i="5" s="1"/>
  <c r="BQ71" i="5"/>
  <c r="BP71" i="5" s="1"/>
  <c r="BN71" i="5" s="1"/>
  <c r="BQ101" i="5"/>
  <c r="BP101" i="5" s="1"/>
  <c r="BN101" i="5" s="1"/>
  <c r="BQ111" i="5"/>
  <c r="BP111" i="5" s="1"/>
  <c r="BN111" i="5" s="1"/>
  <c r="BQ119" i="5"/>
  <c r="BP119" i="5" s="1"/>
  <c r="BN119" i="5" s="1"/>
  <c r="BQ102" i="5"/>
  <c r="BP102" i="5" s="1"/>
  <c r="BQ110" i="5"/>
  <c r="BP110" i="5" s="1"/>
  <c r="BN110" i="5" s="1"/>
  <c r="BQ118" i="5"/>
  <c r="BP118" i="5" s="1"/>
  <c r="BN118" i="5" s="1"/>
  <c r="BQ91" i="5"/>
  <c r="BP91" i="5" s="1"/>
  <c r="BN91" i="5" s="1"/>
  <c r="BQ152" i="5"/>
  <c r="BP152" i="5" s="1"/>
  <c r="BQ153" i="5"/>
  <c r="BP153" i="5" s="1"/>
  <c r="BQ154" i="5"/>
  <c r="BP154" i="5" s="1"/>
  <c r="BN154" i="5" s="1"/>
  <c r="BQ155" i="5"/>
  <c r="BP155" i="5" s="1"/>
  <c r="BN155" i="5" s="1"/>
  <c r="BQ139" i="5"/>
  <c r="BP139" i="5" s="1"/>
  <c r="BQ136" i="5"/>
  <c r="BP136" i="5" s="1"/>
  <c r="BQ144" i="5"/>
  <c r="BP144" i="5" s="1"/>
  <c r="BN144" i="5" s="1"/>
  <c r="BQ178" i="5"/>
  <c r="BP178" i="5" s="1"/>
  <c r="BN178" i="5" s="1"/>
  <c r="BQ193" i="5"/>
  <c r="BP193" i="5" s="1"/>
  <c r="BQ174" i="5"/>
  <c r="BP174" i="5" s="1"/>
  <c r="BO174" i="5" s="1"/>
  <c r="BQ192" i="5"/>
  <c r="BP192" i="5" s="1"/>
  <c r="BN192" i="5" s="1"/>
  <c r="BQ190" i="5"/>
  <c r="BP190" i="5" s="1"/>
  <c r="BQ39" i="5"/>
  <c r="BP39" i="5" s="1"/>
  <c r="BQ41" i="5"/>
  <c r="BP41" i="5" s="1"/>
  <c r="BN41" i="5" s="1"/>
  <c r="BQ44" i="5"/>
  <c r="BP44" i="5" s="1"/>
  <c r="BN44" i="5" s="1"/>
  <c r="BQ78" i="5"/>
  <c r="BP78" i="5" s="1"/>
  <c r="BN78" i="5" s="1"/>
  <c r="BQ76" i="5"/>
  <c r="BP76" i="5" s="1"/>
  <c r="BQ124" i="5"/>
  <c r="BP124" i="5" s="1"/>
  <c r="BN124" i="5" s="1"/>
  <c r="BQ123" i="5"/>
  <c r="BP123" i="5" s="1"/>
  <c r="BQ214" i="5"/>
  <c r="BP214" i="5" s="1"/>
  <c r="BQ238" i="5"/>
  <c r="BP238" i="5" s="1"/>
  <c r="BQ205" i="5"/>
  <c r="BP205" i="5" s="1"/>
  <c r="BQ246" i="5"/>
  <c r="BP246" i="5" s="1"/>
  <c r="BN246" i="5" s="1"/>
  <c r="BQ223" i="5"/>
  <c r="BP223" i="5" s="1"/>
  <c r="BN223" i="5" s="1"/>
  <c r="BQ201" i="5"/>
  <c r="BP201" i="5" s="1"/>
  <c r="BQ218" i="5"/>
  <c r="BP218" i="5" s="1"/>
  <c r="BQ240" i="5"/>
  <c r="BP240" i="5" s="1"/>
  <c r="BN240" i="5" s="1"/>
  <c r="BQ197" i="5"/>
  <c r="BP197" i="5" s="1"/>
  <c r="BN197" i="5" s="1"/>
  <c r="BQ204" i="5"/>
  <c r="BP204" i="5" s="1"/>
  <c r="BQ224" i="5"/>
  <c r="BP224" i="5" s="1"/>
  <c r="BQ159" i="5"/>
  <c r="BP159" i="5" s="1"/>
  <c r="BN159" i="5" s="1"/>
  <c r="BQ222" i="5"/>
  <c r="BP222" i="5" s="1"/>
  <c r="BN222" i="5" s="1"/>
  <c r="BQ248" i="5"/>
  <c r="BP248" i="5" s="1"/>
  <c r="BQ213" i="5"/>
  <c r="BP213" i="5" s="1"/>
  <c r="BN213" i="5" s="1"/>
  <c r="BQ55" i="5"/>
  <c r="BP55" i="5" s="1"/>
  <c r="BN55" i="5" s="1"/>
  <c r="BQ208" i="5"/>
  <c r="BP208" i="5" s="1"/>
  <c r="BQ85" i="5"/>
  <c r="BP85" i="5" s="1"/>
  <c r="BN85" i="5" s="1"/>
  <c r="BQ46" i="5"/>
  <c r="BP46" i="5" s="1"/>
  <c r="BN46" i="5" s="1"/>
  <c r="BQ249" i="5"/>
  <c r="BP249" i="5" s="1"/>
  <c r="BK165" i="5"/>
  <c r="BS4" i="5"/>
  <c r="BU392" i="5" s="1"/>
  <c r="BT392" i="5" s="1"/>
  <c r="BR392" i="5" s="1"/>
  <c r="BQ10" i="5"/>
  <c r="BP10" i="5" s="1"/>
  <c r="BQ23" i="5"/>
  <c r="BP23" i="5" s="1"/>
  <c r="BQ27" i="5"/>
  <c r="BP27" i="5" s="1"/>
  <c r="BN27" i="5" s="1"/>
  <c r="BQ13" i="5"/>
  <c r="BQ35" i="5"/>
  <c r="BP35" i="5" s="1"/>
  <c r="BQ28" i="5"/>
  <c r="BP28" i="5" s="1"/>
  <c r="BQ51" i="5"/>
  <c r="BP51" i="5" s="1"/>
  <c r="BN51" i="5" s="1"/>
  <c r="BQ74" i="5"/>
  <c r="BP74" i="5" s="1"/>
  <c r="BQ65" i="5"/>
  <c r="BP65" i="5" s="1"/>
  <c r="BQ66" i="5"/>
  <c r="BP66" i="5" s="1"/>
  <c r="BN66" i="5" s="1"/>
  <c r="BQ63" i="5"/>
  <c r="BP63" i="5" s="1"/>
  <c r="BN63" i="5" s="1"/>
  <c r="BQ70" i="5"/>
  <c r="BP70" i="5" s="1"/>
  <c r="BQ67" i="5"/>
  <c r="BP67" i="5" s="1"/>
  <c r="BQ99" i="5"/>
  <c r="BP99" i="5" s="1"/>
  <c r="BN99" i="5" s="1"/>
  <c r="BQ109" i="5"/>
  <c r="BP109" i="5" s="1"/>
  <c r="BN109" i="5" s="1"/>
  <c r="BQ117" i="5"/>
  <c r="BP117" i="5" s="1"/>
  <c r="BQ107" i="5"/>
  <c r="BP107" i="5" s="1"/>
  <c r="BN107" i="5" s="1"/>
  <c r="BQ108" i="5"/>
  <c r="BP108" i="5" s="1"/>
  <c r="BQ116" i="5"/>
  <c r="BP116" i="5" s="1"/>
  <c r="BN116" i="5" s="1"/>
  <c r="BQ148" i="5"/>
  <c r="BP148" i="5" s="1"/>
  <c r="BQ149" i="5"/>
  <c r="BP149" i="5" s="1"/>
  <c r="BQ146" i="5"/>
  <c r="BP146" i="5" s="1"/>
  <c r="BN146" i="5" s="1"/>
  <c r="BQ151" i="5"/>
  <c r="BP151" i="5" s="1"/>
  <c r="BN151" i="5" s="1"/>
  <c r="BQ137" i="5"/>
  <c r="BP137" i="5" s="1"/>
  <c r="BQ134" i="5"/>
  <c r="BP134" i="5" s="1"/>
  <c r="BN134" i="5" s="1"/>
  <c r="BQ142" i="5"/>
  <c r="BP142" i="5" s="1"/>
  <c r="BN142" i="5" s="1"/>
  <c r="BQ173" i="5"/>
  <c r="BP173" i="5" s="1"/>
  <c r="BN173" i="5" s="1"/>
  <c r="BQ187" i="5"/>
  <c r="BP187" i="5" s="1"/>
  <c r="BQ191" i="5"/>
  <c r="BP191" i="5" s="1"/>
  <c r="BN191" i="5" s="1"/>
  <c r="BQ183" i="5"/>
  <c r="BP183" i="5" s="1"/>
  <c r="BN183" i="5" s="1"/>
  <c r="BQ185" i="5"/>
  <c r="BP185" i="5" s="1"/>
  <c r="BQ36" i="5"/>
  <c r="BP36" i="5" s="1"/>
  <c r="BQ45" i="5"/>
  <c r="BP45" i="5" s="1"/>
  <c r="BN45" i="5" s="1"/>
  <c r="BQ43" i="5"/>
  <c r="BP43" i="5" s="1"/>
  <c r="BQ82" i="5"/>
  <c r="BP82" i="5" s="1"/>
  <c r="BN82" i="5" s="1"/>
  <c r="BQ75" i="5"/>
  <c r="BP75" i="5" s="1"/>
  <c r="BQ122" i="5"/>
  <c r="BP122" i="5" s="1"/>
  <c r="BN122" i="5" s="1"/>
  <c r="BQ130" i="5"/>
  <c r="BP130" i="5" s="1"/>
  <c r="BN130" i="5" s="1"/>
  <c r="BQ129" i="5"/>
  <c r="BP129" i="5" s="1"/>
  <c r="BN129" i="5" s="1"/>
  <c r="BQ211" i="5"/>
  <c r="BP211" i="5" s="1"/>
  <c r="BN211" i="5" s="1"/>
  <c r="BQ235" i="5"/>
  <c r="BP235" i="5" s="1"/>
  <c r="BN235" i="5" s="1"/>
  <c r="BQ196" i="5"/>
  <c r="BP196" i="5" s="1"/>
  <c r="BN196" i="5" s="1"/>
  <c r="BQ245" i="5"/>
  <c r="BP245" i="5" s="1"/>
  <c r="BN245" i="5" s="1"/>
  <c r="BQ203" i="5"/>
  <c r="BP203" i="5" s="1"/>
  <c r="BN203" i="5" s="1"/>
  <c r="BQ233" i="5"/>
  <c r="BP233" i="5" s="1"/>
  <c r="BN233" i="5" s="1"/>
  <c r="BQ210" i="5"/>
  <c r="BP210" i="5" s="1"/>
  <c r="BN210" i="5" s="1"/>
  <c r="BQ230" i="5"/>
  <c r="BP230" i="5" s="1"/>
  <c r="BN230" i="5" s="1"/>
  <c r="BQ167" i="5"/>
  <c r="BP167" i="5" s="1"/>
  <c r="BN167" i="5" s="1"/>
  <c r="BQ202" i="5"/>
  <c r="BP202" i="5" s="1"/>
  <c r="BN202" i="5" s="1"/>
  <c r="BQ221" i="5"/>
  <c r="BP221" i="5" s="1"/>
  <c r="BN221" i="5" s="1"/>
  <c r="BQ244" i="5"/>
  <c r="BP244" i="5" s="1"/>
  <c r="BN244" i="5" s="1"/>
  <c r="BQ217" i="5"/>
  <c r="BP217" i="5" s="1"/>
  <c r="BN217" i="5" s="1"/>
  <c r="BQ241" i="5"/>
  <c r="BP241" i="5" s="1"/>
  <c r="BN241" i="5" s="1"/>
  <c r="BQ168" i="5"/>
  <c r="BP168" i="5" s="1"/>
  <c r="BN168" i="5" s="1"/>
  <c r="BQ212" i="5"/>
  <c r="BP212" i="5" s="1"/>
  <c r="BN212" i="5" s="1"/>
  <c r="BQ48" i="5"/>
  <c r="BP48" i="5" s="1"/>
  <c r="BQ252" i="5"/>
  <c r="BP252" i="5" s="1"/>
  <c r="BQ131" i="5"/>
  <c r="BP131" i="5" s="1"/>
  <c r="BN131" i="5" s="1"/>
  <c r="BQ206" i="5"/>
  <c r="BP206" i="5" s="1"/>
  <c r="BN206" i="5" s="1"/>
  <c r="BK119" i="5"/>
  <c r="BQ9" i="5"/>
  <c r="BP9" i="5" s="1"/>
  <c r="BN9" i="5" s="1"/>
  <c r="BQ24" i="5"/>
  <c r="BP24" i="5" s="1"/>
  <c r="BN24" i="5" s="1"/>
  <c r="BQ21" i="5"/>
  <c r="BP21" i="5" s="1"/>
  <c r="BN21" i="5" s="1"/>
  <c r="BQ26" i="5"/>
  <c r="BP26" i="5" s="1"/>
  <c r="BQ30" i="5"/>
  <c r="BP30" i="5" s="1"/>
  <c r="BO30" i="5" s="1"/>
  <c r="BQ15" i="5"/>
  <c r="BP15" i="5" s="1"/>
  <c r="BQ18" i="5"/>
  <c r="BP18" i="5" s="1"/>
  <c r="BN18" i="5" s="1"/>
  <c r="BQ17" i="5"/>
  <c r="BP17" i="5" s="1"/>
  <c r="BQ59" i="5"/>
  <c r="BP59" i="5" s="1"/>
  <c r="BQ56" i="5"/>
  <c r="BP56" i="5" s="1"/>
  <c r="BQ62" i="5"/>
  <c r="BP62" i="5" s="1"/>
  <c r="BN62" i="5" s="1"/>
  <c r="BQ69" i="5"/>
  <c r="BP69" i="5" s="1"/>
  <c r="BQ68" i="5"/>
  <c r="BP68" i="5" s="1"/>
  <c r="BQ88" i="5"/>
  <c r="BP88" i="5" s="1"/>
  <c r="BQ95" i="5"/>
  <c r="BP95" i="5" s="1"/>
  <c r="BN95" i="5" s="1"/>
  <c r="BQ103" i="5"/>
  <c r="BP103" i="5" s="1"/>
  <c r="BN103" i="5" s="1"/>
  <c r="BQ113" i="5"/>
  <c r="BP113" i="5" s="1"/>
  <c r="BQ121" i="5"/>
  <c r="BP121" i="5" s="1"/>
  <c r="BN121" i="5" s="1"/>
  <c r="BQ96" i="5"/>
  <c r="BP96" i="5" s="1"/>
  <c r="BN96" i="5" s="1"/>
  <c r="BQ104" i="5"/>
  <c r="BP104" i="5" s="1"/>
  <c r="BN104" i="5" s="1"/>
  <c r="BQ112" i="5"/>
  <c r="BP112" i="5" s="1"/>
  <c r="BN112" i="5" s="1"/>
  <c r="BQ120" i="5"/>
  <c r="BP120" i="5" s="1"/>
  <c r="BN120" i="5" s="1"/>
  <c r="BQ156" i="5"/>
  <c r="BP156" i="5" s="1"/>
  <c r="BN156" i="5" s="1"/>
  <c r="BQ157" i="5"/>
  <c r="BP157" i="5" s="1"/>
  <c r="BQ158" i="5"/>
  <c r="BP158" i="5" s="1"/>
  <c r="BN158" i="5" s="1"/>
  <c r="BQ169" i="5"/>
  <c r="BP169" i="5" s="1"/>
  <c r="BN169" i="5" s="1"/>
  <c r="BQ141" i="5"/>
  <c r="BP141" i="5" s="1"/>
  <c r="BN141" i="5" s="1"/>
  <c r="BQ138" i="5"/>
  <c r="BP138" i="5" s="1"/>
  <c r="BQ180" i="5"/>
  <c r="BP180" i="5" s="1"/>
  <c r="BN180" i="5" s="1"/>
  <c r="BQ179" i="5"/>
  <c r="BP179" i="5" s="1"/>
  <c r="BN179" i="5" s="1"/>
  <c r="BQ175" i="5"/>
  <c r="BP175" i="5" s="1"/>
  <c r="BN175" i="5" s="1"/>
  <c r="BQ181" i="5"/>
  <c r="BP181" i="5" s="1"/>
  <c r="BQ195" i="5"/>
  <c r="BP195" i="5" s="1"/>
  <c r="BN195" i="5" s="1"/>
  <c r="BQ194" i="5"/>
  <c r="BP194" i="5" s="1"/>
  <c r="BN194" i="5" s="1"/>
  <c r="BQ40" i="5"/>
  <c r="BP40" i="5" s="1"/>
  <c r="BN40" i="5" s="1"/>
  <c r="BQ37" i="5"/>
  <c r="BP37" i="5" s="1"/>
  <c r="BN37" i="5" s="1"/>
  <c r="BQ80" i="5"/>
  <c r="BP80" i="5" s="1"/>
  <c r="BQ77" i="5"/>
  <c r="BP77" i="5" s="1"/>
  <c r="BN77" i="5" s="1"/>
  <c r="BQ83" i="5"/>
  <c r="BP83" i="5" s="1"/>
  <c r="BN83" i="5" s="1"/>
  <c r="BQ126" i="5"/>
  <c r="BP126" i="5" s="1"/>
  <c r="BQ125" i="5"/>
  <c r="BP125" i="5" s="1"/>
  <c r="BN125" i="5" s="1"/>
  <c r="BQ225" i="5"/>
  <c r="BP225" i="5" s="1"/>
  <c r="BN225" i="5" s="1"/>
  <c r="BQ242" i="5"/>
  <c r="BP242" i="5" s="1"/>
  <c r="BQ209" i="5"/>
  <c r="BP209" i="5" s="1"/>
  <c r="BN209" i="5" s="1"/>
  <c r="BQ162" i="5"/>
  <c r="BP162" i="5" s="1"/>
  <c r="BQ226" i="5"/>
  <c r="BP226" i="5" s="1"/>
  <c r="BQ236" i="5"/>
  <c r="BP236" i="5" s="1"/>
  <c r="BN236" i="5" s="1"/>
  <c r="BQ219" i="5"/>
  <c r="BP219" i="5" s="1"/>
  <c r="BQ243" i="5"/>
  <c r="BP243" i="5" s="1"/>
  <c r="BN243" i="5" s="1"/>
  <c r="BQ199" i="5"/>
  <c r="BP199" i="5" s="1"/>
  <c r="BN199" i="5" s="1"/>
  <c r="BQ216" i="5"/>
  <c r="BP216" i="5" s="1"/>
  <c r="BN216" i="5" s="1"/>
  <c r="BQ231" i="5"/>
  <c r="BP231" i="5" s="1"/>
  <c r="BQ165" i="5"/>
  <c r="BP165" i="5" s="1"/>
  <c r="BO165" i="5" s="1"/>
  <c r="BQ237" i="5"/>
  <c r="BP237" i="5" s="1"/>
  <c r="BQ160" i="5"/>
  <c r="BP160" i="5" s="1"/>
  <c r="BQ176" i="5"/>
  <c r="BP176" i="5" s="1"/>
  <c r="BN176" i="5" s="1"/>
  <c r="BQ92" i="5"/>
  <c r="BP92" i="5" s="1"/>
  <c r="BN92" i="5" s="1"/>
  <c r="BQ133" i="5"/>
  <c r="BP133" i="5" s="1"/>
  <c r="BQ251" i="5"/>
  <c r="BP251" i="5" s="1"/>
  <c r="BN251" i="5" s="1"/>
  <c r="BQ172" i="5"/>
  <c r="BP172" i="5" s="1"/>
  <c r="BN172" i="5" s="1"/>
  <c r="BQ86" i="5"/>
  <c r="BP86" i="5" s="1"/>
  <c r="BN86" i="5" s="1"/>
  <c r="BQ47" i="5"/>
  <c r="BP47" i="5" s="1"/>
  <c r="BN47" i="5" s="1"/>
  <c r="BQ170" i="5"/>
  <c r="BP170" i="5" s="1"/>
  <c r="BK278" i="5"/>
  <c r="BK140" i="5"/>
  <c r="BK178" i="5"/>
  <c r="BK393" i="5"/>
  <c r="BK365" i="5"/>
  <c r="BK305" i="5"/>
  <c r="BK174" i="5"/>
  <c r="BK24" i="5"/>
  <c r="BK343" i="5"/>
  <c r="BK110" i="5"/>
  <c r="BK342" i="5"/>
  <c r="BK143" i="5"/>
  <c r="BK284" i="5"/>
  <c r="BK30" i="5"/>
  <c r="BK150" i="5"/>
  <c r="BK384" i="5"/>
  <c r="BJ229" i="5"/>
  <c r="BK434" i="5"/>
  <c r="BK241" i="5"/>
  <c r="BK144" i="5"/>
  <c r="BK21" i="5"/>
  <c r="BK330" i="5"/>
  <c r="BK328" i="5"/>
  <c r="BK117" i="5"/>
  <c r="BK193" i="5"/>
  <c r="BK429" i="5"/>
  <c r="BK441" i="5"/>
  <c r="BK402" i="5"/>
  <c r="BK329" i="5"/>
  <c r="BK129" i="5"/>
  <c r="BK98" i="5"/>
  <c r="BK362" i="5"/>
  <c r="BK237" i="5"/>
  <c r="BK213" i="5"/>
  <c r="BK327" i="5"/>
  <c r="BK99" i="5"/>
  <c r="BK254" i="5"/>
  <c r="BK420" i="5"/>
  <c r="BK263" i="5"/>
  <c r="BK190" i="5"/>
  <c r="BK74" i="5"/>
  <c r="BK35" i="5"/>
  <c r="BK9" i="5"/>
  <c r="BK262" i="5"/>
  <c r="BK267" i="5"/>
  <c r="BK310" i="5"/>
  <c r="BK216" i="5"/>
  <c r="BK276" i="5"/>
  <c r="BK324" i="5"/>
  <c r="BK221" i="5"/>
  <c r="BK224" i="5"/>
  <c r="BK23" i="5"/>
  <c r="BK225" i="5"/>
  <c r="BK31" i="5"/>
  <c r="BK91" i="5"/>
  <c r="BK370" i="5"/>
  <c r="BK425" i="5"/>
  <c r="BK300" i="5"/>
  <c r="BK48" i="5"/>
  <c r="BK168" i="5"/>
  <c r="BK39" i="5"/>
  <c r="BK151" i="5"/>
  <c r="BK71" i="5"/>
  <c r="BK97" i="5"/>
  <c r="BK311" i="5"/>
  <c r="BK297" i="5"/>
  <c r="BK125" i="5"/>
  <c r="BK249" i="5"/>
  <c r="BK289" i="5"/>
  <c r="BK200" i="5"/>
  <c r="BK147" i="5"/>
  <c r="BK171" i="5"/>
  <c r="BK102" i="5"/>
  <c r="BK265" i="5"/>
  <c r="BK183" i="5"/>
  <c r="BK70" i="5"/>
  <c r="BK316" i="5"/>
  <c r="BK235" i="5"/>
  <c r="BK394" i="5"/>
  <c r="BK422" i="5"/>
  <c r="BK424" i="5"/>
  <c r="BK340" i="5"/>
  <c r="BK350" i="5"/>
  <c r="BK191" i="5"/>
  <c r="BK95" i="5"/>
  <c r="BK195" i="5"/>
  <c r="BK349" i="5"/>
  <c r="BK271" i="5"/>
  <c r="BK247" i="5"/>
  <c r="BK214" i="5"/>
  <c r="BK185" i="5"/>
  <c r="BK146" i="5"/>
  <c r="BK17" i="5"/>
  <c r="BK73" i="5"/>
  <c r="BK207" i="5"/>
  <c r="BK308" i="5"/>
  <c r="BK83" i="5"/>
  <c r="BK366" i="5"/>
  <c r="BK355" i="5"/>
  <c r="BK253" i="5"/>
  <c r="BK130" i="5"/>
  <c r="BK104" i="5"/>
  <c r="BK322" i="5"/>
  <c r="BK103" i="5"/>
  <c r="BK427" i="5"/>
  <c r="BK197" i="5"/>
  <c r="BK100" i="5"/>
  <c r="BK20" i="5"/>
  <c r="BK272" i="5"/>
  <c r="BK126" i="5"/>
  <c r="BK408" i="5"/>
  <c r="BJ9" i="5"/>
  <c r="BJ263" i="5"/>
  <c r="BK67" i="5"/>
  <c r="BJ190" i="5"/>
  <c r="BK47" i="5"/>
  <c r="BK210" i="5"/>
  <c r="BK367" i="5"/>
  <c r="BJ267" i="5"/>
  <c r="BJ324" i="5"/>
  <c r="BJ310" i="5"/>
  <c r="BK211" i="5"/>
  <c r="BK306" i="5"/>
  <c r="BK348" i="5"/>
  <c r="BJ74" i="5"/>
  <c r="BJ340" i="5"/>
  <c r="BJ35" i="5"/>
  <c r="BJ276" i="5"/>
  <c r="BJ306" i="5"/>
  <c r="BJ348" i="5"/>
  <c r="BJ350" i="5"/>
  <c r="BK127" i="5"/>
  <c r="BJ216" i="5"/>
  <c r="BJ211" i="5"/>
  <c r="BJ262" i="5"/>
  <c r="BK376" i="5"/>
  <c r="BK386" i="5"/>
  <c r="BK375" i="5"/>
  <c r="BK373" i="5"/>
  <c r="BK387" i="5"/>
  <c r="BK395" i="5"/>
  <c r="BK415" i="5"/>
  <c r="BK418" i="5"/>
  <c r="BK407" i="5"/>
  <c r="BK396" i="5"/>
  <c r="BK409" i="5"/>
  <c r="BK388" i="5"/>
  <c r="BK399" i="5"/>
  <c r="BK416" i="5"/>
  <c r="BK439" i="5"/>
  <c r="BK443" i="5"/>
  <c r="BK12" i="5"/>
  <c r="BK62" i="5"/>
  <c r="BK108" i="5"/>
  <c r="BK137" i="5"/>
  <c r="BK44" i="5"/>
  <c r="BK203" i="5"/>
  <c r="BK356" i="5"/>
  <c r="BK374" i="5"/>
  <c r="BK404" i="5"/>
  <c r="BK371" i="5"/>
  <c r="BK369" i="5"/>
  <c r="BK385" i="5"/>
  <c r="BK410" i="5"/>
  <c r="BK413" i="5"/>
  <c r="BK400" i="5"/>
  <c r="BK391" i="5"/>
  <c r="BK419" i="5"/>
  <c r="BK414" i="5"/>
  <c r="BK379" i="5"/>
  <c r="BK398" i="5"/>
  <c r="BK357" i="5"/>
  <c r="BK438" i="5"/>
  <c r="BK444" i="5"/>
  <c r="BK445" i="5"/>
  <c r="BK18" i="5"/>
  <c r="BK113" i="5"/>
  <c r="BK155" i="5"/>
  <c r="BK188" i="5"/>
  <c r="BK196" i="5"/>
  <c r="BK209" i="5"/>
  <c r="BK55" i="5"/>
  <c r="BK286" i="5"/>
  <c r="BK301" i="5"/>
  <c r="BK435" i="5"/>
  <c r="BK436" i="5"/>
  <c r="BK13" i="5"/>
  <c r="BK60" i="5"/>
  <c r="BK107" i="5"/>
  <c r="BK8" i="5"/>
  <c r="BK89" i="5"/>
  <c r="BK156" i="5"/>
  <c r="BK36" i="5"/>
  <c r="BK123" i="5"/>
  <c r="BK231" i="5"/>
  <c r="BK176" i="5"/>
  <c r="BK309" i="5"/>
  <c r="BK288" i="5"/>
  <c r="BK347" i="5"/>
  <c r="BK206" i="5"/>
  <c r="BK14" i="5"/>
  <c r="BK118" i="5"/>
  <c r="BK192" i="5"/>
  <c r="BK76" i="5"/>
  <c r="BK240" i="5"/>
  <c r="BK230" i="5"/>
  <c r="BK251" i="5"/>
  <c r="BK287" i="5"/>
  <c r="BK334" i="5"/>
  <c r="BK132" i="5"/>
  <c r="BK50" i="5"/>
  <c r="BK101" i="5"/>
  <c r="BK120" i="5"/>
  <c r="BK148" i="5"/>
  <c r="BK173" i="5"/>
  <c r="BK181" i="5"/>
  <c r="BK77" i="5"/>
  <c r="BK217" i="5"/>
  <c r="BK164" i="5"/>
  <c r="BK222" i="5"/>
  <c r="BK232" i="5"/>
  <c r="BK87" i="5"/>
  <c r="BK261" i="5"/>
  <c r="BK279" i="5"/>
  <c r="BK291" i="5"/>
  <c r="BK323" i="5"/>
  <c r="BK426" i="5"/>
  <c r="BK432" i="5"/>
  <c r="BK345" i="5"/>
  <c r="BK341" i="5"/>
  <c r="BK372" i="5"/>
  <c r="BK382" i="5"/>
  <c r="BK157" i="5"/>
  <c r="BK186" i="5"/>
  <c r="BK80" i="5"/>
  <c r="BK199" i="5"/>
  <c r="BK243" i="5"/>
  <c r="BK259" i="5"/>
  <c r="BK274" i="5"/>
  <c r="BK333" i="5"/>
  <c r="BK351" i="5"/>
  <c r="BK423" i="5"/>
  <c r="BK383" i="5"/>
  <c r="BK403" i="5"/>
  <c r="BK390" i="5"/>
  <c r="BK392" i="5"/>
  <c r="BK421" i="5"/>
  <c r="BK397" i="5"/>
  <c r="BK440" i="5"/>
  <c r="BK22" i="5"/>
  <c r="BK121" i="5"/>
  <c r="BK82" i="5"/>
  <c r="BK242" i="5"/>
  <c r="BK257" i="5"/>
  <c r="BK296" i="5"/>
  <c r="BK352" i="5"/>
  <c r="BK131" i="5"/>
  <c r="BK53" i="5"/>
  <c r="BK115" i="5"/>
  <c r="BK72" i="5"/>
  <c r="BK153" i="5"/>
  <c r="BK43" i="5"/>
  <c r="BK201" i="5"/>
  <c r="BK236" i="5"/>
  <c r="BK270" i="5"/>
  <c r="BK321" i="5"/>
  <c r="BK54" i="5"/>
  <c r="BK28" i="5"/>
  <c r="BK169" i="5"/>
  <c r="BK40" i="5"/>
  <c r="BK215" i="5"/>
  <c r="BK92" i="5"/>
  <c r="BK285" i="5"/>
  <c r="BK335" i="5"/>
  <c r="BK19" i="5"/>
  <c r="BK88" i="5"/>
  <c r="BK149" i="5"/>
  <c r="BK134" i="5"/>
  <c r="BK194" i="5"/>
  <c r="BK84" i="5"/>
  <c r="BK223" i="5"/>
  <c r="BK160" i="5"/>
  <c r="BK246" i="5"/>
  <c r="BK258" i="5"/>
  <c r="BK298" i="5"/>
  <c r="BK268" i="5"/>
  <c r="BK319" i="5"/>
  <c r="BK354" i="5"/>
  <c r="BK46" i="5"/>
  <c r="BK360" i="5"/>
  <c r="BK141" i="5"/>
  <c r="BK45" i="5"/>
  <c r="BK161" i="5"/>
  <c r="BK212" i="5"/>
  <c r="BK292" i="5"/>
  <c r="BK318" i="5"/>
  <c r="BK428" i="5"/>
  <c r="BK26" i="5"/>
  <c r="BK64" i="5"/>
  <c r="BK7" i="5"/>
  <c r="BK27" i="5"/>
  <c r="BK51" i="5"/>
  <c r="BK65" i="5"/>
  <c r="BK105" i="5"/>
  <c r="BK106" i="5"/>
  <c r="BK145" i="5"/>
  <c r="BK136" i="5"/>
  <c r="BK187" i="5"/>
  <c r="BK42" i="5"/>
  <c r="BK122" i="5"/>
  <c r="BK227" i="5"/>
  <c r="BK220" i="5"/>
  <c r="BK167" i="5"/>
  <c r="BK177" i="5"/>
  <c r="BK255" i="5"/>
  <c r="BK269" i="5"/>
  <c r="BK283" i="5"/>
  <c r="BK317" i="5"/>
  <c r="BK313" i="5"/>
  <c r="BK314" i="5"/>
  <c r="BK433" i="5"/>
  <c r="BK250" i="5"/>
  <c r="BK49" i="5"/>
  <c r="BK172" i="5"/>
  <c r="BK11" i="5"/>
  <c r="BK315" i="5"/>
  <c r="BK368" i="5"/>
  <c r="BK85" i="5"/>
  <c r="BK437" i="5"/>
  <c r="BK325" i="5"/>
  <c r="BK273" i="5"/>
  <c r="BK280" i="5"/>
  <c r="BK260" i="5"/>
  <c r="BK234" i="5"/>
  <c r="BK163" i="5"/>
  <c r="BK159" i="5"/>
  <c r="BK78" i="5"/>
  <c r="BK182" i="5"/>
  <c r="BK135" i="5"/>
  <c r="BK109" i="5"/>
  <c r="BK111" i="5"/>
  <c r="BK66" i="5"/>
  <c r="BK15" i="5"/>
  <c r="BK10" i="5"/>
  <c r="BK61" i="5"/>
  <c r="BK364" i="5"/>
  <c r="BK32" i="5"/>
  <c r="BK302" i="5"/>
  <c r="BK256" i="5"/>
  <c r="BK244" i="5"/>
  <c r="BK37" i="5"/>
  <c r="BK94" i="5"/>
  <c r="BK170" i="5"/>
  <c r="BK336" i="5"/>
  <c r="BK303" i="5"/>
  <c r="BK277" i="5"/>
  <c r="BK264" i="5"/>
  <c r="BK162" i="5"/>
  <c r="BK198" i="5"/>
  <c r="BK41" i="5"/>
  <c r="BK179" i="5"/>
  <c r="BK158" i="5"/>
  <c r="BK69" i="5"/>
  <c r="BK338" i="5"/>
  <c r="BK294" i="5"/>
  <c r="BK166" i="5"/>
  <c r="BK205" i="5"/>
  <c r="BK139" i="5"/>
  <c r="BK339" i="5"/>
  <c r="BK281" i="5"/>
  <c r="BK219" i="5"/>
  <c r="BK79" i="5"/>
  <c r="BK138" i="5"/>
  <c r="BK58" i="5"/>
  <c r="BK59" i="5"/>
  <c r="BK16" i="5"/>
  <c r="BK326" i="5"/>
  <c r="BK290" i="5"/>
  <c r="BK228" i="5"/>
  <c r="BK180" i="5"/>
  <c r="BK68" i="5"/>
  <c r="BK442" i="5"/>
  <c r="BK389" i="5"/>
  <c r="BK361" i="5"/>
  <c r="BK359" i="5"/>
  <c r="BK381" i="5"/>
  <c r="BK363" i="5"/>
  <c r="BK358" i="5"/>
  <c r="BM6" i="5"/>
  <c r="BK380" i="5"/>
  <c r="BK344" i="5"/>
  <c r="BK337" i="5"/>
  <c r="BK320" i="5"/>
  <c r="BK293" i="5"/>
  <c r="BK282" i="5"/>
  <c r="BK252" i="5"/>
  <c r="BK226" i="5"/>
  <c r="BK202" i="5"/>
  <c r="BK218" i="5"/>
  <c r="BK81" i="5"/>
  <c r="BK189" i="5"/>
  <c r="BK152" i="5"/>
  <c r="BK114" i="5"/>
  <c r="BK90" i="5"/>
  <c r="BK56" i="5"/>
  <c r="BK33" i="5"/>
  <c r="BK96" i="5"/>
  <c r="BK52" i="5"/>
  <c r="BK378" i="5"/>
  <c r="BK353" i="5"/>
  <c r="BK299" i="5"/>
  <c r="BK133" i="5"/>
  <c r="BK239" i="5"/>
  <c r="BK175" i="5"/>
  <c r="BK430" i="5"/>
  <c r="BK346" i="5"/>
  <c r="BK295" i="5"/>
  <c r="BK307" i="5"/>
  <c r="BK93" i="5"/>
  <c r="BK238" i="5"/>
  <c r="BK248" i="5"/>
  <c r="BK38" i="5"/>
  <c r="BK142" i="5"/>
  <c r="BK112" i="5"/>
  <c r="BK57" i="5"/>
  <c r="BK431" i="5"/>
  <c r="BK275" i="5"/>
  <c r="BK245" i="5"/>
  <c r="BK128" i="5"/>
  <c r="BK154" i="5"/>
  <c r="BK312" i="5"/>
  <c r="BK208" i="5"/>
  <c r="BK233" i="5"/>
  <c r="BK75" i="5"/>
  <c r="BK116" i="5"/>
  <c r="BK34" i="5"/>
  <c r="BK63" i="5"/>
  <c r="BK86" i="5"/>
  <c r="BK331" i="5"/>
  <c r="BK304" i="5"/>
  <c r="BK204" i="5"/>
  <c r="BK184" i="5"/>
  <c r="BK29" i="5"/>
  <c r="BK406" i="5"/>
  <c r="BK412" i="5"/>
  <c r="BK405" i="5"/>
  <c r="BK401" i="5"/>
  <c r="BK377" i="5"/>
  <c r="BK417" i="5"/>
  <c r="BG6" i="5"/>
  <c r="BN391" i="5"/>
  <c r="BU420" i="5"/>
  <c r="BT420" i="5" s="1"/>
  <c r="BR420" i="5" s="1"/>
  <c r="AZ420" i="5" s="1"/>
  <c r="BU400" i="5"/>
  <c r="BT400" i="5" s="1"/>
  <c r="BR400" i="5" s="1"/>
  <c r="BU396" i="5"/>
  <c r="BT396" i="5" s="1"/>
  <c r="BU402" i="5"/>
  <c r="BT402" i="5" s="1"/>
  <c r="BR402" i="5" s="1"/>
  <c r="AZ402" i="5" s="1"/>
  <c r="BU399" i="5"/>
  <c r="BT399" i="5" s="1"/>
  <c r="BU394" i="5"/>
  <c r="BT394" i="5" s="1"/>
  <c r="BR394" i="5" s="1"/>
  <c r="BN393" i="5"/>
  <c r="BN388" i="5"/>
  <c r="BN401" i="5"/>
  <c r="BN384" i="5"/>
  <c r="BN400" i="5"/>
  <c r="BN398" i="5"/>
  <c r="BN397" i="5"/>
  <c r="BN433" i="5"/>
  <c r="BU435" i="5"/>
  <c r="BT435" i="5" s="1"/>
  <c r="BU434" i="5"/>
  <c r="BT434" i="5" s="1"/>
  <c r="BU432" i="5"/>
  <c r="BT432" i="5" s="1"/>
  <c r="BU429" i="5"/>
  <c r="BT429" i="5" s="1"/>
  <c r="BU426" i="5"/>
  <c r="BT426" i="5" s="1"/>
  <c r="BU433" i="5"/>
  <c r="BT433" i="5" s="1"/>
  <c r="BU430" i="5"/>
  <c r="BT430" i="5" s="1"/>
  <c r="BU425" i="5"/>
  <c r="BT425" i="5" s="1"/>
  <c r="BU437" i="5"/>
  <c r="BT437" i="5" s="1"/>
  <c r="BU431" i="5"/>
  <c r="BT431" i="5" s="1"/>
  <c r="BU427" i="5"/>
  <c r="BT427" i="5" s="1"/>
  <c r="BU436" i="5"/>
  <c r="BT436" i="5" s="1"/>
  <c r="BU428" i="5"/>
  <c r="BT428" i="5" s="1"/>
  <c r="BN432" i="5"/>
  <c r="BN425" i="5"/>
  <c r="BN436" i="5"/>
  <c r="BN437" i="5"/>
  <c r="BN426" i="5"/>
  <c r="BN435" i="5"/>
  <c r="BN428" i="5"/>
  <c r="BN431" i="5"/>
  <c r="BN434" i="5"/>
  <c r="BN427" i="5"/>
  <c r="BN429" i="5"/>
  <c r="BN430" i="5"/>
  <c r="BF6" i="5"/>
  <c r="BL6" i="5"/>
  <c r="AD155" i="107"/>
  <c r="S155" i="107"/>
  <c r="BU401" i="5" l="1"/>
  <c r="BT401" i="5" s="1"/>
  <c r="BR401" i="5" s="1"/>
  <c r="BU363" i="5"/>
  <c r="BT363" i="5" s="1"/>
  <c r="BR363" i="5" s="1"/>
  <c r="AZ363" i="5" s="1"/>
  <c r="BU382" i="5"/>
  <c r="BT382" i="5" s="1"/>
  <c r="BR382" i="5" s="1"/>
  <c r="AZ382" i="5" s="1"/>
  <c r="BU395" i="5"/>
  <c r="BT395" i="5" s="1"/>
  <c r="BR395" i="5" s="1"/>
  <c r="AZ395" i="5" s="1"/>
  <c r="BU390" i="5"/>
  <c r="BT390" i="5" s="1"/>
  <c r="BA390" i="5" s="1"/>
  <c r="BU385" i="5"/>
  <c r="BT385" i="5" s="1"/>
  <c r="BR385" i="5" s="1"/>
  <c r="AZ385" i="5" s="1"/>
  <c r="BU383" i="5"/>
  <c r="BT383" i="5" s="1"/>
  <c r="BR383" i="5" s="1"/>
  <c r="AZ383" i="5" s="1"/>
  <c r="BU389" i="5"/>
  <c r="BT389" i="5" s="1"/>
  <c r="BR389" i="5" s="1"/>
  <c r="AZ389" i="5" s="1"/>
  <c r="BU384" i="5"/>
  <c r="BT384" i="5" s="1"/>
  <c r="BR384" i="5" s="1"/>
  <c r="AZ384" i="5" s="1"/>
  <c r="BU393" i="5"/>
  <c r="BT393" i="5" s="1"/>
  <c r="BR393" i="5" s="1"/>
  <c r="BU391" i="5"/>
  <c r="BT391" i="5" s="1"/>
  <c r="BR391" i="5" s="1"/>
  <c r="AZ391" i="5" s="1"/>
  <c r="BU386" i="5"/>
  <c r="BT386" i="5" s="1"/>
  <c r="BR386" i="5" s="1"/>
  <c r="AZ386" i="5" s="1"/>
  <c r="BU388" i="5"/>
  <c r="BT388" i="5" s="1"/>
  <c r="BR388" i="5" s="1"/>
  <c r="AZ388" i="5" s="1"/>
  <c r="BU381" i="5"/>
  <c r="BT381" i="5" s="1"/>
  <c r="BR381" i="5" s="1"/>
  <c r="AZ381" i="5" s="1"/>
  <c r="BU378" i="5"/>
  <c r="BT378" i="5" s="1"/>
  <c r="BA378" i="5" s="1"/>
  <c r="BU380" i="5"/>
  <c r="BT380" i="5" s="1"/>
  <c r="BR380" i="5" s="1"/>
  <c r="AZ380" i="5" s="1"/>
  <c r="BU349" i="5"/>
  <c r="BT349" i="5" s="1"/>
  <c r="BR349" i="5" s="1"/>
  <c r="AZ349" i="5" s="1"/>
  <c r="BU365" i="5"/>
  <c r="BT365" i="5" s="1"/>
  <c r="BA365" i="5" s="1"/>
  <c r="BU370" i="5"/>
  <c r="BT370" i="5" s="1"/>
  <c r="BA370" i="5" s="1"/>
  <c r="BU373" i="5"/>
  <c r="BT373" i="5" s="1"/>
  <c r="BR373" i="5" s="1"/>
  <c r="AZ373" i="5" s="1"/>
  <c r="BU366" i="5"/>
  <c r="BT366" i="5" s="1"/>
  <c r="BA366" i="5" s="1"/>
  <c r="BU375" i="5"/>
  <c r="BT375" i="5" s="1"/>
  <c r="BR375" i="5" s="1"/>
  <c r="AZ375" i="5" s="1"/>
  <c r="BU376" i="5"/>
  <c r="BT376" i="5" s="1"/>
  <c r="BA376" i="5" s="1"/>
  <c r="BU355" i="5"/>
  <c r="BT355" i="5" s="1"/>
  <c r="BA355" i="5" s="1"/>
  <c r="BU352" i="5"/>
  <c r="BT352" i="5" s="1"/>
  <c r="BR352" i="5" s="1"/>
  <c r="AZ352" i="5" s="1"/>
  <c r="BU344" i="5"/>
  <c r="BT344" i="5" s="1"/>
  <c r="BA344" i="5" s="1"/>
  <c r="BU341" i="5"/>
  <c r="BT341" i="5" s="1"/>
  <c r="BR341" i="5" s="1"/>
  <c r="AZ341" i="5" s="1"/>
  <c r="BU358" i="5"/>
  <c r="BT358" i="5" s="1"/>
  <c r="BA358" i="5" s="1"/>
  <c r="BU371" i="5"/>
  <c r="BT371" i="5" s="1"/>
  <c r="BR371" i="5" s="1"/>
  <c r="AZ371" i="5" s="1"/>
  <c r="BU364" i="5"/>
  <c r="BT364" i="5" s="1"/>
  <c r="BA364" i="5" s="1"/>
  <c r="BU336" i="5"/>
  <c r="BT336" i="5" s="1"/>
  <c r="BR336" i="5" s="1"/>
  <c r="AZ336" i="5" s="1"/>
  <c r="BU369" i="5"/>
  <c r="BT369" i="5" s="1"/>
  <c r="BR369" i="5" s="1"/>
  <c r="AZ369" i="5" s="1"/>
  <c r="BU377" i="5"/>
  <c r="BT377" i="5" s="1"/>
  <c r="BR377" i="5" s="1"/>
  <c r="AZ377" i="5" s="1"/>
  <c r="BU359" i="5"/>
  <c r="BT359" i="5" s="1"/>
  <c r="BR359" i="5" s="1"/>
  <c r="AZ359" i="5" s="1"/>
  <c r="BU379" i="5"/>
  <c r="BT379" i="5" s="1"/>
  <c r="BA379" i="5" s="1"/>
  <c r="BU372" i="5"/>
  <c r="BT372" i="5" s="1"/>
  <c r="BA372" i="5" s="1"/>
  <c r="BO113" i="5"/>
  <c r="BO35" i="5"/>
  <c r="BO205" i="5"/>
  <c r="BO162" i="5"/>
  <c r="BO59" i="5"/>
  <c r="BO252" i="5"/>
  <c r="BO149" i="5"/>
  <c r="BO65" i="5"/>
  <c r="BO218" i="5"/>
  <c r="BO153" i="5"/>
  <c r="BO57" i="5"/>
  <c r="BO105" i="5"/>
  <c r="BO80" i="5"/>
  <c r="BO68" i="5"/>
  <c r="BO67" i="5"/>
  <c r="BO10" i="5"/>
  <c r="BO224" i="5"/>
  <c r="BO136" i="5"/>
  <c r="BO19" i="5"/>
  <c r="AZ392" i="5"/>
  <c r="BU350" i="5"/>
  <c r="BT350" i="5" s="1"/>
  <c r="BR350" i="5" s="1"/>
  <c r="AZ350" i="5" s="1"/>
  <c r="BU347" i="5"/>
  <c r="BT347" i="5" s="1"/>
  <c r="BR347" i="5" s="1"/>
  <c r="AZ347" i="5" s="1"/>
  <c r="BU357" i="5"/>
  <c r="BT357" i="5" s="1"/>
  <c r="BR357" i="5" s="1"/>
  <c r="AZ357" i="5" s="1"/>
  <c r="BU361" i="5"/>
  <c r="BT361" i="5" s="1"/>
  <c r="BR361" i="5" s="1"/>
  <c r="AZ361" i="5" s="1"/>
  <c r="BU374" i="5"/>
  <c r="BT374" i="5" s="1"/>
  <c r="BA374" i="5" s="1"/>
  <c r="BU367" i="5"/>
  <c r="BT367" i="5" s="1"/>
  <c r="BR367" i="5" s="1"/>
  <c r="AZ367" i="5" s="1"/>
  <c r="BU362" i="5"/>
  <c r="BT362" i="5" s="1"/>
  <c r="BA362" i="5" s="1"/>
  <c r="BU368" i="5"/>
  <c r="BT368" i="5" s="1"/>
  <c r="BA368" i="5" s="1"/>
  <c r="BU397" i="5"/>
  <c r="BT397" i="5" s="1"/>
  <c r="BR397" i="5" s="1"/>
  <c r="AZ397" i="5" s="1"/>
  <c r="BU387" i="5"/>
  <c r="BT387" i="5" s="1"/>
  <c r="BR387" i="5" s="1"/>
  <c r="AZ387" i="5" s="1"/>
  <c r="BU403" i="5"/>
  <c r="BT403" i="5" s="1"/>
  <c r="BA403" i="5" s="1"/>
  <c r="BU398" i="5"/>
  <c r="BT398" i="5" s="1"/>
  <c r="BR398" i="5" s="1"/>
  <c r="AZ398" i="5" s="1"/>
  <c r="O155" i="107"/>
  <c r="BU207" i="5"/>
  <c r="BT207" i="5" s="1"/>
  <c r="BA207" i="5" s="1"/>
  <c r="BU407" i="5"/>
  <c r="BT407" i="5" s="1"/>
  <c r="BU404" i="5"/>
  <c r="BT404" i="5" s="1"/>
  <c r="BU406" i="5"/>
  <c r="BT406" i="5" s="1"/>
  <c r="BU409" i="5"/>
  <c r="BT409" i="5" s="1"/>
  <c r="BR409" i="5" s="1"/>
  <c r="BU405" i="5"/>
  <c r="BT405" i="5" s="1"/>
  <c r="BR405" i="5" s="1"/>
  <c r="AZ405" i="5" s="1"/>
  <c r="BU408" i="5"/>
  <c r="BT408" i="5" s="1"/>
  <c r="BR408" i="5" s="1"/>
  <c r="AZ408" i="5" s="1"/>
  <c r="BN409" i="5"/>
  <c r="BU360" i="5"/>
  <c r="BT360" i="5" s="1"/>
  <c r="BA360" i="5" s="1"/>
  <c r="BU348" i="5"/>
  <c r="BT348" i="5" s="1"/>
  <c r="BA348" i="5" s="1"/>
  <c r="BU351" i="5"/>
  <c r="BT351" i="5" s="1"/>
  <c r="BR351" i="5" s="1"/>
  <c r="AZ351" i="5" s="1"/>
  <c r="BU342" i="5"/>
  <c r="BT342" i="5" s="1"/>
  <c r="BR342" i="5" s="1"/>
  <c r="AZ342" i="5" s="1"/>
  <c r="BU353" i="5"/>
  <c r="BT353" i="5" s="1"/>
  <c r="BR353" i="5" s="1"/>
  <c r="AZ353" i="5" s="1"/>
  <c r="BU340" i="5"/>
  <c r="BT340" i="5" s="1"/>
  <c r="BR340" i="5" s="1"/>
  <c r="AZ340" i="5" s="1"/>
  <c r="BU343" i="5"/>
  <c r="BT343" i="5" s="1"/>
  <c r="BR343" i="5" s="1"/>
  <c r="AZ343" i="5" s="1"/>
  <c r="BU346" i="5"/>
  <c r="BT346" i="5" s="1"/>
  <c r="BA346" i="5" s="1"/>
  <c r="BU354" i="5"/>
  <c r="BT354" i="5" s="1"/>
  <c r="BA354" i="5" s="1"/>
  <c r="BU345" i="5"/>
  <c r="BT345" i="5" s="1"/>
  <c r="BA345" i="5" s="1"/>
  <c r="BU356" i="5"/>
  <c r="BT356" i="5" s="1"/>
  <c r="BA356" i="5" s="1"/>
  <c r="BU331" i="5"/>
  <c r="BT331" i="5" s="1"/>
  <c r="BR331" i="5" s="1"/>
  <c r="AZ331" i="5" s="1"/>
  <c r="BU338" i="5"/>
  <c r="BT338" i="5" s="1"/>
  <c r="BR338" i="5" s="1"/>
  <c r="AZ338" i="5" s="1"/>
  <c r="BU339" i="5"/>
  <c r="BT339" i="5" s="1"/>
  <c r="BR339" i="5" s="1"/>
  <c r="AZ339" i="5" s="1"/>
  <c r="BU337" i="5"/>
  <c r="BT337" i="5" s="1"/>
  <c r="BR337" i="5" s="1"/>
  <c r="AZ337" i="5" s="1"/>
  <c r="BU125" i="5"/>
  <c r="BT125" i="5" s="1"/>
  <c r="BA125" i="5" s="1"/>
  <c r="BU292" i="5"/>
  <c r="BT292" i="5" s="1"/>
  <c r="BA292" i="5" s="1"/>
  <c r="BU327" i="5"/>
  <c r="BT327" i="5" s="1"/>
  <c r="BR327" i="5" s="1"/>
  <c r="AZ327" i="5" s="1"/>
  <c r="BU71" i="5"/>
  <c r="BT71" i="5" s="1"/>
  <c r="BA71" i="5" s="1"/>
  <c r="BU329" i="5"/>
  <c r="BT329" i="5" s="1"/>
  <c r="BR329" i="5" s="1"/>
  <c r="AZ329" i="5" s="1"/>
  <c r="BU324" i="5"/>
  <c r="BT324" i="5" s="1"/>
  <c r="BR324" i="5" s="1"/>
  <c r="AZ324" i="5" s="1"/>
  <c r="BU323" i="5"/>
  <c r="BT323" i="5" s="1"/>
  <c r="BR323" i="5" s="1"/>
  <c r="AZ323" i="5" s="1"/>
  <c r="BU335" i="5"/>
  <c r="BT335" i="5" s="1"/>
  <c r="BA335" i="5" s="1"/>
  <c r="BU333" i="5"/>
  <c r="BT333" i="5" s="1"/>
  <c r="BA333" i="5" s="1"/>
  <c r="BU325" i="5"/>
  <c r="BT325" i="5" s="1"/>
  <c r="BR325" i="5" s="1"/>
  <c r="AZ325" i="5" s="1"/>
  <c r="BU330" i="5"/>
  <c r="BT330" i="5" s="1"/>
  <c r="BR330" i="5" s="1"/>
  <c r="AZ330" i="5" s="1"/>
  <c r="BO325" i="5"/>
  <c r="BU297" i="5"/>
  <c r="BT297" i="5" s="1"/>
  <c r="BR297" i="5" s="1"/>
  <c r="AZ297" i="5" s="1"/>
  <c r="BU326" i="5"/>
  <c r="BT326" i="5" s="1"/>
  <c r="BR326" i="5" s="1"/>
  <c r="AZ326" i="5" s="1"/>
  <c r="BU328" i="5"/>
  <c r="BT328" i="5" s="1"/>
  <c r="BA328" i="5" s="1"/>
  <c r="BU332" i="5"/>
  <c r="BT332" i="5" s="1"/>
  <c r="BR332" i="5" s="1"/>
  <c r="AZ332" i="5" s="1"/>
  <c r="BU334" i="5"/>
  <c r="BT334" i="5" s="1"/>
  <c r="BR334" i="5" s="1"/>
  <c r="AZ334" i="5" s="1"/>
  <c r="BU280" i="5"/>
  <c r="BT280" i="5" s="1"/>
  <c r="BR280" i="5" s="1"/>
  <c r="BU303" i="5"/>
  <c r="BT303" i="5" s="1"/>
  <c r="BR303" i="5" s="1"/>
  <c r="AZ303" i="5" s="1"/>
  <c r="BU322" i="5"/>
  <c r="BT322" i="5" s="1"/>
  <c r="BR322" i="5" s="1"/>
  <c r="AZ322" i="5" s="1"/>
  <c r="BU321" i="5"/>
  <c r="BT321" i="5" s="1"/>
  <c r="BA321" i="5" s="1"/>
  <c r="BU265" i="5"/>
  <c r="BT265" i="5" s="1"/>
  <c r="BR265" i="5" s="1"/>
  <c r="AZ265" i="5" s="1"/>
  <c r="BU309" i="5"/>
  <c r="BT309" i="5" s="1"/>
  <c r="BR309" i="5" s="1"/>
  <c r="AZ309" i="5" s="1"/>
  <c r="BU301" i="5"/>
  <c r="BT301" i="5" s="1"/>
  <c r="BA301" i="5" s="1"/>
  <c r="BU316" i="5"/>
  <c r="BT316" i="5" s="1"/>
  <c r="BR316" i="5" s="1"/>
  <c r="AZ316" i="5" s="1"/>
  <c r="BO355" i="5"/>
  <c r="BU310" i="5"/>
  <c r="BT310" i="5" s="1"/>
  <c r="BR310" i="5" s="1"/>
  <c r="AZ310" i="5" s="1"/>
  <c r="BO441" i="5"/>
  <c r="BO308" i="5"/>
  <c r="BO407" i="5"/>
  <c r="BU193" i="5"/>
  <c r="BT193" i="5" s="1"/>
  <c r="BR193" i="5" s="1"/>
  <c r="BU308" i="5"/>
  <c r="BT308" i="5" s="1"/>
  <c r="BR308" i="5" s="1"/>
  <c r="AZ308" i="5" s="1"/>
  <c r="BU293" i="5"/>
  <c r="BT293" i="5" s="1"/>
  <c r="BA293" i="5" s="1"/>
  <c r="BU298" i="5"/>
  <c r="BT298" i="5" s="1"/>
  <c r="BR298" i="5" s="1"/>
  <c r="AZ298" i="5" s="1"/>
  <c r="BU319" i="5"/>
  <c r="BT319" i="5" s="1"/>
  <c r="BA319" i="5" s="1"/>
  <c r="BU315" i="5"/>
  <c r="BT315" i="5" s="1"/>
  <c r="BR315" i="5" s="1"/>
  <c r="AZ315" i="5" s="1"/>
  <c r="BU254" i="5"/>
  <c r="BT254" i="5" s="1"/>
  <c r="BA254" i="5" s="1"/>
  <c r="BU304" i="5"/>
  <c r="BT304" i="5" s="1"/>
  <c r="BA304" i="5" s="1"/>
  <c r="BU272" i="5"/>
  <c r="BT272" i="5" s="1"/>
  <c r="BR272" i="5" s="1"/>
  <c r="AZ272" i="5" s="1"/>
  <c r="BU295" i="5"/>
  <c r="BT295" i="5" s="1"/>
  <c r="BR295" i="5" s="1"/>
  <c r="AZ295" i="5" s="1"/>
  <c r="BU318" i="5"/>
  <c r="BT318" i="5" s="1"/>
  <c r="BA318" i="5" s="1"/>
  <c r="BU312" i="5"/>
  <c r="BT312" i="5" s="1"/>
  <c r="BR312" i="5" s="1"/>
  <c r="AZ312" i="5" s="1"/>
  <c r="BU314" i="5"/>
  <c r="BT314" i="5" s="1"/>
  <c r="BR314" i="5" s="1"/>
  <c r="BO364" i="5"/>
  <c r="BO21" i="5"/>
  <c r="BU97" i="5"/>
  <c r="BT97" i="5" s="1"/>
  <c r="BA97" i="5" s="1"/>
  <c r="BU242" i="5"/>
  <c r="BT242" i="5" s="1"/>
  <c r="BR242" i="5" s="1"/>
  <c r="BU306" i="5"/>
  <c r="BT306" i="5" s="1"/>
  <c r="BR306" i="5" s="1"/>
  <c r="AZ306" i="5" s="1"/>
  <c r="BU305" i="5"/>
  <c r="BT305" i="5" s="1"/>
  <c r="BR305" i="5" s="1"/>
  <c r="AZ305" i="5" s="1"/>
  <c r="BU296" i="5"/>
  <c r="BT296" i="5" s="1"/>
  <c r="BA296" i="5" s="1"/>
  <c r="BU288" i="5"/>
  <c r="BT288" i="5" s="1"/>
  <c r="BR288" i="5" s="1"/>
  <c r="AZ288" i="5" s="1"/>
  <c r="BU294" i="5"/>
  <c r="BT294" i="5" s="1"/>
  <c r="BA294" i="5" s="1"/>
  <c r="BU284" i="5"/>
  <c r="BT284" i="5" s="1"/>
  <c r="BA284" i="5" s="1"/>
  <c r="BU320" i="5"/>
  <c r="BT320" i="5" s="1"/>
  <c r="BR320" i="5" s="1"/>
  <c r="AZ320" i="5" s="1"/>
  <c r="BU313" i="5"/>
  <c r="BT313" i="5" s="1"/>
  <c r="BA313" i="5" s="1"/>
  <c r="BO354" i="5"/>
  <c r="BO94" i="5"/>
  <c r="BU311" i="5"/>
  <c r="BT311" i="5" s="1"/>
  <c r="BA311" i="5" s="1"/>
  <c r="BO360" i="5"/>
  <c r="BO304" i="5"/>
  <c r="BO396" i="5"/>
  <c r="BO436" i="5"/>
  <c r="BO247" i="5"/>
  <c r="BO320" i="5"/>
  <c r="BO383" i="5"/>
  <c r="BO391" i="5"/>
  <c r="BO302" i="5"/>
  <c r="BO294" i="5"/>
  <c r="BU120" i="5"/>
  <c r="BT120" i="5" s="1"/>
  <c r="BR120" i="5" s="1"/>
  <c r="AZ120" i="5" s="1"/>
  <c r="BU307" i="5"/>
  <c r="BT307" i="5" s="1"/>
  <c r="BR307" i="5" s="1"/>
  <c r="AZ307" i="5" s="1"/>
  <c r="BU281" i="5"/>
  <c r="BT281" i="5" s="1"/>
  <c r="BR281" i="5" s="1"/>
  <c r="AZ281" i="5" s="1"/>
  <c r="BU300" i="5"/>
  <c r="BT300" i="5" s="1"/>
  <c r="BR300" i="5" s="1"/>
  <c r="AZ300" i="5" s="1"/>
  <c r="BU302" i="5"/>
  <c r="BT302" i="5" s="1"/>
  <c r="BA302" i="5" s="1"/>
  <c r="BU299" i="5"/>
  <c r="BT299" i="5" s="1"/>
  <c r="BR299" i="5" s="1"/>
  <c r="AZ299" i="5" s="1"/>
  <c r="BU317" i="5"/>
  <c r="BT317" i="5" s="1"/>
  <c r="BR317" i="5" s="1"/>
  <c r="AZ317" i="5" s="1"/>
  <c r="BO284" i="5"/>
  <c r="BO372" i="5"/>
  <c r="BO343" i="5"/>
  <c r="BO403" i="5"/>
  <c r="BO406" i="5"/>
  <c r="BO170" i="5"/>
  <c r="BO160" i="5"/>
  <c r="BO242" i="5"/>
  <c r="BO314" i="5"/>
  <c r="BO20" i="5"/>
  <c r="BN314" i="5"/>
  <c r="BO175" i="5"/>
  <c r="BO185" i="5"/>
  <c r="BO208" i="5"/>
  <c r="BO214" i="5"/>
  <c r="BO190" i="5"/>
  <c r="BO72" i="5"/>
  <c r="BO382" i="5"/>
  <c r="BO323" i="5"/>
  <c r="BO347" i="5"/>
  <c r="BO182" i="5"/>
  <c r="BO25" i="5"/>
  <c r="BO404" i="5"/>
  <c r="BO384" i="5"/>
  <c r="BO399" i="5"/>
  <c r="BO353" i="5"/>
  <c r="BO309" i="5"/>
  <c r="BO315" i="5"/>
  <c r="BO357" i="5"/>
  <c r="BO430" i="5"/>
  <c r="BO260" i="5"/>
  <c r="BO344" i="5"/>
  <c r="BO295" i="5"/>
  <c r="BO374" i="5"/>
  <c r="BO326" i="5"/>
  <c r="BO336" i="5"/>
  <c r="BO438" i="5"/>
  <c r="BO393" i="5"/>
  <c r="BO421" i="5"/>
  <c r="BO411" i="5"/>
  <c r="BO278" i="5"/>
  <c r="BO169" i="5"/>
  <c r="BO106" i="5"/>
  <c r="BN106" i="5"/>
  <c r="BN113" i="5"/>
  <c r="BO46" i="5"/>
  <c r="BO84" i="5"/>
  <c r="BN19" i="5"/>
  <c r="BN105" i="5"/>
  <c r="BN149" i="5"/>
  <c r="BN174" i="5"/>
  <c r="BO124" i="5"/>
  <c r="BO198" i="5"/>
  <c r="BO273" i="5"/>
  <c r="BO280" i="5"/>
  <c r="BO283" i="5"/>
  <c r="BN280" i="5"/>
  <c r="BN218" i="5"/>
  <c r="BN198" i="5"/>
  <c r="BU89" i="5"/>
  <c r="BT89" i="5" s="1"/>
  <c r="BR89" i="5" s="1"/>
  <c r="AZ89" i="5" s="1"/>
  <c r="BU260" i="5"/>
  <c r="BT260" i="5" s="1"/>
  <c r="BR260" i="5" s="1"/>
  <c r="AZ260" i="5" s="1"/>
  <c r="BU290" i="5"/>
  <c r="BT290" i="5" s="1"/>
  <c r="BR290" i="5" s="1"/>
  <c r="AZ290" i="5" s="1"/>
  <c r="BU279" i="5"/>
  <c r="BT279" i="5" s="1"/>
  <c r="BR279" i="5" s="1"/>
  <c r="AZ279" i="5" s="1"/>
  <c r="BU286" i="5"/>
  <c r="BT286" i="5" s="1"/>
  <c r="BA286" i="5" s="1"/>
  <c r="BN283" i="5"/>
  <c r="BU100" i="5"/>
  <c r="BT100" i="5" s="1"/>
  <c r="BR100" i="5" s="1"/>
  <c r="AZ100" i="5" s="1"/>
  <c r="BU257" i="5"/>
  <c r="BT257" i="5" s="1"/>
  <c r="BR257" i="5" s="1"/>
  <c r="AZ257" i="5" s="1"/>
  <c r="BU262" i="5"/>
  <c r="BT262" i="5" s="1"/>
  <c r="BR262" i="5" s="1"/>
  <c r="AZ262" i="5" s="1"/>
  <c r="BU274" i="5"/>
  <c r="BT274" i="5" s="1"/>
  <c r="BA274" i="5" s="1"/>
  <c r="BU285" i="5"/>
  <c r="BT285" i="5" s="1"/>
  <c r="BR285" i="5" s="1"/>
  <c r="AZ285" i="5" s="1"/>
  <c r="BU289" i="5"/>
  <c r="BT289" i="5" s="1"/>
  <c r="BA289" i="5" s="1"/>
  <c r="BU277" i="5"/>
  <c r="BT277" i="5" s="1"/>
  <c r="BA277" i="5" s="1"/>
  <c r="BU287" i="5"/>
  <c r="BT287" i="5" s="1"/>
  <c r="BA287" i="5" s="1"/>
  <c r="BU74" i="5"/>
  <c r="BT74" i="5" s="1"/>
  <c r="BR74" i="5" s="1"/>
  <c r="BU106" i="5"/>
  <c r="BT106" i="5" s="1"/>
  <c r="BR106" i="5" s="1"/>
  <c r="BU169" i="5"/>
  <c r="BT169" i="5" s="1"/>
  <c r="BR169" i="5" s="1"/>
  <c r="AZ169" i="5" s="1"/>
  <c r="BU84" i="5"/>
  <c r="BT84" i="5" s="1"/>
  <c r="BR84" i="5" s="1"/>
  <c r="AZ84" i="5" s="1"/>
  <c r="BU255" i="5"/>
  <c r="BT255" i="5" s="1"/>
  <c r="BA255" i="5" s="1"/>
  <c r="BU271" i="5"/>
  <c r="BT271" i="5" s="1"/>
  <c r="BR271" i="5" s="1"/>
  <c r="AZ271" i="5" s="1"/>
  <c r="BU283" i="5"/>
  <c r="BT283" i="5" s="1"/>
  <c r="BA283" i="5" s="1"/>
  <c r="BU276" i="5"/>
  <c r="BT276" i="5" s="1"/>
  <c r="BA276" i="5" s="1"/>
  <c r="BU15" i="5"/>
  <c r="BT15" i="5" s="1"/>
  <c r="BA15" i="5" s="1"/>
  <c r="BU37" i="5"/>
  <c r="BT37" i="5" s="1"/>
  <c r="BR37" i="5" s="1"/>
  <c r="AZ37" i="5" s="1"/>
  <c r="BU263" i="5"/>
  <c r="BT263" i="5" s="1"/>
  <c r="BA263" i="5" s="1"/>
  <c r="BU278" i="5"/>
  <c r="BT278" i="5" s="1"/>
  <c r="BR278" i="5" s="1"/>
  <c r="AZ278" i="5" s="1"/>
  <c r="BU291" i="5"/>
  <c r="BT291" i="5" s="1"/>
  <c r="BA291" i="5" s="1"/>
  <c r="BU282" i="5"/>
  <c r="BT282" i="5" s="1"/>
  <c r="BR282" i="5" s="1"/>
  <c r="AZ282" i="5" s="1"/>
  <c r="BU275" i="5"/>
  <c r="BT275" i="5" s="1"/>
  <c r="BR275" i="5" s="1"/>
  <c r="AZ275" i="5" s="1"/>
  <c r="BO33" i="5"/>
  <c r="BO145" i="5"/>
  <c r="BO38" i="5"/>
  <c r="BO163" i="5"/>
  <c r="BO189" i="5"/>
  <c r="BO253" i="5"/>
  <c r="BN145" i="5"/>
  <c r="BO264" i="5"/>
  <c r="BO266" i="5"/>
  <c r="BO232" i="5"/>
  <c r="BN33" i="5"/>
  <c r="BN160" i="5"/>
  <c r="BN264" i="5"/>
  <c r="BN266" i="5"/>
  <c r="BO116" i="5"/>
  <c r="BU60" i="5"/>
  <c r="BT60" i="5" s="1"/>
  <c r="BR60" i="5" s="1"/>
  <c r="BU107" i="5"/>
  <c r="BT107" i="5" s="1"/>
  <c r="BA107" i="5" s="1"/>
  <c r="BU83" i="5"/>
  <c r="BT83" i="5" s="1"/>
  <c r="BA83" i="5" s="1"/>
  <c r="BU201" i="5"/>
  <c r="BT201" i="5" s="1"/>
  <c r="BA201" i="5" s="1"/>
  <c r="BU256" i="5"/>
  <c r="BT256" i="5" s="1"/>
  <c r="BA256" i="5" s="1"/>
  <c r="BU269" i="5"/>
  <c r="BT269" i="5" s="1"/>
  <c r="BU270" i="5"/>
  <c r="BT270" i="5" s="1"/>
  <c r="BA270" i="5" s="1"/>
  <c r="BU52" i="5"/>
  <c r="BT52" i="5" s="1"/>
  <c r="BR52" i="5" s="1"/>
  <c r="AZ52" i="5" s="1"/>
  <c r="BU94" i="5"/>
  <c r="BT94" i="5" s="1"/>
  <c r="BA94" i="5" s="1"/>
  <c r="BU158" i="5"/>
  <c r="BT158" i="5" s="1"/>
  <c r="BA158" i="5" s="1"/>
  <c r="BU182" i="5"/>
  <c r="BT182" i="5" s="1"/>
  <c r="BR182" i="5" s="1"/>
  <c r="AZ182" i="5" s="1"/>
  <c r="BU264" i="5"/>
  <c r="BT264" i="5" s="1"/>
  <c r="BR264" i="5" s="1"/>
  <c r="BU259" i="5"/>
  <c r="BT259" i="5" s="1"/>
  <c r="BA259" i="5" s="1"/>
  <c r="BU172" i="5"/>
  <c r="BT172" i="5" s="1"/>
  <c r="BA172" i="5" s="1"/>
  <c r="BU16" i="5"/>
  <c r="BT16" i="5" s="1"/>
  <c r="BA16" i="5" s="1"/>
  <c r="BU96" i="5"/>
  <c r="BT96" i="5" s="1"/>
  <c r="BR96" i="5" s="1"/>
  <c r="AZ96" i="5" s="1"/>
  <c r="BU137" i="5"/>
  <c r="BT137" i="5" s="1"/>
  <c r="BR137" i="5" s="1"/>
  <c r="BU188" i="5"/>
  <c r="BT188" i="5" s="1"/>
  <c r="BA188" i="5" s="1"/>
  <c r="BU79" i="5"/>
  <c r="BT79" i="5" s="1"/>
  <c r="BA79" i="5" s="1"/>
  <c r="BU243" i="5"/>
  <c r="BT243" i="5" s="1"/>
  <c r="BR243" i="5" s="1"/>
  <c r="AZ243" i="5" s="1"/>
  <c r="BU266" i="5"/>
  <c r="BT266" i="5" s="1"/>
  <c r="BA266" i="5" s="1"/>
  <c r="BU261" i="5"/>
  <c r="BT261" i="5" s="1"/>
  <c r="BR261" i="5" s="1"/>
  <c r="AZ261" i="5" s="1"/>
  <c r="BU258" i="5"/>
  <c r="BT258" i="5" s="1"/>
  <c r="BU267" i="5"/>
  <c r="BT267" i="5" s="1"/>
  <c r="BR267" i="5" s="1"/>
  <c r="AZ267" i="5" s="1"/>
  <c r="BU268" i="5"/>
  <c r="BT268" i="5" s="1"/>
  <c r="BR268" i="5" s="1"/>
  <c r="AZ268" i="5" s="1"/>
  <c r="BU273" i="5"/>
  <c r="BT273" i="5" s="1"/>
  <c r="BR273" i="5" s="1"/>
  <c r="AZ273" i="5" s="1"/>
  <c r="BN242" i="5"/>
  <c r="BN72" i="5"/>
  <c r="BO233" i="5"/>
  <c r="BO142" i="5"/>
  <c r="BO221" i="5"/>
  <c r="BO199" i="5"/>
  <c r="BN214" i="5"/>
  <c r="BN190" i="5"/>
  <c r="BN208" i="5"/>
  <c r="BN170" i="5"/>
  <c r="BO87" i="5"/>
  <c r="BN185" i="5"/>
  <c r="BO16" i="5"/>
  <c r="BO345" i="5"/>
  <c r="BO335" i="5"/>
  <c r="BO319" i="5"/>
  <c r="BO274" i="5"/>
  <c r="BO288" i="5"/>
  <c r="BO307" i="5"/>
  <c r="BO161" i="5"/>
  <c r="BO220" i="5"/>
  <c r="BO227" i="5"/>
  <c r="BO234" i="5"/>
  <c r="BO361" i="5"/>
  <c r="BO358" i="5"/>
  <c r="BO341" i="5"/>
  <c r="BO348" i="5"/>
  <c r="BO329" i="5"/>
  <c r="BO297" i="5"/>
  <c r="BO303" i="5"/>
  <c r="BO291" i="5"/>
  <c r="BO257" i="5"/>
  <c r="BO168" i="5"/>
  <c r="BO202" i="5"/>
  <c r="BO245" i="5"/>
  <c r="BO82" i="5"/>
  <c r="BO178" i="5"/>
  <c r="BO365" i="5"/>
  <c r="BO129" i="5"/>
  <c r="BO81" i="5"/>
  <c r="BO183" i="5"/>
  <c r="BO134" i="5"/>
  <c r="BO91" i="5"/>
  <c r="BO119" i="5"/>
  <c r="BO350" i="5"/>
  <c r="BO330" i="5"/>
  <c r="BO287" i="5"/>
  <c r="BO265" i="5"/>
  <c r="BO209" i="5"/>
  <c r="BO140" i="5"/>
  <c r="BO100" i="5"/>
  <c r="BO14" i="5"/>
  <c r="BO311" i="5"/>
  <c r="BO63" i="5"/>
  <c r="BO9" i="5"/>
  <c r="BO428" i="5"/>
  <c r="BO333" i="5"/>
  <c r="BO289" i="5"/>
  <c r="BO261" i="5"/>
  <c r="BO216" i="5"/>
  <c r="BO128" i="5"/>
  <c r="BO186" i="5"/>
  <c r="BO107" i="5"/>
  <c r="BO444" i="5"/>
  <c r="BO443" i="5"/>
  <c r="BO340" i="5"/>
  <c r="BO405" i="5"/>
  <c r="BO371" i="5"/>
  <c r="BO410" i="5"/>
  <c r="BO415" i="5"/>
  <c r="BO379" i="5"/>
  <c r="BO417" i="5"/>
  <c r="BO408" i="5"/>
  <c r="BO389" i="5"/>
  <c r="BO359" i="5"/>
  <c r="BO375" i="5"/>
  <c r="BO402" i="5"/>
  <c r="BO395" i="5"/>
  <c r="BO132" i="5"/>
  <c r="BO425" i="5"/>
  <c r="BO342" i="5"/>
  <c r="BO324" i="5"/>
  <c r="BO269" i="5"/>
  <c r="BO286" i="5"/>
  <c r="BO259" i="5"/>
  <c r="BO222" i="5"/>
  <c r="BO125" i="5"/>
  <c r="BO42" i="5"/>
  <c r="BO179" i="5"/>
  <c r="BO158" i="5"/>
  <c r="BO98" i="5"/>
  <c r="BO97" i="5"/>
  <c r="BO12" i="5"/>
  <c r="BO172" i="5"/>
  <c r="BO138" i="5"/>
  <c r="BO103" i="5"/>
  <c r="BO69" i="5"/>
  <c r="BO17" i="5"/>
  <c r="BO75" i="5"/>
  <c r="BO36" i="5"/>
  <c r="BO187" i="5"/>
  <c r="BO148" i="5"/>
  <c r="BO117" i="5"/>
  <c r="BO85" i="5"/>
  <c r="BO238" i="5"/>
  <c r="BO139" i="5"/>
  <c r="BO71" i="5"/>
  <c r="BO184" i="5"/>
  <c r="BO60" i="5"/>
  <c r="BN67" i="5"/>
  <c r="BN80" i="5"/>
  <c r="BO351" i="5"/>
  <c r="BO352" i="5"/>
  <c r="BN224" i="5"/>
  <c r="BN205" i="5"/>
  <c r="BO32" i="5"/>
  <c r="BO31" i="5"/>
  <c r="BO373" i="5"/>
  <c r="BO380" i="5"/>
  <c r="BO370" i="5"/>
  <c r="BO310" i="5"/>
  <c r="BO346" i="5"/>
  <c r="BO338" i="5"/>
  <c r="BO313" i="5"/>
  <c r="BO316" i="5"/>
  <c r="BO299" i="5"/>
  <c r="BO282" i="5"/>
  <c r="BO263" i="5"/>
  <c r="BO239" i="5"/>
  <c r="BO164" i="5"/>
  <c r="BO166" i="5"/>
  <c r="BO47" i="5"/>
  <c r="BO434" i="5"/>
  <c r="BO431" i="5"/>
  <c r="BO327" i="5"/>
  <c r="BO285" i="5"/>
  <c r="BO275" i="5"/>
  <c r="BO306" i="5"/>
  <c r="BO262" i="5"/>
  <c r="BO241" i="5"/>
  <c r="BO230" i="5"/>
  <c r="BO196" i="5"/>
  <c r="BO37" i="5"/>
  <c r="BO155" i="5"/>
  <c r="BO356" i="5"/>
  <c r="BO378" i="5"/>
  <c r="BO130" i="5"/>
  <c r="BO44" i="5"/>
  <c r="BO191" i="5"/>
  <c r="BO151" i="5"/>
  <c r="BO118" i="5"/>
  <c r="BO52" i="5"/>
  <c r="BO337" i="5"/>
  <c r="BO292" i="5"/>
  <c r="BO268" i="5"/>
  <c r="BO92" i="5"/>
  <c r="BO225" i="5"/>
  <c r="BO135" i="5"/>
  <c r="BO109" i="5"/>
  <c r="BO376" i="5"/>
  <c r="BO95" i="5"/>
  <c r="BO18" i="5"/>
  <c r="BO61" i="5"/>
  <c r="BO435" i="5"/>
  <c r="BO318" i="5"/>
  <c r="BO270" i="5"/>
  <c r="BO258" i="5"/>
  <c r="BO243" i="5"/>
  <c r="BO83" i="5"/>
  <c r="BO143" i="5"/>
  <c r="BO62" i="5"/>
  <c r="BO445" i="5"/>
  <c r="BO440" i="5"/>
  <c r="BO390" i="5"/>
  <c r="BO409" i="5"/>
  <c r="BO418" i="5"/>
  <c r="BO423" i="5"/>
  <c r="BO416" i="5"/>
  <c r="BO363" i="5"/>
  <c r="BO397" i="5"/>
  <c r="BO392" i="5"/>
  <c r="BO385" i="5"/>
  <c r="BO420" i="5"/>
  <c r="BO367" i="5"/>
  <c r="BO424" i="5"/>
  <c r="BO394" i="5"/>
  <c r="BO437" i="5"/>
  <c r="BO349" i="5"/>
  <c r="BO332" i="5"/>
  <c r="BO322" i="5"/>
  <c r="BO281" i="5"/>
  <c r="BO293" i="5"/>
  <c r="BO251" i="5"/>
  <c r="BO197" i="5"/>
  <c r="BO79" i="5"/>
  <c r="BO194" i="5"/>
  <c r="BO180" i="5"/>
  <c r="BO156" i="5"/>
  <c r="BO89" i="5"/>
  <c r="BO64" i="5"/>
  <c r="BO7" i="5"/>
  <c r="BO213" i="5"/>
  <c r="BO11" i="5"/>
  <c r="BO206" i="5"/>
  <c r="BO334" i="5"/>
  <c r="BO429" i="5"/>
  <c r="BO328" i="5"/>
  <c r="BO296" i="5"/>
  <c r="BO301" i="5"/>
  <c r="BO272" i="5"/>
  <c r="BO255" i="5"/>
  <c r="BO215" i="5"/>
  <c r="BO229" i="5"/>
  <c r="BO228" i="5"/>
  <c r="BO377" i="5"/>
  <c r="BO368" i="5"/>
  <c r="BO362" i="5"/>
  <c r="BO86" i="5"/>
  <c r="BO433" i="5"/>
  <c r="BO427" i="5"/>
  <c r="BO321" i="5"/>
  <c r="BO277" i="5"/>
  <c r="BO298" i="5"/>
  <c r="BO305" i="5"/>
  <c r="BO254" i="5"/>
  <c r="BO244" i="5"/>
  <c r="BO210" i="5"/>
  <c r="BO235" i="5"/>
  <c r="BO40" i="5"/>
  <c r="BO96" i="5"/>
  <c r="BO122" i="5"/>
  <c r="BO41" i="5"/>
  <c r="BO173" i="5"/>
  <c r="BO146" i="5"/>
  <c r="BO110" i="5"/>
  <c r="BO27" i="5"/>
  <c r="BO171" i="5"/>
  <c r="BO312" i="5"/>
  <c r="BO271" i="5"/>
  <c r="BO267" i="5"/>
  <c r="BO212" i="5"/>
  <c r="BO127" i="5"/>
  <c r="BO150" i="5"/>
  <c r="BO53" i="5"/>
  <c r="BO369" i="5"/>
  <c r="BO366" i="5"/>
  <c r="BO73" i="5"/>
  <c r="BO29" i="5"/>
  <c r="BO207" i="5"/>
  <c r="BO426" i="5"/>
  <c r="BO331" i="5"/>
  <c r="BO300" i="5"/>
  <c r="BO177" i="5"/>
  <c r="BO236" i="5"/>
  <c r="BO45" i="5"/>
  <c r="BO147" i="5"/>
  <c r="BO51" i="5"/>
  <c r="BO442" i="5"/>
  <c r="BO439" i="5"/>
  <c r="BO400" i="5"/>
  <c r="BO387" i="5"/>
  <c r="BO401" i="5"/>
  <c r="BO413" i="5"/>
  <c r="BO414" i="5"/>
  <c r="BO398" i="5"/>
  <c r="BO419" i="5"/>
  <c r="BO386" i="5"/>
  <c r="BO381" i="5"/>
  <c r="BO388" i="5"/>
  <c r="BO422" i="5"/>
  <c r="BO412" i="5"/>
  <c r="BO250" i="5"/>
  <c r="BO339" i="5"/>
  <c r="BO432" i="5"/>
  <c r="BO317" i="5"/>
  <c r="BO290" i="5"/>
  <c r="BO279" i="5"/>
  <c r="BO276" i="5"/>
  <c r="BO256" i="5"/>
  <c r="BO223" i="5"/>
  <c r="BO78" i="5"/>
  <c r="BO195" i="5"/>
  <c r="BO141" i="5"/>
  <c r="BO114" i="5"/>
  <c r="BO115" i="5"/>
  <c r="BO133" i="5"/>
  <c r="BO237" i="5"/>
  <c r="BO226" i="5"/>
  <c r="BO77" i="5"/>
  <c r="BO88" i="5"/>
  <c r="BO56" i="5"/>
  <c r="BO15" i="5"/>
  <c r="BO24" i="5"/>
  <c r="BO131" i="5"/>
  <c r="BO43" i="5"/>
  <c r="BO108" i="5"/>
  <c r="BO28" i="5"/>
  <c r="BO23" i="5"/>
  <c r="BO249" i="5"/>
  <c r="BO55" i="5"/>
  <c r="BO123" i="5"/>
  <c r="BO22" i="5"/>
  <c r="BO231" i="5"/>
  <c r="BN231" i="5"/>
  <c r="BO126" i="5"/>
  <c r="BN126" i="5"/>
  <c r="BO181" i="5"/>
  <c r="BN181" i="5"/>
  <c r="BO157" i="5"/>
  <c r="BN157" i="5"/>
  <c r="BN204" i="5"/>
  <c r="BO204" i="5"/>
  <c r="BU10" i="5"/>
  <c r="BU23" i="5"/>
  <c r="BT23" i="5" s="1"/>
  <c r="BA23" i="5" s="1"/>
  <c r="BN17" i="5"/>
  <c r="BU17" i="5"/>
  <c r="BT17" i="5" s="1"/>
  <c r="BA17" i="5" s="1"/>
  <c r="BU62" i="5"/>
  <c r="BT62" i="5" s="1"/>
  <c r="BN69" i="5"/>
  <c r="BU67" i="5"/>
  <c r="BT67" i="5" s="1"/>
  <c r="BA67" i="5" s="1"/>
  <c r="BU112" i="5"/>
  <c r="BT112" i="5" s="1"/>
  <c r="BA112" i="5" s="1"/>
  <c r="BU99" i="5"/>
  <c r="BT99" i="5" s="1"/>
  <c r="BA99" i="5" s="1"/>
  <c r="BN139" i="5"/>
  <c r="BU156" i="5"/>
  <c r="BT156" i="5" s="1"/>
  <c r="BR156" i="5" s="1"/>
  <c r="AZ156" i="5" s="1"/>
  <c r="BU142" i="5"/>
  <c r="BT142" i="5" s="1"/>
  <c r="BA142" i="5" s="1"/>
  <c r="BN187" i="5"/>
  <c r="BU7" i="5"/>
  <c r="BT7" i="5" s="1"/>
  <c r="BA7" i="5" s="1"/>
  <c r="BU12" i="5"/>
  <c r="BT12" i="5" s="1"/>
  <c r="BA12" i="5" s="1"/>
  <c r="BU27" i="5"/>
  <c r="BT27" i="5" s="1"/>
  <c r="BR27" i="5" s="1"/>
  <c r="AZ27" i="5" s="1"/>
  <c r="BU33" i="5"/>
  <c r="BT33" i="5" s="1"/>
  <c r="BA33" i="5" s="1"/>
  <c r="BU18" i="5"/>
  <c r="BT18" i="5" s="1"/>
  <c r="BR18" i="5" s="1"/>
  <c r="AZ18" i="5" s="1"/>
  <c r="BU53" i="5"/>
  <c r="BT53" i="5" s="1"/>
  <c r="BR53" i="5" s="1"/>
  <c r="AZ53" i="5" s="1"/>
  <c r="BU61" i="5"/>
  <c r="BT61" i="5" s="1"/>
  <c r="BA61" i="5" s="1"/>
  <c r="BU68" i="5"/>
  <c r="BT68" i="5" s="1"/>
  <c r="BA68" i="5" s="1"/>
  <c r="BU102" i="5"/>
  <c r="BT102" i="5" s="1"/>
  <c r="BA102" i="5" s="1"/>
  <c r="BU118" i="5"/>
  <c r="BT118" i="5" s="1"/>
  <c r="BR118" i="5" s="1"/>
  <c r="AZ118" i="5" s="1"/>
  <c r="BU101" i="5"/>
  <c r="BT101" i="5" s="1"/>
  <c r="BR101" i="5" s="1"/>
  <c r="AZ101" i="5" s="1"/>
  <c r="BU117" i="5"/>
  <c r="BT117" i="5" s="1"/>
  <c r="BU147" i="5"/>
  <c r="BT147" i="5" s="1"/>
  <c r="BA147" i="5" s="1"/>
  <c r="BU146" i="5"/>
  <c r="BT146" i="5" s="1"/>
  <c r="BA146" i="5" s="1"/>
  <c r="BU144" i="5"/>
  <c r="BT144" i="5" s="1"/>
  <c r="BU178" i="5"/>
  <c r="BT178" i="5" s="1"/>
  <c r="BU173" i="5"/>
  <c r="BT173" i="5" s="1"/>
  <c r="BA173" i="5" s="1"/>
  <c r="BU39" i="5"/>
  <c r="BT39" i="5" s="1"/>
  <c r="BR39" i="5" s="1"/>
  <c r="BU78" i="5"/>
  <c r="BT78" i="5" s="1"/>
  <c r="BA78" i="5" s="1"/>
  <c r="BU128" i="5"/>
  <c r="BT128" i="5" s="1"/>
  <c r="BA128" i="5" s="1"/>
  <c r="BU211" i="5"/>
  <c r="BT211" i="5" s="1"/>
  <c r="BU166" i="5"/>
  <c r="BT166" i="5" s="1"/>
  <c r="BA166" i="5" s="1"/>
  <c r="BU219" i="5"/>
  <c r="BT219" i="5" s="1"/>
  <c r="BA219" i="5" s="1"/>
  <c r="BU245" i="5"/>
  <c r="BT245" i="5" s="1"/>
  <c r="BU176" i="5"/>
  <c r="BT176" i="5" s="1"/>
  <c r="BR176" i="5" s="1"/>
  <c r="AZ176" i="5" s="1"/>
  <c r="BU48" i="5"/>
  <c r="BT48" i="5" s="1"/>
  <c r="BR48" i="5" s="1"/>
  <c r="BU131" i="5"/>
  <c r="BT131" i="5" s="1"/>
  <c r="BR131" i="5" s="1"/>
  <c r="AZ131" i="5" s="1"/>
  <c r="BO49" i="5"/>
  <c r="BO176" i="5"/>
  <c r="BO48" i="5"/>
  <c r="BN48" i="5"/>
  <c r="BO70" i="5"/>
  <c r="BN70" i="5"/>
  <c r="BP13" i="5"/>
  <c r="BP6" i="5" s="1"/>
  <c r="BQ6" i="5"/>
  <c r="BO201" i="5"/>
  <c r="BN201" i="5"/>
  <c r="BO76" i="5"/>
  <c r="BN76" i="5"/>
  <c r="BO193" i="5"/>
  <c r="BN193" i="5"/>
  <c r="BO152" i="5"/>
  <c r="BN152" i="5"/>
  <c r="BN200" i="5"/>
  <c r="BO200" i="5"/>
  <c r="BO90" i="5"/>
  <c r="BN90" i="5"/>
  <c r="BU25" i="5"/>
  <c r="BT25" i="5" s="1"/>
  <c r="BA25" i="5" s="1"/>
  <c r="BU8" i="5"/>
  <c r="BT8" i="5" s="1"/>
  <c r="BR8" i="5" s="1"/>
  <c r="AZ8" i="5" s="1"/>
  <c r="BN60" i="5"/>
  <c r="BU70" i="5"/>
  <c r="BT70" i="5" s="1"/>
  <c r="BR70" i="5" s="1"/>
  <c r="BN117" i="5"/>
  <c r="BU110" i="5"/>
  <c r="BT110" i="5" s="1"/>
  <c r="BU109" i="5"/>
  <c r="BT109" i="5" s="1"/>
  <c r="BA109" i="5" s="1"/>
  <c r="BN148" i="5"/>
  <c r="BU145" i="5"/>
  <c r="BT145" i="5" s="1"/>
  <c r="BA145" i="5" s="1"/>
  <c r="BU134" i="5"/>
  <c r="BT134" i="5" s="1"/>
  <c r="BU139" i="5"/>
  <c r="BT139" i="5" s="1"/>
  <c r="BA139" i="5" s="1"/>
  <c r="BU184" i="5"/>
  <c r="BT184" i="5" s="1"/>
  <c r="BA184" i="5" s="1"/>
  <c r="BU181" i="5"/>
  <c r="BT181" i="5" s="1"/>
  <c r="BR181" i="5" s="1"/>
  <c r="BN184" i="5"/>
  <c r="BN75" i="5"/>
  <c r="BU216" i="5"/>
  <c r="BT216" i="5" s="1"/>
  <c r="BR216" i="5" s="1"/>
  <c r="AZ216" i="5" s="1"/>
  <c r="BU223" i="5"/>
  <c r="BT223" i="5" s="1"/>
  <c r="BR223" i="5" s="1"/>
  <c r="AZ223" i="5" s="1"/>
  <c r="BU220" i="5"/>
  <c r="BT220" i="5" s="1"/>
  <c r="BR220" i="5" s="1"/>
  <c r="AZ220" i="5" s="1"/>
  <c r="BU93" i="5"/>
  <c r="BT93" i="5" s="1"/>
  <c r="BA93" i="5" s="1"/>
  <c r="BO217" i="5"/>
  <c r="BO167" i="5"/>
  <c r="BO203" i="5"/>
  <c r="BO211" i="5"/>
  <c r="BO104" i="5"/>
  <c r="BO219" i="5"/>
  <c r="BN219" i="5"/>
  <c r="BO26" i="5"/>
  <c r="BN26" i="5"/>
  <c r="BO137" i="5"/>
  <c r="BN137" i="5"/>
  <c r="BO74" i="5"/>
  <c r="BN74" i="5"/>
  <c r="BU206" i="5"/>
  <c r="BT206" i="5" s="1"/>
  <c r="BR206" i="5" s="1"/>
  <c r="AZ206" i="5" s="1"/>
  <c r="BU86" i="5"/>
  <c r="BT86" i="5" s="1"/>
  <c r="BA86" i="5" s="1"/>
  <c r="BU251" i="5"/>
  <c r="BT251" i="5" s="1"/>
  <c r="BR251" i="5" s="1"/>
  <c r="AZ251" i="5" s="1"/>
  <c r="BU227" i="5"/>
  <c r="BT227" i="5" s="1"/>
  <c r="BR227" i="5" s="1"/>
  <c r="AZ227" i="5" s="1"/>
  <c r="BU239" i="5"/>
  <c r="BT239" i="5" s="1"/>
  <c r="BA239" i="5" s="1"/>
  <c r="BU237" i="5"/>
  <c r="BT237" i="5" s="1"/>
  <c r="BA237" i="5" s="1"/>
  <c r="BU200" i="5"/>
  <c r="BT200" i="5" s="1"/>
  <c r="BR200" i="5" s="1"/>
  <c r="BU129" i="5"/>
  <c r="BT129" i="5" s="1"/>
  <c r="BR129" i="5" s="1"/>
  <c r="AZ129" i="5" s="1"/>
  <c r="BU75" i="5"/>
  <c r="BT75" i="5" s="1"/>
  <c r="BA75" i="5" s="1"/>
  <c r="BU42" i="5"/>
  <c r="BT42" i="5" s="1"/>
  <c r="BU183" i="5"/>
  <c r="BT183" i="5" s="1"/>
  <c r="BA183" i="5" s="1"/>
  <c r="BU136" i="5"/>
  <c r="BT136" i="5" s="1"/>
  <c r="BR136" i="5" s="1"/>
  <c r="BU148" i="5"/>
  <c r="BT148" i="5" s="1"/>
  <c r="BA148" i="5" s="1"/>
  <c r="BU95" i="5"/>
  <c r="BT95" i="5" s="1"/>
  <c r="BA95" i="5" s="1"/>
  <c r="BU72" i="5"/>
  <c r="BT72" i="5" s="1"/>
  <c r="BA72" i="5" s="1"/>
  <c r="BU56" i="5"/>
  <c r="BT56" i="5" s="1"/>
  <c r="BR56" i="5" s="1"/>
  <c r="BU13" i="5"/>
  <c r="BT13" i="5" s="1"/>
  <c r="BU249" i="5"/>
  <c r="BT249" i="5" s="1"/>
  <c r="BU170" i="5"/>
  <c r="BT170" i="5" s="1"/>
  <c r="BA170" i="5" s="1"/>
  <c r="BU47" i="5"/>
  <c r="BT47" i="5" s="1"/>
  <c r="BA47" i="5" s="1"/>
  <c r="BU85" i="5"/>
  <c r="BT85" i="5" s="1"/>
  <c r="BA85" i="5" s="1"/>
  <c r="BU54" i="5"/>
  <c r="BT54" i="5" s="1"/>
  <c r="BU252" i="5"/>
  <c r="BT252" i="5" s="1"/>
  <c r="BR252" i="5" s="1"/>
  <c r="BU177" i="5"/>
  <c r="BT177" i="5" s="1"/>
  <c r="BR177" i="5" s="1"/>
  <c r="AZ177" i="5" s="1"/>
  <c r="BU225" i="5"/>
  <c r="BT225" i="5" s="1"/>
  <c r="BU228" i="5"/>
  <c r="BT228" i="5" s="1"/>
  <c r="BR228" i="5" s="1"/>
  <c r="AZ228" i="5" s="1"/>
  <c r="BU224" i="5"/>
  <c r="BT224" i="5" s="1"/>
  <c r="BU163" i="5"/>
  <c r="BT163" i="5" s="1"/>
  <c r="BA163" i="5" s="1"/>
  <c r="BU130" i="5"/>
  <c r="BT130" i="5" s="1"/>
  <c r="BA130" i="5" s="1"/>
  <c r="BU82" i="5"/>
  <c r="BT82" i="5" s="1"/>
  <c r="BU38" i="5"/>
  <c r="BT38" i="5" s="1"/>
  <c r="BR38" i="5" s="1"/>
  <c r="AZ38" i="5" s="1"/>
  <c r="BU250" i="5"/>
  <c r="BT250" i="5" s="1"/>
  <c r="BR250" i="5" s="1"/>
  <c r="AZ250" i="5" s="1"/>
  <c r="BU32" i="5"/>
  <c r="BT32" i="5" s="1"/>
  <c r="BR32" i="5" s="1"/>
  <c r="AZ32" i="5" s="1"/>
  <c r="BU132" i="5"/>
  <c r="BT132" i="5" s="1"/>
  <c r="BR132" i="5" s="1"/>
  <c r="AZ132" i="5" s="1"/>
  <c r="BU208" i="5"/>
  <c r="BT208" i="5" s="1"/>
  <c r="BA208" i="5" s="1"/>
  <c r="BU253" i="5"/>
  <c r="BT253" i="5" s="1"/>
  <c r="BU87" i="5"/>
  <c r="BT87" i="5" s="1"/>
  <c r="BA87" i="5" s="1"/>
  <c r="BU92" i="5"/>
  <c r="BT92" i="5" s="1"/>
  <c r="BA92" i="5" s="1"/>
  <c r="BU244" i="5"/>
  <c r="BT244" i="5" s="1"/>
  <c r="BA244" i="5" s="1"/>
  <c r="BU229" i="5"/>
  <c r="BT229" i="5" s="1"/>
  <c r="BR229" i="5" s="1"/>
  <c r="AZ229" i="5" s="1"/>
  <c r="BU218" i="5"/>
  <c r="BT218" i="5" s="1"/>
  <c r="BR218" i="5" s="1"/>
  <c r="AZ218" i="5" s="1"/>
  <c r="BU240" i="5"/>
  <c r="BT240" i="5" s="1"/>
  <c r="BU215" i="5"/>
  <c r="BT215" i="5" s="1"/>
  <c r="BR215" i="5" s="1"/>
  <c r="AZ215" i="5" s="1"/>
  <c r="BU248" i="5"/>
  <c r="BT248" i="5" s="1"/>
  <c r="BU214" i="5"/>
  <c r="BT214" i="5" s="1"/>
  <c r="BU198" i="5"/>
  <c r="BT198" i="5" s="1"/>
  <c r="BA198" i="5" s="1"/>
  <c r="BU161" i="5"/>
  <c r="BT161" i="5" s="1"/>
  <c r="BA161" i="5" s="1"/>
  <c r="BU241" i="5"/>
  <c r="BT241" i="5" s="1"/>
  <c r="BR241" i="5" s="1"/>
  <c r="AZ241" i="5" s="1"/>
  <c r="BU209" i="5"/>
  <c r="BT209" i="5" s="1"/>
  <c r="BA209" i="5" s="1"/>
  <c r="BU238" i="5"/>
  <c r="BT238" i="5" s="1"/>
  <c r="BR238" i="5" s="1"/>
  <c r="BU197" i="5"/>
  <c r="BT197" i="5" s="1"/>
  <c r="BR197" i="5" s="1"/>
  <c r="AZ197" i="5" s="1"/>
  <c r="BU221" i="5"/>
  <c r="BT221" i="5" s="1"/>
  <c r="BA221" i="5" s="1"/>
  <c r="BU123" i="5"/>
  <c r="BT123" i="5" s="1"/>
  <c r="BR123" i="5" s="1"/>
  <c r="BU126" i="5"/>
  <c r="BT126" i="5" s="1"/>
  <c r="BA126" i="5" s="1"/>
  <c r="BU80" i="5"/>
  <c r="BT80" i="5" s="1"/>
  <c r="BA80" i="5" s="1"/>
  <c r="BU76" i="5"/>
  <c r="BT76" i="5" s="1"/>
  <c r="BA76" i="5" s="1"/>
  <c r="BU77" i="5"/>
  <c r="BT77" i="5" s="1"/>
  <c r="BA77" i="5" s="1"/>
  <c r="BU43" i="5"/>
  <c r="BT43" i="5" s="1"/>
  <c r="BR43" i="5" s="1"/>
  <c r="BU45" i="5"/>
  <c r="BT45" i="5" s="1"/>
  <c r="BA45" i="5" s="1"/>
  <c r="BU44" i="5"/>
  <c r="BT44" i="5" s="1"/>
  <c r="BA44" i="5" s="1"/>
  <c r="BU195" i="5"/>
  <c r="BT195" i="5" s="1"/>
  <c r="BU190" i="5"/>
  <c r="BT190" i="5" s="1"/>
  <c r="BR190" i="5" s="1"/>
  <c r="BU189" i="5"/>
  <c r="BT189" i="5" s="1"/>
  <c r="BR189" i="5" s="1"/>
  <c r="AZ189" i="5" s="1"/>
  <c r="BU185" i="5"/>
  <c r="BT185" i="5" s="1"/>
  <c r="BR185" i="5" s="1"/>
  <c r="AZ185" i="5" s="1"/>
  <c r="BU180" i="5"/>
  <c r="BT180" i="5" s="1"/>
  <c r="BU174" i="5"/>
  <c r="BT174" i="5" s="1"/>
  <c r="BR174" i="5" s="1"/>
  <c r="AZ174" i="5" s="1"/>
  <c r="BU143" i="5"/>
  <c r="BT143" i="5" s="1"/>
  <c r="BR143" i="5" s="1"/>
  <c r="AZ143" i="5" s="1"/>
  <c r="BU135" i="5"/>
  <c r="BT135" i="5" s="1"/>
  <c r="BR135" i="5" s="1"/>
  <c r="AZ135" i="5" s="1"/>
  <c r="BU138" i="5"/>
  <c r="BT138" i="5" s="1"/>
  <c r="BU154" i="5"/>
  <c r="BT154" i="5" s="1"/>
  <c r="BA154" i="5" s="1"/>
  <c r="BU153" i="5"/>
  <c r="BT153" i="5" s="1"/>
  <c r="BA153" i="5" s="1"/>
  <c r="BU155" i="5"/>
  <c r="BT155" i="5" s="1"/>
  <c r="BU152" i="5"/>
  <c r="BT152" i="5" s="1"/>
  <c r="BA152" i="5" s="1"/>
  <c r="BU91" i="5"/>
  <c r="BT91" i="5" s="1"/>
  <c r="BR91" i="5" s="1"/>
  <c r="AZ91" i="5" s="1"/>
  <c r="BU121" i="5"/>
  <c r="BT121" i="5" s="1"/>
  <c r="BA121" i="5" s="1"/>
  <c r="BU113" i="5"/>
  <c r="BT113" i="5" s="1"/>
  <c r="BA113" i="5" s="1"/>
  <c r="BU105" i="5"/>
  <c r="BT105" i="5" s="1"/>
  <c r="BA105" i="5" s="1"/>
  <c r="BU116" i="5"/>
  <c r="BT116" i="5" s="1"/>
  <c r="BA116" i="5" s="1"/>
  <c r="BU98" i="5"/>
  <c r="BT98" i="5" s="1"/>
  <c r="BR98" i="5" s="1"/>
  <c r="AZ98" i="5" s="1"/>
  <c r="BU88" i="5"/>
  <c r="BT88" i="5" s="1"/>
  <c r="BU73" i="5"/>
  <c r="BT73" i="5" s="1"/>
  <c r="BU69" i="5"/>
  <c r="BT69" i="5" s="1"/>
  <c r="BR69" i="5" s="1"/>
  <c r="AZ69" i="5" s="1"/>
  <c r="BU66" i="5"/>
  <c r="BT66" i="5" s="1"/>
  <c r="BR66" i="5" s="1"/>
  <c r="AZ66" i="5" s="1"/>
  <c r="BU59" i="5"/>
  <c r="BT59" i="5" s="1"/>
  <c r="BR59" i="5" s="1"/>
  <c r="BU58" i="5"/>
  <c r="BT58" i="5" s="1"/>
  <c r="BU50" i="5"/>
  <c r="BT50" i="5" s="1"/>
  <c r="BU51" i="5"/>
  <c r="BT51" i="5" s="1"/>
  <c r="BR51" i="5" s="1"/>
  <c r="AZ51" i="5" s="1"/>
  <c r="BU31" i="5"/>
  <c r="BT31" i="5" s="1"/>
  <c r="BA31" i="5" s="1"/>
  <c r="BU34" i="5"/>
  <c r="BT34" i="5" s="1"/>
  <c r="BR34" i="5" s="1"/>
  <c r="BU21" i="5"/>
  <c r="BT21" i="5" s="1"/>
  <c r="BU24" i="5"/>
  <c r="BT24" i="5" s="1"/>
  <c r="BR24" i="5" s="1"/>
  <c r="AZ24" i="5" s="1"/>
  <c r="BU26" i="5"/>
  <c r="BT26" i="5" s="1"/>
  <c r="BA26" i="5" s="1"/>
  <c r="BU171" i="5"/>
  <c r="BT171" i="5" s="1"/>
  <c r="BU46" i="5"/>
  <c r="BT46" i="5" s="1"/>
  <c r="BU133" i="5"/>
  <c r="BT133" i="5" s="1"/>
  <c r="BA133" i="5" s="1"/>
  <c r="BU213" i="5"/>
  <c r="BT213" i="5" s="1"/>
  <c r="BA213" i="5" s="1"/>
  <c r="BU165" i="5"/>
  <c r="BT165" i="5" s="1"/>
  <c r="BR165" i="5" s="1"/>
  <c r="BU235" i="5"/>
  <c r="BT235" i="5" s="1"/>
  <c r="BR235" i="5" s="1"/>
  <c r="AZ235" i="5" s="1"/>
  <c r="BU160" i="5"/>
  <c r="BT160" i="5" s="1"/>
  <c r="BR160" i="5" s="1"/>
  <c r="BU236" i="5"/>
  <c r="BT236" i="5" s="1"/>
  <c r="BU210" i="5"/>
  <c r="BT210" i="5" s="1"/>
  <c r="BU205" i="5"/>
  <c r="BT205" i="5" s="1"/>
  <c r="BA205" i="5" s="1"/>
  <c r="BU196" i="5"/>
  <c r="BT196" i="5" s="1"/>
  <c r="BU226" i="5"/>
  <c r="BT226" i="5" s="1"/>
  <c r="BA226" i="5" s="1"/>
  <c r="BU204" i="5"/>
  <c r="BT204" i="5" s="1"/>
  <c r="BR204" i="5" s="1"/>
  <c r="BU234" i="5"/>
  <c r="BT234" i="5" s="1"/>
  <c r="BU164" i="5"/>
  <c r="BT164" i="5" s="1"/>
  <c r="BR164" i="5" s="1"/>
  <c r="AZ164" i="5" s="1"/>
  <c r="BU124" i="5"/>
  <c r="BT124" i="5" s="1"/>
  <c r="BA124" i="5" s="1"/>
  <c r="BU122" i="5"/>
  <c r="BT122" i="5" s="1"/>
  <c r="BA122" i="5" s="1"/>
  <c r="BU40" i="5"/>
  <c r="BT40" i="5" s="1"/>
  <c r="BR40" i="5" s="1"/>
  <c r="AZ40" i="5" s="1"/>
  <c r="BU36" i="5"/>
  <c r="BT36" i="5" s="1"/>
  <c r="BR36" i="5" s="1"/>
  <c r="BU191" i="5"/>
  <c r="BT191" i="5" s="1"/>
  <c r="BA191" i="5" s="1"/>
  <c r="BU187" i="5"/>
  <c r="BT187" i="5" s="1"/>
  <c r="BA187" i="5" s="1"/>
  <c r="BU179" i="5"/>
  <c r="BT179" i="5" s="1"/>
  <c r="BR179" i="5" s="1"/>
  <c r="AZ179" i="5" s="1"/>
  <c r="BU192" i="5"/>
  <c r="BT192" i="5" s="1"/>
  <c r="BR192" i="5" s="1"/>
  <c r="AZ192" i="5" s="1"/>
  <c r="BU141" i="5"/>
  <c r="BT141" i="5" s="1"/>
  <c r="BA141" i="5" s="1"/>
  <c r="BU140" i="5"/>
  <c r="BT140" i="5" s="1"/>
  <c r="BA140" i="5" s="1"/>
  <c r="BU150" i="5"/>
  <c r="BT150" i="5" s="1"/>
  <c r="BU149" i="5"/>
  <c r="BT149" i="5" s="1"/>
  <c r="BR149" i="5" s="1"/>
  <c r="BU151" i="5"/>
  <c r="BT151" i="5" s="1"/>
  <c r="BR151" i="5" s="1"/>
  <c r="AZ151" i="5" s="1"/>
  <c r="BU119" i="5"/>
  <c r="BT119" i="5" s="1"/>
  <c r="BU111" i="5"/>
  <c r="BT111" i="5" s="1"/>
  <c r="BA111" i="5" s="1"/>
  <c r="BU103" i="5"/>
  <c r="BT103" i="5" s="1"/>
  <c r="BR103" i="5" s="1"/>
  <c r="AZ103" i="5" s="1"/>
  <c r="BU114" i="5"/>
  <c r="BT114" i="5" s="1"/>
  <c r="BA114" i="5" s="1"/>
  <c r="BU104" i="5"/>
  <c r="BT104" i="5" s="1"/>
  <c r="BU108" i="5"/>
  <c r="BT108" i="5" s="1"/>
  <c r="BR108" i="5" s="1"/>
  <c r="BU64" i="5"/>
  <c r="BT64" i="5" s="1"/>
  <c r="BA64" i="5" s="1"/>
  <c r="BU63" i="5"/>
  <c r="BT63" i="5" s="1"/>
  <c r="BA63" i="5" s="1"/>
  <c r="BU20" i="5"/>
  <c r="BT20" i="5" s="1"/>
  <c r="BA20" i="5" s="1"/>
  <c r="BU49" i="5"/>
  <c r="BT49" i="5" s="1"/>
  <c r="BA49" i="5" s="1"/>
  <c r="BU28" i="5"/>
  <c r="BT28" i="5" s="1"/>
  <c r="BR28" i="5" s="1"/>
  <c r="BU35" i="5"/>
  <c r="BT35" i="5" s="1"/>
  <c r="BR35" i="5" s="1"/>
  <c r="BU19" i="5"/>
  <c r="BT19" i="5" s="1"/>
  <c r="BA19" i="5" s="1"/>
  <c r="BU22" i="5"/>
  <c r="BT22" i="5" s="1"/>
  <c r="BA22" i="5" s="1"/>
  <c r="BU9" i="5"/>
  <c r="BT9" i="5" s="1"/>
  <c r="BR9" i="5" s="1"/>
  <c r="AZ9" i="5" s="1"/>
  <c r="BS5" i="5"/>
  <c r="BU55" i="5"/>
  <c r="BT55" i="5" s="1"/>
  <c r="BR55" i="5" s="1"/>
  <c r="AZ55" i="5" s="1"/>
  <c r="BU212" i="5"/>
  <c r="BT212" i="5" s="1"/>
  <c r="BR212" i="5" s="1"/>
  <c r="AZ212" i="5" s="1"/>
  <c r="BU162" i="5"/>
  <c r="BT162" i="5" s="1"/>
  <c r="BR162" i="5" s="1"/>
  <c r="BU233" i="5"/>
  <c r="BT233" i="5" s="1"/>
  <c r="BU246" i="5"/>
  <c r="BT246" i="5" s="1"/>
  <c r="BU230" i="5"/>
  <c r="BT230" i="5" s="1"/>
  <c r="BA230" i="5" s="1"/>
  <c r="BU168" i="5"/>
  <c r="BT168" i="5" s="1"/>
  <c r="BR168" i="5" s="1"/>
  <c r="AZ168" i="5" s="1"/>
  <c r="BU203" i="5"/>
  <c r="BT203" i="5" s="1"/>
  <c r="BA203" i="5" s="1"/>
  <c r="BU167" i="5"/>
  <c r="BT167" i="5" s="1"/>
  <c r="BU222" i="5"/>
  <c r="BT222" i="5" s="1"/>
  <c r="BA222" i="5" s="1"/>
  <c r="BU247" i="5"/>
  <c r="BT247" i="5" s="1"/>
  <c r="BR247" i="5" s="1"/>
  <c r="AZ247" i="5" s="1"/>
  <c r="BU217" i="5"/>
  <c r="BT217" i="5" s="1"/>
  <c r="BR217" i="5" s="1"/>
  <c r="AZ217" i="5" s="1"/>
  <c r="BU199" i="5"/>
  <c r="BT199" i="5" s="1"/>
  <c r="BA199" i="5" s="1"/>
  <c r="BU127" i="5"/>
  <c r="BT127" i="5" s="1"/>
  <c r="BA127" i="5" s="1"/>
  <c r="BU81" i="5"/>
  <c r="BT81" i="5" s="1"/>
  <c r="BA81" i="5" s="1"/>
  <c r="BU41" i="5"/>
  <c r="BT41" i="5" s="1"/>
  <c r="BA41" i="5" s="1"/>
  <c r="BU186" i="5"/>
  <c r="BT186" i="5" s="1"/>
  <c r="BR186" i="5" s="1"/>
  <c r="AZ186" i="5" s="1"/>
  <c r="BO248" i="5"/>
  <c r="BN248" i="5"/>
  <c r="BO39" i="5"/>
  <c r="BN39" i="5"/>
  <c r="BO102" i="5"/>
  <c r="BN102" i="5"/>
  <c r="BO50" i="5"/>
  <c r="BN50" i="5"/>
  <c r="BO34" i="5"/>
  <c r="BN34" i="5"/>
  <c r="BO54" i="5"/>
  <c r="BN54" i="5"/>
  <c r="BO188" i="5"/>
  <c r="BN188" i="5"/>
  <c r="BU14" i="5"/>
  <c r="BT14" i="5" s="1"/>
  <c r="BR14" i="5" s="1"/>
  <c r="AZ14" i="5" s="1"/>
  <c r="BU30" i="5"/>
  <c r="BT30" i="5" s="1"/>
  <c r="BR30" i="5" s="1"/>
  <c r="BU11" i="5"/>
  <c r="BT11" i="5" s="1"/>
  <c r="BA11" i="5" s="1"/>
  <c r="BU65" i="5"/>
  <c r="BT65" i="5" s="1"/>
  <c r="BA65" i="5" s="1"/>
  <c r="BU90" i="5"/>
  <c r="BT90" i="5" s="1"/>
  <c r="BA90" i="5" s="1"/>
  <c r="BU29" i="5"/>
  <c r="BT29" i="5" s="1"/>
  <c r="BU57" i="5"/>
  <c r="BT57" i="5" s="1"/>
  <c r="BR57" i="5" s="1"/>
  <c r="BU115" i="5"/>
  <c r="BT115" i="5" s="1"/>
  <c r="BA115" i="5" s="1"/>
  <c r="BN138" i="5"/>
  <c r="BU157" i="5"/>
  <c r="BT157" i="5" s="1"/>
  <c r="BU175" i="5"/>
  <c r="BT175" i="5" s="1"/>
  <c r="BR175" i="5" s="1"/>
  <c r="AZ175" i="5" s="1"/>
  <c r="BU194" i="5"/>
  <c r="BT194" i="5" s="1"/>
  <c r="BN36" i="5"/>
  <c r="BU232" i="5"/>
  <c r="BT232" i="5" s="1"/>
  <c r="BA232" i="5" s="1"/>
  <c r="BU202" i="5"/>
  <c r="BT202" i="5" s="1"/>
  <c r="BA202" i="5" s="1"/>
  <c r="BU159" i="5"/>
  <c r="BT159" i="5" s="1"/>
  <c r="BA159" i="5" s="1"/>
  <c r="BU231" i="5"/>
  <c r="BT231" i="5" s="1"/>
  <c r="BA231" i="5" s="1"/>
  <c r="BN238" i="5"/>
  <c r="BO93" i="5"/>
  <c r="BN23" i="5"/>
  <c r="BN15" i="5"/>
  <c r="BN249" i="5"/>
  <c r="BO120" i="5"/>
  <c r="BO121" i="5"/>
  <c r="BO111" i="5"/>
  <c r="BO99" i="5"/>
  <c r="BO159" i="5"/>
  <c r="BO240" i="5"/>
  <c r="BO246" i="5"/>
  <c r="BO8" i="5"/>
  <c r="BN10" i="5"/>
  <c r="BN30" i="5"/>
  <c r="BN56" i="5"/>
  <c r="BN57" i="5"/>
  <c r="BN65" i="5"/>
  <c r="BN68" i="5"/>
  <c r="BN88" i="5"/>
  <c r="BN108" i="5"/>
  <c r="BN153" i="5"/>
  <c r="BN136" i="5"/>
  <c r="BN237" i="5"/>
  <c r="BN226" i="5"/>
  <c r="BN133" i="5"/>
  <c r="BN252" i="5"/>
  <c r="BO192" i="5"/>
  <c r="BO144" i="5"/>
  <c r="BO154" i="5"/>
  <c r="BO112" i="5"/>
  <c r="BO101" i="5"/>
  <c r="BO66" i="5"/>
  <c r="BO58" i="5"/>
  <c r="BN35" i="5"/>
  <c r="BN28" i="5"/>
  <c r="BN59" i="5"/>
  <c r="BN43" i="5"/>
  <c r="BN123" i="5"/>
  <c r="BN165" i="5"/>
  <c r="BN162" i="5"/>
  <c r="BJ6" i="5"/>
  <c r="BK6" i="5"/>
  <c r="AZ393" i="5"/>
  <c r="BA392" i="5"/>
  <c r="BA400" i="5"/>
  <c r="AZ400" i="5"/>
  <c r="BA394" i="5"/>
  <c r="AZ401" i="5"/>
  <c r="AZ394" i="5"/>
  <c r="BR399" i="5"/>
  <c r="AZ399" i="5" s="1"/>
  <c r="BA399" i="5"/>
  <c r="BR396" i="5"/>
  <c r="AZ396" i="5" s="1"/>
  <c r="BA396" i="5"/>
  <c r="BA402" i="5"/>
  <c r="BA401" i="5"/>
  <c r="BA395" i="5"/>
  <c r="BA420" i="5"/>
  <c r="BA363" i="5"/>
  <c r="BA425" i="5"/>
  <c r="BA431" i="5"/>
  <c r="BA433" i="5"/>
  <c r="BR427" i="5"/>
  <c r="AZ427" i="5" s="1"/>
  <c r="BA427" i="5"/>
  <c r="BR430" i="5"/>
  <c r="AZ430" i="5" s="1"/>
  <c r="BR432" i="5"/>
  <c r="AZ432" i="5" s="1"/>
  <c r="BA432" i="5"/>
  <c r="BR436" i="5"/>
  <c r="AZ436" i="5" s="1"/>
  <c r="BA436" i="5"/>
  <c r="BR437" i="5"/>
  <c r="AZ437" i="5" s="1"/>
  <c r="BA437" i="5"/>
  <c r="BR426" i="5"/>
  <c r="AZ426" i="5" s="1"/>
  <c r="BA426" i="5"/>
  <c r="BR435" i="5"/>
  <c r="AZ435" i="5" s="1"/>
  <c r="BA435" i="5"/>
  <c r="BR428" i="5"/>
  <c r="AZ428" i="5" s="1"/>
  <c r="BR431" i="5"/>
  <c r="AZ431" i="5" s="1"/>
  <c r="BR433" i="5"/>
  <c r="AZ433" i="5" s="1"/>
  <c r="BR434" i="5"/>
  <c r="AZ434" i="5" s="1"/>
  <c r="BA434" i="5"/>
  <c r="BA430" i="5"/>
  <c r="BA428" i="5"/>
  <c r="BR425" i="5"/>
  <c r="AZ425" i="5" s="1"/>
  <c r="BR429" i="5"/>
  <c r="AZ429" i="5" s="1"/>
  <c r="BA429" i="5"/>
  <c r="S144" i="107"/>
  <c r="AD158" i="107"/>
  <c r="R153" i="107"/>
  <c r="Y153" i="107"/>
  <c r="S151" i="107"/>
  <c r="AD161" i="107"/>
  <c r="T145" i="107"/>
  <c r="AD153" i="107"/>
  <c r="AD147" i="107"/>
  <c r="AD162" i="107"/>
  <c r="S159" i="107"/>
  <c r="T146" i="107"/>
  <c r="Z150" i="107"/>
  <c r="AD149" i="107"/>
  <c r="AD144" i="107"/>
  <c r="AE145" i="107"/>
  <c r="AE148" i="107"/>
  <c r="S149" i="107"/>
  <c r="AB149" i="107"/>
  <c r="S153" i="107"/>
  <c r="AD151" i="107"/>
  <c r="AD159" i="107"/>
  <c r="S157" i="107"/>
  <c r="S162" i="107"/>
  <c r="S158" i="107"/>
  <c r="AD156" i="107"/>
  <c r="AD148" i="107"/>
  <c r="AD157" i="107"/>
  <c r="S160" i="107"/>
  <c r="S156" i="107"/>
  <c r="S161" i="107"/>
  <c r="AD150" i="107"/>
  <c r="T148" i="107"/>
  <c r="T150" i="107"/>
  <c r="AE150" i="107"/>
  <c r="AE146" i="107"/>
  <c r="AD146" i="107"/>
  <c r="AD152" i="107"/>
  <c r="AD154" i="107"/>
  <c r="S152" i="107"/>
  <c r="AD160" i="107"/>
  <c r="AG140" i="107"/>
  <c r="AG137" i="107"/>
  <c r="AG138" i="107"/>
  <c r="AG139" i="107"/>
  <c r="AG131" i="107"/>
  <c r="W124" i="107"/>
  <c r="AG128" i="107"/>
  <c r="V17" i="7"/>
  <c r="AG127" i="107"/>
  <c r="AG124" i="107"/>
  <c r="AG133" i="107"/>
  <c r="AG119" i="107"/>
  <c r="AH129" i="107"/>
  <c r="AG135" i="107"/>
  <c r="AG126" i="107"/>
  <c r="AG129" i="107"/>
  <c r="AG123" i="107"/>
  <c r="V7" i="7" l="1"/>
  <c r="BA391" i="5"/>
  <c r="BA386" i="5"/>
  <c r="BA389" i="5"/>
  <c r="BA382" i="5"/>
  <c r="BA381" i="5"/>
  <c r="BA383" i="5"/>
  <c r="BS383" i="5"/>
  <c r="BA373" i="5"/>
  <c r="BR358" i="5"/>
  <c r="AZ358" i="5" s="1"/>
  <c r="BR390" i="5"/>
  <c r="AZ390" i="5" s="1"/>
  <c r="BA384" i="5"/>
  <c r="BA388" i="5"/>
  <c r="BA393" i="5"/>
  <c r="BA385" i="5"/>
  <c r="BR370" i="5"/>
  <c r="AZ370" i="5" s="1"/>
  <c r="BA380" i="5"/>
  <c r="BA369" i="5"/>
  <c r="BR365" i="5"/>
  <c r="AZ365" i="5" s="1"/>
  <c r="BR355" i="5"/>
  <c r="AZ355" i="5" s="1"/>
  <c r="BA371" i="5"/>
  <c r="BR372" i="5"/>
  <c r="AZ372" i="5" s="1"/>
  <c r="BA349" i="5"/>
  <c r="BR378" i="5"/>
  <c r="AZ378" i="5" s="1"/>
  <c r="BR379" i="5"/>
  <c r="AZ379" i="5" s="1"/>
  <c r="BA336" i="5"/>
  <c r="BR376" i="5"/>
  <c r="AZ376" i="5" s="1"/>
  <c r="BA341" i="5"/>
  <c r="BA352" i="5"/>
  <c r="BR366" i="5"/>
  <c r="AZ366" i="5" s="1"/>
  <c r="BA375" i="5"/>
  <c r="BR344" i="5"/>
  <c r="AZ344" i="5" s="1"/>
  <c r="BR364" i="5"/>
  <c r="AZ364" i="5" s="1"/>
  <c r="BA347" i="5"/>
  <c r="BA359" i="5"/>
  <c r="BR354" i="5"/>
  <c r="AZ354" i="5" s="1"/>
  <c r="BA377" i="5"/>
  <c r="BR403" i="5"/>
  <c r="AZ403" i="5" s="1"/>
  <c r="BA325" i="5"/>
  <c r="BA367" i="5"/>
  <c r="BA409" i="5"/>
  <c r="AZ160" i="5"/>
  <c r="BA387" i="5"/>
  <c r="BA398" i="5"/>
  <c r="BA357" i="5"/>
  <c r="BA338" i="5"/>
  <c r="BR360" i="5"/>
  <c r="AZ360" i="5" s="1"/>
  <c r="BR368" i="5"/>
  <c r="AZ368" i="5" s="1"/>
  <c r="BA361" i="5"/>
  <c r="BA408" i="5"/>
  <c r="BR374" i="5"/>
  <c r="AZ374" i="5" s="1"/>
  <c r="BR292" i="5"/>
  <c r="AZ292" i="5" s="1"/>
  <c r="BR207" i="5"/>
  <c r="AZ207" i="5" s="1"/>
  <c r="BA350" i="5"/>
  <c r="BA340" i="5"/>
  <c r="BA339" i="5"/>
  <c r="BA397" i="5"/>
  <c r="BR362" i="5"/>
  <c r="AZ362" i="5" s="1"/>
  <c r="AZ409" i="5"/>
  <c r="O162" i="107"/>
  <c r="O161" i="107"/>
  <c r="O159" i="107"/>
  <c r="O158" i="107"/>
  <c r="O157" i="107"/>
  <c r="O156" i="107"/>
  <c r="O160" i="107"/>
  <c r="BR407" i="5"/>
  <c r="AZ407" i="5" s="1"/>
  <c r="BA407" i="5"/>
  <c r="BR406" i="5"/>
  <c r="AZ406" i="5" s="1"/>
  <c r="BA406" i="5"/>
  <c r="BA405" i="5"/>
  <c r="BR404" i="5"/>
  <c r="AZ404" i="5" s="1"/>
  <c r="BA404" i="5"/>
  <c r="BA353" i="5"/>
  <c r="BR348" i="5"/>
  <c r="AZ348" i="5" s="1"/>
  <c r="BR345" i="5"/>
  <c r="AZ345" i="5" s="1"/>
  <c r="BA327" i="5"/>
  <c r="BS233" i="5"/>
  <c r="BA342" i="5"/>
  <c r="BR346" i="5"/>
  <c r="AZ346" i="5" s="1"/>
  <c r="BA331" i="5"/>
  <c r="BR125" i="5"/>
  <c r="AZ125" i="5" s="1"/>
  <c r="BA351" i="5"/>
  <c r="BA343" i="5"/>
  <c r="BA337" i="5"/>
  <c r="BR356" i="5"/>
  <c r="AZ356" i="5" s="1"/>
  <c r="BA324" i="5"/>
  <c r="BA309" i="5"/>
  <c r="BA312" i="5"/>
  <c r="BA299" i="5"/>
  <c r="BA280" i="5"/>
  <c r="BR296" i="5"/>
  <c r="AZ296" i="5" s="1"/>
  <c r="BA326" i="5"/>
  <c r="BA330" i="5"/>
  <c r="BR328" i="5"/>
  <c r="AZ328" i="5" s="1"/>
  <c r="BA303" i="5"/>
  <c r="BA323" i="5"/>
  <c r="BA310" i="5"/>
  <c r="BA169" i="5"/>
  <c r="BA193" i="5"/>
  <c r="BR71" i="5"/>
  <c r="AZ71" i="5" s="1"/>
  <c r="BA295" i="5"/>
  <c r="BR304" i="5"/>
  <c r="AZ304" i="5" s="1"/>
  <c r="BA265" i="5"/>
  <c r="BA298" i="5"/>
  <c r="BA297" i="5"/>
  <c r="BA329" i="5"/>
  <c r="BA334" i="5"/>
  <c r="BR333" i="5"/>
  <c r="AZ333" i="5" s="1"/>
  <c r="BR97" i="5"/>
  <c r="AZ97" i="5" s="1"/>
  <c r="BA307" i="5"/>
  <c r="BA320" i="5"/>
  <c r="BA315" i="5"/>
  <c r="BR311" i="5"/>
  <c r="AZ311" i="5" s="1"/>
  <c r="BA332" i="5"/>
  <c r="BA322" i="5"/>
  <c r="BR335" i="5"/>
  <c r="AZ335" i="5" s="1"/>
  <c r="BA308" i="5"/>
  <c r="BR301" i="5"/>
  <c r="AZ301" i="5" s="1"/>
  <c r="BR254" i="5"/>
  <c r="AZ254" i="5" s="1"/>
  <c r="BR318" i="5"/>
  <c r="AZ318" i="5" s="1"/>
  <c r="BR293" i="5"/>
  <c r="AZ293" i="5" s="1"/>
  <c r="BR302" i="5"/>
  <c r="AZ302" i="5" s="1"/>
  <c r="BA316" i="5"/>
  <c r="BR321" i="5"/>
  <c r="AZ321" i="5" s="1"/>
  <c r="BA305" i="5"/>
  <c r="BA317" i="5"/>
  <c r="AZ314" i="5"/>
  <c r="BA281" i="5"/>
  <c r="BR319" i="5"/>
  <c r="AZ319" i="5" s="1"/>
  <c r="BA314" i="5"/>
  <c r="BA242" i="5"/>
  <c r="BR313" i="5"/>
  <c r="AZ313" i="5" s="1"/>
  <c r="BA288" i="5"/>
  <c r="BA272" i="5"/>
  <c r="BR294" i="5"/>
  <c r="AZ294" i="5" s="1"/>
  <c r="BA66" i="5"/>
  <c r="BA306" i="5"/>
  <c r="BR284" i="5"/>
  <c r="AZ284" i="5" s="1"/>
  <c r="BA120" i="5"/>
  <c r="BA300" i="5"/>
  <c r="BS295" i="5"/>
  <c r="BR277" i="5"/>
  <c r="AZ277" i="5" s="1"/>
  <c r="BA168" i="5"/>
  <c r="BA137" i="5"/>
  <c r="BA60" i="5"/>
  <c r="BR139" i="5"/>
  <c r="AZ139" i="5" s="1"/>
  <c r="BR286" i="5"/>
  <c r="AZ286" i="5" s="1"/>
  <c r="BR67" i="5"/>
  <c r="AZ67" i="5" s="1"/>
  <c r="BR166" i="5"/>
  <c r="AZ166" i="5" s="1"/>
  <c r="BA275" i="5"/>
  <c r="BR274" i="5"/>
  <c r="AZ274" i="5" s="1"/>
  <c r="BS339" i="5"/>
  <c r="BS425" i="5"/>
  <c r="BA131" i="5"/>
  <c r="BS327" i="5"/>
  <c r="BS430" i="5"/>
  <c r="BS438" i="5"/>
  <c r="BA278" i="5"/>
  <c r="BS433" i="5"/>
  <c r="BS376" i="5"/>
  <c r="BS316" i="5"/>
  <c r="BR283" i="5"/>
  <c r="BR133" i="5"/>
  <c r="AZ133" i="5" s="1"/>
  <c r="BR276" i="5"/>
  <c r="AZ276" i="5" s="1"/>
  <c r="BA84" i="5"/>
  <c r="BS431" i="5"/>
  <c r="BS329" i="5"/>
  <c r="BS292" i="5"/>
  <c r="BS288" i="5"/>
  <c r="BA106" i="5"/>
  <c r="BS193" i="5"/>
  <c r="BS277" i="5"/>
  <c r="BA262" i="5"/>
  <c r="AZ106" i="5"/>
  <c r="BA103" i="5"/>
  <c r="BA149" i="5"/>
  <c r="BS287" i="5"/>
  <c r="AZ60" i="5"/>
  <c r="BA89" i="5"/>
  <c r="BA260" i="5"/>
  <c r="BR287" i="5"/>
  <c r="AZ287" i="5" s="1"/>
  <c r="AZ280" i="5"/>
  <c r="AZ149" i="5"/>
  <c r="BR107" i="5"/>
  <c r="AZ107" i="5" s="1"/>
  <c r="BA290" i="5"/>
  <c r="AZ283" i="5"/>
  <c r="BS311" i="5"/>
  <c r="BS372" i="5"/>
  <c r="BS371" i="5"/>
  <c r="BS263" i="5"/>
  <c r="BS294" i="5"/>
  <c r="BS169" i="5"/>
  <c r="BS344" i="5"/>
  <c r="BS429" i="5"/>
  <c r="BR263" i="5"/>
  <c r="AZ263" i="5" s="1"/>
  <c r="BR256" i="5"/>
  <c r="AZ256" i="5" s="1"/>
  <c r="BR208" i="5"/>
  <c r="AZ208" i="5" s="1"/>
  <c r="BA74" i="5"/>
  <c r="BR15" i="5"/>
  <c r="AZ15" i="5" s="1"/>
  <c r="BR255" i="5"/>
  <c r="AZ255" i="5" s="1"/>
  <c r="BA282" i="5"/>
  <c r="BA271" i="5"/>
  <c r="BR289" i="5"/>
  <c r="AZ289" i="5" s="1"/>
  <c r="BA100" i="5"/>
  <c r="BA285" i="5"/>
  <c r="BR201" i="5"/>
  <c r="AZ201" i="5" s="1"/>
  <c r="BA257" i="5"/>
  <c r="BR291" i="5"/>
  <c r="AZ291" i="5" s="1"/>
  <c r="BA279" i="5"/>
  <c r="BA37" i="5"/>
  <c r="BS291" i="5"/>
  <c r="BS64" i="5"/>
  <c r="BS308" i="5"/>
  <c r="BS260" i="5"/>
  <c r="BS401" i="5"/>
  <c r="BR259" i="5"/>
  <c r="AZ259" i="5" s="1"/>
  <c r="BR146" i="5"/>
  <c r="AZ146" i="5" s="1"/>
  <c r="BR161" i="5"/>
  <c r="AZ161" i="5" s="1"/>
  <c r="BA143" i="5"/>
  <c r="BA164" i="5"/>
  <c r="BR170" i="5"/>
  <c r="AZ170" i="5" s="1"/>
  <c r="BR94" i="5"/>
  <c r="AZ94" i="5" s="1"/>
  <c r="BR65" i="5"/>
  <c r="AZ65" i="5" s="1"/>
  <c r="BA98" i="5"/>
  <c r="BR183" i="5"/>
  <c r="AZ183" i="5" s="1"/>
  <c r="BR93" i="5"/>
  <c r="AZ93" i="5" s="1"/>
  <c r="BA156" i="5"/>
  <c r="BA160" i="5"/>
  <c r="BA189" i="5"/>
  <c r="BS170" i="5"/>
  <c r="BS342" i="5"/>
  <c r="BS352" i="5"/>
  <c r="BS309" i="5"/>
  <c r="BS324" i="5"/>
  <c r="BS387" i="5"/>
  <c r="BS359" i="5"/>
  <c r="BS335" i="5"/>
  <c r="BS133" i="5"/>
  <c r="BS345" i="5"/>
  <c r="BS326" i="5"/>
  <c r="BS244" i="5"/>
  <c r="BS285" i="5"/>
  <c r="BS443" i="5"/>
  <c r="BS258" i="5"/>
  <c r="BA251" i="5"/>
  <c r="BA28" i="5"/>
  <c r="BR61" i="5"/>
  <c r="AZ61" i="5" s="1"/>
  <c r="AZ264" i="5"/>
  <c r="BR266" i="5"/>
  <c r="AZ266" i="5" s="1"/>
  <c r="BA268" i="5"/>
  <c r="BS268" i="5"/>
  <c r="BS172" i="5"/>
  <c r="BA243" i="5"/>
  <c r="BA52" i="5"/>
  <c r="BA264" i="5"/>
  <c r="BA267" i="5"/>
  <c r="BA96" i="5"/>
  <c r="BS52" i="5"/>
  <c r="BS96" i="5"/>
  <c r="BS269" i="5"/>
  <c r="BR258" i="5"/>
  <c r="AZ258" i="5" s="1"/>
  <c r="BS182" i="5"/>
  <c r="BR16" i="5"/>
  <c r="AZ16" i="5" s="1"/>
  <c r="BS297" i="5"/>
  <c r="BS255" i="5"/>
  <c r="BS66" i="5"/>
  <c r="BS242" i="5"/>
  <c r="BS362" i="5"/>
  <c r="BS343" i="5"/>
  <c r="BS278" i="5"/>
  <c r="BS100" i="5"/>
  <c r="BS293" i="5"/>
  <c r="BS351" i="5"/>
  <c r="BS254" i="5"/>
  <c r="BS332" i="5"/>
  <c r="BS413" i="5"/>
  <c r="BS418" i="5"/>
  <c r="BS380" i="5"/>
  <c r="BS435" i="5"/>
  <c r="BS162" i="5"/>
  <c r="BS224" i="5"/>
  <c r="BA261" i="5"/>
  <c r="BS273" i="5"/>
  <c r="BA273" i="5"/>
  <c r="BA269" i="5"/>
  <c r="BA224" i="5"/>
  <c r="BR224" i="5"/>
  <c r="AZ224" i="5" s="1"/>
  <c r="BR188" i="5"/>
  <c r="AZ188" i="5" s="1"/>
  <c r="BR191" i="5"/>
  <c r="AZ191" i="5" s="1"/>
  <c r="BR172" i="5"/>
  <c r="AZ172" i="5" s="1"/>
  <c r="BA162" i="5"/>
  <c r="BR158" i="5"/>
  <c r="AZ158" i="5" s="1"/>
  <c r="BR112" i="5"/>
  <c r="AZ112" i="5" s="1"/>
  <c r="BR83" i="5"/>
  <c r="AZ83" i="5" s="1"/>
  <c r="BA258" i="5"/>
  <c r="BS107" i="5"/>
  <c r="BA27" i="5"/>
  <c r="BR269" i="5"/>
  <c r="AZ269" i="5" s="1"/>
  <c r="BS17" i="5"/>
  <c r="AZ190" i="5"/>
  <c r="BR68" i="5"/>
  <c r="AZ68" i="5" s="1"/>
  <c r="BR105" i="5"/>
  <c r="AZ105" i="5" s="1"/>
  <c r="BR270" i="5"/>
  <c r="AZ270" i="5" s="1"/>
  <c r="BS83" i="5"/>
  <c r="BA182" i="5"/>
  <c r="BS144" i="5"/>
  <c r="BS101" i="5"/>
  <c r="BR79" i="5"/>
  <c r="AZ79" i="5" s="1"/>
  <c r="AZ242" i="5"/>
  <c r="BR124" i="5"/>
  <c r="AZ124" i="5" s="1"/>
  <c r="BS321" i="5"/>
  <c r="BS137" i="5"/>
  <c r="BS61" i="5"/>
  <c r="BS16" i="5"/>
  <c r="BS70" i="5"/>
  <c r="BS336" i="5"/>
  <c r="BS274" i="5"/>
  <c r="BS166" i="5"/>
  <c r="BS125" i="5"/>
  <c r="BS106" i="5"/>
  <c r="BS149" i="5"/>
  <c r="BS354" i="5"/>
  <c r="BS312" i="5"/>
  <c r="BS270" i="5"/>
  <c r="BS265" i="5"/>
  <c r="BS27" i="5"/>
  <c r="BS436" i="5"/>
  <c r="BS39" i="5"/>
  <c r="BS301" i="5"/>
  <c r="BS251" i="5"/>
  <c r="BS378" i="5"/>
  <c r="BS365" i="5"/>
  <c r="BS272" i="5"/>
  <c r="BS411" i="5"/>
  <c r="BS405" i="5"/>
  <c r="BS357" i="5"/>
  <c r="BS338" i="5"/>
  <c r="BS189" i="5"/>
  <c r="AZ252" i="5"/>
  <c r="BR244" i="5"/>
  <c r="AZ244" i="5" s="1"/>
  <c r="BA252" i="5"/>
  <c r="BR221" i="5"/>
  <c r="AZ221" i="5" s="1"/>
  <c r="BR219" i="5"/>
  <c r="AZ219" i="5" s="1"/>
  <c r="BR184" i="5"/>
  <c r="AZ184" i="5" s="1"/>
  <c r="BS183" i="5"/>
  <c r="BA144" i="5"/>
  <c r="BA136" i="5"/>
  <c r="BR142" i="5"/>
  <c r="AZ142" i="5" s="1"/>
  <c r="BA129" i="5"/>
  <c r="BS114" i="5"/>
  <c r="BS112" i="5"/>
  <c r="BA101" i="5"/>
  <c r="AZ74" i="5"/>
  <c r="BS67" i="5"/>
  <c r="BR72" i="5"/>
  <c r="AZ72" i="5" s="1"/>
  <c r="BA53" i="5"/>
  <c r="BR64" i="5"/>
  <c r="AZ64" i="5" s="1"/>
  <c r="BA48" i="5"/>
  <c r="BA14" i="5"/>
  <c r="BR17" i="5"/>
  <c r="AZ17" i="5" s="1"/>
  <c r="BR144" i="5"/>
  <c r="AZ144" i="5" s="1"/>
  <c r="BR226" i="5"/>
  <c r="AZ226" i="5" s="1"/>
  <c r="BS191" i="5"/>
  <c r="BS7" i="5"/>
  <c r="BS227" i="5"/>
  <c r="BR90" i="5"/>
  <c r="AZ90" i="5" s="1"/>
  <c r="BR114" i="5"/>
  <c r="AZ114" i="5" s="1"/>
  <c r="BR78" i="5"/>
  <c r="AZ78" i="5" s="1"/>
  <c r="BR163" i="5"/>
  <c r="AZ163" i="5" s="1"/>
  <c r="BR31" i="5"/>
  <c r="AZ31" i="5" s="1"/>
  <c r="AZ181" i="5"/>
  <c r="AZ193" i="5"/>
  <c r="BR81" i="5"/>
  <c r="AZ81" i="5" s="1"/>
  <c r="BR203" i="5"/>
  <c r="AZ203" i="5" s="1"/>
  <c r="BS333" i="5"/>
  <c r="BA192" i="5"/>
  <c r="BS156" i="5"/>
  <c r="BS261" i="5"/>
  <c r="BS91" i="5"/>
  <c r="BS315" i="5"/>
  <c r="BS347" i="5"/>
  <c r="BS346" i="5"/>
  <c r="BS319" i="5"/>
  <c r="BS276" i="5"/>
  <c r="BS304" i="5"/>
  <c r="BS201" i="5"/>
  <c r="BS216" i="5"/>
  <c r="BA185" i="5"/>
  <c r="BS325" i="5"/>
  <c r="BS296" i="5"/>
  <c r="BS84" i="5"/>
  <c r="BS188" i="5"/>
  <c r="BS434" i="5"/>
  <c r="BS355" i="5"/>
  <c r="BS318" i="5"/>
  <c r="BS290" i="5"/>
  <c r="BS256" i="5"/>
  <c r="BS120" i="5"/>
  <c r="BS368" i="5"/>
  <c r="BS349" i="5"/>
  <c r="BS257" i="5"/>
  <c r="BS158" i="5"/>
  <c r="BS432" i="5"/>
  <c r="BS328" i="5"/>
  <c r="BS300" i="5"/>
  <c r="BS259" i="5"/>
  <c r="BS89" i="5"/>
  <c r="BS437" i="5"/>
  <c r="BS252" i="5"/>
  <c r="BS340" i="5"/>
  <c r="BS361" i="5"/>
  <c r="BS402" i="5"/>
  <c r="BS386" i="5"/>
  <c r="BS381" i="5"/>
  <c r="BS407" i="5"/>
  <c r="BS334" i="5"/>
  <c r="BS267" i="5"/>
  <c r="BS47" i="5"/>
  <c r="BS219" i="5"/>
  <c r="BS307" i="5"/>
  <c r="BS79" i="5"/>
  <c r="BS94" i="5"/>
  <c r="BS382" i="5"/>
  <c r="BS313" i="5"/>
  <c r="BS299" i="5"/>
  <c r="BS305" i="5"/>
  <c r="BS38" i="5"/>
  <c r="BS60" i="5"/>
  <c r="BS282" i="5"/>
  <c r="BS445" i="5"/>
  <c r="BS384" i="5"/>
  <c r="BS400" i="5"/>
  <c r="BS417" i="5"/>
  <c r="BS404" i="5"/>
  <c r="BS406" i="5"/>
  <c r="BS317" i="5"/>
  <c r="BS124" i="5"/>
  <c r="BS168" i="5"/>
  <c r="BA250" i="5"/>
  <c r="BA229" i="5"/>
  <c r="BA216" i="5"/>
  <c r="BA177" i="5"/>
  <c r="BS184" i="5"/>
  <c r="BA135" i="5"/>
  <c r="BR141" i="5"/>
  <c r="AZ141" i="5" s="1"/>
  <c r="BS151" i="5"/>
  <c r="BR115" i="5"/>
  <c r="AZ115" i="5" s="1"/>
  <c r="BS85" i="5"/>
  <c r="BR63" i="5"/>
  <c r="AZ63" i="5" s="1"/>
  <c r="BA39" i="5"/>
  <c r="BR45" i="5"/>
  <c r="AZ45" i="5" s="1"/>
  <c r="BA38" i="5"/>
  <c r="BR44" i="5"/>
  <c r="AZ44" i="5" s="1"/>
  <c r="BR47" i="5"/>
  <c r="AZ47" i="5" s="1"/>
  <c r="BS51" i="5"/>
  <c r="AZ35" i="5"/>
  <c r="BR86" i="5"/>
  <c r="AZ86" i="5" s="1"/>
  <c r="BS127" i="5"/>
  <c r="BS238" i="5"/>
  <c r="BR198" i="5"/>
  <c r="AZ198" i="5" s="1"/>
  <c r="BA35" i="5"/>
  <c r="BA233" i="5"/>
  <c r="BS203" i="5"/>
  <c r="BS108" i="5"/>
  <c r="BR26" i="5"/>
  <c r="AZ26" i="5" s="1"/>
  <c r="BA8" i="5"/>
  <c r="BR102" i="5"/>
  <c r="AZ102" i="5" s="1"/>
  <c r="BA151" i="5"/>
  <c r="AZ123" i="5"/>
  <c r="BR231" i="5"/>
  <c r="AZ231" i="5" s="1"/>
  <c r="BS56" i="5"/>
  <c r="BS115" i="5"/>
  <c r="BS43" i="5"/>
  <c r="BS57" i="5"/>
  <c r="BS11" i="5"/>
  <c r="BS111" i="5"/>
  <c r="BS150" i="5"/>
  <c r="BS234" i="5"/>
  <c r="BS205" i="5"/>
  <c r="BS46" i="5"/>
  <c r="BS21" i="5"/>
  <c r="BS50" i="5"/>
  <c r="BS190" i="5"/>
  <c r="BS240" i="5"/>
  <c r="BS249" i="5"/>
  <c r="BS42" i="5"/>
  <c r="BS220" i="5"/>
  <c r="BS134" i="5"/>
  <c r="BS211" i="5"/>
  <c r="BS279" i="5"/>
  <c r="BS266" i="5"/>
  <c r="BS310" i="5"/>
  <c r="BS440" i="5"/>
  <c r="BS375" i="5"/>
  <c r="BS369" i="5"/>
  <c r="BS397" i="5"/>
  <c r="BS389" i="5"/>
  <c r="BS412" i="5"/>
  <c r="BS388" i="5"/>
  <c r="BS416" i="5"/>
  <c r="BS398" i="5"/>
  <c r="BS410" i="5"/>
  <c r="BS396" i="5"/>
  <c r="BS428" i="5"/>
  <c r="BS284" i="5"/>
  <c r="BS264" i="5"/>
  <c r="BS81" i="5"/>
  <c r="BS143" i="5"/>
  <c r="BS157" i="5"/>
  <c r="BS29" i="5"/>
  <c r="BS167" i="5"/>
  <c r="BS104" i="5"/>
  <c r="BS210" i="5"/>
  <c r="BS138" i="5"/>
  <c r="BS180" i="5"/>
  <c r="BS195" i="5"/>
  <c r="BS123" i="5"/>
  <c r="BS214" i="5"/>
  <c r="BS206" i="5"/>
  <c r="BS245" i="5"/>
  <c r="BS117" i="5"/>
  <c r="BS35" i="5"/>
  <c r="BS236" i="5"/>
  <c r="BS31" i="5"/>
  <c r="BS88" i="5"/>
  <c r="BS113" i="5"/>
  <c r="BS155" i="5"/>
  <c r="BS185" i="5"/>
  <c r="BS76" i="5"/>
  <c r="BS221" i="5"/>
  <c r="BS248" i="5"/>
  <c r="BS253" i="5"/>
  <c r="AZ56" i="5"/>
  <c r="BS136" i="5"/>
  <c r="BS129" i="5"/>
  <c r="BS37" i="5"/>
  <c r="BS441" i="5"/>
  <c r="BS420" i="5"/>
  <c r="BS423" i="5"/>
  <c r="BS394" i="5"/>
  <c r="BS379" i="5"/>
  <c r="BS385" i="5"/>
  <c r="BS415" i="5"/>
  <c r="BS409" i="5"/>
  <c r="BS392" i="5"/>
  <c r="BS391" i="5"/>
  <c r="BS393" i="5"/>
  <c r="BS399" i="5"/>
  <c r="BS426" i="5"/>
  <c r="BS330" i="5"/>
  <c r="BS280" i="5"/>
  <c r="BS200" i="5"/>
  <c r="BS44" i="5"/>
  <c r="BS71" i="5"/>
  <c r="BS194" i="5"/>
  <c r="BS9" i="5"/>
  <c r="AZ28" i="5"/>
  <c r="AZ36" i="5"/>
  <c r="BS196" i="5"/>
  <c r="BS80" i="5"/>
  <c r="AZ48" i="5"/>
  <c r="BS146" i="5"/>
  <c r="BS53" i="5"/>
  <c r="BS12" i="5"/>
  <c r="BA248" i="5"/>
  <c r="BA227" i="5"/>
  <c r="BR236" i="5"/>
  <c r="AZ236" i="5" s="1"/>
  <c r="BS229" i="5"/>
  <c r="BA235" i="5"/>
  <c r="BR234" i="5"/>
  <c r="AZ234" i="5" s="1"/>
  <c r="BR248" i="5"/>
  <c r="AZ248" i="5" s="1"/>
  <c r="BA253" i="5"/>
  <c r="BS241" i="5"/>
  <c r="BA228" i="5"/>
  <c r="BA236" i="5"/>
  <c r="BA241" i="5"/>
  <c r="BR253" i="5"/>
  <c r="AZ253" i="5" s="1"/>
  <c r="BA217" i="5"/>
  <c r="BR213" i="5"/>
  <c r="AZ213" i="5" s="1"/>
  <c r="BS213" i="5"/>
  <c r="BA194" i="5"/>
  <c r="BR196" i="5"/>
  <c r="AZ196" i="5" s="1"/>
  <c r="BR194" i="5"/>
  <c r="AZ194" i="5" s="1"/>
  <c r="BA197" i="5"/>
  <c r="BA196" i="5"/>
  <c r="BA200" i="5"/>
  <c r="BA176" i="5"/>
  <c r="BS186" i="5"/>
  <c r="BA179" i="5"/>
  <c r="BR126" i="5"/>
  <c r="AZ126" i="5" s="1"/>
  <c r="BR155" i="5"/>
  <c r="AZ155" i="5" s="1"/>
  <c r="BA150" i="5"/>
  <c r="BS141" i="5"/>
  <c r="BA155" i="5"/>
  <c r="BR113" i="5"/>
  <c r="AZ113" i="5" s="1"/>
  <c r="BA118" i="5"/>
  <c r="BA88" i="5"/>
  <c r="BR80" i="5"/>
  <c r="AZ80" i="5" s="1"/>
  <c r="BS72" i="5"/>
  <c r="BA70" i="5"/>
  <c r="BR88" i="5"/>
  <c r="AZ88" i="5" s="1"/>
  <c r="BR76" i="5"/>
  <c r="AZ76" i="5" s="1"/>
  <c r="BS103" i="5"/>
  <c r="BA56" i="5"/>
  <c r="BS63" i="5"/>
  <c r="BA59" i="5"/>
  <c r="BS59" i="5"/>
  <c r="BA24" i="5"/>
  <c r="BA36" i="5"/>
  <c r="BA51" i="5"/>
  <c r="BS41" i="5"/>
  <c r="BS26" i="5"/>
  <c r="BS14" i="5"/>
  <c r="BS24" i="5"/>
  <c r="BS28" i="5"/>
  <c r="BA9" i="5"/>
  <c r="BR41" i="5"/>
  <c r="AZ41" i="5" s="1"/>
  <c r="BR12" i="5"/>
  <c r="AZ12" i="5" s="1"/>
  <c r="BS48" i="5"/>
  <c r="AZ43" i="5"/>
  <c r="BS82" i="5"/>
  <c r="BR82" i="5"/>
  <c r="AZ82" i="5" s="1"/>
  <c r="BA54" i="5"/>
  <c r="BR54" i="5"/>
  <c r="AZ54" i="5" s="1"/>
  <c r="BR23" i="5"/>
  <c r="AZ23" i="5" s="1"/>
  <c r="BA18" i="5"/>
  <c r="BR95" i="5"/>
  <c r="AZ95" i="5" s="1"/>
  <c r="BR150" i="5"/>
  <c r="AZ150" i="5" s="1"/>
  <c r="BA40" i="5"/>
  <c r="BA240" i="5"/>
  <c r="BA212" i="5"/>
  <c r="BR11" i="5"/>
  <c r="AZ11" i="5" s="1"/>
  <c r="BA91" i="5"/>
  <c r="BS95" i="5"/>
  <c r="BS230" i="5"/>
  <c r="BA249" i="5"/>
  <c r="BA190" i="5"/>
  <c r="BS174" i="5"/>
  <c r="BS40" i="5"/>
  <c r="BS18" i="5"/>
  <c r="BS212" i="5"/>
  <c r="BS102" i="5"/>
  <c r="BR7" i="5"/>
  <c r="AZ7" i="5" s="1"/>
  <c r="BR22" i="5"/>
  <c r="AZ22" i="5" s="1"/>
  <c r="BA50" i="5"/>
  <c r="BA57" i="5"/>
  <c r="BA69" i="5"/>
  <c r="BA108" i="5"/>
  <c r="BR111" i="5"/>
  <c r="AZ111" i="5" s="1"/>
  <c r="BR116" i="5"/>
  <c r="AZ116" i="5" s="1"/>
  <c r="BR147" i="5"/>
  <c r="AZ147" i="5" s="1"/>
  <c r="BR154" i="5"/>
  <c r="AZ154" i="5" s="1"/>
  <c r="BA175" i="5"/>
  <c r="BR173" i="5"/>
  <c r="AZ173" i="5" s="1"/>
  <c r="BR42" i="5"/>
  <c r="AZ42" i="5" s="1"/>
  <c r="BA234" i="5"/>
  <c r="BR237" i="5"/>
  <c r="AZ237" i="5" s="1"/>
  <c r="BA220" i="5"/>
  <c r="BR202" i="5"/>
  <c r="AZ202" i="5" s="1"/>
  <c r="BR92" i="5"/>
  <c r="AZ92" i="5" s="1"/>
  <c r="BA132" i="5"/>
  <c r="BS22" i="5"/>
  <c r="BA211" i="5"/>
  <c r="BA134" i="5"/>
  <c r="BS175" i="5"/>
  <c r="BS8" i="5"/>
  <c r="BS235" i="5"/>
  <c r="BS237" i="5"/>
  <c r="BS173" i="5"/>
  <c r="BS159" i="5"/>
  <c r="BR159" i="5"/>
  <c r="AZ159" i="5" s="1"/>
  <c r="BS247" i="5"/>
  <c r="BA247" i="5"/>
  <c r="BS121" i="5"/>
  <c r="BR121" i="5"/>
  <c r="AZ121" i="5" s="1"/>
  <c r="BS153" i="5"/>
  <c r="BR153" i="5"/>
  <c r="AZ153" i="5" s="1"/>
  <c r="BS215" i="5"/>
  <c r="BA215" i="5"/>
  <c r="BS109" i="5"/>
  <c r="BR109" i="5"/>
  <c r="AZ109" i="5" s="1"/>
  <c r="BR49" i="5"/>
  <c r="AZ49" i="5" s="1"/>
  <c r="BS49" i="5"/>
  <c r="BS110" i="5"/>
  <c r="BA110" i="5"/>
  <c r="BA21" i="5"/>
  <c r="BR134" i="5"/>
  <c r="AZ134" i="5" s="1"/>
  <c r="BR127" i="5"/>
  <c r="AZ127" i="5" s="1"/>
  <c r="BR205" i="5"/>
  <c r="AZ205" i="5" s="1"/>
  <c r="BA46" i="5"/>
  <c r="BR249" i="5"/>
  <c r="AZ249" i="5" s="1"/>
  <c r="BR21" i="5"/>
  <c r="AZ21" i="5" s="1"/>
  <c r="BR50" i="5"/>
  <c r="AZ50" i="5" s="1"/>
  <c r="BR110" i="5"/>
  <c r="AZ110" i="5" s="1"/>
  <c r="AZ137" i="5"/>
  <c r="BA43" i="5"/>
  <c r="BA42" i="5"/>
  <c r="BA82" i="5"/>
  <c r="BR230" i="5"/>
  <c r="AZ230" i="5" s="1"/>
  <c r="BR222" i="5"/>
  <c r="AZ222" i="5" s="1"/>
  <c r="BR211" i="5"/>
  <c r="AZ211" i="5" s="1"/>
  <c r="BR240" i="5"/>
  <c r="AZ240" i="5" s="1"/>
  <c r="BA238" i="5"/>
  <c r="BR46" i="5"/>
  <c r="AZ46" i="5" s="1"/>
  <c r="BS132" i="5"/>
  <c r="BS154" i="5"/>
  <c r="BS23" i="5"/>
  <c r="BS202" i="5"/>
  <c r="BA174" i="5"/>
  <c r="BS228" i="5"/>
  <c r="BS98" i="5"/>
  <c r="AZ70" i="5"/>
  <c r="AZ136" i="5"/>
  <c r="BR233" i="5"/>
  <c r="AZ233" i="5" s="1"/>
  <c r="BS231" i="5"/>
  <c r="BS217" i="5"/>
  <c r="AZ30" i="5"/>
  <c r="AZ204" i="5"/>
  <c r="AZ165" i="5"/>
  <c r="AZ34" i="5"/>
  <c r="BA13" i="5"/>
  <c r="BR13" i="5"/>
  <c r="BR29" i="5"/>
  <c r="AZ29" i="5" s="1"/>
  <c r="AZ108" i="5"/>
  <c r="BR138" i="5"/>
  <c r="AZ138" i="5" s="1"/>
  <c r="BR152" i="5"/>
  <c r="AZ152" i="5" s="1"/>
  <c r="BR148" i="5"/>
  <c r="AZ148" i="5" s="1"/>
  <c r="BR85" i="5"/>
  <c r="AZ85" i="5" s="1"/>
  <c r="BR87" i="5"/>
  <c r="AZ87" i="5" s="1"/>
  <c r="BS30" i="5"/>
  <c r="BS199" i="5"/>
  <c r="BA167" i="5"/>
  <c r="BR25" i="5"/>
  <c r="AZ25" i="5" s="1"/>
  <c r="AZ39" i="5"/>
  <c r="BR130" i="5"/>
  <c r="AZ130" i="5" s="1"/>
  <c r="BR245" i="5"/>
  <c r="AZ245" i="5" s="1"/>
  <c r="BS20" i="5"/>
  <c r="BR122" i="5"/>
  <c r="AZ122" i="5" s="1"/>
  <c r="BR209" i="5"/>
  <c r="AZ209" i="5" s="1"/>
  <c r="BR239" i="5"/>
  <c r="AZ239" i="5" s="1"/>
  <c r="BS130" i="5"/>
  <c r="BA180" i="5"/>
  <c r="BR232" i="5"/>
  <c r="AZ232" i="5" s="1"/>
  <c r="BS232" i="5"/>
  <c r="BA246" i="5"/>
  <c r="BS246" i="5"/>
  <c r="BA165" i="5"/>
  <c r="BS165" i="5"/>
  <c r="BA171" i="5"/>
  <c r="BR171" i="5"/>
  <c r="AZ171" i="5" s="1"/>
  <c r="BS171" i="5"/>
  <c r="BA73" i="5"/>
  <c r="BS73" i="5"/>
  <c r="BR140" i="5"/>
  <c r="AZ140" i="5" s="1"/>
  <c r="BR157" i="5"/>
  <c r="AZ157" i="5" s="1"/>
  <c r="BA138" i="5"/>
  <c r="BA186" i="5"/>
  <c r="BR75" i="5"/>
  <c r="AZ75" i="5" s="1"/>
  <c r="BR77" i="5"/>
  <c r="AZ77" i="5" s="1"/>
  <c r="BR128" i="5"/>
  <c r="AZ128" i="5" s="1"/>
  <c r="AZ162" i="5"/>
  <c r="BR167" i="5"/>
  <c r="AZ167" i="5" s="1"/>
  <c r="BA245" i="5"/>
  <c r="BA206" i="5"/>
  <c r="BA32" i="5"/>
  <c r="BS87" i="5"/>
  <c r="BA214" i="5"/>
  <c r="BA29" i="5"/>
  <c r="BS77" i="5"/>
  <c r="BS204" i="5"/>
  <c r="BR58" i="5"/>
  <c r="AZ58" i="5" s="1"/>
  <c r="BS58" i="5"/>
  <c r="BR62" i="5"/>
  <c r="AZ62" i="5" s="1"/>
  <c r="BS62" i="5"/>
  <c r="BT10" i="5"/>
  <c r="BS10" i="5" s="1"/>
  <c r="BU6" i="5"/>
  <c r="BR20" i="5"/>
  <c r="AZ20" i="5" s="1"/>
  <c r="AZ57" i="5"/>
  <c r="BA195" i="5"/>
  <c r="BR187" i="5"/>
  <c r="AZ187" i="5" s="1"/>
  <c r="BA181" i="5"/>
  <c r="BA123" i="5"/>
  <c r="BR246" i="5"/>
  <c r="AZ246" i="5" s="1"/>
  <c r="BR214" i="5"/>
  <c r="AZ214" i="5" s="1"/>
  <c r="BA223" i="5"/>
  <c r="BR210" i="5"/>
  <c r="AZ210" i="5" s="1"/>
  <c r="BA204" i="5"/>
  <c r="BS209" i="5"/>
  <c r="BA30" i="5"/>
  <c r="BA210" i="5"/>
  <c r="BA58" i="5"/>
  <c r="BA117" i="5"/>
  <c r="BS99" i="5"/>
  <c r="BR119" i="5"/>
  <c r="AZ119" i="5" s="1"/>
  <c r="BA119" i="5"/>
  <c r="BS119" i="5"/>
  <c r="BA34" i="5"/>
  <c r="BS34" i="5"/>
  <c r="BR225" i="5"/>
  <c r="AZ225" i="5" s="1"/>
  <c r="BA225" i="5"/>
  <c r="BR145" i="5"/>
  <c r="AZ145" i="5" s="1"/>
  <c r="BS145" i="5"/>
  <c r="BR178" i="5"/>
  <c r="AZ178" i="5" s="1"/>
  <c r="BA178" i="5"/>
  <c r="BS178" i="5"/>
  <c r="BR19" i="5"/>
  <c r="AZ19" i="5" s="1"/>
  <c r="BR33" i="5"/>
  <c r="AZ33" i="5" s="1"/>
  <c r="BA62" i="5"/>
  <c r="BR73" i="5"/>
  <c r="AZ73" i="5" s="1"/>
  <c r="BR117" i="5"/>
  <c r="AZ117" i="5" s="1"/>
  <c r="BR104" i="5"/>
  <c r="AZ104" i="5" s="1"/>
  <c r="BR99" i="5"/>
  <c r="AZ99" i="5" s="1"/>
  <c r="BA157" i="5"/>
  <c r="BR195" i="5"/>
  <c r="AZ195" i="5" s="1"/>
  <c r="BR180" i="5"/>
  <c r="AZ180" i="5" s="1"/>
  <c r="BA218" i="5"/>
  <c r="BR199" i="5"/>
  <c r="AZ199" i="5" s="1"/>
  <c r="AZ238" i="5"/>
  <c r="BA55" i="5"/>
  <c r="BS239" i="5"/>
  <c r="BA104" i="5"/>
  <c r="BS13" i="5"/>
  <c r="BS223" i="5"/>
  <c r="AZ200" i="5"/>
  <c r="BS207" i="5"/>
  <c r="BS54" i="5"/>
  <c r="BS337" i="5"/>
  <c r="BS348" i="5"/>
  <c r="BS320" i="5"/>
  <c r="BS298" i="5"/>
  <c r="BS306" i="5"/>
  <c r="BS93" i="5"/>
  <c r="BS198" i="5"/>
  <c r="BS197" i="5"/>
  <c r="BS75" i="5"/>
  <c r="BS187" i="5"/>
  <c r="BS192" i="5"/>
  <c r="BS142" i="5"/>
  <c r="BS105" i="5"/>
  <c r="BS65" i="5"/>
  <c r="BS74" i="5"/>
  <c r="BS33" i="5"/>
  <c r="BS19" i="5"/>
  <c r="BS303" i="5"/>
  <c r="BS225" i="5"/>
  <c r="BS222" i="5"/>
  <c r="BS78" i="5"/>
  <c r="BS360" i="5"/>
  <c r="BS374" i="5"/>
  <c r="BS250" i="5"/>
  <c r="BS353" i="5"/>
  <c r="BS427" i="5"/>
  <c r="BS323" i="5"/>
  <c r="BS275" i="5"/>
  <c r="BS289" i="5"/>
  <c r="BS208" i="5"/>
  <c r="BS55" i="5"/>
  <c r="BS163" i="5"/>
  <c r="BS36" i="5"/>
  <c r="BS140" i="5"/>
  <c r="BS148" i="5"/>
  <c r="BS68" i="5"/>
  <c r="BS25" i="5"/>
  <c r="BS358" i="5"/>
  <c r="BS283" i="5"/>
  <c r="BS176" i="5"/>
  <c r="BS161" i="5"/>
  <c r="BS179" i="5"/>
  <c r="BS116" i="5"/>
  <c r="BS370" i="5"/>
  <c r="BS356" i="5"/>
  <c r="BS366" i="5"/>
  <c r="BS131" i="5"/>
  <c r="BS350" i="5"/>
  <c r="BS322" i="5"/>
  <c r="BS302" i="5"/>
  <c r="BS262" i="5"/>
  <c r="BS177" i="5"/>
  <c r="BS243" i="5"/>
  <c r="BS128" i="5"/>
  <c r="BS139" i="5"/>
  <c r="BS147" i="5"/>
  <c r="BS118" i="5"/>
  <c r="BS69" i="5"/>
  <c r="BS15" i="5"/>
  <c r="BS32" i="5"/>
  <c r="BS286" i="5"/>
  <c r="BS271" i="5"/>
  <c r="BS218" i="5"/>
  <c r="BS126" i="5"/>
  <c r="BS97" i="5"/>
  <c r="BS442" i="5"/>
  <c r="BS444" i="5"/>
  <c r="BS439" i="5"/>
  <c r="BS367" i="5"/>
  <c r="BS422" i="5"/>
  <c r="BS395" i="5"/>
  <c r="BS377" i="5"/>
  <c r="BS424" i="5"/>
  <c r="BS373" i="5"/>
  <c r="BS403" i="5"/>
  <c r="BS419" i="5"/>
  <c r="BS408" i="5"/>
  <c r="BS414" i="5"/>
  <c r="BS363" i="5"/>
  <c r="BS390" i="5"/>
  <c r="BS421" i="5"/>
  <c r="BS364" i="5"/>
  <c r="BS341" i="5"/>
  <c r="BS86" i="5"/>
  <c r="BS314" i="5"/>
  <c r="BS331" i="5"/>
  <c r="BS281" i="5"/>
  <c r="BS92" i="5"/>
  <c r="BS160" i="5"/>
  <c r="BS226" i="5"/>
  <c r="BS164" i="5"/>
  <c r="BS122" i="5"/>
  <c r="BS45" i="5"/>
  <c r="BS181" i="5"/>
  <c r="BS135" i="5"/>
  <c r="BS152" i="5"/>
  <c r="BS90" i="5"/>
  <c r="BO13" i="5"/>
  <c r="BO6" i="5" s="1"/>
  <c r="BN13" i="5"/>
  <c r="AZ59" i="5"/>
  <c r="R152" i="107"/>
  <c r="Y152" i="107"/>
  <c r="V144" i="107"/>
  <c r="Y151" i="107"/>
  <c r="Q150" i="107"/>
  <c r="S148" i="107"/>
  <c r="AB147" i="107"/>
  <c r="AB146" i="107"/>
  <c r="Q141" i="107"/>
  <c r="R151" i="107"/>
  <c r="S154" i="107"/>
  <c r="V141" i="107"/>
  <c r="AB145" i="107"/>
  <c r="S146" i="107"/>
  <c r="AC150" i="107"/>
  <c r="Y154" i="107"/>
  <c r="V150" i="107"/>
  <c r="S147" i="107"/>
  <c r="AB148" i="107"/>
  <c r="S150" i="107"/>
  <c r="AA154" i="107"/>
  <c r="S145" i="107"/>
  <c r="R154" i="107"/>
  <c r="Q144" i="107"/>
  <c r="W137" i="107"/>
  <c r="W136" i="107"/>
  <c r="AD115" i="107"/>
  <c r="W128" i="107"/>
  <c r="W115" i="107"/>
  <c r="W130" i="107"/>
  <c r="AG130" i="107"/>
  <c r="W126" i="107"/>
  <c r="AD119" i="107"/>
  <c r="AD123" i="107"/>
  <c r="AG50" i="107"/>
  <c r="W117" i="107"/>
  <c r="AD99" i="107"/>
  <c r="W125" i="107"/>
  <c r="W129" i="107"/>
  <c r="AG134" i="107"/>
  <c r="AG107" i="107"/>
  <c r="AD116" i="107"/>
  <c r="W118" i="107"/>
  <c r="AG132" i="107"/>
  <c r="W119" i="107"/>
  <c r="W121" i="107"/>
  <c r="AD101" i="107"/>
  <c r="W127" i="107"/>
  <c r="AH128" i="107"/>
  <c r="AD121" i="107"/>
  <c r="AG121" i="107"/>
  <c r="AG120" i="107"/>
  <c r="W122" i="107"/>
  <c r="W120" i="107"/>
  <c r="AH126" i="107"/>
  <c r="AD117" i="107"/>
  <c r="W135" i="107"/>
  <c r="AG125" i="107"/>
  <c r="W123" i="107"/>
  <c r="AG122" i="107"/>
  <c r="AH125" i="107"/>
  <c r="AF80" i="107"/>
  <c r="W116" i="107"/>
  <c r="W134" i="107"/>
  <c r="AF7" i="107" l="1"/>
  <c r="AZ13" i="5"/>
  <c r="BS6" i="5"/>
  <c r="BT6" i="5"/>
  <c r="BN6" i="5"/>
  <c r="BR10" i="5"/>
  <c r="BA10" i="5"/>
  <c r="BA6" i="5" s="1"/>
  <c r="T137" i="107"/>
  <c r="T139" i="107"/>
  <c r="AB136" i="107"/>
  <c r="AD138" i="107"/>
  <c r="Y140" i="107"/>
  <c r="AD137" i="107"/>
  <c r="AE138" i="107"/>
  <c r="AD140" i="107"/>
  <c r="T138" i="107"/>
  <c r="AE139" i="107"/>
  <c r="V137" i="107"/>
  <c r="AE137" i="107"/>
  <c r="AD139" i="107"/>
  <c r="Q137" i="107"/>
  <c r="AA122" i="107"/>
  <c r="X128" i="107"/>
  <c r="AD122" i="107"/>
  <c r="X132" i="107"/>
  <c r="AA127" i="107"/>
  <c r="X123" i="107"/>
  <c r="AZ10" i="5" l="1"/>
  <c r="AZ6" i="5" s="1"/>
  <c r="BR6" i="5"/>
  <c r="Y145" i="107"/>
  <c r="R144" i="107"/>
  <c r="Y150" i="107"/>
  <c r="Y147" i="107"/>
  <c r="R147" i="107"/>
  <c r="Y149" i="107"/>
  <c r="R148" i="107"/>
  <c r="AE144" i="107"/>
  <c r="T144" i="107"/>
  <c r="Y146" i="107"/>
  <c r="T147" i="107"/>
  <c r="R150" i="107"/>
  <c r="Y148" i="107"/>
  <c r="R146" i="107"/>
  <c r="R145" i="107"/>
  <c r="R149" i="107"/>
  <c r="Y144" i="107"/>
  <c r="AE147" i="107"/>
  <c r="V140" i="107"/>
  <c r="Q140" i="107"/>
  <c r="Z140" i="107"/>
  <c r="S140" i="107"/>
  <c r="AB140" i="107"/>
  <c r="R140" i="107"/>
  <c r="AC140" i="107"/>
  <c r="T140" i="107"/>
  <c r="AE140" i="107"/>
  <c r="O145" i="107" l="1"/>
  <c r="AC139" i="107"/>
  <c r="S136" i="107"/>
  <c r="Z138" i="107"/>
  <c r="Z136" i="107"/>
  <c r="R139" i="107"/>
  <c r="AC137" i="107"/>
  <c r="R137" i="107"/>
  <c r="AB137" i="107"/>
  <c r="AB139" i="107"/>
  <c r="S139" i="107"/>
  <c r="Y139" i="107"/>
  <c r="V136" i="107"/>
  <c r="Q136" i="107"/>
  <c r="T136" i="107"/>
  <c r="Y138" i="107"/>
  <c r="AC138" i="107"/>
  <c r="V138" i="107"/>
  <c r="V139" i="107"/>
  <c r="Q138" i="107"/>
  <c r="AE136" i="107"/>
  <c r="Z139" i="107"/>
  <c r="Q139" i="107"/>
  <c r="AC136" i="107"/>
  <c r="Z137" i="107"/>
  <c r="S138" i="107"/>
  <c r="Y136" i="107"/>
  <c r="Y137" i="107"/>
  <c r="R136" i="107"/>
  <c r="R138" i="107"/>
  <c r="AB138" i="107"/>
  <c r="S137" i="107"/>
  <c r="Y128" i="107"/>
  <c r="V126" i="107"/>
  <c r="T128" i="107"/>
  <c r="AC125" i="107"/>
  <c r="Z130" i="107"/>
  <c r="Z133" i="107"/>
  <c r="T127" i="107"/>
  <c r="AD124" i="107"/>
  <c r="AC129" i="107"/>
  <c r="S133" i="107"/>
  <c r="AA126" i="107"/>
  <c r="AB126" i="107"/>
  <c r="Z128" i="107"/>
  <c r="Q131" i="107"/>
  <c r="Y124" i="107"/>
  <c r="Y123" i="107"/>
  <c r="Y129" i="107"/>
  <c r="V124" i="107"/>
  <c r="Y131" i="107"/>
  <c r="T131" i="107"/>
  <c r="Q134" i="107"/>
  <c r="R130" i="107"/>
  <c r="AD127" i="107"/>
  <c r="V128" i="107"/>
  <c r="T122" i="107"/>
  <c r="AC132" i="107"/>
  <c r="AB132" i="107"/>
  <c r="AC126" i="107"/>
  <c r="S123" i="107"/>
  <c r="AE124" i="107"/>
  <c r="S128" i="107"/>
  <c r="R127" i="107"/>
  <c r="AE125" i="107"/>
  <c r="AC131" i="107"/>
  <c r="Q130" i="107"/>
  <c r="AE129" i="107"/>
  <c r="AD130" i="107"/>
  <c r="V127" i="107"/>
  <c r="Q125" i="107"/>
  <c r="AC127" i="107"/>
  <c r="Q126" i="107"/>
  <c r="AD128" i="107"/>
  <c r="AD125" i="107"/>
  <c r="AB122" i="107"/>
  <c r="AE133" i="107"/>
  <c r="AD120" i="107"/>
  <c r="Z127" i="107"/>
  <c r="R133" i="107"/>
  <c r="S132" i="107"/>
  <c r="Z132" i="107"/>
  <c r="Y133" i="107"/>
  <c r="Y130" i="107"/>
  <c r="T135" i="107"/>
  <c r="AA120" i="107"/>
  <c r="V123" i="107"/>
  <c r="R125" i="107"/>
  <c r="AE123" i="107"/>
  <c r="T126" i="107"/>
  <c r="Z125" i="107"/>
  <c r="S127" i="107"/>
  <c r="AB134" i="107"/>
  <c r="AA129" i="107"/>
  <c r="Y127" i="107"/>
  <c r="AB125" i="107"/>
  <c r="Z122" i="107"/>
  <c r="R134" i="107"/>
  <c r="R123" i="107"/>
  <c r="T123" i="107"/>
  <c r="AE128" i="107"/>
  <c r="AC133" i="107"/>
  <c r="R129" i="107"/>
  <c r="Q122" i="107"/>
  <c r="Z123" i="107"/>
  <c r="Z131" i="107"/>
  <c r="AE116" i="107"/>
  <c r="AE131" i="107"/>
  <c r="Q129" i="107"/>
  <c r="R124" i="107"/>
  <c r="AB130" i="107"/>
  <c r="AE132" i="107"/>
  <c r="AD126" i="107"/>
  <c r="AA130" i="107"/>
  <c r="V135" i="107"/>
  <c r="Y134" i="107"/>
  <c r="V125" i="107"/>
  <c r="V131" i="107"/>
  <c r="Q124" i="107"/>
  <c r="R131" i="107"/>
  <c r="T134" i="107"/>
  <c r="AC123" i="107"/>
  <c r="Z126" i="107"/>
  <c r="AE134" i="107"/>
  <c r="V130" i="107"/>
  <c r="X121" i="107"/>
  <c r="S134" i="107"/>
  <c r="AE127" i="107"/>
  <c r="V134" i="107"/>
  <c r="Y126" i="107"/>
  <c r="T130" i="107"/>
  <c r="AB123" i="107"/>
  <c r="T116" i="107"/>
  <c r="AC122" i="107"/>
  <c r="Z134" i="107"/>
  <c r="Z124" i="107"/>
  <c r="S126" i="107"/>
  <c r="S125" i="107"/>
  <c r="T133" i="107"/>
  <c r="Z135" i="107"/>
  <c r="S124" i="107"/>
  <c r="R132" i="107"/>
  <c r="AB128" i="107"/>
  <c r="V133" i="107"/>
  <c r="AD129" i="107"/>
  <c r="AC134" i="107"/>
  <c r="Y122" i="107"/>
  <c r="Q123" i="107"/>
  <c r="AB135" i="107"/>
  <c r="Y135" i="107"/>
  <c r="T124" i="107"/>
  <c r="AA116" i="107"/>
  <c r="S130" i="107"/>
  <c r="AB129" i="107"/>
  <c r="T132" i="107"/>
  <c r="R128" i="107"/>
  <c r="T129" i="107"/>
  <c r="S131" i="107"/>
  <c r="Q127" i="107"/>
  <c r="AD118" i="107"/>
  <c r="AE130" i="107"/>
  <c r="S129" i="107"/>
  <c r="Q128" i="107"/>
  <c r="AC130" i="107"/>
  <c r="AB133" i="107"/>
  <c r="R135" i="107"/>
  <c r="Q133" i="107"/>
  <c r="Z129" i="107"/>
  <c r="AB124" i="107"/>
  <c r="AE122" i="107"/>
  <c r="AA115" i="107"/>
  <c r="Y132" i="107"/>
  <c r="R122" i="107"/>
  <c r="AE126" i="107"/>
  <c r="AB131" i="107"/>
  <c r="V129" i="107"/>
  <c r="AC135" i="107"/>
  <c r="AE135" i="107"/>
  <c r="T125" i="107"/>
  <c r="AC128" i="107"/>
  <c r="AC124" i="107"/>
  <c r="R126" i="107"/>
  <c r="S122" i="107"/>
  <c r="AB127" i="107"/>
  <c r="AD131" i="107"/>
  <c r="Y125" i="107"/>
  <c r="S135" i="107"/>
  <c r="Q135" i="107"/>
  <c r="V122" i="107"/>
  <c r="AE143" i="107" l="1"/>
  <c r="Z141" i="107"/>
  <c r="Y141" i="107"/>
  <c r="S142" i="107"/>
  <c r="Z142" i="107"/>
  <c r="AC142" i="107"/>
  <c r="AB142" i="107"/>
  <c r="AD143" i="107"/>
  <c r="S141" i="107"/>
  <c r="AD141" i="107"/>
  <c r="AE141" i="107"/>
  <c r="S143" i="107"/>
  <c r="R142" i="107"/>
  <c r="AB141" i="107"/>
  <c r="R143" i="107"/>
  <c r="T142" i="107"/>
  <c r="Y143" i="107"/>
  <c r="AE142" i="107"/>
  <c r="AD142" i="107"/>
  <c r="Z143" i="107"/>
  <c r="T143" i="107"/>
  <c r="Y142" i="107"/>
  <c r="T141" i="107"/>
  <c r="AC141" i="107"/>
  <c r="AB143" i="107"/>
  <c r="AC143" i="107"/>
  <c r="R141" i="107"/>
  <c r="T115" i="107"/>
  <c r="T118" i="107"/>
  <c r="AE119" i="107"/>
  <c r="R120" i="107"/>
  <c r="V121" i="107"/>
  <c r="S119" i="107"/>
  <c r="R119" i="107"/>
  <c r="S118" i="107"/>
  <c r="Z118" i="107"/>
  <c r="Z120" i="107"/>
  <c r="AC115" i="107"/>
  <c r="AC120" i="107"/>
  <c r="Z115" i="107"/>
  <c r="S121" i="107"/>
  <c r="Q119" i="107"/>
  <c r="T121" i="107"/>
  <c r="V116" i="107"/>
  <c r="R117" i="107"/>
  <c r="V120" i="107"/>
  <c r="AE117" i="107"/>
  <c r="Z116" i="107"/>
  <c r="S116" i="107"/>
  <c r="AC119" i="107"/>
  <c r="V115" i="107"/>
  <c r="AE115" i="107"/>
  <c r="AA117" i="107"/>
  <c r="Y120" i="107"/>
  <c r="Y118" i="107"/>
  <c r="Z119" i="107"/>
  <c r="AB120" i="107"/>
  <c r="T117" i="107"/>
  <c r="R115" i="107"/>
  <c r="S120" i="107"/>
  <c r="T120" i="107"/>
  <c r="AA119" i="107"/>
  <c r="Q118" i="107"/>
  <c r="AE120" i="107"/>
  <c r="Z117" i="107"/>
  <c r="V119" i="107"/>
  <c r="AB118" i="107"/>
  <c r="AC121" i="107"/>
  <c r="AB119" i="107"/>
  <c r="AC118" i="107"/>
  <c r="R121" i="107"/>
  <c r="S115" i="107"/>
  <c r="R118" i="107"/>
  <c r="Y121" i="107"/>
  <c r="V117" i="107"/>
  <c r="Q115" i="107"/>
  <c r="Y117" i="107"/>
  <c r="Q120" i="107"/>
  <c r="Y115" i="107"/>
  <c r="R116" i="107"/>
  <c r="Q117" i="107"/>
  <c r="AE121" i="107"/>
  <c r="AA121" i="107"/>
  <c r="Q121" i="107"/>
  <c r="AA118" i="107"/>
  <c r="AB115" i="107"/>
  <c r="Q116" i="107"/>
  <c r="AC117" i="107"/>
  <c r="V118" i="107"/>
  <c r="Z121" i="107"/>
  <c r="Y119" i="107"/>
  <c r="AC116" i="107"/>
  <c r="AB121" i="107"/>
  <c r="AB116" i="107"/>
  <c r="Y116" i="107"/>
  <c r="AB117" i="107"/>
  <c r="T119" i="107"/>
  <c r="S117" i="107"/>
  <c r="AE118" i="107"/>
  <c r="O143" i="107" l="1"/>
  <c r="O153" i="107"/>
  <c r="O152" i="107"/>
  <c r="O149" i="107" l="1"/>
  <c r="O146" i="107"/>
  <c r="O154" i="107"/>
  <c r="O148" i="107" l="1"/>
  <c r="O151" i="107"/>
  <c r="O147" i="107" l="1"/>
  <c r="O142" i="107"/>
  <c r="O150" i="107" l="1"/>
  <c r="O144" i="107"/>
  <c r="O141" i="107"/>
  <c r="O134" i="107" l="1"/>
  <c r="O136" i="107" l="1"/>
  <c r="O135" i="107" l="1"/>
  <c r="O139" i="107" l="1"/>
  <c r="O140" i="107"/>
  <c r="O138" i="107"/>
  <c r="O127" i="107"/>
  <c r="O126" i="107"/>
  <c r="O133" i="107"/>
  <c r="O128" i="107"/>
  <c r="O115" i="107" l="1"/>
  <c r="O118" i="107"/>
  <c r="O120" i="107"/>
  <c r="O124" i="107"/>
  <c r="O116" i="107"/>
  <c r="O122" i="107"/>
  <c r="O137" i="107"/>
  <c r="O119" i="107"/>
  <c r="O121" i="107"/>
  <c r="O125" i="107"/>
  <c r="O131" i="107"/>
  <c r="O117" i="107"/>
  <c r="O123" i="107"/>
  <c r="O130" i="107"/>
  <c r="O132" i="107"/>
  <c r="O129" i="107"/>
  <c r="X157" i="9" l="1"/>
  <c r="AH107" i="107"/>
  <c r="X8" i="7"/>
  <c r="R158" i="9"/>
  <c r="AA163" i="9"/>
  <c r="O205" i="9"/>
  <c r="Q74" i="9"/>
  <c r="U115" i="9"/>
  <c r="Y111" i="107"/>
  <c r="T72" i="9"/>
  <c r="P292" i="9"/>
  <c r="AD103" i="107"/>
  <c r="X83" i="107"/>
  <c r="T160" i="9"/>
  <c r="AE33" i="107"/>
  <c r="Q158" i="9"/>
  <c r="W78" i="9"/>
  <c r="X94" i="107"/>
  <c r="AD90" i="107"/>
  <c r="AA291" i="9"/>
  <c r="S85" i="107"/>
  <c r="AH102" i="107"/>
  <c r="W202" i="9"/>
  <c r="R105" i="107"/>
  <c r="W77" i="9"/>
  <c r="Q108" i="107"/>
  <c r="AG30" i="107"/>
  <c r="K202" i="9"/>
  <c r="W89" i="107"/>
  <c r="V83" i="107"/>
  <c r="S77" i="9"/>
  <c r="AC89" i="107"/>
  <c r="J74" i="9"/>
  <c r="R98" i="107"/>
  <c r="AA80" i="107"/>
  <c r="W160" i="9"/>
  <c r="R79" i="9"/>
  <c r="Q205" i="9"/>
  <c r="AD107" i="107"/>
  <c r="O203" i="9"/>
  <c r="L112" i="9"/>
  <c r="AA89" i="107"/>
  <c r="J200" i="9"/>
  <c r="W104" i="107"/>
  <c r="AG90" i="107"/>
  <c r="AA92" i="107"/>
  <c r="M118" i="9"/>
  <c r="Y93" i="107"/>
  <c r="AE106" i="107"/>
  <c r="AE90" i="107"/>
  <c r="AH91" i="107"/>
  <c r="J78" i="9"/>
  <c r="AD112" i="107"/>
  <c r="V208" i="9"/>
  <c r="X117" i="9"/>
  <c r="R85" i="107"/>
  <c r="Z93" i="107"/>
  <c r="X26" i="7"/>
  <c r="R102" i="107"/>
  <c r="X90" i="107"/>
  <c r="AA33" i="107"/>
  <c r="J73" i="9"/>
  <c r="X72" i="9"/>
  <c r="V96" i="107"/>
  <c r="J79" i="9"/>
  <c r="AA112" i="9"/>
  <c r="V101" i="107"/>
  <c r="S112" i="107"/>
  <c r="T78" i="107"/>
  <c r="V87" i="107"/>
  <c r="Z110" i="107"/>
  <c r="AD113" i="107"/>
  <c r="Y106" i="107"/>
  <c r="Q162" i="9"/>
  <c r="R95" i="107"/>
  <c r="S75" i="9"/>
  <c r="R73" i="9"/>
  <c r="AB95" i="107"/>
  <c r="K201" i="9"/>
  <c r="AG40" i="107"/>
  <c r="R116" i="9"/>
  <c r="S26" i="7"/>
  <c r="W106" i="107"/>
  <c r="Q78" i="9"/>
  <c r="AA277" i="9"/>
  <c r="R207" i="9"/>
  <c r="X115" i="9"/>
  <c r="X78" i="9"/>
  <c r="J205" i="9"/>
  <c r="W79" i="9"/>
  <c r="M74" i="9"/>
  <c r="X104" i="107"/>
  <c r="U72" i="9"/>
  <c r="W201" i="9"/>
  <c r="X277" i="9"/>
  <c r="M117" i="9"/>
  <c r="K116" i="9"/>
  <c r="R76" i="9"/>
  <c r="L114" i="9"/>
  <c r="R163" i="9"/>
  <c r="L76" i="9"/>
  <c r="O112" i="9"/>
  <c r="AA74" i="9"/>
  <c r="AA88" i="107"/>
  <c r="U207" i="9"/>
  <c r="P162" i="9"/>
  <c r="V103" i="107"/>
  <c r="M112" i="9"/>
  <c r="AB87" i="107"/>
  <c r="V203" i="9"/>
  <c r="W107" i="107"/>
  <c r="T107" i="107"/>
  <c r="T112" i="9"/>
  <c r="AH94" i="107"/>
  <c r="R113" i="107"/>
  <c r="X77" i="9"/>
  <c r="R99" i="107"/>
  <c r="S108" i="107"/>
  <c r="AG45" i="107"/>
  <c r="S159" i="9"/>
  <c r="X102" i="107"/>
  <c r="P156" i="9"/>
  <c r="J201" i="9"/>
  <c r="AE85" i="107"/>
  <c r="Q101" i="107"/>
  <c r="V77" i="9"/>
  <c r="R117" i="9"/>
  <c r="Q106" i="107"/>
  <c r="W81" i="107"/>
  <c r="Z251" i="9"/>
  <c r="Q161" i="9"/>
  <c r="Y110" i="107"/>
  <c r="S78" i="107"/>
  <c r="T93" i="107"/>
  <c r="T109" i="107"/>
  <c r="V105" i="107"/>
  <c r="R88" i="107"/>
  <c r="J159" i="9"/>
  <c r="AG48" i="107"/>
  <c r="Q77" i="9"/>
  <c r="U113" i="9"/>
  <c r="Z98" i="107"/>
  <c r="J277" i="9"/>
  <c r="T205" i="9"/>
  <c r="V291" i="9"/>
  <c r="J76" i="9"/>
  <c r="M75" i="9"/>
  <c r="X91" i="107"/>
  <c r="P73" i="9"/>
  <c r="W158" i="9"/>
  <c r="X156" i="9"/>
  <c r="X73" i="9"/>
  <c r="AC102" i="107"/>
  <c r="AG22" i="107"/>
  <c r="Y101" i="107"/>
  <c r="P74" i="9"/>
  <c r="AG38" i="107"/>
  <c r="Y90" i="107"/>
  <c r="V73" i="9"/>
  <c r="U206" i="9"/>
  <c r="AC78" i="107"/>
  <c r="AA104" i="107"/>
  <c r="P202" i="9"/>
  <c r="M201" i="9"/>
  <c r="R74" i="9"/>
  <c r="R82" i="107"/>
  <c r="AD93" i="107"/>
  <c r="Z113" i="107"/>
  <c r="AA79" i="9"/>
  <c r="Q109" i="107"/>
  <c r="O161" i="9"/>
  <c r="R204" i="9"/>
  <c r="AB105" i="107"/>
  <c r="V162" i="9"/>
  <c r="L75" i="9"/>
  <c r="AH85" i="107"/>
  <c r="V76" i="9"/>
  <c r="N26" i="7"/>
  <c r="K156" i="9"/>
  <c r="J118" i="9"/>
  <c r="AC97" i="107"/>
  <c r="S292" i="9"/>
  <c r="K118" i="9"/>
  <c r="O157" i="9"/>
  <c r="Q116" i="9"/>
  <c r="P160" i="9"/>
  <c r="M155" i="9"/>
  <c r="P207" i="9"/>
  <c r="W101" i="107"/>
  <c r="Q203" i="9"/>
  <c r="X108" i="107"/>
  <c r="Y105" i="107"/>
  <c r="AC90" i="107"/>
  <c r="W91" i="107"/>
  <c r="L157" i="9"/>
  <c r="AH79" i="107"/>
  <c r="U73" i="9"/>
  <c r="L160" i="9"/>
  <c r="U205" i="9"/>
  <c r="AG114" i="107"/>
  <c r="U156" i="9"/>
  <c r="T86" i="107"/>
  <c r="U8" i="7"/>
  <c r="X78" i="107"/>
  <c r="J157" i="9"/>
  <c r="R107" i="107"/>
  <c r="AB91" i="107"/>
  <c r="L201" i="9"/>
  <c r="Z89" i="107"/>
  <c r="P203" i="9"/>
  <c r="M202" i="9"/>
  <c r="AG87" i="107"/>
  <c r="R84" i="107"/>
  <c r="AA82" i="107"/>
  <c r="AA98" i="107"/>
  <c r="Z83" i="107"/>
  <c r="U162" i="9"/>
  <c r="W157" i="9"/>
  <c r="Y91" i="107"/>
  <c r="W97" i="107"/>
  <c r="P198" i="9"/>
  <c r="T234" i="9"/>
  <c r="R49" i="9"/>
  <c r="AA205" i="9"/>
  <c r="K26" i="7"/>
  <c r="M114" i="9"/>
  <c r="X93" i="107"/>
  <c r="Z91" i="107"/>
  <c r="AG37" i="107"/>
  <c r="Q85" i="107"/>
  <c r="X33" i="107"/>
  <c r="S106" i="107"/>
  <c r="S97" i="107"/>
  <c r="L204" i="9"/>
  <c r="Q160" i="9"/>
  <c r="U161" i="9"/>
  <c r="U75" i="9"/>
  <c r="AB111" i="107"/>
  <c r="AB81" i="107"/>
  <c r="Z85" i="107"/>
  <c r="AE82" i="107"/>
  <c r="AG31" i="107"/>
  <c r="AG41" i="107"/>
  <c r="AE95" i="107"/>
  <c r="T207" i="9"/>
  <c r="R101" i="107"/>
  <c r="R112" i="9"/>
  <c r="O8" i="7"/>
  <c r="Z95" i="107"/>
  <c r="Q86" i="107"/>
  <c r="L119" i="9"/>
  <c r="Q33" i="107"/>
  <c r="S205" i="9"/>
  <c r="X84" i="107"/>
  <c r="AE99" i="107"/>
  <c r="U203" i="9"/>
  <c r="AA119" i="9"/>
  <c r="Q102" i="107"/>
  <c r="R93" i="107"/>
  <c r="AA72" i="9"/>
  <c r="X119" i="9"/>
  <c r="AC86" i="107"/>
  <c r="X105" i="107"/>
  <c r="T162" i="9"/>
  <c r="M159" i="9"/>
  <c r="Q93" i="107"/>
  <c r="S161" i="9"/>
  <c r="Q114" i="9"/>
  <c r="S76" i="9"/>
  <c r="AE114" i="107"/>
  <c r="M277" i="9"/>
  <c r="W94" i="107"/>
  <c r="R161" i="9"/>
  <c r="P204" i="9"/>
  <c r="V91" i="107"/>
  <c r="Q100" i="107"/>
  <c r="Q95" i="107"/>
  <c r="X202" i="9"/>
  <c r="AG43" i="107"/>
  <c r="AD87" i="107"/>
  <c r="Q155" i="9"/>
  <c r="M160" i="9"/>
  <c r="V117" i="9"/>
  <c r="P158" i="9"/>
  <c r="X155" i="9"/>
  <c r="AA75" i="9"/>
  <c r="P72" i="9"/>
  <c r="X101" i="107"/>
  <c r="J75" i="9"/>
  <c r="S74" i="9"/>
  <c r="W108" i="107"/>
  <c r="R208" i="9"/>
  <c r="R94" i="107"/>
  <c r="J155" i="9"/>
  <c r="Y88" i="107"/>
  <c r="T118" i="9"/>
  <c r="AG44" i="107"/>
  <c r="S119" i="9"/>
  <c r="S98" i="107"/>
  <c r="Y102" i="107"/>
  <c r="Q75" i="9"/>
  <c r="W76" i="9"/>
  <c r="X205" i="9"/>
  <c r="T91" i="107"/>
  <c r="Q117" i="9"/>
  <c r="T114" i="9"/>
  <c r="O77" i="9"/>
  <c r="U155" i="9"/>
  <c r="AA113" i="9"/>
  <c r="M113" i="9"/>
  <c r="S107" i="107"/>
  <c r="O200" i="9"/>
  <c r="T94" i="107"/>
  <c r="S8" i="7"/>
  <c r="M72" i="9"/>
  <c r="R160" i="9"/>
  <c r="O159" i="9"/>
  <c r="O202" i="9"/>
  <c r="AG21" i="107"/>
  <c r="V113" i="107"/>
  <c r="O78" i="9"/>
  <c r="Y81" i="107"/>
  <c r="W73" i="9"/>
  <c r="O76" i="9"/>
  <c r="W110" i="107"/>
  <c r="L208" i="9"/>
  <c r="T104" i="107"/>
  <c r="Q82" i="107"/>
  <c r="AD79" i="107"/>
  <c r="V78" i="9"/>
  <c r="Q98" i="107"/>
  <c r="X76" i="9"/>
  <c r="Q110" i="107"/>
  <c r="R155" i="9"/>
  <c r="R162" i="9"/>
  <c r="W29" i="7"/>
  <c r="K76" i="9"/>
  <c r="V201" i="9"/>
  <c r="V160" i="9"/>
  <c r="Q208" i="9"/>
  <c r="W85" i="107"/>
  <c r="S115" i="9"/>
  <c r="O156" i="9"/>
  <c r="Z88" i="107"/>
  <c r="AA109" i="107"/>
  <c r="S82" i="107"/>
  <c r="T75" i="9"/>
  <c r="V106" i="107"/>
  <c r="AA202" i="9"/>
  <c r="S155" i="9"/>
  <c r="T206" i="9"/>
  <c r="AB112" i="107"/>
  <c r="O114" i="9"/>
  <c r="W156" i="9"/>
  <c r="S203" i="9"/>
  <c r="AH90" i="107"/>
  <c r="R114" i="107"/>
  <c r="AB109" i="107"/>
  <c r="Q96" i="107"/>
  <c r="AB83" i="107"/>
  <c r="W105" i="107"/>
  <c r="Z100" i="107"/>
  <c r="AD92" i="107"/>
  <c r="T78" i="9"/>
  <c r="X75" i="9"/>
  <c r="K75" i="9"/>
  <c r="S84" i="107"/>
  <c r="X208" i="9"/>
  <c r="AD111" i="107"/>
  <c r="Z84" i="107"/>
  <c r="R112" i="107"/>
  <c r="V86" i="107"/>
  <c r="T200" i="9"/>
  <c r="R78" i="9"/>
  <c r="P161" i="9"/>
  <c r="AD108" i="107"/>
  <c r="L73" i="9"/>
  <c r="Q76" i="9"/>
  <c r="AA107" i="107"/>
  <c r="L162" i="9"/>
  <c r="AE79" i="107"/>
  <c r="AC83" i="107"/>
  <c r="Y95" i="107"/>
  <c r="S158" i="9"/>
  <c r="AA114" i="107"/>
  <c r="AG20" i="107"/>
  <c r="V204" i="9"/>
  <c r="AG29" i="107"/>
  <c r="U116" i="9"/>
  <c r="L158" i="9"/>
  <c r="AG94" i="107"/>
  <c r="M200" i="9"/>
  <c r="AH101" i="107"/>
  <c r="Y97" i="107"/>
  <c r="AA116" i="9"/>
  <c r="R118" i="9"/>
  <c r="AA115" i="9"/>
  <c r="AC98" i="107"/>
  <c r="AA203" i="9"/>
  <c r="R203" i="9"/>
  <c r="P277" i="9"/>
  <c r="M207" i="9"/>
  <c r="M158" i="9"/>
  <c r="R109" i="107"/>
  <c r="J202" i="9"/>
  <c r="M292" i="9"/>
  <c r="AA79" i="107"/>
  <c r="W111" i="107"/>
  <c r="X113" i="9"/>
  <c r="X163" i="9"/>
  <c r="V89" i="107"/>
  <c r="K208" i="9"/>
  <c r="R159" i="9"/>
  <c r="T111" i="107"/>
  <c r="W98" i="107"/>
  <c r="S157" i="9"/>
  <c r="Z109" i="107"/>
  <c r="AE92" i="107"/>
  <c r="V72" i="9"/>
  <c r="Z97" i="107"/>
  <c r="AB100" i="107"/>
  <c r="T74" i="9"/>
  <c r="O160" i="9"/>
  <c r="S163" i="9"/>
  <c r="AG33" i="107"/>
  <c r="J77" i="9"/>
  <c r="S91" i="107"/>
  <c r="V115" i="9"/>
  <c r="P75" i="9"/>
  <c r="J162" i="9"/>
  <c r="W90" i="107"/>
  <c r="K73" i="9"/>
  <c r="W88" i="107"/>
  <c r="T95" i="107"/>
  <c r="AG28" i="107"/>
  <c r="V114" i="9"/>
  <c r="R114" i="9"/>
  <c r="AA110" i="107"/>
  <c r="K160" i="9"/>
  <c r="V114" i="107"/>
  <c r="Y84" i="107"/>
  <c r="AD89" i="107"/>
  <c r="Q83" i="107"/>
  <c r="J161" i="9"/>
  <c r="O163" i="9"/>
  <c r="T96" i="107"/>
  <c r="V97" i="107"/>
  <c r="AH92" i="107"/>
  <c r="X159" i="9"/>
  <c r="M291" i="9"/>
  <c r="J114" i="9"/>
  <c r="V111" i="107"/>
  <c r="R206" i="9"/>
  <c r="L113" i="9"/>
  <c r="X291" i="9"/>
  <c r="AA200" i="9"/>
  <c r="L77" i="9"/>
  <c r="P76" i="9"/>
  <c r="K162" i="9"/>
  <c r="AC87" i="107"/>
  <c r="AH33" i="107"/>
  <c r="Y92" i="107"/>
  <c r="T161" i="9"/>
  <c r="V119" i="9"/>
  <c r="W109" i="107"/>
  <c r="M76" i="9"/>
  <c r="AA156" i="9"/>
  <c r="R104" i="107"/>
  <c r="AC108" i="107"/>
  <c r="Q73" i="9"/>
  <c r="S156" i="9"/>
  <c r="T119" i="9"/>
  <c r="W205" i="9"/>
  <c r="R79" i="107"/>
  <c r="AC91" i="107"/>
  <c r="U119" i="9"/>
  <c r="X158" i="9"/>
  <c r="W203" i="9"/>
  <c r="X79" i="9"/>
  <c r="K157" i="9"/>
  <c r="AA73" i="9"/>
  <c r="M162" i="9"/>
  <c r="M78" i="9"/>
  <c r="S202" i="9"/>
  <c r="V161" i="9"/>
  <c r="L78" i="9"/>
  <c r="K77" i="9"/>
  <c r="J207" i="9"/>
  <c r="T114" i="107"/>
  <c r="S110" i="107"/>
  <c r="Z90" i="107"/>
  <c r="L72" i="9"/>
  <c r="J113" i="9"/>
  <c r="T79" i="107"/>
  <c r="P77" i="9"/>
  <c r="Z96" i="107"/>
  <c r="AG32" i="107"/>
  <c r="Y100" i="107"/>
  <c r="R92" i="107"/>
  <c r="I8" i="7"/>
  <c r="L161" i="9"/>
  <c r="W100" i="107"/>
  <c r="AA208" i="9"/>
  <c r="AA159" i="9"/>
  <c r="O79" i="9"/>
  <c r="AH88" i="107"/>
  <c r="AG93" i="107"/>
  <c r="T115" i="9"/>
  <c r="U76" i="9"/>
  <c r="AE87" i="107"/>
  <c r="AE107" i="107"/>
  <c r="W92" i="107"/>
  <c r="Y94" i="107"/>
  <c r="J115" i="9"/>
  <c r="AD83" i="107"/>
  <c r="AA102" i="107"/>
  <c r="AG23" i="107"/>
  <c r="X96" i="107"/>
  <c r="AE97" i="107"/>
  <c r="AE108" i="107"/>
  <c r="Q104" i="107"/>
  <c r="Q78" i="107"/>
  <c r="W33" i="107"/>
  <c r="T208" i="9"/>
  <c r="W75" i="9"/>
  <c r="AH87" i="107"/>
  <c r="AC114" i="107"/>
  <c r="AE110" i="107"/>
  <c r="S32" i="7"/>
  <c r="S85" i="9"/>
  <c r="T130" i="9"/>
  <c r="Q301" i="9"/>
  <c r="AH108" i="107"/>
  <c r="AG25" i="107"/>
  <c r="AD97" i="107"/>
  <c r="S160" i="9"/>
  <c r="AD84" i="107"/>
  <c r="AG83" i="107"/>
  <c r="Q81" i="107"/>
  <c r="J158" i="9"/>
  <c r="R115" i="9"/>
  <c r="S87" i="107"/>
  <c r="P205" i="9"/>
  <c r="L205" i="9"/>
  <c r="K119" i="9"/>
  <c r="T84" i="107"/>
  <c r="X116" i="9"/>
  <c r="O292" i="9"/>
  <c r="O73" i="9"/>
  <c r="U118" i="9"/>
  <c r="AA112" i="107"/>
  <c r="R83" i="107"/>
  <c r="X161" i="9"/>
  <c r="AD85" i="107"/>
  <c r="P208" i="9"/>
  <c r="W112" i="9"/>
  <c r="T155" i="9"/>
  <c r="AE101" i="107"/>
  <c r="P117" i="9"/>
  <c r="V113" i="9"/>
  <c r="AC94" i="107"/>
  <c r="W207" i="9"/>
  <c r="S162" i="9"/>
  <c r="P115" i="9"/>
  <c r="S79" i="9"/>
  <c r="U163" i="9"/>
  <c r="AA94" i="107"/>
  <c r="Q113" i="107"/>
  <c r="V132" i="9"/>
  <c r="U63" i="9"/>
  <c r="U25" i="7"/>
  <c r="W74" i="107"/>
  <c r="V211" i="9"/>
  <c r="Q133" i="9"/>
  <c r="AD96" i="107"/>
  <c r="AG39" i="107"/>
  <c r="K163" i="9"/>
  <c r="S277" i="9"/>
  <c r="AC81" i="107"/>
  <c r="AB99" i="107"/>
  <c r="Q202" i="9"/>
  <c r="AD86" i="107"/>
  <c r="W155" i="9"/>
  <c r="AG89" i="107"/>
  <c r="U202" i="9"/>
  <c r="R200" i="9"/>
  <c r="AA77" i="9"/>
  <c r="X111" i="107"/>
  <c r="K17" i="7"/>
  <c r="AA210" i="9"/>
  <c r="V229" i="9"/>
  <c r="M136" i="9"/>
  <c r="T99" i="9"/>
  <c r="T84" i="9"/>
  <c r="J213" i="9"/>
  <c r="AB110" i="107"/>
  <c r="Z108" i="107"/>
  <c r="R87" i="107"/>
  <c r="AA101" i="107"/>
  <c r="AD110" i="107"/>
  <c r="K291" i="9"/>
  <c r="S114" i="9"/>
  <c r="Y85" i="107"/>
  <c r="Z106" i="107"/>
  <c r="J163" i="9"/>
  <c r="Y112" i="107"/>
  <c r="AG98" i="107"/>
  <c r="S113" i="9"/>
  <c r="K114" i="9"/>
  <c r="S80" i="107"/>
  <c r="K112" i="9"/>
  <c r="S204" i="9"/>
  <c r="L203" i="9"/>
  <c r="V90" i="107"/>
  <c r="T82" i="107"/>
  <c r="U79" i="9"/>
  <c r="Z103" i="107"/>
  <c r="K207" i="9"/>
  <c r="V118" i="9"/>
  <c r="M79" i="9"/>
  <c r="T33" i="107"/>
  <c r="R202" i="9"/>
  <c r="T163" i="9"/>
  <c r="X80" i="107"/>
  <c r="AH95" i="107"/>
  <c r="K113" i="9"/>
  <c r="Y89" i="107"/>
  <c r="S88" i="107"/>
  <c r="Z82" i="107"/>
  <c r="Q8" i="7"/>
  <c r="Z81" i="107"/>
  <c r="W159" i="9"/>
  <c r="Y96" i="107"/>
  <c r="AG36" i="107"/>
  <c r="AD91" i="107"/>
  <c r="W154" i="9"/>
  <c r="R219" i="9"/>
  <c r="O192" i="9"/>
  <c r="M153" i="9"/>
  <c r="O58" i="9"/>
  <c r="AB50" i="107"/>
  <c r="AC105" i="107"/>
  <c r="R96" i="107"/>
  <c r="AG13" i="107"/>
  <c r="L207" i="9"/>
  <c r="T156" i="9"/>
  <c r="X87" i="107"/>
  <c r="K79" i="9"/>
  <c r="AH113" i="107"/>
  <c r="Q200" i="9"/>
  <c r="L159" i="9"/>
  <c r="U291" i="9"/>
  <c r="AA85" i="107"/>
  <c r="R90" i="107"/>
  <c r="T101" i="107"/>
  <c r="V130" i="9"/>
  <c r="T248" i="9"/>
  <c r="N23" i="7"/>
  <c r="R190" i="9"/>
  <c r="M303" i="9"/>
  <c r="U91" i="9"/>
  <c r="R62" i="9"/>
  <c r="X89" i="107"/>
  <c r="AE81" i="107"/>
  <c r="AB78" i="107"/>
  <c r="Q92" i="107"/>
  <c r="AB88" i="107"/>
  <c r="V109" i="107"/>
  <c r="S105" i="107"/>
  <c r="U201" i="9"/>
  <c r="U114" i="9"/>
  <c r="AG92" i="107"/>
  <c r="Q119" i="9"/>
  <c r="Y80" i="107"/>
  <c r="T98" i="107"/>
  <c r="R157" i="9"/>
  <c r="R43" i="9"/>
  <c r="Q254" i="9"/>
  <c r="AA75" i="107"/>
  <c r="K29" i="7"/>
  <c r="P212" i="9"/>
  <c r="W55" i="9"/>
  <c r="L87" i="9"/>
  <c r="O115" i="9"/>
  <c r="AA83" i="107"/>
  <c r="Z78" i="107"/>
  <c r="L206" i="9"/>
  <c r="L156" i="9"/>
  <c r="M119" i="9"/>
  <c r="M73" i="9"/>
  <c r="K161" i="9"/>
  <c r="X201" i="9"/>
  <c r="L117" i="9"/>
  <c r="P112" i="9"/>
  <c r="Z101" i="107"/>
  <c r="V98" i="107"/>
  <c r="AA99" i="107"/>
  <c r="T164" i="9"/>
  <c r="T217" i="9"/>
  <c r="R59" i="107"/>
  <c r="U69" i="9"/>
  <c r="Z13" i="107"/>
  <c r="M281" i="9"/>
  <c r="U166" i="9"/>
  <c r="AC88" i="107"/>
  <c r="Y98" i="107"/>
  <c r="Q99" i="107"/>
  <c r="X97" i="107"/>
  <c r="AC96" i="107"/>
  <c r="K155" i="9"/>
  <c r="U158" i="9"/>
  <c r="K200" i="9"/>
  <c r="Q115" i="9"/>
  <c r="S101" i="107"/>
  <c r="Z105" i="107"/>
  <c r="S99" i="107"/>
  <c r="AH84" i="107"/>
  <c r="T116" i="9"/>
  <c r="Y69" i="107"/>
  <c r="Z51" i="107"/>
  <c r="V40" i="107"/>
  <c r="Z30" i="107"/>
  <c r="K134" i="9"/>
  <c r="AA137" i="9"/>
  <c r="W181" i="9"/>
  <c r="Q94" i="107"/>
  <c r="V112" i="9"/>
  <c r="AD80" i="107"/>
  <c r="W113" i="9"/>
  <c r="J204" i="9"/>
  <c r="Q89" i="107"/>
  <c r="X292" i="9"/>
  <c r="J160" i="9"/>
  <c r="W116" i="9"/>
  <c r="V79" i="9"/>
  <c r="S117" i="9"/>
  <c r="M116" i="9"/>
  <c r="L116" i="9"/>
  <c r="K8" i="7"/>
  <c r="L202" i="9"/>
  <c r="Z107" i="107"/>
  <c r="W117" i="9"/>
  <c r="K203" i="9"/>
  <c r="X162" i="9"/>
  <c r="AC104" i="107"/>
  <c r="Q111" i="107"/>
  <c r="T159" i="9"/>
  <c r="Z33" i="107"/>
  <c r="AE96" i="107"/>
  <c r="AE102" i="107"/>
  <c r="AG35" i="107"/>
  <c r="K292" i="9"/>
  <c r="O207" i="9"/>
  <c r="T277" i="9"/>
  <c r="K117" i="9"/>
  <c r="U77" i="9"/>
  <c r="T81" i="107"/>
  <c r="X109" i="107"/>
  <c r="S90" i="107"/>
  <c r="AB89" i="107"/>
  <c r="T100" i="107"/>
  <c r="AH82" i="107"/>
  <c r="V155" i="9"/>
  <c r="L243" i="9"/>
  <c r="AB8" i="107"/>
  <c r="W266" i="9"/>
  <c r="X148" i="9"/>
  <c r="S180" i="9"/>
  <c r="R53" i="9"/>
  <c r="R8" i="7"/>
  <c r="S109" i="107"/>
  <c r="S111" i="107"/>
  <c r="Y79" i="107"/>
  <c r="O72" i="9"/>
  <c r="T92" i="107"/>
  <c r="Q72" i="9"/>
  <c r="M163" i="9"/>
  <c r="S104" i="107"/>
  <c r="Y78" i="107"/>
  <c r="O113" i="9"/>
  <c r="AE93" i="107"/>
  <c r="AC113" i="107"/>
  <c r="AB94" i="107"/>
  <c r="J138" i="9"/>
  <c r="S238" i="9"/>
  <c r="W291" i="9"/>
  <c r="S262" i="9"/>
  <c r="W148" i="9"/>
  <c r="R107" i="9"/>
  <c r="V124" i="9"/>
  <c r="P113" i="9"/>
  <c r="U292" i="9"/>
  <c r="R100" i="107"/>
  <c r="W118" i="9"/>
  <c r="V206" i="9"/>
  <c r="L79" i="9"/>
  <c r="O26" i="7"/>
  <c r="J208" i="9"/>
  <c r="AD81" i="107"/>
  <c r="W74" i="9"/>
  <c r="T88" i="107"/>
  <c r="Q103" i="107"/>
  <c r="R119" i="9"/>
  <c r="AA91" i="107"/>
  <c r="W114" i="107"/>
  <c r="Q201" i="9"/>
  <c r="AC106" i="107"/>
  <c r="AG85" i="107"/>
  <c r="U26" i="7"/>
  <c r="X112" i="9"/>
  <c r="AE86" i="107"/>
  <c r="X82" i="107"/>
  <c r="AB92" i="107"/>
  <c r="Q79" i="107"/>
  <c r="AC111" i="107"/>
  <c r="S94" i="107"/>
  <c r="V95" i="107"/>
  <c r="V110" i="107"/>
  <c r="X88" i="107"/>
  <c r="T203" i="9"/>
  <c r="J203" i="9"/>
  <c r="AE98" i="107"/>
  <c r="AA105" i="107"/>
  <c r="S116" i="9"/>
  <c r="Q80" i="107"/>
  <c r="V116" i="9"/>
  <c r="O201" i="9"/>
  <c r="T108" i="107"/>
  <c r="V99" i="107"/>
  <c r="P291" i="9"/>
  <c r="P116" i="9"/>
  <c r="O75" i="9"/>
  <c r="AB86" i="107"/>
  <c r="Q105" i="107"/>
  <c r="O162" i="9"/>
  <c r="V92" i="9"/>
  <c r="P66" i="9"/>
  <c r="Z12" i="107"/>
  <c r="V12" i="107"/>
  <c r="W40" i="107"/>
  <c r="AA100" i="107"/>
  <c r="R77" i="9"/>
  <c r="S92" i="107"/>
  <c r="AG26" i="107"/>
  <c r="AD88" i="107"/>
  <c r="Q88" i="107"/>
  <c r="Q79" i="9"/>
  <c r="V93" i="107"/>
  <c r="S291" i="9"/>
  <c r="R80" i="107"/>
  <c r="K158" i="9"/>
  <c r="AC101" i="107"/>
  <c r="Q107" i="107"/>
  <c r="L74" i="9"/>
  <c r="AE83" i="107"/>
  <c r="AA95" i="9"/>
  <c r="T71" i="107"/>
  <c r="W125" i="9"/>
  <c r="Q224" i="9"/>
  <c r="S140" i="9"/>
  <c r="J265" i="9"/>
  <c r="W280" i="9"/>
  <c r="AB104" i="107"/>
  <c r="U78" i="9"/>
  <c r="T158" i="9"/>
  <c r="AE100" i="107"/>
  <c r="X81" i="107"/>
  <c r="V107" i="107"/>
  <c r="U159" i="9"/>
  <c r="AA162" i="9"/>
  <c r="AB106" i="107"/>
  <c r="K74" i="9"/>
  <c r="AG86" i="107"/>
  <c r="I26" i="7"/>
  <c r="K159" i="9"/>
  <c r="AG34" i="107"/>
  <c r="U157" i="9"/>
  <c r="Q204" i="9"/>
  <c r="Q207" i="9"/>
  <c r="K72" i="9"/>
  <c r="M203" i="9"/>
  <c r="V79" i="107"/>
  <c r="V200" i="9"/>
  <c r="V205" i="9"/>
  <c r="L155" i="9"/>
  <c r="X204" i="9"/>
  <c r="W103" i="107"/>
  <c r="AC107" i="107"/>
  <c r="S206" i="9"/>
  <c r="S208" i="9"/>
  <c r="L163" i="9"/>
  <c r="W162" i="9"/>
  <c r="W93" i="107"/>
  <c r="AH78" i="107"/>
  <c r="L118" i="9"/>
  <c r="P157" i="9"/>
  <c r="W163" i="9"/>
  <c r="V104" i="107"/>
  <c r="AE80" i="107"/>
  <c r="W112" i="107"/>
  <c r="P163" i="9"/>
  <c r="M205" i="9"/>
  <c r="AD109" i="107"/>
  <c r="M77" i="9"/>
  <c r="AB113" i="107"/>
  <c r="X81" i="9"/>
  <c r="Q46" i="9"/>
  <c r="K186" i="9"/>
  <c r="M63" i="9"/>
  <c r="T97" i="9"/>
  <c r="AD94" i="107"/>
  <c r="AA204" i="9"/>
  <c r="T90" i="107"/>
  <c r="AC99" i="107"/>
  <c r="AG84" i="107"/>
  <c r="V207" i="9"/>
  <c r="S201" i="9"/>
  <c r="W84" i="107"/>
  <c r="AE112" i="107"/>
  <c r="V85" i="107"/>
  <c r="M161" i="9"/>
  <c r="X114" i="9"/>
  <c r="W292" i="9"/>
  <c r="O74" i="9"/>
  <c r="V112" i="107"/>
  <c r="U211" i="9"/>
  <c r="U101" i="9"/>
  <c r="L286" i="9"/>
  <c r="K133" i="9"/>
  <c r="AC40" i="107"/>
  <c r="T253" i="9"/>
  <c r="AB96" i="107"/>
  <c r="AG112" i="107"/>
  <c r="AA96" i="107"/>
  <c r="AA292" i="9"/>
  <c r="J112" i="9"/>
  <c r="S33" i="107"/>
  <c r="AA206" i="9"/>
  <c r="AE91" i="107"/>
  <c r="AE94" i="107"/>
  <c r="Z99" i="107"/>
  <c r="Z92" i="107"/>
  <c r="L200" i="9"/>
  <c r="U204" i="9"/>
  <c r="T103" i="107"/>
  <c r="Y82" i="107"/>
  <c r="AE78" i="107"/>
  <c r="S86" i="107"/>
  <c r="V292" i="9"/>
  <c r="AB84" i="107"/>
  <c r="Z86" i="107"/>
  <c r="O155" i="9"/>
  <c r="X207" i="9"/>
  <c r="AC109" i="107"/>
  <c r="Q291" i="9"/>
  <c r="Z112" i="107"/>
  <c r="X206" i="9"/>
  <c r="AE104" i="107"/>
  <c r="AG113" i="107"/>
  <c r="W204" i="9"/>
  <c r="X110" i="107"/>
  <c r="AA86" i="107"/>
  <c r="AH81" i="107"/>
  <c r="AG88" i="107"/>
  <c r="Q277" i="9"/>
  <c r="AH89" i="107"/>
  <c r="R91" i="107"/>
  <c r="AB102" i="107"/>
  <c r="AC33" i="107"/>
  <c r="T87" i="107"/>
  <c r="T113" i="107"/>
  <c r="AH80" i="107"/>
  <c r="AG42" i="107"/>
  <c r="T112" i="107"/>
  <c r="V94" i="107"/>
  <c r="AB80" i="107"/>
  <c r="AE113" i="107"/>
  <c r="S278" i="9"/>
  <c r="U223" i="9"/>
  <c r="J195" i="9"/>
  <c r="J301" i="9"/>
  <c r="X65" i="9"/>
  <c r="T204" i="9"/>
  <c r="X203" i="9"/>
  <c r="Q157" i="9"/>
  <c r="R78" i="107"/>
  <c r="X160" i="9"/>
  <c r="Z80" i="107"/>
  <c r="T73" i="9"/>
  <c r="V163" i="9"/>
  <c r="AG24" i="107"/>
  <c r="AG95" i="107"/>
  <c r="J156" i="9"/>
  <c r="S73" i="9"/>
  <c r="M206" i="9"/>
  <c r="O277" i="9"/>
  <c r="W177" i="9"/>
  <c r="Q285" i="9"/>
  <c r="Y44" i="107"/>
  <c r="AA56" i="107"/>
  <c r="W71" i="9"/>
  <c r="J91" i="9"/>
  <c r="R261" i="9"/>
  <c r="AA117" i="9"/>
  <c r="AC93" i="107"/>
  <c r="V157" i="9"/>
  <c r="Y86" i="107"/>
  <c r="T106" i="107"/>
  <c r="Y103" i="107"/>
  <c r="R86" i="107"/>
  <c r="R89" i="107"/>
  <c r="U200" i="9"/>
  <c r="S118" i="9"/>
  <c r="AA113" i="107"/>
  <c r="Y107" i="107"/>
  <c r="T77" i="9"/>
  <c r="T110" i="107"/>
  <c r="X200" i="9"/>
  <c r="X244" i="9"/>
  <c r="Q121" i="9"/>
  <c r="T110" i="9"/>
  <c r="R184" i="9"/>
  <c r="K103" i="9"/>
  <c r="X168" i="9"/>
  <c r="P8" i="7"/>
  <c r="V108" i="107"/>
  <c r="Q206" i="9"/>
  <c r="AG91" i="107"/>
  <c r="Q91" i="107"/>
  <c r="S96" i="107"/>
  <c r="J292" i="9"/>
  <c r="P201" i="9"/>
  <c r="AB107" i="107"/>
  <c r="O116" i="9"/>
  <c r="AD100" i="107"/>
  <c r="M115" i="9"/>
  <c r="AB90" i="107"/>
  <c r="T117" i="9"/>
  <c r="S95" i="107"/>
  <c r="X260" i="9"/>
  <c r="P260" i="9"/>
  <c r="V233" i="9"/>
  <c r="Q20" i="7"/>
  <c r="T229" i="9"/>
  <c r="AA239" i="9"/>
  <c r="R72" i="107"/>
  <c r="U160" i="9"/>
  <c r="AA155" i="9"/>
  <c r="W72" i="9"/>
  <c r="AA78" i="9"/>
  <c r="T89" i="107"/>
  <c r="Q97" i="107"/>
  <c r="W83" i="107"/>
  <c r="AB101" i="107"/>
  <c r="V102" i="107"/>
  <c r="P200" i="9"/>
  <c r="W277" i="9"/>
  <c r="AE103" i="107"/>
  <c r="AG18" i="107"/>
  <c r="S103" i="107"/>
  <c r="AE45" i="107"/>
  <c r="O172" i="9"/>
  <c r="R111" i="9"/>
  <c r="X174" i="9"/>
  <c r="J103" i="9"/>
  <c r="R18" i="7"/>
  <c r="R255" i="9"/>
  <c r="Y33" i="107"/>
  <c r="U74" i="9"/>
  <c r="T157" i="9"/>
  <c r="V75" i="9"/>
  <c r="AA201" i="9"/>
  <c r="Y109" i="107"/>
  <c r="U199" i="9"/>
  <c r="AH26" i="107"/>
  <c r="R170" i="9"/>
  <c r="T142" i="9"/>
  <c r="AA97" i="9"/>
  <c r="T83" i="107"/>
  <c r="K206" i="9"/>
  <c r="AH109" i="107"/>
  <c r="Y104" i="107"/>
  <c r="AC110" i="107"/>
  <c r="AB98" i="107"/>
  <c r="V88" i="107"/>
  <c r="N8" i="7"/>
  <c r="W95" i="107"/>
  <c r="AD68" i="107"/>
  <c r="U46" i="9"/>
  <c r="R20" i="7"/>
  <c r="X137" i="9"/>
  <c r="T111" i="9"/>
  <c r="R108" i="107"/>
  <c r="AE84" i="107"/>
  <c r="W161" i="9"/>
  <c r="V82" i="107"/>
  <c r="S114" i="107"/>
  <c r="P206" i="9"/>
  <c r="V33" i="107"/>
  <c r="P78" i="9"/>
  <c r="U117" i="9"/>
  <c r="W188" i="9"/>
  <c r="K182" i="9"/>
  <c r="T230" i="9"/>
  <c r="O228" i="9"/>
  <c r="T165" i="9"/>
  <c r="AB108" i="107"/>
  <c r="AC85" i="107"/>
  <c r="AA103" i="107"/>
  <c r="AC82" i="107"/>
  <c r="R291" i="9"/>
  <c r="P159" i="9"/>
  <c r="W78" i="107"/>
  <c r="S83" i="107"/>
  <c r="AA84" i="107"/>
  <c r="J8" i="7"/>
  <c r="T76" i="9"/>
  <c r="P26" i="7"/>
  <c r="AC103" i="107"/>
  <c r="Q171" i="9"/>
  <c r="Z25" i="107"/>
  <c r="AA131" i="9"/>
  <c r="K89" i="9"/>
  <c r="K215" i="9"/>
  <c r="M43" i="9"/>
  <c r="AD71" i="107"/>
  <c r="R51" i="9"/>
  <c r="O144" i="9"/>
  <c r="N33" i="7"/>
  <c r="AA279" i="9"/>
  <c r="V104" i="9"/>
  <c r="U62" i="9"/>
  <c r="R30" i="107"/>
  <c r="Q89" i="9"/>
  <c r="U184" i="9"/>
  <c r="V127" i="9"/>
  <c r="V35" i="107"/>
  <c r="AC68" i="107"/>
  <c r="Q111" i="9"/>
  <c r="N18" i="7"/>
  <c r="T42" i="107"/>
  <c r="R280" i="9"/>
  <c r="J251" i="9"/>
  <c r="Q107" i="9"/>
  <c r="L128" i="9"/>
  <c r="S271" i="9"/>
  <c r="Q132" i="9"/>
  <c r="U295" i="9"/>
  <c r="T169" i="9"/>
  <c r="AA125" i="9"/>
  <c r="R29" i="107"/>
  <c r="S259" i="9"/>
  <c r="AA63" i="107"/>
  <c r="X281" i="9"/>
  <c r="V216" i="9"/>
  <c r="Q257" i="9"/>
  <c r="S46" i="9"/>
  <c r="T249" i="9"/>
  <c r="Q250" i="9"/>
  <c r="M193" i="9"/>
  <c r="M20" i="7"/>
  <c r="R60" i="9"/>
  <c r="O142" i="9"/>
  <c r="X214" i="9"/>
  <c r="T19" i="107"/>
  <c r="K22" i="7"/>
  <c r="V263" i="9"/>
  <c r="R199" i="9"/>
  <c r="S27" i="7"/>
  <c r="L102" i="9"/>
  <c r="V223" i="9"/>
  <c r="K169" i="9"/>
  <c r="AA190" i="9"/>
  <c r="V250" i="9"/>
  <c r="Z46" i="107"/>
  <c r="AE27" i="107"/>
  <c r="J246" i="9"/>
  <c r="M216" i="9"/>
  <c r="O282" i="9"/>
  <c r="K67" i="9"/>
  <c r="U96" i="9"/>
  <c r="J230" i="9"/>
  <c r="AA61" i="9"/>
  <c r="K288" i="9"/>
  <c r="AA54" i="107"/>
  <c r="Q210" i="9"/>
  <c r="L52" i="9"/>
  <c r="S62" i="107"/>
  <c r="AB57" i="107"/>
  <c r="K90" i="9"/>
  <c r="Y27" i="107"/>
  <c r="K13" i="7"/>
  <c r="U188" i="9"/>
  <c r="AA64" i="107"/>
  <c r="W264" i="9"/>
  <c r="V159" i="9"/>
  <c r="Z94" i="107"/>
  <c r="Q90" i="107"/>
  <c r="AE111" i="107"/>
  <c r="AG27" i="107"/>
  <c r="U210" i="9"/>
  <c r="Q120" i="9"/>
  <c r="X28" i="107"/>
  <c r="I30" i="7"/>
  <c r="V156" i="9"/>
  <c r="V277" i="9"/>
  <c r="T79" i="9"/>
  <c r="AC84" i="107"/>
  <c r="T113" i="9"/>
  <c r="W86" i="107"/>
  <c r="O204" i="9"/>
  <c r="T80" i="107"/>
  <c r="S102" i="107"/>
  <c r="X74" i="9"/>
  <c r="L63" i="9"/>
  <c r="AE73" i="107"/>
  <c r="J43" i="9"/>
  <c r="R65" i="9"/>
  <c r="AA161" i="9"/>
  <c r="Z104" i="107"/>
  <c r="AA160" i="9"/>
  <c r="Y114" i="107"/>
  <c r="W115" i="9"/>
  <c r="X85" i="107"/>
  <c r="X106" i="107"/>
  <c r="AE89" i="107"/>
  <c r="AH86" i="107"/>
  <c r="Z79" i="107"/>
  <c r="Y66" i="107"/>
  <c r="R109" i="9"/>
  <c r="AE40" i="107"/>
  <c r="AA272" i="9"/>
  <c r="W197" i="9"/>
  <c r="S78" i="9"/>
  <c r="Q163" i="9"/>
  <c r="T8" i="7"/>
  <c r="P119" i="9"/>
  <c r="Q118" i="9"/>
  <c r="R113" i="9"/>
  <c r="Y108" i="107"/>
  <c r="V84" i="107"/>
  <c r="AA158" i="9"/>
  <c r="R97" i="107"/>
  <c r="R26" i="7"/>
  <c r="O117" i="9"/>
  <c r="Q292" i="9"/>
  <c r="AA74" i="107"/>
  <c r="W121" i="9"/>
  <c r="J82" i="9"/>
  <c r="S102" i="9"/>
  <c r="AA240" i="9"/>
  <c r="O290" i="9"/>
  <c r="J45" i="9"/>
  <c r="R17" i="7"/>
  <c r="M23" i="7"/>
  <c r="J169" i="9"/>
  <c r="O11" i="7"/>
  <c r="AA141" i="9"/>
  <c r="R215" i="9"/>
  <c r="I9" i="7"/>
  <c r="S47" i="107"/>
  <c r="T30" i="107"/>
  <c r="W75" i="107"/>
  <c r="S223" i="9"/>
  <c r="V49" i="9"/>
  <c r="S20" i="107"/>
  <c r="AA94" i="9"/>
  <c r="M245" i="9"/>
  <c r="U303" i="9"/>
  <c r="K9" i="7"/>
  <c r="T226" i="9"/>
  <c r="X290" i="9"/>
  <c r="T215" i="9"/>
  <c r="J295" i="9"/>
  <c r="S45" i="107"/>
  <c r="J174" i="9"/>
  <c r="W219" i="9"/>
  <c r="K151" i="9"/>
  <c r="P270" i="9"/>
  <c r="X283" i="9"/>
  <c r="AD9" i="107"/>
  <c r="S209" i="9"/>
  <c r="J247" i="9"/>
  <c r="S9" i="107"/>
  <c r="X271" i="9"/>
  <c r="T63" i="107"/>
  <c r="AE13" i="107"/>
  <c r="S48" i="107"/>
  <c r="R16" i="7"/>
  <c r="J216" i="9"/>
  <c r="Y25" i="107"/>
  <c r="Q103" i="9"/>
  <c r="U260" i="9"/>
  <c r="S247" i="9"/>
  <c r="S53" i="9"/>
  <c r="AC72" i="107"/>
  <c r="J62" i="9"/>
  <c r="R9" i="7"/>
  <c r="M24" i="7"/>
  <c r="L123" i="9"/>
  <c r="M290" i="9"/>
  <c r="Q52" i="9"/>
  <c r="P146" i="9"/>
  <c r="AA246" i="9"/>
  <c r="Q273" i="9"/>
  <c r="AC45" i="107"/>
  <c r="Q30" i="7"/>
  <c r="M221" i="9"/>
  <c r="P141" i="9"/>
  <c r="AA271" i="9"/>
  <c r="M126" i="9"/>
  <c r="M45" i="9"/>
  <c r="W124" i="9"/>
  <c r="W260" i="9"/>
  <c r="K55" i="9"/>
  <c r="O15" i="7"/>
  <c r="V199" i="9"/>
  <c r="R265" i="9"/>
  <c r="J87" i="9"/>
  <c r="O80" i="9"/>
  <c r="T27" i="7"/>
  <c r="Q137" i="9"/>
  <c r="V271" i="9"/>
  <c r="L270" i="9"/>
  <c r="P24" i="7"/>
  <c r="U238" i="9"/>
  <c r="Y9" i="107"/>
  <c r="X99" i="9"/>
  <c r="L151" i="9"/>
  <c r="O86" i="9"/>
  <c r="R96" i="9"/>
  <c r="R47" i="107"/>
  <c r="U147" i="9"/>
  <c r="J15" i="7"/>
  <c r="T48" i="107"/>
  <c r="P99" i="9"/>
  <c r="V294" i="9"/>
  <c r="Q57" i="107"/>
  <c r="J275" i="9"/>
  <c r="Z74" i="107"/>
  <c r="Q196" i="9"/>
  <c r="K68" i="9"/>
  <c r="AA151" i="9"/>
  <c r="O166" i="9"/>
  <c r="K229" i="9"/>
  <c r="R102" i="9"/>
  <c r="V78" i="107"/>
  <c r="AA207" i="9"/>
  <c r="R81" i="107"/>
  <c r="AG11" i="107"/>
  <c r="W113" i="107"/>
  <c r="Q194" i="9"/>
  <c r="Q57" i="9"/>
  <c r="Q125" i="9"/>
  <c r="O109" i="9"/>
  <c r="S89" i="107"/>
  <c r="AG111" i="107"/>
  <c r="S81" i="107"/>
  <c r="R156" i="9"/>
  <c r="AE105" i="107"/>
  <c r="R277" i="9"/>
  <c r="W82" i="107"/>
  <c r="W96" i="107"/>
  <c r="X86" i="107"/>
  <c r="R72" i="9"/>
  <c r="X236" i="9"/>
  <c r="AA294" i="9"/>
  <c r="S178" i="9"/>
  <c r="W138" i="9"/>
  <c r="R205" i="9"/>
  <c r="AA76" i="9"/>
  <c r="K204" i="9"/>
  <c r="W99" i="107"/>
  <c r="J72" i="9"/>
  <c r="Y99" i="107"/>
  <c r="R33" i="107"/>
  <c r="S100" i="107"/>
  <c r="K78" i="9"/>
  <c r="AE88" i="107"/>
  <c r="T66" i="107"/>
  <c r="V194" i="9"/>
  <c r="R56" i="107"/>
  <c r="K139" i="9"/>
  <c r="V158" i="9"/>
  <c r="S112" i="9"/>
  <c r="AH83" i="107"/>
  <c r="M208" i="9"/>
  <c r="Q87" i="107"/>
  <c r="O206" i="9"/>
  <c r="Q84" i="107"/>
  <c r="Z111" i="107"/>
  <c r="R110" i="107"/>
  <c r="AA87" i="107"/>
  <c r="AD82" i="107"/>
  <c r="S93" i="107"/>
  <c r="AG96" i="107"/>
  <c r="M204" i="9"/>
  <c r="J48" i="9"/>
  <c r="M51" i="9"/>
  <c r="AA54" i="9"/>
  <c r="AC41" i="107"/>
  <c r="Q214" i="9"/>
  <c r="T219" i="9"/>
  <c r="X269" i="9"/>
  <c r="O81" i="9"/>
  <c r="X62" i="9"/>
  <c r="W64" i="9"/>
  <c r="O303" i="9"/>
  <c r="V302" i="9"/>
  <c r="AA144" i="9"/>
  <c r="V264" i="9"/>
  <c r="R187" i="9"/>
  <c r="S255" i="9"/>
  <c r="AC52" i="107"/>
  <c r="S65" i="9"/>
  <c r="R275" i="9"/>
  <c r="O164" i="9"/>
  <c r="P282" i="9"/>
  <c r="S263" i="9"/>
  <c r="O68" i="9"/>
  <c r="U218" i="9"/>
  <c r="Q282" i="9"/>
  <c r="J111" i="9"/>
  <c r="R249" i="9"/>
  <c r="Q49" i="9"/>
  <c r="W141" i="9"/>
  <c r="Q149" i="9"/>
  <c r="P148" i="9"/>
  <c r="T188" i="9"/>
  <c r="Y57" i="107"/>
  <c r="V53" i="107"/>
  <c r="AH69" i="107"/>
  <c r="AA60" i="9"/>
  <c r="Q102" i="9"/>
  <c r="X48" i="107"/>
  <c r="P137" i="9"/>
  <c r="AA24" i="107"/>
  <c r="Q73" i="107"/>
  <c r="M184" i="9"/>
  <c r="S10" i="107"/>
  <c r="K187" i="9"/>
  <c r="K109" i="9"/>
  <c r="P179" i="9"/>
  <c r="R32" i="107"/>
  <c r="W120" i="9"/>
  <c r="Q76" i="107"/>
  <c r="AA129" i="9"/>
  <c r="T46" i="107"/>
  <c r="S17" i="107"/>
  <c r="P174" i="9"/>
  <c r="L227" i="9"/>
  <c r="V64" i="9"/>
  <c r="AA55" i="9"/>
  <c r="Z18" i="107"/>
  <c r="U196" i="9"/>
  <c r="Q297" i="9"/>
  <c r="T31" i="107"/>
  <c r="R259" i="9"/>
  <c r="Z37" i="107"/>
  <c r="Q71" i="107"/>
  <c r="W301" i="9"/>
  <c r="Q66" i="9"/>
  <c r="M21" i="7"/>
  <c r="W168" i="9"/>
  <c r="P43" i="9"/>
  <c r="W37" i="107"/>
  <c r="K266" i="9"/>
  <c r="O108" i="9"/>
  <c r="T58" i="9"/>
  <c r="J86" i="9"/>
  <c r="AD19" i="107"/>
  <c r="L281" i="9"/>
  <c r="R196" i="9"/>
  <c r="X95" i="107"/>
  <c r="AB79" i="107"/>
  <c r="Q156" i="9"/>
  <c r="X118" i="9"/>
  <c r="L103" i="9"/>
  <c r="Q168" i="9"/>
  <c r="T238" i="9"/>
  <c r="M267" i="9"/>
  <c r="Q294" i="9"/>
  <c r="K205" i="9"/>
  <c r="AE109" i="107"/>
  <c r="T85" i="107"/>
  <c r="AB103" i="107"/>
  <c r="T99" i="107"/>
  <c r="AA157" i="9"/>
  <c r="AB33" i="107"/>
  <c r="AB82" i="107"/>
  <c r="Q112" i="9"/>
  <c r="X217" i="9"/>
  <c r="O240" i="9"/>
  <c r="Q48" i="9"/>
  <c r="AH76" i="107"/>
  <c r="T245" i="9"/>
  <c r="Z114" i="107"/>
  <c r="AC95" i="107"/>
  <c r="T26" i="7"/>
  <c r="AD114" i="107"/>
  <c r="AA108" i="107"/>
  <c r="R111" i="107"/>
  <c r="AB97" i="107"/>
  <c r="O208" i="9"/>
  <c r="Q114" i="107"/>
  <c r="W87" i="107"/>
  <c r="J11" i="7"/>
  <c r="P223" i="9"/>
  <c r="L241" i="9"/>
  <c r="T122" i="9"/>
  <c r="AA78" i="107"/>
  <c r="Q113" i="9"/>
  <c r="X113" i="107"/>
  <c r="W200" i="9"/>
  <c r="AA118" i="9"/>
  <c r="AG97" i="107"/>
  <c r="Q159" i="9"/>
  <c r="R103" i="107"/>
  <c r="T97" i="107"/>
  <c r="W114" i="9"/>
  <c r="O119" i="9"/>
  <c r="T201" i="9"/>
  <c r="S113" i="107"/>
  <c r="J116" i="9"/>
  <c r="Y45" i="107"/>
  <c r="P33" i="7"/>
  <c r="V74" i="107"/>
  <c r="O50" i="9"/>
  <c r="V122" i="9"/>
  <c r="Q44" i="107"/>
  <c r="V226" i="9"/>
  <c r="V55" i="9"/>
  <c r="V249" i="9"/>
  <c r="Y8" i="107"/>
  <c r="AC10" i="107"/>
  <c r="Q169" i="9"/>
  <c r="M80" i="9"/>
  <c r="W227" i="9"/>
  <c r="X302" i="9"/>
  <c r="P261" i="9"/>
  <c r="S122" i="9"/>
  <c r="U178" i="9"/>
  <c r="U145" i="9"/>
  <c r="S37" i="107"/>
  <c r="W175" i="9"/>
  <c r="U288" i="9"/>
  <c r="U216" i="9"/>
  <c r="X52" i="9"/>
  <c r="M132" i="9"/>
  <c r="U84" i="9"/>
  <c r="Q65" i="107"/>
  <c r="W98" i="9"/>
  <c r="R290" i="9"/>
  <c r="V59" i="107"/>
  <c r="P139" i="9"/>
  <c r="P50" i="9"/>
  <c r="K65" i="9"/>
  <c r="I25" i="7"/>
  <c r="P168" i="9"/>
  <c r="K258" i="9"/>
  <c r="R150" i="9"/>
  <c r="J272" i="9"/>
  <c r="T44" i="107"/>
  <c r="S103" i="9"/>
  <c r="V71" i="107"/>
  <c r="U133" i="9"/>
  <c r="U134" i="9"/>
  <c r="J228" i="9"/>
  <c r="N17" i="7"/>
  <c r="T39" i="107"/>
  <c r="V15" i="107"/>
  <c r="O257" i="9"/>
  <c r="P218" i="9"/>
  <c r="O259" i="9"/>
  <c r="X48" i="9"/>
  <c r="S79" i="107"/>
  <c r="K277" i="9"/>
  <c r="W80" i="107"/>
  <c r="R75" i="9"/>
  <c r="Q11" i="107"/>
  <c r="X270" i="9"/>
  <c r="K44" i="9"/>
  <c r="T76" i="107"/>
  <c r="AA265" i="9"/>
  <c r="AB93" i="107"/>
  <c r="M157" i="9"/>
  <c r="P79" i="9"/>
  <c r="Y83" i="107"/>
  <c r="V100" i="107"/>
  <c r="P114" i="9"/>
  <c r="U112" i="9"/>
  <c r="S72" i="9"/>
  <c r="P155" i="9"/>
  <c r="W102" i="9"/>
  <c r="AA135" i="9"/>
  <c r="P100" i="9"/>
  <c r="O33" i="7"/>
  <c r="M264" i="9"/>
  <c r="W19" i="7"/>
  <c r="J206" i="9"/>
  <c r="R106" i="107"/>
  <c r="W79" i="107"/>
  <c r="AA93" i="107"/>
  <c r="T102" i="107"/>
  <c r="AB85" i="107"/>
  <c r="K115" i="9"/>
  <c r="Q112" i="107"/>
  <c r="AA51" i="9"/>
  <c r="P71" i="9"/>
  <c r="Q124" i="9"/>
  <c r="X180" i="9"/>
  <c r="V256" i="9"/>
  <c r="W119" i="9"/>
  <c r="AA95" i="107"/>
  <c r="J117" i="9"/>
  <c r="V202" i="9"/>
  <c r="AG105" i="107"/>
  <c r="AC100" i="107"/>
  <c r="AA97" i="107"/>
  <c r="V80" i="107"/>
  <c r="V74" i="9"/>
  <c r="AC79" i="107"/>
  <c r="AC92" i="107"/>
  <c r="AA114" i="9"/>
  <c r="AA90" i="107"/>
  <c r="M156" i="9"/>
  <c r="K92" i="9"/>
  <c r="V143" i="9"/>
  <c r="T102" i="9"/>
  <c r="S49" i="107"/>
  <c r="M8" i="7"/>
  <c r="X279" i="9"/>
  <c r="W54" i="107"/>
  <c r="T37" i="107"/>
  <c r="U28" i="7"/>
  <c r="W178" i="9"/>
  <c r="K137" i="9"/>
  <c r="L140" i="9"/>
  <c r="V46" i="9"/>
  <c r="T300" i="9"/>
  <c r="Z28" i="107"/>
  <c r="I27" i="7"/>
  <c r="T132" i="9"/>
  <c r="T53" i="9"/>
  <c r="W29" i="107"/>
  <c r="L131" i="9"/>
  <c r="W228" i="9"/>
  <c r="R50" i="9"/>
  <c r="Y21" i="107"/>
  <c r="K172" i="9"/>
  <c r="J94" i="9"/>
  <c r="K21" i="7"/>
  <c r="K12" i="7"/>
  <c r="W96" i="9"/>
  <c r="Q61" i="107"/>
  <c r="V76" i="107"/>
  <c r="L245" i="9"/>
  <c r="AA284" i="9"/>
  <c r="U65" i="9"/>
  <c r="U225" i="9"/>
  <c r="R246" i="9"/>
  <c r="AE63" i="107"/>
  <c r="W44" i="9"/>
  <c r="W71" i="107"/>
  <c r="V179" i="9"/>
  <c r="V217" i="9"/>
  <c r="P58" i="9"/>
  <c r="R57" i="9"/>
  <c r="S212" i="9"/>
  <c r="K299" i="9"/>
  <c r="P215" i="9"/>
  <c r="X105" i="9"/>
  <c r="W126" i="9"/>
  <c r="T16" i="7"/>
  <c r="J297" i="9"/>
  <c r="AD65" i="107"/>
  <c r="T251" i="9"/>
  <c r="AD95" i="107"/>
  <c r="R292" i="9"/>
  <c r="P118" i="9"/>
  <c r="X79" i="107"/>
  <c r="T167" i="9"/>
  <c r="V96" i="9"/>
  <c r="R189" i="9"/>
  <c r="J229" i="9"/>
  <c r="Z40" i="107"/>
  <c r="T105" i="107"/>
  <c r="AG19" i="107"/>
  <c r="T202" i="9"/>
  <c r="S200" i="9"/>
  <c r="W206" i="9"/>
  <c r="AB114" i="107"/>
  <c r="AH93" i="107"/>
  <c r="R201" i="9"/>
  <c r="Z102" i="107"/>
  <c r="M57" i="9"/>
  <c r="U141" i="9"/>
  <c r="W245" i="9"/>
  <c r="AA65" i="107"/>
  <c r="J129" i="9"/>
  <c r="AC80" i="107"/>
  <c r="Z87" i="107"/>
  <c r="V92" i="107"/>
  <c r="V81" i="107"/>
  <c r="X92" i="107"/>
  <c r="W102" i="107"/>
  <c r="L115" i="9"/>
  <c r="AA111" i="107"/>
  <c r="AG106" i="107"/>
  <c r="R81" i="9"/>
  <c r="W43" i="107"/>
  <c r="P69" i="9"/>
  <c r="U164" i="9"/>
  <c r="V139" i="9"/>
  <c r="Y87" i="107"/>
  <c r="S207" i="9"/>
  <c r="AD33" i="107"/>
  <c r="U208" i="9"/>
  <c r="Y113" i="107"/>
  <c r="O118" i="9"/>
  <c r="O158" i="9"/>
  <c r="AD78" i="107"/>
  <c r="X112" i="107"/>
  <c r="J119" i="9"/>
  <c r="AA106" i="107"/>
  <c r="AC112" i="107"/>
  <c r="AA81" i="107"/>
  <c r="W208" i="9"/>
  <c r="W109" i="9"/>
  <c r="Q295" i="9"/>
  <c r="R16" i="107"/>
  <c r="AC39" i="107"/>
  <c r="W176" i="9"/>
  <c r="U99" i="9"/>
  <c r="Y32" i="107"/>
  <c r="M238" i="9"/>
  <c r="L285" i="9"/>
  <c r="Q223" i="9"/>
  <c r="R185" i="9"/>
  <c r="R21" i="7"/>
  <c r="M98" i="9"/>
  <c r="K211" i="9"/>
  <c r="X110" i="9"/>
  <c r="Q12" i="7"/>
  <c r="O111" i="9"/>
  <c r="N12" i="7"/>
  <c r="L198" i="9"/>
  <c r="Q17" i="107"/>
  <c r="P103" i="9"/>
  <c r="T131" i="9"/>
  <c r="T214" i="9"/>
  <c r="U67" i="9"/>
  <c r="T20" i="107"/>
  <c r="AE53" i="107"/>
  <c r="R236" i="9"/>
  <c r="M248" i="9"/>
  <c r="M243" i="9"/>
  <c r="X71" i="9"/>
  <c r="X209" i="9"/>
  <c r="J232" i="9"/>
  <c r="V110" i="9"/>
  <c r="AD49" i="107"/>
  <c r="AC17" i="107"/>
  <c r="X211" i="9"/>
  <c r="T60" i="9"/>
  <c r="Q266" i="9"/>
  <c r="L291" i="9"/>
  <c r="Z67" i="107"/>
  <c r="O261" i="9"/>
  <c r="X199" i="9"/>
  <c r="M263" i="9"/>
  <c r="R56" i="9"/>
  <c r="S300" i="9"/>
  <c r="R192" i="9"/>
  <c r="W68" i="107"/>
  <c r="W89" i="9"/>
  <c r="J221" i="9"/>
  <c r="W253" i="9"/>
  <c r="V65" i="107"/>
  <c r="V240" i="9"/>
  <c r="S224" i="9"/>
  <c r="V81" i="9"/>
  <c r="K108" i="9"/>
  <c r="T184" i="9"/>
  <c r="T152" i="9"/>
  <c r="U47" i="9"/>
  <c r="O71" i="9"/>
  <c r="AD73" i="107"/>
  <c r="X51" i="107"/>
  <c r="Q108" i="9"/>
  <c r="K302" i="9"/>
  <c r="AD14" i="107"/>
  <c r="Q11" i="7"/>
  <c r="AA136" i="9"/>
  <c r="M257" i="9"/>
  <c r="T294" i="9"/>
  <c r="S211" i="9"/>
  <c r="AA77" i="107"/>
  <c r="Z36" i="107"/>
  <c r="P189" i="9"/>
  <c r="V241" i="9"/>
  <c r="Q258" i="9"/>
  <c r="Q278" i="9"/>
  <c r="Q153" i="9"/>
  <c r="U214" i="9"/>
  <c r="K230" i="9"/>
  <c r="T71" i="9"/>
  <c r="L70" i="9"/>
  <c r="K259" i="9"/>
  <c r="X17" i="7"/>
  <c r="T147" i="9"/>
  <c r="S210" i="9"/>
  <c r="U187" i="9"/>
  <c r="X109" i="9"/>
  <c r="Z71" i="107"/>
  <c r="U17" i="7"/>
  <c r="S43" i="9"/>
  <c r="K298" i="9"/>
  <c r="X285" i="9"/>
  <c r="AA298" i="9"/>
  <c r="L47" i="9"/>
  <c r="AH68" i="107"/>
  <c r="O55" i="9"/>
  <c r="O9" i="7"/>
  <c r="L213" i="9"/>
  <c r="X43" i="9"/>
  <c r="AA244" i="9"/>
  <c r="AA26" i="107"/>
  <c r="V41" i="107"/>
  <c r="Y29" i="107"/>
  <c r="X68" i="107"/>
  <c r="O186" i="9"/>
  <c r="Q260" i="9"/>
  <c r="S14" i="7"/>
  <c r="AA89" i="9"/>
  <c r="V107" i="9"/>
  <c r="AA39" i="107"/>
  <c r="W229" i="9"/>
  <c r="K164" i="9"/>
  <c r="AD26" i="107"/>
  <c r="U142" i="9"/>
  <c r="H29" i="7"/>
  <c r="R64" i="107"/>
  <c r="U195" i="9"/>
  <c r="S168" i="9"/>
  <c r="X10" i="107"/>
  <c r="P53" i="9"/>
  <c r="M15" i="7"/>
  <c r="I20" i="7"/>
  <c r="J58" i="9"/>
  <c r="Q15" i="107"/>
  <c r="L272" i="9"/>
  <c r="AE29" i="107"/>
  <c r="R198" i="9"/>
  <c r="J22" i="7"/>
  <c r="Q32" i="107"/>
  <c r="P258" i="9"/>
  <c r="L297" i="9"/>
  <c r="J99" i="9"/>
  <c r="U124" i="9"/>
  <c r="S52" i="107"/>
  <c r="X197" i="9"/>
  <c r="S184" i="9"/>
  <c r="W190" i="9"/>
  <c r="K181" i="9"/>
  <c r="S74" i="107"/>
  <c r="AD35" i="107"/>
  <c r="L101" i="9"/>
  <c r="Y34" i="107"/>
  <c r="S69" i="107"/>
  <c r="V94" i="9"/>
  <c r="S246" i="9"/>
  <c r="W60" i="9"/>
  <c r="AA52" i="9"/>
  <c r="AA49" i="107"/>
  <c r="V125" i="9"/>
  <c r="M174" i="9"/>
  <c r="O153" i="9"/>
  <c r="T51" i="107"/>
  <c r="AD53" i="107"/>
  <c r="AA301" i="9"/>
  <c r="K251" i="9"/>
  <c r="Q20" i="107"/>
  <c r="S257" i="9"/>
  <c r="O268" i="9"/>
  <c r="Z14" i="107"/>
  <c r="R301" i="9"/>
  <c r="J286" i="9"/>
  <c r="W103" i="9"/>
  <c r="Q283" i="9"/>
  <c r="Q264" i="9"/>
  <c r="R68" i="107"/>
  <c r="AE16" i="107"/>
  <c r="W45" i="9"/>
  <c r="Q235" i="9"/>
  <c r="U277" i="9"/>
  <c r="L209" i="9"/>
  <c r="M102" i="9"/>
  <c r="W127" i="9"/>
  <c r="P134" i="9"/>
  <c r="X182" i="9"/>
  <c r="U151" i="9"/>
  <c r="U285" i="9"/>
  <c r="S21" i="7"/>
  <c r="T210" i="9"/>
  <c r="M232" i="9"/>
  <c r="L288" i="9"/>
  <c r="L45" i="9"/>
  <c r="Y47" i="107"/>
  <c r="V77" i="107"/>
  <c r="Z52" i="107"/>
  <c r="R269" i="9"/>
  <c r="Y76" i="107"/>
  <c r="M121" i="9"/>
  <c r="AH13" i="107"/>
  <c r="Q183" i="9"/>
  <c r="AA174" i="9"/>
  <c r="U15" i="7"/>
  <c r="L89" i="9"/>
  <c r="T47" i="107"/>
  <c r="Q187" i="9"/>
  <c r="R247" i="9"/>
  <c r="N19" i="7"/>
  <c r="AC74" i="107"/>
  <c r="W62" i="9"/>
  <c r="V80" i="9"/>
  <c r="M178" i="9"/>
  <c r="J136" i="9"/>
  <c r="K294" i="9"/>
  <c r="AB45" i="107"/>
  <c r="T53" i="107"/>
  <c r="W43" i="9"/>
  <c r="O154" i="9"/>
  <c r="Q274" i="9"/>
  <c r="T239" i="9"/>
  <c r="P68" i="9"/>
  <c r="O296" i="9"/>
  <c r="J215" i="9"/>
  <c r="X92" i="9"/>
  <c r="S111" i="9"/>
  <c r="Q48" i="107"/>
  <c r="U258" i="9"/>
  <c r="K237" i="9"/>
  <c r="P120" i="9"/>
  <c r="T284" i="9"/>
  <c r="O152" i="9"/>
  <c r="U49" i="9"/>
  <c r="R173" i="9"/>
  <c r="X274" i="9"/>
  <c r="X95" i="9"/>
  <c r="T221" i="9"/>
  <c r="AE52" i="107"/>
  <c r="AD17" i="107"/>
  <c r="R172" i="9"/>
  <c r="T56" i="107"/>
  <c r="Q197" i="9"/>
  <c r="J243" i="9"/>
  <c r="X299" i="9"/>
  <c r="S20" i="7"/>
  <c r="K152" i="9"/>
  <c r="L254" i="9"/>
  <c r="W44" i="107"/>
  <c r="V56" i="107"/>
  <c r="S243" i="9"/>
  <c r="V175" i="9"/>
  <c r="W254" i="9"/>
  <c r="W85" i="9"/>
  <c r="T49" i="107"/>
  <c r="R43" i="107"/>
  <c r="I23" i="7"/>
  <c r="J266" i="9"/>
  <c r="P239" i="9"/>
  <c r="AH8" i="107"/>
  <c r="V154" i="9"/>
  <c r="M298" i="9"/>
  <c r="S19" i="7"/>
  <c r="T59" i="107"/>
  <c r="Q233" i="9"/>
  <c r="S87" i="9"/>
  <c r="W26" i="107"/>
  <c r="S170" i="9"/>
  <c r="Q62" i="107"/>
  <c r="V19" i="107"/>
  <c r="AA126" i="9"/>
  <c r="T250" i="9"/>
  <c r="X154" i="9"/>
  <c r="T61" i="107"/>
  <c r="L109" i="9"/>
  <c r="W23" i="107"/>
  <c r="AA98" i="9"/>
  <c r="S138" i="9"/>
  <c r="L125" i="9"/>
  <c r="X237" i="9"/>
  <c r="U222" i="9"/>
  <c r="Q54" i="107"/>
  <c r="Q217" i="9"/>
  <c r="J92" i="9"/>
  <c r="V44" i="107"/>
  <c r="X58" i="107"/>
  <c r="R147" i="9"/>
  <c r="S195" i="9"/>
  <c r="O12" i="7"/>
  <c r="K10" i="7"/>
  <c r="R57" i="107"/>
  <c r="P83" i="9"/>
  <c r="Q193" i="9"/>
  <c r="Q29" i="7"/>
  <c r="S42" i="107"/>
  <c r="V259" i="9"/>
  <c r="P129" i="9"/>
  <c r="K138" i="9"/>
  <c r="Y51" i="107"/>
  <c r="S231" i="9"/>
  <c r="X16" i="107"/>
  <c r="M65" i="9"/>
  <c r="Z54" i="107"/>
  <c r="W11" i="107"/>
  <c r="S31" i="7"/>
  <c r="X136" i="9"/>
  <c r="L181" i="9"/>
  <c r="AA45" i="107"/>
  <c r="Q15" i="7"/>
  <c r="S45" i="9"/>
  <c r="V87" i="9"/>
  <c r="J139" i="9"/>
  <c r="AB63" i="107"/>
  <c r="X56" i="107"/>
  <c r="J185" i="9"/>
  <c r="M180" i="9"/>
  <c r="L248" i="9"/>
  <c r="R229" i="9"/>
  <c r="S48" i="9"/>
  <c r="U97" i="9"/>
  <c r="J236" i="9"/>
  <c r="O23" i="7"/>
  <c r="J281" i="9"/>
  <c r="R49" i="107"/>
  <c r="T287" i="9"/>
  <c r="Q32" i="7"/>
  <c r="AC31" i="107"/>
  <c r="U224" i="9"/>
  <c r="AB14" i="107"/>
  <c r="W99" i="9"/>
  <c r="AA12" i="107"/>
  <c r="W54" i="9"/>
  <c r="W284" i="9"/>
  <c r="Y15" i="107"/>
  <c r="AA178" i="9"/>
  <c r="AC70" i="107"/>
  <c r="X166" i="9"/>
  <c r="U107" i="9"/>
  <c r="T45" i="9"/>
  <c r="V20" i="107"/>
  <c r="Z22" i="107"/>
  <c r="AA259" i="9"/>
  <c r="S171" i="9"/>
  <c r="L111" i="9"/>
  <c r="Q296" i="9"/>
  <c r="P153" i="9"/>
  <c r="V22" i="107"/>
  <c r="U138" i="9"/>
  <c r="AB75" i="107"/>
  <c r="P181" i="9"/>
  <c r="Q13" i="7"/>
  <c r="AA170" i="9"/>
  <c r="M240" i="9"/>
  <c r="T75" i="107"/>
  <c r="Q19" i="7"/>
  <c r="AH43" i="107"/>
  <c r="L60" i="9"/>
  <c r="P131" i="9"/>
  <c r="Q69" i="9"/>
  <c r="V48" i="107"/>
  <c r="U249" i="9"/>
  <c r="V45" i="107"/>
  <c r="P271" i="9"/>
  <c r="P9" i="7"/>
  <c r="Y72" i="107"/>
  <c r="J257" i="9"/>
  <c r="U241" i="9"/>
  <c r="Z60" i="107"/>
  <c r="L300" i="9"/>
  <c r="K11" i="7"/>
  <c r="V261" i="9"/>
  <c r="Q49" i="107"/>
  <c r="W150" i="9"/>
  <c r="AA61" i="107"/>
  <c r="R136" i="9"/>
  <c r="O210" i="9"/>
  <c r="W270" i="9"/>
  <c r="O237" i="9"/>
  <c r="X52" i="107"/>
  <c r="U255" i="9"/>
  <c r="R129" i="9"/>
  <c r="P80" i="9"/>
  <c r="T55" i="107"/>
  <c r="W283" i="9"/>
  <c r="J170" i="9"/>
  <c r="Q85" i="9"/>
  <c r="R257" i="9"/>
  <c r="O244" i="9"/>
  <c r="W63" i="9"/>
  <c r="S286" i="9"/>
  <c r="X11" i="107"/>
  <c r="X85" i="9"/>
  <c r="T259" i="9"/>
  <c r="W185" i="9"/>
  <c r="W137" i="9"/>
  <c r="U229" i="9"/>
  <c r="V266" i="9"/>
  <c r="AA17" i="107"/>
  <c r="S22" i="7"/>
  <c r="X67" i="107"/>
  <c r="AA257" i="9"/>
  <c r="L253" i="9"/>
  <c r="AB41" i="107"/>
  <c r="W281" i="9"/>
  <c r="S68" i="9"/>
  <c r="L135" i="9"/>
  <c r="V71" i="9"/>
  <c r="U52" i="9"/>
  <c r="W209" i="9"/>
  <c r="S240" i="9"/>
  <c r="R270" i="9"/>
  <c r="R211" i="9"/>
  <c r="R167" i="9"/>
  <c r="J124" i="9"/>
  <c r="U194" i="9"/>
  <c r="X173" i="9"/>
  <c r="R254" i="9"/>
  <c r="J197" i="9"/>
  <c r="K141" i="9"/>
  <c r="AA187" i="9"/>
  <c r="S23" i="107"/>
  <c r="R48" i="107"/>
  <c r="V93" i="9"/>
  <c r="AE17" i="107"/>
  <c r="U150" i="9"/>
  <c r="K123" i="9"/>
  <c r="V186" i="9"/>
  <c r="X212" i="9"/>
  <c r="L220" i="9"/>
  <c r="AE72" i="107"/>
  <c r="AD45" i="107"/>
  <c r="R91" i="9"/>
  <c r="L154" i="9"/>
  <c r="AD31" i="107"/>
  <c r="R154" i="9"/>
  <c r="Q146" i="9"/>
  <c r="W295" i="9"/>
  <c r="AH51" i="107"/>
  <c r="T73" i="107"/>
  <c r="W81" i="9"/>
  <c r="V280" i="9"/>
  <c r="M141" i="9"/>
  <c r="J148" i="9"/>
  <c r="AD8" i="107"/>
  <c r="X234" i="9"/>
  <c r="M16" i="7"/>
  <c r="S283" i="9"/>
  <c r="T18" i="7"/>
  <c r="M138" i="9"/>
  <c r="L279" i="9"/>
  <c r="R29" i="7"/>
  <c r="W152" i="9"/>
  <c r="L244" i="9"/>
  <c r="X152" i="9"/>
  <c r="Q182" i="9"/>
  <c r="V27" i="107"/>
  <c r="U80" i="9"/>
  <c r="J280" i="9"/>
  <c r="O227" i="9"/>
  <c r="S129" i="9"/>
  <c r="AA120" i="9"/>
  <c r="M28" i="7"/>
  <c r="Q41" i="107"/>
  <c r="P169" i="9"/>
  <c r="U100" i="9"/>
  <c r="R97" i="9"/>
  <c r="Q31" i="7"/>
  <c r="T189" i="9"/>
  <c r="T145" i="9"/>
  <c r="AH50" i="107"/>
  <c r="V29" i="107"/>
  <c r="U139" i="9"/>
  <c r="W69" i="9"/>
  <c r="Q62" i="9"/>
  <c r="N15" i="7"/>
  <c r="W274" i="9"/>
  <c r="O49" i="9"/>
  <c r="M186" i="9"/>
  <c r="AA191" i="9"/>
  <c r="L98" i="9"/>
  <c r="T101" i="9"/>
  <c r="AH63" i="107"/>
  <c r="P273" i="9"/>
  <c r="T260" i="9"/>
  <c r="X42" i="107"/>
  <c r="AD51" i="107"/>
  <c r="AA104" i="9"/>
  <c r="Z65" i="107"/>
  <c r="J107" i="9"/>
  <c r="R174" i="9"/>
  <c r="W14" i="107"/>
  <c r="V164" i="9"/>
  <c r="T35" i="107"/>
  <c r="W278" i="9"/>
  <c r="V228" i="9"/>
  <c r="L223" i="9"/>
  <c r="R11" i="7"/>
  <c r="O146" i="9"/>
  <c r="L296" i="9"/>
  <c r="U278" i="9"/>
  <c r="K83" i="9"/>
  <c r="AC54" i="107"/>
  <c r="W279" i="9"/>
  <c r="W146" i="9"/>
  <c r="W9" i="107"/>
  <c r="Q290" i="9"/>
  <c r="M272" i="9"/>
  <c r="P193" i="9"/>
  <c r="L273" i="9"/>
  <c r="AA186" i="9"/>
  <c r="K246" i="9"/>
  <c r="AD27" i="107"/>
  <c r="Q92" i="9"/>
  <c r="M164" i="9"/>
  <c r="U233" i="9"/>
  <c r="U286" i="9"/>
  <c r="S14" i="107"/>
  <c r="P255" i="9"/>
  <c r="P46" i="9"/>
  <c r="O194" i="9"/>
  <c r="J219" i="9"/>
  <c r="T10" i="107"/>
  <c r="Z50" i="107"/>
  <c r="S54" i="9"/>
  <c r="L189" i="9"/>
  <c r="T62" i="107"/>
  <c r="AA132" i="9"/>
  <c r="W237" i="9"/>
  <c r="X56" i="9"/>
  <c r="Q263" i="9"/>
  <c r="R217" i="9"/>
  <c r="L59" i="9"/>
  <c r="L169" i="9"/>
  <c r="AH71" i="107"/>
  <c r="AA96" i="9"/>
  <c r="L171" i="9"/>
  <c r="T63" i="9"/>
  <c r="X300" i="9"/>
  <c r="X32" i="107"/>
  <c r="L152" i="9"/>
  <c r="P232" i="9"/>
  <c r="U13" i="7"/>
  <c r="V120" i="9"/>
  <c r="AA149" i="9"/>
  <c r="T60" i="107"/>
  <c r="AD67" i="107"/>
  <c r="Q23" i="107"/>
  <c r="S57" i="9"/>
  <c r="V185" i="9"/>
  <c r="J47" i="9"/>
  <c r="AA254" i="9"/>
  <c r="L267" i="9"/>
  <c r="K32" i="7"/>
  <c r="T12" i="107"/>
  <c r="R146" i="9"/>
  <c r="U135" i="9"/>
  <c r="R191" i="9"/>
  <c r="L196" i="9"/>
  <c r="R87" i="9"/>
  <c r="AA295" i="9"/>
  <c r="AA147" i="9"/>
  <c r="P180" i="9"/>
  <c r="Y14" i="107"/>
  <c r="AD74" i="107"/>
  <c r="M101" i="9"/>
  <c r="P135" i="9"/>
  <c r="X257" i="9"/>
  <c r="X179" i="9"/>
  <c r="AA14" i="107"/>
  <c r="AA92" i="9"/>
  <c r="AB25" i="107"/>
  <c r="AE37" i="107"/>
  <c r="U19" i="7"/>
  <c r="P230" i="9"/>
  <c r="Q167" i="9"/>
  <c r="K199" i="9"/>
  <c r="Q253" i="9"/>
  <c r="Z49" i="107"/>
  <c r="R30" i="7"/>
  <c r="T257" i="9"/>
  <c r="K233" i="9"/>
  <c r="R287" i="9"/>
  <c r="J24" i="7"/>
  <c r="X65" i="107"/>
  <c r="S67" i="107"/>
  <c r="K100" i="9"/>
  <c r="AH59" i="107"/>
  <c r="T126" i="9"/>
  <c r="L107" i="9"/>
  <c r="V45" i="9"/>
  <c r="K274" i="9"/>
  <c r="R14" i="107"/>
  <c r="AA167" i="9"/>
  <c r="J299" i="9"/>
  <c r="M295" i="9"/>
  <c r="AA197" i="9"/>
  <c r="AA22" i="107"/>
  <c r="V299" i="9"/>
  <c r="X151" i="9"/>
  <c r="K120" i="9"/>
  <c r="V152" i="9"/>
  <c r="U226" i="9"/>
  <c r="O94" i="9"/>
  <c r="P178" i="9"/>
  <c r="Q58" i="9"/>
  <c r="U191" i="9"/>
  <c r="T44" i="9"/>
  <c r="O229" i="9"/>
  <c r="W268" i="9"/>
  <c r="J65" i="9"/>
  <c r="K52" i="9"/>
  <c r="Q9" i="107"/>
  <c r="J217" i="9"/>
  <c r="T195" i="9"/>
  <c r="L231" i="9"/>
  <c r="T74" i="107"/>
  <c r="AE34" i="107"/>
  <c r="X141" i="9"/>
  <c r="S145" i="9"/>
  <c r="AE18" i="107"/>
  <c r="S135" i="9"/>
  <c r="P216" i="9"/>
  <c r="V220" i="9"/>
  <c r="S41" i="107"/>
  <c r="AD57" i="107"/>
  <c r="J83" i="9"/>
  <c r="X75" i="107"/>
  <c r="Q281" i="9"/>
  <c r="AH72" i="107"/>
  <c r="M48" i="9"/>
  <c r="Q94" i="9"/>
  <c r="W272" i="9"/>
  <c r="P222" i="9"/>
  <c r="W59" i="9"/>
  <c r="R303" i="9"/>
  <c r="Q177" i="9"/>
  <c r="Y61" i="107"/>
  <c r="V232" i="9"/>
  <c r="K272" i="9"/>
  <c r="H30" i="7"/>
  <c r="O151" i="9"/>
  <c r="L179" i="9"/>
  <c r="P17" i="7"/>
  <c r="L120" i="9"/>
  <c r="R230" i="9"/>
  <c r="W165" i="9"/>
  <c r="L84" i="9"/>
  <c r="Q25" i="107"/>
  <c r="U68" i="9"/>
  <c r="X243" i="9"/>
  <c r="L280" i="9"/>
  <c r="J252" i="9"/>
  <c r="Q270" i="9"/>
  <c r="Q56" i="107"/>
  <c r="P54" i="9"/>
  <c r="I14" i="7"/>
  <c r="J140" i="9"/>
  <c r="U250" i="9"/>
  <c r="R24" i="107"/>
  <c r="AA71" i="107"/>
  <c r="K128" i="9"/>
  <c r="AE49" i="107"/>
  <c r="P188" i="9"/>
  <c r="V248" i="9"/>
  <c r="R227" i="9"/>
  <c r="AA278" i="9"/>
  <c r="AD59" i="107"/>
  <c r="M183" i="9"/>
  <c r="U243" i="9"/>
  <c r="K168" i="9"/>
  <c r="X120" i="9"/>
  <c r="R122" i="9"/>
  <c r="AA214" i="9"/>
  <c r="V61" i="107"/>
  <c r="AA76" i="107"/>
  <c r="AE43" i="107"/>
  <c r="Q16" i="107"/>
  <c r="T286" i="9"/>
  <c r="Q181" i="9"/>
  <c r="AE15" i="107"/>
  <c r="T199" i="9"/>
  <c r="AA138" i="9"/>
  <c r="K105" i="9"/>
  <c r="AA59" i="9"/>
  <c r="AB34" i="107"/>
  <c r="AD23" i="107"/>
  <c r="T291" i="9"/>
  <c r="L271" i="9"/>
  <c r="AA192" i="9"/>
  <c r="U190" i="9"/>
  <c r="L143" i="9"/>
  <c r="M148" i="9"/>
  <c r="AA233" i="9"/>
  <c r="AA44" i="107"/>
  <c r="V14" i="107"/>
  <c r="W242" i="9"/>
  <c r="W300" i="9"/>
  <c r="AA47" i="9"/>
  <c r="Q51" i="107"/>
  <c r="R183" i="9"/>
  <c r="Q151" i="9"/>
  <c r="X268" i="9"/>
  <c r="J183" i="9"/>
  <c r="P225" i="9"/>
  <c r="K14" i="7"/>
  <c r="AD75" i="107"/>
  <c r="L80" i="9"/>
  <c r="N27" i="7"/>
  <c r="V67" i="107"/>
  <c r="AA99" i="9"/>
  <c r="X9" i="7"/>
  <c r="Q69" i="107"/>
  <c r="Z26" i="107"/>
  <c r="T153" i="9"/>
  <c r="J234" i="9"/>
  <c r="V16" i="107"/>
  <c r="H22" i="7"/>
  <c r="S192" i="9"/>
  <c r="R132" i="9"/>
  <c r="L67" i="9"/>
  <c r="O60" i="9"/>
  <c r="J212" i="9"/>
  <c r="U271" i="9"/>
  <c r="T223" i="9"/>
  <c r="O289" i="9"/>
  <c r="S50" i="107"/>
  <c r="K212" i="9"/>
  <c r="U30" i="7"/>
  <c r="R297" i="9"/>
  <c r="Y62" i="107"/>
  <c r="V134" i="9"/>
  <c r="AA273" i="9"/>
  <c r="M170" i="9"/>
  <c r="Q198" i="9"/>
  <c r="U50" i="9"/>
  <c r="Q16" i="7"/>
  <c r="X59" i="9"/>
  <c r="K132" i="9"/>
  <c r="AA218" i="9"/>
  <c r="V38" i="107"/>
  <c r="S12" i="7"/>
  <c r="M236" i="9"/>
  <c r="T12" i="7"/>
  <c r="P105" i="9"/>
  <c r="W246" i="9"/>
  <c r="W47" i="107"/>
  <c r="M151" i="9"/>
  <c r="V47" i="9"/>
  <c r="V111" i="9"/>
  <c r="H31" i="7"/>
  <c r="T43" i="107"/>
  <c r="P173" i="9"/>
  <c r="O199" i="9"/>
  <c r="V70" i="107"/>
  <c r="J294" i="9"/>
  <c r="P31" i="7"/>
  <c r="V282" i="9"/>
  <c r="V295" i="9"/>
  <c r="Q165" i="9"/>
  <c r="H33" i="7"/>
  <c r="T137" i="9"/>
  <c r="O19" i="7"/>
  <c r="I19" i="7"/>
  <c r="K102" i="9"/>
  <c r="AA47" i="107"/>
  <c r="V123" i="9"/>
  <c r="T179" i="9"/>
  <c r="Q28" i="7"/>
  <c r="P63" i="9"/>
  <c r="AA48" i="107"/>
  <c r="AA188" i="9"/>
  <c r="T254" i="9"/>
  <c r="X263" i="9"/>
  <c r="K23" i="7"/>
  <c r="X60" i="9"/>
  <c r="V193" i="9"/>
  <c r="Q99" i="9"/>
  <c r="L71" i="9"/>
  <c r="X71" i="107"/>
  <c r="J85" i="9"/>
  <c r="W169" i="9"/>
  <c r="W265" i="9"/>
  <c r="W196" i="9"/>
  <c r="P217" i="9"/>
  <c r="O96" i="9"/>
  <c r="J196" i="9"/>
  <c r="T18" i="107"/>
  <c r="AB54" i="107"/>
  <c r="K198" i="9"/>
  <c r="T180" i="9"/>
  <c r="P269" i="9"/>
  <c r="AA262" i="9"/>
  <c r="L277" i="9"/>
  <c r="AA128" i="9"/>
  <c r="S181" i="9"/>
  <c r="T48" i="9"/>
  <c r="S93" i="9"/>
  <c r="Z61" i="107"/>
  <c r="Q138" i="9"/>
  <c r="P151" i="9"/>
  <c r="AH41" i="107"/>
  <c r="S302" i="9"/>
  <c r="Q172" i="9"/>
  <c r="Y75" i="107"/>
  <c r="X106" i="9"/>
  <c r="P224" i="9"/>
  <c r="S183" i="9"/>
  <c r="U242" i="9"/>
  <c r="I21" i="7"/>
  <c r="K57" i="9"/>
  <c r="K121" i="9"/>
  <c r="S268" i="9"/>
  <c r="X297" i="9"/>
  <c r="Z69" i="107"/>
  <c r="P259" i="9"/>
  <c r="T82" i="9"/>
  <c r="U120" i="9"/>
  <c r="L55" i="9"/>
  <c r="L217" i="9"/>
  <c r="R23" i="107"/>
  <c r="Q147" i="9"/>
  <c r="AA63" i="9"/>
  <c r="Q215" i="9"/>
  <c r="P177" i="9"/>
  <c r="S303" i="9"/>
  <c r="P197" i="9"/>
  <c r="K19" i="7"/>
  <c r="Q80" i="9"/>
  <c r="J95" i="9"/>
  <c r="V66" i="9"/>
  <c r="J287" i="9"/>
  <c r="V289" i="9"/>
  <c r="AA198" i="9"/>
  <c r="X264" i="9"/>
  <c r="Q110" i="9"/>
  <c r="S13" i="7"/>
  <c r="M188" i="9"/>
  <c r="X38" i="107"/>
  <c r="R175" i="9"/>
  <c r="S126" i="9"/>
  <c r="K129" i="9"/>
  <c r="M88" i="9"/>
  <c r="X254" i="9"/>
  <c r="V32" i="107"/>
  <c r="L92" i="9"/>
  <c r="Y10" i="107"/>
  <c r="AA32" i="107"/>
  <c r="W48" i="107"/>
  <c r="L65" i="9"/>
  <c r="U198" i="9"/>
  <c r="AA153" i="9"/>
  <c r="O273" i="9"/>
  <c r="X29" i="107"/>
  <c r="J273" i="9"/>
  <c r="T87" i="9"/>
  <c r="R295" i="9"/>
  <c r="V212" i="9"/>
  <c r="W258" i="9"/>
  <c r="V252" i="9"/>
  <c r="L187" i="9"/>
  <c r="O93" i="9"/>
  <c r="AB60" i="107"/>
  <c r="T49" i="9"/>
  <c r="W167" i="9"/>
  <c r="S242" i="9"/>
  <c r="X64" i="9"/>
  <c r="Q45" i="9"/>
  <c r="Q190" i="9"/>
  <c r="X47" i="107"/>
  <c r="V245" i="9"/>
  <c r="P52" i="9"/>
  <c r="AD28" i="107"/>
  <c r="Q14" i="107"/>
  <c r="S18" i="7"/>
  <c r="AH62" i="107"/>
  <c r="P176" i="9"/>
  <c r="X58" i="9"/>
  <c r="K64" i="9"/>
  <c r="AH20" i="107"/>
  <c r="J67" i="9"/>
  <c r="AD70" i="107"/>
  <c r="J270" i="9"/>
  <c r="Q131" i="9"/>
  <c r="S299" i="9"/>
  <c r="V43" i="107"/>
  <c r="V52" i="107"/>
  <c r="X275" i="9"/>
  <c r="M70" i="9"/>
  <c r="AA67" i="107"/>
  <c r="P249" i="9"/>
  <c r="X55" i="9"/>
  <c r="P244" i="9"/>
  <c r="K189" i="9"/>
  <c r="S98" i="9"/>
  <c r="K283" i="9"/>
  <c r="Y43" i="107"/>
  <c r="P241" i="9"/>
  <c r="L99" i="9"/>
  <c r="L81" i="9"/>
  <c r="Z27" i="107"/>
  <c r="U167" i="9"/>
  <c r="T121" i="9"/>
  <c r="X131" i="9"/>
  <c r="AB39" i="107"/>
  <c r="O45" i="9"/>
  <c r="P220" i="9"/>
  <c r="U21" i="7"/>
  <c r="X135" i="9"/>
  <c r="AC69" i="107"/>
  <c r="AC42" i="107"/>
  <c r="AA34" i="107"/>
  <c r="O59" i="9"/>
  <c r="X69" i="107"/>
  <c r="T90" i="9"/>
  <c r="T135" i="9"/>
  <c r="Q267" i="9"/>
  <c r="J89" i="9"/>
  <c r="J93" i="9"/>
  <c r="AE59" i="107"/>
  <c r="O177" i="9"/>
  <c r="U90" i="9"/>
  <c r="W47" i="9"/>
  <c r="R93" i="9"/>
  <c r="X62" i="107"/>
  <c r="R39" i="107"/>
  <c r="X218" i="9"/>
  <c r="J259" i="9"/>
  <c r="J21" i="7"/>
  <c r="O220" i="9"/>
  <c r="Z68" i="107"/>
  <c r="K214" i="9"/>
  <c r="X74" i="107"/>
  <c r="AH16" i="107"/>
  <c r="W34" i="107"/>
  <c r="Q64" i="107"/>
  <c r="O216" i="9"/>
  <c r="S141" i="9"/>
  <c r="M254" i="9"/>
  <c r="Q23" i="7"/>
  <c r="H10" i="7"/>
  <c r="J97" i="9"/>
  <c r="X198" i="9"/>
  <c r="AC13" i="107"/>
  <c r="P104" i="9"/>
  <c r="W31" i="107"/>
  <c r="T67" i="107"/>
  <c r="L175" i="9"/>
  <c r="Q91" i="9"/>
  <c r="T297" i="9"/>
  <c r="AD32" i="107"/>
  <c r="AA84" i="9"/>
  <c r="S96" i="9"/>
  <c r="R165" i="9"/>
  <c r="R169" i="9"/>
  <c r="X171" i="9"/>
  <c r="U272" i="9"/>
  <c r="M53" i="9"/>
  <c r="AA261" i="9"/>
  <c r="U265" i="9"/>
  <c r="O92" i="9"/>
  <c r="AH22" i="107"/>
  <c r="J172" i="9"/>
  <c r="AA224" i="9"/>
  <c r="T171" i="9"/>
  <c r="P227" i="9"/>
  <c r="S213" i="9"/>
  <c r="V8" i="107"/>
  <c r="R298" i="9"/>
  <c r="Q174" i="9"/>
  <c r="AE50" i="107"/>
  <c r="X267" i="9"/>
  <c r="O128" i="9"/>
  <c r="X24" i="107"/>
  <c r="AA169" i="9"/>
  <c r="S279" i="9"/>
  <c r="K46" i="9"/>
  <c r="J193" i="9"/>
  <c r="P242" i="9"/>
  <c r="S179" i="9"/>
  <c r="X77" i="107"/>
  <c r="L57" i="9"/>
  <c r="J122" i="9"/>
  <c r="U227" i="9"/>
  <c r="U217" i="9"/>
  <c r="O236" i="9"/>
  <c r="Q55" i="107"/>
  <c r="V67" i="9"/>
  <c r="AB56" i="107"/>
  <c r="T266" i="9"/>
  <c r="O267" i="9"/>
  <c r="S30" i="7"/>
  <c r="M137" i="9"/>
  <c r="V286" i="9"/>
  <c r="V43" i="9"/>
  <c r="S46" i="107"/>
  <c r="AC12" i="107"/>
  <c r="X50" i="9"/>
  <c r="P62" i="9"/>
  <c r="O189" i="9"/>
  <c r="S55" i="9"/>
  <c r="M29" i="7"/>
  <c r="K70" i="9"/>
  <c r="R66" i="9"/>
  <c r="M244" i="9"/>
  <c r="V144" i="9"/>
  <c r="T265" i="9"/>
  <c r="J181" i="9"/>
  <c r="R178" i="9"/>
  <c r="R101" i="9"/>
  <c r="W67" i="9"/>
  <c r="Q219" i="9"/>
  <c r="J237" i="9"/>
  <c r="M234" i="9"/>
  <c r="T40" i="107"/>
  <c r="Y74" i="107"/>
  <c r="V65" i="9"/>
  <c r="R141" i="9"/>
  <c r="W38" i="107"/>
  <c r="V37" i="107"/>
  <c r="AH64" i="107"/>
  <c r="X261" i="9"/>
  <c r="T50" i="107"/>
  <c r="K250" i="9"/>
  <c r="X31" i="107"/>
  <c r="V173" i="9"/>
  <c r="R296" i="9"/>
  <c r="J33" i="7"/>
  <c r="U108" i="9"/>
  <c r="AA70" i="9"/>
  <c r="O258" i="9"/>
  <c r="J9" i="7"/>
  <c r="O234" i="9"/>
  <c r="H12" i="7"/>
  <c r="J222" i="9"/>
  <c r="AA232" i="9"/>
  <c r="AE12" i="107"/>
  <c r="AA108" i="9"/>
  <c r="V54" i="107"/>
  <c r="Z53" i="107"/>
  <c r="P187" i="9"/>
  <c r="P89" i="9"/>
  <c r="S44" i="107"/>
  <c r="U81" i="9"/>
  <c r="AC26" i="107"/>
  <c r="P27" i="7"/>
  <c r="S287" i="9"/>
  <c r="U267" i="9"/>
  <c r="AE42" i="107"/>
  <c r="T258" i="9"/>
  <c r="K85" i="9"/>
  <c r="X19" i="107"/>
  <c r="U212" i="9"/>
  <c r="S134" i="9"/>
  <c r="R128" i="9"/>
  <c r="R245" i="9"/>
  <c r="K131" i="9"/>
  <c r="M280" i="9"/>
  <c r="R272" i="9"/>
  <c r="Q148" i="9"/>
  <c r="M86" i="9"/>
  <c r="R18" i="107"/>
  <c r="AH48" i="107"/>
  <c r="S10" i="7"/>
  <c r="X123" i="9"/>
  <c r="K242" i="9"/>
  <c r="Q262" i="9"/>
  <c r="K285" i="9"/>
  <c r="U27" i="7"/>
  <c r="L233" i="9"/>
  <c r="M110" i="9"/>
  <c r="AB28" i="107"/>
  <c r="O127" i="9"/>
  <c r="X111" i="9"/>
  <c r="K232" i="9"/>
  <c r="AC11" i="107"/>
  <c r="L50" i="9"/>
  <c r="L64" i="9"/>
  <c r="X146" i="9"/>
  <c r="T211" i="9"/>
  <c r="S11" i="7"/>
  <c r="W25" i="107"/>
  <c r="V221" i="9"/>
  <c r="Q243" i="9"/>
  <c r="M219" i="9"/>
  <c r="AA234" i="9"/>
  <c r="AA44" i="9"/>
  <c r="AA73" i="107"/>
  <c r="H11" i="7"/>
  <c r="J98" i="9"/>
  <c r="P152" i="9"/>
  <c r="O190" i="9"/>
  <c r="V26" i="107"/>
  <c r="N14" i="7"/>
  <c r="J226" i="9"/>
  <c r="L219" i="9"/>
  <c r="T235" i="9"/>
  <c r="Q276" i="9"/>
  <c r="W140" i="9"/>
  <c r="AE20" i="107"/>
  <c r="P154" i="9"/>
  <c r="K166" i="9"/>
  <c r="R26" i="107"/>
  <c r="W88" i="9"/>
  <c r="O188" i="9"/>
  <c r="T21" i="107"/>
  <c r="J68" i="9"/>
  <c r="M195" i="9"/>
  <c r="O224" i="9"/>
  <c r="S260" i="9"/>
  <c r="K252" i="9"/>
  <c r="AD47" i="107"/>
  <c r="J57" i="9"/>
  <c r="W172" i="9"/>
  <c r="W298" i="9"/>
  <c r="S88" i="9"/>
  <c r="X94" i="9"/>
  <c r="O52" i="9"/>
  <c r="T21" i="7"/>
  <c r="J69" i="9"/>
  <c r="T16" i="107"/>
  <c r="L199" i="9"/>
  <c r="S29" i="107"/>
  <c r="W144" i="9"/>
  <c r="M140" i="9"/>
  <c r="P302" i="9"/>
  <c r="X191" i="9"/>
  <c r="O48" i="9"/>
  <c r="R76" i="107"/>
  <c r="M255" i="9"/>
  <c r="R64" i="9"/>
  <c r="O280" i="9"/>
  <c r="AH30" i="107"/>
  <c r="J20" i="7"/>
  <c r="W249" i="9"/>
  <c r="AA123" i="9"/>
  <c r="R45" i="9"/>
  <c r="AA30" i="107"/>
  <c r="W19" i="107"/>
  <c r="V56" i="9"/>
  <c r="W302" i="9"/>
  <c r="AH25" i="107"/>
  <c r="J271" i="9"/>
  <c r="K82" i="9"/>
  <c r="K171" i="9"/>
  <c r="T273" i="9"/>
  <c r="X82" i="9"/>
  <c r="AH10" i="107"/>
  <c r="W199" i="9"/>
  <c r="S241" i="9"/>
  <c r="M247" i="9"/>
  <c r="P182" i="9"/>
  <c r="O170" i="9"/>
  <c r="U232" i="9"/>
  <c r="K195" i="9"/>
  <c r="J51" i="9"/>
  <c r="T41" i="107"/>
  <c r="M273" i="9"/>
  <c r="M134" i="9"/>
  <c r="S130" i="9"/>
  <c r="AA13" i="107"/>
  <c r="X33" i="7"/>
  <c r="X188" i="9"/>
  <c r="U82" i="9"/>
  <c r="AD25" i="107"/>
  <c r="V85" i="9"/>
  <c r="S282" i="9"/>
  <c r="P247" i="9"/>
  <c r="K287" i="9"/>
  <c r="W56" i="9"/>
  <c r="Q109" i="9"/>
  <c r="AA231" i="9"/>
  <c r="W286" i="9"/>
  <c r="M131" i="9"/>
  <c r="V137" i="9"/>
  <c r="L247" i="9"/>
  <c r="V210" i="9"/>
  <c r="AA35" i="107"/>
  <c r="S147" i="9"/>
  <c r="S92" i="9"/>
  <c r="K107" i="9"/>
  <c r="K54" i="9"/>
  <c r="X250" i="9"/>
  <c r="Y26" i="107"/>
  <c r="K295" i="9"/>
  <c r="Q38" i="107"/>
  <c r="U122" i="9"/>
  <c r="Y71" i="107"/>
  <c r="X222" i="9"/>
  <c r="P285" i="9"/>
  <c r="K279" i="9"/>
  <c r="S176" i="9"/>
  <c r="X170" i="9"/>
  <c r="L194" i="9"/>
  <c r="R15" i="107"/>
  <c r="S226" i="9"/>
  <c r="W180" i="9"/>
  <c r="S69" i="9"/>
  <c r="Q232" i="9"/>
  <c r="AB27" i="107"/>
  <c r="AA274" i="9"/>
  <c r="T23" i="107"/>
  <c r="O213" i="9"/>
  <c r="T86" i="9"/>
  <c r="R226" i="9"/>
  <c r="K110" i="9"/>
  <c r="V25" i="107"/>
  <c r="T280" i="9"/>
  <c r="L234" i="9"/>
  <c r="X87" i="9"/>
  <c r="U168" i="9"/>
  <c r="T13" i="7"/>
  <c r="V196" i="9"/>
  <c r="AC77" i="107"/>
  <c r="J29" i="7"/>
  <c r="K193" i="9"/>
  <c r="X144" i="9"/>
  <c r="L188" i="9"/>
  <c r="R133" i="9"/>
  <c r="S28" i="107"/>
  <c r="J214" i="9"/>
  <c r="O272" i="9"/>
  <c r="N13" i="7"/>
  <c r="J49" i="9"/>
  <c r="S232" i="9"/>
  <c r="AA282" i="9"/>
  <c r="S251" i="9"/>
  <c r="U105" i="9"/>
  <c r="X242" i="9"/>
  <c r="AE56" i="107"/>
  <c r="V63" i="107"/>
  <c r="U235" i="9"/>
  <c r="O138" i="9"/>
  <c r="X57" i="9"/>
  <c r="M49" i="9"/>
  <c r="AH35" i="107"/>
  <c r="AC35" i="107"/>
  <c r="J145" i="9"/>
  <c r="L141" i="9"/>
  <c r="U234" i="9"/>
  <c r="V177" i="9"/>
  <c r="P106" i="9"/>
  <c r="S218" i="9"/>
  <c r="X103" i="9"/>
  <c r="J302" i="9"/>
  <c r="J184" i="9"/>
  <c r="L299" i="9"/>
  <c r="W48" i="9"/>
  <c r="U129" i="9"/>
  <c r="H32" i="7"/>
  <c r="V189" i="9"/>
  <c r="T212" i="9"/>
  <c r="Q77" i="107"/>
  <c r="M54" i="9"/>
  <c r="W236" i="9"/>
  <c r="L185" i="9"/>
  <c r="AH9" i="107"/>
  <c r="V146" i="9"/>
  <c r="P55" i="9"/>
  <c r="P289" i="9"/>
  <c r="M190" i="9"/>
  <c r="L211" i="9"/>
  <c r="K297" i="9"/>
  <c r="AC44" i="107"/>
  <c r="Q261" i="9"/>
  <c r="Q242" i="9"/>
  <c r="X21" i="7"/>
  <c r="AA53" i="9"/>
  <c r="I24" i="7"/>
  <c r="V68" i="9"/>
  <c r="M103" i="9"/>
  <c r="P256" i="9"/>
  <c r="R288" i="9"/>
  <c r="M222" i="9"/>
  <c r="AB66" i="107"/>
  <c r="W131" i="9"/>
  <c r="AA248" i="9"/>
  <c r="AA50" i="9"/>
  <c r="Y40" i="107"/>
  <c r="AB55" i="107"/>
  <c r="P109" i="9"/>
  <c r="U103" i="9"/>
  <c r="O279" i="9"/>
  <c r="T105" i="9"/>
  <c r="AA296" i="9"/>
  <c r="Q188" i="9"/>
  <c r="AB62" i="107"/>
  <c r="M146" i="9"/>
  <c r="AD61" i="107"/>
  <c r="R186" i="9"/>
  <c r="Z75" i="107"/>
  <c r="M275" i="9"/>
  <c r="O215" i="9"/>
  <c r="U290" i="9"/>
  <c r="P140" i="9"/>
  <c r="T236" i="9"/>
  <c r="W238" i="9"/>
  <c r="W46" i="107"/>
  <c r="L184" i="9"/>
  <c r="U71" i="9"/>
  <c r="R82" i="9"/>
  <c r="M64" i="9"/>
  <c r="W222" i="9"/>
  <c r="S32" i="107"/>
  <c r="X230" i="9"/>
  <c r="V209" i="9"/>
  <c r="X287" i="9"/>
  <c r="S66" i="107"/>
  <c r="J298" i="9"/>
  <c r="M154" i="9"/>
  <c r="AD52" i="107"/>
  <c r="U270" i="9"/>
  <c r="P171" i="9"/>
  <c r="J231" i="9"/>
  <c r="O252" i="9"/>
  <c r="Q33" i="7"/>
  <c r="V36" i="107"/>
  <c r="J187" i="9"/>
  <c r="X225" i="9"/>
  <c r="P136" i="9"/>
  <c r="O99" i="9"/>
  <c r="P94" i="9"/>
  <c r="M276" i="9"/>
  <c r="R8" i="107"/>
  <c r="T68" i="107"/>
  <c r="AA172" i="9"/>
  <c r="X64" i="107"/>
  <c r="K98" i="9"/>
  <c r="Z11" i="107"/>
  <c r="V58" i="9"/>
  <c r="H25" i="7"/>
  <c r="V108" i="9"/>
  <c r="W111" i="9"/>
  <c r="S296" i="9"/>
  <c r="O254" i="9"/>
  <c r="L167" i="9"/>
  <c r="AC43" i="107"/>
  <c r="J54" i="9"/>
  <c r="U51" i="9"/>
  <c r="T29" i="107"/>
  <c r="AE69" i="107"/>
  <c r="AA101" i="9"/>
  <c r="R135" i="9"/>
  <c r="X139" i="9"/>
  <c r="AE24" i="107"/>
  <c r="K58" i="9"/>
  <c r="Q154" i="9"/>
  <c r="S128" i="9"/>
  <c r="J32" i="7"/>
  <c r="AB40" i="107"/>
  <c r="Q93" i="9"/>
  <c r="L295" i="9"/>
  <c r="K91" i="9"/>
  <c r="O212" i="9"/>
  <c r="S295" i="9"/>
  <c r="K276" i="9"/>
  <c r="L97" i="9"/>
  <c r="W187" i="9"/>
  <c r="Q136" i="9"/>
  <c r="X186" i="9"/>
  <c r="X61" i="9"/>
  <c r="R274" i="9"/>
  <c r="AA91" i="9"/>
  <c r="O67" i="9"/>
  <c r="N10" i="7"/>
  <c r="AA148" i="9"/>
  <c r="M82" i="9"/>
  <c r="M84" i="9"/>
  <c r="O288" i="9"/>
  <c r="J125" i="9"/>
  <c r="AA235" i="9"/>
  <c r="W20" i="107"/>
  <c r="J154" i="9"/>
  <c r="X21" i="107"/>
  <c r="AA40" i="107"/>
  <c r="Q245" i="9"/>
  <c r="Q105" i="9"/>
  <c r="J127" i="9"/>
  <c r="R40" i="107"/>
  <c r="P111" i="9"/>
  <c r="U59" i="9"/>
  <c r="R74" i="107"/>
  <c r="Y35" i="107"/>
  <c r="S146" i="9"/>
  <c r="AA196" i="9"/>
  <c r="Q152" i="9"/>
  <c r="X129" i="9"/>
  <c r="O10" i="7"/>
  <c r="W294" i="9"/>
  <c r="V275" i="9"/>
  <c r="S151" i="9"/>
  <c r="AA166" i="9"/>
  <c r="O287" i="9"/>
  <c r="O46" i="9"/>
  <c r="M9" i="7"/>
  <c r="T47" i="9"/>
  <c r="T272" i="9"/>
  <c r="Y16" i="107"/>
  <c r="J23" i="7"/>
  <c r="K27" i="7"/>
  <c r="T151" i="9"/>
  <c r="M99" i="9"/>
  <c r="P87" i="9"/>
  <c r="R258" i="9"/>
  <c r="AE46" i="107"/>
  <c r="T34" i="107"/>
  <c r="AH42" i="107"/>
  <c r="Q71" i="9"/>
  <c r="W218" i="9"/>
  <c r="AB23" i="107"/>
  <c r="R10" i="7"/>
  <c r="U53" i="9"/>
  <c r="Q82" i="9"/>
  <c r="M297" i="9"/>
  <c r="AH47" i="107"/>
  <c r="S26" i="107"/>
  <c r="P101" i="9"/>
  <c r="W24" i="107"/>
  <c r="V279" i="9"/>
  <c r="M25" i="7"/>
  <c r="W65" i="107"/>
  <c r="M296" i="9"/>
  <c r="T20" i="7"/>
  <c r="W91" i="9"/>
  <c r="R213" i="9"/>
  <c r="Z9" i="107"/>
  <c r="AE36" i="107"/>
  <c r="L168" i="9"/>
  <c r="X45" i="9"/>
  <c r="W106" i="9"/>
  <c r="S124" i="9"/>
  <c r="Y59" i="107"/>
  <c r="M256" i="9"/>
  <c r="W52" i="9"/>
  <c r="J211" i="9"/>
  <c r="S276" i="9"/>
  <c r="U262" i="9"/>
  <c r="M59" i="9"/>
  <c r="P185" i="9"/>
  <c r="S72" i="107"/>
  <c r="R46" i="107"/>
  <c r="Q144" i="9"/>
  <c r="H8" i="7"/>
  <c r="AB59" i="107"/>
  <c r="N21" i="7"/>
  <c r="X83" i="9"/>
  <c r="Z63" i="107"/>
  <c r="W282" i="9"/>
  <c r="T66" i="9"/>
  <c r="K140" i="9"/>
  <c r="AA110" i="9"/>
  <c r="Q47" i="9"/>
  <c r="T43" i="9"/>
  <c r="Q27" i="107"/>
  <c r="Q104" i="9"/>
  <c r="Q9" i="7"/>
  <c r="V181" i="9"/>
  <c r="Q68" i="9"/>
  <c r="L258" i="9"/>
  <c r="AD44" i="107"/>
  <c r="R86" i="9"/>
  <c r="Q192" i="9"/>
  <c r="R50" i="107"/>
  <c r="X104" i="9"/>
  <c r="Y31" i="107"/>
  <c r="AE51" i="107"/>
  <c r="O249" i="9"/>
  <c r="R110" i="9"/>
  <c r="Q47" i="107"/>
  <c r="V270" i="9"/>
  <c r="W97" i="9"/>
  <c r="U64" i="9"/>
  <c r="Z19" i="107"/>
  <c r="J84" i="9"/>
  <c r="J27" i="7"/>
  <c r="V83" i="9"/>
  <c r="P70" i="9"/>
  <c r="Q225" i="9"/>
  <c r="O232" i="9"/>
  <c r="P209" i="9"/>
  <c r="AA177" i="9"/>
  <c r="N24" i="7"/>
  <c r="X138" i="9"/>
  <c r="V42" i="107"/>
  <c r="P23" i="7"/>
  <c r="Q44" i="9"/>
  <c r="O284" i="9"/>
  <c r="R279" i="9"/>
  <c r="S285" i="9"/>
  <c r="M185" i="9"/>
  <c r="T241" i="9"/>
  <c r="W263" i="9"/>
  <c r="J254" i="9"/>
  <c r="AE30" i="107"/>
  <c r="AH39" i="107"/>
  <c r="W262" i="9"/>
  <c r="L82" i="9"/>
  <c r="S24" i="7"/>
  <c r="X273" i="9"/>
  <c r="M60" i="9"/>
  <c r="V31" i="107"/>
  <c r="U177" i="9"/>
  <c r="P286" i="9"/>
  <c r="V283" i="9"/>
  <c r="T279" i="9"/>
  <c r="T88" i="9"/>
  <c r="U185" i="9"/>
  <c r="S70" i="9"/>
  <c r="AA107" i="9"/>
  <c r="AA87" i="9"/>
  <c r="T31" i="7"/>
  <c r="W61" i="9"/>
  <c r="Q122" i="9"/>
  <c r="J180" i="9"/>
  <c r="R126" i="9"/>
  <c r="M109" i="9"/>
  <c r="M246" i="9"/>
  <c r="AH44" i="107"/>
  <c r="T303" i="9"/>
  <c r="V167" i="9"/>
  <c r="O214" i="9"/>
  <c r="S196" i="9"/>
  <c r="U33" i="7"/>
  <c r="W69" i="107"/>
  <c r="Q31" i="107"/>
  <c r="W51" i="9"/>
  <c r="V18" i="107"/>
  <c r="L174" i="9"/>
  <c r="P16" i="7"/>
  <c r="H14" i="7"/>
  <c r="X76" i="107"/>
  <c r="P191" i="9"/>
  <c r="Y28" i="107"/>
  <c r="K144" i="9"/>
  <c r="U192" i="9"/>
  <c r="AA90" i="9"/>
  <c r="T81" i="9"/>
  <c r="AB61" i="107"/>
  <c r="T70" i="9"/>
  <c r="M111" i="9"/>
  <c r="L88" i="9"/>
  <c r="X130" i="9"/>
  <c r="K184" i="9"/>
  <c r="S63" i="9"/>
  <c r="U248" i="9"/>
  <c r="M270" i="9"/>
  <c r="M66" i="9"/>
  <c r="T146" i="9"/>
  <c r="R197" i="9"/>
  <c r="O101" i="9"/>
  <c r="M129" i="9"/>
  <c r="S101" i="9"/>
  <c r="M81" i="9"/>
  <c r="AA223" i="9"/>
  <c r="S143" i="9"/>
  <c r="AB67" i="107"/>
  <c r="S221" i="9"/>
  <c r="R48" i="9"/>
  <c r="P20" i="7"/>
  <c r="K240" i="9"/>
  <c r="P132" i="9"/>
  <c r="J258" i="9"/>
  <c r="Q83" i="9"/>
  <c r="AA71" i="9"/>
  <c r="AA88" i="9"/>
  <c r="R68" i="9"/>
  <c r="U148" i="9"/>
  <c r="X231" i="9"/>
  <c r="Q90" i="9"/>
  <c r="V219" i="9"/>
  <c r="J46" i="9"/>
  <c r="O299" i="9"/>
  <c r="V72" i="107"/>
  <c r="X45" i="107"/>
  <c r="V136" i="9"/>
  <c r="O278" i="9"/>
  <c r="H24" i="7"/>
  <c r="S29" i="7"/>
  <c r="AA227" i="9"/>
  <c r="R193" i="9"/>
  <c r="Q10" i="7"/>
  <c r="W192" i="9"/>
  <c r="S244" i="9"/>
  <c r="S194" i="9"/>
  <c r="V246" i="9"/>
  <c r="V58" i="107"/>
  <c r="X55" i="107"/>
  <c r="L93" i="9"/>
  <c r="AD56" i="107"/>
  <c r="I29" i="7"/>
  <c r="J142" i="9"/>
  <c r="AH54" i="107"/>
  <c r="R210" i="9"/>
  <c r="V135" i="9"/>
  <c r="X125" i="9"/>
  <c r="N16" i="7"/>
  <c r="Q265" i="9"/>
  <c r="N25" i="7"/>
  <c r="M253" i="9"/>
  <c r="J141" i="9"/>
  <c r="V46" i="107"/>
  <c r="M90" i="9"/>
  <c r="R289" i="9"/>
  <c r="J189" i="9"/>
  <c r="W50" i="107"/>
  <c r="K20" i="7"/>
  <c r="J218" i="9"/>
  <c r="K282" i="9"/>
  <c r="T64" i="107"/>
  <c r="O97" i="9"/>
  <c r="K142" i="9"/>
  <c r="V101" i="9"/>
  <c r="R263" i="9"/>
  <c r="L235" i="9"/>
  <c r="T70" i="107"/>
  <c r="W250" i="9"/>
  <c r="O82" i="9"/>
  <c r="W297" i="9"/>
  <c r="AC28" i="107"/>
  <c r="S22" i="107"/>
  <c r="T22" i="7"/>
  <c r="L170" i="9"/>
  <c r="W239" i="9"/>
  <c r="Z10" i="107"/>
  <c r="U153" i="9"/>
  <c r="S15" i="7"/>
  <c r="O64" i="9"/>
  <c r="U56" i="9"/>
  <c r="K197" i="9"/>
  <c r="J19" i="7"/>
  <c r="Q24" i="7"/>
  <c r="J235" i="9"/>
  <c r="T240" i="9"/>
  <c r="L62" i="9"/>
  <c r="P254" i="9"/>
  <c r="S21" i="107"/>
  <c r="O195" i="9"/>
  <c r="O265" i="9"/>
  <c r="X96" i="9"/>
  <c r="K221" i="9"/>
  <c r="W70" i="9"/>
  <c r="K190" i="9"/>
  <c r="W108" i="9"/>
  <c r="V276" i="9"/>
  <c r="P278" i="9"/>
  <c r="Y37" i="107"/>
  <c r="W194" i="9"/>
  <c r="Z21" i="107"/>
  <c r="Z45" i="107"/>
  <c r="S237" i="9"/>
  <c r="U61" i="9"/>
  <c r="P166" i="9"/>
  <c r="Z8" i="107"/>
  <c r="M181" i="9"/>
  <c r="AH49" i="107"/>
  <c r="AC62" i="107"/>
  <c r="K185" i="9"/>
  <c r="X88" i="9"/>
  <c r="S13" i="107"/>
  <c r="S254" i="9"/>
  <c r="R300" i="9"/>
  <c r="M149" i="9"/>
  <c r="Z34" i="107"/>
  <c r="AD13" i="107"/>
  <c r="V141" i="9"/>
  <c r="S222" i="9"/>
  <c r="AC58" i="107"/>
  <c r="O263" i="9"/>
  <c r="O70" i="9"/>
  <c r="U289" i="9"/>
  <c r="AA180" i="9"/>
  <c r="AD20" i="107"/>
  <c r="O243" i="9"/>
  <c r="U95" i="9"/>
  <c r="O69" i="9"/>
  <c r="W198" i="9"/>
  <c r="AA16" i="107"/>
  <c r="AE67" i="107"/>
  <c r="V254" i="9"/>
  <c r="V21" i="107"/>
  <c r="M85" i="9"/>
  <c r="T93" i="9"/>
  <c r="Q86" i="9"/>
  <c r="U128" i="9"/>
  <c r="P195" i="9"/>
  <c r="Q28" i="107"/>
  <c r="M67" i="9"/>
  <c r="AA281" i="9"/>
  <c r="R235" i="9"/>
  <c r="T185" i="9"/>
  <c r="AD34" i="107"/>
  <c r="M100" i="9"/>
  <c r="V51" i="9"/>
  <c r="X25" i="7"/>
  <c r="K94" i="9"/>
  <c r="P44" i="9"/>
  <c r="W84" i="9"/>
  <c r="T183" i="9"/>
  <c r="AA252" i="9"/>
  <c r="P267" i="9"/>
  <c r="AA56" i="9"/>
  <c r="U230" i="9"/>
  <c r="Q179" i="9"/>
  <c r="AE48" i="107"/>
  <c r="AA225" i="9"/>
  <c r="Q59" i="107"/>
  <c r="O269" i="9"/>
  <c r="S230" i="9"/>
  <c r="O132" i="9"/>
  <c r="R80" i="9"/>
  <c r="K86" i="9"/>
  <c r="V272" i="9"/>
  <c r="V278" i="9"/>
  <c r="V153" i="9"/>
  <c r="J63" i="9"/>
  <c r="K178" i="9"/>
  <c r="L282" i="9"/>
  <c r="AA181" i="9"/>
  <c r="U44" i="9"/>
  <c r="O242" i="9"/>
  <c r="X177" i="9"/>
  <c r="L178" i="9"/>
  <c r="Q64" i="9"/>
  <c r="W230" i="9"/>
  <c r="O66" i="9"/>
  <c r="M97" i="9"/>
  <c r="S106" i="9"/>
  <c r="P237" i="9"/>
  <c r="AE47" i="107"/>
  <c r="J241" i="9"/>
  <c r="U125" i="9"/>
  <c r="S43" i="107"/>
  <c r="Z77" i="107"/>
  <c r="R71" i="9"/>
  <c r="Q30" i="107"/>
  <c r="AA287" i="9"/>
  <c r="Q34" i="107"/>
  <c r="X49" i="107"/>
  <c r="L146" i="9"/>
  <c r="AA109" i="9"/>
  <c r="AA28" i="107"/>
  <c r="K124" i="9"/>
  <c r="X84" i="9"/>
  <c r="W220" i="9"/>
  <c r="V102" i="9"/>
  <c r="L262" i="9"/>
  <c r="O62" i="9"/>
  <c r="W234" i="9"/>
  <c r="P167" i="9"/>
  <c r="L221" i="9"/>
  <c r="J209" i="9"/>
  <c r="K219" i="9"/>
  <c r="K47" i="9"/>
  <c r="S261" i="9"/>
  <c r="M271" i="9"/>
  <c r="AA268" i="9"/>
  <c r="Q35" i="107"/>
  <c r="X54" i="9"/>
  <c r="AA228" i="9"/>
  <c r="W50" i="9"/>
  <c r="R69" i="107"/>
  <c r="Y13" i="107"/>
  <c r="J28" i="7"/>
  <c r="O110" i="9"/>
  <c r="AA297" i="9"/>
  <c r="X26" i="107"/>
  <c r="U169" i="9"/>
  <c r="X219" i="9"/>
  <c r="I32" i="7"/>
  <c r="O137" i="9"/>
  <c r="S64" i="9"/>
  <c r="Z57" i="107"/>
  <c r="U104" i="9"/>
  <c r="V138" i="9"/>
  <c r="AB17" i="107"/>
  <c r="R273" i="9"/>
  <c r="AB12" i="107"/>
  <c r="AD46" i="107"/>
  <c r="U18" i="7"/>
  <c r="X255" i="9"/>
  <c r="N30" i="7"/>
  <c r="S107" i="9"/>
  <c r="T57" i="9"/>
  <c r="W52" i="107"/>
  <c r="V90" i="9"/>
  <c r="R104" i="9"/>
  <c r="T190" i="9"/>
  <c r="Z24" i="107"/>
  <c r="V269" i="9"/>
  <c r="X66" i="9"/>
  <c r="S34" i="107"/>
  <c r="T276" i="9"/>
  <c r="S51" i="107"/>
  <c r="H18" i="7"/>
  <c r="V288" i="9"/>
  <c r="T54" i="9"/>
  <c r="X15" i="107"/>
  <c r="S18" i="107"/>
  <c r="P165" i="9"/>
  <c r="W122" i="9"/>
  <c r="W30" i="107"/>
  <c r="AH24" i="107"/>
  <c r="X213" i="9"/>
  <c r="AA57" i="107"/>
  <c r="T17" i="7"/>
  <c r="X19" i="7"/>
  <c r="AD16" i="107"/>
  <c r="J70" i="9"/>
  <c r="R58" i="9"/>
  <c r="K136" i="9"/>
  <c r="T186" i="9"/>
  <c r="U11" i="7"/>
  <c r="V61" i="9"/>
  <c r="AE21" i="107"/>
  <c r="T106" i="9"/>
  <c r="L240" i="9"/>
  <c r="S198" i="9"/>
  <c r="R121" i="9"/>
  <c r="M171" i="9"/>
  <c r="L276" i="9"/>
  <c r="U93" i="9"/>
  <c r="V84" i="9"/>
  <c r="Q252" i="9"/>
  <c r="M94" i="9"/>
  <c r="P186" i="9"/>
  <c r="Q70" i="107"/>
  <c r="V99" i="9"/>
  <c r="L132" i="9"/>
  <c r="J233" i="9"/>
  <c r="AE65" i="107"/>
  <c r="V34" i="107"/>
  <c r="W80" i="9"/>
  <c r="M58" i="9"/>
  <c r="U132" i="9"/>
  <c r="M32" i="7"/>
  <c r="U251" i="9"/>
  <c r="T58" i="107"/>
  <c r="W153" i="9"/>
  <c r="H20" i="7"/>
  <c r="W275" i="9"/>
  <c r="R62" i="107"/>
  <c r="L124" i="9"/>
  <c r="R71" i="107"/>
  <c r="S84" i="9"/>
  <c r="W299" i="9"/>
  <c r="T65" i="9"/>
  <c r="L251" i="9"/>
  <c r="T125" i="9"/>
  <c r="M145" i="9"/>
  <c r="T72" i="107"/>
  <c r="P288" i="9"/>
  <c r="T51" i="9"/>
  <c r="T232" i="9"/>
  <c r="AA69" i="9"/>
  <c r="M294" i="9"/>
  <c r="R137" i="9"/>
  <c r="R10" i="107"/>
  <c r="K257" i="9"/>
  <c r="M69" i="9"/>
  <c r="S90" i="9"/>
  <c r="R234" i="9"/>
  <c r="X54" i="107"/>
  <c r="P49" i="9"/>
  <c r="X164" i="9"/>
  <c r="AC20" i="107"/>
  <c r="T196" i="9"/>
  <c r="X102" i="9"/>
  <c r="Q211" i="9"/>
  <c r="Z73" i="107"/>
  <c r="X41" i="107"/>
  <c r="AB74" i="107"/>
  <c r="X60" i="107"/>
  <c r="J153" i="9"/>
  <c r="S123" i="9"/>
  <c r="I22" i="7"/>
  <c r="U280" i="9"/>
  <c r="AH77" i="107"/>
  <c r="R55" i="9"/>
  <c r="U273" i="9"/>
  <c r="W267" i="9"/>
  <c r="S58" i="9"/>
  <c r="AE55" i="107"/>
  <c r="J166" i="9"/>
  <c r="Q286" i="9"/>
  <c r="U58" i="9"/>
  <c r="T120" i="9"/>
  <c r="X61" i="107"/>
  <c r="J190" i="9"/>
  <c r="O150" i="9"/>
  <c r="T67" i="9"/>
  <c r="O130" i="9"/>
  <c r="R20" i="107"/>
  <c r="J133" i="9"/>
  <c r="AA238" i="9"/>
  <c r="X18" i="7"/>
  <c r="X252" i="9"/>
  <c r="O139" i="9"/>
  <c r="T14" i="107"/>
  <c r="J120" i="9"/>
  <c r="M55" i="9"/>
  <c r="M56" i="9"/>
  <c r="V62" i="9"/>
  <c r="O219" i="9"/>
  <c r="M47" i="9"/>
  <c r="U24" i="7"/>
  <c r="AE66" i="107"/>
  <c r="AB31" i="107"/>
  <c r="M68" i="9"/>
  <c r="W235" i="9"/>
  <c r="T77" i="107"/>
  <c r="AA243" i="9"/>
  <c r="V64" i="107"/>
  <c r="Y18" i="107"/>
  <c r="AA241" i="9"/>
  <c r="U296" i="9"/>
  <c r="P121" i="9"/>
  <c r="S31" i="107"/>
  <c r="AA83" i="9"/>
  <c r="R123" i="9"/>
  <c r="U282" i="9"/>
  <c r="V147" i="9"/>
  <c r="K284" i="9"/>
  <c r="U146" i="9"/>
  <c r="W226" i="9"/>
  <c r="AB11" i="107"/>
  <c r="U220" i="9"/>
  <c r="AH40" i="107"/>
  <c r="U209" i="9"/>
  <c r="K255" i="9"/>
  <c r="O197" i="9"/>
  <c r="Q46" i="107"/>
  <c r="Q222" i="9"/>
  <c r="P251" i="9"/>
  <c r="M225" i="9"/>
  <c r="P51" i="9"/>
  <c r="K28" i="7"/>
  <c r="V198" i="9"/>
  <c r="K243" i="9"/>
  <c r="O134" i="9"/>
  <c r="W182" i="9"/>
  <c r="P10" i="7"/>
  <c r="M241" i="9"/>
  <c r="T108" i="9"/>
  <c r="V133" i="9"/>
  <c r="L122" i="9"/>
  <c r="O247" i="9"/>
  <c r="P298" i="9"/>
  <c r="V247" i="9"/>
  <c r="AC29" i="107"/>
  <c r="M93" i="9"/>
  <c r="AA171" i="9"/>
  <c r="J164" i="9"/>
  <c r="P124" i="9"/>
  <c r="AH19" i="107"/>
  <c r="M260" i="9"/>
  <c r="M223" i="9"/>
  <c r="K93" i="9"/>
  <c r="K174" i="9"/>
  <c r="AA267" i="9"/>
  <c r="Q229" i="9"/>
  <c r="O271" i="9"/>
  <c r="AB21" i="107"/>
  <c r="X226" i="9"/>
  <c r="U149" i="9"/>
  <c r="AB52" i="107"/>
  <c r="T242" i="9"/>
  <c r="M61" i="9"/>
  <c r="X169" i="9"/>
  <c r="Q272" i="9"/>
  <c r="T129" i="9"/>
  <c r="S127" i="9"/>
  <c r="Q67" i="107"/>
  <c r="R67" i="9"/>
  <c r="Q280" i="9"/>
  <c r="Z72" i="107"/>
  <c r="X28" i="7"/>
  <c r="AA288" i="9"/>
  <c r="S193" i="9"/>
  <c r="Q59" i="9"/>
  <c r="R61" i="107"/>
  <c r="AB15" i="107"/>
  <c r="S51" i="9"/>
  <c r="AD42" i="107"/>
  <c r="X30" i="7"/>
  <c r="V178" i="9"/>
  <c r="T62" i="9"/>
  <c r="W225" i="9"/>
  <c r="U186" i="9"/>
  <c r="T57" i="107"/>
  <c r="L301" i="9"/>
  <c r="V238" i="9"/>
  <c r="V230" i="9"/>
  <c r="Y11" i="107"/>
  <c r="O169" i="9"/>
  <c r="X258" i="9"/>
  <c r="R51" i="107"/>
  <c r="M108" i="9"/>
  <c r="R31" i="7"/>
  <c r="K247" i="9"/>
  <c r="V150" i="9"/>
  <c r="AA100" i="9"/>
  <c r="T176" i="9"/>
  <c r="V301" i="9"/>
  <c r="M130" i="9"/>
  <c r="S60" i="9"/>
  <c r="K51" i="9"/>
  <c r="AB29" i="107"/>
  <c r="S110" i="9"/>
  <c r="S290" i="9"/>
  <c r="Q14" i="7"/>
  <c r="W134" i="9"/>
  <c r="X229" i="9"/>
  <c r="AH45" i="107"/>
  <c r="AA80" i="9"/>
  <c r="M44" i="9"/>
  <c r="Z76" i="107"/>
  <c r="L228" i="9"/>
  <c r="W49" i="9"/>
  <c r="Q12" i="107"/>
  <c r="V47" i="107"/>
  <c r="K269" i="9"/>
  <c r="Y12" i="107"/>
  <c r="V265" i="9"/>
  <c r="S142" i="9"/>
  <c r="M144" i="9"/>
  <c r="K71" i="9"/>
  <c r="M285" i="9"/>
  <c r="AA154" i="9"/>
  <c r="R266" i="9"/>
  <c r="W183" i="9"/>
  <c r="X39" i="107"/>
  <c r="M261" i="9"/>
  <c r="M92" i="9"/>
  <c r="R41" i="107"/>
  <c r="AC32" i="107"/>
  <c r="P228" i="9"/>
  <c r="U264" i="9"/>
  <c r="X184" i="9"/>
  <c r="Y36" i="107"/>
  <c r="T103" i="9"/>
  <c r="W77" i="107"/>
  <c r="T192" i="9"/>
  <c r="T141" i="9"/>
  <c r="V172" i="9"/>
  <c r="AA237" i="9"/>
  <c r="AA269" i="9"/>
  <c r="L290" i="9"/>
  <c r="M259" i="9"/>
  <c r="X172" i="9"/>
  <c r="K96" i="9"/>
  <c r="W189" i="9"/>
  <c r="P265" i="9"/>
  <c r="Q170" i="9"/>
  <c r="R92" i="9"/>
  <c r="W87" i="9"/>
  <c r="Z44" i="107"/>
  <c r="X223" i="9"/>
  <c r="O295" i="9"/>
  <c r="R131" i="9"/>
  <c r="U60" i="9"/>
  <c r="U213" i="9"/>
  <c r="L257" i="9"/>
  <c r="AA85" i="9"/>
  <c r="AA266" i="9"/>
  <c r="W224" i="9"/>
  <c r="O126" i="9"/>
  <c r="X121" i="9"/>
  <c r="T285" i="9"/>
  <c r="S89" i="9"/>
  <c r="X194" i="9"/>
  <c r="R144" i="9"/>
  <c r="X11" i="7"/>
  <c r="AH52" i="107"/>
  <c r="Q127" i="9"/>
  <c r="J18" i="7"/>
  <c r="K149" i="9"/>
  <c r="AC46" i="107"/>
  <c r="H15" i="7"/>
  <c r="L256" i="9"/>
  <c r="J260" i="9"/>
  <c r="O221" i="9"/>
  <c r="Y24" i="107"/>
  <c r="Y54" i="107"/>
  <c r="V28" i="107"/>
  <c r="R148" i="9"/>
  <c r="Y20" i="107"/>
  <c r="Q52" i="107"/>
  <c r="L173" i="9"/>
  <c r="T9" i="7"/>
  <c r="K227" i="9"/>
  <c r="X224" i="9"/>
  <c r="N20" i="7"/>
  <c r="X15" i="7"/>
  <c r="R42" i="107"/>
  <c r="U240" i="9"/>
  <c r="V145" i="9"/>
  <c r="K220" i="9"/>
  <c r="AA195" i="9"/>
  <c r="P175" i="9"/>
  <c r="S148" i="9"/>
  <c r="J173" i="9"/>
  <c r="L69" i="9"/>
  <c r="M209" i="9"/>
  <c r="R271" i="9"/>
  <c r="K45" i="9"/>
  <c r="K50" i="9"/>
  <c r="AE64" i="107"/>
  <c r="K33" i="7"/>
  <c r="V222" i="9"/>
  <c r="AE75" i="107"/>
  <c r="V255" i="9"/>
  <c r="V57" i="9"/>
  <c r="AA29" i="107"/>
  <c r="Y63" i="107"/>
  <c r="L176" i="9"/>
  <c r="Y60" i="107"/>
  <c r="W39" i="107"/>
  <c r="V50" i="107"/>
  <c r="AA48" i="9"/>
  <c r="M269" i="9"/>
  <c r="T69" i="107"/>
  <c r="V303" i="9"/>
  <c r="J152" i="9"/>
  <c r="K192" i="9"/>
  <c r="J264" i="9"/>
  <c r="AB77" i="107"/>
  <c r="M284" i="9"/>
  <c r="M18" i="7"/>
  <c r="AA20" i="107"/>
  <c r="I13" i="7"/>
  <c r="AA242" i="9"/>
  <c r="AB9" i="107"/>
  <c r="M262" i="9"/>
  <c r="S301" i="9"/>
  <c r="L96" i="9"/>
  <c r="X262" i="9"/>
  <c r="S216" i="9"/>
  <c r="P65" i="9"/>
  <c r="U123" i="9"/>
  <c r="W255" i="9"/>
  <c r="O178" i="9"/>
  <c r="S15" i="107"/>
  <c r="Q298" i="9"/>
  <c r="J143" i="9"/>
  <c r="W147" i="9"/>
  <c r="L133" i="9"/>
  <c r="Q126" i="9"/>
  <c r="J137" i="9"/>
  <c r="T32" i="7"/>
  <c r="W171" i="9"/>
  <c r="U9" i="7"/>
  <c r="R84" i="9"/>
  <c r="S166" i="9"/>
  <c r="W18" i="107"/>
  <c r="S189" i="9"/>
  <c r="S256" i="9"/>
  <c r="J239" i="9"/>
  <c r="R58" i="107"/>
  <c r="R142" i="9"/>
  <c r="M286" i="9"/>
  <c r="P82" i="9"/>
  <c r="X37" i="107"/>
  <c r="X70" i="9"/>
  <c r="V50" i="9"/>
  <c r="L237" i="9"/>
  <c r="T24" i="107"/>
  <c r="R65" i="107"/>
  <c r="L148" i="9"/>
  <c r="X66" i="107"/>
  <c r="AB38" i="107"/>
  <c r="R284" i="9"/>
  <c r="K222" i="9"/>
  <c r="S284" i="9"/>
  <c r="X233" i="9"/>
  <c r="R283" i="9"/>
  <c r="O294" i="9"/>
  <c r="AD72" i="107"/>
  <c r="O61" i="9"/>
  <c r="O30" i="7"/>
  <c r="R221" i="9"/>
  <c r="P283" i="9"/>
  <c r="X284" i="9"/>
  <c r="W57" i="107"/>
  <c r="O140" i="9"/>
  <c r="K15" i="7"/>
  <c r="O129" i="9"/>
  <c r="Y19" i="107"/>
  <c r="W184" i="9"/>
  <c r="P11" i="7"/>
  <c r="AC38" i="107"/>
  <c r="J102" i="9"/>
  <c r="J60" i="9"/>
  <c r="S35" i="107"/>
  <c r="O84" i="9"/>
  <c r="P266" i="9"/>
  <c r="L90" i="9"/>
  <c r="Y70" i="107"/>
  <c r="Q63" i="107"/>
  <c r="S187" i="9"/>
  <c r="J178" i="9"/>
  <c r="J279" i="9"/>
  <c r="P297" i="9"/>
  <c r="AA189" i="9"/>
  <c r="O123" i="9"/>
  <c r="Q88" i="9"/>
  <c r="T109" i="9"/>
  <c r="AD24" i="107"/>
  <c r="L193" i="9"/>
  <c r="T8" i="107"/>
  <c r="T91" i="9"/>
  <c r="T216" i="9"/>
  <c r="J121" i="9"/>
  <c r="K210" i="9"/>
  <c r="X25" i="107"/>
  <c r="Q248" i="9"/>
  <c r="V239" i="9"/>
  <c r="Q84" i="9"/>
  <c r="S94" i="9"/>
  <c r="Q18" i="7"/>
  <c r="X247" i="9"/>
  <c r="AH58" i="107"/>
  <c r="S217" i="9"/>
  <c r="L134" i="9"/>
  <c r="P243" i="9"/>
  <c r="R88" i="9"/>
  <c r="U88" i="9"/>
  <c r="M27" i="7"/>
  <c r="R195" i="9"/>
  <c r="V103" i="9"/>
  <c r="O25" i="7"/>
  <c r="U256" i="9"/>
  <c r="T228" i="9"/>
  <c r="AB51" i="107"/>
  <c r="W233" i="9"/>
  <c r="P81" i="9"/>
  <c r="S95" i="9"/>
  <c r="X196" i="9"/>
  <c r="R182" i="9"/>
  <c r="P22" i="7"/>
  <c r="L269" i="9"/>
  <c r="S233" i="9"/>
  <c r="U154" i="9"/>
  <c r="P133" i="9"/>
  <c r="AE11" i="107"/>
  <c r="U263" i="9"/>
  <c r="W63" i="107"/>
  <c r="X140" i="9"/>
  <c r="S153" i="9"/>
  <c r="S80" i="9"/>
  <c r="W130" i="9"/>
  <c r="W145" i="9"/>
  <c r="X23" i="7"/>
  <c r="S70" i="107"/>
  <c r="K167" i="9"/>
  <c r="V39" i="107"/>
  <c r="K165" i="9"/>
  <c r="S71" i="9"/>
  <c r="R143" i="9"/>
  <c r="K80" i="9"/>
  <c r="Q289" i="9"/>
  <c r="M62" i="9"/>
  <c r="W64" i="107"/>
  <c r="W191" i="9"/>
  <c r="O223" i="9"/>
  <c r="S172" i="9"/>
  <c r="L110" i="9"/>
  <c r="V258" i="9"/>
  <c r="T172" i="9"/>
  <c r="Z29" i="107"/>
  <c r="AC67" i="107"/>
  <c r="W217" i="9"/>
  <c r="P172" i="9"/>
  <c r="V69" i="9"/>
  <c r="U109" i="9"/>
  <c r="J80" i="9"/>
  <c r="AE68" i="107"/>
  <c r="U237" i="9"/>
  <c r="V251" i="9"/>
  <c r="M266" i="9"/>
  <c r="W129" i="9"/>
  <c r="V66" i="107"/>
  <c r="AA38" i="107"/>
  <c r="Y46" i="107"/>
  <c r="Q143" i="9"/>
  <c r="Q247" i="9"/>
  <c r="S62" i="9"/>
  <c r="R127" i="9"/>
  <c r="Q53" i="107"/>
  <c r="U215" i="9"/>
  <c r="AA175" i="9"/>
  <c r="O174" i="9"/>
  <c r="Q141" i="9"/>
  <c r="K191" i="9"/>
  <c r="O47" i="9"/>
  <c r="O51" i="9"/>
  <c r="O65" i="9"/>
  <c r="R24" i="7"/>
  <c r="W104" i="9"/>
  <c r="U283" i="9"/>
  <c r="J61" i="9"/>
  <c r="L268" i="9"/>
  <c r="AD41" i="107"/>
  <c r="M289" i="9"/>
  <c r="J131" i="9"/>
  <c r="M50" i="9"/>
  <c r="AE35" i="107"/>
  <c r="S27" i="107"/>
  <c r="AD66" i="107"/>
  <c r="J182" i="9"/>
  <c r="P143" i="9"/>
  <c r="P92" i="9"/>
  <c r="AA52" i="107"/>
  <c r="AA253" i="9"/>
  <c r="P299" i="9"/>
  <c r="U231" i="9"/>
  <c r="W212" i="9"/>
  <c r="T197" i="9"/>
  <c r="J303" i="9"/>
  <c r="J250" i="9"/>
  <c r="J151" i="9"/>
  <c r="O246" i="9"/>
  <c r="X9" i="107"/>
  <c r="K130" i="9"/>
  <c r="T140" i="9"/>
  <c r="V213" i="9"/>
  <c r="O217" i="9"/>
  <c r="AA18" i="107"/>
  <c r="AA251" i="9"/>
  <c r="AA146" i="9"/>
  <c r="AB68" i="107"/>
  <c r="X256" i="9"/>
  <c r="T187" i="9"/>
  <c r="S57" i="107"/>
  <c r="W244" i="9"/>
  <c r="Y68" i="107"/>
  <c r="X266" i="9"/>
  <c r="U193" i="9"/>
  <c r="AA67" i="9"/>
  <c r="X13" i="107"/>
  <c r="S225" i="9"/>
  <c r="AH67" i="107"/>
  <c r="W90" i="9"/>
  <c r="J59" i="9"/>
  <c r="AC24" i="107"/>
  <c r="I28" i="7"/>
  <c r="Y65" i="107"/>
  <c r="S60" i="107"/>
  <c r="J71" i="9"/>
  <c r="W65" i="9"/>
  <c r="J267" i="9"/>
  <c r="W232" i="9"/>
  <c r="S16" i="7"/>
  <c r="K66" i="9"/>
  <c r="AA302" i="9"/>
  <c r="U259" i="9"/>
  <c r="P90" i="9"/>
  <c r="U183" i="9"/>
  <c r="M142" i="9"/>
  <c r="V234" i="9"/>
  <c r="AC30" i="107"/>
  <c r="X195" i="9"/>
  <c r="Y55" i="107"/>
  <c r="H17" i="7"/>
  <c r="W101" i="9"/>
  <c r="AA194" i="9"/>
  <c r="P250" i="9"/>
  <c r="O218" i="9"/>
  <c r="K122" i="9"/>
  <c r="O248" i="9"/>
  <c r="AA165" i="9"/>
  <c r="X69" i="9"/>
  <c r="T56" i="9"/>
  <c r="AA65" i="9"/>
  <c r="Q60" i="9"/>
  <c r="AE62" i="107"/>
  <c r="T100" i="9"/>
  <c r="K97" i="9"/>
  <c r="X12" i="107"/>
  <c r="V129" i="9"/>
  <c r="J66" i="9"/>
  <c r="R12" i="107"/>
  <c r="J130" i="9"/>
  <c r="P233" i="9"/>
  <c r="AA43" i="9"/>
  <c r="M106" i="9"/>
  <c r="K24" i="7"/>
  <c r="X132" i="9"/>
  <c r="L145" i="9"/>
  <c r="AH34" i="107"/>
  <c r="AA222" i="9"/>
  <c r="X68" i="9"/>
  <c r="O173" i="9"/>
  <c r="U10" i="7"/>
  <c r="L214" i="9"/>
  <c r="P257" i="9"/>
  <c r="J10" i="7"/>
  <c r="Q227" i="9"/>
  <c r="Q184" i="9"/>
  <c r="U144" i="9"/>
  <c r="S173" i="9"/>
  <c r="L121" i="9"/>
  <c r="M283" i="9"/>
  <c r="T52" i="107"/>
  <c r="H19" i="7"/>
  <c r="M251" i="9"/>
  <c r="O253" i="9"/>
  <c r="S55" i="107"/>
  <c r="K235" i="9"/>
  <c r="K239" i="9"/>
  <c r="L139" i="9"/>
  <c r="P190" i="9"/>
  <c r="W276" i="9"/>
  <c r="V73" i="107"/>
  <c r="X93" i="9"/>
  <c r="O56" i="9"/>
  <c r="T194" i="9"/>
  <c r="P108" i="9"/>
  <c r="Z66" i="107"/>
  <c r="S186" i="9"/>
  <c r="J261" i="9"/>
  <c r="U252" i="9"/>
  <c r="S190" i="9"/>
  <c r="S252" i="9"/>
  <c r="T256" i="9"/>
  <c r="X221" i="9"/>
  <c r="K225" i="9"/>
  <c r="Q145" i="9"/>
  <c r="X22" i="7"/>
  <c r="W35" i="107"/>
  <c r="P253" i="9"/>
  <c r="J274" i="9"/>
  <c r="R70" i="9"/>
  <c r="L150" i="9"/>
  <c r="T227" i="9"/>
  <c r="V11" i="107"/>
  <c r="T290" i="9"/>
  <c r="AA280" i="9"/>
  <c r="U143" i="9"/>
  <c r="Q68" i="107"/>
  <c r="T233" i="9"/>
  <c r="R250" i="9"/>
  <c r="R231" i="9"/>
  <c r="AB19" i="107"/>
  <c r="AC47" i="107"/>
  <c r="V60" i="107"/>
  <c r="U110" i="9"/>
  <c r="M125" i="9"/>
  <c r="AB26" i="107"/>
  <c r="M12" i="7"/>
  <c r="T50" i="9"/>
  <c r="Z23" i="107"/>
  <c r="T28" i="107"/>
  <c r="K61" i="9"/>
  <c r="R285" i="9"/>
  <c r="AC15" i="107"/>
  <c r="R281" i="9"/>
  <c r="AA86" i="9"/>
  <c r="Q50" i="9"/>
  <c r="P221" i="9"/>
  <c r="R282" i="9"/>
  <c r="S175" i="9"/>
  <c r="Q237" i="9"/>
  <c r="V242" i="9"/>
  <c r="R120" i="9"/>
  <c r="R238" i="9"/>
  <c r="V300" i="9"/>
  <c r="U12" i="7"/>
  <c r="O105" i="9"/>
  <c r="AD37" i="107"/>
  <c r="W51" i="107"/>
  <c r="W149" i="9"/>
  <c r="L266" i="9"/>
  <c r="P246" i="9"/>
  <c r="AA286" i="9"/>
  <c r="AA249" i="9"/>
  <c r="AC48" i="107"/>
  <c r="P264" i="9"/>
  <c r="X20" i="7"/>
  <c r="AB30" i="107"/>
  <c r="S228" i="9"/>
  <c r="S266" i="9"/>
  <c r="L144" i="9"/>
  <c r="U281" i="9"/>
  <c r="Q175" i="9"/>
  <c r="AA221" i="9"/>
  <c r="Z17" i="107"/>
  <c r="Z16" i="107"/>
  <c r="T123" i="9"/>
  <c r="Q140" i="9"/>
  <c r="AA62" i="9"/>
  <c r="L149" i="9"/>
  <c r="Q106" i="9"/>
  <c r="U189" i="9"/>
  <c r="M120" i="9"/>
  <c r="R99" i="9"/>
  <c r="V180" i="9"/>
  <c r="V215" i="9"/>
  <c r="AA150" i="9"/>
  <c r="H9" i="7"/>
  <c r="J291" i="9"/>
  <c r="L302" i="9"/>
  <c r="M17" i="7"/>
  <c r="J191" i="9"/>
  <c r="AA226" i="9"/>
  <c r="M196" i="9"/>
  <c r="J289" i="9"/>
  <c r="W269" i="9"/>
  <c r="U287" i="9"/>
  <c r="S152" i="9"/>
  <c r="M274" i="9"/>
  <c r="T64" i="9"/>
  <c r="X23" i="107"/>
  <c r="Y41" i="107"/>
  <c r="J123" i="9"/>
  <c r="P272" i="9"/>
  <c r="V273" i="9"/>
  <c r="AA303" i="9"/>
  <c r="T301" i="9"/>
  <c r="S53" i="107"/>
  <c r="N11" i="7"/>
  <c r="Q24" i="107"/>
  <c r="R232" i="9"/>
  <c r="R145" i="9"/>
  <c r="S52" i="9"/>
  <c r="P97" i="9"/>
  <c r="AH11" i="107"/>
  <c r="O251" i="9"/>
  <c r="U173" i="9"/>
  <c r="P199" i="9"/>
  <c r="R134" i="9"/>
  <c r="R67" i="107"/>
  <c r="K88" i="9"/>
  <c r="M282" i="9"/>
  <c r="R98" i="9"/>
  <c r="M71" i="9"/>
  <c r="P57" i="9"/>
  <c r="T85" i="9"/>
  <c r="Z42" i="107"/>
  <c r="S199" i="9"/>
  <c r="P252" i="9"/>
  <c r="AE14" i="107"/>
  <c r="O124" i="9"/>
  <c r="R33" i="7"/>
  <c r="X31" i="7"/>
  <c r="AD18" i="107"/>
  <c r="J283" i="9"/>
  <c r="AC8" i="107"/>
  <c r="H26" i="7"/>
  <c r="V284" i="9"/>
  <c r="AA46" i="9"/>
  <c r="Q269" i="9"/>
  <c r="R233" i="9"/>
  <c r="S174" i="9"/>
  <c r="Q58" i="107"/>
  <c r="P130" i="9"/>
  <c r="J147" i="9"/>
  <c r="AB47" i="107"/>
  <c r="V285" i="9"/>
  <c r="O22" i="7"/>
  <c r="AH46" i="107"/>
  <c r="W123" i="9"/>
  <c r="Z58" i="107"/>
  <c r="R59" i="9"/>
  <c r="L246" i="9"/>
  <c r="S177" i="9"/>
  <c r="T45" i="107"/>
  <c r="Q27" i="7"/>
  <c r="O225" i="9"/>
  <c r="V253" i="9"/>
  <c r="L192" i="9"/>
  <c r="K217" i="9"/>
  <c r="T94" i="9"/>
  <c r="H21" i="7"/>
  <c r="M173" i="9"/>
  <c r="Q216" i="9"/>
  <c r="W251" i="9"/>
  <c r="S50" i="9"/>
  <c r="J223" i="9"/>
  <c r="AD29" i="107"/>
  <c r="Q189" i="9"/>
  <c r="M249" i="9"/>
  <c r="K53" i="9"/>
  <c r="Q50" i="107"/>
  <c r="R149" i="9"/>
  <c r="Y17" i="107"/>
  <c r="O256" i="9"/>
  <c r="R54" i="107"/>
  <c r="L104" i="9"/>
  <c r="R70" i="107"/>
  <c r="R52" i="107"/>
  <c r="Q238" i="9"/>
  <c r="Q74" i="107"/>
  <c r="M300" i="9"/>
  <c r="P274" i="9"/>
  <c r="P184" i="9"/>
  <c r="X253" i="9"/>
  <c r="AB42" i="107"/>
  <c r="R209" i="9"/>
  <c r="U261" i="9"/>
  <c r="U121" i="9"/>
  <c r="S97" i="9"/>
  <c r="U182" i="9"/>
  <c r="AH56" i="107"/>
  <c r="R171" i="9"/>
  <c r="X220" i="9"/>
  <c r="T191" i="9"/>
  <c r="AA152" i="9"/>
  <c r="V267" i="9"/>
  <c r="X80" i="9"/>
  <c r="U22" i="7"/>
  <c r="AB58" i="107"/>
  <c r="AB72" i="107"/>
  <c r="U266" i="9"/>
  <c r="AA21" i="107"/>
  <c r="Q65" i="9"/>
  <c r="P229" i="9"/>
  <c r="Q246" i="9"/>
  <c r="P164" i="9"/>
  <c r="Q226" i="9"/>
  <c r="W132" i="9"/>
  <c r="J44" i="9"/>
  <c r="P14" i="7"/>
  <c r="Q95" i="9"/>
  <c r="V86" i="9"/>
  <c r="U244" i="9"/>
  <c r="Z31" i="107"/>
  <c r="R17" i="107"/>
  <c r="R241" i="9"/>
  <c r="AE70" i="107"/>
  <c r="M30" i="7"/>
  <c r="O53" i="9"/>
  <c r="K170" i="9"/>
  <c r="AH27" i="107"/>
  <c r="AA59" i="107"/>
  <c r="R164" i="9"/>
  <c r="P245" i="9"/>
  <c r="V192" i="9"/>
  <c r="P295" i="9"/>
  <c r="J282" i="9"/>
  <c r="S25" i="107"/>
  <c r="O136" i="9"/>
  <c r="V290" i="9"/>
  <c r="Y77" i="107"/>
  <c r="P240" i="9"/>
  <c r="S182" i="9"/>
  <c r="AB24" i="107"/>
  <c r="AE19" i="107"/>
  <c r="Y53" i="107"/>
  <c r="T139" i="9"/>
  <c r="AC36" i="107"/>
  <c r="S136" i="9"/>
  <c r="AE61" i="107"/>
  <c r="V100" i="9"/>
  <c r="U179" i="9"/>
  <c r="V131" i="9"/>
  <c r="K81" i="9"/>
  <c r="K69" i="9"/>
  <c r="Z48" i="107"/>
  <c r="AH18" i="107"/>
  <c r="O175" i="9"/>
  <c r="Z59" i="107"/>
  <c r="O196" i="9"/>
  <c r="Q22" i="7"/>
  <c r="K146" i="9"/>
  <c r="M194" i="9"/>
  <c r="AA93" i="9"/>
  <c r="J50" i="9"/>
  <c r="K213" i="9"/>
  <c r="W174" i="9"/>
  <c r="K262" i="9"/>
  <c r="L106" i="9"/>
  <c r="X49" i="9"/>
  <c r="R66" i="107"/>
  <c r="K126" i="9"/>
  <c r="R264" i="9"/>
  <c r="P56" i="9"/>
  <c r="R188" i="9"/>
  <c r="W243" i="9"/>
  <c r="AA23" i="107"/>
  <c r="R253" i="9"/>
  <c r="AA58" i="107"/>
  <c r="K290" i="9"/>
  <c r="N29" i="7"/>
  <c r="R225" i="9"/>
  <c r="W289" i="9"/>
  <c r="Q240" i="9"/>
  <c r="AA173" i="9"/>
  <c r="K95" i="9"/>
  <c r="W193" i="9"/>
  <c r="M135" i="9"/>
  <c r="S272" i="9"/>
  <c r="Y67" i="107"/>
  <c r="AA168" i="9"/>
  <c r="M214" i="9"/>
  <c r="AA60" i="107"/>
  <c r="AA51" i="107"/>
  <c r="T170" i="9"/>
  <c r="J238" i="9"/>
  <c r="P122" i="9"/>
  <c r="V165" i="9"/>
  <c r="AH38" i="107"/>
  <c r="S267" i="9"/>
  <c r="T193" i="9"/>
  <c r="AD11" i="107"/>
  <c r="Q241" i="9"/>
  <c r="P214" i="9"/>
  <c r="P296" i="9"/>
  <c r="W213" i="9"/>
  <c r="U16" i="7"/>
  <c r="S25" i="7"/>
  <c r="R61" i="9"/>
  <c r="X178" i="9"/>
  <c r="X185" i="9"/>
  <c r="L238" i="9"/>
  <c r="O231" i="9"/>
  <c r="M220" i="9"/>
  <c r="Q100" i="9"/>
  <c r="T252" i="9"/>
  <c r="P149" i="9"/>
  <c r="P170" i="9"/>
  <c r="AC61" i="107"/>
  <c r="AA283" i="9"/>
  <c r="X34" i="107"/>
  <c r="X126" i="9"/>
  <c r="P59" i="9"/>
  <c r="Q42" i="107"/>
  <c r="O85" i="9"/>
  <c r="M104" i="9"/>
  <c r="Q55" i="9"/>
  <c r="L95" i="9"/>
  <c r="AD38" i="107"/>
  <c r="O276" i="9"/>
  <c r="AD50" i="107"/>
  <c r="K18" i="7"/>
  <c r="V49" i="107"/>
  <c r="V296" i="9"/>
  <c r="AB76" i="107"/>
  <c r="R243" i="9"/>
  <c r="T36" i="107"/>
  <c r="R252" i="9"/>
  <c r="M258" i="9"/>
  <c r="O104" i="9"/>
  <c r="O121" i="9"/>
  <c r="AA36" i="107"/>
  <c r="X240" i="9"/>
  <c r="AC21" i="107"/>
  <c r="L129" i="9"/>
  <c r="K254" i="9"/>
  <c r="R244" i="9"/>
  <c r="K241" i="9"/>
  <c r="T9" i="107"/>
  <c r="R267" i="9"/>
  <c r="T15" i="7"/>
  <c r="O193" i="9"/>
  <c r="T177" i="9"/>
  <c r="X288" i="9"/>
  <c r="U106" i="9"/>
  <c r="R242" i="9"/>
  <c r="R25" i="107"/>
  <c r="Q221" i="9"/>
  <c r="W139" i="9"/>
  <c r="T32" i="107"/>
  <c r="S273" i="9"/>
  <c r="AE71" i="107"/>
  <c r="O167" i="9"/>
  <c r="Q51" i="9"/>
  <c r="AB18" i="107"/>
  <c r="S108" i="9"/>
  <c r="AD10" i="107"/>
  <c r="AC23" i="107"/>
  <c r="T69" i="9"/>
  <c r="L287" i="9"/>
  <c r="P12" i="7"/>
  <c r="H28" i="7"/>
  <c r="J288" i="9"/>
  <c r="Q26" i="107"/>
  <c r="J52" i="9"/>
  <c r="X17" i="107"/>
  <c r="M127" i="9"/>
  <c r="P219" i="9"/>
  <c r="M182" i="9"/>
  <c r="K150" i="9"/>
  <c r="T23" i="7"/>
  <c r="P45" i="9"/>
  <c r="J101" i="9"/>
  <c r="W221" i="9"/>
  <c r="Q213" i="9"/>
  <c r="X44" i="107"/>
  <c r="K263" i="9"/>
  <c r="AH12" i="107"/>
  <c r="U294" i="9"/>
  <c r="P303" i="9"/>
  <c r="P102" i="9"/>
  <c r="L180" i="9"/>
  <c r="P107" i="9"/>
  <c r="S67" i="9"/>
  <c r="AD63" i="107"/>
  <c r="S214" i="9"/>
  <c r="T182" i="9"/>
  <c r="R89" i="9"/>
  <c r="V195" i="9"/>
  <c r="R95" i="9"/>
  <c r="J31" i="7"/>
  <c r="W288" i="9"/>
  <c r="AB70" i="107"/>
  <c r="M231" i="9"/>
  <c r="AA64" i="9"/>
  <c r="AH21" i="107"/>
  <c r="M287" i="9"/>
  <c r="X63" i="107"/>
  <c r="S71" i="107"/>
  <c r="X27" i="7"/>
  <c r="S248" i="9"/>
  <c r="X245" i="9"/>
  <c r="J278" i="9"/>
  <c r="V23" i="107"/>
  <c r="R251" i="9"/>
  <c r="AD15" i="107"/>
  <c r="O250" i="9"/>
  <c r="U111" i="9"/>
  <c r="X145" i="9"/>
  <c r="L172" i="9"/>
  <c r="Q271" i="9"/>
  <c r="V218" i="9"/>
  <c r="X128" i="9"/>
  <c r="Q61" i="9"/>
  <c r="T13" i="107"/>
  <c r="AH36" i="107"/>
  <c r="W95" i="9"/>
  <c r="S56" i="9"/>
  <c r="J90" i="9"/>
  <c r="W164" i="9"/>
  <c r="X50" i="107"/>
  <c r="L138" i="9"/>
  <c r="L49" i="9"/>
  <c r="O184" i="9"/>
  <c r="S49" i="9"/>
  <c r="Q185" i="9"/>
  <c r="L250" i="9"/>
  <c r="K62" i="9"/>
  <c r="AA105" i="9"/>
  <c r="W136" i="9"/>
  <c r="S105" i="9"/>
  <c r="K244" i="9"/>
  <c r="P15" i="7"/>
  <c r="T107" i="9"/>
  <c r="Q180" i="9"/>
  <c r="Z56" i="107"/>
  <c r="U181" i="9"/>
  <c r="L126" i="9"/>
  <c r="P290" i="9"/>
  <c r="X98" i="9"/>
  <c r="X187" i="9"/>
  <c r="AH74" i="107"/>
  <c r="AE10" i="107"/>
  <c r="O103" i="9"/>
  <c r="R222" i="9"/>
  <c r="AC16" i="107"/>
  <c r="Q128" i="9"/>
  <c r="W86" i="9"/>
  <c r="AA133" i="9"/>
  <c r="X134" i="9"/>
  <c r="S249" i="9"/>
  <c r="X294" i="9"/>
  <c r="L236" i="9"/>
  <c r="AA19" i="107"/>
  <c r="AB16" i="107"/>
  <c r="X232" i="9"/>
  <c r="O16" i="7"/>
  <c r="J220" i="9"/>
  <c r="AC22" i="107"/>
  <c r="P30" i="7"/>
  <c r="AD58" i="107"/>
  <c r="P301" i="9"/>
  <c r="J17" i="7"/>
  <c r="Q43" i="9"/>
  <c r="L190" i="9"/>
  <c r="T144" i="9"/>
  <c r="U257" i="9"/>
  <c r="R214" i="9"/>
  <c r="V225" i="9"/>
  <c r="S23" i="7"/>
  <c r="K111" i="9"/>
  <c r="O264" i="9"/>
  <c r="O100" i="9"/>
  <c r="R218" i="9"/>
  <c r="T168" i="9"/>
  <c r="M143" i="9"/>
  <c r="X27" i="107"/>
  <c r="K143" i="9"/>
  <c r="R28" i="107"/>
  <c r="O29" i="7"/>
  <c r="R13" i="107"/>
  <c r="M299" i="9"/>
  <c r="L224" i="9"/>
  <c r="X228" i="9"/>
  <c r="R177" i="9"/>
  <c r="M268" i="9"/>
  <c r="U92" i="9"/>
  <c r="AC27" i="107"/>
  <c r="AA45" i="9"/>
  <c r="AA70" i="107"/>
  <c r="N22" i="7"/>
  <c r="P276" i="9"/>
  <c r="Q212" i="9"/>
  <c r="P93" i="9"/>
  <c r="N31" i="7"/>
  <c r="J168" i="9"/>
  <c r="Z70" i="107"/>
  <c r="T282" i="9"/>
  <c r="T298" i="9"/>
  <c r="R106" i="9"/>
  <c r="O255" i="9"/>
  <c r="L261" i="9"/>
  <c r="AD54" i="107"/>
  <c r="AH29" i="107"/>
  <c r="V243" i="9"/>
  <c r="Q231" i="9"/>
  <c r="R36" i="107"/>
  <c r="K87" i="9"/>
  <c r="U268" i="9"/>
  <c r="O180" i="9"/>
  <c r="T149" i="9"/>
  <c r="V91" i="9"/>
  <c r="O302" i="9"/>
  <c r="S239" i="9"/>
  <c r="K25" i="7"/>
  <c r="V52" i="9"/>
  <c r="J179" i="9"/>
  <c r="V214" i="9"/>
  <c r="S191" i="9"/>
  <c r="K59" i="9"/>
  <c r="V224" i="9"/>
  <c r="J262" i="9"/>
  <c r="L186" i="9"/>
  <c r="AH31" i="107"/>
  <c r="AA290" i="9"/>
  <c r="T27" i="107"/>
  <c r="K196" i="9"/>
  <c r="S30" i="107"/>
  <c r="J53" i="9"/>
  <c r="K176" i="9"/>
  <c r="O238" i="9"/>
  <c r="AH53" i="107"/>
  <c r="M33" i="7"/>
  <c r="S47" i="9"/>
  <c r="J249" i="9"/>
  <c r="L182" i="9"/>
  <c r="T65" i="107"/>
  <c r="W128" i="9"/>
  <c r="P25" i="7"/>
  <c r="V171" i="9"/>
  <c r="R11" i="107"/>
  <c r="S265" i="9"/>
  <c r="W143" i="9"/>
  <c r="Z64" i="107"/>
  <c r="M230" i="9"/>
  <c r="AA247" i="9"/>
  <c r="R94" i="9"/>
  <c r="P213" i="9"/>
  <c r="V97" i="9"/>
  <c r="AC65" i="107"/>
  <c r="P248" i="9"/>
  <c r="U86" i="9"/>
  <c r="Q164" i="9"/>
  <c r="R63" i="9"/>
  <c r="AD77" i="107"/>
  <c r="AA127" i="9"/>
  <c r="Q81" i="9"/>
  <c r="AA111" i="9"/>
  <c r="K209" i="9"/>
  <c r="Q54" i="9"/>
  <c r="R181" i="9"/>
  <c r="V82" i="9"/>
  <c r="AC53" i="107"/>
  <c r="U246" i="9"/>
  <c r="J192" i="9"/>
  <c r="R54" i="9"/>
  <c r="T246" i="9"/>
  <c r="X133" i="9"/>
  <c r="T209" i="9"/>
  <c r="K177" i="9"/>
  <c r="O125" i="9"/>
  <c r="V13" i="107"/>
  <c r="Z39" i="107"/>
  <c r="K301" i="9"/>
  <c r="U89" i="9"/>
  <c r="Z35" i="107"/>
  <c r="V274" i="9"/>
  <c r="R276" i="9"/>
  <c r="Q218" i="9"/>
  <c r="W46" i="9"/>
  <c r="K106" i="9"/>
  <c r="AH32" i="107"/>
  <c r="P196" i="9"/>
  <c r="J110" i="9"/>
  <c r="U102" i="9"/>
  <c r="W10" i="107"/>
  <c r="AH57" i="107"/>
  <c r="R124" i="9"/>
  <c r="AD76" i="107"/>
  <c r="M122" i="9"/>
  <c r="K228" i="9"/>
  <c r="O98" i="9"/>
  <c r="R108" i="9"/>
  <c r="AA245" i="9"/>
  <c r="S59" i="9"/>
  <c r="R168" i="9"/>
  <c r="J150" i="9"/>
  <c r="H27" i="7"/>
  <c r="AA42" i="107"/>
  <c r="R248" i="9"/>
  <c r="M19" i="7"/>
  <c r="M192" i="9"/>
  <c r="M191" i="9"/>
  <c r="W186" i="9"/>
  <c r="S104" i="9"/>
  <c r="AA264" i="9"/>
  <c r="P91" i="9"/>
  <c r="O241" i="9"/>
  <c r="W67" i="107"/>
  <c r="X301" i="9"/>
  <c r="Q191" i="9"/>
  <c r="Q13" i="107"/>
  <c r="K154" i="9"/>
  <c r="T28" i="7"/>
  <c r="X210" i="9"/>
  <c r="W82" i="9"/>
  <c r="Y22" i="107"/>
  <c r="T96" i="9"/>
  <c r="AA143" i="9"/>
  <c r="K278" i="9"/>
  <c r="AD21" i="107"/>
  <c r="K60" i="9"/>
  <c r="AA220" i="9"/>
  <c r="AE60" i="107"/>
  <c r="Q25" i="7"/>
  <c r="P86" i="9"/>
  <c r="T283" i="9"/>
  <c r="L278" i="9"/>
  <c r="S164" i="9"/>
  <c r="V297" i="9"/>
  <c r="W62" i="107"/>
  <c r="T38" i="107"/>
  <c r="O57" i="9"/>
  <c r="K256" i="9"/>
  <c r="V24" i="107"/>
  <c r="Q130" i="9"/>
  <c r="S11" i="107"/>
  <c r="AB48" i="107"/>
  <c r="M189" i="9"/>
  <c r="AA15" i="107"/>
  <c r="AA250" i="9"/>
  <c r="L242" i="9"/>
  <c r="AH65" i="107"/>
  <c r="O13" i="7"/>
  <c r="O145" i="9"/>
  <c r="S288" i="9"/>
  <c r="X22" i="107"/>
  <c r="M124" i="9"/>
  <c r="L137" i="9"/>
  <c r="M212" i="9"/>
  <c r="S73" i="107"/>
  <c r="I17" i="7"/>
  <c r="U127" i="9"/>
  <c r="U140" i="9"/>
  <c r="M13" i="7"/>
  <c r="O300" i="9"/>
  <c r="R19" i="7"/>
  <c r="P279" i="9"/>
  <c r="Q300" i="9"/>
  <c r="S169" i="9"/>
  <c r="K234" i="9"/>
  <c r="X282" i="9"/>
  <c r="W13" i="107"/>
  <c r="T289" i="9"/>
  <c r="T95" i="9"/>
  <c r="AC56" i="107"/>
  <c r="V166" i="9"/>
  <c r="L226" i="9"/>
  <c r="Q18" i="107"/>
  <c r="K264" i="9"/>
  <c r="T220" i="9"/>
  <c r="P96" i="9"/>
  <c r="U170" i="9"/>
  <c r="AA230" i="9"/>
  <c r="Z43" i="107"/>
  <c r="U180" i="9"/>
  <c r="AA263" i="9"/>
  <c r="Q255" i="9"/>
  <c r="W252" i="9"/>
  <c r="J55" i="9"/>
  <c r="Q40" i="107"/>
  <c r="V128" i="9"/>
  <c r="U70" i="9"/>
  <c r="P142" i="9"/>
  <c r="AB44" i="107"/>
  <c r="AB69" i="107"/>
  <c r="P275" i="9"/>
  <c r="V235" i="9"/>
  <c r="Q150" i="9"/>
  <c r="AA276" i="9"/>
  <c r="P64" i="9"/>
  <c r="R237" i="9"/>
  <c r="Q302" i="9"/>
  <c r="S250" i="9"/>
  <c r="W215" i="9"/>
  <c r="S39" i="107"/>
  <c r="J290" i="9"/>
  <c r="AE23" i="107"/>
  <c r="T61" i="9"/>
  <c r="W273" i="9"/>
  <c r="R240" i="9"/>
  <c r="M128" i="9"/>
  <c r="X251" i="9"/>
  <c r="V187" i="9"/>
  <c r="P29" i="7"/>
  <c r="V55" i="107"/>
  <c r="J171" i="9"/>
  <c r="P263" i="9"/>
  <c r="X47" i="9"/>
  <c r="O89" i="9"/>
  <c r="U137" i="9"/>
  <c r="X241" i="9"/>
  <c r="T173" i="9"/>
  <c r="Q259" i="9"/>
  <c r="W248" i="9"/>
  <c r="S38" i="107"/>
  <c r="S40" i="107"/>
  <c r="O191" i="9"/>
  <c r="M229" i="9"/>
  <c r="K63" i="9"/>
  <c r="S24" i="107"/>
  <c r="T11" i="7"/>
  <c r="S8" i="107"/>
  <c r="K173" i="9"/>
  <c r="AA140" i="9"/>
  <c r="P47" i="9"/>
  <c r="P145" i="9"/>
  <c r="V148" i="9"/>
  <c r="S188" i="9"/>
  <c r="L283" i="9"/>
  <c r="K265" i="9"/>
  <c r="T178" i="9"/>
  <c r="M187" i="9"/>
  <c r="R83" i="9"/>
  <c r="O148" i="9"/>
  <c r="X24" i="7"/>
  <c r="O24" i="7"/>
  <c r="V105" i="9"/>
  <c r="V69" i="107"/>
  <c r="L292" i="9"/>
  <c r="M179" i="9"/>
  <c r="S132" i="9"/>
  <c r="M239" i="9"/>
  <c r="V95" i="9"/>
  <c r="U228" i="9"/>
  <c r="T175" i="9"/>
  <c r="T104" i="9"/>
  <c r="O176" i="9"/>
  <c r="W247" i="9"/>
  <c r="J12" i="7"/>
  <c r="R180" i="9"/>
  <c r="AA66" i="9"/>
  <c r="T225" i="9"/>
  <c r="AA182" i="9"/>
  <c r="V121" i="9"/>
  <c r="S64" i="107"/>
  <c r="K238" i="9"/>
  <c r="O286" i="9"/>
  <c r="AA41" i="107"/>
  <c r="X175" i="9"/>
  <c r="K270" i="9"/>
  <c r="Y56" i="107"/>
  <c r="AC25" i="107"/>
  <c r="V60" i="9"/>
  <c r="X14" i="7"/>
  <c r="L215" i="9"/>
  <c r="AA50" i="107"/>
  <c r="O135" i="9"/>
  <c r="AA27" i="107"/>
  <c r="P98" i="9"/>
  <c r="J14" i="7"/>
  <c r="W211" i="9"/>
  <c r="X86" i="9"/>
  <c r="AC73" i="107"/>
  <c r="L164" i="9"/>
  <c r="R268" i="9"/>
  <c r="AA68" i="107"/>
  <c r="U165" i="9"/>
  <c r="X280" i="9"/>
  <c r="AA10" i="107"/>
  <c r="S33" i="7"/>
  <c r="U130" i="9"/>
  <c r="T299" i="9"/>
  <c r="U299" i="9"/>
  <c r="V268" i="9"/>
  <c r="K248" i="9"/>
  <c r="W231" i="9"/>
  <c r="J30" i="7"/>
  <c r="U83" i="9"/>
  <c r="R60" i="107"/>
  <c r="U43" i="9"/>
  <c r="W16" i="107"/>
  <c r="W195" i="9"/>
  <c r="S75" i="107"/>
  <c r="U279" i="9"/>
  <c r="M175" i="9"/>
  <c r="O179" i="9"/>
  <c r="AD39" i="107"/>
  <c r="S294" i="9"/>
  <c r="AE57" i="107"/>
  <c r="R75" i="107"/>
  <c r="M105" i="9"/>
  <c r="W58" i="9"/>
  <c r="V231" i="9"/>
  <c r="Q234" i="9"/>
  <c r="R28" i="7"/>
  <c r="S59" i="107"/>
  <c r="R25" i="7"/>
  <c r="Y52" i="107"/>
  <c r="K194" i="9"/>
  <c r="U297" i="9"/>
  <c r="X124" i="9"/>
  <c r="U274" i="9"/>
  <c r="W135" i="9"/>
  <c r="AC75" i="107"/>
  <c r="K147" i="9"/>
  <c r="X53" i="9"/>
  <c r="O274" i="9"/>
  <c r="AA229" i="9"/>
  <c r="S83" i="9"/>
  <c r="V197" i="9"/>
  <c r="AB53" i="107"/>
  <c r="K286" i="9"/>
  <c r="J210" i="9"/>
  <c r="X192" i="9"/>
  <c r="U302" i="9"/>
  <c r="J81" i="9"/>
  <c r="K296" i="9"/>
  <c r="X143" i="9"/>
  <c r="X32" i="7"/>
  <c r="AA236" i="9"/>
  <c r="S131" i="9"/>
  <c r="V168" i="9"/>
  <c r="M52" i="9"/>
  <c r="J13" i="7"/>
  <c r="Q186" i="9"/>
  <c r="S19" i="107"/>
  <c r="V151" i="9"/>
  <c r="L153" i="9"/>
  <c r="X12" i="7"/>
  <c r="J144" i="9"/>
  <c r="K183" i="9"/>
  <c r="M242" i="9"/>
  <c r="AA57" i="9"/>
  <c r="AE32" i="107"/>
  <c r="Q56" i="9"/>
  <c r="S109" i="9"/>
  <c r="L229" i="9"/>
  <c r="R44" i="9"/>
  <c r="U85" i="9"/>
  <c r="P138" i="9"/>
  <c r="M278" i="9"/>
  <c r="T267" i="9"/>
  <c r="V10" i="107"/>
  <c r="T55" i="9"/>
  <c r="M211" i="9"/>
  <c r="AA255" i="9"/>
  <c r="AH28" i="107"/>
  <c r="J126" i="9"/>
  <c r="W28" i="107"/>
  <c r="S269" i="9"/>
  <c r="L83" i="9"/>
  <c r="W83" i="9"/>
  <c r="Z38" i="107"/>
  <c r="AE41" i="107"/>
  <c r="L260" i="9"/>
  <c r="S137" i="9"/>
  <c r="X189" i="9"/>
  <c r="Q249" i="9"/>
  <c r="V54" i="9"/>
  <c r="R194" i="9"/>
  <c r="R77" i="107"/>
  <c r="P95" i="9"/>
  <c r="X89" i="9"/>
  <c r="X91" i="9"/>
  <c r="X36" i="107"/>
  <c r="W216" i="9"/>
  <c r="W60" i="107"/>
  <c r="R262" i="9"/>
  <c r="J96" i="9"/>
  <c r="AH70" i="107"/>
  <c r="AB36" i="107"/>
  <c r="T134" i="9"/>
  <c r="AA25" i="107"/>
  <c r="X13" i="7"/>
  <c r="O301" i="9"/>
  <c r="S150" i="9"/>
  <c r="X30" i="107"/>
  <c r="O297" i="9"/>
  <c r="P48" i="9"/>
  <c r="V262" i="9"/>
  <c r="Z41" i="107"/>
  <c r="J284" i="9"/>
  <c r="U66" i="9"/>
  <c r="W53" i="9"/>
  <c r="J100" i="9"/>
  <c r="M224" i="9"/>
  <c r="V17" i="107"/>
  <c r="AC18" i="107"/>
  <c r="V170" i="9"/>
  <c r="S99" i="9"/>
  <c r="X235" i="9"/>
  <c r="P231" i="9"/>
  <c r="Q19" i="107"/>
  <c r="W285" i="9"/>
  <c r="M165" i="9"/>
  <c r="W36" i="107"/>
  <c r="AA217" i="9"/>
  <c r="O120" i="9"/>
  <c r="R37" i="107"/>
  <c r="AC64" i="107"/>
  <c r="AA124" i="9"/>
  <c r="K43" i="9"/>
  <c r="L177" i="9"/>
  <c r="S133" i="9"/>
  <c r="W105" i="9"/>
  <c r="J167" i="9"/>
  <c r="T198" i="9"/>
  <c r="L91" i="9"/>
  <c r="AA215" i="9"/>
  <c r="N32" i="7"/>
  <c r="J227" i="9"/>
  <c r="W21" i="107"/>
  <c r="T281" i="9"/>
  <c r="Q75" i="107"/>
  <c r="P18" i="7"/>
  <c r="O262" i="9"/>
  <c r="AC76" i="107"/>
  <c r="AA66" i="107"/>
  <c r="S236" i="9"/>
  <c r="AB35" i="107"/>
  <c r="S227" i="9"/>
  <c r="J253" i="9"/>
  <c r="X246" i="9"/>
  <c r="R14" i="7"/>
  <c r="AH75" i="107"/>
  <c r="Q299" i="9"/>
  <c r="T11" i="107"/>
  <c r="X167" i="9"/>
  <c r="T15" i="107"/>
  <c r="J104" i="9"/>
  <c r="U14" i="7"/>
  <c r="W70" i="107"/>
  <c r="W8" i="107"/>
  <c r="R27" i="7"/>
  <c r="AA31" i="107"/>
  <c r="W73" i="107"/>
  <c r="P123" i="9"/>
  <c r="T136" i="9"/>
  <c r="T292" i="9"/>
  <c r="X97" i="9"/>
  <c r="X101" i="9"/>
  <c r="Q37" i="107"/>
  <c r="K99" i="9"/>
  <c r="Q287" i="9"/>
  <c r="T143" i="9"/>
  <c r="L284" i="9"/>
  <c r="K179" i="9"/>
  <c r="AE77" i="107"/>
  <c r="K175" i="9"/>
  <c r="Y38" i="107"/>
  <c r="P300" i="9"/>
  <c r="AA184" i="9"/>
  <c r="X63" i="9"/>
  <c r="M147" i="9"/>
  <c r="O143" i="9"/>
  <c r="M218" i="9"/>
  <c r="L183" i="9"/>
  <c r="R100" i="9"/>
  <c r="U284" i="9"/>
  <c r="R105" i="9"/>
  <c r="Z15" i="107"/>
  <c r="T243" i="9"/>
  <c r="V257" i="9"/>
  <c r="X227" i="9"/>
  <c r="AA9" i="107"/>
  <c r="L252" i="9"/>
  <c r="V9" i="107"/>
  <c r="Q135" i="9"/>
  <c r="S63" i="107"/>
  <c r="O147" i="9"/>
  <c r="V30" i="107"/>
  <c r="O102" i="9"/>
  <c r="Q142" i="9"/>
  <c r="Y39" i="107"/>
  <c r="V260" i="9"/>
  <c r="Q66" i="107"/>
  <c r="X100" i="9"/>
  <c r="AC66" i="107"/>
  <c r="T295" i="9"/>
  <c r="I15" i="7"/>
  <c r="AC14" i="107"/>
  <c r="AE54" i="107"/>
  <c r="U55" i="9"/>
  <c r="W72" i="107"/>
  <c r="X303" i="9"/>
  <c r="M22" i="7"/>
  <c r="K180" i="9"/>
  <c r="O266" i="9"/>
  <c r="AB64" i="107"/>
  <c r="O91" i="9"/>
  <c r="X176" i="9"/>
  <c r="T30" i="7"/>
  <c r="X298" i="9"/>
  <c r="Y42" i="107"/>
  <c r="M210" i="9"/>
  <c r="AA121" i="9"/>
  <c r="X127" i="9"/>
  <c r="W17" i="107"/>
  <c r="W290" i="9"/>
  <c r="X193" i="9"/>
  <c r="R139" i="9"/>
  <c r="T269" i="9"/>
  <c r="AC57" i="107"/>
  <c r="R179" i="9"/>
  <c r="AA53" i="107"/>
  <c r="V191" i="9"/>
  <c r="T237" i="9"/>
  <c r="R31" i="107"/>
  <c r="AA209" i="9"/>
  <c r="AC63" i="107"/>
  <c r="L210" i="9"/>
  <c r="K253" i="9"/>
  <c r="AA176" i="9"/>
  <c r="T270" i="9"/>
  <c r="L216" i="9"/>
  <c r="T154" i="9"/>
  <c r="S86" i="9"/>
  <c r="T262" i="9"/>
  <c r="AD43" i="107"/>
  <c r="AE8" i="107"/>
  <c r="AD22" i="107"/>
  <c r="AC19" i="107"/>
  <c r="O182" i="9"/>
  <c r="Q244" i="9"/>
  <c r="J176" i="9"/>
  <c r="J105" i="9"/>
  <c r="T181" i="9"/>
  <c r="R90" i="9"/>
  <c r="P211" i="9"/>
  <c r="W110" i="9"/>
  <c r="AA68" i="9"/>
  <c r="K216" i="9"/>
  <c r="AC49" i="107"/>
  <c r="S100" i="9"/>
  <c r="L136" i="9"/>
  <c r="T278" i="9"/>
  <c r="AC60" i="107"/>
  <c r="X44" i="9"/>
  <c r="M177" i="9"/>
  <c r="AA211" i="9"/>
  <c r="S9" i="7"/>
  <c r="T124" i="9"/>
  <c r="P294" i="9"/>
  <c r="AH17" i="107"/>
  <c r="X190" i="9"/>
  <c r="T83" i="9"/>
  <c r="H23" i="7"/>
  <c r="V281" i="9"/>
  <c r="X14" i="107"/>
  <c r="J300" i="9"/>
  <c r="T247" i="9"/>
  <c r="X183" i="9"/>
  <c r="R223" i="9"/>
  <c r="V237" i="9"/>
  <c r="M133" i="9"/>
  <c r="R22" i="7"/>
  <c r="O44" i="9"/>
  <c r="M168" i="9"/>
  <c r="M96" i="9"/>
  <c r="S165" i="9"/>
  <c r="S229" i="9"/>
  <c r="H13" i="7"/>
  <c r="W142" i="9"/>
  <c r="O198" i="9"/>
  <c r="Z32" i="107"/>
  <c r="T218" i="9"/>
  <c r="L289" i="9"/>
  <c r="R140" i="9"/>
  <c r="N28" i="7"/>
  <c r="X239" i="9"/>
  <c r="AD64" i="107"/>
  <c r="W58" i="107"/>
  <c r="X289" i="9"/>
  <c r="T264" i="9"/>
  <c r="L130" i="9"/>
  <c r="X272" i="9"/>
  <c r="T263" i="9"/>
  <c r="M215" i="9"/>
  <c r="S280" i="9"/>
  <c r="Q45" i="107"/>
  <c r="J276" i="9"/>
  <c r="O32" i="7"/>
  <c r="R12" i="7"/>
  <c r="W107" i="9"/>
  <c r="L68" i="9"/>
  <c r="X153" i="9"/>
  <c r="O141" i="9"/>
  <c r="R55" i="107"/>
  <c r="L294" i="9"/>
  <c r="R44" i="107"/>
  <c r="S44" i="9"/>
  <c r="Q199" i="9"/>
  <c r="S197" i="9"/>
  <c r="T275" i="9"/>
  <c r="T59" i="9"/>
  <c r="W61" i="107"/>
  <c r="M288" i="9"/>
  <c r="X35" i="107"/>
  <c r="AA285" i="9"/>
  <c r="W223" i="9"/>
  <c r="M31" i="7"/>
  <c r="Q176" i="9"/>
  <c r="AE31" i="107"/>
  <c r="X59" i="107"/>
  <c r="J149" i="9"/>
  <c r="J256" i="9"/>
  <c r="W55" i="107"/>
  <c r="M46" i="9"/>
  <c r="AE25" i="107"/>
  <c r="AH73" i="107"/>
  <c r="N9" i="7"/>
  <c r="L255" i="9"/>
  <c r="R46" i="9"/>
  <c r="W92" i="9"/>
  <c r="AD62" i="107"/>
  <c r="S121" i="9"/>
  <c r="AE76" i="107"/>
  <c r="P284" i="9"/>
  <c r="K236" i="9"/>
  <c r="T274" i="9"/>
  <c r="M226" i="9"/>
  <c r="V244" i="9"/>
  <c r="T127" i="9"/>
  <c r="O281" i="9"/>
  <c r="U32" i="7"/>
  <c r="J224" i="9"/>
  <c r="S220" i="9"/>
  <c r="P126" i="9"/>
  <c r="O230" i="9"/>
  <c r="P183" i="9"/>
  <c r="W42" i="107"/>
  <c r="Q129" i="9"/>
  <c r="M89" i="9"/>
  <c r="R63" i="107"/>
  <c r="Q284" i="9"/>
  <c r="AA179" i="9"/>
  <c r="P268" i="9"/>
  <c r="M217" i="9"/>
  <c r="O28" i="7"/>
  <c r="U300" i="9"/>
  <c r="Q230" i="9"/>
  <c r="V106" i="9"/>
  <c r="S167" i="9"/>
  <c r="L232" i="9"/>
  <c r="AC34" i="107"/>
  <c r="S125" i="9"/>
  <c r="T22" i="107"/>
  <c r="W170" i="9"/>
  <c r="P210" i="9"/>
  <c r="O88" i="9"/>
  <c r="U29" i="7"/>
  <c r="O187" i="9"/>
  <c r="T92" i="9"/>
  <c r="W133" i="9"/>
  <c r="M213" i="9"/>
  <c r="J186" i="9"/>
  <c r="AA102" i="9"/>
  <c r="AC50" i="107"/>
  <c r="R138" i="9"/>
  <c r="V298" i="9"/>
  <c r="T128" i="9"/>
  <c r="P192" i="9"/>
  <c r="P194" i="9"/>
  <c r="W12" i="107"/>
  <c r="S234" i="9"/>
  <c r="S185" i="9"/>
  <c r="AE26" i="107"/>
  <c r="P147" i="9"/>
  <c r="J188" i="9"/>
  <c r="U236" i="9"/>
  <c r="V53" i="9"/>
  <c r="O21" i="7"/>
  <c r="J244" i="9"/>
  <c r="U87" i="9"/>
  <c r="X165" i="9"/>
  <c r="S61" i="9"/>
  <c r="P84" i="9"/>
  <c r="M11" i="7"/>
  <c r="K104" i="9"/>
  <c r="X20" i="107"/>
  <c r="L53" i="9"/>
  <c r="O87" i="9"/>
  <c r="V287" i="9"/>
  <c r="O149" i="9"/>
  <c r="J56" i="9"/>
  <c r="X296" i="9"/>
  <c r="O63" i="9"/>
  <c r="W66" i="107"/>
  <c r="Y49" i="107"/>
  <c r="AC37" i="107"/>
  <c r="U239" i="9"/>
  <c r="J225" i="9"/>
  <c r="I33" i="7"/>
  <c r="U175" i="9"/>
  <c r="AC59" i="107"/>
  <c r="O275" i="9"/>
  <c r="V109" i="9"/>
  <c r="W45" i="107"/>
  <c r="W166" i="9"/>
  <c r="X90" i="9"/>
  <c r="M139" i="9"/>
  <c r="AB43" i="107"/>
  <c r="P21" i="7"/>
  <c r="AA58" i="9"/>
  <c r="AB22" i="107"/>
  <c r="Q239" i="9"/>
  <c r="AA55" i="107"/>
  <c r="K135" i="9"/>
  <c r="L225" i="9"/>
  <c r="R15" i="7"/>
  <c r="S258" i="9"/>
  <c r="I18" i="7"/>
  <c r="Q29" i="107"/>
  <c r="T25" i="7"/>
  <c r="J16" i="7"/>
  <c r="R103" i="9"/>
  <c r="K48" i="9"/>
  <c r="P150" i="9"/>
  <c r="U152" i="9"/>
  <c r="V51" i="107"/>
  <c r="AB10" i="107"/>
  <c r="S274" i="9"/>
  <c r="S235" i="9"/>
  <c r="R19" i="107"/>
  <c r="V140" i="9"/>
  <c r="J194" i="9"/>
  <c r="V59" i="9"/>
  <c r="V68" i="107"/>
  <c r="U275" i="9"/>
  <c r="R286" i="9"/>
  <c r="R130" i="9"/>
  <c r="O171" i="9"/>
  <c r="U172" i="9"/>
  <c r="T25" i="107"/>
  <c r="AH23" i="107"/>
  <c r="J135" i="9"/>
  <c r="I31" i="7"/>
  <c r="O131" i="9"/>
  <c r="J128" i="9"/>
  <c r="P85" i="9"/>
  <c r="O233" i="9"/>
  <c r="K303" i="9"/>
  <c r="S82" i="9"/>
  <c r="M197" i="9"/>
  <c r="M10" i="7"/>
  <c r="L100" i="9"/>
  <c r="T271" i="9"/>
  <c r="K188" i="9"/>
  <c r="X67" i="9"/>
  <c r="M302" i="9"/>
  <c r="Q220" i="9"/>
  <c r="U269" i="9"/>
  <c r="Q303" i="9"/>
  <c r="K271" i="9"/>
  <c r="R85" i="9"/>
  <c r="L165" i="9"/>
  <c r="P88" i="9"/>
  <c r="AB13" i="107"/>
  <c r="K127" i="9"/>
  <c r="R166" i="9"/>
  <c r="AA72" i="107"/>
  <c r="K56" i="9"/>
  <c r="Q53" i="9"/>
  <c r="L105" i="9"/>
  <c r="L94" i="9"/>
  <c r="O43" i="9"/>
  <c r="R302" i="9"/>
  <c r="AB32" i="107"/>
  <c r="S54" i="107"/>
  <c r="S245" i="9"/>
  <c r="T244" i="9"/>
  <c r="P236" i="9"/>
  <c r="Q36" i="107"/>
  <c r="M235" i="9"/>
  <c r="AA139" i="9"/>
  <c r="M172" i="9"/>
  <c r="Y64" i="107"/>
  <c r="S36" i="107"/>
  <c r="W296" i="9"/>
  <c r="P281" i="9"/>
  <c r="O107" i="9"/>
  <c r="Q21" i="107"/>
  <c r="K218" i="9"/>
  <c r="Q288" i="9"/>
  <c r="K226" i="9"/>
  <c r="U247" i="9"/>
  <c r="L212" i="9"/>
  <c r="K245" i="9"/>
  <c r="AA183" i="9"/>
  <c r="S144" i="9"/>
  <c r="X51" i="9"/>
  <c r="T255" i="9"/>
  <c r="U57" i="9"/>
  <c r="R45" i="107"/>
  <c r="K84" i="9"/>
  <c r="Y48" i="107"/>
  <c r="X53" i="107"/>
  <c r="M198" i="9"/>
  <c r="S58" i="107"/>
  <c r="T26" i="107"/>
  <c r="O27" i="7"/>
  <c r="AA164" i="9"/>
  <c r="Q21" i="7"/>
  <c r="AD40" i="107"/>
  <c r="L259" i="9"/>
  <c r="O211" i="9"/>
  <c r="AH15" i="107"/>
  <c r="K223" i="9"/>
  <c r="Q275" i="9"/>
  <c r="L61" i="9"/>
  <c r="Q101" i="9"/>
  <c r="S264" i="9"/>
  <c r="K16" i="7"/>
  <c r="M150" i="9"/>
  <c r="AA219" i="9"/>
  <c r="AE44" i="107"/>
  <c r="M26" i="7"/>
  <c r="W240" i="9"/>
  <c r="Q178" i="9"/>
  <c r="L265" i="9"/>
  <c r="S270" i="9"/>
  <c r="P60" i="9"/>
  <c r="Q26" i="7"/>
  <c r="W100" i="9"/>
  <c r="S28" i="7"/>
  <c r="P61" i="9"/>
  <c r="AE58" i="107"/>
  <c r="AA142" i="9"/>
  <c r="K273" i="9"/>
  <c r="J255" i="9"/>
  <c r="AA299" i="9"/>
  <c r="T138" i="9"/>
  <c r="AA212" i="9"/>
  <c r="AA289" i="9"/>
  <c r="T133" i="9"/>
  <c r="R228" i="9"/>
  <c r="AA300" i="9"/>
  <c r="O181" i="9"/>
  <c r="W32" i="107"/>
  <c r="I10" i="7"/>
  <c r="S149" i="9"/>
  <c r="S66" i="9"/>
  <c r="S120" i="9"/>
  <c r="Q279" i="9"/>
  <c r="AD60" i="107"/>
  <c r="Q209" i="9"/>
  <c r="J248" i="9"/>
  <c r="X107" i="9"/>
  <c r="W41" i="107"/>
  <c r="U301" i="9"/>
  <c r="Z62" i="107"/>
  <c r="K289" i="9"/>
  <c r="V188" i="9"/>
  <c r="J88" i="9"/>
  <c r="AA106" i="9"/>
  <c r="U219" i="9"/>
  <c r="R216" i="9"/>
  <c r="W66" i="9"/>
  <c r="W68" i="9"/>
  <c r="M233" i="9"/>
  <c r="V75" i="107"/>
  <c r="M279" i="9"/>
  <c r="J268" i="9"/>
  <c r="M166" i="9"/>
  <c r="I16" i="7"/>
  <c r="R220" i="9"/>
  <c r="AB20" i="107"/>
  <c r="R34" i="107"/>
  <c r="R212" i="9"/>
  <c r="M83" i="9"/>
  <c r="O185" i="9"/>
  <c r="Y30" i="107"/>
  <c r="T98" i="9"/>
  <c r="U253" i="9"/>
  <c r="K300" i="9"/>
  <c r="AB49" i="107"/>
  <c r="J64" i="9"/>
  <c r="O260" i="9"/>
  <c r="M107" i="9"/>
  <c r="T302" i="9"/>
  <c r="O226" i="9"/>
  <c r="AE9" i="107"/>
  <c r="K153" i="9"/>
  <c r="J106" i="9"/>
  <c r="Q22" i="107"/>
  <c r="L298" i="9"/>
  <c r="T10" i="7"/>
  <c r="AH61" i="107"/>
  <c r="U197" i="9"/>
  <c r="P235" i="9"/>
  <c r="O168" i="9"/>
  <c r="T296" i="9"/>
  <c r="T19" i="7"/>
  <c r="P32" i="7"/>
  <c r="V190" i="9"/>
  <c r="O245" i="9"/>
  <c r="W94" i="9"/>
  <c r="U20" i="7"/>
  <c r="X29" i="7"/>
  <c r="AE28" i="107"/>
  <c r="M265" i="9"/>
  <c r="P28" i="7"/>
  <c r="W56" i="107"/>
  <c r="P19" i="7"/>
  <c r="H16" i="7"/>
  <c r="Q87" i="9"/>
  <c r="O31" i="7"/>
  <c r="V169" i="9"/>
  <c r="V44" i="9"/>
  <c r="AD30" i="107"/>
  <c r="X150" i="9"/>
  <c r="U176" i="9"/>
  <c r="R278" i="9"/>
  <c r="T174" i="9"/>
  <c r="P13" i="7"/>
  <c r="Q98" i="9"/>
  <c r="T224" i="9"/>
  <c r="L197" i="9"/>
  <c r="AD69" i="107"/>
  <c r="Q173" i="9"/>
  <c r="J146" i="9"/>
  <c r="K101" i="9"/>
  <c r="AB46" i="107"/>
  <c r="O20" i="7"/>
  <c r="O222" i="9"/>
  <c r="R224" i="9"/>
  <c r="R152" i="9"/>
  <c r="X70" i="107"/>
  <c r="Q134" i="9"/>
  <c r="T288" i="9"/>
  <c r="AH66" i="107"/>
  <c r="J175" i="9"/>
  <c r="T222" i="9"/>
  <c r="AC71" i="107"/>
  <c r="X16" i="7"/>
  <c r="O18" i="7"/>
  <c r="L66" i="9"/>
  <c r="X122" i="9"/>
  <c r="U131" i="9"/>
  <c r="Q228" i="9"/>
  <c r="T33" i="7"/>
  <c r="R9" i="107"/>
  <c r="R53" i="107"/>
  <c r="L51" i="9"/>
  <c r="L86" i="9"/>
  <c r="R13" i="7"/>
  <c r="AA193" i="9"/>
  <c r="M152" i="9"/>
  <c r="T17" i="107"/>
  <c r="U254" i="9"/>
  <c r="AA258" i="9"/>
  <c r="T261" i="9"/>
  <c r="U94" i="9"/>
  <c r="P144" i="9"/>
  <c r="J26" i="7"/>
  <c r="R294" i="9"/>
  <c r="O106" i="9"/>
  <c r="T213" i="9"/>
  <c r="X286" i="9"/>
  <c r="V126" i="9"/>
  <c r="R260" i="9"/>
  <c r="O90" i="9"/>
  <c r="R38" i="107"/>
  <c r="W22" i="107"/>
  <c r="Q17" i="7"/>
  <c r="L230" i="9"/>
  <c r="AC9" i="107"/>
  <c r="X72" i="107"/>
  <c r="L108" i="9"/>
  <c r="X8" i="107"/>
  <c r="X43" i="107"/>
  <c r="AE38" i="107"/>
  <c r="Q195" i="9"/>
  <c r="R73" i="107"/>
  <c r="I11" i="7"/>
  <c r="M227" i="9"/>
  <c r="X238" i="9"/>
  <c r="U136" i="9"/>
  <c r="P226" i="9"/>
  <c r="K49" i="9"/>
  <c r="AA213" i="9"/>
  <c r="R151" i="9"/>
  <c r="AD48" i="107"/>
  <c r="M87" i="9"/>
  <c r="O235" i="9"/>
  <c r="O14" i="7"/>
  <c r="X57" i="107"/>
  <c r="R52" i="9"/>
  <c r="X46" i="9"/>
  <c r="O291" i="9"/>
  <c r="S289" i="9"/>
  <c r="U221" i="9"/>
  <c r="AA62" i="107"/>
  <c r="J245" i="9"/>
  <c r="V89" i="9"/>
  <c r="R32" i="7"/>
  <c r="M301" i="9"/>
  <c r="M250" i="9"/>
  <c r="S56" i="107"/>
  <c r="X278" i="9"/>
  <c r="J296" i="9"/>
  <c r="L218" i="9"/>
  <c r="K125" i="9"/>
  <c r="R35" i="107"/>
  <c r="L54" i="9"/>
  <c r="K261" i="9"/>
  <c r="X147" i="9"/>
  <c r="S139" i="9"/>
  <c r="AB37" i="107"/>
  <c r="L43" i="9"/>
  <c r="L191" i="9"/>
  <c r="T268" i="9"/>
  <c r="M167" i="9"/>
  <c r="Q72" i="107"/>
  <c r="K260" i="9"/>
  <c r="S12" i="107"/>
  <c r="W241" i="9"/>
  <c r="K281" i="9"/>
  <c r="L274" i="9"/>
  <c r="R299" i="9"/>
  <c r="W59" i="107"/>
  <c r="S298" i="9"/>
  <c r="Q97" i="9"/>
  <c r="P262" i="9"/>
  <c r="L58" i="9"/>
  <c r="T24" i="7"/>
  <c r="O122" i="9"/>
  <c r="M252" i="9"/>
  <c r="P128" i="9"/>
  <c r="K268" i="9"/>
  <c r="AA270" i="9"/>
  <c r="K249" i="9"/>
  <c r="J132" i="9"/>
  <c r="Q67" i="9"/>
  <c r="L127" i="9"/>
  <c r="AA185" i="9"/>
  <c r="Q236" i="9"/>
  <c r="O283" i="9"/>
  <c r="R47" i="9"/>
  <c r="Q63" i="9"/>
  <c r="T166" i="9"/>
  <c r="AD12" i="107"/>
  <c r="V88" i="9"/>
  <c r="X248" i="9"/>
  <c r="L142" i="9"/>
  <c r="J285" i="9"/>
  <c r="O298" i="9"/>
  <c r="AD55" i="107"/>
  <c r="X276" i="9"/>
  <c r="W179" i="9"/>
  <c r="AE39" i="107"/>
  <c r="Y50" i="107"/>
  <c r="U31" i="7"/>
  <c r="O95" i="9"/>
  <c r="M199" i="9"/>
  <c r="Q39" i="107"/>
  <c r="X73" i="107"/>
  <c r="S215" i="9"/>
  <c r="K31" i="7"/>
  <c r="AA49" i="9"/>
  <c r="K30" i="7"/>
  <c r="T150" i="9"/>
  <c r="R176" i="9"/>
  <c r="J165" i="9"/>
  <c r="S281" i="9"/>
  <c r="U45" i="9"/>
  <c r="AA37" i="107"/>
  <c r="K148" i="9"/>
  <c r="V98" i="9"/>
  <c r="L263" i="9"/>
  <c r="T54" i="107"/>
  <c r="AA43" i="107"/>
  <c r="Q96" i="9"/>
  <c r="V70" i="9"/>
  <c r="O270" i="9"/>
  <c r="Z55" i="107"/>
  <c r="U48" i="9"/>
  <c r="I12" i="7"/>
  <c r="AA145" i="9"/>
  <c r="J199" i="9"/>
  <c r="W27" i="107"/>
  <c r="P287" i="9"/>
  <c r="K145" i="9"/>
  <c r="O83" i="9"/>
  <c r="X249" i="9"/>
  <c r="AA216" i="9"/>
  <c r="V48" i="9"/>
  <c r="V62" i="107"/>
  <c r="AB65" i="107"/>
  <c r="W49" i="107"/>
  <c r="M123" i="9"/>
  <c r="AA46" i="107"/>
  <c r="T148" i="9"/>
  <c r="AD36" i="107"/>
  <c r="P125" i="9"/>
  <c r="X259" i="9"/>
  <c r="X181" i="9"/>
  <c r="W15" i="107"/>
  <c r="AA256" i="9"/>
  <c r="U98" i="9"/>
  <c r="M176" i="9"/>
  <c r="AA103" i="9"/>
  <c r="X216" i="9"/>
  <c r="Q123" i="9"/>
  <c r="V149" i="9"/>
  <c r="Q268" i="9"/>
  <c r="Z47" i="107"/>
  <c r="S297" i="9"/>
  <c r="Y58" i="107"/>
  <c r="AB71" i="107"/>
  <c r="P110" i="9"/>
  <c r="V227" i="9"/>
  <c r="L44" i="9"/>
  <c r="R23" i="7"/>
  <c r="P234" i="9"/>
  <c r="AA130" i="9"/>
  <c r="AA69" i="107"/>
  <c r="AA134" i="9"/>
  <c r="U245" i="9"/>
  <c r="S91" i="9"/>
  <c r="W93" i="9"/>
  <c r="J25" i="7"/>
  <c r="X18" i="107"/>
  <c r="Q166" i="9"/>
  <c r="S17" i="7"/>
  <c r="T14" i="7"/>
  <c r="AA11" i="107"/>
  <c r="U174" i="9"/>
  <c r="S219" i="9"/>
  <c r="V183" i="9"/>
  <c r="J242" i="9"/>
  <c r="U171" i="9"/>
  <c r="W173" i="9"/>
  <c r="O239" i="9"/>
  <c r="R21" i="107"/>
  <c r="Y23" i="107"/>
  <c r="J240" i="9"/>
  <c r="K231" i="9"/>
  <c r="W271" i="9"/>
  <c r="O54" i="9"/>
  <c r="Q256" i="9"/>
  <c r="K280" i="9"/>
  <c r="J108" i="9"/>
  <c r="AC51" i="107"/>
  <c r="L195" i="9"/>
  <c r="U298" i="9"/>
  <c r="R125" i="9"/>
  <c r="X295" i="9"/>
  <c r="L48" i="9"/>
  <c r="W287" i="9"/>
  <c r="Y73" i="107"/>
  <c r="O183" i="9"/>
  <c r="R22" i="107"/>
  <c r="L147" i="9"/>
  <c r="R239" i="9"/>
  <c r="M228" i="9"/>
  <c r="Z20" i="107"/>
  <c r="AC55" i="107"/>
  <c r="W210" i="9"/>
  <c r="Q60" i="107"/>
  <c r="Q43" i="107"/>
  <c r="Q139" i="9"/>
  <c r="U54" i="9"/>
  <c r="S77" i="107"/>
  <c r="AH14" i="107"/>
  <c r="V63" i="9"/>
  <c r="W151" i="9"/>
  <c r="L56" i="9"/>
  <c r="L303" i="9"/>
  <c r="W256" i="9"/>
  <c r="AH60" i="107"/>
  <c r="T46" i="9"/>
  <c r="P127" i="9"/>
  <c r="W53" i="107"/>
  <c r="W303" i="9"/>
  <c r="AA199" i="9"/>
  <c r="AA260" i="9"/>
  <c r="L275" i="9"/>
  <c r="X265" i="9"/>
  <c r="Q251" i="9"/>
  <c r="J109" i="9"/>
  <c r="R256" i="9"/>
  <c r="X10" i="7"/>
  <c r="X142" i="9"/>
  <c r="W76" i="107"/>
  <c r="T29" i="7"/>
  <c r="W259" i="9"/>
  <c r="T89" i="9"/>
  <c r="W261" i="9"/>
  <c r="S81" i="9"/>
  <c r="V57" i="107"/>
  <c r="Q10" i="107"/>
  <c r="AA8" i="107"/>
  <c r="O285" i="9"/>
  <c r="R153" i="9"/>
  <c r="V176" i="9"/>
  <c r="X108" i="9"/>
  <c r="Q8" i="107"/>
  <c r="J263" i="9"/>
  <c r="W257" i="9"/>
  <c r="V236" i="9"/>
  <c r="S61" i="107"/>
  <c r="J269" i="9"/>
  <c r="O17" i="7"/>
  <c r="M91" i="9"/>
  <c r="L249" i="9"/>
  <c r="P280" i="9"/>
  <c r="M95" i="9"/>
  <c r="J198" i="9"/>
  <c r="AA82" i="9"/>
  <c r="T231" i="9"/>
  <c r="X149" i="9"/>
  <c r="L239" i="9"/>
  <c r="V142" i="9"/>
  <c r="T52" i="9"/>
  <c r="T80" i="9"/>
  <c r="S154" i="9"/>
  <c r="AA275" i="9"/>
  <c r="O165" i="9"/>
  <c r="O133" i="9"/>
  <c r="S16" i="107"/>
  <c r="L85" i="9"/>
  <c r="X215" i="9"/>
  <c r="T68" i="9"/>
  <c r="P238" i="9"/>
  <c r="AA122" i="9"/>
  <c r="J177" i="9"/>
  <c r="R69" i="9"/>
  <c r="K224" i="9"/>
  <c r="O209" i="9"/>
  <c r="V182" i="9"/>
  <c r="V184" i="9"/>
  <c r="L46" i="9"/>
  <c r="V174" i="9"/>
  <c r="J134" i="9"/>
  <c r="X40" i="107"/>
  <c r="L264" i="9"/>
  <c r="AB73" i="107"/>
  <c r="U126" i="9"/>
  <c r="M237" i="9"/>
  <c r="W57" i="9"/>
  <c r="L222" i="9"/>
  <c r="S65" i="107"/>
  <c r="S275" i="9"/>
  <c r="K267" i="9"/>
  <c r="U23" i="7"/>
  <c r="M169" i="9"/>
  <c r="AE22" i="107"/>
  <c r="P67" i="9"/>
  <c r="L166" i="9"/>
  <c r="R27" i="107"/>
  <c r="AE74" i="107"/>
  <c r="AA81" i="9"/>
  <c r="U276" i="9"/>
  <c r="S68" i="107"/>
  <c r="M14" i="7"/>
  <c r="Q70" i="9"/>
  <c r="AH37" i="107"/>
  <c r="S253" i="9"/>
  <c r="X46" i="107"/>
  <c r="W214" i="9"/>
  <c r="K275" i="9"/>
  <c r="S76" i="107"/>
  <c r="AH55" i="107"/>
  <c r="K32" i="9" l="1"/>
  <c r="S32" i="9"/>
  <c r="H134" i="9"/>
  <c r="L9" i="9"/>
  <c r="V27" i="9"/>
  <c r="O30" i="9"/>
  <c r="H177" i="9"/>
  <c r="AA32" i="9"/>
  <c r="T15" i="9"/>
  <c r="H198" i="9"/>
  <c r="H269" i="9"/>
  <c r="H263" i="9"/>
  <c r="Q7" i="107"/>
  <c r="O8" i="107"/>
  <c r="AA7" i="107"/>
  <c r="O10" i="107"/>
  <c r="H109" i="9"/>
  <c r="L32" i="9"/>
  <c r="T9" i="9"/>
  <c r="L12" i="9"/>
  <c r="O43" i="107"/>
  <c r="O60" i="107"/>
  <c r="L11" i="9"/>
  <c r="X38" i="9"/>
  <c r="H108" i="9"/>
  <c r="H240" i="9"/>
  <c r="W26" i="9"/>
  <c r="H242" i="9"/>
  <c r="P34" i="9"/>
  <c r="V11" i="9"/>
  <c r="H199" i="9"/>
  <c r="U11" i="9"/>
  <c r="Q17" i="9"/>
  <c r="H165" i="9"/>
  <c r="O39" i="107"/>
  <c r="H285" i="9"/>
  <c r="V16" i="9"/>
  <c r="R10" i="9"/>
  <c r="O37" i="9"/>
  <c r="H132" i="9"/>
  <c r="P21" i="9"/>
  <c r="L33" i="9"/>
  <c r="O72" i="107"/>
  <c r="L28" i="9"/>
  <c r="L8" i="9"/>
  <c r="L31" i="9"/>
  <c r="J39" i="9"/>
  <c r="H296" i="9"/>
  <c r="M35" i="9"/>
  <c r="H245" i="9"/>
  <c r="X9" i="9"/>
  <c r="X7" i="107"/>
  <c r="H175" i="9"/>
  <c r="H146" i="9"/>
  <c r="J23" i="9"/>
  <c r="Q26" i="9"/>
  <c r="F16" i="7"/>
  <c r="T39" i="9"/>
  <c r="O22" i="107"/>
  <c r="H106" i="9"/>
  <c r="H64" i="9"/>
  <c r="J13" i="9"/>
  <c r="H268" i="9"/>
  <c r="J16" i="9"/>
  <c r="H88" i="9"/>
  <c r="H248" i="9"/>
  <c r="Q30" i="9"/>
  <c r="S20" i="9"/>
  <c r="H255" i="9"/>
  <c r="Q32" i="9"/>
  <c r="AA25" i="9"/>
  <c r="K31" i="9"/>
  <c r="O21" i="107"/>
  <c r="W39" i="9"/>
  <c r="O36" i="107"/>
  <c r="O8" i="9"/>
  <c r="K12" i="9"/>
  <c r="P16" i="9"/>
  <c r="J21" i="9"/>
  <c r="H128" i="9"/>
  <c r="H135" i="9"/>
  <c r="U32" i="9"/>
  <c r="H194" i="9"/>
  <c r="S33" i="9"/>
  <c r="K11" i="9"/>
  <c r="O29" i="107"/>
  <c r="O32" i="9"/>
  <c r="H225" i="9"/>
  <c r="X39" i="9"/>
  <c r="J12" i="9"/>
  <c r="H56" i="9"/>
  <c r="K18" i="9"/>
  <c r="H244" i="9"/>
  <c r="H188" i="9"/>
  <c r="S34" i="9"/>
  <c r="T21" i="9"/>
  <c r="H186" i="9"/>
  <c r="O16" i="9"/>
  <c r="H224" i="9"/>
  <c r="T33" i="9"/>
  <c r="R9" i="9"/>
  <c r="M9" i="9"/>
  <c r="H256" i="9"/>
  <c r="H149" i="9"/>
  <c r="T32" i="9"/>
  <c r="H276" i="9"/>
  <c r="O45" i="107"/>
  <c r="T31" i="9"/>
  <c r="F13" i="7"/>
  <c r="M17" i="9"/>
  <c r="H300" i="9"/>
  <c r="F23" i="7"/>
  <c r="H105" i="9"/>
  <c r="H176" i="9"/>
  <c r="O27" i="9"/>
  <c r="AE7" i="107"/>
  <c r="AA30" i="9"/>
  <c r="V28" i="9"/>
  <c r="O36" i="9"/>
  <c r="T38" i="9"/>
  <c r="O66" i="107"/>
  <c r="M31" i="9"/>
  <c r="O37" i="107"/>
  <c r="W7" i="107"/>
  <c r="J18" i="9"/>
  <c r="H104" i="9"/>
  <c r="H253" i="9"/>
  <c r="O75" i="107"/>
  <c r="H227" i="9"/>
  <c r="H167" i="9"/>
  <c r="K8" i="9"/>
  <c r="O20" i="9"/>
  <c r="O19" i="107"/>
  <c r="H100" i="9"/>
  <c r="H284" i="9"/>
  <c r="P11" i="9"/>
  <c r="H96" i="9"/>
  <c r="J17" i="9"/>
  <c r="S22" i="9"/>
  <c r="H126" i="9"/>
  <c r="Q12" i="9"/>
  <c r="H144" i="9"/>
  <c r="K39" i="9"/>
  <c r="H81" i="9"/>
  <c r="H210" i="9"/>
  <c r="O33" i="9"/>
  <c r="U33" i="9"/>
  <c r="Q34" i="9"/>
  <c r="U8" i="9"/>
  <c r="L25" i="9"/>
  <c r="AA27" i="9"/>
  <c r="T18" i="9"/>
  <c r="L37" i="9"/>
  <c r="P10" i="9"/>
  <c r="K26" i="9"/>
  <c r="S7" i="107"/>
  <c r="O28" i="9"/>
  <c r="T26" i="9"/>
  <c r="U22" i="9"/>
  <c r="X10" i="9"/>
  <c r="H171" i="9"/>
  <c r="M21" i="9"/>
  <c r="H290" i="9"/>
  <c r="S35" i="9"/>
  <c r="P13" i="9"/>
  <c r="P32" i="9"/>
  <c r="V21" i="9"/>
  <c r="O40" i="107"/>
  <c r="H55" i="9"/>
  <c r="P17" i="9"/>
  <c r="O18" i="107"/>
  <c r="K34" i="9"/>
  <c r="L22" i="9"/>
  <c r="AA35" i="9"/>
  <c r="S25" i="9"/>
  <c r="T37" i="9"/>
  <c r="T17" i="9"/>
  <c r="O13" i="107"/>
  <c r="Q28" i="9"/>
  <c r="S18" i="9"/>
  <c r="M28" i="9"/>
  <c r="F27" i="7"/>
  <c r="H150" i="9"/>
  <c r="H110" i="9"/>
  <c r="W9" i="9"/>
  <c r="Q31" i="9"/>
  <c r="V33" i="9"/>
  <c r="T30" i="9"/>
  <c r="H192" i="9"/>
  <c r="K30" i="9"/>
  <c r="Q25" i="9"/>
  <c r="W21" i="9"/>
  <c r="L27" i="9"/>
  <c r="H249" i="9"/>
  <c r="S10" i="9"/>
  <c r="H53" i="9"/>
  <c r="H262" i="9"/>
  <c r="S28" i="9"/>
  <c r="H179" i="9"/>
  <c r="H168" i="9"/>
  <c r="R31" i="9"/>
  <c r="Q8" i="9"/>
  <c r="H220" i="9"/>
  <c r="Q21" i="9"/>
  <c r="L35" i="9"/>
  <c r="W25" i="9"/>
  <c r="H90" i="9"/>
  <c r="S12" i="9"/>
  <c r="X21" i="9"/>
  <c r="V31" i="9"/>
  <c r="O35" i="9"/>
  <c r="H278" i="9"/>
  <c r="AA13" i="9"/>
  <c r="T27" i="9"/>
  <c r="H101" i="9"/>
  <c r="M27" i="9"/>
  <c r="H52" i="9"/>
  <c r="O26" i="107"/>
  <c r="H288" i="9"/>
  <c r="F28" i="7"/>
  <c r="O18" i="9"/>
  <c r="V39" i="9"/>
  <c r="M18" i="9"/>
  <c r="O42" i="107"/>
  <c r="AA37" i="9"/>
  <c r="P39" i="9"/>
  <c r="H238" i="9"/>
  <c r="AA26" i="9"/>
  <c r="P12" i="9"/>
  <c r="H50" i="9"/>
  <c r="K23" i="9"/>
  <c r="S27" i="9"/>
  <c r="H282" i="9"/>
  <c r="P38" i="9"/>
  <c r="R25" i="9"/>
  <c r="H44" i="9"/>
  <c r="P25" i="9"/>
  <c r="U36" i="9"/>
  <c r="X15" i="9"/>
  <c r="T28" i="9"/>
  <c r="U27" i="9"/>
  <c r="R30" i="9"/>
  <c r="P33" i="9"/>
  <c r="O74" i="107"/>
  <c r="L18" i="9"/>
  <c r="O50" i="107"/>
  <c r="H223" i="9"/>
  <c r="M26" i="9"/>
  <c r="F21" i="7"/>
  <c r="H147" i="9"/>
  <c r="O58" i="107"/>
  <c r="AA9" i="9"/>
  <c r="F26" i="7"/>
  <c r="AC7" i="107"/>
  <c r="H283" i="9"/>
  <c r="J37" i="9"/>
  <c r="K16" i="9"/>
  <c r="U26" i="9"/>
  <c r="O24" i="107"/>
  <c r="H123" i="9"/>
  <c r="T13" i="9"/>
  <c r="M33" i="9"/>
  <c r="H289" i="9"/>
  <c r="J28" i="9"/>
  <c r="H191" i="9"/>
  <c r="H291" i="9"/>
  <c r="F9" i="7"/>
  <c r="M20" i="9"/>
  <c r="S36" i="9"/>
  <c r="L36" i="9"/>
  <c r="R20" i="9"/>
  <c r="R35" i="9"/>
  <c r="O68" i="107"/>
  <c r="J33" i="9"/>
  <c r="H274" i="9"/>
  <c r="H261" i="9"/>
  <c r="O12" i="9"/>
  <c r="F19" i="7"/>
  <c r="M37" i="9"/>
  <c r="S26" i="9"/>
  <c r="O26" i="9"/>
  <c r="AA8" i="9"/>
  <c r="H130" i="9"/>
  <c r="H66" i="9"/>
  <c r="T12" i="9"/>
  <c r="O31" i="9"/>
  <c r="P35" i="9"/>
  <c r="F17" i="7"/>
  <c r="V34" i="9"/>
  <c r="H267" i="9"/>
  <c r="H71" i="9"/>
  <c r="H59" i="9"/>
  <c r="X36" i="9"/>
  <c r="AA23" i="9"/>
  <c r="H151" i="9"/>
  <c r="J35" i="9"/>
  <c r="H250" i="9"/>
  <c r="H303" i="9"/>
  <c r="H182" i="9"/>
  <c r="J27" i="9"/>
  <c r="H131" i="9"/>
  <c r="H61" i="9"/>
  <c r="U37" i="9"/>
  <c r="W18" i="9"/>
  <c r="O10" i="9"/>
  <c r="K28" i="9"/>
  <c r="O53" i="107"/>
  <c r="M36" i="9"/>
  <c r="H80" i="9"/>
  <c r="J15" i="9"/>
  <c r="W28" i="9"/>
  <c r="K15" i="9"/>
  <c r="S15" i="9"/>
  <c r="R27" i="9"/>
  <c r="U16" i="9"/>
  <c r="R16" i="9"/>
  <c r="H121" i="9"/>
  <c r="T7" i="107"/>
  <c r="Q16" i="9"/>
  <c r="H279" i="9"/>
  <c r="H178" i="9"/>
  <c r="O63" i="107"/>
  <c r="P36" i="9"/>
  <c r="H60" i="9"/>
  <c r="H102" i="9"/>
  <c r="P37" i="9"/>
  <c r="R37" i="9"/>
  <c r="H239" i="9"/>
  <c r="H137" i="9"/>
  <c r="J22" i="9"/>
  <c r="H143" i="9"/>
  <c r="L17" i="9"/>
  <c r="H264" i="9"/>
  <c r="H152" i="9"/>
  <c r="AA11" i="9"/>
  <c r="M30" i="9"/>
  <c r="H173" i="9"/>
  <c r="J26" i="9"/>
  <c r="H26" i="9" s="1"/>
  <c r="L26" i="9"/>
  <c r="O52" i="107"/>
  <c r="H260" i="9"/>
  <c r="F15" i="7"/>
  <c r="AA36" i="9"/>
  <c r="O38" i="9"/>
  <c r="K17" i="9"/>
  <c r="R36" i="9"/>
  <c r="O12" i="107"/>
  <c r="AA15" i="9"/>
  <c r="O67" i="107"/>
  <c r="H164" i="9"/>
  <c r="J25" i="9"/>
  <c r="W27" i="9"/>
  <c r="O46" i="107"/>
  <c r="U30" i="9"/>
  <c r="U23" i="9"/>
  <c r="U39" i="9"/>
  <c r="M10" i="9"/>
  <c r="M12" i="9"/>
  <c r="H120" i="9"/>
  <c r="J20" i="9"/>
  <c r="H133" i="9"/>
  <c r="H190" i="9"/>
  <c r="T20" i="9"/>
  <c r="H166" i="9"/>
  <c r="H153" i="9"/>
  <c r="X25" i="9"/>
  <c r="R34" i="9"/>
  <c r="R22" i="9"/>
  <c r="W32" i="9"/>
  <c r="F20" i="7"/>
  <c r="W15" i="9"/>
  <c r="H233" i="9"/>
  <c r="O70" i="107"/>
  <c r="H70" i="9"/>
  <c r="F18" i="7"/>
  <c r="R18" i="9"/>
  <c r="U18" i="9"/>
  <c r="S13" i="9"/>
  <c r="O22" i="9"/>
  <c r="O35" i="107"/>
  <c r="K10" i="9"/>
  <c r="J30" i="9"/>
  <c r="H209" i="9"/>
  <c r="W34" i="9"/>
  <c r="L23" i="9"/>
  <c r="O34" i="107"/>
  <c r="O30" i="107"/>
  <c r="H241" i="9"/>
  <c r="Q13" i="9"/>
  <c r="H63" i="9"/>
  <c r="R15" i="9"/>
  <c r="O59" i="107"/>
  <c r="AA12" i="9"/>
  <c r="O28" i="107"/>
  <c r="U21" i="9"/>
  <c r="X16" i="9"/>
  <c r="Z7" i="107"/>
  <c r="X17" i="9"/>
  <c r="H235" i="9"/>
  <c r="U12" i="9"/>
  <c r="O13" i="9"/>
  <c r="W35" i="9"/>
  <c r="H218" i="9"/>
  <c r="J31" i="9"/>
  <c r="H31" i="9" s="1"/>
  <c r="H189" i="9"/>
  <c r="H141" i="9"/>
  <c r="H142" i="9"/>
  <c r="F24" i="7"/>
  <c r="H46" i="9"/>
  <c r="J9" i="9"/>
  <c r="AA16" i="9"/>
  <c r="H258" i="9"/>
  <c r="R11" i="9"/>
  <c r="T23" i="9"/>
  <c r="L16" i="9"/>
  <c r="P28" i="9"/>
  <c r="F14" i="7"/>
  <c r="O31" i="107"/>
  <c r="H180" i="9"/>
  <c r="T16" i="9"/>
  <c r="V37" i="9"/>
  <c r="H254" i="9"/>
  <c r="P30" i="9"/>
  <c r="H84" i="9"/>
  <c r="U13" i="9"/>
  <c r="O47" i="107"/>
  <c r="X18" i="9"/>
  <c r="Q18" i="9"/>
  <c r="O27" i="107"/>
  <c r="T8" i="9"/>
  <c r="Q10" i="9"/>
  <c r="H7" i="7"/>
  <c r="F8" i="7"/>
  <c r="H211" i="9"/>
  <c r="M39" i="9"/>
  <c r="W31" i="9"/>
  <c r="T10" i="9"/>
  <c r="O9" i="9"/>
  <c r="V32" i="9"/>
  <c r="S23" i="9"/>
  <c r="H127" i="9"/>
  <c r="H154" i="9"/>
  <c r="H125" i="9"/>
  <c r="R33" i="9"/>
  <c r="S38" i="9"/>
  <c r="L38" i="9"/>
  <c r="S21" i="9"/>
  <c r="H54" i="9"/>
  <c r="S39" i="9"/>
  <c r="F25" i="7"/>
  <c r="R7" i="107"/>
  <c r="H187" i="9"/>
  <c r="H231" i="9"/>
  <c r="H298" i="9"/>
  <c r="V30" i="9"/>
  <c r="M13" i="9"/>
  <c r="M32" i="9"/>
  <c r="M23" i="9"/>
  <c r="AA39" i="9"/>
  <c r="V23" i="9"/>
  <c r="O77" i="107"/>
  <c r="F32" i="7"/>
  <c r="W11" i="9"/>
  <c r="H184" i="9"/>
  <c r="H302" i="9"/>
  <c r="S31" i="9"/>
  <c r="U34" i="9"/>
  <c r="H145" i="9"/>
  <c r="H49" i="9"/>
  <c r="H214" i="9"/>
  <c r="L34" i="9"/>
  <c r="AA33" i="9"/>
  <c r="O38" i="107"/>
  <c r="K38" i="9"/>
  <c r="X35" i="9"/>
  <c r="V22" i="9"/>
  <c r="W12" i="9"/>
  <c r="H51" i="9"/>
  <c r="P27" i="9"/>
  <c r="H271" i="9"/>
  <c r="V12" i="9"/>
  <c r="R13" i="9"/>
  <c r="O11" i="9"/>
  <c r="X28" i="9"/>
  <c r="H69" i="9"/>
  <c r="S16" i="9"/>
  <c r="H57" i="9"/>
  <c r="H68" i="9"/>
  <c r="W16" i="9"/>
  <c r="H226" i="9"/>
  <c r="H98" i="9"/>
  <c r="F11" i="7"/>
  <c r="AA34" i="9"/>
  <c r="X23" i="9"/>
  <c r="L13" i="9"/>
  <c r="R21" i="9"/>
  <c r="H222" i="9"/>
  <c r="F12" i="7"/>
  <c r="O34" i="9"/>
  <c r="R39" i="9"/>
  <c r="V26" i="9"/>
  <c r="K35" i="9"/>
  <c r="M34" i="9"/>
  <c r="H237" i="9"/>
  <c r="H181" i="9"/>
  <c r="V8" i="9"/>
  <c r="M22" i="9"/>
  <c r="T36" i="9"/>
  <c r="O55" i="107"/>
  <c r="H122" i="9"/>
  <c r="H193" i="9"/>
  <c r="K9" i="9"/>
  <c r="O21" i="9"/>
  <c r="V7" i="107"/>
  <c r="H172" i="9"/>
  <c r="S17" i="9"/>
  <c r="P18" i="9"/>
  <c r="H97" i="9"/>
  <c r="F10" i="7"/>
  <c r="O64" i="107"/>
  <c r="H259" i="9"/>
  <c r="X31" i="9"/>
  <c r="W10" i="9"/>
  <c r="H93" i="9"/>
  <c r="H89" i="9"/>
  <c r="K37" i="9"/>
  <c r="X32" i="9"/>
  <c r="H270" i="9"/>
  <c r="H67" i="9"/>
  <c r="K13" i="9"/>
  <c r="O14" i="107"/>
  <c r="X13" i="9"/>
  <c r="R38" i="9"/>
  <c r="H273" i="9"/>
  <c r="M16" i="9"/>
  <c r="H16" i="9" s="1"/>
  <c r="H287" i="9"/>
  <c r="H95" i="9"/>
  <c r="Q15" i="9"/>
  <c r="U20" i="9"/>
  <c r="T11" i="9"/>
  <c r="AA21" i="9"/>
  <c r="H196" i="9"/>
  <c r="O17" i="9"/>
  <c r="H85" i="9"/>
  <c r="T22" i="9"/>
  <c r="F33" i="7"/>
  <c r="V38" i="9"/>
  <c r="H294" i="9"/>
  <c r="P26" i="9"/>
  <c r="F31" i="7"/>
  <c r="V10" i="9"/>
  <c r="AA31" i="9"/>
  <c r="H212" i="9"/>
  <c r="F22" i="7"/>
  <c r="H234" i="9"/>
  <c r="J34" i="9"/>
  <c r="H34" i="9" s="1"/>
  <c r="O69" i="107"/>
  <c r="L15" i="9"/>
  <c r="H183" i="9"/>
  <c r="O51" i="107"/>
  <c r="AA10" i="9"/>
  <c r="O16" i="107"/>
  <c r="X20" i="9"/>
  <c r="K21" i="9"/>
  <c r="U35" i="9"/>
  <c r="H140" i="9"/>
  <c r="O56" i="107"/>
  <c r="H252" i="9"/>
  <c r="O25" i="107"/>
  <c r="L20" i="9"/>
  <c r="F30" i="7"/>
  <c r="M11" i="9"/>
  <c r="H83" i="9"/>
  <c r="H217" i="9"/>
  <c r="O9" i="107"/>
  <c r="H65" i="9"/>
  <c r="U28" i="9"/>
  <c r="K20" i="9"/>
  <c r="M38" i="9"/>
  <c r="H299" i="9"/>
  <c r="K33" i="9"/>
  <c r="AA38" i="9"/>
  <c r="R28" i="9"/>
  <c r="R23" i="9"/>
  <c r="H47" i="9"/>
  <c r="J10" i="9"/>
  <c r="O23" i="107"/>
  <c r="V20" i="9"/>
  <c r="AA17" i="9"/>
  <c r="X12" i="9"/>
  <c r="H219" i="9"/>
  <c r="P9" i="9"/>
  <c r="M25" i="9"/>
  <c r="W23" i="9"/>
  <c r="L39" i="9"/>
  <c r="O23" i="9"/>
  <c r="V25" i="9"/>
  <c r="H107" i="9"/>
  <c r="AA18" i="9"/>
  <c r="AA28" i="9"/>
  <c r="W33" i="9"/>
  <c r="O41" i="107"/>
  <c r="AA20" i="9"/>
  <c r="H280" i="9"/>
  <c r="U15" i="9"/>
  <c r="Q27" i="9"/>
  <c r="S37" i="9"/>
  <c r="X34" i="9"/>
  <c r="AD7" i="107"/>
  <c r="H148" i="9"/>
  <c r="W38" i="9"/>
  <c r="Q23" i="9"/>
  <c r="H197" i="9"/>
  <c r="X26" i="9"/>
  <c r="H124" i="9"/>
  <c r="W30" i="9"/>
  <c r="V36" i="9"/>
  <c r="W22" i="9"/>
  <c r="H170" i="9"/>
  <c r="W37" i="9"/>
  <c r="P15" i="9"/>
  <c r="O49" i="107"/>
  <c r="H257" i="9"/>
  <c r="Q39" i="9"/>
  <c r="H281" i="9"/>
  <c r="H236" i="9"/>
  <c r="S11" i="9"/>
  <c r="H185" i="9"/>
  <c r="H139" i="9"/>
  <c r="H92" i="9"/>
  <c r="O54" i="107"/>
  <c r="T35" i="9"/>
  <c r="O62" i="107"/>
  <c r="AH7" i="107"/>
  <c r="J36" i="9"/>
  <c r="H266" i="9"/>
  <c r="H243" i="9"/>
  <c r="X33" i="9"/>
  <c r="R26" i="9"/>
  <c r="P20" i="9"/>
  <c r="O48" i="107"/>
  <c r="H215" i="9"/>
  <c r="O39" i="9"/>
  <c r="Q33" i="9"/>
  <c r="W8" i="9"/>
  <c r="H136" i="9"/>
  <c r="V15" i="9"/>
  <c r="X27" i="9"/>
  <c r="L30" i="9"/>
  <c r="Q37" i="9"/>
  <c r="H286" i="9"/>
  <c r="O20" i="107"/>
  <c r="H99" i="9"/>
  <c r="O32" i="107"/>
  <c r="O15" i="107"/>
  <c r="H58" i="9"/>
  <c r="F29" i="7"/>
  <c r="K25" i="9"/>
  <c r="X8" i="9"/>
  <c r="L10" i="9"/>
  <c r="S8" i="9"/>
  <c r="U10" i="9"/>
  <c r="H221" i="9"/>
  <c r="R12" i="9"/>
  <c r="Q36" i="9"/>
  <c r="H232" i="9"/>
  <c r="X30" i="9"/>
  <c r="O17" i="107"/>
  <c r="Q38" i="9"/>
  <c r="H119" i="9"/>
  <c r="U25" i="9"/>
  <c r="H129" i="9"/>
  <c r="S29" i="9"/>
  <c r="H229" i="9"/>
  <c r="V17" i="9"/>
  <c r="H297" i="9"/>
  <c r="O61" i="107"/>
  <c r="W17" i="9"/>
  <c r="H94" i="9"/>
  <c r="V9" i="9"/>
  <c r="K22" i="9"/>
  <c r="M7" i="7"/>
  <c r="H117" i="9"/>
  <c r="O112" i="107"/>
  <c r="H206" i="9"/>
  <c r="W7" i="7"/>
  <c r="P24" i="9"/>
  <c r="S14" i="9"/>
  <c r="U19" i="9"/>
  <c r="O11" i="107"/>
  <c r="X11" i="9"/>
  <c r="P31" i="9"/>
  <c r="H228" i="9"/>
  <c r="H272" i="9"/>
  <c r="O65" i="107"/>
  <c r="M15" i="9"/>
  <c r="Y7" i="107"/>
  <c r="O44" i="107"/>
  <c r="H116" i="9"/>
  <c r="W29" i="9"/>
  <c r="O114" i="107"/>
  <c r="Q11" i="9"/>
  <c r="Q19" i="9"/>
  <c r="H86" i="9"/>
  <c r="K36" i="9"/>
  <c r="P8" i="9"/>
  <c r="O71" i="107"/>
  <c r="V13" i="9"/>
  <c r="O76" i="107"/>
  <c r="W20" i="9"/>
  <c r="O73" i="107"/>
  <c r="P22" i="9"/>
  <c r="H111" i="9"/>
  <c r="U31" i="9"/>
  <c r="O25" i="9"/>
  <c r="R32" i="9"/>
  <c r="W13" i="9"/>
  <c r="H48" i="9"/>
  <c r="J11" i="9"/>
  <c r="H11" i="9" s="1"/>
  <c r="O84" i="107"/>
  <c r="O87" i="107"/>
  <c r="S19" i="9"/>
  <c r="J14" i="9"/>
  <c r="H72" i="9"/>
  <c r="R14" i="9"/>
  <c r="AG7" i="107"/>
  <c r="H275" i="9"/>
  <c r="J32" i="9"/>
  <c r="H32" i="9" s="1"/>
  <c r="O57" i="107"/>
  <c r="R17" i="9"/>
  <c r="Q22" i="9"/>
  <c r="O15" i="9"/>
  <c r="H87" i="9"/>
  <c r="P23" i="9"/>
  <c r="H62" i="9"/>
  <c r="H216" i="9"/>
  <c r="H247" i="9"/>
  <c r="S30" i="9"/>
  <c r="X37" i="9"/>
  <c r="H174" i="9"/>
  <c r="J38" i="9"/>
  <c r="H38" i="9" s="1"/>
  <c r="H295" i="9"/>
  <c r="H169" i="9"/>
  <c r="H45" i="9"/>
  <c r="H82" i="9"/>
  <c r="T7" i="7"/>
  <c r="J8" i="9"/>
  <c r="H43" i="9"/>
  <c r="Q20" i="9"/>
  <c r="O90" i="107"/>
  <c r="H230" i="9"/>
  <c r="U17" i="9"/>
  <c r="H246" i="9"/>
  <c r="V35" i="9"/>
  <c r="Q35" i="9"/>
  <c r="S9" i="9"/>
  <c r="U38" i="9"/>
  <c r="L21" i="9"/>
  <c r="H251" i="9"/>
  <c r="V18" i="9"/>
  <c r="M8" i="9"/>
  <c r="J7" i="7"/>
  <c r="K27" i="9"/>
  <c r="H27" i="9" s="1"/>
  <c r="X22" i="9"/>
  <c r="U9" i="9"/>
  <c r="N7" i="7"/>
  <c r="H103" i="9"/>
  <c r="P29" i="9"/>
  <c r="O97" i="107"/>
  <c r="W14" i="9"/>
  <c r="AA24" i="9"/>
  <c r="H292" i="9"/>
  <c r="O91" i="107"/>
  <c r="P7" i="7"/>
  <c r="X29" i="9"/>
  <c r="U29" i="9"/>
  <c r="H91" i="9"/>
  <c r="H156" i="9"/>
  <c r="H301" i="9"/>
  <c r="H195" i="9"/>
  <c r="O24" i="9"/>
  <c r="L29" i="9"/>
  <c r="J19" i="9"/>
  <c r="H112" i="9"/>
  <c r="Q9" i="9"/>
  <c r="L24" i="9"/>
  <c r="V29" i="9"/>
  <c r="K14" i="9"/>
  <c r="H265" i="9"/>
  <c r="O107" i="107"/>
  <c r="O88" i="107"/>
  <c r="O105" i="107"/>
  <c r="O80" i="107"/>
  <c r="H203" i="9"/>
  <c r="O79" i="107"/>
  <c r="X19" i="9"/>
  <c r="O103" i="107"/>
  <c r="H208" i="9"/>
  <c r="H138" i="9"/>
  <c r="Q14" i="9"/>
  <c r="O14" i="9"/>
  <c r="R7" i="7"/>
  <c r="W36" i="9"/>
  <c r="AB7" i="107"/>
  <c r="V24" i="9"/>
  <c r="O111" i="107"/>
  <c r="K7" i="7"/>
  <c r="H160" i="9"/>
  <c r="O89" i="107"/>
  <c r="H204" i="9"/>
  <c r="V19" i="9"/>
  <c r="O94" i="107"/>
  <c r="AA22" i="9"/>
  <c r="K29" i="9"/>
  <c r="K24" i="9"/>
  <c r="O99" i="107"/>
  <c r="T25" i="9"/>
  <c r="P19" i="9"/>
  <c r="R8" i="9"/>
  <c r="O92" i="107"/>
  <c r="Q29" i="9"/>
  <c r="Q7" i="7"/>
  <c r="K19" i="9"/>
  <c r="H163" i="9"/>
  <c r="H213" i="9"/>
  <c r="R29" i="9"/>
  <c r="W24" i="9"/>
  <c r="O113" i="107"/>
  <c r="T24" i="9"/>
  <c r="W19" i="9"/>
  <c r="H158" i="9"/>
  <c r="O81" i="107"/>
  <c r="O78" i="107"/>
  <c r="O104" i="107"/>
  <c r="H115" i="9"/>
  <c r="I7" i="7"/>
  <c r="H113" i="9"/>
  <c r="L14" i="9"/>
  <c r="H207" i="9"/>
  <c r="AA29" i="9"/>
  <c r="H114" i="9"/>
  <c r="H161" i="9"/>
  <c r="O83" i="107"/>
  <c r="H162" i="9"/>
  <c r="H77" i="9"/>
  <c r="V14" i="9"/>
  <c r="H202" i="9"/>
  <c r="M29" i="9"/>
  <c r="T29" i="9"/>
  <c r="O96" i="107"/>
  <c r="S24" i="9"/>
  <c r="R24" i="9"/>
  <c r="O110" i="107"/>
  <c r="O98" i="107"/>
  <c r="O82" i="107"/>
  <c r="M14" i="9"/>
  <c r="S7" i="7"/>
  <c r="O29" i="9"/>
  <c r="U24" i="9"/>
  <c r="H155" i="9"/>
  <c r="J24" i="9"/>
  <c r="H75" i="9"/>
  <c r="P14" i="9"/>
  <c r="X24" i="9"/>
  <c r="Q24" i="9"/>
  <c r="O95" i="107"/>
  <c r="O100" i="107"/>
  <c r="O93" i="107"/>
  <c r="AA14" i="9"/>
  <c r="O102" i="107"/>
  <c r="O33" i="107"/>
  <c r="O86" i="107"/>
  <c r="O7" i="7"/>
  <c r="R19" i="9"/>
  <c r="O85" i="107"/>
  <c r="T34" i="9"/>
  <c r="H157" i="9"/>
  <c r="U7" i="7"/>
  <c r="M24" i="9"/>
  <c r="H118" i="9"/>
  <c r="O109" i="107"/>
  <c r="H76" i="9"/>
  <c r="H277" i="9"/>
  <c r="H159" i="9"/>
  <c r="Z35" i="9"/>
  <c r="Z7" i="9" s="1"/>
  <c r="O106" i="107"/>
  <c r="O101" i="107"/>
  <c r="H201" i="9"/>
  <c r="T19" i="9"/>
  <c r="M19" i="9"/>
  <c r="O19" i="9"/>
  <c r="U14" i="9"/>
  <c r="H205" i="9"/>
  <c r="AA19" i="9"/>
  <c r="H79" i="9"/>
  <c r="X14" i="9"/>
  <c r="H73" i="9"/>
  <c r="H78" i="9"/>
  <c r="J29" i="9"/>
  <c r="H200" i="9"/>
  <c r="L19" i="9"/>
  <c r="H74" i="9"/>
  <c r="O108" i="107"/>
  <c r="T14" i="9"/>
  <c r="X7" i="7"/>
  <c r="H20" i="9" l="1"/>
  <c r="H22" i="9"/>
  <c r="AA7" i="9"/>
  <c r="H28" i="9"/>
  <c r="H17" i="9"/>
  <c r="H12" i="9"/>
  <c r="M7" i="9"/>
  <c r="X7" i="9"/>
  <c r="H36" i="9"/>
  <c r="U7" i="9"/>
  <c r="K7" i="9"/>
  <c r="H18" i="9"/>
  <c r="H39" i="9"/>
  <c r="H29" i="9"/>
  <c r="P7" i="9"/>
  <c r="H10" i="9"/>
  <c r="T7" i="9"/>
  <c r="H30" i="9"/>
  <c r="H15" i="9"/>
  <c r="H33" i="9"/>
  <c r="H37" i="9"/>
  <c r="Q7" i="9"/>
  <c r="O7" i="9"/>
  <c r="H24" i="9"/>
  <c r="R7" i="9"/>
  <c r="H19" i="9"/>
  <c r="H8" i="9"/>
  <c r="J7" i="9"/>
  <c r="H14" i="9"/>
  <c r="W7" i="9"/>
  <c r="H25" i="9"/>
  <c r="L7" i="9"/>
  <c r="V7" i="9"/>
  <c r="H9" i="9"/>
  <c r="H35" i="9"/>
  <c r="H13" i="9"/>
  <c r="S7" i="9"/>
  <c r="F7" i="7"/>
  <c r="H21" i="9"/>
  <c r="H23" i="9"/>
  <c r="O7" i="107"/>
  <c r="H2" i="9" l="1"/>
  <c r="H7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Tomoko Murayama</author>
  </authors>
  <commentList>
    <comment ref="AK13" authorId="0" shapeId="0" xr:uid="{00000000-0006-0000-0400-000001000000}">
      <text>
        <r>
          <rPr>
            <b/>
            <sz val="9"/>
            <color indexed="81"/>
            <rFont val="MS P ゴシック"/>
            <family val="3"/>
            <charset val="128"/>
          </rPr>
          <t>Tomoko Murayama:</t>
        </r>
        <r>
          <rPr>
            <sz val="9"/>
            <color indexed="81"/>
            <rFont val="MS P ゴシック"/>
            <family val="3"/>
            <charset val="128"/>
          </rPr>
          <t xml:space="preserve">
coralスケジュール
MIHN　情報連携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m2-kikuchi</author>
  </authors>
  <commentList>
    <comment ref="AG1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m2-kikuchi:</t>
        </r>
        <r>
          <rPr>
            <sz val="9"/>
            <color indexed="81"/>
            <rFont val="MS P ゴシック"/>
            <family val="3"/>
            <charset val="128"/>
          </rPr>
          <t xml:space="preserve">
HTML化</t>
        </r>
      </text>
    </comment>
    <comment ref="C18" authorId="0" shapeId="0" xr:uid="{00000000-0006-0000-0500-000002000000}">
      <text>
        <r>
          <rPr>
            <b/>
            <sz val="9"/>
            <color indexed="81"/>
            <rFont val="MS P ゴシック"/>
            <family val="3"/>
            <charset val="128"/>
          </rPr>
          <t>m2-kikuchi:</t>
        </r>
        <r>
          <rPr>
            <sz val="9"/>
            <color indexed="81"/>
            <rFont val="MS P ゴシック"/>
            <family val="3"/>
            <charset val="128"/>
          </rPr>
          <t xml:space="preserve">
ブラチェキDi分</t>
        </r>
      </text>
    </comment>
    <comment ref="P21" authorId="0" shapeId="0" xr:uid="{00000000-0006-0000-0500-000003000000}">
      <text>
        <r>
          <rPr>
            <b/>
            <sz val="9"/>
            <color indexed="81"/>
            <rFont val="MS P ゴシック"/>
            <family val="3"/>
            <charset val="128"/>
          </rPr>
          <t>m2-kikuchi:</t>
        </r>
        <r>
          <rPr>
            <sz val="9"/>
            <color indexed="81"/>
            <rFont val="MS P ゴシック"/>
            <family val="3"/>
            <charset val="128"/>
          </rPr>
          <t xml:space="preserve">
読みあっわ世界も</t>
        </r>
      </text>
    </comment>
    <comment ref="P58" authorId="0" shapeId="0" xr:uid="{00000000-0006-0000-0500-000004000000}">
      <text>
        <r>
          <rPr>
            <b/>
            <sz val="9"/>
            <color indexed="81"/>
            <rFont val="MS P ゴシック"/>
            <family val="3"/>
            <charset val="128"/>
          </rPr>
          <t>m2-kikuchi:</t>
        </r>
        <r>
          <rPr>
            <sz val="9"/>
            <color indexed="81"/>
            <rFont val="MS P ゴシック"/>
            <family val="3"/>
            <charset val="128"/>
          </rPr>
          <t xml:space="preserve">
読みあっわ世界も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y.inanaga</author>
  </authors>
  <commentList>
    <comment ref="W18" authorId="0" shapeId="0" xr:uid="{00000000-0006-0000-0700-000001000000}">
      <text>
        <r>
          <rPr>
            <b/>
            <sz val="9"/>
            <color indexed="81"/>
            <rFont val="MS P ゴシック"/>
            <family val="3"/>
            <charset val="128"/>
          </rPr>
          <t>y.inanaga:</t>
        </r>
        <r>
          <rPr>
            <sz val="9"/>
            <color indexed="81"/>
            <rFont val="MS P ゴシック"/>
            <family val="3"/>
            <charset val="128"/>
          </rPr>
          <t xml:space="preserve">
改善課題起票0:30含む</t>
        </r>
      </text>
    </comment>
    <comment ref="Y24" authorId="0" shapeId="0" xr:uid="{00000000-0006-0000-0700-000002000000}">
      <text>
        <r>
          <rPr>
            <b/>
            <sz val="9"/>
            <color indexed="81"/>
            <rFont val="MS P ゴシック"/>
            <family val="3"/>
            <charset val="128"/>
          </rPr>
          <t>y.inanaga:</t>
        </r>
        <r>
          <rPr>
            <sz val="9"/>
            <color indexed="81"/>
            <rFont val="MS P ゴシック"/>
            <family val="3"/>
            <charset val="128"/>
          </rPr>
          <t xml:space="preserve">
席移動、PCメモリ増設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gentsu</author>
  </authors>
  <commentList>
    <comment ref="X10" authorId="0" shapeId="0" xr:uid="{00000000-0006-0000-0800-000001000000}">
      <text>
        <r>
          <rPr>
            <b/>
            <sz val="9"/>
            <color indexed="81"/>
            <rFont val="MS P ゴシック"/>
            <family val="3"/>
            <charset val="128"/>
          </rPr>
          <t>gentsu:</t>
        </r>
        <r>
          <rPr>
            <sz val="9"/>
            <color indexed="81"/>
            <rFont val="MS P ゴシック"/>
            <family val="3"/>
            <charset val="128"/>
          </rPr>
          <t xml:space="preserve">
win10PCセッティング0:30含む</t>
        </r>
      </text>
    </comment>
    <comment ref="AD10" authorId="0" shapeId="0" xr:uid="{00000000-0006-0000-0800-000002000000}">
      <text>
        <r>
          <rPr>
            <b/>
            <sz val="9"/>
            <color indexed="81"/>
            <rFont val="MS P ゴシック"/>
            <family val="3"/>
            <charset val="128"/>
          </rPr>
          <t>gentsu:</t>
        </r>
        <r>
          <rPr>
            <sz val="9"/>
            <color indexed="81"/>
            <rFont val="MS P ゴシック"/>
            <family val="3"/>
            <charset val="128"/>
          </rPr>
          <t xml:space="preserve">
win10PCセッティング2:00含む</t>
        </r>
      </text>
    </comment>
    <comment ref="AF10" authorId="0" shapeId="0" xr:uid="{00000000-0006-0000-0800-000003000000}">
      <text>
        <r>
          <rPr>
            <b/>
            <sz val="9"/>
            <color indexed="81"/>
            <rFont val="MS P ゴシック"/>
            <family val="3"/>
            <charset val="128"/>
          </rPr>
          <t>gentsu:</t>
        </r>
        <r>
          <rPr>
            <sz val="9"/>
            <color indexed="81"/>
            <rFont val="MS P ゴシック"/>
            <family val="3"/>
            <charset val="128"/>
          </rPr>
          <t xml:space="preserve">
win10PCセッティング1:30含む</t>
        </r>
      </text>
    </comment>
    <comment ref="AG10" authorId="0" shapeId="0" xr:uid="{00000000-0006-0000-0800-000004000000}">
      <text>
        <r>
          <rPr>
            <b/>
            <sz val="9"/>
            <color indexed="81"/>
            <rFont val="MS P ゴシック"/>
            <family val="3"/>
            <charset val="128"/>
          </rPr>
          <t>gentsu:</t>
        </r>
        <r>
          <rPr>
            <sz val="9"/>
            <color indexed="81"/>
            <rFont val="MS P ゴシック"/>
            <family val="3"/>
            <charset val="128"/>
          </rPr>
          <t xml:space="preserve">
win10PCセッティング2:00含む</t>
        </r>
      </text>
    </comment>
    <comment ref="AM10" authorId="0" shapeId="0" xr:uid="{00000000-0006-0000-0800-000005000000}">
      <text>
        <r>
          <rPr>
            <b/>
            <sz val="9"/>
            <color indexed="81"/>
            <rFont val="MS P ゴシック"/>
            <family val="3"/>
            <charset val="128"/>
          </rPr>
          <t>gentsu:</t>
        </r>
        <r>
          <rPr>
            <sz val="9"/>
            <color indexed="81"/>
            <rFont val="MS P ゴシック"/>
            <family val="3"/>
            <charset val="128"/>
          </rPr>
          <t xml:space="preserve">
win10PCセッティング1:30含む</t>
        </r>
      </text>
    </comment>
    <comment ref="AQ10" authorId="0" shapeId="0" xr:uid="{00000000-0006-0000-0800-000006000000}">
      <text>
        <r>
          <rPr>
            <b/>
            <sz val="9"/>
            <color indexed="81"/>
            <rFont val="MS P ゴシック"/>
            <family val="3"/>
            <charset val="128"/>
          </rPr>
          <t>gentsu:</t>
        </r>
        <r>
          <rPr>
            <sz val="9"/>
            <color indexed="81"/>
            <rFont val="MS P ゴシック"/>
            <family val="3"/>
            <charset val="128"/>
          </rPr>
          <t xml:space="preserve">
win10PCセッティング1:00含む</t>
        </r>
      </text>
    </comment>
    <comment ref="AR10" authorId="0" shapeId="0" xr:uid="{DA58B501-1823-4D97-A2B8-8A0B4F7E01FD}">
      <text>
        <r>
          <rPr>
            <b/>
            <sz val="9"/>
            <color indexed="81"/>
            <rFont val="MS P ゴシック"/>
            <family val="3"/>
            <charset val="128"/>
          </rPr>
          <t>gentsu:</t>
        </r>
        <r>
          <rPr>
            <sz val="9"/>
            <color indexed="81"/>
            <rFont val="MS P ゴシック"/>
            <family val="3"/>
            <charset val="128"/>
          </rPr>
          <t xml:space="preserve">
win10PCセッティング2:30含む</t>
        </r>
      </text>
    </comment>
    <comment ref="AS10" authorId="0" shapeId="0" xr:uid="{7688CD8E-2F85-421D-88A6-735ECCD44E89}">
      <text>
        <r>
          <rPr>
            <b/>
            <sz val="9"/>
            <color indexed="81"/>
            <rFont val="MS P ゴシック"/>
            <family val="3"/>
            <charset val="128"/>
          </rPr>
          <t>gentsu:</t>
        </r>
        <r>
          <rPr>
            <sz val="9"/>
            <color indexed="81"/>
            <rFont val="MS P ゴシック"/>
            <family val="3"/>
            <charset val="128"/>
          </rPr>
          <t xml:space="preserve">
win10PCセッティング0:30含む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a2.hamaoka</author>
  </authors>
  <commentList>
    <comment ref="AE19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実作業時間は2h
残りは調査時間</t>
        </r>
      </text>
    </comment>
  </commentList>
</comments>
</file>

<file path=xl/sharedStrings.xml><?xml version="1.0" encoding="utf-8"?>
<sst xmlns="http://schemas.openxmlformats.org/spreadsheetml/2006/main" count="8711" uniqueCount="1391">
  <si>
    <t>分類1</t>
    <rPh sb="0" eb="2">
      <t>ブンルイ</t>
    </rPh>
    <phoneticPr fontId="4"/>
  </si>
  <si>
    <t>分類2</t>
    <rPh sb="0" eb="2">
      <t>ブンルイ</t>
    </rPh>
    <phoneticPr fontId="4"/>
  </si>
  <si>
    <t>分類3</t>
    <rPh sb="0" eb="2">
      <t>ブンルイ</t>
    </rPh>
    <phoneticPr fontId="4"/>
  </si>
  <si>
    <t>分類4</t>
    <rPh sb="0" eb="2">
      <t>ブンルイ</t>
    </rPh>
    <phoneticPr fontId="4"/>
  </si>
  <si>
    <t>分類5</t>
    <rPh sb="0" eb="2">
      <t>ブンルイ</t>
    </rPh>
    <phoneticPr fontId="4"/>
  </si>
  <si>
    <t>分類6</t>
    <rPh sb="0" eb="2">
      <t>ブンルイ</t>
    </rPh>
    <phoneticPr fontId="4"/>
  </si>
  <si>
    <t>分類7</t>
    <rPh sb="0" eb="2">
      <t>ブンルイ</t>
    </rPh>
    <phoneticPr fontId="4"/>
  </si>
  <si>
    <t>分類8</t>
    <rPh sb="0" eb="2">
      <t>ブンルイ</t>
    </rPh>
    <phoneticPr fontId="4"/>
  </si>
  <si>
    <t>備考［入力要領／注意事項等］</t>
    <rPh sb="0" eb="2">
      <t>ビコウ</t>
    </rPh>
    <rPh sb="3" eb="5">
      <t>ニュウリョク</t>
    </rPh>
    <rPh sb="5" eb="7">
      <t>ヨウリョウ</t>
    </rPh>
    <rPh sb="8" eb="10">
      <t>チュウイ</t>
    </rPh>
    <rPh sb="10" eb="12">
      <t>ジコウ</t>
    </rPh>
    <rPh sb="12" eb="13">
      <t>トウ</t>
    </rPh>
    <phoneticPr fontId="4"/>
  </si>
  <si>
    <t>打合せ</t>
    <rPh sb="0" eb="2">
      <t>ウチアワ</t>
    </rPh>
    <phoneticPr fontId="5"/>
  </si>
  <si>
    <t>内部</t>
    <rPh sb="0" eb="2">
      <t>ナイブ</t>
    </rPh>
    <phoneticPr fontId="5"/>
  </si>
  <si>
    <t>朝会　※資料作成も含む</t>
    <rPh sb="0" eb="1">
      <t>アサ</t>
    </rPh>
    <rPh sb="1" eb="2">
      <t>カイ</t>
    </rPh>
    <phoneticPr fontId="5"/>
  </si>
  <si>
    <t>外部</t>
    <rPh sb="0" eb="2">
      <t>ガイブ</t>
    </rPh>
    <phoneticPr fontId="5"/>
  </si>
  <si>
    <t>PL定例、レポート帳票定例など　※資料作成も含む</t>
    <rPh sb="2" eb="4">
      <t>テイレイ</t>
    </rPh>
    <rPh sb="9" eb="11">
      <t>チョウヒョウ</t>
    </rPh>
    <rPh sb="11" eb="13">
      <t>テイレイ</t>
    </rPh>
    <rPh sb="17" eb="19">
      <t>シリョウ</t>
    </rPh>
    <rPh sb="19" eb="21">
      <t>サクセイ</t>
    </rPh>
    <rPh sb="22" eb="23">
      <t>フク</t>
    </rPh>
    <phoneticPr fontId="5"/>
  </si>
  <si>
    <t>管理</t>
    <rPh sb="0" eb="2">
      <t>カンリ</t>
    </rPh>
    <phoneticPr fontId="5"/>
  </si>
  <si>
    <t>ブランチ分割</t>
    <rPh sb="4" eb="6">
      <t>ブンカツ</t>
    </rPh>
    <phoneticPr fontId="5"/>
  </si>
  <si>
    <t>新規ON</t>
    <rPh sb="0" eb="2">
      <t>シンキ</t>
    </rPh>
    <phoneticPr fontId="5"/>
  </si>
  <si>
    <t>ASP標準版</t>
    <rPh sb="3" eb="5">
      <t>ヒョウジュン</t>
    </rPh>
    <rPh sb="5" eb="6">
      <t>バン</t>
    </rPh>
    <phoneticPr fontId="5"/>
  </si>
  <si>
    <t>フロント帳票</t>
    <rPh sb="4" eb="6">
      <t>チョウヒョウ</t>
    </rPh>
    <phoneticPr fontId="5"/>
  </si>
  <si>
    <t>追付き</t>
    <rPh sb="0" eb="2">
      <t>オイツ</t>
    </rPh>
    <phoneticPr fontId="5"/>
  </si>
  <si>
    <t>内部改善</t>
    <rPh sb="0" eb="2">
      <t>ナイブ</t>
    </rPh>
    <rPh sb="2" eb="4">
      <t>カイゼン</t>
    </rPh>
    <phoneticPr fontId="5"/>
  </si>
  <si>
    <t>本番環境</t>
    <rPh sb="0" eb="2">
      <t>ホンバン</t>
    </rPh>
    <rPh sb="2" eb="4">
      <t>カンキョウ</t>
    </rPh>
    <phoneticPr fontId="5"/>
  </si>
  <si>
    <t>試験環境</t>
    <rPh sb="0" eb="2">
      <t>シケン</t>
    </rPh>
    <rPh sb="2" eb="4">
      <t>カンキョウ</t>
    </rPh>
    <phoneticPr fontId="5"/>
  </si>
  <si>
    <t>雑務</t>
    <rPh sb="0" eb="2">
      <t>ザツム</t>
    </rPh>
    <phoneticPr fontId="5"/>
  </si>
  <si>
    <t>課題QA対応</t>
    <rPh sb="0" eb="2">
      <t>カダイ</t>
    </rPh>
    <rPh sb="4" eb="6">
      <t>タイオウ</t>
    </rPh>
    <phoneticPr fontId="5"/>
  </si>
  <si>
    <t>口座開設</t>
    <rPh sb="0" eb="2">
      <t>コウザ</t>
    </rPh>
    <rPh sb="2" eb="4">
      <t>カイセツ</t>
    </rPh>
    <phoneticPr fontId="5"/>
  </si>
  <si>
    <t>方式検討</t>
    <rPh sb="0" eb="2">
      <t>ホウシキ</t>
    </rPh>
    <rPh sb="2" eb="4">
      <t>ケントウ</t>
    </rPh>
    <phoneticPr fontId="5"/>
  </si>
  <si>
    <t>開発</t>
    <rPh sb="0" eb="2">
      <t>カイハツ</t>
    </rPh>
    <phoneticPr fontId="5"/>
  </si>
  <si>
    <t>試験</t>
    <rPh sb="0" eb="2">
      <t>シケン</t>
    </rPh>
    <phoneticPr fontId="5"/>
  </si>
  <si>
    <t>提案</t>
    <rPh sb="0" eb="2">
      <t>テイアン</t>
    </rPh>
    <phoneticPr fontId="5"/>
  </si>
  <si>
    <t>要件定義</t>
    <rPh sb="0" eb="2">
      <t>ヨウケン</t>
    </rPh>
    <rPh sb="2" eb="4">
      <t>テイギ</t>
    </rPh>
    <phoneticPr fontId="5"/>
  </si>
  <si>
    <t>設計</t>
    <rPh sb="0" eb="2">
      <t>セッケイ</t>
    </rPh>
    <phoneticPr fontId="5"/>
  </si>
  <si>
    <t>研修</t>
    <rPh sb="0" eb="2">
      <t>ケンシュウ</t>
    </rPh>
    <phoneticPr fontId="5"/>
  </si>
  <si>
    <t>分類1</t>
    <rPh sb="0" eb="2">
      <t>ブンルイ</t>
    </rPh>
    <phoneticPr fontId="5"/>
  </si>
  <si>
    <t>分類2</t>
    <rPh sb="0" eb="2">
      <t>ブンルイ</t>
    </rPh>
    <phoneticPr fontId="5"/>
  </si>
  <si>
    <t>分類3</t>
    <rPh sb="0" eb="2">
      <t>ブンルイ</t>
    </rPh>
    <phoneticPr fontId="5"/>
  </si>
  <si>
    <t>分類4</t>
    <rPh sb="0" eb="2">
      <t>ブンルイ</t>
    </rPh>
    <phoneticPr fontId="5"/>
  </si>
  <si>
    <t>SMII</t>
    <phoneticPr fontId="5"/>
  </si>
  <si>
    <t>共通</t>
    <rPh sb="0" eb="2">
      <t>キョウツウ</t>
    </rPh>
    <phoneticPr fontId="5"/>
  </si>
  <si>
    <t>エンハンス</t>
  </si>
  <si>
    <t>モックアップ</t>
  </si>
  <si>
    <t>祭日</t>
    <rPh sb="0" eb="2">
      <t>サイジツ</t>
    </rPh>
    <phoneticPr fontId="5"/>
  </si>
  <si>
    <t>祭日FLG</t>
    <rPh sb="0" eb="2">
      <t>サイジツ</t>
    </rPh>
    <phoneticPr fontId="5"/>
  </si>
  <si>
    <t>年月</t>
    <rPh sb="0" eb="2">
      <t>ネンゲツ</t>
    </rPh>
    <phoneticPr fontId="5"/>
  </si>
  <si>
    <t>日付</t>
    <rPh sb="0" eb="2">
      <t>ヒヅケ</t>
    </rPh>
    <phoneticPr fontId="5"/>
  </si>
  <si>
    <t>曜日</t>
    <rPh sb="0" eb="2">
      <t>ヨウビ</t>
    </rPh>
    <phoneticPr fontId="5"/>
  </si>
  <si>
    <t>週</t>
    <rPh sb="0" eb="1">
      <t>シュウ</t>
    </rPh>
    <phoneticPr fontId="5"/>
  </si>
  <si>
    <t>出勤FLG</t>
    <rPh sb="0" eb="2">
      <t>シュッキン</t>
    </rPh>
    <phoneticPr fontId="5"/>
  </si>
  <si>
    <t>祝日</t>
    <rPh sb="0" eb="2">
      <t>シュクジツ</t>
    </rPh>
    <phoneticPr fontId="5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</si>
  <si>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</si>
  <si>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</si>
  <si>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</si>
  <si>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</si>
  <si>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</si>
  <si>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</si>
  <si>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</si>
  <si>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</si>
  <si>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</si>
  <si>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</si>
  <si>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</si>
  <si>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1MD基準</t>
    <rPh sb="3" eb="5">
      <t>キジュン</t>
    </rPh>
    <phoneticPr fontId="5"/>
  </si>
  <si>
    <t>秋分の日</t>
  </si>
  <si>
    <t>体育の日</t>
  </si>
  <si>
    <t>1MM基準</t>
    <rPh sb="3" eb="5">
      <t>キジュン</t>
    </rPh>
    <phoneticPr fontId="5"/>
  </si>
  <si>
    <t>文化の日</t>
  </si>
  <si>
    <t>勤労感謝の日</t>
  </si>
  <si>
    <t>メンバ</t>
    <phoneticPr fontId="5"/>
  </si>
  <si>
    <t>役割</t>
    <rPh sb="0" eb="2">
      <t>ヤクワリ</t>
    </rPh>
    <phoneticPr fontId="5"/>
  </si>
  <si>
    <t>倉川</t>
    <rPh sb="0" eb="1">
      <t>クラ</t>
    </rPh>
    <rPh sb="1" eb="2">
      <t>カワ</t>
    </rPh>
    <phoneticPr fontId="5"/>
  </si>
  <si>
    <t>馬渕</t>
    <rPh sb="0" eb="2">
      <t>マブチ</t>
    </rPh>
    <phoneticPr fontId="5"/>
  </si>
  <si>
    <t>Di</t>
    <phoneticPr fontId="5"/>
  </si>
  <si>
    <t>前平</t>
    <rPh sb="0" eb="1">
      <t>マエ</t>
    </rPh>
    <rPh sb="1" eb="2">
      <t>ヒラ</t>
    </rPh>
    <phoneticPr fontId="5"/>
  </si>
  <si>
    <t>Co</t>
    <phoneticPr fontId="5"/>
  </si>
  <si>
    <t>村山</t>
    <rPh sb="0" eb="2">
      <t>ムラヤマ</t>
    </rPh>
    <phoneticPr fontId="5"/>
  </si>
  <si>
    <t>菊地</t>
    <rPh sb="0" eb="2">
      <t>キクチ</t>
    </rPh>
    <phoneticPr fontId="5"/>
  </si>
  <si>
    <t>De</t>
    <phoneticPr fontId="5"/>
  </si>
  <si>
    <t>藤田</t>
    <rPh sb="0" eb="2">
      <t>フジタ</t>
    </rPh>
    <phoneticPr fontId="5"/>
  </si>
  <si>
    <t>稲永</t>
    <rPh sb="0" eb="2">
      <t>イナナガ</t>
    </rPh>
    <phoneticPr fontId="5"/>
  </si>
  <si>
    <t>源津</t>
    <rPh sb="0" eb="1">
      <t>ゲン</t>
    </rPh>
    <rPh sb="1" eb="2">
      <t>ツ</t>
    </rPh>
    <phoneticPr fontId="5"/>
  </si>
  <si>
    <t>山田</t>
    <rPh sb="0" eb="2">
      <t>ヤマダ</t>
    </rPh>
    <phoneticPr fontId="5"/>
  </si>
  <si>
    <t>担当者</t>
    <rPh sb="0" eb="3">
      <t>タントウシャ</t>
    </rPh>
    <phoneticPr fontId="5"/>
  </si>
  <si>
    <t>詳細説明</t>
    <rPh sb="0" eb="2">
      <t>ショウサイ</t>
    </rPh>
    <rPh sb="2" eb="4">
      <t>セツメイ</t>
    </rPh>
    <phoneticPr fontId="8"/>
  </si>
  <si>
    <t>MW</t>
    <phoneticPr fontId="5"/>
  </si>
  <si>
    <t>MD</t>
    <phoneticPr fontId="5"/>
  </si>
  <si>
    <t>STAR_MF</t>
  </si>
  <si>
    <t>MFデザイン</t>
  </si>
  <si>
    <t>SMII</t>
  </si>
  <si>
    <t>Co</t>
    <phoneticPr fontId="5"/>
  </si>
  <si>
    <t>役割</t>
  </si>
  <si>
    <t>メンバ</t>
  </si>
  <si>
    <t>役割集計</t>
    <rPh sb="0" eb="2">
      <t>ヤクワリ</t>
    </rPh>
    <rPh sb="2" eb="4">
      <t>シュウケイ</t>
    </rPh>
    <phoneticPr fontId="5"/>
  </si>
  <si>
    <t>メンバ集計</t>
    <rPh sb="3" eb="5">
      <t>シュウケイ</t>
    </rPh>
    <phoneticPr fontId="5"/>
  </si>
  <si>
    <t>メンバ集計</t>
  </si>
  <si>
    <t>Di</t>
    <phoneticPr fontId="5"/>
  </si>
  <si>
    <t>De</t>
    <phoneticPr fontId="5"/>
  </si>
  <si>
    <t>STAR_MF</t>
    <phoneticPr fontId="5"/>
  </si>
  <si>
    <t>トレスタ</t>
  </si>
  <si>
    <t>次期リーフ</t>
  </si>
  <si>
    <t>方式検討</t>
    <rPh sb="0" eb="2">
      <t>ホウシキ</t>
    </rPh>
    <rPh sb="2" eb="4">
      <t>ケントウ</t>
    </rPh>
    <phoneticPr fontId="3"/>
  </si>
  <si>
    <t>デザイン制作</t>
    <rPh sb="4" eb="6">
      <t>セイサク</t>
    </rPh>
    <phoneticPr fontId="3"/>
  </si>
  <si>
    <t>No</t>
    <phoneticPr fontId="4"/>
  </si>
  <si>
    <t>集計単位</t>
    <rPh sb="0" eb="2">
      <t>シュウケイ</t>
    </rPh>
    <rPh sb="2" eb="4">
      <t>タンイ</t>
    </rPh>
    <phoneticPr fontId="5"/>
  </si>
  <si>
    <t>中分類</t>
    <rPh sb="0" eb="3">
      <t>チュウブンルイ</t>
    </rPh>
    <phoneticPr fontId="12"/>
  </si>
  <si>
    <t>マッピング</t>
    <phoneticPr fontId="4"/>
  </si>
  <si>
    <t>新規</t>
    <rPh sb="0" eb="2">
      <t>シンキ</t>
    </rPh>
    <phoneticPr fontId="3"/>
  </si>
  <si>
    <t>案件に紐づかない打ち合わせ。部会やリーダ会、C&amp;Aなど</t>
    <rPh sb="0" eb="2">
      <t>アンケン</t>
    </rPh>
    <rPh sb="3" eb="4">
      <t>ヒモ</t>
    </rPh>
    <rPh sb="8" eb="9">
      <t>ウ</t>
    </rPh>
    <rPh sb="10" eb="11">
      <t>ア</t>
    </rPh>
    <rPh sb="14" eb="16">
      <t>ブカイ</t>
    </rPh>
    <rPh sb="20" eb="21">
      <t>カイ</t>
    </rPh>
    <phoneticPr fontId="5"/>
  </si>
  <si>
    <t>ザ・雑務</t>
    <rPh sb="2" eb="4">
      <t>ザツム</t>
    </rPh>
    <phoneticPr fontId="3"/>
  </si>
  <si>
    <t>休暇</t>
    <rPh sb="0" eb="2">
      <t>キュウカ</t>
    </rPh>
    <phoneticPr fontId="5"/>
  </si>
  <si>
    <t>雑務</t>
  </si>
  <si>
    <t>振休</t>
    <rPh sb="0" eb="1">
      <t>フ</t>
    </rPh>
    <rPh sb="1" eb="2">
      <t>ヤス</t>
    </rPh>
    <phoneticPr fontId="3"/>
  </si>
  <si>
    <t>有休</t>
    <rPh sb="0" eb="2">
      <t>ユウキュウ</t>
    </rPh>
    <phoneticPr fontId="3"/>
  </si>
  <si>
    <t>有給、暑休、R休　7：30をつけること</t>
    <rPh sb="0" eb="2">
      <t>ユウキュウ</t>
    </rPh>
    <rPh sb="3" eb="4">
      <t>アツ</t>
    </rPh>
    <rPh sb="4" eb="5">
      <t>キュウ</t>
    </rPh>
    <rPh sb="7" eb="8">
      <t>キュウ</t>
    </rPh>
    <phoneticPr fontId="5"/>
  </si>
  <si>
    <t>振休　7：30をつけること</t>
    <rPh sb="0" eb="1">
      <t>フ</t>
    </rPh>
    <rPh sb="1" eb="2">
      <t>キュウ</t>
    </rPh>
    <phoneticPr fontId="5"/>
  </si>
  <si>
    <t>No</t>
    <phoneticPr fontId="12"/>
  </si>
  <si>
    <t>分類5</t>
    <rPh sb="0" eb="2">
      <t>ブンルイ</t>
    </rPh>
    <phoneticPr fontId="5"/>
  </si>
  <si>
    <t>共通</t>
    <rPh sb="0" eb="2">
      <t>キョウツウ</t>
    </rPh>
    <phoneticPr fontId="3"/>
  </si>
  <si>
    <t>休暇</t>
    <rPh sb="0" eb="2">
      <t>キュウカ</t>
    </rPh>
    <phoneticPr fontId="4"/>
  </si>
  <si>
    <t>対象年月</t>
    <rPh sb="0" eb="2">
      <t>タイショウ</t>
    </rPh>
    <rPh sb="2" eb="4">
      <t>ネンゲツ</t>
    </rPh>
    <phoneticPr fontId="5"/>
  </si>
  <si>
    <t>仕様変更</t>
    <rPh sb="0" eb="2">
      <t>シヨウ</t>
    </rPh>
    <rPh sb="2" eb="4">
      <t>ヘンコウ</t>
    </rPh>
    <phoneticPr fontId="3"/>
  </si>
  <si>
    <t>内部改善</t>
    <rPh sb="0" eb="2">
      <t>ナイブ</t>
    </rPh>
    <rPh sb="2" eb="4">
      <t>カイゼン</t>
    </rPh>
    <phoneticPr fontId="3"/>
  </si>
  <si>
    <t>必須</t>
    <rPh sb="0" eb="2">
      <t>ヒッス</t>
    </rPh>
    <phoneticPr fontId="3"/>
  </si>
  <si>
    <t>不要不急</t>
    <rPh sb="0" eb="2">
      <t>フヨウ</t>
    </rPh>
    <rPh sb="2" eb="4">
      <t>フキュウ</t>
    </rPh>
    <phoneticPr fontId="3"/>
  </si>
  <si>
    <t>本番環境</t>
    <rPh sb="0" eb="2">
      <t>ホンバン</t>
    </rPh>
    <rPh sb="2" eb="4">
      <t>カンキョウ</t>
    </rPh>
    <phoneticPr fontId="3"/>
  </si>
  <si>
    <t>追付き</t>
    <rPh sb="0" eb="2">
      <t>オイツ</t>
    </rPh>
    <phoneticPr fontId="3"/>
  </si>
  <si>
    <t>障害_自責</t>
  </si>
  <si>
    <t>障害_自責</t>
    <rPh sb="0" eb="2">
      <t>ショウガイ</t>
    </rPh>
    <rPh sb="3" eb="4">
      <t>ジ</t>
    </rPh>
    <rPh sb="4" eb="5">
      <t>セキ</t>
    </rPh>
    <phoneticPr fontId="3"/>
  </si>
  <si>
    <t>社内業務</t>
    <phoneticPr fontId="4"/>
  </si>
  <si>
    <t>管理</t>
    <rPh sb="0" eb="2">
      <t>カンリ</t>
    </rPh>
    <phoneticPr fontId="4"/>
  </si>
  <si>
    <t>打合せ</t>
    <rPh sb="0" eb="2">
      <t>ウチアワ</t>
    </rPh>
    <phoneticPr fontId="4"/>
  </si>
  <si>
    <t>エンハンス</t>
    <phoneticPr fontId="4"/>
  </si>
  <si>
    <t>新規ON</t>
    <rPh sb="0" eb="2">
      <t>シンキ</t>
    </rPh>
    <phoneticPr fontId="4"/>
  </si>
  <si>
    <t>ASP標準版</t>
    <rPh sb="3" eb="5">
      <t>ヒョウジュン</t>
    </rPh>
    <rPh sb="5" eb="6">
      <t>バン</t>
    </rPh>
    <phoneticPr fontId="4"/>
  </si>
  <si>
    <t>ホワイトモック</t>
    <phoneticPr fontId="4"/>
  </si>
  <si>
    <t>フロント帳票</t>
    <rPh sb="4" eb="6">
      <t>チョウヒョウ</t>
    </rPh>
    <phoneticPr fontId="4"/>
  </si>
  <si>
    <t>追付き</t>
    <rPh sb="0" eb="2">
      <t>オイツ</t>
    </rPh>
    <phoneticPr fontId="4"/>
  </si>
  <si>
    <t>MFデザイン</t>
    <phoneticPr fontId="5"/>
  </si>
  <si>
    <t>役割</t>
    <phoneticPr fontId="4"/>
  </si>
  <si>
    <t>メンバ</t>
    <phoneticPr fontId="4"/>
  </si>
  <si>
    <t>合計</t>
    <rPh sb="0" eb="2">
      <t>ゴウケイ</t>
    </rPh>
    <phoneticPr fontId="5"/>
  </si>
  <si>
    <t>項目</t>
  </si>
  <si>
    <t>Book名／シート名</t>
  </si>
  <si>
    <t>項目マスタ.xlsx</t>
  </si>
  <si>
    <t>項目マスタ</t>
  </si>
  <si>
    <t>項目が記載されている行</t>
  </si>
  <si>
    <t>複写する行数</t>
  </si>
  <si>
    <t>ExcelBook名</t>
    <phoneticPr fontId="4"/>
  </si>
  <si>
    <t>選択肢が格納されているシート名</t>
    <phoneticPr fontId="4"/>
  </si>
  <si>
    <t>項目が格納されているシート名</t>
    <phoneticPr fontId="4"/>
  </si>
  <si>
    <t>詳細説明</t>
    <rPh sb="0" eb="2">
      <t>ショウサイ</t>
    </rPh>
    <rPh sb="2" eb="4">
      <t>セツメイ</t>
    </rPh>
    <phoneticPr fontId="3"/>
  </si>
  <si>
    <t>項目選択肢</t>
    <phoneticPr fontId="4"/>
  </si>
  <si>
    <t>合計</t>
    <rPh sb="0" eb="2">
      <t>ゴウケイ</t>
    </rPh>
    <phoneticPr fontId="4"/>
  </si>
  <si>
    <t>役割</t>
    <rPh sb="0" eb="2">
      <t>ヤクワリ</t>
    </rPh>
    <phoneticPr fontId="4"/>
  </si>
  <si>
    <t>メンバ</t>
    <phoneticPr fontId="4"/>
  </si>
  <si>
    <t>営業日</t>
    <rPh sb="0" eb="3">
      <t>エイギョウビ</t>
    </rPh>
    <phoneticPr fontId="5"/>
  </si>
  <si>
    <t>項目マスタ version</t>
    <rPh sb="0" eb="2">
      <t>コウモク</t>
    </rPh>
    <phoneticPr fontId="5"/>
  </si>
  <si>
    <t>W1</t>
    <phoneticPr fontId="5"/>
  </si>
  <si>
    <t>W2</t>
    <phoneticPr fontId="5"/>
  </si>
  <si>
    <t>W3</t>
    <phoneticPr fontId="5"/>
  </si>
  <si>
    <t>W4</t>
    <phoneticPr fontId="5"/>
  </si>
  <si>
    <t>W5</t>
    <phoneticPr fontId="5"/>
  </si>
  <si>
    <t>集計基準</t>
    <rPh sb="0" eb="2">
      <t>シュウケイ</t>
    </rPh>
    <rPh sb="2" eb="4">
      <t>キジュン</t>
    </rPh>
    <phoneticPr fontId="5"/>
  </si>
  <si>
    <t>MM</t>
    <phoneticPr fontId="4"/>
  </si>
  <si>
    <t>MW</t>
    <phoneticPr fontId="4"/>
  </si>
  <si>
    <t>MD</t>
    <phoneticPr fontId="4"/>
  </si>
  <si>
    <t>MM</t>
    <phoneticPr fontId="5"/>
  </si>
  <si>
    <t>当月</t>
    <rPh sb="0" eb="2">
      <t>トウゲツ</t>
    </rPh>
    <phoneticPr fontId="5"/>
  </si>
  <si>
    <t>base</t>
    <phoneticPr fontId="4"/>
  </si>
  <si>
    <t>W5</t>
    <phoneticPr fontId="5"/>
  </si>
  <si>
    <t>MM</t>
    <phoneticPr fontId="4"/>
  </si>
  <si>
    <t>MW</t>
    <phoneticPr fontId="4"/>
  </si>
  <si>
    <t>MD</t>
    <phoneticPr fontId="4"/>
  </si>
  <si>
    <t>base</t>
    <phoneticPr fontId="4"/>
  </si>
  <si>
    <t>集計</t>
    <rPh sb="0" eb="2">
      <t>シュウケイ</t>
    </rPh>
    <phoneticPr fontId="5"/>
  </si>
  <si>
    <t>MM</t>
    <phoneticPr fontId="4"/>
  </si>
  <si>
    <t>MD</t>
    <phoneticPr fontId="4"/>
  </si>
  <si>
    <t>投資情報</t>
    <rPh sb="0" eb="2">
      <t>トウシ</t>
    </rPh>
    <rPh sb="2" eb="4">
      <t>ジョウホウ</t>
    </rPh>
    <phoneticPr fontId="4"/>
  </si>
  <si>
    <t>STARモバイル</t>
  </si>
  <si>
    <t>テーマ対応</t>
    <rPh sb="3" eb="5">
      <t>タイオウ</t>
    </rPh>
    <phoneticPr fontId="3"/>
  </si>
  <si>
    <t>投資情報</t>
    <rPh sb="0" eb="2">
      <t>トウシ</t>
    </rPh>
    <rPh sb="2" eb="4">
      <t>ジョウホウ</t>
    </rPh>
    <phoneticPr fontId="5"/>
  </si>
  <si>
    <t>PC版</t>
    <rPh sb="2" eb="3">
      <t>バン</t>
    </rPh>
    <phoneticPr fontId="3"/>
  </si>
  <si>
    <t>スマホアプリ版</t>
    <rPh sb="6" eb="7">
      <t>バン</t>
    </rPh>
    <phoneticPr fontId="3"/>
  </si>
  <si>
    <t>作業</t>
    <rPh sb="0" eb="2">
      <t>サギョウ</t>
    </rPh>
    <phoneticPr fontId="3"/>
  </si>
  <si>
    <t>調査・問合せ</t>
    <rPh sb="0" eb="2">
      <t>チョウサ</t>
    </rPh>
    <rPh sb="3" eb="5">
      <t>トイアワ</t>
    </rPh>
    <phoneticPr fontId="3"/>
  </si>
  <si>
    <t>見積り</t>
    <rPh sb="0" eb="2">
      <t>ミツモ</t>
    </rPh>
    <phoneticPr fontId="3"/>
  </si>
  <si>
    <t>休暇</t>
    <rPh sb="0" eb="2">
      <t>キュウカ</t>
    </rPh>
    <phoneticPr fontId="3"/>
  </si>
  <si>
    <t>引継・教育</t>
    <rPh sb="0" eb="2">
      <t>ヒキツ</t>
    </rPh>
    <rPh sb="3" eb="5">
      <t>キョウイク</t>
    </rPh>
    <phoneticPr fontId="3"/>
  </si>
  <si>
    <t>新規ON</t>
    <rPh sb="0" eb="2">
      <t>シンキ</t>
    </rPh>
    <phoneticPr fontId="3"/>
  </si>
  <si>
    <t>納品</t>
    <rPh sb="0" eb="2">
      <t>ノウヒン</t>
    </rPh>
    <phoneticPr fontId="3"/>
  </si>
  <si>
    <t>自己研鑽</t>
  </si>
  <si>
    <t>投資情報</t>
    <rPh sb="0" eb="2">
      <t>トウシ</t>
    </rPh>
    <rPh sb="2" eb="4">
      <t>ジョウホウ</t>
    </rPh>
    <phoneticPr fontId="3"/>
  </si>
  <si>
    <t>分類9</t>
    <rPh sb="0" eb="2">
      <t>ブンルイ</t>
    </rPh>
    <phoneticPr fontId="4"/>
  </si>
  <si>
    <t>分類10</t>
    <rPh sb="0" eb="2">
      <t>ブンルイ</t>
    </rPh>
    <phoneticPr fontId="4"/>
  </si>
  <si>
    <t>補助1</t>
    <rPh sb="0" eb="2">
      <t>ホジョ</t>
    </rPh>
    <phoneticPr fontId="3"/>
  </si>
  <si>
    <t>補助2</t>
    <rPh sb="0" eb="2">
      <t>ホジョ</t>
    </rPh>
    <phoneticPr fontId="3"/>
  </si>
  <si>
    <t>引継・教育</t>
    <rPh sb="0" eb="2">
      <t>ヒキツギ</t>
    </rPh>
    <rPh sb="3" eb="5">
      <t>キョウイク</t>
    </rPh>
    <phoneticPr fontId="3"/>
  </si>
  <si>
    <t>テーマ対応</t>
    <rPh sb="3" eb="5">
      <t>タイオウ</t>
    </rPh>
    <phoneticPr fontId="5"/>
  </si>
  <si>
    <t>通常対応</t>
    <rPh sb="0" eb="2">
      <t>ツウジョウ</t>
    </rPh>
    <rPh sb="2" eb="4">
      <t>タイオウ</t>
    </rPh>
    <phoneticPr fontId="3"/>
  </si>
  <si>
    <t>テーマ対応</t>
  </si>
  <si>
    <t>一度納品した対応に対する追加要望</t>
    <rPh sb="0" eb="2">
      <t>イチド</t>
    </rPh>
    <rPh sb="2" eb="4">
      <t>ノウヒン</t>
    </rPh>
    <rPh sb="6" eb="8">
      <t>タイオウ</t>
    </rPh>
    <rPh sb="9" eb="10">
      <t>タイ</t>
    </rPh>
    <rPh sb="12" eb="14">
      <t>ツイカ</t>
    </rPh>
    <rPh sb="14" eb="16">
      <t>ヨウボウ</t>
    </rPh>
    <phoneticPr fontId="3"/>
  </si>
  <si>
    <t>障害是正対応や事前準備、不備対応など、必ずやる必要がある改善</t>
    <rPh sb="0" eb="2">
      <t>ショウガイ</t>
    </rPh>
    <rPh sb="2" eb="4">
      <t>ゼセイ</t>
    </rPh>
    <rPh sb="4" eb="6">
      <t>タイオウ</t>
    </rPh>
    <rPh sb="7" eb="9">
      <t>ジゼン</t>
    </rPh>
    <rPh sb="9" eb="11">
      <t>ジュンビ</t>
    </rPh>
    <rPh sb="12" eb="14">
      <t>フビ</t>
    </rPh>
    <rPh sb="14" eb="16">
      <t>タイオウ</t>
    </rPh>
    <rPh sb="19" eb="20">
      <t>カナラ</t>
    </rPh>
    <rPh sb="23" eb="25">
      <t>ヒツヨウ</t>
    </rPh>
    <rPh sb="28" eb="30">
      <t>カイゼン</t>
    </rPh>
    <phoneticPr fontId="3"/>
  </si>
  <si>
    <t>手隙だったらやろうねレベルの改善</t>
    <rPh sb="0" eb="2">
      <t>テスキ</t>
    </rPh>
    <rPh sb="14" eb="16">
      <t>カイゼン</t>
    </rPh>
    <phoneticPr fontId="3"/>
  </si>
  <si>
    <t>PC版</t>
    <rPh sb="2" eb="3">
      <t>バン</t>
    </rPh>
    <phoneticPr fontId="5"/>
  </si>
  <si>
    <t>投資情報</t>
  </si>
  <si>
    <t>PC版</t>
  </si>
  <si>
    <t>スマホアプリ版</t>
    <rPh sb="6" eb="7">
      <t>バン</t>
    </rPh>
    <phoneticPr fontId="5"/>
  </si>
  <si>
    <t>スマホアプリ版</t>
  </si>
  <si>
    <t>見積り</t>
    <rPh sb="0" eb="2">
      <t>ミツモ</t>
    </rPh>
    <phoneticPr fontId="5"/>
  </si>
  <si>
    <t>自己研鑽</t>
    <rPh sb="0" eb="2">
      <t>ジコ</t>
    </rPh>
    <rPh sb="2" eb="4">
      <t>ケンサン</t>
    </rPh>
    <phoneticPr fontId="5"/>
  </si>
  <si>
    <t>案件に紐づかない勉強</t>
    <rPh sb="0" eb="2">
      <t>アンケン</t>
    </rPh>
    <rPh sb="3" eb="4">
      <t>ヒモ</t>
    </rPh>
    <rPh sb="8" eb="10">
      <t>ベンキョウ</t>
    </rPh>
    <phoneticPr fontId="3"/>
  </si>
  <si>
    <t>XXXXXX</t>
  </si>
  <si>
    <t>補助1</t>
    <rPh sb="0" eb="2">
      <t>ホジョ</t>
    </rPh>
    <phoneticPr fontId="4"/>
  </si>
  <si>
    <t>補助2</t>
    <rPh sb="0" eb="2">
      <t>ホジョ</t>
    </rPh>
    <phoneticPr fontId="4"/>
  </si>
  <si>
    <t>(チケットNo)</t>
    <phoneticPr fontId="4"/>
  </si>
  <si>
    <t>テーマ対応</t>
    <rPh sb="3" eb="5">
      <t>タイオウ</t>
    </rPh>
    <phoneticPr fontId="5"/>
  </si>
  <si>
    <t>プロジェクトＡ</t>
    <phoneticPr fontId="5"/>
  </si>
  <si>
    <t>プロジェクトB</t>
    <phoneticPr fontId="5"/>
  </si>
  <si>
    <t>XXXXXX</t>
    <phoneticPr fontId="5"/>
  </si>
  <si>
    <t>XXXXXX</t>
    <phoneticPr fontId="5"/>
  </si>
  <si>
    <t>分類</t>
    <rPh sb="0" eb="2">
      <t>ブンルイ</t>
    </rPh>
    <phoneticPr fontId="12"/>
  </si>
  <si>
    <t>テーマ対応</t>
    <phoneticPr fontId="4"/>
  </si>
  <si>
    <t>10月標準</t>
  </si>
  <si>
    <t>未定</t>
  </si>
  <si>
    <t>-</t>
  </si>
  <si>
    <t>新規ON</t>
    <rPh sb="0" eb="2">
      <t>シンキ</t>
    </rPh>
    <phoneticPr fontId="4"/>
  </si>
  <si>
    <t>環境保全・ライブラリ</t>
    <phoneticPr fontId="4"/>
  </si>
  <si>
    <t>ブランチ追付きのみ</t>
    <rPh sb="4" eb="6">
      <t>オイツ</t>
    </rPh>
    <phoneticPr fontId="3"/>
  </si>
  <si>
    <t>追付き対応</t>
    <rPh sb="3" eb="5">
      <t>タイオウ</t>
    </rPh>
    <phoneticPr fontId="4"/>
  </si>
  <si>
    <t>ASP標準版</t>
    <rPh sb="3" eb="5">
      <t>ヒョウジュン</t>
    </rPh>
    <rPh sb="5" eb="6">
      <t>バン</t>
    </rPh>
    <phoneticPr fontId="4"/>
  </si>
  <si>
    <t>ホワイトモック</t>
    <phoneticPr fontId="4"/>
  </si>
  <si>
    <t>フロント帳票</t>
    <rPh sb="4" eb="6">
      <t>チョウヒョウ</t>
    </rPh>
    <phoneticPr fontId="4"/>
  </si>
  <si>
    <t>投資情報Ph2 PC版改善提案</t>
    <rPh sb="0" eb="2">
      <t>トウシ</t>
    </rPh>
    <rPh sb="2" eb="4">
      <t>ジョウホウ</t>
    </rPh>
    <rPh sb="10" eb="11">
      <t>バン</t>
    </rPh>
    <rPh sb="11" eb="13">
      <t>カイゼン</t>
    </rPh>
    <rPh sb="13" eb="15">
      <t>テイアン</t>
    </rPh>
    <phoneticPr fontId="4"/>
  </si>
  <si>
    <t>投資情報Ph2 スマホアプリ</t>
    <phoneticPr fontId="4"/>
  </si>
  <si>
    <t>STARモバイル対応</t>
    <phoneticPr fontId="4"/>
  </si>
  <si>
    <t>休暇・研修・帰社</t>
  </si>
  <si>
    <t>STAR_MF&gt;MFデザイン&gt;管理&gt;&gt;&gt;&gt;&gt;&gt;&gt;</t>
  </si>
  <si>
    <t>STAR_MF&gt;MFデザイン&gt;打合せ&gt;内部&gt;&gt;&gt;&gt;&gt;&gt;</t>
  </si>
  <si>
    <t>STAR_MF&gt;MFデザイン&gt;打合せ&gt;外部&gt;&gt;&gt;&gt;&gt;&gt;</t>
  </si>
  <si>
    <t>STAR_MF&gt;MFデザイン&gt;エンハンス&gt;調査・問合せ&gt;&gt;&gt;&gt;&gt;&gt;</t>
  </si>
  <si>
    <t>STAR_MF&gt;MFデザイン&gt;エンハンス&gt;引継・教育&gt;&gt;&gt;&gt;&gt;&gt;</t>
  </si>
  <si>
    <t>STAR_MF&gt;MFデザイン&gt;テーマ対応&gt;見積り&gt;&gt;&gt;&gt;&gt;&gt;</t>
  </si>
  <si>
    <t>STAR_MF&gt;MFデザイン&gt;テーマ対応&gt;新規&gt;&gt;&gt;&gt;&gt;&gt;</t>
  </si>
  <si>
    <t>STAR_MF&gt;MFデザイン&gt;テーマ対応&gt;仕様変更&gt;&gt;&gt;&gt;&gt;&gt;</t>
  </si>
  <si>
    <t>STAR_MF&gt;MFデザイン&gt;テーマ対応&gt;内部改善&gt;必須&gt;&gt;&gt;&gt;&gt;</t>
  </si>
  <si>
    <t>STAR_MF&gt;MFデザイン&gt;テーマ対応&gt;内部改善&gt;不要不急&gt;&gt;&gt;&gt;&gt;</t>
  </si>
  <si>
    <t>STAR_MF&gt;MFデザイン&gt;テーマ対応&gt;障害_自責&gt;本番環境&gt;&gt;&gt;&gt;&gt;</t>
  </si>
  <si>
    <t>STAR_MF&gt;MFデザイン&gt;テーマ対応&gt;障害_自責&gt;試験環境&gt;&gt;&gt;&gt;&gt;</t>
  </si>
  <si>
    <t>STAR_MF&gt;MFデザイン&gt;新規ON&gt;見積り&gt;&gt;&gt;&gt;&gt;&gt;</t>
  </si>
  <si>
    <t>STAR_MF&gt;MFデザイン&gt;新規ON&gt;新規&gt;&gt;&gt;&gt;&gt;&gt;</t>
  </si>
  <si>
    <t>STAR_MF&gt;MFデザイン&gt;新規ON&gt;仕様変更&gt;&gt;&gt;&gt;&gt;&gt;</t>
  </si>
  <si>
    <t>STAR_MF&gt;MFデザイン&gt;新規ON&gt;内部改善&gt;必須&gt;&gt;&gt;&gt;&gt;</t>
  </si>
  <si>
    <t>STAR_MF&gt;MFデザイン&gt;新規ON&gt;内部改善&gt;不要不急&gt;&gt;&gt;&gt;&gt;</t>
  </si>
  <si>
    <t>STAR_MF&gt;MFデザイン&gt;新規ON&gt;障害_自責&gt;本番環境&gt;&gt;&gt;&gt;&gt;</t>
  </si>
  <si>
    <t>STAR_MF&gt;MFデザイン&gt;新規ON&gt;障害_自責&gt;試験環境&gt;&gt;&gt;&gt;&gt;</t>
  </si>
  <si>
    <t>STAR_MF&gt;MFデザイン&gt;ASP標準版&gt;見積り&gt;&gt;&gt;&gt;&gt;&gt;</t>
  </si>
  <si>
    <t>STAR_MF&gt;MFデザイン&gt;ASP標準版&gt;新規&gt;&gt;&gt;&gt;&gt;&gt;</t>
  </si>
  <si>
    <t>STAR_MF&gt;MFデザイン&gt;ASP標準版&gt;仕様変更&gt;&gt;&gt;&gt;&gt;&gt;</t>
  </si>
  <si>
    <t>STAR_MF&gt;MFデザイン&gt;ASP標準版&gt;内部改善&gt;必須&gt;&gt;&gt;&gt;&gt;</t>
  </si>
  <si>
    <t>STAR_MF&gt;MFデザイン&gt;ASP標準版&gt;内部改善&gt;不要不急&gt;&gt;&gt;&gt;&gt;</t>
  </si>
  <si>
    <t>STAR_MF&gt;MFデザイン&gt;ASP標準版&gt;障害_自責&gt;本番環境&gt;&gt;&gt;&gt;&gt;</t>
  </si>
  <si>
    <t>STAR_MF&gt;MFデザイン&gt;ASP標準版&gt;障害_自責&gt;試験環境&gt;&gt;&gt;&gt;&gt;</t>
  </si>
  <si>
    <t>STAR_MF&gt;MFデザイン&gt;ASP標準版&gt;追付き&gt;&gt;&gt;&gt;&gt;&gt;</t>
  </si>
  <si>
    <t>STAR_MF&gt;MFデザイン&gt;ホワイトモック&gt;見積り&gt;&gt;&gt;&gt;&gt;&gt;</t>
  </si>
  <si>
    <t>STAR_MF&gt;MFデザイン&gt;ホワイトモック&gt;新規&gt;&gt;&gt;&gt;&gt;&gt;</t>
  </si>
  <si>
    <t>STAR_MF&gt;MFデザイン&gt;ホワイトモック&gt;仕様変更&gt;&gt;&gt;&gt;&gt;&gt;</t>
  </si>
  <si>
    <t>STAR_MF&gt;MFデザイン&gt;ホワイトモック&gt;内部改善&gt;必須&gt;&gt;&gt;&gt;&gt;</t>
  </si>
  <si>
    <t>STAR_MF&gt;MFデザイン&gt;ホワイトモック&gt;内部改善&gt;不要不急&gt;&gt;&gt;&gt;&gt;</t>
  </si>
  <si>
    <t>STAR_MF&gt;MFデザイン&gt;ホワイトモック&gt;障害_自責&gt;本番環境&gt;&gt;&gt;&gt;&gt;</t>
  </si>
  <si>
    <t>STAR_MF&gt;MFデザイン&gt;ホワイトモック&gt;障害_自責&gt;試験環境&gt;&gt;&gt;&gt;&gt;</t>
  </si>
  <si>
    <t>STAR_MF&gt;MFデザイン&gt;ホワイトモック&gt;追付き&gt;&gt;&gt;&gt;&gt;&gt;</t>
  </si>
  <si>
    <t>STAR_MF&gt;MFデザイン&gt;フロント帳票&gt;テーマ対応&gt;見積り&gt;&gt;&gt;&gt;&gt;</t>
  </si>
  <si>
    <t>STAR_MF&gt;MFデザイン&gt;フロント帳票&gt;テーマ対応&gt;新規&gt;&gt;&gt;&gt;&gt;</t>
  </si>
  <si>
    <t>STAR_MF&gt;MFデザイン&gt;フロント帳票&gt;テーマ対応&gt;仕様変更&gt;&gt;&gt;&gt;&gt;</t>
  </si>
  <si>
    <t>STAR_MF&gt;MFデザイン&gt;フロント帳票&gt;テーマ対応&gt;内部改善&gt;必須&gt;&gt;&gt;&gt;</t>
  </si>
  <si>
    <t>STAR_MF&gt;MFデザイン&gt;フロント帳票&gt;テーマ対応&gt;内部改善&gt;不要不急&gt;&gt;&gt;&gt;</t>
  </si>
  <si>
    <t>STAR_MF&gt;MFデザイン&gt;フロント帳票&gt;テーマ対応&gt;障害_自責&gt;本番環境&gt;&gt;&gt;&gt;</t>
  </si>
  <si>
    <t>STAR_MF&gt;MFデザイン&gt;フロント帳票&gt;テーマ対応&gt;障害_自責&gt;試験環境&gt;&gt;&gt;&gt;</t>
  </si>
  <si>
    <t>STAR_MF&gt;MFデザイン&gt;フロント帳票&gt;新規ON&gt;見積り&gt;&gt;&gt;&gt;&gt;</t>
  </si>
  <si>
    <t>STAR_MF&gt;MFデザイン&gt;フロント帳票&gt;新規ON&gt;新規&gt;&gt;&gt;&gt;&gt;</t>
  </si>
  <si>
    <t>STAR_MF&gt;MFデザイン&gt;フロント帳票&gt;新規ON&gt;仕様変更&gt;&gt;&gt;&gt;&gt;</t>
  </si>
  <si>
    <t>STAR_MF&gt;MFデザイン&gt;フロント帳票&gt;新規ON&gt;内部改善&gt;必須&gt;&gt;&gt;&gt;</t>
  </si>
  <si>
    <t>STAR_MF&gt;MFデザイン&gt;フロント帳票&gt;新規ON&gt;内部改善&gt;不要不急&gt;&gt;&gt;&gt;</t>
  </si>
  <si>
    <t>STAR_MF&gt;MFデザイン&gt;フロント帳票&gt;新規ON&gt;障害_自責&gt;本番環境&gt;&gt;&gt;&gt;</t>
  </si>
  <si>
    <t>STAR_MF&gt;MFデザイン&gt;フロント帳票&gt;新規ON&gt;障害_自責&gt;試験環境&gt;&gt;&gt;&gt;</t>
  </si>
  <si>
    <t>STAR_MF&gt;MFデザイン&gt;追付き&gt;&gt;&gt;&gt;&gt;&gt;&gt;</t>
  </si>
  <si>
    <t>STAR_MF&gt;トレスタ&gt;&gt;&gt;&gt;&gt;&gt;&gt;&gt;</t>
  </si>
  <si>
    <t>STAR_MF&gt;社内業務&gt;打合せ&gt;内部&gt;&gt;&gt;&gt;&gt;&gt;</t>
  </si>
  <si>
    <t>STAR_MF&gt;社内業務&gt;打合せ&gt;外部&gt;&gt;&gt;&gt;&gt;&gt;</t>
  </si>
  <si>
    <t>STAR_MF&gt;社内業務&gt;研修&gt;&gt;&gt;&gt;&gt;&gt;&gt;</t>
  </si>
  <si>
    <t>STAR_MF&gt;社内業務&gt;自己研鑽&gt;&gt;&gt;&gt;&gt;&gt;&gt;</t>
  </si>
  <si>
    <t>STAR_MF&gt;社内業務&gt;雑務&gt;&gt;&gt;&gt;&gt;&gt;&gt;</t>
  </si>
  <si>
    <t>STAR_MF&gt;休暇&gt;有休&gt;&gt;&gt;&gt;&gt;&gt;&gt;</t>
  </si>
  <si>
    <t>STAR_MF&gt;休暇&gt;振休&gt;&gt;&gt;&gt;&gt;&gt;&gt;</t>
  </si>
  <si>
    <t>10月標準</t>
    <rPh sb="2" eb="3">
      <t>ガツ</t>
    </rPh>
    <rPh sb="3" eb="5">
      <t>ヒョウジュン</t>
    </rPh>
    <phoneticPr fontId="5"/>
  </si>
  <si>
    <t>未定</t>
    <rPh sb="0" eb="2">
      <t>ミテイ</t>
    </rPh>
    <phoneticPr fontId="5"/>
  </si>
  <si>
    <t>トレスタ</t>
    <phoneticPr fontId="4"/>
  </si>
  <si>
    <t>トレスタ&gt;</t>
  </si>
  <si>
    <t>休暇・研修・帰社&gt;</t>
  </si>
  <si>
    <t>STARモバイル対応&gt;</t>
  </si>
  <si>
    <t>投資情報Ph2 PC版改善提案&gt;</t>
  </si>
  <si>
    <t>投資情報Ph2 スマホアプリ&gt;</t>
  </si>
  <si>
    <t>追付き対応&gt;</t>
  </si>
  <si>
    <t>管理&gt;</t>
  </si>
  <si>
    <t>フロント帳票&gt;</t>
  </si>
  <si>
    <t>テーマ対応&gt;-</t>
  </si>
  <si>
    <t>テーマ対応&gt;10月標準</t>
  </si>
  <si>
    <t>テーマ対応&gt;未定</t>
  </si>
  <si>
    <t>新規ON&gt;-</t>
  </si>
  <si>
    <t>新規ON&gt;10月標準</t>
  </si>
  <si>
    <t>新規ON&gt;未定</t>
  </si>
  <si>
    <t>ASP標準版&gt;-</t>
  </si>
  <si>
    <t>ASP標準版&gt;10月標準</t>
  </si>
  <si>
    <t>ASP標準版&gt;未定</t>
  </si>
  <si>
    <t>ホワイトモック&gt;-</t>
  </si>
  <si>
    <t>ホワイトモック&gt;10月標準</t>
  </si>
  <si>
    <t>ホワイトモック&gt;未定</t>
  </si>
  <si>
    <t>マッピング用マトリクス</t>
  </si>
  <si>
    <t>マッピング元(実績入力)</t>
    <rPh sb="5" eb="6">
      <t>モト</t>
    </rPh>
    <rPh sb="7" eb="9">
      <t>ジッセキ</t>
    </rPh>
    <rPh sb="9" eb="11">
      <t>ニュウリョク</t>
    </rPh>
    <phoneticPr fontId="4"/>
  </si>
  <si>
    <t>マッピング先</t>
    <rPh sb="5" eb="6">
      <t>サキ</t>
    </rPh>
    <phoneticPr fontId="4"/>
  </si>
  <si>
    <t>補助1</t>
    <rPh sb="0" eb="2">
      <t>ホジョ</t>
    </rPh>
    <phoneticPr fontId="5"/>
  </si>
  <si>
    <t>[STAR-MF]要員計画_(NNC).xlsx 558751090(qmsrv052)</t>
  </si>
  <si>
    <t>管理</t>
    <rPh sb="0" eb="2">
      <t>カンリ</t>
    </rPh>
    <phoneticPr fontId="3"/>
  </si>
  <si>
    <t>ホワイトモック</t>
  </si>
  <si>
    <t>社内業務</t>
  </si>
  <si>
    <t>デザイン</t>
  </si>
  <si>
    <t>レビュー</t>
  </si>
  <si>
    <t>リリース</t>
  </si>
  <si>
    <t>プロジェクトＡ</t>
  </si>
  <si>
    <t>プロジェクトB</t>
  </si>
  <si>
    <t>環境・ライブラリ</t>
    <rPh sb="0" eb="2">
      <t>カンキョウ</t>
    </rPh>
    <phoneticPr fontId="3"/>
  </si>
  <si>
    <t>環境・ライブラリ</t>
    <rPh sb="0" eb="2">
      <t>カンキョウ</t>
    </rPh>
    <phoneticPr fontId="5"/>
  </si>
  <si>
    <t>環境・ライブラリ</t>
  </si>
  <si>
    <t>試験環境</t>
  </si>
  <si>
    <t>不備</t>
    <rPh sb="0" eb="2">
      <t>フビ</t>
    </rPh>
    <phoneticPr fontId="5"/>
  </si>
  <si>
    <t>商用リリース後に発覚した自責障害。障害報告が必要。
他責の場合は変更管理を出してもらい、「新規」or「仕様変更」対応。</t>
    <rPh sb="0" eb="2">
      <t>ショウヨウ</t>
    </rPh>
    <rPh sb="6" eb="7">
      <t>ゴ</t>
    </rPh>
    <rPh sb="8" eb="10">
      <t>ハッカク</t>
    </rPh>
    <rPh sb="12" eb="13">
      <t>ジ</t>
    </rPh>
    <rPh sb="13" eb="14">
      <t>セキ</t>
    </rPh>
    <rPh sb="14" eb="16">
      <t>ショウガイ</t>
    </rPh>
    <rPh sb="17" eb="19">
      <t>ショウガイ</t>
    </rPh>
    <rPh sb="19" eb="21">
      <t>ホウコク</t>
    </rPh>
    <rPh sb="22" eb="24">
      <t>ヒツヨウ</t>
    </rPh>
    <rPh sb="26" eb="27">
      <t>ホカ</t>
    </rPh>
    <rPh sb="27" eb="28">
      <t>セキ</t>
    </rPh>
    <rPh sb="29" eb="31">
      <t>バアイ</t>
    </rPh>
    <rPh sb="32" eb="34">
      <t>ヘンコウ</t>
    </rPh>
    <rPh sb="34" eb="36">
      <t>カンリ</t>
    </rPh>
    <rPh sb="37" eb="38">
      <t>ダ</t>
    </rPh>
    <rPh sb="45" eb="47">
      <t>シンキ</t>
    </rPh>
    <rPh sb="51" eb="53">
      <t>シヨウ</t>
    </rPh>
    <rPh sb="53" eb="55">
      <t>ヘンコウ</t>
    </rPh>
    <rPh sb="56" eb="58">
      <t>タイオウ</t>
    </rPh>
    <phoneticPr fontId="3"/>
  </si>
  <si>
    <t>試験フェーズで発覚した自責障害。障害報告が必要。
他責の場合は変更管理を出してもらい、「新規」or「仕様変更」対応。</t>
    <rPh sb="0" eb="2">
      <t>シケン</t>
    </rPh>
    <rPh sb="7" eb="9">
      <t>ハッカク</t>
    </rPh>
    <rPh sb="11" eb="12">
      <t>ジ</t>
    </rPh>
    <rPh sb="12" eb="13">
      <t>セキ</t>
    </rPh>
    <rPh sb="13" eb="15">
      <t>ショウガイ</t>
    </rPh>
    <rPh sb="16" eb="18">
      <t>ショウガイ</t>
    </rPh>
    <rPh sb="18" eb="20">
      <t>ホウコク</t>
    </rPh>
    <rPh sb="21" eb="23">
      <t>ヒツヨウ</t>
    </rPh>
    <phoneticPr fontId="3"/>
  </si>
  <si>
    <t>不備</t>
    <rPh sb="0" eb="2">
      <t>フビ</t>
    </rPh>
    <phoneticPr fontId="3"/>
  </si>
  <si>
    <t>軽微な指摘事項。障害報告は不要。
他責の場合は変更管理を出してもらい、「新規」or「仕様変更」対応。</t>
    <rPh sb="0" eb="2">
      <t>ケイビ</t>
    </rPh>
    <rPh sb="3" eb="5">
      <t>シテキ</t>
    </rPh>
    <rPh sb="5" eb="7">
      <t>ジコウ</t>
    </rPh>
    <rPh sb="8" eb="10">
      <t>ショウガイ</t>
    </rPh>
    <rPh sb="10" eb="12">
      <t>ホウコク</t>
    </rPh>
    <rPh sb="13" eb="15">
      <t>フヨウ</t>
    </rPh>
    <phoneticPr fontId="3"/>
  </si>
  <si>
    <t>日付</t>
    <rPh sb="0" eb="2">
      <t>ヒヅケ</t>
    </rPh>
    <phoneticPr fontId="12"/>
  </si>
  <si>
    <t>対象シート</t>
    <rPh sb="0" eb="2">
      <t>タイショウ</t>
    </rPh>
    <phoneticPr fontId="12"/>
  </si>
  <si>
    <t>修正内容</t>
    <rPh sb="0" eb="2">
      <t>シュウセイ</t>
    </rPh>
    <rPh sb="2" eb="4">
      <t>ナイヨウ</t>
    </rPh>
    <phoneticPr fontId="12"/>
  </si>
  <si>
    <t>作業者</t>
    <rPh sb="0" eb="3">
      <t>サギョウシャ</t>
    </rPh>
    <phoneticPr fontId="12"/>
  </si>
  <si>
    <t>全て</t>
    <rPh sb="0" eb="1">
      <t>スベ</t>
    </rPh>
    <phoneticPr fontId="12"/>
  </si>
  <si>
    <t>新規作成</t>
    <rPh sb="0" eb="2">
      <t>シンキ</t>
    </rPh>
    <rPh sb="2" eb="4">
      <t>サクセイ</t>
    </rPh>
    <phoneticPr fontId="12"/>
  </si>
  <si>
    <t>倉川</t>
    <rPh sb="0" eb="1">
      <t>クラ</t>
    </rPh>
    <rPh sb="1" eb="2">
      <t>カワ</t>
    </rPh>
    <phoneticPr fontId="12"/>
  </si>
  <si>
    <t>※当資料と同じディレクトリに「項目マスタ.xlsx」を配置して下さい</t>
    <rPh sb="31" eb="32">
      <t>クダ</t>
    </rPh>
    <phoneticPr fontId="4"/>
  </si>
  <si>
    <t>No</t>
    <phoneticPr fontId="12"/>
  </si>
  <si>
    <t>SLG-17</t>
  </si>
  <si>
    <t>No</t>
    <phoneticPr fontId="5"/>
  </si>
  <si>
    <t>最終行</t>
  </si>
  <si>
    <t>XXXXXX</t>
    <phoneticPr fontId="5"/>
  </si>
  <si>
    <t>Di</t>
  </si>
  <si>
    <t>新規</t>
  </si>
  <si>
    <t>調査・問合せ</t>
  </si>
  <si>
    <t>新規ON</t>
  </si>
  <si>
    <t>内部改善</t>
  </si>
  <si>
    <t>必須</t>
  </si>
  <si>
    <t>不要不急</t>
  </si>
  <si>
    <t>STAR_MF&gt;MFデザイン&gt;環境・ライブラリ&gt;ブランチ分割&gt;&gt;&gt;&gt;&gt;&gt;</t>
  </si>
  <si>
    <t>STAR_MF&gt;MFデザイン&gt;環境・ライブラリ&gt;納品&gt;&gt;&gt;&gt;&gt;&gt;</t>
  </si>
  <si>
    <t>STAR_MF&gt;MFデザイン&gt;環境・ライブラリ&gt;内部改善&gt;必須&gt;&gt;&gt;&gt;&gt;</t>
  </si>
  <si>
    <t>STAR_MF&gt;MFデザイン&gt;環境・ライブラリ&gt;内部改善&gt;不要不急&gt;&gt;&gt;&gt;&gt;</t>
  </si>
  <si>
    <t>STAR_MF&gt;MFデザイン&gt;環境・ライブラリ&gt;障害_自責&gt;本番環境&gt;&gt;&gt;&gt;&gt;</t>
  </si>
  <si>
    <t>STAR_MF&gt;MFデザイン&gt;環境・ライブラリ&gt;障害_自責&gt;試験環境&gt;&gt;&gt;&gt;&gt;</t>
  </si>
  <si>
    <t>環境・ライブラリ</t>
    <rPh sb="0" eb="2">
      <t>カンキョウ</t>
    </rPh>
    <phoneticPr fontId="4"/>
  </si>
  <si>
    <t>-</t>
    <phoneticPr fontId="5"/>
  </si>
  <si>
    <t>Co</t>
  </si>
  <si>
    <t>フロント帳票</t>
  </si>
  <si>
    <t>仕様変更</t>
  </si>
  <si>
    <t>De</t>
  </si>
  <si>
    <t>作業</t>
    <rPh sb="0" eb="2">
      <t>サギョウ</t>
    </rPh>
    <phoneticPr fontId="5"/>
  </si>
  <si>
    <t>STAR_MF&gt;MFデザイン&gt;テーマ対応&gt;障害_自責&gt;不備&gt;&gt;&gt;&gt;&gt;</t>
  </si>
  <si>
    <t>STAR_MF&gt;MFデザイン&gt;新規ON&gt;障害_自責&gt;不備&gt;&gt;&gt;&gt;&gt;</t>
  </si>
  <si>
    <t>STAR_MF&gt;MFデザイン&gt;ASP標準版&gt;障害_自責&gt;不備&gt;&gt;&gt;&gt;&gt;</t>
  </si>
  <si>
    <t>STAR_MF&gt;MFデザイン&gt;ホワイトモック&gt;障害_自責&gt;不備&gt;&gt;&gt;&gt;&gt;</t>
  </si>
  <si>
    <t>STAR_MF&gt;MFデザイン&gt;フロント帳票&gt;テーマ対応&gt;障害_自責&gt;不備&gt;&gt;&gt;&gt;</t>
  </si>
  <si>
    <t>STAR_MF&gt;MFデザイン&gt;フロント帳票&gt;新規ON&gt;障害_自責&gt;不備&gt;&gt;&gt;&gt;</t>
  </si>
  <si>
    <t>STAR_MF&gt;MFデザイン&gt;環境・ライブラリ&gt;障害_自責&gt;不備&gt;&gt;&gt;&gt;&gt;</t>
  </si>
  <si>
    <t>倉川</t>
  </si>
  <si>
    <t>管理</t>
  </si>
  <si>
    <t>打合せ</t>
  </si>
  <si>
    <t>内部</t>
  </si>
  <si>
    <t>部会</t>
  </si>
  <si>
    <t>外部</t>
  </si>
  <si>
    <t>STMF_BRANCH-953</t>
  </si>
  <si>
    <t>PL定例(準備含む)</t>
  </si>
  <si>
    <t>STMF_KAIZEN-180</t>
  </si>
  <si>
    <t>実績管理方式検討</t>
  </si>
  <si>
    <t>顧客定例ほか</t>
  </si>
  <si>
    <t>課題QA対応</t>
  </si>
  <si>
    <t>ACOPEN_APL-16</t>
  </si>
  <si>
    <t>方式検討</t>
  </si>
  <si>
    <t>村山</t>
  </si>
  <si>
    <t>MF朝会</t>
  </si>
  <si>
    <t>休暇</t>
  </si>
  <si>
    <t>有休</t>
  </si>
  <si>
    <t>休暇は7:30</t>
  </si>
  <si>
    <t>最終行</t>
    <phoneticPr fontId="4"/>
  </si>
  <si>
    <t>藤田</t>
  </si>
  <si>
    <t>課会、部会(準備含む)など</t>
  </si>
  <si>
    <t>その他打合せ？</t>
  </si>
  <si>
    <t>稲永</t>
  </si>
  <si>
    <t>源津</t>
  </si>
  <si>
    <t>実績入力など</t>
  </si>
  <si>
    <t>山田</t>
  </si>
  <si>
    <t>作業</t>
  </si>
  <si>
    <t>　入力したら必ず[入力規則チェック]を実行して下さい。</t>
    <rPh sb="1" eb="3">
      <t>ニュウリョク</t>
    </rPh>
    <rPh sb="6" eb="7">
      <t>カナラ</t>
    </rPh>
    <rPh sb="9" eb="11">
      <t>ニュウリョク</t>
    </rPh>
    <rPh sb="11" eb="13">
      <t>キソク</t>
    </rPh>
    <rPh sb="19" eb="21">
      <t>ジッコウ</t>
    </rPh>
    <rPh sb="23" eb="24">
      <t>クダ</t>
    </rPh>
    <phoneticPr fontId="4"/>
  </si>
  <si>
    <t>■</t>
  </si>
  <si>
    <t>資料全体構成</t>
  </si>
  <si>
    <t>当資料構成</t>
    <rPh sb="0" eb="1">
      <t>トウ</t>
    </rPh>
    <rPh sb="1" eb="3">
      <t>シリョウ</t>
    </rPh>
    <rPh sb="3" eb="5">
      <t>コウセイ</t>
    </rPh>
    <phoneticPr fontId="12"/>
  </si>
  <si>
    <t>No</t>
  </si>
  <si>
    <t>シート名</t>
    <rPh sb="3" eb="4">
      <t>メイ</t>
    </rPh>
    <phoneticPr fontId="12"/>
  </si>
  <si>
    <t>説明</t>
    <rPh sb="0" eb="2">
      <t>セツメイ</t>
    </rPh>
    <phoneticPr fontId="12"/>
  </si>
  <si>
    <t>改訂履歴</t>
    <rPh sb="0" eb="2">
      <t>カイテイ</t>
    </rPh>
    <rPh sb="2" eb="4">
      <t>リレキ</t>
    </rPh>
    <phoneticPr fontId="12"/>
  </si>
  <si>
    <t>この資料について</t>
    <rPh sb="2" eb="4">
      <t>シリョウ</t>
    </rPh>
    <phoneticPr fontId="12"/>
  </si>
  <si>
    <t>当シート</t>
    <rPh sb="0" eb="1">
      <t>トウ</t>
    </rPh>
    <phoneticPr fontId="12"/>
  </si>
  <si>
    <t>設定</t>
    <rPh sb="0" eb="2">
      <t>セッテイ</t>
    </rPh>
    <phoneticPr fontId="12"/>
  </si>
  <si>
    <r>
      <t>項目マスタ.xlsxからコピーされるシート。</t>
    </r>
    <r>
      <rPr>
        <b/>
        <sz val="10"/>
        <color rgb="FFFF0000"/>
        <rFont val="Meiryo UI"/>
        <family val="3"/>
        <charset val="128"/>
      </rPr>
      <t>編集不可</t>
    </r>
    <rPh sb="0" eb="2">
      <t>コウモク</t>
    </rPh>
    <rPh sb="22" eb="24">
      <t>ヘンシュウ</t>
    </rPh>
    <rPh sb="24" eb="26">
      <t>フカ</t>
    </rPh>
    <phoneticPr fontId="12"/>
  </si>
  <si>
    <r>
      <t>(非表示シート)項目マスタ.xlsxからコピーされるシート。各分類の入力規制を管理。</t>
    </r>
    <r>
      <rPr>
        <b/>
        <sz val="10"/>
        <color rgb="FFFF0000"/>
        <rFont val="Meiryo UI"/>
        <family val="3"/>
        <charset val="128"/>
      </rPr>
      <t>編集不可</t>
    </r>
    <rPh sb="1" eb="2">
      <t>ヒ</t>
    </rPh>
    <rPh sb="2" eb="4">
      <t>ヒョウジ</t>
    </rPh>
    <rPh sb="8" eb="10">
      <t>コウモク</t>
    </rPh>
    <rPh sb="30" eb="31">
      <t>カク</t>
    </rPh>
    <rPh sb="31" eb="33">
      <t>ブンルイ</t>
    </rPh>
    <rPh sb="34" eb="36">
      <t>ニュウリョク</t>
    </rPh>
    <rPh sb="36" eb="38">
      <t>キセイ</t>
    </rPh>
    <rPh sb="39" eb="41">
      <t>カンリ</t>
    </rPh>
    <rPh sb="42" eb="44">
      <t>ヘンシュウ</t>
    </rPh>
    <rPh sb="44" eb="46">
      <t>フカ</t>
    </rPh>
    <phoneticPr fontId="12"/>
  </si>
  <si>
    <t>MAP</t>
  </si>
  <si>
    <t>(非表示シート)項目マスタ.xlsxからコピーする際のターゲット管理。マクロから参照される。</t>
    <rPh sb="1" eb="2">
      <t>ヒ</t>
    </rPh>
    <rPh sb="2" eb="4">
      <t>ヒョウジ</t>
    </rPh>
    <rPh sb="8" eb="10">
      <t>コウモク</t>
    </rPh>
    <rPh sb="25" eb="26">
      <t>サイ</t>
    </rPh>
    <rPh sb="32" eb="34">
      <t>カンリ</t>
    </rPh>
    <rPh sb="40" eb="42">
      <t>サンショウ</t>
    </rPh>
    <phoneticPr fontId="12"/>
  </si>
  <si>
    <r>
      <t>l</t>
    </r>
    <r>
      <rPr>
        <sz val="10"/>
        <color theme="1"/>
        <rFont val="Meiryo UI"/>
        <family val="3"/>
        <charset val="128"/>
      </rPr>
      <t>ist</t>
    </r>
  </si>
  <si>
    <t>入力規制用</t>
    <rPh sb="0" eb="2">
      <t>ニュウリョク</t>
    </rPh>
    <rPh sb="2" eb="4">
      <t>キセイ</t>
    </rPh>
    <rPh sb="4" eb="5">
      <t>ヨウ</t>
    </rPh>
    <phoneticPr fontId="12"/>
  </si>
  <si>
    <t>馬渕</t>
    <rPh sb="0" eb="2">
      <t>マブチ</t>
    </rPh>
    <phoneticPr fontId="12"/>
  </si>
  <si>
    <t>村山</t>
    <rPh sb="0" eb="2">
      <t>ムラヤマ</t>
    </rPh>
    <phoneticPr fontId="4"/>
  </si>
  <si>
    <t>菊地</t>
    <rPh sb="0" eb="2">
      <t>キクチ</t>
    </rPh>
    <phoneticPr fontId="4"/>
  </si>
  <si>
    <t>･･･</t>
    <phoneticPr fontId="4"/>
  </si>
  <si>
    <t>サマリ_メンバ</t>
    <phoneticPr fontId="4"/>
  </si>
  <si>
    <t>サマリ_全体</t>
    <rPh sb="4" eb="6">
      <t>ゼンタイ</t>
    </rPh>
    <phoneticPr fontId="12"/>
  </si>
  <si>
    <t>サマリ_MF詳細</t>
    <rPh sb="6" eb="8">
      <t>ショウサイ</t>
    </rPh>
    <phoneticPr fontId="12"/>
  </si>
  <si>
    <t>項目マスタ</t>
    <rPh sb="0" eb="2">
      <t>コウモク</t>
    </rPh>
    <phoneticPr fontId="4"/>
  </si>
  <si>
    <t>項目選択肢</t>
    <rPh sb="0" eb="2">
      <t>コウモク</t>
    </rPh>
    <rPh sb="2" eb="5">
      <t>センタクシ</t>
    </rPh>
    <phoneticPr fontId="4"/>
  </si>
  <si>
    <t>勤務日数</t>
    <rPh sb="0" eb="2">
      <t>キンム</t>
    </rPh>
    <rPh sb="2" eb="4">
      <t>ニッスウ</t>
    </rPh>
    <phoneticPr fontId="4"/>
  </si>
  <si>
    <t>当月基準設定、項目マスタのバージョンおよび最新化管理</t>
    <rPh sb="0" eb="2">
      <t>トウゲツ</t>
    </rPh>
    <rPh sb="2" eb="4">
      <t>キジュン</t>
    </rPh>
    <rPh sb="4" eb="6">
      <t>セッテイ</t>
    </rPh>
    <rPh sb="7" eb="9">
      <t>コウモク</t>
    </rPh>
    <rPh sb="21" eb="23">
      <t>サイシン</t>
    </rPh>
    <rPh sb="23" eb="24">
      <t>カ</t>
    </rPh>
    <rPh sb="24" eb="26">
      <t>カンリ</t>
    </rPh>
    <phoneticPr fontId="12"/>
  </si>
  <si>
    <t>(非表示シート)営業日設定</t>
    <rPh sb="1" eb="2">
      <t>ヒ</t>
    </rPh>
    <rPh sb="2" eb="4">
      <t>ヒョウジ</t>
    </rPh>
    <rPh sb="8" eb="11">
      <t>エイギョウビ</t>
    </rPh>
    <rPh sb="11" eb="13">
      <t>セッテイ</t>
    </rPh>
    <phoneticPr fontId="12"/>
  </si>
  <si>
    <t>運用方針</t>
    <rPh sb="0" eb="2">
      <t>ウンヨウ</t>
    </rPh>
    <rPh sb="2" eb="4">
      <t>ホウシン</t>
    </rPh>
    <phoneticPr fontId="12"/>
  </si>
  <si>
    <t>●</t>
    <phoneticPr fontId="4"/>
  </si>
  <si>
    <t>月初め</t>
    <rPh sb="0" eb="1">
      <t>ツキ</t>
    </rPh>
    <rPh sb="1" eb="2">
      <t>ハジ</t>
    </rPh>
    <phoneticPr fontId="4"/>
  </si>
  <si>
    <t>◆</t>
    <phoneticPr fontId="4"/>
  </si>
  <si>
    <t>管理者</t>
    <rPh sb="0" eb="3">
      <t>カンリシャ</t>
    </rPh>
    <phoneticPr fontId="4"/>
  </si>
  <si>
    <t>「設定」シートの「対象年月」を当月初日に更新する。</t>
    <rPh sb="1" eb="3">
      <t>セッテイ</t>
    </rPh>
    <rPh sb="9" eb="11">
      <t>タイショウ</t>
    </rPh>
    <rPh sb="11" eb="13">
      <t>ネンゲツ</t>
    </rPh>
    <rPh sb="15" eb="17">
      <t>トウゲツ</t>
    </rPh>
    <rPh sb="17" eb="19">
      <t>ショニチ</t>
    </rPh>
    <rPh sb="20" eb="22">
      <t>コウシン</t>
    </rPh>
    <phoneticPr fontId="4"/>
  </si>
  <si>
    <t>各実績入力シートの日付が更新される。</t>
    <rPh sb="0" eb="1">
      <t>カク</t>
    </rPh>
    <rPh sb="1" eb="3">
      <t>ジッセキ</t>
    </rPh>
    <rPh sb="3" eb="5">
      <t>ニュウリョク</t>
    </rPh>
    <rPh sb="9" eb="11">
      <t>ヒヅケ</t>
    </rPh>
    <rPh sb="12" eb="14">
      <t>コウシン</t>
    </rPh>
    <phoneticPr fontId="4"/>
  </si>
  <si>
    <t>各作業者</t>
    <rPh sb="0" eb="1">
      <t>カク</t>
    </rPh>
    <rPh sb="1" eb="4">
      <t>サギョウシャ</t>
    </rPh>
    <phoneticPr fontId="4"/>
  </si>
  <si>
    <t>各作業者の実績入力シート</t>
    <rPh sb="0" eb="1">
      <t>カク</t>
    </rPh>
    <rPh sb="1" eb="4">
      <t>サギョウシャ</t>
    </rPh>
    <rPh sb="5" eb="7">
      <t>ジッセキ</t>
    </rPh>
    <rPh sb="7" eb="9">
      <t>ニュウリョク</t>
    </rPh>
    <phoneticPr fontId="4"/>
  </si>
  <si>
    <t>各実績入力シートの時間をクリアする</t>
    <rPh sb="0" eb="1">
      <t>カク</t>
    </rPh>
    <rPh sb="1" eb="3">
      <t>ジッセキ</t>
    </rPh>
    <rPh sb="3" eb="5">
      <t>ニュウリョク</t>
    </rPh>
    <rPh sb="9" eb="11">
      <t>ジカン</t>
    </rPh>
    <phoneticPr fontId="4"/>
  </si>
  <si>
    <t>資料をコピーし、新しい月用の作業実績記録表を作成する。</t>
    <rPh sb="0" eb="2">
      <t>シリョウ</t>
    </rPh>
    <rPh sb="8" eb="9">
      <t>アタラ</t>
    </rPh>
    <rPh sb="11" eb="12">
      <t>ツキ</t>
    </rPh>
    <rPh sb="12" eb="13">
      <t>ヨウ</t>
    </rPh>
    <rPh sb="14" eb="16">
      <t>サギョウ</t>
    </rPh>
    <rPh sb="16" eb="18">
      <t>ジッセキ</t>
    </rPh>
    <rPh sb="18" eb="20">
      <t>キロク</t>
    </rPh>
    <rPh sb="20" eb="21">
      <t>ヒョウ</t>
    </rPh>
    <rPh sb="22" eb="24">
      <t>サクセイ</t>
    </rPh>
    <phoneticPr fontId="4"/>
  </si>
  <si>
    <t>・</t>
    <phoneticPr fontId="4"/>
  </si>
  <si>
    <t>→</t>
    <phoneticPr fontId="4"/>
  </si>
  <si>
    <t>各作業者実績入力シート</t>
    <rPh sb="0" eb="1">
      <t>カク</t>
    </rPh>
    <rPh sb="1" eb="4">
      <t>サギョウシャ</t>
    </rPh>
    <rPh sb="4" eb="6">
      <t>ジッセキ</t>
    </rPh>
    <rPh sb="6" eb="8">
      <t>ニュウリョク</t>
    </rPh>
    <phoneticPr fontId="4"/>
  </si>
  <si>
    <t>各作業者</t>
    <rPh sb="0" eb="4">
      <t>カクサギョウシャ</t>
    </rPh>
    <phoneticPr fontId="4"/>
  </si>
  <si>
    <t>サマリ_全体</t>
    <rPh sb="4" eb="6">
      <t>ゼンタイ</t>
    </rPh>
    <phoneticPr fontId="4"/>
  </si>
  <si>
    <t>分類3までのサマリ</t>
    <rPh sb="0" eb="2">
      <t>ブンルイ</t>
    </rPh>
    <phoneticPr fontId="4"/>
  </si>
  <si>
    <t>サマリ_MF詳細</t>
    <rPh sb="6" eb="8">
      <t>ショウサイ</t>
    </rPh>
    <phoneticPr fontId="4"/>
  </si>
  <si>
    <t>MFのマネージャ定例報告資料「[STAR-MF]要員計画_(NNC).xlsx」へのINPUTとすべく、カテゴライズをそろえたサマリ</t>
    <rPh sb="8" eb="10">
      <t>テイレイ</t>
    </rPh>
    <rPh sb="10" eb="12">
      <t>ホウコク</t>
    </rPh>
    <rPh sb="12" eb="14">
      <t>シリョウ</t>
    </rPh>
    <rPh sb="24" eb="26">
      <t>ヨウイン</t>
    </rPh>
    <rPh sb="26" eb="28">
      <t>ケイカク</t>
    </rPh>
    <phoneticPr fontId="4"/>
  </si>
  <si>
    <t>○</t>
    <phoneticPr fontId="4"/>
  </si>
  <si>
    <t>入力不正がある場合、下記の様に赤ハイライトされます。修正して下さい。</t>
  </si>
  <si>
    <t>なお、分類1が未入力である場合、集計対象としません。(エラー判定もしない)</t>
    <rPh sb="3" eb="5">
      <t>ブンルイ</t>
    </rPh>
    <rPh sb="7" eb="10">
      <t>ミニュウリョク</t>
    </rPh>
    <rPh sb="13" eb="15">
      <t>バアイ</t>
    </rPh>
    <rPh sb="16" eb="18">
      <t>シュウケイ</t>
    </rPh>
    <rPh sb="18" eb="20">
      <t>タイショウ</t>
    </rPh>
    <rPh sb="30" eb="32">
      <t>ハンテイ</t>
    </rPh>
    <phoneticPr fontId="4"/>
  </si>
  <si>
    <t>「分類1」～「分類10」の入力値を変更したい場合</t>
  </si>
  <si>
    <t>項目マスタ.xlsxを更新する</t>
  </si>
  <si>
    <t>「設定」シートの「項目最新化」ボタンを押下する</t>
  </si>
  <si>
    <t>「サマリ_MF詳細」シートの「当資料の分類(項目マスタの分類)」を最新化し、マッピングを実施する</t>
    <rPh sb="15" eb="16">
      <t>トウ</t>
    </rPh>
    <rPh sb="16" eb="18">
      <t>シリョウ</t>
    </rPh>
    <rPh sb="19" eb="21">
      <t>ブンルイ</t>
    </rPh>
    <rPh sb="22" eb="24">
      <t>コウモク</t>
    </rPh>
    <rPh sb="28" eb="30">
      <t>ブンルイ</t>
    </rPh>
    <rPh sb="33" eb="35">
      <t>サイシン</t>
    </rPh>
    <rPh sb="35" eb="36">
      <t>カ</t>
    </rPh>
    <rPh sb="44" eb="46">
      <t>ジッシ</t>
    </rPh>
    <phoneticPr fontId="4"/>
  </si>
  <si>
    <t>※</t>
    <phoneticPr fontId="4"/>
  </si>
  <si>
    <t>結構大変な作業です。。。。</t>
    <rPh sb="0" eb="2">
      <t>ケッコウ</t>
    </rPh>
    <rPh sb="2" eb="4">
      <t>タイヘン</t>
    </rPh>
    <rPh sb="5" eb="7">
      <t>サギョウ</t>
    </rPh>
    <phoneticPr fontId="4"/>
  </si>
  <si>
    <t>実績入力</t>
    <rPh sb="0" eb="2">
      <t>ジッセキ</t>
    </rPh>
    <rPh sb="2" eb="4">
      <t>ニュウリョク</t>
    </rPh>
    <phoneticPr fontId="4"/>
  </si>
  <si>
    <t>◇</t>
    <phoneticPr fontId="4"/>
  </si>
  <si>
    <t>実績集計</t>
    <rPh sb="0" eb="2">
      <t>ジッセキ</t>
    </rPh>
    <rPh sb="2" eb="4">
      <t>シュウケイ</t>
    </rPh>
    <phoneticPr fontId="4"/>
  </si>
  <si>
    <t>メール確認、日報、工数記入など</t>
    <rPh sb="3" eb="5">
      <t>カクニン</t>
    </rPh>
    <rPh sb="6" eb="8">
      <t>ニッポウ</t>
    </rPh>
    <rPh sb="9" eb="11">
      <t>コウスウ</t>
    </rPh>
    <rPh sb="11" eb="13">
      <t>キニュウ</t>
    </rPh>
    <phoneticPr fontId="4"/>
  </si>
  <si>
    <t>MF朝会以外の打ち合わせ・説明会など</t>
    <rPh sb="4" eb="6">
      <t>イガイ</t>
    </rPh>
    <rPh sb="7" eb="8">
      <t>ウ</t>
    </rPh>
    <rPh sb="9" eb="10">
      <t>ア</t>
    </rPh>
    <rPh sb="13" eb="16">
      <t>セツメイカイ</t>
    </rPh>
    <phoneticPr fontId="4"/>
  </si>
  <si>
    <t>見積り</t>
  </si>
  <si>
    <t>メール確認、日報、工数記入など</t>
  </si>
  <si>
    <t>MF朝会以外の打ち合わせ・説明会など</t>
  </si>
  <si>
    <t>課会</t>
  </si>
  <si>
    <t>案件管理・要員管理</t>
  </si>
  <si>
    <t>調査・問い合わせ</t>
    <rPh sb="0" eb="2">
      <t>チョウサ</t>
    </rPh>
    <rPh sb="3" eb="4">
      <t>ト</t>
    </rPh>
    <rPh sb="5" eb="6">
      <t>ア</t>
    </rPh>
    <phoneticPr fontId="3"/>
  </si>
  <si>
    <t>内部改善など&gt;</t>
  </si>
  <si>
    <t>内部改善など</t>
    <phoneticPr fontId="4"/>
  </si>
  <si>
    <t>-</t>
    <phoneticPr fontId="4"/>
  </si>
  <si>
    <t>かんたん口座開設アプリ</t>
  </si>
  <si>
    <t>ファシリティ業務</t>
  </si>
  <si>
    <t>ファシリティ業務</t>
    <rPh sb="6" eb="8">
      <t>ギョウム</t>
    </rPh>
    <phoneticPr fontId="4"/>
  </si>
  <si>
    <t>A</t>
  </si>
  <si>
    <t>A</t>
    <phoneticPr fontId="5"/>
  </si>
  <si>
    <t>その他打合せ</t>
  </si>
  <si>
    <t>実績入力・タスク表更新</t>
  </si>
  <si>
    <t>実績入力・タスク表更新</t>
    <rPh sb="0" eb="2">
      <t>ジッセキ</t>
    </rPh>
    <rPh sb="2" eb="4">
      <t>ニュウリョク</t>
    </rPh>
    <rPh sb="8" eb="9">
      <t>ヒョウ</t>
    </rPh>
    <rPh sb="9" eb="11">
      <t>コウシン</t>
    </rPh>
    <phoneticPr fontId="4"/>
  </si>
  <si>
    <t>リーダ業務</t>
    <rPh sb="3" eb="5">
      <t>ギョウム</t>
    </rPh>
    <phoneticPr fontId="3"/>
  </si>
  <si>
    <t>提案活動</t>
    <rPh sb="0" eb="2">
      <t>テイアン</t>
    </rPh>
    <rPh sb="2" eb="4">
      <t>カツドウ</t>
    </rPh>
    <phoneticPr fontId="3"/>
  </si>
  <si>
    <t>MFにかかるリーダータスク(要員管理、予実管理)</t>
    <rPh sb="14" eb="16">
      <t>ヨウイン</t>
    </rPh>
    <rPh sb="16" eb="18">
      <t>カンリ</t>
    </rPh>
    <rPh sb="19" eb="20">
      <t>ヨ</t>
    </rPh>
    <rPh sb="20" eb="21">
      <t>ジツ</t>
    </rPh>
    <rPh sb="21" eb="23">
      <t>カンリ</t>
    </rPh>
    <phoneticPr fontId="5"/>
  </si>
  <si>
    <t>リーダ業務</t>
  </si>
  <si>
    <t>週次報告書</t>
    <rPh sb="0" eb="1">
      <t>シュウ</t>
    </rPh>
    <rPh sb="1" eb="2">
      <t>ジ</t>
    </rPh>
    <rPh sb="2" eb="5">
      <t>ホウコクショ</t>
    </rPh>
    <phoneticPr fontId="4"/>
  </si>
  <si>
    <t>週次報告書</t>
  </si>
  <si>
    <t>朝会、夕会、進捗報告</t>
  </si>
  <si>
    <t>De</t>
    <phoneticPr fontId="5"/>
  </si>
  <si>
    <t>Co</t>
    <phoneticPr fontId="5"/>
  </si>
  <si>
    <t>Di</t>
    <phoneticPr fontId="5"/>
  </si>
  <si>
    <t>メンバ</t>
    <phoneticPr fontId="4"/>
  </si>
  <si>
    <t>役割</t>
    <phoneticPr fontId="4"/>
  </si>
  <si>
    <t>※チケット化されていないタスクは集計対象外です。</t>
    <rPh sb="5" eb="6">
      <t>カ</t>
    </rPh>
    <rPh sb="16" eb="18">
      <t>シュウケイ</t>
    </rPh>
    <rPh sb="18" eb="21">
      <t>タイショウガイ</t>
    </rPh>
    <phoneticPr fontId="4"/>
  </si>
  <si>
    <t>サマリ_タスク</t>
    <phoneticPr fontId="4"/>
  </si>
  <si>
    <t>新規作成</t>
    <rPh sb="0" eb="2">
      <t>シンキ</t>
    </rPh>
    <rPh sb="2" eb="4">
      <t>サクセイ</t>
    </rPh>
    <phoneticPr fontId="4"/>
  </si>
  <si>
    <t>倉川</t>
    <rPh sb="0" eb="1">
      <t>クラ</t>
    </rPh>
    <rPh sb="1" eb="2">
      <t>カワ</t>
    </rPh>
    <phoneticPr fontId="4"/>
  </si>
  <si>
    <t/>
  </si>
  <si>
    <t>サマリ_タスク</t>
    <phoneticPr fontId="4"/>
  </si>
  <si>
    <t>チケット化されたタスクごとのサマリ</t>
    <rPh sb="4" eb="5">
      <t>カ</t>
    </rPh>
    <phoneticPr fontId="4"/>
  </si>
  <si>
    <t>※チケット化されていないタスクは集計対象外です。</t>
    <phoneticPr fontId="4"/>
  </si>
  <si>
    <t>STMF_BRANCH-953</t>
    <phoneticPr fontId="4"/>
  </si>
  <si>
    <t>PL定例(準備含む）</t>
  </si>
  <si>
    <t>PL定例(準備含む）</t>
    <rPh sb="5" eb="7">
      <t>ジュンビ</t>
    </rPh>
    <rPh sb="7" eb="8">
      <t>フク</t>
    </rPh>
    <phoneticPr fontId="4"/>
  </si>
  <si>
    <t>開発</t>
    <rPh sb="0" eb="2">
      <t>カイハツ</t>
    </rPh>
    <phoneticPr fontId="3"/>
  </si>
  <si>
    <t>倉川</t>
    <rPh sb="0" eb="1">
      <t>クラ</t>
    </rPh>
    <rPh sb="1" eb="2">
      <t>カワ</t>
    </rPh>
    <phoneticPr fontId="4"/>
  </si>
  <si>
    <t>・集計ミス（マッピング不備）を修正
・「2月標準」～「5月標準」を削除</t>
    <rPh sb="1" eb="3">
      <t>シュウケイ</t>
    </rPh>
    <rPh sb="11" eb="13">
      <t>フビ</t>
    </rPh>
    <rPh sb="15" eb="17">
      <t>シュウセイ</t>
    </rPh>
    <rPh sb="21" eb="22">
      <t>ガツ</t>
    </rPh>
    <rPh sb="22" eb="24">
      <t>ヒョウジュン</t>
    </rPh>
    <rPh sb="28" eb="29">
      <t>ガツ</t>
    </rPh>
    <rPh sb="29" eb="31">
      <t>ヒョウジュン</t>
    </rPh>
    <rPh sb="33" eb="35">
      <t>サクジョ</t>
    </rPh>
    <phoneticPr fontId="4"/>
  </si>
  <si>
    <t>・サマリ_MF詳細
・list</t>
    <rPh sb="7" eb="9">
      <t>ショウサイ</t>
    </rPh>
    <phoneticPr fontId="4"/>
  </si>
  <si>
    <t>STMF_WRAP_REPORT-204</t>
  </si>
  <si>
    <t>STMF_WRAP_REPORT-204</t>
    <phoneticPr fontId="4"/>
  </si>
  <si>
    <t>生保Web</t>
    <rPh sb="0" eb="2">
      <t>セイホ</t>
    </rPh>
    <phoneticPr fontId="3"/>
  </si>
  <si>
    <t>Ver</t>
    <phoneticPr fontId="3"/>
  </si>
  <si>
    <t>ID</t>
    <phoneticPr fontId="4"/>
  </si>
  <si>
    <t>生保Web</t>
    <rPh sb="0" eb="2">
      <t>セイホ</t>
    </rPh>
    <phoneticPr fontId="5"/>
  </si>
  <si>
    <t>生保Web</t>
  </si>
  <si>
    <t>STMF_BRANCH-1040</t>
  </si>
  <si>
    <t>STMF_BRANCH-1040</t>
    <phoneticPr fontId="4"/>
  </si>
  <si>
    <t>課会（準備含む）</t>
  </si>
  <si>
    <t>課会（準備含む）</t>
    <rPh sb="0" eb="1">
      <t>カ</t>
    </rPh>
    <rPh sb="1" eb="2">
      <t>カイ</t>
    </rPh>
    <rPh sb="3" eb="5">
      <t>ジュンビ</t>
    </rPh>
    <rPh sb="5" eb="6">
      <t>フク</t>
    </rPh>
    <phoneticPr fontId="4"/>
  </si>
  <si>
    <t>部会（準備含む）</t>
  </si>
  <si>
    <t>部会（準備含む）</t>
    <rPh sb="3" eb="5">
      <t>ジュンビ</t>
    </rPh>
    <rPh sb="5" eb="6">
      <t>フク</t>
    </rPh>
    <phoneticPr fontId="4"/>
  </si>
  <si>
    <t>研修</t>
  </si>
  <si>
    <t>ACOPEN_APL-99</t>
  </si>
  <si>
    <t>内部打合せ</t>
  </si>
  <si>
    <t>ACOPEN_APL-99</t>
    <phoneticPr fontId="4"/>
  </si>
  <si>
    <t>外部打ち合わせ</t>
  </si>
  <si>
    <t>リーダ業務</t>
    <phoneticPr fontId="5"/>
  </si>
  <si>
    <t>提案活動</t>
    <phoneticPr fontId="3"/>
  </si>
  <si>
    <t>社内業務</t>
    <phoneticPr fontId="5"/>
  </si>
  <si>
    <t>プロジェクトＢ</t>
    <phoneticPr fontId="5"/>
  </si>
  <si>
    <t>ホワイトモック</t>
    <phoneticPr fontId="5"/>
  </si>
  <si>
    <t>STARモバイル</t>
    <phoneticPr fontId="3"/>
  </si>
  <si>
    <t>デザイン</t>
    <phoneticPr fontId="3"/>
  </si>
  <si>
    <t>モック開発</t>
    <rPh sb="3" eb="5">
      <t>カイハツ</t>
    </rPh>
    <phoneticPr fontId="3"/>
  </si>
  <si>
    <t>モック開発</t>
    <rPh sb="3" eb="5">
      <t>カイハツ</t>
    </rPh>
    <phoneticPr fontId="5"/>
  </si>
  <si>
    <t>デザイン制作</t>
    <rPh sb="4" eb="6">
      <t>セイサク</t>
    </rPh>
    <phoneticPr fontId="5"/>
  </si>
  <si>
    <t>モック開発</t>
  </si>
  <si>
    <t>プロジェクトB</t>
    <phoneticPr fontId="3"/>
  </si>
  <si>
    <t>STARモバイル</t>
    <phoneticPr fontId="5"/>
  </si>
  <si>
    <t>トレスタ</t>
    <phoneticPr fontId="3"/>
  </si>
  <si>
    <t>ブランチ保守</t>
    <rPh sb="4" eb="6">
      <t>ホシュ</t>
    </rPh>
    <phoneticPr fontId="3"/>
  </si>
  <si>
    <t>テーマ対応</t>
    <phoneticPr fontId="3"/>
  </si>
  <si>
    <t>レビュー</t>
    <phoneticPr fontId="5"/>
  </si>
  <si>
    <t>障害_自責</t>
    <phoneticPr fontId="3"/>
  </si>
  <si>
    <t>リリース</t>
    <phoneticPr fontId="5"/>
  </si>
  <si>
    <t>8月標準や10月標準などのマスタブランチ作成タスク</t>
    <rPh sb="1" eb="2">
      <t>ガツ</t>
    </rPh>
    <rPh sb="2" eb="4">
      <t>ヒョウジュン</t>
    </rPh>
    <rPh sb="7" eb="8">
      <t>ガツ</t>
    </rPh>
    <rPh sb="8" eb="10">
      <t>ヒョウジュン</t>
    </rPh>
    <rPh sb="20" eb="22">
      <t>サクセイ</t>
    </rPh>
    <phoneticPr fontId="3"/>
  </si>
  <si>
    <t>trunkマージなど</t>
    <phoneticPr fontId="3"/>
  </si>
  <si>
    <t>環境保全・ライブラリ&gt;</t>
  </si>
  <si>
    <t>STAR_MF&gt;MFデザイン&gt;環境・ライブラリ&gt;ブランチ保守&gt;&gt;&gt;&gt;&gt;&gt;</t>
    <phoneticPr fontId="4"/>
  </si>
  <si>
    <t>朝会、夕会、進捗報告</t>
    <rPh sb="0" eb="1">
      <t>アサ</t>
    </rPh>
    <rPh sb="1" eb="2">
      <t>カイ</t>
    </rPh>
    <rPh sb="3" eb="4">
      <t>ユウ</t>
    </rPh>
    <rPh sb="4" eb="5">
      <t>カイ</t>
    </rPh>
    <rPh sb="6" eb="8">
      <t>シンチョク</t>
    </rPh>
    <rPh sb="8" eb="10">
      <t>ホウコク</t>
    </rPh>
    <phoneticPr fontId="4"/>
  </si>
  <si>
    <t>リーダ業務&gt;管理&gt;&gt;&gt;&gt;&gt;&gt;&gt;&gt;</t>
  </si>
  <si>
    <t>リーダ業務&gt;打合せ&gt;内部&gt;&gt;&gt;&gt;&gt;&gt;&gt;</t>
  </si>
  <si>
    <t>リーダ業務&gt;作業&gt;&gt;&gt;&gt;&gt;&gt;&gt;&gt;</t>
  </si>
  <si>
    <t>生保Web</t>
    <rPh sb="0" eb="2">
      <t>セイホ</t>
    </rPh>
    <phoneticPr fontId="5"/>
  </si>
  <si>
    <t>リーダ業務</t>
    <rPh sb="3" eb="5">
      <t>ギョウム</t>
    </rPh>
    <phoneticPr fontId="5"/>
  </si>
  <si>
    <t>STAR_MF&gt;MFデザイン&gt;管理&gt;&gt;&gt;&gt;&gt;&gt;&gt;</t>
    <phoneticPr fontId="4"/>
  </si>
  <si>
    <t>勤務日数</t>
    <rPh sb="0" eb="2">
      <t>キンム</t>
    </rPh>
    <rPh sb="2" eb="4">
      <t>ニッスウ</t>
    </rPh>
    <phoneticPr fontId="5"/>
  </si>
  <si>
    <t>朝会・夕会・MTG</t>
    <phoneticPr fontId="4"/>
  </si>
  <si>
    <t>-</t>
    <phoneticPr fontId="4"/>
  </si>
  <si>
    <t>STMF_WRAP_REPORT-207</t>
  </si>
  <si>
    <t>STMF_WRAP_REPORT-207</t>
    <phoneticPr fontId="4"/>
  </si>
  <si>
    <t>見積もり（翌々月分）</t>
  </si>
  <si>
    <t>見積もり（翌々月分）</t>
    <phoneticPr fontId="4"/>
  </si>
  <si>
    <t>SMII&gt;生保Web&gt;打合せ&gt;内部&gt;&gt;&gt;&gt;&gt;&gt;</t>
  </si>
  <si>
    <t>朝会・夕会・MTG</t>
  </si>
  <si>
    <t>STMF_BRANCH-1060</t>
  </si>
  <si>
    <t>STMF_BRANCH-1060</t>
    <phoneticPr fontId="4"/>
  </si>
  <si>
    <t>ラベルアイコン：デザインの考え方整理</t>
  </si>
  <si>
    <t>ラベルアイコン：デザインの考え方整理</t>
    <phoneticPr fontId="4"/>
  </si>
  <si>
    <t>STMF_WRAP_REPORT-198</t>
  </si>
  <si>
    <t>STMF_WRAP_REPORT-198</t>
    <phoneticPr fontId="4"/>
  </si>
  <si>
    <t>フロント帳票：チーム内ローテーションのための整備</t>
  </si>
  <si>
    <t>フロント帳票：チーム内ローテーションのための整備</t>
    <phoneticPr fontId="4"/>
  </si>
  <si>
    <t>研修</t>
    <rPh sb="0" eb="2">
      <t>ケンシュウ</t>
    </rPh>
    <phoneticPr fontId="4"/>
  </si>
  <si>
    <t>STMF_BRANCH-1084</t>
  </si>
  <si>
    <t>STMF_BRANCH-1084</t>
    <phoneticPr fontId="4"/>
  </si>
  <si>
    <t>Scylla　：自動化ツールのロゴ作成</t>
  </si>
  <si>
    <t>Scylla　：自動化ツールのロゴ作成</t>
    <phoneticPr fontId="4"/>
  </si>
  <si>
    <t>当月</t>
    <phoneticPr fontId="5"/>
  </si>
  <si>
    <t>2月標準</t>
    <rPh sb="1" eb="2">
      <t>ガツ</t>
    </rPh>
    <rPh sb="2" eb="4">
      <t>ヒョウジュン</t>
    </rPh>
    <phoneticPr fontId="4"/>
  </si>
  <si>
    <t>2月標準</t>
  </si>
  <si>
    <t>MF朝会（準備含む）</t>
  </si>
  <si>
    <t>MF朝会（準備含む）</t>
    <rPh sb="5" eb="7">
      <t>ジュンビ</t>
    </rPh>
    <rPh sb="7" eb="8">
      <t>フク</t>
    </rPh>
    <phoneticPr fontId="4"/>
  </si>
  <si>
    <t>C&amp;A</t>
  </si>
  <si>
    <t>C&amp;A</t>
    <phoneticPr fontId="4"/>
  </si>
  <si>
    <t>部会</t>
    <rPh sb="0" eb="2">
      <t>ブカイ</t>
    </rPh>
    <phoneticPr fontId="4"/>
  </si>
  <si>
    <t>課会</t>
    <rPh sb="0" eb="1">
      <t>カ</t>
    </rPh>
    <rPh sb="1" eb="2">
      <t>カイ</t>
    </rPh>
    <phoneticPr fontId="4"/>
  </si>
  <si>
    <t>引継ぎ</t>
    <rPh sb="0" eb="2">
      <t>ヒキツ</t>
    </rPh>
    <phoneticPr fontId="4"/>
  </si>
  <si>
    <t>MF朝会</t>
    <rPh sb="2" eb="4">
      <t>アサカイ</t>
    </rPh>
    <phoneticPr fontId="4"/>
  </si>
  <si>
    <t>馬渕</t>
  </si>
  <si>
    <t>引継ぎ</t>
  </si>
  <si>
    <t>[内部改善]スタイルガイドにOCT18_RWD041【Webフォントコード変更対応】での変更・追加分を反映する</t>
    <phoneticPr fontId="4"/>
  </si>
  <si>
    <t>STMF_KAIZEN-209</t>
    <phoneticPr fontId="4"/>
  </si>
  <si>
    <t>[営業店フロント]JS仕様書更新</t>
    <phoneticPr fontId="4"/>
  </si>
  <si>
    <t>STMF_KAIZEN-210</t>
    <phoneticPr fontId="4"/>
  </si>
  <si>
    <t>STMF_KAIZEN-209</t>
  </si>
  <si>
    <t>[内部改善]スタイルガイドにOCT18_RWD041【Webフォントコード変更対応】での変更・追加分を反映する</t>
  </si>
  <si>
    <t>STMF_KAIZEN-210</t>
  </si>
  <si>
    <t>[営業店フロント]JS仕様書更新</t>
  </si>
  <si>
    <t>5月標準</t>
    <rPh sb="1" eb="2">
      <t>ガツ</t>
    </rPh>
    <rPh sb="2" eb="4">
      <t>ヒョウジュン</t>
    </rPh>
    <phoneticPr fontId="4"/>
  </si>
  <si>
    <t>2月標準</t>
    <phoneticPr fontId="4"/>
  </si>
  <si>
    <t>調査・問い合わせ&gt;</t>
  </si>
  <si>
    <t>テーマ対応&gt;2月標準</t>
  </si>
  <si>
    <t>新規ON&gt;2月標準</t>
  </si>
  <si>
    <t>ASP標準版&gt;2月標準</t>
  </si>
  <si>
    <t>ホワイトモック&gt;2月標準</t>
  </si>
  <si>
    <t>5月標準</t>
    <phoneticPr fontId="4"/>
  </si>
  <si>
    <t>リーダ業務&gt;休暇&gt;有休&gt;&gt;&gt;&gt;&gt;&gt;&gt;</t>
  </si>
  <si>
    <t>SMII&gt;生保Web&gt;打合せ&gt;外部&gt;&gt;&gt;&gt;&gt;&gt;</t>
  </si>
  <si>
    <t>SMII&gt;生保Web&gt;管理&gt;&gt;&gt;&gt;&gt;&gt;&gt;</t>
  </si>
  <si>
    <t>SMII&gt;生保Web&gt;課題QA対応&gt;&gt;&gt;&gt;&gt;&gt;&gt;</t>
  </si>
  <si>
    <t>実績報告資料更新</t>
    <rPh sb="0" eb="4">
      <t>ジッセキホウコク</t>
    </rPh>
    <rPh sb="4" eb="6">
      <t>シリョウ</t>
    </rPh>
    <rPh sb="6" eb="8">
      <t>コウシン</t>
    </rPh>
    <phoneticPr fontId="4"/>
  </si>
  <si>
    <t>実績報告資料更新</t>
  </si>
  <si>
    <t>STMF_KAIZEN-163</t>
  </si>
  <si>
    <t>STMF_KAIZEN-163</t>
    <phoneticPr fontId="4"/>
  </si>
  <si>
    <t>Remote TestKit：今後の検証への取り込み</t>
  </si>
  <si>
    <t>Remote TestKit：今後の検証への取り込み</t>
    <phoneticPr fontId="4"/>
  </si>
  <si>
    <t>外部打合せ(準備含む)</t>
    <rPh sb="0" eb="2">
      <t>ガイブ</t>
    </rPh>
    <rPh sb="2" eb="4">
      <t>ウチアワ</t>
    </rPh>
    <rPh sb="8" eb="9">
      <t>フク</t>
    </rPh>
    <phoneticPr fontId="4"/>
  </si>
  <si>
    <t>派遣会社営業との打ち合わせ</t>
  </si>
  <si>
    <t>派遣会社営業との打ち合わせ</t>
    <rPh sb="0" eb="2">
      <t>ハケン</t>
    </rPh>
    <rPh sb="2" eb="4">
      <t>ガイシャ</t>
    </rPh>
    <rPh sb="4" eb="6">
      <t>エイギョウ</t>
    </rPh>
    <rPh sb="8" eb="9">
      <t>ウ</t>
    </rPh>
    <rPh sb="10" eb="11">
      <t>ア</t>
    </rPh>
    <phoneticPr fontId="4"/>
  </si>
  <si>
    <t>外部打合せ(準備含む)</t>
  </si>
  <si>
    <t>5月標準</t>
  </si>
  <si>
    <t>AFL</t>
    <phoneticPr fontId="3"/>
  </si>
  <si>
    <t>代理店Webコンサル</t>
    <rPh sb="0" eb="2">
      <t>ダイリ</t>
    </rPh>
    <rPh sb="2" eb="3">
      <t>テン</t>
    </rPh>
    <phoneticPr fontId="3"/>
  </si>
  <si>
    <t>打合せ</t>
    <rPh sb="0" eb="2">
      <t>ウチアワ</t>
    </rPh>
    <phoneticPr fontId="3"/>
  </si>
  <si>
    <t>提案</t>
    <rPh sb="0" eb="2">
      <t>テイアン</t>
    </rPh>
    <phoneticPr fontId="3"/>
  </si>
  <si>
    <t>SLC-314</t>
  </si>
  <si>
    <t>[2] html → xhtml変換ツール作成</t>
  </si>
  <si>
    <t>派遣社員対応（調整・手続きなど）</t>
    <rPh sb="0" eb="2">
      <t>ハケン</t>
    </rPh>
    <rPh sb="2" eb="4">
      <t>シャイン</t>
    </rPh>
    <rPh sb="4" eb="6">
      <t>タイオウ</t>
    </rPh>
    <rPh sb="7" eb="9">
      <t>チョウセイ</t>
    </rPh>
    <rPh sb="10" eb="12">
      <t>テツヅ</t>
    </rPh>
    <phoneticPr fontId="4"/>
  </si>
  <si>
    <t>外部打ち合わせ</t>
    <phoneticPr fontId="4"/>
  </si>
  <si>
    <t>3月特別</t>
  </si>
  <si>
    <t>3月特別</t>
    <rPh sb="1" eb="2">
      <t>ガツ</t>
    </rPh>
    <rPh sb="2" eb="4">
      <t>トクベツ</t>
    </rPh>
    <phoneticPr fontId="5"/>
  </si>
  <si>
    <t>テーマ対応&gt;5月標準</t>
  </si>
  <si>
    <t>新規ON&gt;5月標準</t>
  </si>
  <si>
    <t>ASP標準版&gt;5月標準</t>
  </si>
  <si>
    <t>ホワイトモック&gt;5月標準</t>
  </si>
  <si>
    <t>ASP標準版</t>
  </si>
  <si>
    <t>B</t>
  </si>
  <si>
    <t>派遣社員対応（調整・手続きなど）</t>
  </si>
  <si>
    <t>全体</t>
    <rPh sb="0" eb="2">
      <t>ゼンタイ</t>
    </rPh>
    <phoneticPr fontId="4"/>
  </si>
  <si>
    <t>・メンバ変更
・「3月特別」「5月標準」追加
・ほか</t>
    <rPh sb="4" eb="6">
      <t>ヘンコウ</t>
    </rPh>
    <rPh sb="20" eb="22">
      <t>ツイカ</t>
    </rPh>
    <phoneticPr fontId="4"/>
  </si>
  <si>
    <t>菊地</t>
  </si>
  <si>
    <t>朝会ほか</t>
    <phoneticPr fontId="4"/>
  </si>
  <si>
    <t>朝会・内部定例・その他</t>
    <phoneticPr fontId="4"/>
  </si>
  <si>
    <t>STMF_BRANCH-1243</t>
    <phoneticPr fontId="4"/>
  </si>
  <si>
    <t>MF朝会以外の打ち合わせ・課会、説明会など</t>
    <rPh sb="4" eb="6">
      <t>イガイ</t>
    </rPh>
    <rPh sb="7" eb="8">
      <t>ウ</t>
    </rPh>
    <rPh sb="9" eb="10">
      <t>ア</t>
    </rPh>
    <rPh sb="13" eb="14">
      <t>カ</t>
    </rPh>
    <rPh sb="14" eb="15">
      <t>カイ</t>
    </rPh>
    <rPh sb="16" eb="19">
      <t>セツメイカイ</t>
    </rPh>
    <phoneticPr fontId="4"/>
  </si>
  <si>
    <t>朝会ほか</t>
  </si>
  <si>
    <t>STMF_BRANCH-1243</t>
  </si>
  <si>
    <t>朝会・内部定例・その他</t>
  </si>
  <si>
    <t>MF朝会以外の打ち合わせ・課会、説明会など</t>
  </si>
  <si>
    <t>MM</t>
  </si>
  <si>
    <t>メンバ追加</t>
    <rPh sb="3" eb="5">
      <t>ツイカ</t>
    </rPh>
    <phoneticPr fontId="4"/>
  </si>
  <si>
    <t>濱岡</t>
  </si>
  <si>
    <t>濱岡</t>
    <phoneticPr fontId="4"/>
  </si>
  <si>
    <t>A</t>
    <phoneticPr fontId="4"/>
  </si>
  <si>
    <t>MF朝会、チーム会</t>
    <rPh sb="8" eb="9">
      <t>カイ</t>
    </rPh>
    <phoneticPr fontId="4"/>
  </si>
  <si>
    <t>STMF_BRANCH-1202</t>
  </si>
  <si>
    <t>SJSN（七十七証券株式会社）グランドデザイン</t>
  </si>
  <si>
    <t>SJSN（七十七証券株式会社）グランドデザイン</t>
    <phoneticPr fontId="4"/>
  </si>
  <si>
    <t>MF朝会、チーム会</t>
  </si>
  <si>
    <t>STMF_BRANCH-1202</t>
    <phoneticPr fontId="4"/>
  </si>
  <si>
    <t>B</t>
    <phoneticPr fontId="4"/>
  </si>
  <si>
    <t>A</t>
    <phoneticPr fontId="4"/>
  </si>
  <si>
    <t>B</t>
    <phoneticPr fontId="5"/>
  </si>
  <si>
    <t>DEVNET削減、成果物確認</t>
    <rPh sb="6" eb="8">
      <t>サクゲン</t>
    </rPh>
    <rPh sb="9" eb="12">
      <t>セイカブツ</t>
    </rPh>
    <rPh sb="12" eb="14">
      <t>カクニン</t>
    </rPh>
    <phoneticPr fontId="4"/>
  </si>
  <si>
    <t>DEVNET削減、成果物確認</t>
  </si>
  <si>
    <t>tsubaki棚卸し</t>
    <rPh sb="7" eb="9">
      <t>タナオロ</t>
    </rPh>
    <phoneticPr fontId="4"/>
  </si>
  <si>
    <t>RF_TODO-104</t>
    <phoneticPr fontId="4"/>
  </si>
  <si>
    <t>ASPモック残画面のHTML化＆(jsコメント追加)</t>
    <phoneticPr fontId="4"/>
  </si>
  <si>
    <t>STMF_KAIZEN-186</t>
    <phoneticPr fontId="4"/>
  </si>
  <si>
    <t>RF_TODO-104</t>
  </si>
  <si>
    <t>tsubaki棚卸し</t>
  </si>
  <si>
    <t>STMF_KAIZEN-186</t>
  </si>
  <si>
    <t>ASPモック残画面のHTML化＆(jsコメント追加)</t>
  </si>
  <si>
    <t>制作スケジュール記入、見積り、スケジュール調整</t>
    <rPh sb="0" eb="2">
      <t>セイサク</t>
    </rPh>
    <rPh sb="8" eb="10">
      <t>キニュウ</t>
    </rPh>
    <rPh sb="11" eb="13">
      <t>ミツ</t>
    </rPh>
    <rPh sb="21" eb="23">
      <t>チョウセイ</t>
    </rPh>
    <phoneticPr fontId="4"/>
  </si>
  <si>
    <t>制作スケジュール記入、見積り、スケジュール調整</t>
  </si>
  <si>
    <t>庶務色々（ファシリティっぽいもの）</t>
    <rPh sb="0" eb="2">
      <t>ショム</t>
    </rPh>
    <rPh sb="2" eb="4">
      <t>イロイロ</t>
    </rPh>
    <phoneticPr fontId="4"/>
  </si>
  <si>
    <t>庶務色々（ファシリティっぽいもの）</t>
  </si>
  <si>
    <t>STMF_KAIZEN-217</t>
  </si>
  <si>
    <t>STMF_KAIZEN-217</t>
    <phoneticPr fontId="4"/>
  </si>
  <si>
    <t>打ち合わせ（MHIN関連・MF案件前・要員ほか）</t>
    <rPh sb="0" eb="1">
      <t>ウ</t>
    </rPh>
    <rPh sb="2" eb="3">
      <t>ア</t>
    </rPh>
    <rPh sb="10" eb="12">
      <t>カンレン</t>
    </rPh>
    <rPh sb="15" eb="17">
      <t>アンケン</t>
    </rPh>
    <rPh sb="17" eb="18">
      <t>マエ</t>
    </rPh>
    <rPh sb="19" eb="21">
      <t>ヨウイン</t>
    </rPh>
    <phoneticPr fontId="4"/>
  </si>
  <si>
    <t>打ち合わせ（MHIN関連・MF案件前・要員ほか）</t>
  </si>
  <si>
    <t>SLC-314</t>
    <phoneticPr fontId="5"/>
  </si>
  <si>
    <t>[2] html → xhtml変換ツール作成</t>
    <phoneticPr fontId="5"/>
  </si>
  <si>
    <t>内部打合せ</t>
    <phoneticPr fontId="4"/>
  </si>
  <si>
    <t>納品</t>
  </si>
  <si>
    <t>テーマ対応の調整（要員以外）</t>
    <rPh sb="3" eb="5">
      <t>タイオウ</t>
    </rPh>
    <rPh sb="6" eb="8">
      <t>チョウセイ</t>
    </rPh>
    <rPh sb="9" eb="11">
      <t>ヨウイン</t>
    </rPh>
    <rPh sb="11" eb="13">
      <t>イガイ</t>
    </rPh>
    <phoneticPr fontId="4"/>
  </si>
  <si>
    <t>テーマ対応の調整（工数・要員・振返り）</t>
    <rPh sb="3" eb="5">
      <t>タイオウ</t>
    </rPh>
    <rPh sb="6" eb="8">
      <t>チョウセイ</t>
    </rPh>
    <rPh sb="9" eb="11">
      <t>コウスウ</t>
    </rPh>
    <rPh sb="12" eb="14">
      <t>ヨウイン</t>
    </rPh>
    <rPh sb="15" eb="17">
      <t>フリカエ</t>
    </rPh>
    <phoneticPr fontId="4"/>
  </si>
  <si>
    <t>テーマ対応の調整（要員以外）</t>
  </si>
  <si>
    <t>テーマ対応の調整（工数・要員・振返り）</t>
  </si>
  <si>
    <t>APF</t>
  </si>
  <si>
    <t>実績入力・タスク表更新・交通費申請など</t>
    <rPh sb="0" eb="2">
      <t>ジッセキ</t>
    </rPh>
    <rPh sb="2" eb="4">
      <t>ニュウリョク</t>
    </rPh>
    <rPh sb="8" eb="9">
      <t>ヒョウ</t>
    </rPh>
    <rPh sb="9" eb="11">
      <t>コウシン</t>
    </rPh>
    <rPh sb="12" eb="15">
      <t>コウツウヒ</t>
    </rPh>
    <rPh sb="15" eb="17">
      <t>シンセイ</t>
    </rPh>
    <phoneticPr fontId="4"/>
  </si>
  <si>
    <t>実績入力・タスク表更新・交通費申請など</t>
  </si>
  <si>
    <t>XXXXXX&gt;プロジェクトＡ&gt;管理&gt;&gt;&gt;&gt;&gt;&gt;&gt;</t>
  </si>
  <si>
    <t>休日</t>
  </si>
  <si>
    <t>休日（祝日扱い）</t>
  </si>
  <si>
    <t>APF</t>
    <phoneticPr fontId="3"/>
  </si>
  <si>
    <t>設計</t>
    <rPh sb="0" eb="2">
      <t>セッケイ</t>
    </rPh>
    <phoneticPr fontId="3"/>
  </si>
  <si>
    <t>INVEST_PRJ-255</t>
    <phoneticPr fontId="4"/>
  </si>
  <si>
    <t>2019年１月対応：【PC版】　UI方針資料作成</t>
    <phoneticPr fontId="4"/>
  </si>
  <si>
    <t>管理</t>
    <phoneticPr fontId="4"/>
  </si>
  <si>
    <t>雑務。実績とかなんやかや</t>
  </si>
  <si>
    <t>雑務。実績とかなんやかや</t>
    <rPh sb="0" eb="2">
      <t>ザツム</t>
    </rPh>
    <phoneticPr fontId="4"/>
  </si>
  <si>
    <t>SLC-324</t>
  </si>
  <si>
    <t>SLC-324</t>
    <phoneticPr fontId="4"/>
  </si>
  <si>
    <t>[201901～03]レガシーブラウザ対応（フェーズ1）</t>
  </si>
  <si>
    <t>[201901～03]レガシーブラウザ対応（フェーズ1）</t>
    <phoneticPr fontId="4"/>
  </si>
  <si>
    <t>APF-9</t>
  </si>
  <si>
    <t>APF-9</t>
    <phoneticPr fontId="4"/>
  </si>
  <si>
    <t>XXXXXX&gt;プロジェクトＡ&gt;打合せ&gt;内部&gt;&gt;&gt;&gt;&gt;&gt;</t>
  </si>
  <si>
    <t>INVEST_PRJ-255</t>
  </si>
  <si>
    <t>2019年１月対応：【PC版】　UI方針資料作成</t>
  </si>
  <si>
    <t>MF管理系業務（予実管理/見積り/スケジュール調整）</t>
  </si>
  <si>
    <t>MF管理系業務（予実管理/見積り/スケジュール調整）</t>
    <rPh sb="2" eb="4">
      <t>カンリ</t>
    </rPh>
    <rPh sb="4" eb="5">
      <t>ケイ</t>
    </rPh>
    <rPh sb="5" eb="7">
      <t>ギョウム</t>
    </rPh>
    <rPh sb="8" eb="10">
      <t>ヨジツ</t>
    </rPh>
    <rPh sb="10" eb="12">
      <t>カンリ</t>
    </rPh>
    <rPh sb="13" eb="15">
      <t>ミツモリ</t>
    </rPh>
    <rPh sb="23" eb="25">
      <t>チョウセイ</t>
    </rPh>
    <phoneticPr fontId="4"/>
  </si>
  <si>
    <t>MF管理系業務（担当割/要員計画/スケジュール）</t>
  </si>
  <si>
    <t>MF管理系業務（担当割/要員計画/スケジュール）</t>
    <rPh sb="2" eb="4">
      <t>カンリ</t>
    </rPh>
    <rPh sb="4" eb="5">
      <t>ケイ</t>
    </rPh>
    <rPh sb="5" eb="7">
      <t>ギョウム</t>
    </rPh>
    <rPh sb="8" eb="10">
      <t>タントウ</t>
    </rPh>
    <rPh sb="10" eb="11">
      <t>ワリ</t>
    </rPh>
    <rPh sb="12" eb="14">
      <t>ヨウイン</t>
    </rPh>
    <rPh sb="14" eb="16">
      <t>ケイカク</t>
    </rPh>
    <phoneticPr fontId="4"/>
  </si>
  <si>
    <t>Flash脱却</t>
    <rPh sb="5" eb="7">
      <t>ダッキャク</t>
    </rPh>
    <phoneticPr fontId="3"/>
  </si>
  <si>
    <t>Flash脱却</t>
  </si>
  <si>
    <t>APF&gt;Flash脱却&gt;打合せ&gt;内部&gt;&gt;&gt;&gt;&gt;&gt;</t>
  </si>
  <si>
    <t>APF-3</t>
    <phoneticPr fontId="4"/>
  </si>
  <si>
    <t>要件確認・事前計画</t>
    <rPh sb="0" eb="2">
      <t>ヨウケン</t>
    </rPh>
    <rPh sb="2" eb="4">
      <t>カクニン</t>
    </rPh>
    <rPh sb="5" eb="7">
      <t>ジゼン</t>
    </rPh>
    <rPh sb="7" eb="9">
      <t>ケイカク</t>
    </rPh>
    <phoneticPr fontId="4"/>
  </si>
  <si>
    <t>APF-11</t>
    <phoneticPr fontId="4"/>
  </si>
  <si>
    <t>パターン整理</t>
    <phoneticPr fontId="4"/>
  </si>
  <si>
    <t>APF-13</t>
    <phoneticPr fontId="5"/>
  </si>
  <si>
    <t>開発環境構築</t>
    <phoneticPr fontId="5"/>
  </si>
  <si>
    <t>APF</t>
    <phoneticPr fontId="4"/>
  </si>
  <si>
    <t>APF-3</t>
  </si>
  <si>
    <t>画面レイアウト/パーツのパターン分類</t>
  </si>
  <si>
    <t>開発環境構築</t>
  </si>
  <si>
    <t>APF-13</t>
  </si>
  <si>
    <t>フィジビリティ確認</t>
  </si>
  <si>
    <t>APF-4</t>
  </si>
  <si>
    <t>APF-8</t>
  </si>
  <si>
    <t>管理系タスク</t>
  </si>
  <si>
    <t>APF-21</t>
  </si>
  <si>
    <t>庶務系タスク</t>
  </si>
  <si>
    <t>APF-5</t>
  </si>
  <si>
    <t>スタイルガイド制作</t>
  </si>
  <si>
    <t>APF-6</t>
  </si>
  <si>
    <t>モックアップ制作：デザイン作業</t>
  </si>
  <si>
    <t>APF-17</t>
  </si>
  <si>
    <t>モックアップ制作：コーディング作業</t>
  </si>
  <si>
    <t>APF-7</t>
  </si>
  <si>
    <t>画面量産準備</t>
  </si>
  <si>
    <t>APF&gt;Flash脱却&gt;管理&gt;&gt;&gt;&gt;&gt;&gt;&gt;</t>
  </si>
  <si>
    <t>APF&gt;Flash脱却&gt;打合せ&gt;外部&gt;&gt;&gt;&gt;&gt;&gt;</t>
  </si>
  <si>
    <t>設計</t>
  </si>
  <si>
    <t>APF&gt;Flash脱却&gt;設計&gt;&gt;&gt;&gt;&gt;&gt;&gt;</t>
  </si>
  <si>
    <t>APF&gt;Flash脱却&gt;モックアップ&gt;モック開発&gt;新規&gt;&gt;&gt;&gt;&gt;</t>
  </si>
  <si>
    <t>要件確認・事前計画</t>
  </si>
  <si>
    <t>APF-11</t>
  </si>
  <si>
    <t>パターン整理</t>
  </si>
  <si>
    <t>[コーディング]HTML要素再現性確認</t>
    <phoneticPr fontId="4"/>
  </si>
  <si>
    <t>APF-14</t>
    <phoneticPr fontId="4"/>
  </si>
  <si>
    <t>PL定例資料更新</t>
    <rPh sb="2" eb="4">
      <t>テイレイ</t>
    </rPh>
    <rPh sb="4" eb="6">
      <t>シリョウ</t>
    </rPh>
    <rPh sb="6" eb="8">
      <t>コウシン</t>
    </rPh>
    <phoneticPr fontId="4"/>
  </si>
  <si>
    <t>PL定例資料更新</t>
  </si>
  <si>
    <t>APF-14</t>
  </si>
  <si>
    <t>[コーディング]HTML要素再現性確認</t>
  </si>
  <si>
    <t>APF&gt;Flash脱却&gt;モックアップ&gt;方式検討&gt;&gt;&gt;&gt;&gt;&gt;</t>
  </si>
  <si>
    <t>打合せ</t>
    <phoneticPr fontId="4"/>
  </si>
  <si>
    <t xml:space="preserve">APF-1 </t>
    <phoneticPr fontId="4"/>
  </si>
  <si>
    <t>STMF_BRANCH-1207</t>
    <phoneticPr fontId="4"/>
  </si>
  <si>
    <t>SJSN（七十七証券株式会社）　STAR-MF導入[Dream]　モックアップ作成</t>
    <phoneticPr fontId="4"/>
  </si>
  <si>
    <t>APF-15</t>
  </si>
  <si>
    <t>[コーディング]theia-UIの装飾確認</t>
  </si>
  <si>
    <t>SJSN（七十七証券株式会社）　STAR-MF導入[Dream]　モックアップ作成</t>
    <phoneticPr fontId="4"/>
  </si>
  <si>
    <t>STMF_BRANCH-1207</t>
    <phoneticPr fontId="4"/>
  </si>
  <si>
    <t>STMF_WRAP_REPORT-214</t>
  </si>
  <si>
    <t>STMF_WRAP_REPORT-215</t>
  </si>
  <si>
    <t>次期ラップレポート：デザインモック直近化（MTN）</t>
  </si>
  <si>
    <t>次期ラップレポート：デザインモック直近化（MTN）</t>
    <phoneticPr fontId="4"/>
  </si>
  <si>
    <t>STMF_WRAP_REPORT-214</t>
    <phoneticPr fontId="4"/>
  </si>
  <si>
    <t>次期ラップレポート：デザインモック直近化（NSN）</t>
  </si>
  <si>
    <t>次期ラップレポート：デザインモック直近化（NSN）</t>
    <phoneticPr fontId="4"/>
  </si>
  <si>
    <t>STMF_WRAP_REPORT-215</t>
    <phoneticPr fontId="4"/>
  </si>
  <si>
    <t>十六TT証券新規ON</t>
  </si>
  <si>
    <t>十六TT証券新規ON</t>
    <rPh sb="0" eb="2">
      <t>ジュウロク</t>
    </rPh>
    <rPh sb="4" eb="6">
      <t>ショウケン</t>
    </rPh>
    <rPh sb="6" eb="8">
      <t>シンキ</t>
    </rPh>
    <phoneticPr fontId="4"/>
  </si>
  <si>
    <t>SJSN（七十七証券株式会社）　モックアップ作成</t>
  </si>
  <si>
    <t>SJSN（七十七証券株式会社）　モックアップ作成</t>
    <phoneticPr fontId="4"/>
  </si>
  <si>
    <t>STMF_BRANCH-1207</t>
  </si>
  <si>
    <t>STMF_BRANCH-1207</t>
    <phoneticPr fontId="4"/>
  </si>
  <si>
    <t>STMF_NSH-125</t>
  </si>
  <si>
    <t>STMF_NSH-125</t>
    <phoneticPr fontId="4"/>
  </si>
  <si>
    <t>ホワイトモック2月版（依頼台帳No.170　2月標準RLS対応ホワイトモック取りまとめ</t>
  </si>
  <si>
    <t>ホワイトモック2月版（依頼台帳No.170　2月標準RLS対応ホワイトモック取りまとめ</t>
    <phoneticPr fontId="4"/>
  </si>
  <si>
    <t>TKTNホワイトモック</t>
  </si>
  <si>
    <t>TKTNホワイトモック</t>
    <phoneticPr fontId="4"/>
  </si>
  <si>
    <t>SJSN（七十七証券株式会社）　STAR-MF導入[Dream]　モックアップ作成</t>
  </si>
  <si>
    <t>APF-1</t>
  </si>
  <si>
    <t>パターン整理：打合せ</t>
    <rPh sb="7" eb="9">
      <t>ウチアワ</t>
    </rPh>
    <phoneticPr fontId="4"/>
  </si>
  <si>
    <t>[パターン整理]キャプチャ作成</t>
    <phoneticPr fontId="4"/>
  </si>
  <si>
    <t>APF-33</t>
    <phoneticPr fontId="4"/>
  </si>
  <si>
    <t>パターン整理：打合せ</t>
  </si>
  <si>
    <t>APF-33</t>
  </si>
  <si>
    <t>[パターン整理]キャプチャ作成</t>
  </si>
  <si>
    <t>APF</t>
    <phoneticPr fontId="5"/>
  </si>
  <si>
    <t>Flash脱却</t>
    <phoneticPr fontId="5"/>
  </si>
  <si>
    <t>TMNI</t>
  </si>
  <si>
    <t>TMNI</t>
    <phoneticPr fontId="4"/>
  </si>
  <si>
    <t>XXX-1</t>
  </si>
  <si>
    <t>XXX-1</t>
    <phoneticPr fontId="4"/>
  </si>
  <si>
    <t>※有休はまだないので欠勤です</t>
    <rPh sb="1" eb="3">
      <t>ユウキュウ</t>
    </rPh>
    <rPh sb="10" eb="12">
      <t>ケッキン</t>
    </rPh>
    <phoneticPr fontId="4"/>
  </si>
  <si>
    <t>APF朝会</t>
    <rPh sb="3" eb="4">
      <t>アサ</t>
    </rPh>
    <rPh sb="4" eb="5">
      <t>カイ</t>
    </rPh>
    <phoneticPr fontId="4"/>
  </si>
  <si>
    <t>APF朝会</t>
  </si>
  <si>
    <t>デザイン制作</t>
  </si>
  <si>
    <t>APF&gt;Flash脱却&gt;デザイン&gt;デザイン制作&gt;新規&gt;&gt;&gt;&gt;&gt;</t>
  </si>
  <si>
    <t>※有休はまだないので欠勤です</t>
  </si>
  <si>
    <t>MD</t>
  </si>
  <si>
    <t>APF-11</t>
    <phoneticPr fontId="4"/>
  </si>
  <si>
    <t>パターン整理</t>
    <phoneticPr fontId="4"/>
  </si>
  <si>
    <t>APF-34</t>
    <phoneticPr fontId="5"/>
  </si>
  <si>
    <t>[パーツ分類] 8_見出し</t>
    <phoneticPr fontId="5"/>
  </si>
  <si>
    <t>APF-38</t>
    <phoneticPr fontId="4"/>
  </si>
  <si>
    <t>内部打合せ(夕会)</t>
    <rPh sb="6" eb="8">
      <t>ユウカイ</t>
    </rPh>
    <phoneticPr fontId="4"/>
  </si>
  <si>
    <t>APF-34</t>
  </si>
  <si>
    <t>[パーツ分類] 8_見出し</t>
  </si>
  <si>
    <t>内部打合せ(夕会)</t>
  </si>
  <si>
    <t>APF-38</t>
  </si>
  <si>
    <t>APF-39</t>
    <phoneticPr fontId="4"/>
  </si>
  <si>
    <t>[内部]20190124_定例</t>
    <phoneticPr fontId="4"/>
  </si>
  <si>
    <t>引越し、ファイルサーバ、メール同報、派遣管理、bitlocker対応、検証端末対応、派遣端末</t>
    <rPh sb="0" eb="2">
      <t>ヒッコ</t>
    </rPh>
    <rPh sb="15" eb="17">
      <t>ドウホウ</t>
    </rPh>
    <rPh sb="18" eb="20">
      <t>ハケン</t>
    </rPh>
    <rPh sb="20" eb="22">
      <t>カンリ</t>
    </rPh>
    <rPh sb="32" eb="34">
      <t>タイオウ</t>
    </rPh>
    <rPh sb="35" eb="37">
      <t>ケンショウ</t>
    </rPh>
    <rPh sb="37" eb="39">
      <t>タンマツ</t>
    </rPh>
    <rPh sb="39" eb="41">
      <t>タイオウ</t>
    </rPh>
    <rPh sb="42" eb="44">
      <t>ハケン</t>
    </rPh>
    <rPh sb="44" eb="46">
      <t>タンマツ</t>
    </rPh>
    <phoneticPr fontId="4"/>
  </si>
  <si>
    <t>APF-15</t>
    <phoneticPr fontId="4"/>
  </si>
  <si>
    <t>[コーディング]theia-UIの装飾確認</t>
    <phoneticPr fontId="4"/>
  </si>
  <si>
    <t>[MIHN]リテフロ課サポート</t>
    <phoneticPr fontId="4"/>
  </si>
  <si>
    <t>STMF_BRANCH-1333</t>
    <phoneticPr fontId="4"/>
  </si>
  <si>
    <t>STMF_BRANCH-1329</t>
  </si>
  <si>
    <t>APF-35</t>
  </si>
  <si>
    <t>[パーツ分類] 6_ボタン</t>
    <phoneticPr fontId="5"/>
  </si>
  <si>
    <t>STMF_BRANCH-1333</t>
    <phoneticPr fontId="4"/>
  </si>
  <si>
    <t>[MIHN]リテフロ課サポート</t>
    <phoneticPr fontId="4"/>
  </si>
  <si>
    <t>APF-34</t>
    <phoneticPr fontId="4"/>
  </si>
  <si>
    <t>MAY19_RWD003【確認書PDF表示エリア追加・CMS機能追加、および銘柄別書面管理機能追加】</t>
  </si>
  <si>
    <t>MAY19_RWD003【確認書PDF表示エリア追加・CMS機能追加、および銘柄別書面管理機能追加】</t>
    <phoneticPr fontId="4"/>
  </si>
  <si>
    <t>STMF_BRANCH-1334</t>
  </si>
  <si>
    <t>STMF_BRANCH-1334</t>
    <phoneticPr fontId="4"/>
  </si>
  <si>
    <t>MAY19_RWD011【メール通知区分にリアル口振入金通知を追加】要件②</t>
  </si>
  <si>
    <t>MAY19_RWD011【メール通知区分にリアル口振入金通知を追加】要件②</t>
    <phoneticPr fontId="4"/>
  </si>
  <si>
    <t>STMF_BRANCH-1333</t>
  </si>
  <si>
    <t>[MIHN]リテフロ課サポート</t>
  </si>
  <si>
    <t>APF-39</t>
  </si>
  <si>
    <t>[内部]20190124_定例</t>
  </si>
  <si>
    <t>引越し、ファイルサーバ、メール同報、派遣管理、bitlocker対応、検証端末対応、派遣端末</t>
  </si>
  <si>
    <t>[パーツ分類] 6_ボタン</t>
  </si>
  <si>
    <t>APF-35</t>
    <phoneticPr fontId="4"/>
  </si>
  <si>
    <t>APF-41</t>
    <phoneticPr fontId="4"/>
  </si>
  <si>
    <t>[パーツ分類] 10_入力部品</t>
    <phoneticPr fontId="4"/>
  </si>
  <si>
    <t>【メール通知区分にリアル口振入金通知を追加】要件②</t>
    <phoneticPr fontId="4"/>
  </si>
  <si>
    <t>STMF_BRANCH-1334</t>
    <phoneticPr fontId="4"/>
  </si>
  <si>
    <t>MAY19_RWD003 要件①</t>
    <rPh sb="13" eb="15">
      <t>ヨウケン</t>
    </rPh>
    <phoneticPr fontId="4"/>
  </si>
  <si>
    <t>STMF_BRANCH-1336</t>
  </si>
  <si>
    <t>STMF_T2H-1</t>
  </si>
  <si>
    <t>依頼台帳No.172 一般信用対応ホワイトモック作成</t>
  </si>
  <si>
    <t>STMF_BRANCH-1336</t>
    <phoneticPr fontId="4"/>
  </si>
  <si>
    <t>MAY19_RWD016【確認書PDF表示エリア追加・CMS機能追加、および銘柄別書面管理機能追加】</t>
  </si>
  <si>
    <t>MAY19_RWD016【確認書PDF表示エリア追加・CMS機能追加、および銘柄別書面管理機能追加】</t>
    <phoneticPr fontId="4"/>
  </si>
  <si>
    <t>STMF_BRANCH-1335</t>
  </si>
  <si>
    <t>STMF_BRANCH-1335</t>
    <phoneticPr fontId="4"/>
  </si>
  <si>
    <t>3月臨時　リッチへのCSS連携</t>
  </si>
  <si>
    <t>3月臨時　リッチへのCSS連携</t>
    <phoneticPr fontId="4"/>
  </si>
  <si>
    <t>STMF_T2H-1</t>
    <phoneticPr fontId="4"/>
  </si>
  <si>
    <t>【メール通知区分にリアル口振入金通知を追加】要件②</t>
  </si>
  <si>
    <t>MAY19_RWD003 要件①</t>
  </si>
  <si>
    <t>APF-41</t>
  </si>
  <si>
    <t>[パーツ分類] 10_入力部品</t>
  </si>
  <si>
    <t>APF-42</t>
    <phoneticPr fontId="4"/>
  </si>
  <si>
    <t>[パーツ分類] 07_アイコン</t>
    <phoneticPr fontId="4"/>
  </si>
  <si>
    <t>[内部]20190131_定例</t>
    <phoneticPr fontId="4"/>
  </si>
  <si>
    <t>APF-42</t>
  </si>
  <si>
    <t>[パーツ分類] 07_アイコン</t>
  </si>
  <si>
    <t>MAY19_RWD003⇒MAY19_RWD016 要件③</t>
    <rPh sb="26" eb="28">
      <t>ヨウケン</t>
    </rPh>
    <phoneticPr fontId="4"/>
  </si>
  <si>
    <t>APF-44</t>
  </si>
  <si>
    <t>[内部]20190131_定例</t>
  </si>
  <si>
    <t>MAY19_RWD003⇒MAY19_RWD016 要件③</t>
  </si>
  <si>
    <t>隈元</t>
  </si>
  <si>
    <t>隈元</t>
    <rPh sb="0" eb="2">
      <t>クマモト</t>
    </rPh>
    <phoneticPr fontId="4"/>
  </si>
  <si>
    <t>[デザイン]9_表（アイコン）</t>
    <rPh sb="8" eb="9">
      <t>ヒョウ</t>
    </rPh>
    <phoneticPr fontId="4"/>
  </si>
  <si>
    <t>APF-45</t>
    <phoneticPr fontId="4"/>
  </si>
  <si>
    <t>[パーツ分類] 8_見出し</t>
    <phoneticPr fontId="4"/>
  </si>
  <si>
    <t>2/5納品対応</t>
    <phoneticPr fontId="4"/>
  </si>
  <si>
    <t>STMF_BRANCH-1338</t>
    <phoneticPr fontId="4"/>
  </si>
  <si>
    <t>2/5納品対応</t>
    <rPh sb="3" eb="5">
      <t>ノウヒン</t>
    </rPh>
    <rPh sb="5" eb="7">
      <t>タイオウ</t>
    </rPh>
    <phoneticPr fontId="4"/>
  </si>
  <si>
    <t>[パーツ分類] 1_ウィンドウ</t>
    <phoneticPr fontId="4"/>
  </si>
  <si>
    <t>APF-47</t>
    <phoneticPr fontId="4"/>
  </si>
  <si>
    <t>APF-48</t>
    <phoneticPr fontId="4"/>
  </si>
  <si>
    <t>[デザイン]6_ボタン</t>
    <phoneticPr fontId="4"/>
  </si>
  <si>
    <t>STMF_BRANCH-1338</t>
  </si>
  <si>
    <t>2/5納品対応</t>
  </si>
  <si>
    <t>APF-45</t>
  </si>
  <si>
    <t>[デザイン]9_表（アイコン）</t>
  </si>
  <si>
    <t>APF-48</t>
  </si>
  <si>
    <t>[デザイン]6_ボタン</t>
  </si>
  <si>
    <t>APF-47</t>
  </si>
  <si>
    <t>[パーツ分類] 1_ウィンドウ</t>
  </si>
  <si>
    <t>STMF_BRANCH-1207</t>
    <phoneticPr fontId="4"/>
  </si>
  <si>
    <t>SJSN新規ON関連の改善課題</t>
    <rPh sb="4" eb="6">
      <t>シンキ</t>
    </rPh>
    <rPh sb="8" eb="10">
      <t>カンレン</t>
    </rPh>
    <rPh sb="11" eb="13">
      <t>カイゼン</t>
    </rPh>
    <rPh sb="13" eb="15">
      <t>カダイ</t>
    </rPh>
    <phoneticPr fontId="4"/>
  </si>
  <si>
    <t>STMF_TRAINING-11</t>
    <phoneticPr fontId="4"/>
  </si>
  <si>
    <t>隈元さんの受け入れ・研修</t>
    <phoneticPr fontId="4"/>
  </si>
  <si>
    <t>メール確認、日報、工数記入,PC除却変更、備品購入</t>
    <rPh sb="3" eb="5">
      <t>カクニン</t>
    </rPh>
    <rPh sb="6" eb="8">
      <t>ニッポウ</t>
    </rPh>
    <rPh sb="9" eb="11">
      <t>コウスウ</t>
    </rPh>
    <rPh sb="11" eb="13">
      <t>キニュウ</t>
    </rPh>
    <rPh sb="16" eb="18">
      <t>ジョキャク</t>
    </rPh>
    <rPh sb="18" eb="20">
      <t>ヘンコウ</t>
    </rPh>
    <rPh sb="21" eb="23">
      <t>ビヒン</t>
    </rPh>
    <rPh sb="23" eb="25">
      <t>コウニュウ</t>
    </rPh>
    <phoneticPr fontId="4"/>
  </si>
  <si>
    <t>隈元さんの受け入れ・研修</t>
    <phoneticPr fontId="4"/>
  </si>
  <si>
    <t>STMF_TRAINING-11</t>
    <phoneticPr fontId="4"/>
  </si>
  <si>
    <t>STMF_BRANCH-1339</t>
  </si>
  <si>
    <t>STMF_BRANCH-1339</t>
    <phoneticPr fontId="4"/>
  </si>
  <si>
    <t>MHIN問合せ：課題QA</t>
  </si>
  <si>
    <t>MHIN問合せ：課題QA</t>
    <phoneticPr fontId="4"/>
  </si>
  <si>
    <t>メール確認、日報、工数記入,PC除却変更、備品購入</t>
  </si>
  <si>
    <t>STMF_TRAINING-11</t>
  </si>
  <si>
    <t>隈元さんの受け入れ・研修</t>
  </si>
  <si>
    <t>SJSN新規ON関連の改善課題</t>
  </si>
  <si>
    <t>STMF_BRANCH-1207</t>
    <phoneticPr fontId="4"/>
  </si>
  <si>
    <t>SJSNデザインチェック</t>
    <phoneticPr fontId="4"/>
  </si>
  <si>
    <t>STMF_BRANCH-1339</t>
    <phoneticPr fontId="4"/>
  </si>
  <si>
    <t>問合せ：課題QA</t>
    <phoneticPr fontId="4"/>
  </si>
  <si>
    <t>確認書PDF表示エリア追加・CMS機能追加、および銘柄別書面管理機能追加 要件③</t>
    <phoneticPr fontId="4"/>
  </si>
  <si>
    <t>STMF_BRANCH-1336</t>
    <phoneticPr fontId="4"/>
  </si>
  <si>
    <t>SLC-330</t>
    <phoneticPr fontId="5"/>
  </si>
  <si>
    <t>③修正方式検討・ 作業スケジュールの精査</t>
    <phoneticPr fontId="5"/>
  </si>
  <si>
    <t>APF-47</t>
    <phoneticPr fontId="5"/>
  </si>
  <si>
    <t>[パーツ分類] 1_ウィンドウ</t>
    <phoneticPr fontId="5"/>
  </si>
  <si>
    <t>SLC-330</t>
  </si>
  <si>
    <t>③修正方式検討・ 作業スケジュールの精査</t>
  </si>
  <si>
    <t>問合せ：課題QA</t>
  </si>
  <si>
    <t>確認書PDF表示エリア追加・CMS機能追加、および銘柄別書面管理機能追加 要件③</t>
  </si>
  <si>
    <t>SJSNデザインチェック</t>
  </si>
  <si>
    <t>APF-51</t>
    <phoneticPr fontId="4"/>
  </si>
  <si>
    <t>[パーツ分類] 4_タブ</t>
    <phoneticPr fontId="4"/>
  </si>
  <si>
    <t>[パーツ分類] 3_ヘッダー部</t>
    <phoneticPr fontId="4"/>
  </si>
  <si>
    <t>APF-50</t>
    <phoneticPr fontId="4"/>
  </si>
  <si>
    <t>[パーツ分類] 6_ボタン</t>
    <phoneticPr fontId="4"/>
  </si>
  <si>
    <t>[パーツ分類] 9_表</t>
    <phoneticPr fontId="4"/>
  </si>
  <si>
    <t>[パーツ分類] 5_テキスト</t>
    <phoneticPr fontId="4"/>
  </si>
  <si>
    <t>APF-49</t>
    <phoneticPr fontId="4"/>
  </si>
  <si>
    <t>APF-56</t>
    <phoneticPr fontId="4"/>
  </si>
  <si>
    <t>APF-55</t>
    <phoneticPr fontId="4"/>
  </si>
  <si>
    <t>[内部]20190207_定例</t>
    <phoneticPr fontId="4"/>
  </si>
  <si>
    <t>[デザイン]7_アイコン</t>
    <phoneticPr fontId="4"/>
  </si>
  <si>
    <t>APF-55</t>
  </si>
  <si>
    <t>[内部]20190207_定例</t>
  </si>
  <si>
    <t>APF-56</t>
  </si>
  <si>
    <t>[デザイン]7_アイコン</t>
  </si>
  <si>
    <t>APF-50</t>
  </si>
  <si>
    <t>[パーツ分類] 3_ヘッダー部</t>
  </si>
  <si>
    <t>APF-51</t>
  </si>
  <si>
    <t>[パーツ分類] 4_タブ</t>
  </si>
  <si>
    <t>APF-49</t>
  </si>
  <si>
    <t>[パーツ分類] 5_テキスト</t>
  </si>
  <si>
    <t>[パーツ分類] 9_表</t>
  </si>
  <si>
    <t>APF-54</t>
  </si>
  <si>
    <t>APF-54</t>
    <phoneticPr fontId="4"/>
  </si>
  <si>
    <t>[外部]20190206_定例</t>
  </si>
  <si>
    <t>[外部]20190206_定例</t>
    <phoneticPr fontId="4"/>
  </si>
  <si>
    <t>[内部]20190207_定例</t>
    <rPh sb="1" eb="3">
      <t>ナイブ</t>
    </rPh>
    <phoneticPr fontId="4"/>
  </si>
  <si>
    <t>APF-56</t>
    <phoneticPr fontId="4"/>
  </si>
  <si>
    <t>[デザイン]7_アイコン（打ち合わせ）</t>
    <rPh sb="13" eb="14">
      <t>ウ</t>
    </rPh>
    <rPh sb="15" eb="16">
      <t>ア</t>
    </rPh>
    <phoneticPr fontId="4"/>
  </si>
  <si>
    <t>APF-58</t>
  </si>
  <si>
    <t>20190208_納品</t>
  </si>
  <si>
    <t>20190208_納品</t>
    <phoneticPr fontId="4"/>
  </si>
  <si>
    <t>APF-58</t>
    <phoneticPr fontId="4"/>
  </si>
  <si>
    <t>分散買付MFフロント対応（MAR19_RWD003の追い付き）</t>
    <phoneticPr fontId="4"/>
  </si>
  <si>
    <t>STMF_BRANCH-1342</t>
    <phoneticPr fontId="4"/>
  </si>
  <si>
    <t>[更新系API]店内向け対応のMFフロントおよびデザイン対応
要件②(FEB19_RWD156の追い付き）</t>
    <phoneticPr fontId="4"/>
  </si>
  <si>
    <t>STMF_BRANCH-1341</t>
    <phoneticPr fontId="4"/>
  </si>
  <si>
    <t>STMF_NSH-126</t>
  </si>
  <si>
    <t>業務チームからの指摘事項（2月以降の対応でも可）</t>
  </si>
  <si>
    <t>納品</t>
    <rPh sb="0" eb="2">
      <t>ノウヒン</t>
    </rPh>
    <phoneticPr fontId="4"/>
  </si>
  <si>
    <t>APF-57</t>
  </si>
  <si>
    <t>APF-57</t>
    <phoneticPr fontId="4"/>
  </si>
  <si>
    <t>納品準備</t>
  </si>
  <si>
    <t>納品準備</t>
    <phoneticPr fontId="4"/>
  </si>
  <si>
    <t>追付き</t>
  </si>
  <si>
    <t>STMF_BRANCH-1342</t>
  </si>
  <si>
    <t>分散買付MFフロント対応（MAR19_RWD003の追い付き）</t>
  </si>
  <si>
    <t>STMF_BRANCH-1341</t>
  </si>
  <si>
    <t>[更新系API]店内向け対応のMFフロントおよびデザイン対応
要件②(FEB19_RWD156の追い付き）</t>
  </si>
  <si>
    <t>[デザイン]7_アイコン（打ち合わせ）</t>
  </si>
  <si>
    <t>APF-55</t>
    <phoneticPr fontId="4"/>
  </si>
  <si>
    <t>APF-44</t>
    <phoneticPr fontId="4"/>
  </si>
  <si>
    <t>一括更新系画面が件数多い時、スクロールの動きが重い</t>
    <phoneticPr fontId="4"/>
  </si>
  <si>
    <t>STMF_BRANCH-1343</t>
    <phoneticPr fontId="4"/>
  </si>
  <si>
    <t>2019年１月対応：【PC版】　UI方針資料作成（打ち合わせ）</t>
    <rPh sb="25" eb="26">
      <t>ウ</t>
    </rPh>
    <rPh sb="27" eb="28">
      <t>ア</t>
    </rPh>
    <phoneticPr fontId="4"/>
  </si>
  <si>
    <t>STMF_WRAP_REPORT-215</t>
    <phoneticPr fontId="4"/>
  </si>
  <si>
    <t>次期ラップレポート：デザインモック直近化（NSN）</t>
    <phoneticPr fontId="4"/>
  </si>
  <si>
    <t>次期ラップレポート：デザインモック直近化（NSN）（打ち合わせ）</t>
    <rPh sb="26" eb="27">
      <t>ウ</t>
    </rPh>
    <rPh sb="28" eb="29">
      <t>ア</t>
    </rPh>
    <phoneticPr fontId="4"/>
  </si>
  <si>
    <t>実績入力など</t>
    <phoneticPr fontId="4"/>
  </si>
  <si>
    <t>3月以降タスク見積もり</t>
    <phoneticPr fontId="4"/>
  </si>
  <si>
    <t>APF-59</t>
    <phoneticPr fontId="4"/>
  </si>
  <si>
    <t>スタイルガイド制作＆モックアップ制作</t>
    <phoneticPr fontId="4"/>
  </si>
  <si>
    <t>APF-5</t>
    <phoneticPr fontId="4"/>
  </si>
  <si>
    <t>STMF_BRANCH-1344</t>
    <phoneticPr fontId="4"/>
  </si>
  <si>
    <t>STMF_BRANCH-1344</t>
  </si>
  <si>
    <t>[Webフォント]アイコンが表示されない</t>
    <phoneticPr fontId="4"/>
  </si>
  <si>
    <t>STMF_BRANCH-1345</t>
  </si>
  <si>
    <t>2/14納品対応</t>
  </si>
  <si>
    <t>APF-59</t>
    <phoneticPr fontId="4"/>
  </si>
  <si>
    <t>3月以降タスク見積もり</t>
    <phoneticPr fontId="4"/>
  </si>
  <si>
    <t>APF-53</t>
    <phoneticPr fontId="4"/>
  </si>
  <si>
    <t>STMF_BRANCH-1343</t>
    <phoneticPr fontId="4"/>
  </si>
  <si>
    <t>[口座開設デジタル化]一括更新系画面が件数多い時、スクロールの動きが重い</t>
    <rPh sb="1" eb="5">
      <t>コウザカイセツ</t>
    </rPh>
    <rPh sb="9" eb="10">
      <t>カ</t>
    </rPh>
    <phoneticPr fontId="4"/>
  </si>
  <si>
    <t>内部]20190214_定例</t>
    <phoneticPr fontId="4"/>
  </si>
  <si>
    <t>APF-61</t>
    <phoneticPr fontId="4"/>
  </si>
  <si>
    <t>STMF_BRANCH-1347</t>
    <phoneticPr fontId="4"/>
  </si>
  <si>
    <t>TTSラップON（デザイン向け）</t>
    <phoneticPr fontId="4"/>
  </si>
  <si>
    <t>2/14納品対応</t>
    <phoneticPr fontId="4"/>
  </si>
  <si>
    <t>STMF_BRANCH-1345</t>
    <phoneticPr fontId="4"/>
  </si>
  <si>
    <t>STMF_NSH-126</t>
    <phoneticPr fontId="4"/>
  </si>
  <si>
    <t>業務チームからの指摘事項</t>
  </si>
  <si>
    <t>業務チームからの指摘事項</t>
    <phoneticPr fontId="4"/>
  </si>
  <si>
    <t>STMF_BRANCH-1342</t>
    <phoneticPr fontId="4"/>
  </si>
  <si>
    <t>MAY19_RWD022 分散買付MFフロント対応（MAR19_RWD003の追い付き）</t>
  </si>
  <si>
    <t>MAY19_RWD022 分散買付MFフロント対応（MAR19_RWD003の追い付き）</t>
    <phoneticPr fontId="4"/>
  </si>
  <si>
    <t>STMF_BRANCH-1341</t>
    <phoneticPr fontId="4"/>
  </si>
  <si>
    <t>MAY19_RWD021【[更新系API]店内向け対応のMFフロントおよびデザイン対応(FEB19_RWD156から追い付き)】</t>
  </si>
  <si>
    <t>MAY19_RWD021【[更新系API]店内向け対応のMFフロントおよびデザイン対応(FEB19_RWD156から追い付き)】</t>
    <phoneticPr fontId="4"/>
  </si>
  <si>
    <t>口座開設デジタル化　一括更新系画面が件数多い時、スクロールの動きが重い</t>
  </si>
  <si>
    <t>口座開設デジタル化　一括更新系画面が件数多い時、スクロールの動きが重い</t>
    <phoneticPr fontId="4"/>
  </si>
  <si>
    <t>STMF_BRANCH-1343</t>
  </si>
  <si>
    <t>STMF_BRANCH-1343</t>
    <phoneticPr fontId="4"/>
  </si>
  <si>
    <t>STMF_BRANCH-1345</t>
    <phoneticPr fontId="4"/>
  </si>
  <si>
    <t>[口座開設デジタル化]一括更新系画面が件数多い時、スクロールの動きが重い</t>
  </si>
  <si>
    <t>一括更新系画面が件数多い時、スクロールの動きが重い</t>
  </si>
  <si>
    <t>APF-59</t>
  </si>
  <si>
    <t>3月以降タスク見積もり</t>
  </si>
  <si>
    <t>スタイルガイド制作＆モックアップ制作</t>
  </si>
  <si>
    <t>STMF_BRANCH-1347</t>
  </si>
  <si>
    <t>TTSラップON（デザイン向け）</t>
  </si>
  <si>
    <t>[Webフォント]アイコンが表示されない</t>
  </si>
  <si>
    <t>2019年１月対応：【PC版】　UI方針資料作成（打ち合わせ）</t>
  </si>
  <si>
    <t>次期ラップレポート：デザインモック直近化（NSN）（打ち合わせ）</t>
  </si>
  <si>
    <t>APF-61</t>
  </si>
  <si>
    <t>内部]20190214_定例</t>
  </si>
  <si>
    <t>APF-53</t>
  </si>
  <si>
    <t>[パーツ分類] 12_エラー表示</t>
  </si>
  <si>
    <t>[内部]20190214_定例</t>
    <phoneticPr fontId="4"/>
  </si>
  <si>
    <t>APF-52</t>
    <phoneticPr fontId="4"/>
  </si>
  <si>
    <t>APF-52</t>
  </si>
  <si>
    <t>[パーツ分類] 11_その他</t>
  </si>
  <si>
    <t>[内部]20190214_定例</t>
  </si>
  <si>
    <t>APF-41</t>
    <phoneticPr fontId="4"/>
  </si>
  <si>
    <t>依頼台帳　No.173　業務指摘の5月標準RLSホワイトモックへの取込</t>
    <phoneticPr fontId="4"/>
  </si>
  <si>
    <t>STMF_NSH-126</t>
    <phoneticPr fontId="4"/>
  </si>
  <si>
    <t>[SJSN]ASP版ローカル作成</t>
  </si>
  <si>
    <t>STMF_ASP-41</t>
  </si>
  <si>
    <t>MAY19_RWD026</t>
  </si>
  <si>
    <t>APF-38</t>
    <phoneticPr fontId="5"/>
  </si>
  <si>
    <t>[パーツ分類] 9_表</t>
    <phoneticPr fontId="5"/>
  </si>
  <si>
    <t>APF-52</t>
    <phoneticPr fontId="5"/>
  </si>
  <si>
    <t>[パーツ分類] 11_その他</t>
    <phoneticPr fontId="5"/>
  </si>
  <si>
    <t>APF-53</t>
    <phoneticPr fontId="5"/>
  </si>
  <si>
    <t>[パーツ分類] 12_エラー表示</t>
    <phoneticPr fontId="5"/>
  </si>
  <si>
    <t>APF-49</t>
    <phoneticPr fontId="5"/>
  </si>
  <si>
    <t>[パーツ分類] 5_テキスト</t>
    <phoneticPr fontId="5"/>
  </si>
  <si>
    <t>APF-42</t>
    <phoneticPr fontId="5"/>
  </si>
  <si>
    <t>[パーツ分類] 07_アイコン</t>
    <phoneticPr fontId="5"/>
  </si>
  <si>
    <t>研修</t>
    <phoneticPr fontId="4"/>
  </si>
  <si>
    <t>実績入力や資料作成など</t>
    <rPh sb="0" eb="4">
      <t>ジッセキニュウリョク</t>
    </rPh>
    <rPh sb="5" eb="7">
      <t>シリョウ</t>
    </rPh>
    <rPh sb="7" eb="9">
      <t>サクセイ</t>
    </rPh>
    <phoneticPr fontId="4"/>
  </si>
  <si>
    <t>STMF_WRAP_REPORT-217</t>
  </si>
  <si>
    <t>STMF_WRAP_REPORT-217</t>
    <phoneticPr fontId="4"/>
  </si>
  <si>
    <t>デザイン資料、モック修正依頼（TKTN、NNTN）</t>
  </si>
  <si>
    <t>デザイン資料、モック修正依頼（TKTN、NNTN）</t>
    <phoneticPr fontId="4"/>
  </si>
  <si>
    <t>STMF_BRANCH-1347</t>
    <phoneticPr fontId="4"/>
  </si>
  <si>
    <t>MAY19_RWD026【TTSラップON（デザイン向け）】</t>
  </si>
  <si>
    <t>MAY19_RWD026【TTSラップON（デザイン向け）】</t>
    <phoneticPr fontId="4"/>
  </si>
  <si>
    <t>依頼台帳　No.173　業務指摘の5月標準RLSホワイトモックへの取込</t>
  </si>
  <si>
    <t>実績入力や資料作成など</t>
  </si>
  <si>
    <t>分散買付MFフロント対応（MAR19_RWD003の追い付き）</t>
    <phoneticPr fontId="4"/>
  </si>
  <si>
    <t>STMF_BRANCH-1342</t>
    <phoneticPr fontId="4"/>
  </si>
  <si>
    <t>-</t>
    <phoneticPr fontId="4"/>
  </si>
  <si>
    <t>2/19納品対応</t>
    <phoneticPr fontId="4"/>
  </si>
  <si>
    <t>STMF_BRANCH-1348</t>
    <phoneticPr fontId="4"/>
  </si>
  <si>
    <t>STMF_ASPH-1</t>
  </si>
  <si>
    <t xml:space="preserve"> [パーツ分類] 3_ヘッダー部</t>
    <phoneticPr fontId="4"/>
  </si>
  <si>
    <t>APF-50</t>
    <phoneticPr fontId="4"/>
  </si>
  <si>
    <t>次期ラップレポート：デザイン資料、モック修正依頼（TKTN、NNTN）</t>
    <phoneticPr fontId="4"/>
  </si>
  <si>
    <t>STMF_WRAP_REPORT-217</t>
    <phoneticPr fontId="4"/>
  </si>
  <si>
    <t>APF-60</t>
  </si>
  <si>
    <t>APF-60</t>
    <phoneticPr fontId="4"/>
  </si>
  <si>
    <t>[外部]20190213_定例</t>
  </si>
  <si>
    <t>APF-61</t>
    <phoneticPr fontId="4"/>
  </si>
  <si>
    <t>STMF_BRANCH-1348</t>
  </si>
  <si>
    <t>2/19納品対応</t>
  </si>
  <si>
    <t xml:space="preserve"> [パーツ分類] 3_ヘッダー部</t>
  </si>
  <si>
    <t>次期ラップレポート：デザイン資料、モック修正依頼（TKTN、NNTN）</t>
  </si>
  <si>
    <t>MFリノベ：デザインチームの進め方</t>
    <rPh sb="14" eb="15">
      <t>スス</t>
    </rPh>
    <rPh sb="16" eb="17">
      <t>カタ</t>
    </rPh>
    <phoneticPr fontId="4"/>
  </si>
  <si>
    <t>STMF_KAIZEN-222</t>
    <phoneticPr fontId="4"/>
  </si>
  <si>
    <t>外部向け制作ガイドラインへの補足</t>
    <phoneticPr fontId="4"/>
  </si>
  <si>
    <t>STMF_BRANCH-1348</t>
    <phoneticPr fontId="4"/>
  </si>
  <si>
    <t>2/19納品対応　納品のため　STMF_BRANCH-1347
MAY19_RWD026【TTSラップON（デザイン向け）】　の　要件②</t>
    <phoneticPr fontId="4"/>
  </si>
  <si>
    <t>STMF_BRANCH-1348</t>
    <phoneticPr fontId="4"/>
  </si>
  <si>
    <t>2/19納品対応</t>
    <phoneticPr fontId="4"/>
  </si>
  <si>
    <t>MFリノベ：デザインチームの進め方</t>
  </si>
  <si>
    <t>STMF_KAIZEN-222</t>
  </si>
  <si>
    <t>外部向け制作ガイドラインへの補足</t>
  </si>
  <si>
    <t>2/19納品対応　納品のため　STMF_BRANCH-1347
MAY19_RWD026【TTSラップON（デザイン向け）】　の　要件②</t>
  </si>
  <si>
    <t>[パーツ分類] 04_タブ</t>
    <phoneticPr fontId="4"/>
  </si>
  <si>
    <t>APF-51</t>
    <phoneticPr fontId="4"/>
  </si>
  <si>
    <t>2/19納品対応</t>
    <phoneticPr fontId="4"/>
  </si>
  <si>
    <t>[パーツ分類] 04_タブ</t>
  </si>
  <si>
    <t>STMF_BRANCH-1349</t>
    <phoneticPr fontId="4"/>
  </si>
  <si>
    <t>[PJ振り返り] SJSN新規ON</t>
  </si>
  <si>
    <t>STMF_ASPH-2</t>
  </si>
  <si>
    <t>依頼台帳No.174 5月標準版ホワイトモック作成</t>
    <phoneticPr fontId="4"/>
  </si>
  <si>
    <t>APF-67</t>
    <phoneticPr fontId="4"/>
  </si>
  <si>
    <t>[内部]20190221_定例</t>
    <phoneticPr fontId="4"/>
  </si>
  <si>
    <t>APF-66</t>
  </si>
  <si>
    <t>APF-66</t>
    <phoneticPr fontId="4"/>
  </si>
  <si>
    <t>[内部]20190214_定例</t>
    <phoneticPr fontId="4"/>
  </si>
  <si>
    <t>APF-67</t>
  </si>
  <si>
    <t>[内部]20190221_定例</t>
  </si>
  <si>
    <t>[内部]20190221_定例</t>
    <phoneticPr fontId="4"/>
  </si>
  <si>
    <t>STMF_BRANCH-1349</t>
  </si>
  <si>
    <t>依頼台帳No.174 5月標準版ホワイトモック作成</t>
  </si>
  <si>
    <t>APF-68</t>
  </si>
  <si>
    <t>[コーディング]theia-UIの装飾確認その２</t>
  </si>
  <si>
    <t>APF-62</t>
  </si>
  <si>
    <t>[コーディング]theia-UIの装飾確認（チャート機能）</t>
  </si>
  <si>
    <t>APF-71</t>
  </si>
  <si>
    <t>[コーディング]theia-UIの使い方まとめ</t>
  </si>
  <si>
    <t>-</t>
    <phoneticPr fontId="4"/>
  </si>
  <si>
    <t>STMF_KAIZEN-223</t>
    <phoneticPr fontId="4"/>
  </si>
  <si>
    <t>残画面のHTML化</t>
    <phoneticPr fontId="4"/>
  </si>
  <si>
    <t>[内部]20190221_定例</t>
    <phoneticPr fontId="4"/>
  </si>
  <si>
    <t>APF-67</t>
    <phoneticPr fontId="4"/>
  </si>
  <si>
    <t>APF-53</t>
    <phoneticPr fontId="4"/>
  </si>
  <si>
    <t>[パーツ分類] 12_エラー表示(メッセージ)</t>
    <phoneticPr fontId="4"/>
  </si>
  <si>
    <t>パソナテック面談</t>
    <rPh sb="6" eb="8">
      <t>メンダン</t>
    </rPh>
    <phoneticPr fontId="4"/>
  </si>
  <si>
    <t xml:space="preserve"> [パーツ分類] 11_その他(表2ページャとグラフ)</t>
    <phoneticPr fontId="4"/>
  </si>
  <si>
    <t>APF-52</t>
    <phoneticPr fontId="4"/>
  </si>
  <si>
    <t>ASP標準版既存不備対応</t>
    <phoneticPr fontId="4"/>
  </si>
  <si>
    <t>STMF_KAIZEN-224</t>
    <phoneticPr fontId="4"/>
  </si>
  <si>
    <t>APF打ち合わせ</t>
    <rPh sb="3" eb="4">
      <t>ウ</t>
    </rPh>
    <rPh sb="5" eb="6">
      <t>ア</t>
    </rPh>
    <phoneticPr fontId="4"/>
  </si>
  <si>
    <t>SLC-331</t>
    <phoneticPr fontId="5"/>
  </si>
  <si>
    <t>PPLS画面スクロールライブラリ調査</t>
    <phoneticPr fontId="5"/>
  </si>
  <si>
    <t>APF-64</t>
    <phoneticPr fontId="5"/>
  </si>
  <si>
    <t>styleguideジェネレーター導入</t>
    <phoneticPr fontId="5"/>
  </si>
  <si>
    <t>モックアップデザイン作成対象画面選定</t>
    <phoneticPr fontId="4"/>
  </si>
  <si>
    <t>APF-69</t>
    <phoneticPr fontId="4"/>
  </si>
  <si>
    <t>ASP標準版既存不備対応</t>
    <phoneticPr fontId="4"/>
  </si>
  <si>
    <t>STMF_KAIZEN-224</t>
    <phoneticPr fontId="4"/>
  </si>
  <si>
    <t>APF-73</t>
    <phoneticPr fontId="4"/>
  </si>
  <si>
    <t xml:space="preserve"> [デザイン]画面両端のサイズ修正</t>
    <phoneticPr fontId="4"/>
  </si>
  <si>
    <t>APF-72</t>
    <phoneticPr fontId="4"/>
  </si>
  <si>
    <t>進捗管理（確認）</t>
    <rPh sb="5" eb="7">
      <t>カクニン</t>
    </rPh>
    <phoneticPr fontId="4"/>
  </si>
  <si>
    <t>TKTN Web及び電子交付対応 TTSラップON（デザイン向け）</t>
    <phoneticPr fontId="4"/>
  </si>
  <si>
    <t>STMF_BRANCH-1347</t>
    <phoneticPr fontId="4"/>
  </si>
  <si>
    <t>STMF_BRANCH-1352</t>
    <phoneticPr fontId="4"/>
  </si>
  <si>
    <t>[口座開設デジタル化] [質問] 職業区分の表示可能なMAX桁数</t>
    <phoneticPr fontId="4"/>
  </si>
  <si>
    <t>-</t>
    <phoneticPr fontId="4"/>
  </si>
  <si>
    <t>MF朝会・ミーティングなど</t>
    <rPh sb="2" eb="3">
      <t>アサ</t>
    </rPh>
    <rPh sb="3" eb="4">
      <t>カイ</t>
    </rPh>
    <phoneticPr fontId="4"/>
  </si>
  <si>
    <t>STMF_KAIZEN-223</t>
    <phoneticPr fontId="4"/>
  </si>
  <si>
    <t>残画面のHTML化（56画面）</t>
    <phoneticPr fontId="4"/>
  </si>
  <si>
    <t>[質問] 職業区分の表示可能なMAX桁数</t>
    <phoneticPr fontId="4"/>
  </si>
  <si>
    <t>STMF_BRANCH-1352</t>
    <phoneticPr fontId="4"/>
  </si>
  <si>
    <t>ステータスモニタ本人確認画面の印刷時の挙動について</t>
    <phoneticPr fontId="4"/>
  </si>
  <si>
    <t>STMF_BRANCH-1354</t>
    <phoneticPr fontId="4"/>
  </si>
  <si>
    <t>MF保証環境に準じた検証環境の見直し</t>
    <phoneticPr fontId="4"/>
  </si>
  <si>
    <t>STMF_KAIZEN-226</t>
    <phoneticPr fontId="4"/>
  </si>
  <si>
    <t>APF-74</t>
    <phoneticPr fontId="4"/>
  </si>
  <si>
    <t>画像書き出し</t>
    <phoneticPr fontId="4"/>
  </si>
  <si>
    <t>STMF_BRANCH-1353</t>
    <phoneticPr fontId="4"/>
  </si>
  <si>
    <t>2/26納品対応</t>
    <phoneticPr fontId="4"/>
  </si>
  <si>
    <t>-</t>
    <phoneticPr fontId="4"/>
  </si>
  <si>
    <t xml:space="preserve">STMF_KAIZEN-186 </t>
    <phoneticPr fontId="4"/>
  </si>
  <si>
    <t>ASPモック残画面のHTML化＆(jsコメント追加)</t>
    <phoneticPr fontId="4"/>
  </si>
  <si>
    <t>[口座開設デジタル化]ステータスモニタ本人確認画面の印刷時の挙動について</t>
    <phoneticPr fontId="4"/>
  </si>
  <si>
    <t>STMF_BRANCH-1354</t>
    <phoneticPr fontId="4"/>
  </si>
  <si>
    <t>STMF_BRANCH-1353</t>
  </si>
  <si>
    <t>2/26納品対応</t>
  </si>
  <si>
    <t>[検証環境]管理者（営業店フロント含む）の保証環境削減影響調査</t>
    <phoneticPr fontId="4"/>
  </si>
  <si>
    <t>STMF_BRANCH-1355</t>
    <phoneticPr fontId="4"/>
  </si>
  <si>
    <t>STMF_ASPH-2</t>
    <phoneticPr fontId="4"/>
  </si>
  <si>
    <t>依頼台帳No.174 5月標準版ホワイトモック作成</t>
    <phoneticPr fontId="4"/>
  </si>
  <si>
    <t>STMF_BRANCH-1349</t>
    <phoneticPr fontId="4"/>
  </si>
  <si>
    <t>[PJ振り返り] SJSN新規ON</t>
    <phoneticPr fontId="4"/>
  </si>
  <si>
    <t>派遣法説明会</t>
  </si>
  <si>
    <t>派遣法説明会</t>
    <rPh sb="0" eb="3">
      <t>ハケンホウ</t>
    </rPh>
    <rPh sb="3" eb="6">
      <t>セツメイカイ</t>
    </rPh>
    <phoneticPr fontId="4"/>
  </si>
  <si>
    <t>2月の実績報告（アプリチームへ）</t>
  </si>
  <si>
    <t>2月の実績報告（アプリチームへ）</t>
    <rPh sb="1" eb="2">
      <t>ガツ</t>
    </rPh>
    <rPh sb="3" eb="5">
      <t>ジッセキ</t>
    </rPh>
    <rPh sb="5" eb="7">
      <t>ホウコク</t>
    </rPh>
    <phoneticPr fontId="4"/>
  </si>
  <si>
    <t>STMF_KAIZEN-223</t>
  </si>
  <si>
    <t>STMF_KAIZEN-223</t>
    <phoneticPr fontId="4"/>
  </si>
  <si>
    <t>残画面のHTML化（56画面）</t>
  </si>
  <si>
    <t>残画面のHTML化（56画面）</t>
    <phoneticPr fontId="4"/>
  </si>
  <si>
    <t>STMF_BRANCH-1352</t>
  </si>
  <si>
    <t>[質問] 職業区分の表示可能なMAX桁数</t>
  </si>
  <si>
    <t>STMF_BRANCH-1354</t>
  </si>
  <si>
    <t>ステータスモニタ本人確認画面の印刷時の挙動について</t>
  </si>
  <si>
    <t>不備</t>
  </si>
  <si>
    <t>STMF_KAIZEN-224</t>
  </si>
  <si>
    <t>ASP標準版既存不備対応</t>
  </si>
  <si>
    <t>STMF_KAIZEN-226</t>
  </si>
  <si>
    <t>MF保証環境に準じた検証環境の見直し</t>
  </si>
  <si>
    <t>残画面のHTML化</t>
  </si>
  <si>
    <t>SLC-331</t>
  </si>
  <si>
    <t>PPLS画面スクロールライブラリ調査</t>
  </si>
  <si>
    <t>APF-64</t>
  </si>
  <si>
    <t>styleguideジェネレーター導入</t>
  </si>
  <si>
    <t>[口座開設デジタル化]ステータスモニタ本人確認画面の印刷時の挙動について</t>
  </si>
  <si>
    <t>STMF_BRANCH-1355</t>
  </si>
  <si>
    <t>[検証環境]管理者（営業店フロント含む）の保証環境削減影響調査</t>
  </si>
  <si>
    <t>[口座開設デジタル化] [質問] 職業区分の表示可能なMAX桁数</t>
  </si>
  <si>
    <t>[パーツ分類] 12_エラー表示(メッセージ)</t>
  </si>
  <si>
    <t>パソナテック面談</t>
  </si>
  <si>
    <t xml:space="preserve"> [パーツ分類] 11_その他(表2ページャとグラフ)</t>
  </si>
  <si>
    <t>APF打ち合わせ</t>
  </si>
  <si>
    <t>APF-73</t>
  </si>
  <si>
    <t xml:space="preserve"> [デザイン]画面両端のサイズ修正</t>
  </si>
  <si>
    <t>APF-72</t>
  </si>
  <si>
    <t>進捗管理（確認）</t>
  </si>
  <si>
    <t>APF-74</t>
  </si>
  <si>
    <t>画像書き出し</t>
  </si>
  <si>
    <t>MF朝会・ミーティングなど</t>
  </si>
  <si>
    <t>TKTN Web及び電子交付対応 TTSラップON（デザイン向け）</t>
  </si>
  <si>
    <t>APF-69</t>
  </si>
  <si>
    <t>モックアップデザイン作成対象画面選定</t>
  </si>
  <si>
    <t>管理者（営業店フロント含む）の保証環境削減影響調査</t>
    <phoneticPr fontId="4"/>
  </si>
  <si>
    <t>STMF_BRANCH-1355</t>
    <phoneticPr fontId="4"/>
  </si>
  <si>
    <t>MF_RNV-1</t>
    <phoneticPr fontId="4"/>
  </si>
  <si>
    <t>20190226_キックオフ</t>
    <phoneticPr fontId="4"/>
  </si>
  <si>
    <t>MF_RNV-2</t>
    <phoneticPr fontId="4"/>
  </si>
  <si>
    <t>新MFの進め方</t>
    <phoneticPr fontId="4"/>
  </si>
  <si>
    <t>【JYRN新規ON　※MAR19_RWD001追いつき】</t>
    <phoneticPr fontId="4"/>
  </si>
  <si>
    <t>STMF_BRANCH-1356</t>
    <phoneticPr fontId="4"/>
  </si>
  <si>
    <t>管理者（営業店フロント含む）の保証環境削減影響調査</t>
  </si>
  <si>
    <t>MF_RNV-1</t>
  </si>
  <si>
    <t>20190226_キックオフ</t>
  </si>
  <si>
    <t>MF_RNV-2</t>
  </si>
  <si>
    <t>新MFの進め方</t>
  </si>
  <si>
    <t>STMF_BRANCH-1356</t>
  </si>
  <si>
    <t>【JYRN新規ON　※MAR19_RWD001追いつき】</t>
  </si>
  <si>
    <t>STMF_BRANCH-1356</t>
    <phoneticPr fontId="4"/>
  </si>
  <si>
    <t>MAY19_RWD030</t>
    <phoneticPr fontId="4"/>
  </si>
  <si>
    <t>SLC-333</t>
    <phoneticPr fontId="5"/>
  </si>
  <si>
    <t>④サンプルモック作成（第一弾）</t>
    <phoneticPr fontId="5"/>
  </si>
  <si>
    <t>APF-94</t>
    <phoneticPr fontId="4"/>
  </si>
  <si>
    <t>[デザイン対象○]02_顧客一覧｜担当顧客一覧</t>
    <phoneticPr fontId="4"/>
  </si>
  <si>
    <t>[内部]20190228_定例</t>
    <phoneticPr fontId="4"/>
  </si>
  <si>
    <t>APF-93</t>
    <phoneticPr fontId="4"/>
  </si>
  <si>
    <t>STMF_BRANCH-1357</t>
    <phoneticPr fontId="4"/>
  </si>
  <si>
    <t>MAY19_RWD039【JYRN  リアル口振ON】要件②</t>
    <phoneticPr fontId="4"/>
  </si>
  <si>
    <t>MAY19_RWD030【JYRN新規ON　※MAR19_RWD001追いつき】</t>
    <phoneticPr fontId="4"/>
  </si>
  <si>
    <t>STMF_BRANCH-1356</t>
    <phoneticPr fontId="4"/>
  </si>
  <si>
    <t>APF-85</t>
  </si>
  <si>
    <t>[コーディング]07_アイコン</t>
  </si>
  <si>
    <t>APF-5</t>
    <phoneticPr fontId="4"/>
  </si>
  <si>
    <t>[コーディング]スタイルガイド制作</t>
    <phoneticPr fontId="4"/>
  </si>
  <si>
    <t>[パーツ分類] 11_エラー表示(メッセージ)</t>
    <phoneticPr fontId="4"/>
  </si>
  <si>
    <t>[パーツ分類] 12_その他(グラフ)</t>
    <phoneticPr fontId="4"/>
  </si>
  <si>
    <t>APF-80</t>
    <phoneticPr fontId="4"/>
  </si>
  <si>
    <t>[コーディング]01_ウィンドウ</t>
    <phoneticPr fontId="4"/>
  </si>
  <si>
    <t>APF-81</t>
    <phoneticPr fontId="4"/>
  </si>
  <si>
    <t>[コーディング]03_ヘッダー部</t>
    <phoneticPr fontId="4"/>
  </si>
  <si>
    <t>APF-82</t>
    <phoneticPr fontId="4"/>
  </si>
  <si>
    <t>[コーディング]04_タブ</t>
    <phoneticPr fontId="4"/>
  </si>
  <si>
    <t>APF-83</t>
    <phoneticPr fontId="4"/>
  </si>
  <si>
    <t>[コーディング]05_テキスト</t>
    <phoneticPr fontId="4"/>
  </si>
  <si>
    <t>APF-84</t>
    <phoneticPr fontId="4"/>
  </si>
  <si>
    <t>[コーディング]06_ボタン</t>
    <phoneticPr fontId="4"/>
  </si>
  <si>
    <t>APF-85</t>
    <phoneticPr fontId="4"/>
  </si>
  <si>
    <t>[コーディング]07_アイコン</t>
    <phoneticPr fontId="4"/>
  </si>
  <si>
    <t>APF-86</t>
    <phoneticPr fontId="4"/>
  </si>
  <si>
    <t>[コーディング]08_見出し</t>
    <phoneticPr fontId="4"/>
  </si>
  <si>
    <t>APF-87</t>
    <phoneticPr fontId="4"/>
  </si>
  <si>
    <t>[コーディング]09_表</t>
    <phoneticPr fontId="4"/>
  </si>
  <si>
    <t>APF-88</t>
    <phoneticPr fontId="4"/>
  </si>
  <si>
    <t>[コーディング]10_入力部品</t>
    <phoneticPr fontId="4"/>
  </si>
  <si>
    <t>APF-89</t>
    <phoneticPr fontId="4"/>
  </si>
  <si>
    <t>[コーディング]11_メッセージ</t>
    <phoneticPr fontId="4"/>
  </si>
  <si>
    <t>APF-90</t>
    <phoneticPr fontId="4"/>
  </si>
  <si>
    <t>[コーディング]12_グラフ</t>
    <phoneticPr fontId="4"/>
  </si>
  <si>
    <t>APF-78</t>
    <phoneticPr fontId="4"/>
  </si>
  <si>
    <t>画面仕様確認</t>
    <phoneticPr fontId="4"/>
  </si>
  <si>
    <t>APF-91</t>
    <phoneticPr fontId="4"/>
  </si>
  <si>
    <t>スタイルガイド項目一覧整理</t>
    <phoneticPr fontId="4"/>
  </si>
  <si>
    <t>SLC-333</t>
  </si>
  <si>
    <t>④サンプルモック作成（第一弾）</t>
  </si>
  <si>
    <t>STMF_BRANCH-1357</t>
  </si>
  <si>
    <t>MAY19_RWD039【JYRN  リアル口振ON】要件②</t>
  </si>
  <si>
    <t>MAY19_RWD030【JYRN新規ON　※MAR19_RWD001追いつき】</t>
  </si>
  <si>
    <t>MAY19_RWD030</t>
  </si>
  <si>
    <t>APF-94</t>
  </si>
  <si>
    <t>[デザイン対象○]02_顧客一覧｜担当顧客一覧</t>
  </si>
  <si>
    <t>APF-93</t>
  </si>
  <si>
    <t>[内部]20190228_定例</t>
  </si>
  <si>
    <t>[パーツ分類] 11_エラー表示(メッセージ)</t>
  </si>
  <si>
    <t>[パーツ分類] 12_その他(グラフ)</t>
  </si>
  <si>
    <t>[コーディング]スタイルガイド制作</t>
  </si>
  <si>
    <t>APF-80</t>
  </si>
  <si>
    <t>[コーディング]01_ウィンドウ</t>
  </si>
  <si>
    <t>APF-81</t>
  </si>
  <si>
    <t>[コーディング]03_ヘッダー部</t>
  </si>
  <si>
    <t>APF-82</t>
  </si>
  <si>
    <t>[コーディング]04_タブ</t>
  </si>
  <si>
    <t>APF-83</t>
  </si>
  <si>
    <t>[コーディング]05_テキスト</t>
  </si>
  <si>
    <t>APF-84</t>
  </si>
  <si>
    <t>[コーディング]06_ボタン</t>
  </si>
  <si>
    <t>APF-86</t>
  </si>
  <si>
    <t>[コーディング]08_見出し</t>
  </si>
  <si>
    <t>APF-87</t>
  </si>
  <si>
    <t>[コーディング]09_表</t>
  </si>
  <si>
    <t>APF-88</t>
  </si>
  <si>
    <t>[コーディング]10_入力部品</t>
  </si>
  <si>
    <t>APF-89</t>
  </si>
  <si>
    <t>[コーディング]11_メッセージ</t>
  </si>
  <si>
    <t>APF-90</t>
  </si>
  <si>
    <t>[コーディング]12_グラフ</t>
  </si>
  <si>
    <t>APF-78</t>
  </si>
  <si>
    <t>画面仕様確認</t>
  </si>
  <si>
    <t>APF-91</t>
  </si>
  <si>
    <t>スタイルガイド項目一覧整理</t>
  </si>
  <si>
    <t>STMF_BRANCH-1349</t>
    <phoneticPr fontId="4"/>
  </si>
  <si>
    <t>[PJ振り返り] SJSN新規ON</t>
    <phoneticPr fontId="4"/>
  </si>
  <si>
    <t>STMF_BRANCH-1356</t>
    <phoneticPr fontId="4"/>
  </si>
  <si>
    <t>MAY19_RWD030【JYRN新規ON　※MAR19_RWD001追いつき】</t>
    <phoneticPr fontId="4"/>
  </si>
  <si>
    <t>MF_RNV-1</t>
    <phoneticPr fontId="4"/>
  </si>
  <si>
    <t>20190226_キックオフ</t>
    <phoneticPr fontId="4"/>
  </si>
  <si>
    <t>APF-92</t>
  </si>
  <si>
    <t>APF-92</t>
    <phoneticPr fontId="4"/>
  </si>
  <si>
    <t>[外部]20190226_定例</t>
  </si>
  <si>
    <t>[外部]20190226_定例</t>
    <phoneticPr fontId="4"/>
  </si>
  <si>
    <t>邱</t>
  </si>
  <si>
    <t>邱</t>
    <rPh sb="0" eb="1">
      <t>キュウ</t>
    </rPh>
    <phoneticPr fontId="4"/>
  </si>
  <si>
    <t>XXさん</t>
  </si>
  <si>
    <t>XXさん</t>
    <phoneticPr fontId="4"/>
  </si>
  <si>
    <t>STAR_MF&gt;MFデザイン&gt;投資情報&gt;PC版&gt;テーマ対応&gt;新規&gt;&gt;&gt;&gt;</t>
  </si>
  <si>
    <t>STAR_MF&gt;MFデザイン&gt;投資情報&gt;PC版&gt;テーマ対応&gt;見積り&gt;&gt;&gt;&gt;</t>
  </si>
  <si>
    <t>STAR_MF&gt;MFデザイン&gt;投資情報&gt;PC版&gt;テーマ対応&gt;仕様変更&gt;&gt;&gt;&gt;</t>
  </si>
  <si>
    <t>STAR_MF&gt;MFデザイン&gt;投資情報&gt;PC版&gt;テーマ対応&gt;内部改善&gt;必須&gt;&gt;&gt;</t>
  </si>
  <si>
    <t>STAR_MF&gt;MFデザイン&gt;投資情報&gt;PC版&gt;テーマ対応&gt;内部改善&gt;不要不急&gt;&gt;&gt;</t>
  </si>
  <si>
    <t>STAR_MF&gt;MFデザイン&gt;投資情報&gt;PC版&gt;テーマ対応&gt;障害_自責&gt;本番環境&gt;&gt;&gt;</t>
  </si>
  <si>
    <t>STAR_MF&gt;MFデザイン&gt;投資情報&gt;PC版&gt;テーマ対応&gt;障害_自責&gt;試験環境&gt;&gt;&gt;</t>
  </si>
  <si>
    <t>STAR_MF&gt;MFデザイン&gt;投資情報&gt;PC版&gt;テーマ対応&gt;障害_自責&gt;不備&gt;&gt;&gt;</t>
  </si>
  <si>
    <t>STAR_MF&gt;MFデザイン&gt;投資情報&gt;PC版&gt;新規ON&gt;見積り&gt;&gt;&gt;&gt;</t>
  </si>
  <si>
    <t>STAR_MF&gt;MFデザイン&gt;投資情報&gt;PC版&gt;新規ON&gt;新規&gt;&gt;&gt;&gt;</t>
  </si>
  <si>
    <t>STAR_MF&gt;MFデザイン&gt;投資情報&gt;PC版&gt;新規ON&gt;仕様変更&gt;&gt;&gt;&gt;</t>
  </si>
  <si>
    <t>STAR_MF&gt;MFデザイン&gt;投資情報&gt;PC版&gt;新規ON&gt;内部改善&gt;必須&gt;&gt;&gt;</t>
  </si>
  <si>
    <t>STAR_MF&gt;MFデザイン&gt;投資情報&gt;PC版&gt;新規ON&gt;内部改善&gt;不要不急&gt;&gt;&gt;</t>
  </si>
  <si>
    <t>STAR_MF&gt;MFデザイン&gt;投資情報&gt;PC版&gt;新規ON&gt;障害_自責&gt;本番環境&gt;&gt;&gt;</t>
  </si>
  <si>
    <t>STAR_MF&gt;MFデザイン&gt;投資情報&gt;PC版&gt;新規ON&gt;障害_自責&gt;試験環境&gt;&gt;&gt;</t>
  </si>
  <si>
    <t>STAR_MF&gt;MFデザイン&gt;投資情報&gt;PC版&gt;新規ON&gt;障害_自責&gt;不備&gt;&gt;&gt;</t>
  </si>
  <si>
    <t>STAR_MF&gt;MFデザイン&gt;投資情報&gt;スマホアプリ版&gt;テーマ対応&gt;見積り&gt;&gt;&gt;&gt;</t>
  </si>
  <si>
    <t>STAR_MF&gt;MFデザイン&gt;投資情報&gt;スマホアプリ版&gt;テーマ対応&gt;新規&gt;&gt;&gt;&gt;</t>
  </si>
  <si>
    <t>STAR_MF&gt;MFデザイン&gt;投資情報&gt;スマホアプリ版&gt;テーマ対応&gt;仕様変更&gt;&gt;&gt;&gt;</t>
  </si>
  <si>
    <t>STAR_MF&gt;MFデザイン&gt;投資情報&gt;スマホアプリ版&gt;テーマ対応&gt;内部改善&gt;必須&gt;&gt;&gt;</t>
  </si>
  <si>
    <t>STAR_MF&gt;MFデザイン&gt;投資情報&gt;スマホアプリ版&gt;テーマ対応&gt;内部改善&gt;不要不急&gt;&gt;&gt;</t>
  </si>
  <si>
    <t>STAR_MF&gt;MFデザイン&gt;投資情報&gt;スマホアプリ版&gt;テーマ対応&gt;障害_自責&gt;本番環境&gt;&gt;&gt;</t>
  </si>
  <si>
    <t>STAR_MF&gt;MFデザイン&gt;投資情報&gt;スマホアプリ版&gt;テーマ対応&gt;障害_自責&gt;試験環境&gt;&gt;&gt;</t>
  </si>
  <si>
    <t>STAR_MF&gt;MFデザイン&gt;投資情報&gt;スマホアプリ版&gt;テーマ対応&gt;障害_自責&gt;不備&gt;&gt;&gt;</t>
  </si>
  <si>
    <t>STAR_MF&gt;MFデザイン&gt;投資情報&gt;スマホアプリ版&gt;新規ON&gt;見積り&gt;&gt;&gt;&gt;</t>
  </si>
  <si>
    <t>STAR_MF&gt;MFデザイン&gt;投資情報&gt;スマホアプリ版&gt;新規ON&gt;新規&gt;&gt;&gt;&gt;</t>
  </si>
  <si>
    <t>STAR_MF&gt;MFデザイン&gt;投資情報&gt;スマホアプリ版&gt;新規ON&gt;仕様変更&gt;&gt;&gt;&gt;</t>
  </si>
  <si>
    <t>STAR_MF&gt;MFデザイン&gt;投資情報&gt;スマホアプリ版&gt;新規ON&gt;内部改善&gt;必須&gt;&gt;&gt;</t>
  </si>
  <si>
    <t>STAR_MF&gt;MFデザイン&gt;投資情報&gt;スマホアプリ版&gt;新規ON&gt;内部改善&gt;不要不急&gt;&gt;&gt;</t>
  </si>
  <si>
    <t>STAR_MF&gt;MFデザイン&gt;投資情報&gt;スマホアプリ版&gt;新規ON&gt;障害_自責&gt;本番環境&gt;&gt;&gt;</t>
  </si>
  <si>
    <t>STAR_MF&gt;MFデザイン&gt;投資情報&gt;スマホアプリ版&gt;新規ON&gt;障害_自責&gt;試験環境&gt;&gt;&gt;</t>
  </si>
  <si>
    <t>STAR_MF&gt;MFデザイン&gt;投資情報&gt;スマホアプリ版&gt;新規ON&gt;障害_自責&gt;不備&gt;&gt;&gt;</t>
  </si>
  <si>
    <t>STAR_MF&gt;MFデザイン&gt;STARモバイル&gt;見積り&gt;&gt;&gt;&gt;&gt;&gt;</t>
  </si>
  <si>
    <t>STAR_MF&gt;MFデザイン&gt;STARモバイル&gt;新規&gt;&gt;&gt;&gt;&gt;&gt;</t>
  </si>
  <si>
    <t>STAR_MF&gt;MFデザイン&gt;STARモバイル&gt;仕様変更&gt;&gt;&gt;&gt;&gt;&gt;</t>
  </si>
  <si>
    <t>STAR_MF&gt;MFデザイン&gt;STARモバイル&gt;内部改善&gt;必須&gt;&gt;&gt;&gt;&gt;</t>
  </si>
  <si>
    <t>STAR_MF&gt;MFデザイン&gt;STARモバイル&gt;内部改善&gt;不要不急&gt;&gt;&gt;&gt;&gt;</t>
  </si>
  <si>
    <t>STAR_MF&gt;MFデザイン&gt;STARモバイル&gt;障害_自責&gt;本番環境&gt;&gt;&gt;&gt;&gt;</t>
  </si>
  <si>
    <t>STAR_MF&gt;MFデザイン&gt;STARモバイル&gt;障害_自責&gt;試験環境&gt;&gt;&gt;&gt;&gt;</t>
  </si>
  <si>
    <t>STAR_MF&gt;MFデザイン&gt;STARモバイル&gt;障害_自責&gt;不備&gt;&gt;&gt;&gt;&gt;</t>
  </si>
  <si>
    <t>MFリノベーション</t>
  </si>
  <si>
    <t>MFリノベーション</t>
    <phoneticPr fontId="4"/>
  </si>
  <si>
    <t>MFリノベーション&gt;</t>
    <phoneticPr fontId="4"/>
  </si>
  <si>
    <t>STAR_MF&gt;MFデザイン&gt;かんたん口座開設アプリ&gt;打合せ&gt;内部&gt;&gt;&gt;&gt;&gt;</t>
  </si>
  <si>
    <t>STAR_MF&gt;MFデザイン&gt;かんたん口座開設アプリ&gt;打合せ&gt;外部&gt;&gt;&gt;&gt;&gt;</t>
  </si>
  <si>
    <t>MFリノベーション</t>
    <phoneticPr fontId="5"/>
  </si>
  <si>
    <t>MFリノベーション</t>
    <phoneticPr fontId="3"/>
  </si>
  <si>
    <t>STAR_MF&gt;MFデザイン&gt;MFリノベーション&gt;管理&gt;&gt;&gt;&gt;&gt;&gt;</t>
  </si>
  <si>
    <t>STAR_MF&gt;MFデザイン&gt;MFリノベーション&gt;打合せ&gt;内部&gt;&gt;&gt;&gt;&gt;</t>
  </si>
  <si>
    <t>STAR_MF&gt;MFデザイン&gt;MFリノベーション&gt;打合せ&gt;外部&gt;&gt;&gt;&gt;&gt;</t>
  </si>
  <si>
    <t>STAR_MF&gt;MFデザイン&gt;MFリノベーション&gt;設計&gt;&gt;&gt;&gt;&gt;&gt;</t>
  </si>
  <si>
    <t>STAR_MF&gt;MFデザイン&gt;MFリノベーション&gt;デザイン&gt;方式検討&gt;&gt;&gt;&gt;&gt;</t>
  </si>
  <si>
    <t>STAR_MF&gt;MFデザイン&gt;MFリノベーション&gt;デザイン&gt;デザイン制作&gt;新規&gt;&gt;&gt;&gt;</t>
  </si>
  <si>
    <t>STAR_MF&gt;MFデザイン&gt;MFリノベーション&gt;デザイン&gt;デザイン制作&gt;仕様変更&gt;&gt;&gt;&gt;</t>
  </si>
  <si>
    <t>STAR_MF&gt;MFデザイン&gt;MFリノベーション&gt;モックアップ&gt;方式検討&gt;&gt;&gt;&gt;&gt;</t>
  </si>
  <si>
    <t>STAR_MF&gt;MFデザイン&gt;MFリノベーション&gt;モックアップ&gt;モック開発&gt;新規&gt;&gt;&gt;&gt;</t>
  </si>
  <si>
    <t>STAR_MF&gt;MFデザイン&gt;MFリノベーション&gt;モックアップ&gt;モック開発&gt;仕様変更&gt;&gt;&gt;&gt;</t>
  </si>
  <si>
    <t>STAR_MF&gt;MFデザイン&gt;MFリノベーション&gt;モックアップ&gt;試験&gt;&gt;&gt;&gt;&gt;</t>
  </si>
  <si>
    <t>STAR_MF&gt;MFデザイン&gt;MFリノベーション&gt;モックアップ&gt;レビュー&gt;&gt;&gt;&gt;&gt;</t>
  </si>
  <si>
    <t>邱</t>
    <rPh sb="0" eb="1">
      <t>キュウ</t>
    </rPh>
    <phoneticPr fontId="5"/>
  </si>
  <si>
    <t>[コーディング]09_表</t>
    <phoneticPr fontId="4"/>
  </si>
  <si>
    <t>APF-夕会</t>
    <phoneticPr fontId="4"/>
  </si>
  <si>
    <t>環境作成</t>
    <phoneticPr fontId="4"/>
  </si>
  <si>
    <t>スタイルガイドの確認</t>
  </si>
  <si>
    <t>APF-朝会</t>
    <phoneticPr fontId="4"/>
  </si>
  <si>
    <t>APF-110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</si>
</sst>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_);[Red]\(0\)"/>
    <numFmt numFmtId="177" formatCode="yy/mm/dd"/>
    <numFmt numFmtId="178" formatCode="yyyy&quot;年&quot;mm&quot;月&quot;"/>
    <numFmt numFmtId="179" formatCode="mm/dd"/>
    <numFmt numFmtId="180" formatCode="h:mm;@"/>
    <numFmt numFmtId="181" formatCode="0.00_);[Red]\(0.00\)"/>
    <numFmt numFmtId="182" formatCode="[h]:mm;\(0\);#"/>
    <numFmt numFmtId="183" formatCode="d"/>
    <numFmt numFmtId="184" formatCode="yyyy&quot;年&quot;m&quot;月&quot;;@"/>
    <numFmt numFmtId="185" formatCode="0.00_ "/>
    <numFmt numFmtId="186" formatCode="0.000_);[Red]\(0.000\)"/>
  </numFmts>
  <fonts count="42">
    <font>
      <sz val="10"/>
      <color theme="1"/>
      <name val="メイリオ"/>
      <family val="3"/>
      <charset val="128"/>
    </font>
    <font>
      <sz val="10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6"/>
      <name val="メイリオ"/>
      <family val="3"/>
      <charset val="128"/>
    </font>
    <font>
      <sz val="6"/>
      <name val="ＭＳ Ｐ明朝"/>
      <family val="2"/>
      <charset val="128"/>
    </font>
    <font>
      <sz val="10"/>
      <name val="Meiryo UI"/>
      <family val="3"/>
      <charset val="128"/>
    </font>
    <font>
      <sz val="10"/>
      <color theme="0" tint="-0.14999847407452621"/>
      <name val="Meiryo UI"/>
      <family val="3"/>
      <charset val="128"/>
    </font>
    <font>
      <sz val="6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6"/>
      <name val="新細明體"/>
      <family val="2"/>
      <charset val="128"/>
      <scheme val="minor"/>
    </font>
    <font>
      <sz val="10"/>
      <color rgb="FF222222"/>
      <name val="メイリオ"/>
      <family val="3"/>
      <charset val="128"/>
    </font>
    <font>
      <sz val="18"/>
      <color theme="3"/>
      <name val="新細明體"/>
      <family val="2"/>
      <charset val="128"/>
      <scheme val="major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sz val="10"/>
      <color rgb="FF006100"/>
      <name val="Meiryo UI"/>
      <family val="2"/>
      <charset val="128"/>
    </font>
    <font>
      <sz val="10"/>
      <color rgb="FF9C0006"/>
      <name val="Meiryo UI"/>
      <family val="2"/>
      <charset val="128"/>
    </font>
    <font>
      <sz val="10"/>
      <color rgb="FF9C5700"/>
      <name val="Meiryo UI"/>
      <family val="2"/>
      <charset val="128"/>
    </font>
    <font>
      <sz val="10"/>
      <color rgb="FF3F3F76"/>
      <name val="Meiryo UI"/>
      <family val="2"/>
      <charset val="128"/>
    </font>
    <font>
      <b/>
      <sz val="10"/>
      <color rgb="FF3F3F3F"/>
      <name val="Meiryo UI"/>
      <family val="2"/>
      <charset val="128"/>
    </font>
    <font>
      <b/>
      <sz val="10"/>
      <color rgb="FFFA7D00"/>
      <name val="Meiryo UI"/>
      <family val="2"/>
      <charset val="128"/>
    </font>
    <font>
      <sz val="10"/>
      <color rgb="FFFA7D00"/>
      <name val="Meiryo UI"/>
      <family val="2"/>
      <charset val="128"/>
    </font>
    <font>
      <b/>
      <sz val="10"/>
      <color theme="0"/>
      <name val="Meiryo UI"/>
      <family val="2"/>
      <charset val="128"/>
    </font>
    <font>
      <sz val="10"/>
      <color rgb="FFFF0000"/>
      <name val="Meiryo UI"/>
      <family val="2"/>
      <charset val="128"/>
    </font>
    <font>
      <i/>
      <sz val="10"/>
      <color rgb="FF7F7F7F"/>
      <name val="Meiryo UI"/>
      <family val="2"/>
      <charset val="128"/>
    </font>
    <font>
      <b/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9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rgb="FFFF0000"/>
      <name val="Meiryo UI"/>
      <family val="3"/>
      <charset val="128"/>
    </font>
    <font>
      <sz val="11"/>
      <color theme="1"/>
      <name val="ＭＳ Ｐ明朝"/>
      <family val="2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メイリオ"/>
      <family val="3"/>
      <charset val="128"/>
    </font>
    <font>
      <sz val="11"/>
      <color theme="1"/>
      <name val="ＭＳ Ｐ明朝"/>
      <family val="1"/>
      <charset val="128"/>
    </font>
    <font>
      <sz val="11"/>
      <color theme="1"/>
      <name val="新細明體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0"/>
      <color rgb="FF222222"/>
      <name val="Meiryo UI"/>
      <family val="3"/>
      <charset val="128"/>
    </font>
    <font>
      <sz val="10.5"/>
      <color theme="1"/>
      <name val="游ゴシック"/>
      <family val="3"/>
      <charset val="128"/>
    </font>
  </fonts>
  <fills count="4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FFB9"/>
        <bgColor indexed="64"/>
      </patternFill>
    </fill>
    <fill>
      <patternFill patternType="solid">
        <fgColor rgb="FFDDF2FF"/>
        <bgColor indexed="64"/>
      </patternFill>
    </fill>
    <fill>
      <patternFill patternType="solid">
        <fgColor rgb="FFEEFFDD"/>
        <bgColor indexed="64"/>
      </patternFill>
    </fill>
    <fill>
      <patternFill patternType="solid">
        <fgColor rgb="FFEFF9FF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FFE1F0"/>
        <bgColor indexed="64"/>
      </patternFill>
    </fill>
    <fill>
      <patternFill patternType="solid">
        <fgColor rgb="FFFFF3F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D85B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18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1" fillId="17" borderId="21" applyNumberFormat="0" applyAlignment="0" applyProtection="0">
      <alignment vertical="center"/>
    </xf>
    <xf numFmtId="0" fontId="22" fillId="18" borderId="22" applyNumberFormat="0" applyAlignment="0" applyProtection="0">
      <alignment vertical="center"/>
    </xf>
    <xf numFmtId="0" fontId="23" fillId="18" borderId="21" applyNumberFormat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25" fillId="19" borderId="24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25" applyNumberFormat="0" applyFill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29" fillId="40" borderId="0" applyNumberFormat="0" applyBorder="0" applyAlignment="0" applyProtection="0">
      <alignment vertical="center"/>
    </xf>
    <xf numFmtId="0" fontId="1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33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7" fillId="0" borderId="0">
      <alignment vertical="center"/>
    </xf>
    <xf numFmtId="0" fontId="1" fillId="0" borderId="0">
      <alignment vertical="center"/>
    </xf>
  </cellStyleXfs>
  <cellXfs count="450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 shrinkToFit="1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left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7" xfId="0" applyFont="1" applyFill="1" applyBorder="1" applyAlignment="1">
      <alignment horizontal="center" vertical="center"/>
    </xf>
    <xf numFmtId="176" fontId="2" fillId="2" borderId="9" xfId="0" applyNumberFormat="1" applyFont="1" applyFill="1" applyBorder="1" applyAlignment="1">
      <alignment horizontal="left" vertical="center"/>
    </xf>
    <xf numFmtId="176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2" borderId="7" xfId="0" applyNumberFormat="1" applyFont="1" applyFill="1" applyBorder="1" applyAlignment="1">
      <alignment horizontal="center" vertical="center"/>
    </xf>
    <xf numFmtId="177" fontId="2" fillId="2" borderId="9" xfId="0" applyNumberFormat="1" applyFont="1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left" vertical="center"/>
    </xf>
    <xf numFmtId="176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>
      <alignment vertical="center"/>
    </xf>
    <xf numFmtId="177" fontId="2" fillId="0" borderId="1" xfId="0" applyNumberFormat="1" applyFont="1" applyFill="1" applyBorder="1" applyAlignment="1">
      <alignment horizontal="center" vertical="center"/>
    </xf>
    <xf numFmtId="176" fontId="2" fillId="0" borderId="10" xfId="0" applyNumberFormat="1" applyFont="1" applyFill="1" applyBorder="1" applyAlignment="1">
      <alignment horizontal="center" vertical="center"/>
    </xf>
    <xf numFmtId="179" fontId="2" fillId="0" borderId="9" xfId="0" applyNumberFormat="1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176" fontId="2" fillId="0" borderId="6" xfId="0" applyNumberFormat="1" applyFont="1" applyBorder="1">
      <alignment vertical="center"/>
    </xf>
    <xf numFmtId="178" fontId="2" fillId="0" borderId="0" xfId="0" applyNumberFormat="1" applyFont="1" applyBorder="1" applyAlignment="1">
      <alignment horizontal="center" vertical="center"/>
    </xf>
    <xf numFmtId="176" fontId="2" fillId="0" borderId="0" xfId="0" applyNumberFormat="1" applyFont="1" applyBorder="1">
      <alignment vertical="center"/>
    </xf>
    <xf numFmtId="14" fontId="2" fillId="2" borderId="7" xfId="0" applyNumberFormat="1" applyFont="1" applyFill="1" applyBorder="1" applyAlignment="1">
      <alignment horizontal="center" vertical="center"/>
    </xf>
    <xf numFmtId="176" fontId="2" fillId="2" borderId="9" xfId="0" applyNumberFormat="1" applyFont="1" applyFill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181" fontId="6" fillId="0" borderId="1" xfId="0" applyNumberFormat="1" applyFont="1" applyFill="1" applyBorder="1" applyAlignment="1">
      <alignment horizontal="center" vertical="center" shrinkToFit="1"/>
    </xf>
    <xf numFmtId="14" fontId="2" fillId="2" borderId="1" xfId="0" applyNumberFormat="1" applyFont="1" applyFill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176" fontId="2" fillId="0" borderId="6" xfId="0" applyNumberFormat="1" applyFont="1" applyBorder="1" applyAlignment="1">
      <alignment horizontal="left"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0" xfId="0" applyNumberFormat="1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left" vertical="center"/>
    </xf>
    <xf numFmtId="176" fontId="2" fillId="0" borderId="0" xfId="0" applyNumberFormat="1" applyFont="1" applyBorder="1" applyAlignment="1">
      <alignment horizontal="center" vertical="center"/>
    </xf>
    <xf numFmtId="177" fontId="2" fillId="0" borderId="6" xfId="0" applyNumberFormat="1" applyFon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9" fontId="2" fillId="0" borderId="6" xfId="0" applyNumberFormat="1" applyFont="1" applyFill="1" applyBorder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0" xfId="0" applyNumberFormat="1" applyFont="1" applyFill="1" applyBorder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184" fontId="9" fillId="0" borderId="1" xfId="0" applyNumberFormat="1" applyFont="1" applyBorder="1" applyAlignment="1">
      <alignment horizontal="center" vertical="center" shrinkToFit="1"/>
    </xf>
    <xf numFmtId="184" fontId="9" fillId="0" borderId="0" xfId="0" applyNumberFormat="1" applyFont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2" fillId="6" borderId="5" xfId="0" applyFont="1" applyFill="1" applyBorder="1" applyAlignment="1">
      <alignment vertical="center"/>
    </xf>
    <xf numFmtId="0" fontId="2" fillId="6" borderId="8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8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shrinkToFit="1"/>
    </xf>
    <xf numFmtId="0" fontId="2" fillId="5" borderId="1" xfId="0" applyFont="1" applyFill="1" applyBorder="1" applyAlignment="1">
      <alignment vertical="center" shrinkToFit="1"/>
    </xf>
    <xf numFmtId="0" fontId="2" fillId="6" borderId="3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85" fontId="2" fillId="5" borderId="3" xfId="0" applyNumberFormat="1" applyFont="1" applyFill="1" applyBorder="1" applyAlignment="1">
      <alignment horizontal="center" vertical="center"/>
    </xf>
    <xf numFmtId="185" fontId="2" fillId="5" borderId="4" xfId="0" applyNumberFormat="1" applyFont="1" applyFill="1" applyBorder="1" applyAlignment="1">
      <alignment horizontal="center" vertical="center"/>
    </xf>
    <xf numFmtId="184" fontId="6" fillId="0" borderId="0" xfId="0" applyNumberFormat="1" applyFont="1" applyBorder="1" applyAlignment="1">
      <alignment horizontal="left" vertical="center"/>
    </xf>
    <xf numFmtId="185" fontId="2" fillId="0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>
      <alignment vertical="center"/>
    </xf>
    <xf numFmtId="0" fontId="2" fillId="0" borderId="16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16" xfId="0" applyFont="1" applyBorder="1" applyAlignment="1">
      <alignment horizontal="left" vertical="center"/>
    </xf>
    <xf numFmtId="185" fontId="10" fillId="0" borderId="9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 shrinkToFit="1"/>
    </xf>
    <xf numFmtId="0" fontId="6" fillId="0" borderId="9" xfId="0" applyFont="1" applyFill="1" applyBorder="1" applyAlignment="1">
      <alignment vertical="center" shrinkToFit="1"/>
    </xf>
    <xf numFmtId="0" fontId="7" fillId="0" borderId="3" xfId="0" applyFont="1" applyFill="1" applyBorder="1" applyAlignment="1">
      <alignment vertical="center" shrinkToFit="1"/>
    </xf>
    <xf numFmtId="0" fontId="6" fillId="0" borderId="1" xfId="0" applyFont="1" applyFill="1" applyBorder="1" applyAlignment="1">
      <alignment vertical="center" shrinkToFit="1"/>
    </xf>
    <xf numFmtId="0" fontId="7" fillId="0" borderId="4" xfId="0" applyFont="1" applyFill="1" applyBorder="1" applyAlignment="1">
      <alignment vertical="center" shrinkToFit="1"/>
    </xf>
    <xf numFmtId="0" fontId="2" fillId="6" borderId="7" xfId="0" applyFont="1" applyFill="1" applyBorder="1" applyAlignment="1">
      <alignment vertical="center"/>
    </xf>
    <xf numFmtId="185" fontId="10" fillId="5" borderId="3" xfId="0" applyNumberFormat="1" applyFont="1" applyFill="1" applyBorder="1" applyAlignment="1">
      <alignment horizontal="center" vertical="center"/>
    </xf>
    <xf numFmtId="185" fontId="10" fillId="6" borderId="3" xfId="0" applyNumberFormat="1" applyFont="1" applyFill="1" applyBorder="1" applyAlignment="1">
      <alignment horizontal="center" vertical="center"/>
    </xf>
    <xf numFmtId="185" fontId="10" fillId="6" borderId="4" xfId="0" applyNumberFormat="1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 shrinkToFit="1"/>
    </xf>
    <xf numFmtId="0" fontId="2" fillId="6" borderId="9" xfId="0" applyFont="1" applyFill="1" applyBorder="1" applyAlignment="1">
      <alignment vertical="center" shrinkToFit="1"/>
    </xf>
    <xf numFmtId="0" fontId="2" fillId="8" borderId="9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185" fontId="10" fillId="10" borderId="3" xfId="0" applyNumberFormat="1" applyFont="1" applyFill="1" applyBorder="1" applyAlignment="1">
      <alignment horizontal="center" vertical="center"/>
    </xf>
    <xf numFmtId="185" fontId="10" fillId="10" borderId="4" xfId="0" applyNumberFormat="1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center" vertical="center"/>
    </xf>
    <xf numFmtId="0" fontId="10" fillId="10" borderId="11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185" fontId="11" fillId="8" borderId="9" xfId="0" applyNumberFormat="1" applyFont="1" applyFill="1" applyBorder="1" applyAlignment="1">
      <alignment horizontal="center" vertical="center"/>
    </xf>
    <xf numFmtId="185" fontId="11" fillId="8" borderId="1" xfId="0" applyNumberFormat="1" applyFont="1" applyFill="1" applyBorder="1" applyAlignment="1">
      <alignment horizontal="center" vertical="center"/>
    </xf>
    <xf numFmtId="185" fontId="10" fillId="6" borderId="12" xfId="0" applyNumberFormat="1" applyFont="1" applyFill="1" applyBorder="1" applyAlignment="1">
      <alignment horizontal="center" vertical="center"/>
    </xf>
    <xf numFmtId="185" fontId="11" fillId="7" borderId="1" xfId="0" applyNumberFormat="1" applyFont="1" applyFill="1" applyBorder="1" applyAlignment="1">
      <alignment horizontal="center" vertical="center"/>
    </xf>
    <xf numFmtId="185" fontId="10" fillId="11" borderId="1" xfId="0" applyNumberFormat="1" applyFont="1" applyFill="1" applyBorder="1" applyAlignment="1">
      <alignment horizontal="center" vertical="center"/>
    </xf>
    <xf numFmtId="185" fontId="10" fillId="8" borderId="1" xfId="0" applyNumberFormat="1" applyFont="1" applyFill="1" applyBorder="1" applyAlignment="1">
      <alignment horizontal="center" vertical="center"/>
    </xf>
    <xf numFmtId="185" fontId="10" fillId="7" borderId="1" xfId="0" applyNumberFormat="1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2" fillId="5" borderId="3" xfId="0" applyFont="1" applyFill="1" applyBorder="1">
      <alignment vertical="center"/>
    </xf>
    <xf numFmtId="0" fontId="2" fillId="5" borderId="11" xfId="0" applyFont="1" applyFill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6" borderId="3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3" xfId="0" applyFont="1" applyFill="1" applyBorder="1">
      <alignment vertical="center"/>
    </xf>
    <xf numFmtId="185" fontId="2" fillId="3" borderId="4" xfId="0" applyNumberFormat="1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vertical="center"/>
    </xf>
    <xf numFmtId="0" fontId="2" fillId="12" borderId="7" xfId="0" applyFont="1" applyFill="1" applyBorder="1">
      <alignment vertical="center"/>
    </xf>
    <xf numFmtId="0" fontId="2" fillId="12" borderId="8" xfId="0" applyFont="1" applyFill="1" applyBorder="1">
      <alignment vertical="center"/>
    </xf>
    <xf numFmtId="0" fontId="2" fillId="12" borderId="11" xfId="0" applyFont="1" applyFill="1" applyBorder="1" applyAlignment="1">
      <alignment vertical="center"/>
    </xf>
    <xf numFmtId="185" fontId="10" fillId="3" borderId="3" xfId="0" applyNumberFormat="1" applyFont="1" applyFill="1" applyBorder="1" applyAlignment="1">
      <alignment horizontal="center" vertical="center"/>
    </xf>
    <xf numFmtId="0" fontId="2" fillId="12" borderId="11" xfId="0" applyFont="1" applyFill="1" applyBorder="1">
      <alignment vertical="center"/>
    </xf>
    <xf numFmtId="184" fontId="9" fillId="0" borderId="16" xfId="0" applyNumberFormat="1" applyFont="1" applyBorder="1" applyAlignment="1">
      <alignment horizontal="center" vertical="center" shrinkToFit="1"/>
    </xf>
    <xf numFmtId="184" fontId="6" fillId="0" borderId="16" xfId="0" applyNumberFormat="1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8" xfId="0" applyFont="1" applyBorder="1" applyAlignment="1">
      <alignment vertical="center"/>
    </xf>
    <xf numFmtId="184" fontId="9" fillId="0" borderId="17" xfId="0" applyNumberFormat="1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6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>
      <alignment vertical="center"/>
    </xf>
    <xf numFmtId="0" fontId="2" fillId="0" borderId="17" xfId="0" applyFont="1" applyBorder="1" applyAlignment="1">
      <alignment vertical="center"/>
    </xf>
    <xf numFmtId="0" fontId="6" fillId="0" borderId="17" xfId="0" applyFont="1" applyFill="1" applyBorder="1" applyAlignment="1">
      <alignment vertical="center" shrinkToFit="1"/>
    </xf>
    <xf numFmtId="0" fontId="6" fillId="0" borderId="2" xfId="0" applyFont="1" applyFill="1" applyBorder="1" applyAlignment="1">
      <alignment vertical="center" wrapText="1"/>
    </xf>
    <xf numFmtId="0" fontId="2" fillId="2" borderId="9" xfId="0" applyFont="1" applyFill="1" applyBorder="1" applyAlignment="1">
      <alignment horizontal="center" vertical="center"/>
    </xf>
    <xf numFmtId="185" fontId="6" fillId="12" borderId="4" xfId="0" applyNumberFormat="1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 applyAlignment="1">
      <alignment vertical="center"/>
    </xf>
    <xf numFmtId="0" fontId="6" fillId="0" borderId="2" xfId="0" applyFont="1" applyFill="1" applyBorder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Fill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17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7" xfId="0" applyFont="1" applyBorder="1">
      <alignment vertical="center"/>
    </xf>
    <xf numFmtId="0" fontId="6" fillId="0" borderId="17" xfId="0" applyFont="1" applyFill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12" borderId="7" xfId="0" applyFont="1" applyFill="1" applyBorder="1" applyAlignment="1">
      <alignment vertical="center"/>
    </xf>
    <xf numFmtId="0" fontId="2" fillId="12" borderId="9" xfId="0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7" xfId="0" applyFont="1" applyFill="1" applyBorder="1">
      <alignment vertical="center"/>
    </xf>
    <xf numFmtId="0" fontId="2" fillId="0" borderId="0" xfId="0" applyFont="1">
      <alignment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17" xfId="0" applyNumberFormat="1" applyFont="1" applyBorder="1" applyAlignment="1">
      <alignment horizontal="center" vertical="center"/>
    </xf>
    <xf numFmtId="0" fontId="2" fillId="0" borderId="17" xfId="0" applyFont="1" applyBorder="1">
      <alignment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85" fontId="10" fillId="12" borderId="3" xfId="0" applyNumberFormat="1" applyFont="1" applyFill="1" applyBorder="1" applyAlignment="1">
      <alignment horizontal="center" vertical="center"/>
    </xf>
    <xf numFmtId="0" fontId="2" fillId="12" borderId="15" xfId="0" applyFont="1" applyFill="1" applyBorder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6" xfId="0" applyFont="1" applyFill="1" applyBorder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>
      <alignment vertical="center"/>
    </xf>
    <xf numFmtId="0" fontId="6" fillId="0" borderId="0" xfId="0" applyFont="1" applyFill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6" fillId="0" borderId="0" xfId="0" applyNumberFormat="1" applyFont="1" applyFill="1" applyAlignment="1">
      <alignment horizontal="left" vertical="center" shrinkToFit="1"/>
    </xf>
    <xf numFmtId="182" fontId="6" fillId="0" borderId="0" xfId="0" applyNumberFormat="1" applyFont="1" applyAlignment="1">
      <alignment vertical="center" shrinkToFit="1"/>
    </xf>
    <xf numFmtId="0" fontId="6" fillId="0" borderId="0" xfId="0" applyFont="1" applyAlignment="1">
      <alignment vertical="center" shrinkToFit="1"/>
    </xf>
    <xf numFmtId="182" fontId="6" fillId="0" borderId="2" xfId="0" applyNumberFormat="1" applyFont="1" applyFill="1" applyBorder="1" applyAlignment="1">
      <alignment horizontal="center" vertical="center" shrinkToFit="1"/>
    </xf>
    <xf numFmtId="183" fontId="6" fillId="6" borderId="2" xfId="0" applyNumberFormat="1" applyFont="1" applyFill="1" applyBorder="1" applyAlignment="1">
      <alignment horizontal="center" vertical="center" shrinkToFit="1"/>
    </xf>
    <xf numFmtId="183" fontId="6" fillId="6" borderId="17" xfId="0" applyNumberFormat="1" applyFont="1" applyFill="1" applyBorder="1" applyAlignment="1">
      <alignment horizontal="center" vertical="center" shrinkToFit="1"/>
    </xf>
    <xf numFmtId="183" fontId="6" fillId="6" borderId="1" xfId="0" applyNumberFormat="1" applyFont="1" applyFill="1" applyBorder="1" applyAlignment="1">
      <alignment horizontal="center" vertical="center" shrinkToFit="1"/>
    </xf>
    <xf numFmtId="0" fontId="6" fillId="0" borderId="2" xfId="0" applyFont="1" applyBorder="1">
      <alignment vertical="center"/>
    </xf>
    <xf numFmtId="182" fontId="6" fillId="0" borderId="3" xfId="0" applyNumberFormat="1" applyFont="1" applyFill="1" applyBorder="1" applyAlignment="1">
      <alignment vertical="center" shrinkToFit="1"/>
    </xf>
    <xf numFmtId="0" fontId="6" fillId="6" borderId="3" xfId="0" applyFont="1" applyFill="1" applyBorder="1" applyAlignment="1">
      <alignment horizontal="center" vertical="center" shrinkToFit="1"/>
    </xf>
    <xf numFmtId="0" fontId="6" fillId="6" borderId="17" xfId="0" applyFont="1" applyFill="1" applyBorder="1" applyAlignment="1">
      <alignment horizontal="center" vertical="center" shrinkToFit="1"/>
    </xf>
    <xf numFmtId="0" fontId="6" fillId="6" borderId="1" xfId="0" applyFont="1" applyFill="1" applyBorder="1" applyAlignment="1">
      <alignment horizontal="center" vertical="center" shrinkToFit="1"/>
    </xf>
    <xf numFmtId="0" fontId="6" fillId="0" borderId="3" xfId="0" applyFont="1" applyBorder="1">
      <alignment vertical="center"/>
    </xf>
    <xf numFmtId="0" fontId="6" fillId="6" borderId="9" xfId="0" applyFont="1" applyFill="1" applyBorder="1" applyAlignment="1">
      <alignment horizontal="center" vertical="center" shrinkToFit="1"/>
    </xf>
    <xf numFmtId="0" fontId="6" fillId="6" borderId="4" xfId="0" applyNumberFormat="1" applyFont="1" applyFill="1" applyBorder="1" applyAlignment="1">
      <alignment horizontal="center" vertical="center" shrinkToFit="1"/>
    </xf>
    <xf numFmtId="0" fontId="6" fillId="6" borderId="17" xfId="0" applyNumberFormat="1" applyFont="1" applyFill="1" applyBorder="1" applyAlignment="1">
      <alignment horizontal="center" vertical="center" shrinkToFit="1"/>
    </xf>
    <xf numFmtId="0" fontId="6" fillId="6" borderId="9" xfId="0" applyNumberFormat="1" applyFont="1" applyFill="1" applyBorder="1" applyAlignment="1">
      <alignment horizontal="center" vertical="center" shrinkToFit="1"/>
    </xf>
    <xf numFmtId="0" fontId="6" fillId="0" borderId="3" xfId="0" applyNumberFormat="1" applyFont="1" applyBorder="1">
      <alignment vertical="center"/>
    </xf>
    <xf numFmtId="0" fontId="6" fillId="0" borderId="0" xfId="0" applyNumberFormat="1" applyFont="1">
      <alignment vertical="center"/>
    </xf>
    <xf numFmtId="182" fontId="6" fillId="0" borderId="4" xfId="0" applyNumberFormat="1" applyFont="1" applyFill="1" applyBorder="1" applyAlignment="1">
      <alignment vertical="center" shrinkToFit="1"/>
    </xf>
    <xf numFmtId="182" fontId="6" fillId="8" borderId="17" xfId="0" applyNumberFormat="1" applyFont="1" applyFill="1" applyBorder="1" applyAlignment="1">
      <alignment horizontal="center" vertical="center" shrinkToFit="1"/>
    </xf>
    <xf numFmtId="182" fontId="6" fillId="8" borderId="1" xfId="0" applyNumberFormat="1" applyFont="1" applyFill="1" applyBorder="1" applyAlignment="1">
      <alignment horizontal="center" vertical="center" shrinkToFit="1"/>
    </xf>
    <xf numFmtId="0" fontId="6" fillId="0" borderId="4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 shrinkToFit="1"/>
    </xf>
    <xf numFmtId="0" fontId="6" fillId="0" borderId="17" xfId="0" applyFont="1" applyFill="1" applyBorder="1" applyAlignment="1">
      <alignment horizontal="left" vertical="center" shrinkToFit="1"/>
    </xf>
    <xf numFmtId="49" fontId="6" fillId="0" borderId="1" xfId="0" applyNumberFormat="1" applyFont="1" applyFill="1" applyBorder="1" applyAlignment="1">
      <alignment horizontal="center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49" fontId="6" fillId="0" borderId="1" xfId="0" applyNumberFormat="1" applyFont="1" applyFill="1" applyBorder="1" applyAlignment="1">
      <alignment horizontal="left" vertical="center" shrinkToFit="1"/>
    </xf>
    <xf numFmtId="182" fontId="6" fillId="0" borderId="17" xfId="0" applyNumberFormat="1" applyFont="1" applyFill="1" applyBorder="1" applyAlignment="1">
      <alignment horizontal="center" vertical="center" shrinkToFit="1"/>
    </xf>
    <xf numFmtId="182" fontId="6" fillId="0" borderId="1" xfId="0" applyNumberFormat="1" applyFont="1" applyFill="1" applyBorder="1" applyAlignment="1">
      <alignment horizontal="center" vertical="center" shrinkToFit="1"/>
    </xf>
    <xf numFmtId="182" fontId="6" fillId="0" borderId="1" xfId="0" applyNumberFormat="1" applyFont="1" applyBorder="1" applyAlignment="1">
      <alignment horizontal="center" vertical="center" shrinkToFit="1"/>
    </xf>
    <xf numFmtId="182" fontId="6" fillId="0" borderId="17" xfId="0" applyNumberFormat="1" applyFont="1" applyBorder="1" applyAlignment="1">
      <alignment horizontal="center" vertical="center" shrinkToFit="1"/>
    </xf>
    <xf numFmtId="49" fontId="6" fillId="0" borderId="17" xfId="0" applyNumberFormat="1" applyFont="1" applyFill="1" applyBorder="1" applyAlignment="1">
      <alignment horizontal="left" vertical="center" shrinkToFit="1"/>
    </xf>
    <xf numFmtId="0" fontId="6" fillId="0" borderId="7" xfId="0" applyFont="1" applyFill="1" applyBorder="1" applyAlignment="1">
      <alignment horizontal="left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>
      <alignment vertical="center"/>
    </xf>
    <xf numFmtId="49" fontId="6" fillId="0" borderId="8" xfId="0" applyNumberFormat="1" applyFont="1" applyFill="1" applyBorder="1" applyAlignment="1">
      <alignment horizontal="left" vertical="center" shrinkToFit="1"/>
    </xf>
    <xf numFmtId="182" fontId="6" fillId="0" borderId="8" xfId="0" applyNumberFormat="1" applyFont="1" applyFill="1" applyBorder="1" applyAlignment="1">
      <alignment vertical="center" shrinkToFit="1"/>
    </xf>
    <xf numFmtId="0" fontId="6" fillId="0" borderId="8" xfId="0" applyFont="1" applyFill="1" applyBorder="1" applyAlignment="1">
      <alignment vertical="center" shrinkToFit="1"/>
    </xf>
    <xf numFmtId="0" fontId="6" fillId="0" borderId="15" xfId="0" applyFont="1" applyBorder="1">
      <alignment vertical="center"/>
    </xf>
    <xf numFmtId="0" fontId="6" fillId="0" borderId="0" xfId="0" applyFont="1" applyAlignment="1">
      <alignment horizontal="left" vertical="center"/>
    </xf>
    <xf numFmtId="182" fontId="6" fillId="0" borderId="0" xfId="0" applyNumberFormat="1" applyFont="1" applyFill="1" applyAlignment="1">
      <alignment vertical="center" shrinkToFit="1"/>
    </xf>
    <xf numFmtId="0" fontId="6" fillId="0" borderId="0" xfId="0" applyFont="1" applyFill="1" applyAlignment="1">
      <alignment vertical="center" shrinkToFit="1"/>
    </xf>
    <xf numFmtId="49" fontId="6" fillId="0" borderId="1" xfId="0" applyNumberFormat="1" applyFont="1" applyFill="1" applyBorder="1" applyAlignment="1">
      <alignment horizontal="left" vertical="center" wrapText="1" shrinkToFit="1"/>
    </xf>
    <xf numFmtId="49" fontId="6" fillId="0" borderId="17" xfId="0" applyNumberFormat="1" applyFont="1" applyFill="1" applyBorder="1" applyAlignment="1">
      <alignment horizontal="left" vertical="center" wrapText="1" shrinkToFit="1"/>
    </xf>
    <xf numFmtId="0" fontId="6" fillId="0" borderId="17" xfId="0" applyFont="1" applyFill="1" applyBorder="1" applyAlignment="1">
      <alignment horizontal="left" vertical="center" wrapText="1" shrinkToFit="1"/>
    </xf>
    <xf numFmtId="182" fontId="6" fillId="5" borderId="2" xfId="0" applyNumberFormat="1" applyFont="1" applyFill="1" applyBorder="1" applyAlignment="1">
      <alignment horizontal="center" vertical="center" shrinkToFit="1"/>
    </xf>
    <xf numFmtId="0" fontId="6" fillId="5" borderId="5" xfId="0" applyFont="1" applyFill="1" applyBorder="1" applyAlignment="1">
      <alignment horizontal="center" vertical="center" shrinkToFit="1"/>
    </xf>
    <xf numFmtId="182" fontId="6" fillId="5" borderId="8" xfId="0" applyNumberFormat="1" applyFont="1" applyFill="1" applyBorder="1" applyAlignment="1">
      <alignment horizontal="center" vertical="center" shrinkToFit="1"/>
    </xf>
    <xf numFmtId="0" fontId="6" fillId="5" borderId="9" xfId="0" applyFont="1" applyFill="1" applyBorder="1" applyAlignment="1">
      <alignment horizontal="center" vertical="center" shrinkToFit="1"/>
    </xf>
    <xf numFmtId="182" fontId="6" fillId="5" borderId="3" xfId="0" applyNumberFormat="1" applyFont="1" applyFill="1" applyBorder="1" applyAlignment="1">
      <alignment horizontal="center" vertical="center" shrinkToFit="1"/>
    </xf>
    <xf numFmtId="0" fontId="6" fillId="5" borderId="2" xfId="0" applyFont="1" applyFill="1" applyBorder="1" applyAlignment="1">
      <alignment horizontal="center" vertical="center" shrinkToFit="1"/>
    </xf>
    <xf numFmtId="49" fontId="6" fillId="5" borderId="2" xfId="0" applyNumberFormat="1" applyFont="1" applyFill="1" applyBorder="1" applyAlignment="1">
      <alignment horizontal="center" vertical="center" shrinkToFit="1"/>
    </xf>
    <xf numFmtId="0" fontId="6" fillId="6" borderId="13" xfId="0" applyFont="1" applyFill="1" applyBorder="1" applyAlignment="1">
      <alignment horizontal="center" vertical="center" shrinkToFit="1"/>
    </xf>
    <xf numFmtId="182" fontId="6" fillId="5" borderId="3" xfId="0" applyNumberFormat="1" applyFont="1" applyFill="1" applyBorder="1" applyAlignment="1">
      <alignment vertical="center" shrinkToFit="1"/>
    </xf>
    <xf numFmtId="0" fontId="6" fillId="5" borderId="8" xfId="0" applyFont="1" applyFill="1" applyBorder="1" applyAlignment="1">
      <alignment horizontal="center" vertical="center" shrinkToFit="1"/>
    </xf>
    <xf numFmtId="49" fontId="6" fillId="5" borderId="3" xfId="0" applyNumberFormat="1" applyFont="1" applyFill="1" applyBorder="1" applyAlignment="1">
      <alignment horizontal="left" vertical="center" shrinkToFit="1"/>
    </xf>
    <xf numFmtId="0" fontId="6" fillId="6" borderId="15" xfId="0" applyNumberFormat="1" applyFont="1" applyFill="1" applyBorder="1" applyAlignment="1">
      <alignment horizontal="center" vertical="center" shrinkToFit="1"/>
    </xf>
    <xf numFmtId="182" fontId="6" fillId="5" borderId="4" xfId="0" applyNumberFormat="1" applyFont="1" applyFill="1" applyBorder="1" applyAlignment="1">
      <alignment vertical="center" shrinkToFit="1"/>
    </xf>
    <xf numFmtId="176" fontId="6" fillId="5" borderId="8" xfId="0" applyNumberFormat="1" applyFont="1" applyFill="1" applyBorder="1" applyAlignment="1">
      <alignment horizontal="center" vertical="center" shrinkToFit="1"/>
    </xf>
    <xf numFmtId="0" fontId="6" fillId="5" borderId="4" xfId="0" applyNumberFormat="1" applyFont="1" applyFill="1" applyBorder="1">
      <alignment vertical="center"/>
    </xf>
    <xf numFmtId="186" fontId="6" fillId="7" borderId="1" xfId="0" applyNumberFormat="1" applyFont="1" applyFill="1" applyBorder="1" applyAlignment="1">
      <alignment horizontal="center" vertical="center" shrinkToFit="1"/>
    </xf>
    <xf numFmtId="181" fontId="6" fillId="7" borderId="1" xfId="0" applyNumberFormat="1" applyFont="1" applyFill="1" applyBorder="1" applyAlignment="1">
      <alignment horizontal="center" vertical="center" shrinkToFit="1"/>
    </xf>
    <xf numFmtId="181" fontId="6" fillId="7" borderId="17" xfId="0" applyNumberFormat="1" applyFont="1" applyFill="1" applyBorder="1" applyAlignment="1">
      <alignment horizontal="center" vertical="center" shrinkToFit="1"/>
    </xf>
    <xf numFmtId="186" fontId="6" fillId="0" borderId="1" xfId="0" applyNumberFormat="1" applyFont="1" applyFill="1" applyBorder="1" applyAlignment="1">
      <alignment horizontal="center" vertical="center" shrinkToFit="1"/>
    </xf>
    <xf numFmtId="181" fontId="6" fillId="0" borderId="17" xfId="0" applyNumberFormat="1" applyFont="1" applyFill="1" applyBorder="1" applyAlignment="1">
      <alignment horizontal="center" vertical="center" shrinkToFit="1"/>
    </xf>
    <xf numFmtId="0" fontId="6" fillId="0" borderId="17" xfId="0" applyFont="1" applyBorder="1">
      <alignment vertical="center"/>
    </xf>
    <xf numFmtId="0" fontId="6" fillId="9" borderId="17" xfId="0" applyFont="1" applyFill="1" applyBorder="1" applyAlignment="1">
      <alignment horizontal="center" vertical="center"/>
    </xf>
    <xf numFmtId="181" fontId="6" fillId="0" borderId="1" xfId="0" applyNumberFormat="1" applyFont="1" applyFill="1" applyBorder="1" applyAlignment="1">
      <alignment horizontal="center" vertical="center" wrapText="1" shrinkToFit="1"/>
    </xf>
    <xf numFmtId="0" fontId="6" fillId="0" borderId="9" xfId="0" applyFont="1" applyFill="1" applyBorder="1">
      <alignment vertical="center"/>
    </xf>
    <xf numFmtId="49" fontId="6" fillId="0" borderId="0" xfId="0" applyNumberFormat="1" applyFont="1" applyFill="1" applyAlignment="1">
      <alignment horizontal="center" vertical="center" shrinkToFit="1"/>
    </xf>
    <xf numFmtId="182" fontId="6" fillId="5" borderId="4" xfId="0" applyNumberFormat="1" applyFont="1" applyFill="1" applyBorder="1" applyAlignment="1">
      <alignment horizontal="center" vertical="center" shrinkToFit="1"/>
    </xf>
    <xf numFmtId="186" fontId="6" fillId="0" borderId="8" xfId="0" applyNumberFormat="1" applyFont="1" applyFill="1" applyBorder="1" applyAlignment="1">
      <alignment horizontal="center" vertical="center" shrinkToFit="1"/>
    </xf>
    <xf numFmtId="0" fontId="6" fillId="0" borderId="0" xfId="0" applyFont="1" applyFill="1" applyAlignment="1">
      <alignment horizontal="center" vertical="center" shrinkToFit="1"/>
    </xf>
    <xf numFmtId="0" fontId="6" fillId="0" borderId="8" xfId="0" applyFont="1" applyFill="1" applyBorder="1" applyAlignment="1">
      <alignment horizontal="center" vertical="center" shrinkToFit="1"/>
    </xf>
    <xf numFmtId="0" fontId="9" fillId="0" borderId="0" xfId="0" applyFont="1" applyFill="1">
      <alignment vertical="center"/>
    </xf>
    <xf numFmtId="0" fontId="2" fillId="0" borderId="12" xfId="0" applyFont="1" applyBorder="1">
      <alignment vertical="center"/>
    </xf>
    <xf numFmtId="0" fontId="2" fillId="0" borderId="0" xfId="0" applyFont="1" applyBorder="1">
      <alignment vertical="center"/>
    </xf>
    <xf numFmtId="0" fontId="2" fillId="0" borderId="13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6" xfId="0" applyFont="1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13" borderId="7" xfId="0" applyFont="1" applyFill="1" applyBorder="1">
      <alignment vertical="center"/>
    </xf>
    <xf numFmtId="0" fontId="2" fillId="13" borderId="8" xfId="0" applyFont="1" applyFill="1" applyBorder="1">
      <alignment vertical="center"/>
    </xf>
    <xf numFmtId="0" fontId="2" fillId="13" borderId="9" xfId="0" applyFont="1" applyFill="1" applyBorder="1">
      <alignment vertical="center"/>
    </xf>
    <xf numFmtId="0" fontId="2" fillId="0" borderId="14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15" xfId="0" applyFont="1" applyBorder="1">
      <alignment vertical="center"/>
    </xf>
    <xf numFmtId="0" fontId="2" fillId="0" borderId="7" xfId="0" applyFont="1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9" xfId="0" applyFont="1" applyFill="1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82" fontId="6" fillId="8" borderId="17" xfId="0" applyNumberFormat="1" applyFont="1" applyFill="1" applyBorder="1" applyAlignment="1">
      <alignment horizontal="left" vertical="center" shrinkToFit="1"/>
    </xf>
    <xf numFmtId="182" fontId="6" fillId="8" borderId="1" xfId="0" applyNumberFormat="1" applyFont="1" applyFill="1" applyBorder="1" applyAlignment="1">
      <alignment horizontal="left" vertical="center" shrinkToFit="1"/>
    </xf>
    <xf numFmtId="49" fontId="6" fillId="0" borderId="1" xfId="0" applyNumberFormat="1" applyFont="1" applyFill="1" applyBorder="1" applyAlignment="1">
      <alignment horizontal="left" vertical="center"/>
    </xf>
    <xf numFmtId="185" fontId="2" fillId="0" borderId="17" xfId="0" applyNumberFormat="1" applyFont="1" applyFill="1" applyBorder="1" applyAlignment="1">
      <alignment horizontal="center" vertical="center"/>
    </xf>
    <xf numFmtId="0" fontId="13" fillId="0" borderId="0" xfId="0" applyFont="1">
      <alignment vertical="center"/>
    </xf>
    <xf numFmtId="49" fontId="6" fillId="0" borderId="17" xfId="0" applyNumberFormat="1" applyFont="1" applyFill="1" applyBorder="1" applyAlignment="1">
      <alignment horizontal="center" vertical="center" wrapText="1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0" fontId="2" fillId="0" borderId="4" xfId="0" applyFont="1" applyFill="1" applyBorder="1" applyAlignment="1">
      <alignment horizontal="center" vertical="center" shrinkToFit="1"/>
    </xf>
    <xf numFmtId="0" fontId="6" fillId="0" borderId="17" xfId="0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49" fontId="6" fillId="0" borderId="17" xfId="0" applyNumberFormat="1" applyFont="1" applyFill="1" applyBorder="1" applyAlignment="1">
      <alignment horizontal="left" vertical="center" shrinkToFit="1"/>
    </xf>
    <xf numFmtId="0" fontId="6" fillId="0" borderId="8" xfId="0" applyFont="1" applyFill="1" applyBorder="1">
      <alignment vertical="center"/>
    </xf>
    <xf numFmtId="0" fontId="6" fillId="0" borderId="8" xfId="0" applyFont="1" applyFill="1" applyBorder="1" applyAlignment="1">
      <alignment horizontal="left" vertical="center"/>
    </xf>
    <xf numFmtId="49" fontId="6" fillId="0" borderId="8" xfId="0" applyNumberFormat="1" applyFont="1" applyFill="1" applyBorder="1" applyAlignment="1">
      <alignment horizontal="left" vertical="center"/>
    </xf>
    <xf numFmtId="0" fontId="6" fillId="0" borderId="8" xfId="0" applyFont="1" applyFill="1" applyBorder="1" applyAlignment="1">
      <alignment vertical="center" shrinkToFit="1"/>
    </xf>
    <xf numFmtId="0" fontId="2" fillId="0" borderId="0" xfId="0" applyFont="1" applyAlignment="1">
      <alignment vertical="center" wrapText="1"/>
    </xf>
    <xf numFmtId="0" fontId="2" fillId="0" borderId="8" xfId="0" applyFont="1" applyBorder="1" applyAlignment="1">
      <alignment vertical="center" wrapText="1"/>
    </xf>
    <xf numFmtId="0" fontId="6" fillId="0" borderId="17" xfId="0" applyFont="1" applyFill="1" applyBorder="1" applyAlignment="1">
      <alignment vertical="center" wrapText="1" shrinkToFit="1"/>
    </xf>
    <xf numFmtId="185" fontId="11" fillId="7" borderId="17" xfId="0" applyNumberFormat="1" applyFont="1" applyFill="1" applyBorder="1" applyAlignment="1">
      <alignment horizontal="center" vertical="center"/>
    </xf>
    <xf numFmtId="185" fontId="10" fillId="11" borderId="17" xfId="0" applyNumberFormat="1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left" vertical="center" shrinkToFit="1"/>
    </xf>
    <xf numFmtId="0" fontId="6" fillId="4" borderId="17" xfId="0" applyFont="1" applyFill="1" applyBorder="1" applyAlignment="1">
      <alignment horizontal="left" vertical="center" shrinkToFit="1"/>
    </xf>
    <xf numFmtId="0" fontId="2" fillId="7" borderId="17" xfId="0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vertical="center" shrinkToFit="1"/>
    </xf>
    <xf numFmtId="0" fontId="2" fillId="6" borderId="17" xfId="0" applyFont="1" applyFill="1" applyBorder="1" applyAlignment="1">
      <alignment vertical="center" shrinkToFit="1"/>
    </xf>
    <xf numFmtId="184" fontId="9" fillId="0" borderId="17" xfId="0" applyNumberFormat="1" applyFont="1" applyBorder="1" applyAlignment="1">
      <alignment horizontal="center" vertical="center" wrapText="1" shrinkToFit="1"/>
    </xf>
    <xf numFmtId="0" fontId="2" fillId="2" borderId="17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6" fillId="0" borderId="0" xfId="0" applyNumberFormat="1" applyFont="1" applyAlignment="1">
      <alignment vertical="center" shrinkToFit="1"/>
    </xf>
    <xf numFmtId="0" fontId="6" fillId="0" borderId="0" xfId="0" applyFont="1" applyAlignment="1">
      <alignment horizontal="center" vertical="center" shrinkToFit="1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shrinkToFit="1"/>
    </xf>
    <xf numFmtId="0" fontId="2" fillId="2" borderId="5" xfId="0" applyFont="1" applyFill="1" applyBorder="1" applyAlignment="1">
      <alignment horizontal="center" vertical="center" shrinkToFit="1"/>
    </xf>
    <xf numFmtId="0" fontId="2" fillId="2" borderId="5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2" xfId="0" applyFont="1" applyFill="1" applyBorder="1" applyAlignment="1">
      <alignment horizontal="center" vertical="center" shrinkToFit="1"/>
    </xf>
    <xf numFmtId="0" fontId="2" fillId="2" borderId="1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6" fillId="2" borderId="17" xfId="0" applyFont="1" applyFill="1" applyBorder="1" applyAlignment="1">
      <alignment horizontal="left" vertical="center" shrinkToFit="1"/>
    </xf>
    <xf numFmtId="0" fontId="2" fillId="2" borderId="17" xfId="0" applyFont="1" applyFill="1" applyBorder="1" applyAlignment="1">
      <alignment horizontal="left" vertical="center" shrinkToFit="1"/>
    </xf>
    <xf numFmtId="0" fontId="2" fillId="2" borderId="17" xfId="0" applyFont="1" applyFill="1" applyBorder="1" applyAlignment="1">
      <alignment horizontal="left" vertical="center" shrinkToFit="1"/>
    </xf>
    <xf numFmtId="0" fontId="2" fillId="9" borderId="1" xfId="0" applyFont="1" applyFill="1" applyBorder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0" fontId="2" fillId="0" borderId="17" xfId="0" applyFont="1" applyBorder="1" applyAlignment="1">
      <alignment vertical="center" wrapText="1"/>
    </xf>
    <xf numFmtId="0" fontId="6" fillId="0" borderId="0" xfId="0" applyFont="1" applyFill="1" applyBorder="1" applyAlignment="1">
      <alignment horizontal="left" vertical="center" shrinkToFit="1"/>
    </xf>
    <xf numFmtId="0" fontId="6" fillId="0" borderId="0" xfId="0" applyFont="1" applyFill="1" applyBorder="1" applyAlignment="1">
      <alignment vertical="center" shrinkToFit="1"/>
    </xf>
    <xf numFmtId="0" fontId="6" fillId="0" borderId="3" xfId="0" applyFont="1" applyFill="1" applyBorder="1" applyAlignment="1">
      <alignment vertical="center" shrinkToFit="1"/>
    </xf>
    <xf numFmtId="0" fontId="2" fillId="0" borderId="0" xfId="0" applyFont="1">
      <alignment vertical="center"/>
    </xf>
    <xf numFmtId="0" fontId="2" fillId="0" borderId="17" xfId="0" applyFont="1" applyBorder="1" applyAlignment="1">
      <alignment horizontal="center" vertical="center"/>
    </xf>
    <xf numFmtId="0" fontId="6" fillId="0" borderId="17" xfId="0" applyFont="1" applyFill="1" applyBorder="1" applyAlignment="1">
      <alignment vertical="center" shrinkToFit="1"/>
    </xf>
    <xf numFmtId="0" fontId="2" fillId="0" borderId="17" xfId="0" applyFont="1" applyFill="1" applyBorder="1" applyAlignment="1">
      <alignment vertical="center" shrinkToFit="1"/>
    </xf>
    <xf numFmtId="0" fontId="7" fillId="0" borderId="3" xfId="0" applyFont="1" applyFill="1" applyBorder="1" applyAlignment="1">
      <alignment vertical="center" shrinkToFit="1"/>
    </xf>
    <xf numFmtId="0" fontId="6" fillId="0" borderId="2" xfId="0" applyFont="1" applyFill="1" applyBorder="1" applyAlignment="1">
      <alignment vertical="center" shrinkToFit="1"/>
    </xf>
    <xf numFmtId="0" fontId="2" fillId="0" borderId="17" xfId="0" applyFont="1" applyBorder="1">
      <alignment vertical="center"/>
    </xf>
    <xf numFmtId="49" fontId="30" fillId="0" borderId="0" xfId="0" applyNumberFormat="1" applyFont="1" applyFill="1" applyAlignment="1">
      <alignment horizontal="left" vertical="center" shrinkToFit="1"/>
    </xf>
    <xf numFmtId="0" fontId="31" fillId="2" borderId="5" xfId="0" applyFont="1" applyFill="1" applyBorder="1" applyAlignment="1">
      <alignment horizontal="center" vertical="center" shrinkToFit="1"/>
    </xf>
    <xf numFmtId="0" fontId="31" fillId="2" borderId="12" xfId="0" applyFont="1" applyFill="1" applyBorder="1" applyAlignment="1">
      <alignment horizontal="center" vertical="center" shrinkToFit="1"/>
    </xf>
    <xf numFmtId="0" fontId="31" fillId="2" borderId="14" xfId="0" applyFont="1" applyFill="1" applyBorder="1" applyAlignment="1">
      <alignment horizontal="center" vertical="center" shrinkToFit="1"/>
    </xf>
    <xf numFmtId="49" fontId="30" fillId="0" borderId="1" xfId="0" applyNumberFormat="1" applyFont="1" applyFill="1" applyBorder="1" applyAlignment="1">
      <alignment horizontal="left" vertical="center"/>
    </xf>
    <xf numFmtId="49" fontId="30" fillId="0" borderId="17" xfId="0" applyNumberFormat="1" applyFont="1" applyFill="1" applyBorder="1" applyAlignment="1">
      <alignment horizontal="left" vertical="center"/>
    </xf>
    <xf numFmtId="182" fontId="30" fillId="0" borderId="8" xfId="0" applyNumberFormat="1" applyFont="1" applyFill="1" applyBorder="1" applyAlignment="1">
      <alignment vertical="center" shrinkToFit="1"/>
    </xf>
    <xf numFmtId="182" fontId="30" fillId="0" borderId="0" xfId="0" applyNumberFormat="1" applyFont="1" applyFill="1" applyAlignment="1">
      <alignment vertical="center" shrinkToFit="1"/>
    </xf>
    <xf numFmtId="49" fontId="30" fillId="0" borderId="0" xfId="0" applyNumberFormat="1" applyFont="1" applyAlignment="1">
      <alignment horizontal="left" vertical="center"/>
    </xf>
    <xf numFmtId="49" fontId="30" fillId="0" borderId="17" xfId="0" applyNumberFormat="1" applyFont="1" applyFill="1" applyBorder="1" applyAlignment="1">
      <alignment horizontal="right" vertical="center"/>
    </xf>
    <xf numFmtId="49" fontId="30" fillId="0" borderId="8" xfId="0" applyNumberFormat="1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184" fontId="32" fillId="0" borderId="0" xfId="0" applyNumberFormat="1" applyFont="1" applyBorder="1" applyAlignment="1">
      <alignment horizontal="center" vertical="center" shrinkToFit="1"/>
    </xf>
    <xf numFmtId="0" fontId="6" fillId="10" borderId="11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185" fontId="6" fillId="6" borderId="12" xfId="0" applyNumberFormat="1" applyFont="1" applyFill="1" applyBorder="1" applyAlignment="1">
      <alignment horizontal="center" vertical="center"/>
    </xf>
    <xf numFmtId="185" fontId="6" fillId="10" borderId="3" xfId="0" applyNumberFormat="1" applyFont="1" applyFill="1" applyBorder="1" applyAlignment="1">
      <alignment horizontal="center" vertical="center"/>
    </xf>
    <xf numFmtId="185" fontId="6" fillId="6" borderId="3" xfId="0" applyNumberFormat="1" applyFont="1" applyFill="1" applyBorder="1" applyAlignment="1">
      <alignment horizontal="center" vertical="center"/>
    </xf>
    <xf numFmtId="185" fontId="6" fillId="10" borderId="4" xfId="0" applyNumberFormat="1" applyFont="1" applyFill="1" applyBorder="1" applyAlignment="1">
      <alignment horizontal="center" vertical="center"/>
    </xf>
    <xf numFmtId="185" fontId="6" fillId="6" borderId="4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185" fontId="10" fillId="0" borderId="1" xfId="0" applyNumberFormat="1" applyFont="1" applyFill="1" applyBorder="1" applyAlignment="1">
      <alignment horizontal="center" vertical="center"/>
    </xf>
    <xf numFmtId="185" fontId="10" fillId="0" borderId="17" xfId="0" applyNumberFormat="1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0" fontId="6" fillId="0" borderId="8" xfId="0" applyFont="1" applyFill="1" applyBorder="1">
      <alignment vertical="center"/>
    </xf>
    <xf numFmtId="0" fontId="6" fillId="0" borderId="8" xfId="0" applyFont="1" applyFill="1" applyBorder="1" applyAlignment="1">
      <alignment vertical="center" shrinkToFit="1"/>
    </xf>
    <xf numFmtId="49" fontId="6" fillId="0" borderId="17" xfId="0" applyNumberFormat="1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49" fontId="6" fillId="0" borderId="17" xfId="0" applyNumberFormat="1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49" fontId="30" fillId="0" borderId="1" xfId="0" applyNumberFormat="1" applyFont="1" applyFill="1" applyBorder="1" applyAlignment="1">
      <alignment horizontal="left" vertical="center" wrapText="1"/>
    </xf>
    <xf numFmtId="0" fontId="10" fillId="0" borderId="0" xfId="42" applyFont="1" applyFill="1" applyBorder="1" applyAlignment="1">
      <alignment horizontal="center" vertical="center" shrinkToFit="1"/>
    </xf>
    <xf numFmtId="0" fontId="6" fillId="0" borderId="0" xfId="42" applyFont="1" applyFill="1" applyBorder="1" applyAlignment="1">
      <alignment horizontal="left" vertical="center" shrinkToFit="1"/>
    </xf>
    <xf numFmtId="0" fontId="6" fillId="0" borderId="0" xfId="42" applyFont="1" applyFill="1" applyBorder="1" applyAlignment="1">
      <alignment vertical="center" shrinkToFit="1"/>
    </xf>
    <xf numFmtId="0" fontId="6" fillId="2" borderId="2" xfId="42" applyFont="1" applyFill="1" applyBorder="1" applyAlignment="1">
      <alignment horizontal="center" vertical="center" shrinkToFit="1"/>
    </xf>
    <xf numFmtId="0" fontId="6" fillId="2" borderId="5" xfId="43" applyFont="1" applyFill="1" applyBorder="1" applyAlignment="1">
      <alignment horizontal="center" vertical="center" shrinkToFit="1"/>
    </xf>
    <xf numFmtId="0" fontId="6" fillId="2" borderId="6" xfId="43" applyFont="1" applyFill="1" applyBorder="1" applyAlignment="1">
      <alignment horizontal="center" vertical="center" shrinkToFit="1"/>
    </xf>
    <xf numFmtId="0" fontId="6" fillId="2" borderId="11" xfId="43" applyFont="1" applyFill="1" applyBorder="1" applyAlignment="1">
      <alignment horizontal="center" vertical="center" shrinkToFit="1"/>
    </xf>
    <xf numFmtId="0" fontId="6" fillId="2" borderId="7" xfId="43" applyFont="1" applyFill="1" applyBorder="1" applyAlignment="1">
      <alignment horizontal="center" vertical="center" shrinkToFit="1"/>
    </xf>
    <xf numFmtId="0" fontId="6" fillId="2" borderId="8" xfId="43" applyFont="1" applyFill="1" applyBorder="1" applyAlignment="1">
      <alignment horizontal="center" vertical="center" shrinkToFit="1"/>
    </xf>
    <xf numFmtId="0" fontId="6" fillId="2" borderId="9" xfId="43" applyFont="1" applyFill="1" applyBorder="1" applyAlignment="1">
      <alignment horizontal="center" vertical="center" shrinkToFit="1"/>
    </xf>
    <xf numFmtId="0" fontId="6" fillId="2" borderId="0" xfId="42" applyFont="1" applyFill="1" applyBorder="1" applyAlignment="1">
      <alignment horizontal="center" vertical="center" shrinkToFit="1"/>
    </xf>
    <xf numFmtId="0" fontId="6" fillId="2" borderId="14" xfId="42" applyFont="1" applyFill="1" applyBorder="1" applyAlignment="1">
      <alignment horizontal="center" vertical="center" shrinkToFit="1"/>
    </xf>
    <xf numFmtId="0" fontId="6" fillId="2" borderId="16" xfId="42" applyFont="1" applyFill="1" applyBorder="1" applyAlignment="1">
      <alignment horizontal="center" vertical="center" shrinkToFit="1"/>
    </xf>
    <xf numFmtId="0" fontId="6" fillId="2" borderId="15" xfId="42" applyFont="1" applyFill="1" applyBorder="1" applyAlignment="1">
      <alignment horizontal="center" vertical="center" shrinkToFit="1"/>
    </xf>
    <xf numFmtId="0" fontId="2" fillId="2" borderId="7" xfId="44" applyFont="1" applyFill="1" applyBorder="1" applyAlignment="1">
      <alignment horizontal="center" vertical="center" shrinkToFit="1"/>
    </xf>
    <xf numFmtId="0" fontId="2" fillId="2" borderId="9" xfId="44" applyFont="1" applyFill="1" applyBorder="1" applyAlignment="1">
      <alignment horizontal="center" vertical="center" shrinkToFit="1"/>
    </xf>
    <xf numFmtId="0" fontId="2" fillId="2" borderId="8" xfId="44" applyFont="1" applyFill="1" applyBorder="1" applyAlignment="1">
      <alignment horizontal="center" vertical="center" shrinkToFit="1"/>
    </xf>
    <xf numFmtId="0" fontId="6" fillId="2" borderId="17" xfId="43" applyFont="1" applyFill="1" applyBorder="1" applyAlignment="1">
      <alignment horizontal="center" vertical="center" shrinkToFit="1"/>
    </xf>
    <xf numFmtId="0" fontId="6" fillId="2" borderId="3" xfId="43" applyFont="1" applyFill="1" applyBorder="1" applyAlignment="1">
      <alignment horizontal="center" vertical="center" shrinkToFit="1"/>
    </xf>
    <xf numFmtId="0" fontId="2" fillId="2" borderId="17" xfId="44" applyFont="1" applyFill="1" applyBorder="1" applyAlignment="1">
      <alignment horizontal="center" vertical="center" shrinkToFit="1"/>
    </xf>
    <xf numFmtId="0" fontId="2" fillId="0" borderId="2" xfId="44" applyFont="1" applyFill="1" applyBorder="1" applyAlignment="1">
      <alignment vertical="center" shrinkToFit="1"/>
    </xf>
    <xf numFmtId="0" fontId="6" fillId="0" borderId="2" xfId="43" applyFont="1" applyBorder="1" applyAlignment="1">
      <alignment vertical="center" shrinkToFit="1"/>
    </xf>
    <xf numFmtId="0" fontId="6" fillId="0" borderId="3" xfId="43" applyFont="1" applyBorder="1" applyAlignment="1">
      <alignment vertical="center" shrinkToFit="1"/>
    </xf>
    <xf numFmtId="0" fontId="6" fillId="0" borderId="2" xfId="44" applyFont="1" applyFill="1" applyBorder="1" applyAlignment="1">
      <alignment vertical="center" shrinkToFit="1"/>
    </xf>
    <xf numFmtId="0" fontId="6" fillId="0" borderId="3" xfId="42" applyFont="1" applyFill="1" applyBorder="1" applyAlignment="1">
      <alignment vertical="center" shrinkToFit="1"/>
    </xf>
    <xf numFmtId="0" fontId="2" fillId="0" borderId="3" xfId="44" applyFont="1" applyFill="1" applyBorder="1" applyAlignment="1">
      <alignment vertical="center"/>
    </xf>
    <xf numFmtId="0" fontId="2" fillId="0" borderId="3" xfId="44" applyFont="1" applyFill="1" applyBorder="1" applyAlignment="1">
      <alignment vertical="center" shrinkToFit="1"/>
    </xf>
    <xf numFmtId="0" fontId="6" fillId="0" borderId="3" xfId="43" applyFont="1" applyFill="1" applyBorder="1" applyAlignment="1">
      <alignment vertical="center" shrinkToFit="1"/>
    </xf>
    <xf numFmtId="0" fontId="2" fillId="0" borderId="5" xfId="44" applyFont="1" applyFill="1" applyBorder="1" applyAlignment="1">
      <alignment vertical="center" shrinkToFit="1"/>
    </xf>
    <xf numFmtId="0" fontId="6" fillId="0" borderId="3" xfId="44" applyFont="1" applyFill="1" applyBorder="1" applyAlignment="1">
      <alignment vertical="center" shrinkToFit="1"/>
    </xf>
    <xf numFmtId="0" fontId="2" fillId="0" borderId="12" xfId="44" applyFont="1" applyFill="1" applyBorder="1" applyAlignment="1">
      <alignment vertical="center" shrinkToFit="1"/>
    </xf>
    <xf numFmtId="0" fontId="6" fillId="0" borderId="12" xfId="44" applyFont="1" applyFill="1" applyBorder="1" applyAlignment="1">
      <alignment vertical="center" shrinkToFit="1"/>
    </xf>
    <xf numFmtId="0" fontId="2" fillId="0" borderId="3" xfId="42" applyFont="1" applyBorder="1" applyAlignment="1">
      <alignment vertical="center" shrinkToFit="1"/>
    </xf>
    <xf numFmtId="0" fontId="6" fillId="0" borderId="12" xfId="43" applyFont="1" applyFill="1" applyBorder="1" applyAlignment="1">
      <alignment vertical="center" shrinkToFit="1"/>
    </xf>
    <xf numFmtId="0" fontId="6" fillId="0" borderId="12" xfId="42" applyFont="1" applyFill="1" applyBorder="1" applyAlignment="1">
      <alignment vertical="center" shrinkToFit="1"/>
    </xf>
    <xf numFmtId="0" fontId="6" fillId="0" borderId="12" xfId="43" applyFont="1" applyBorder="1" applyAlignment="1">
      <alignment vertical="center" shrinkToFit="1"/>
    </xf>
    <xf numFmtId="0" fontId="2" fillId="0" borderId="12" xfId="42" applyFont="1" applyBorder="1" applyAlignment="1">
      <alignment vertical="center" shrinkToFit="1"/>
    </xf>
    <xf numFmtId="0" fontId="11" fillId="0" borderId="0" xfId="44" applyFont="1">
      <alignment vertical="center"/>
    </xf>
    <xf numFmtId="0" fontId="11" fillId="0" borderId="0" xfId="44" applyFont="1" applyAlignment="1">
      <alignment horizontal="left" vertical="center" shrinkToFit="1"/>
    </xf>
    <xf numFmtId="0" fontId="2" fillId="0" borderId="0" xfId="44" applyFont="1" applyAlignment="1">
      <alignment vertical="center" shrinkToFit="1"/>
    </xf>
    <xf numFmtId="0" fontId="2" fillId="0" borderId="0" xfId="44" applyFont="1">
      <alignment vertical="center"/>
    </xf>
    <xf numFmtId="0" fontId="2" fillId="3" borderId="17" xfId="44" applyFont="1" applyFill="1" applyBorder="1" applyAlignment="1">
      <alignment horizontal="center" vertical="center"/>
    </xf>
    <xf numFmtId="0" fontId="2" fillId="0" borderId="17" xfId="44" applyFont="1" applyBorder="1" applyAlignment="1">
      <alignment horizontal="center" vertical="center"/>
    </xf>
    <xf numFmtId="0" fontId="6" fillId="0" borderId="17" xfId="44" applyFont="1" applyFill="1" applyBorder="1" applyAlignment="1">
      <alignment vertical="center" shrinkToFit="1"/>
    </xf>
    <xf numFmtId="0" fontId="2" fillId="0" borderId="17" xfId="44" applyFont="1" applyFill="1" applyBorder="1" applyAlignment="1">
      <alignment vertical="center" shrinkToFit="1"/>
    </xf>
    <xf numFmtId="0" fontId="2" fillId="0" borderId="17" xfId="44" applyFont="1" applyFill="1" applyBorder="1" applyAlignment="1">
      <alignment vertical="center"/>
    </xf>
    <xf numFmtId="0" fontId="7" fillId="0" borderId="3" xfId="44" applyFont="1" applyFill="1" applyBorder="1" applyAlignment="1">
      <alignment vertical="center" shrinkToFit="1"/>
    </xf>
    <xf numFmtId="0" fontId="7" fillId="0" borderId="4" xfId="44" applyFont="1" applyFill="1" applyBorder="1" applyAlignment="1">
      <alignment vertical="center" shrinkToFit="1"/>
    </xf>
    <xf numFmtId="0" fontId="2" fillId="0" borderId="17" xfId="44" applyFont="1" applyFill="1" applyBorder="1" applyAlignment="1">
      <alignment vertical="center" wrapText="1"/>
    </xf>
    <xf numFmtId="0" fontId="2" fillId="0" borderId="2" xfId="44" applyFont="1" applyBorder="1" applyAlignment="1">
      <alignment vertical="center" shrinkToFit="1"/>
    </xf>
    <xf numFmtId="0" fontId="7" fillId="0" borderId="3" xfId="44" applyFont="1" applyBorder="1" applyAlignment="1">
      <alignment vertical="center" shrinkToFit="1"/>
    </xf>
    <xf numFmtId="0" fontId="6" fillId="0" borderId="2" xfId="43" applyFont="1" applyFill="1" applyBorder="1" applyAlignment="1">
      <alignment vertical="center" shrinkToFit="1"/>
    </xf>
    <xf numFmtId="0" fontId="2" fillId="0" borderId="17" xfId="44" applyFont="1" applyBorder="1">
      <alignment vertical="center"/>
    </xf>
    <xf numFmtId="0" fontId="6" fillId="0" borderId="4" xfId="44" applyFont="1" applyFill="1" applyBorder="1" applyAlignment="1">
      <alignment vertical="center" shrinkToFit="1"/>
    </xf>
    <xf numFmtId="49" fontId="6" fillId="44" borderId="1" xfId="0" applyNumberFormat="1" applyFont="1" applyFill="1" applyBorder="1" applyAlignment="1">
      <alignment horizontal="left" vertical="center" shrinkToFit="1"/>
    </xf>
    <xf numFmtId="0" fontId="9" fillId="0" borderId="0" xfId="0" applyFont="1" applyBorder="1" applyAlignment="1">
      <alignment horizontal="center" vertical="center"/>
    </xf>
    <xf numFmtId="182" fontId="6" fillId="0" borderId="17" xfId="0" applyNumberFormat="1" applyFont="1" applyFill="1" applyBorder="1" applyAlignment="1">
      <alignment horizontal="center" vertical="center" shrinkToFit="1"/>
    </xf>
    <xf numFmtId="0" fontId="6" fillId="0" borderId="17" xfId="0" applyFont="1" applyFill="1" applyBorder="1" applyAlignment="1">
      <alignment horizontal="left" vertical="center" shrinkToFit="1"/>
    </xf>
    <xf numFmtId="49" fontId="6" fillId="0" borderId="17" xfId="0" applyNumberFormat="1" applyFont="1" applyFill="1" applyBorder="1" applyAlignment="1">
      <alignment horizontal="center" vertical="center" shrinkToFit="1"/>
    </xf>
    <xf numFmtId="0" fontId="6" fillId="0" borderId="17" xfId="0" applyFont="1" applyFill="1" applyBorder="1" applyAlignment="1">
      <alignment vertical="center" shrinkToFit="1"/>
    </xf>
    <xf numFmtId="0" fontId="6" fillId="0" borderId="8" xfId="0" applyFont="1" applyFill="1" applyBorder="1">
      <alignment vertical="center"/>
    </xf>
    <xf numFmtId="0" fontId="6" fillId="0" borderId="8" xfId="0" applyFont="1" applyFill="1" applyBorder="1" applyAlignment="1">
      <alignment horizontal="left" vertical="center"/>
    </xf>
    <xf numFmtId="49" fontId="6" fillId="0" borderId="8" xfId="0" applyNumberFormat="1" applyFont="1" applyFill="1" applyBorder="1" applyAlignment="1">
      <alignment horizontal="left" vertical="center"/>
    </xf>
    <xf numFmtId="0" fontId="6" fillId="0" borderId="8" xfId="0" applyFont="1" applyFill="1" applyBorder="1" applyAlignment="1">
      <alignment vertical="center" shrinkToFit="1"/>
    </xf>
    <xf numFmtId="49" fontId="6" fillId="0" borderId="17" xfId="0" applyNumberFormat="1" applyFont="1" applyFill="1" applyBorder="1" applyAlignment="1">
      <alignment horizontal="left" vertical="center"/>
    </xf>
    <xf numFmtId="49" fontId="30" fillId="0" borderId="17" xfId="0" applyNumberFormat="1" applyFont="1" applyFill="1" applyBorder="1" applyAlignment="1">
      <alignment horizontal="center" vertical="center" shrinkToFit="1"/>
    </xf>
    <xf numFmtId="177" fontId="2" fillId="0" borderId="17" xfId="0" applyNumberFormat="1" applyFont="1" applyBorder="1" applyAlignment="1">
      <alignment horizontal="center" vertical="center"/>
    </xf>
    <xf numFmtId="176" fontId="2" fillId="0" borderId="17" xfId="0" applyNumberFormat="1" applyFont="1" applyBorder="1" applyAlignment="1">
      <alignment horizontal="center" vertical="center"/>
    </xf>
    <xf numFmtId="49" fontId="30" fillId="0" borderId="17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shrinkToFit="1"/>
    </xf>
    <xf numFmtId="49" fontId="6" fillId="0" borderId="17" xfId="0" applyNumberFormat="1" applyFont="1" applyFill="1" applyBorder="1" applyAlignment="1">
      <alignment horizontal="left" vertical="center" wrapText="1"/>
    </xf>
    <xf numFmtId="0" fontId="40" fillId="0" borderId="17" xfId="0" applyFont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20" fontId="6" fillId="0" borderId="0" xfId="0" applyNumberFormat="1" applyFont="1" applyAlignment="1">
      <alignment vertical="center" shrinkToFit="1"/>
    </xf>
    <xf numFmtId="0" fontId="2" fillId="0" borderId="0" xfId="44" applyFont="1" applyFill="1" applyBorder="1" applyAlignment="1">
      <alignment vertical="center" shrinkToFit="1"/>
    </xf>
    <xf numFmtId="0" fontId="6" fillId="0" borderId="0" xfId="43" applyFont="1" applyFill="1" applyBorder="1" applyAlignment="1">
      <alignment horizontal="center" vertical="center" shrinkToFit="1"/>
    </xf>
    <xf numFmtId="0" fontId="2" fillId="0" borderId="0" xfId="44" applyFont="1" applyFill="1" applyBorder="1" applyAlignment="1">
      <alignment horizontal="center" vertical="center" shrinkToFit="1"/>
    </xf>
    <xf numFmtId="0" fontId="41" fillId="0" borderId="0" xfId="0" applyFont="1">
      <alignment vertical="center"/>
    </xf>
  </cellXfs>
  <cellStyles count="49">
    <cellStyle name="20% - アクセント 1" xfId="18" builtinId="30" customBuiltin="1"/>
    <cellStyle name="20% - アクセント 2" xfId="22" builtinId="34" customBuiltin="1"/>
    <cellStyle name="20% - アクセント 3" xfId="26" builtinId="38" customBuiltin="1"/>
    <cellStyle name="20% - アクセント 4" xfId="30" builtinId="42" customBuiltin="1"/>
    <cellStyle name="20% - アクセント 5" xfId="34" builtinId="46" customBuiltin="1"/>
    <cellStyle name="20% - アクセント 6" xfId="38" builtinId="50" customBuiltin="1"/>
    <cellStyle name="40% - アクセント 1" xfId="19" builtinId="31" customBuiltin="1"/>
    <cellStyle name="40% - アクセント 2" xfId="23" builtinId="35" customBuiltin="1"/>
    <cellStyle name="40% - アクセント 3" xfId="27" builtinId="39" customBuiltin="1"/>
    <cellStyle name="40% - アクセント 4" xfId="31" builtinId="43" customBuiltin="1"/>
    <cellStyle name="40% - アクセント 5" xfId="35" builtinId="47" customBuiltin="1"/>
    <cellStyle name="40% - アクセント 6" xfId="39" builtinId="51" customBuiltin="1"/>
    <cellStyle name="60% - アクセント 1" xfId="20" builtinId="32" customBuiltin="1"/>
    <cellStyle name="60% - アクセント 2" xfId="24" builtinId="36" customBuiltin="1"/>
    <cellStyle name="60% - アクセント 3" xfId="28" builtinId="40" customBuiltin="1"/>
    <cellStyle name="60% - アクセント 4" xfId="32" builtinId="44" customBuiltin="1"/>
    <cellStyle name="60% - アクセント 5" xfId="36" builtinId="48" customBuiltin="1"/>
    <cellStyle name="60% - アクセント 6" xfId="40" builtinId="52" customBuiltin="1"/>
    <cellStyle name="アクセント 1" xfId="17" builtinId="29" customBuiltin="1"/>
    <cellStyle name="アクセント 2" xfId="21" builtinId="33" customBuiltin="1"/>
    <cellStyle name="アクセント 3" xfId="25" builtinId="37" customBuiltin="1"/>
    <cellStyle name="アクセント 4" xfId="29" builtinId="41" customBuiltin="1"/>
    <cellStyle name="アクセント 5" xfId="33" builtinId="45" customBuiltin="1"/>
    <cellStyle name="アクセント 6" xfId="37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6" builtinId="25" customBuiltin="1"/>
    <cellStyle name="出力" xfId="10" builtinId="21" customBuiltin="1"/>
    <cellStyle name="説明文" xfId="15" builtinId="53" customBuiltin="1"/>
    <cellStyle name="入力" xfId="9" builtinId="20" customBuiltin="1"/>
    <cellStyle name="標準" xfId="0" builtinId="0"/>
    <cellStyle name="標準 2" xfId="42" xr:uid="{00000000-0005-0000-0000-000028000000}"/>
    <cellStyle name="標準 2 2" xfId="43" xr:uid="{00000000-0005-0000-0000-000029000000}"/>
    <cellStyle name="標準 3" xfId="44" xr:uid="{00000000-0005-0000-0000-00002A000000}"/>
    <cellStyle name="標準 3 2" xfId="46" xr:uid="{00000000-0005-0000-0000-00002B000000}"/>
    <cellStyle name="標準 4" xfId="45" xr:uid="{00000000-0005-0000-0000-00002C000000}"/>
    <cellStyle name="標準 5" xfId="47" xr:uid="{00000000-0005-0000-0000-00002D000000}"/>
    <cellStyle name="標準 6" xfId="48" xr:uid="{00000000-0005-0000-0000-00002E000000}"/>
    <cellStyle name="標準 7" xfId="41" xr:uid="{00000000-0005-0000-0000-00002F000000}"/>
    <cellStyle name="良い" xfId="6" builtinId="26" customBuiltin="1"/>
  </cellStyles>
  <dxfs count="130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0000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  <dxf>
      <font>
        <strike val="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99FF99"/>
      <color rgb="FFFFFF66"/>
      <color rgb="FFFFD85B"/>
      <color rgb="FFEFF9FF"/>
      <color rgb="FFFFFFE5"/>
      <color rgb="FFFFFF99"/>
      <color rgb="FFCCFFFF"/>
      <color rgb="FF66CCFF"/>
      <color rgb="FFFF999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2</xdr:row>
      <xdr:rowOff>30480</xdr:rowOff>
    </xdr:from>
    <xdr:to>
      <xdr:col>10</xdr:col>
      <xdr:colOff>43020</xdr:colOff>
      <xdr:row>6</xdr:row>
      <xdr:rowOff>18960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AF75CE4B-B6DA-46DF-B65E-ACDC5BA437EC}"/>
            </a:ext>
          </a:extLst>
        </xdr:cNvPr>
        <xdr:cNvSpPr/>
      </xdr:nvSpPr>
      <xdr:spPr>
        <a:xfrm>
          <a:off x="274320" y="396240"/>
          <a:ext cx="2054700" cy="72000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(MF)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制作スケジュール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_YYYYMM.xlsm</a:t>
          </a:r>
          <a:endParaRPr kumimoji="1" lang="ja-JP" altLang="en-US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</xdr:col>
      <xdr:colOff>45720</xdr:colOff>
      <xdr:row>19</xdr:row>
      <xdr:rowOff>76200</xdr:rowOff>
    </xdr:from>
    <xdr:to>
      <xdr:col>10</xdr:col>
      <xdr:colOff>43020</xdr:colOff>
      <xdr:row>23</xdr:row>
      <xdr:rowOff>64680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1121127-2764-4433-809E-9D51BA24D8E7}"/>
            </a:ext>
          </a:extLst>
        </xdr:cNvPr>
        <xdr:cNvSpPr/>
      </xdr:nvSpPr>
      <xdr:spPr>
        <a:xfrm>
          <a:off x="274320" y="3550920"/>
          <a:ext cx="2054700" cy="720000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kumimoji="1" lang="ja-JP" altLang="en-US" sz="1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作業実績記録表</a:t>
          </a:r>
          <a:r>
            <a:rPr kumimoji="1" lang="en-US" altLang="ja-JP" sz="1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_YYYYMM.xlsm</a:t>
          </a:r>
          <a:endParaRPr kumimoji="1" lang="ja-JP" altLang="en-US" sz="1000">
            <a:solidFill>
              <a:srgbClr val="FF0000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18</xdr:col>
      <xdr:colOff>160020</xdr:colOff>
      <xdr:row>10</xdr:row>
      <xdr:rowOff>144780</xdr:rowOff>
    </xdr:from>
    <xdr:to>
      <xdr:col>27</xdr:col>
      <xdr:colOff>157320</xdr:colOff>
      <xdr:row>14</xdr:row>
      <xdr:rowOff>133260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C337750-4DD0-4736-9FFA-4365C35146E2}"/>
            </a:ext>
          </a:extLst>
        </xdr:cNvPr>
        <xdr:cNvSpPr/>
      </xdr:nvSpPr>
      <xdr:spPr>
        <a:xfrm>
          <a:off x="4355502" y="1937721"/>
          <a:ext cx="2095042" cy="705657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項目マスタ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.xlsx</a:t>
          </a:r>
          <a:endParaRPr kumimoji="1" lang="ja-JP" altLang="en-US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43020</xdr:colOff>
      <xdr:row>4</xdr:row>
      <xdr:rowOff>24720</xdr:rowOff>
    </xdr:from>
    <xdr:to>
      <xdr:col>18</xdr:col>
      <xdr:colOff>160020</xdr:colOff>
      <xdr:row>12</xdr:row>
      <xdr:rowOff>139020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64181AFA-BFB4-4BDD-A706-9F045993CBE7}"/>
            </a:ext>
          </a:extLst>
        </xdr:cNvPr>
        <xdr:cNvCxnSpPr>
          <a:stCxn id="4" idx="1"/>
          <a:endCxn id="2" idx="3"/>
        </xdr:cNvCxnSpPr>
      </xdr:nvCxnSpPr>
      <xdr:spPr>
        <a:xfrm flipH="1" flipV="1">
          <a:off x="2329020" y="756240"/>
          <a:ext cx="1945800" cy="1577340"/>
        </a:xfrm>
        <a:prstGeom prst="straightConnector1">
          <a:avLst/>
        </a:prstGeom>
        <a:ln w="19050">
          <a:solidFill>
            <a:schemeClr val="accent1"/>
          </a:solidFill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43020</xdr:colOff>
      <xdr:row>12</xdr:row>
      <xdr:rowOff>139020</xdr:rowOff>
    </xdr:from>
    <xdr:to>
      <xdr:col>18</xdr:col>
      <xdr:colOff>160020</xdr:colOff>
      <xdr:row>21</xdr:row>
      <xdr:rowOff>70440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74A999D-E5EA-4F40-B874-A424A28653A9}"/>
            </a:ext>
          </a:extLst>
        </xdr:cNvPr>
        <xdr:cNvCxnSpPr>
          <a:stCxn id="4" idx="1"/>
          <a:endCxn id="3" idx="3"/>
        </xdr:cNvCxnSpPr>
      </xdr:nvCxnSpPr>
      <xdr:spPr>
        <a:xfrm flipH="1">
          <a:off x="2329020" y="2333580"/>
          <a:ext cx="1945800" cy="1577340"/>
        </a:xfrm>
        <a:prstGeom prst="straightConnector1">
          <a:avLst/>
        </a:prstGeom>
        <a:ln w="19050">
          <a:solidFill>
            <a:schemeClr val="accent1"/>
          </a:solidFill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oneCellAnchor>
    <xdr:from>
      <xdr:col>1</xdr:col>
      <xdr:colOff>45720</xdr:colOff>
      <xdr:row>6</xdr:row>
      <xdr:rowOff>129540</xdr:rowOff>
    </xdr:from>
    <xdr:ext cx="938035" cy="314686"/>
    <xdr:sp macro="" textlink="">
      <xdr:nvSpPr>
        <xdr:cNvPr id="7" name="吹き出し: 角を丸めた四角形 6">
          <a:extLst>
            <a:ext uri="{FF2B5EF4-FFF2-40B4-BE49-F238E27FC236}">
              <a16:creationId xmlns:a16="http://schemas.microsoft.com/office/drawing/2014/main" id="{3000C8C1-6304-438F-A26D-3B4DCA1BFABF}"/>
            </a:ext>
          </a:extLst>
        </xdr:cNvPr>
        <xdr:cNvSpPr/>
      </xdr:nvSpPr>
      <xdr:spPr>
        <a:xfrm>
          <a:off x="278802" y="1205305"/>
          <a:ext cx="938035" cy="314686"/>
        </a:xfrm>
        <a:prstGeom prst="wedgeRoundRectCallout">
          <a:avLst>
            <a:gd name="adj1" fmla="val -18330"/>
            <a:gd name="adj2" fmla="val -111090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タスク管理を行う</a:t>
          </a:r>
        </a:p>
      </xdr:txBody>
    </xdr:sp>
    <xdr:clientData/>
  </xdr:oneCellAnchor>
  <xdr:oneCellAnchor>
    <xdr:from>
      <xdr:col>1</xdr:col>
      <xdr:colOff>45720</xdr:colOff>
      <xdr:row>24</xdr:row>
      <xdr:rowOff>68580</xdr:rowOff>
    </xdr:from>
    <xdr:ext cx="4967509" cy="783183"/>
    <xdr:sp macro="" textlink="">
      <xdr:nvSpPr>
        <xdr:cNvPr id="8" name="吹き出し: 角を丸めた四角形 7">
          <a:extLst>
            <a:ext uri="{FF2B5EF4-FFF2-40B4-BE49-F238E27FC236}">
              <a16:creationId xmlns:a16="http://schemas.microsoft.com/office/drawing/2014/main" id="{0D2B43A2-D39B-469F-8C9A-CD988F28A2EA}"/>
            </a:ext>
          </a:extLst>
        </xdr:cNvPr>
        <xdr:cNvSpPr/>
      </xdr:nvSpPr>
      <xdr:spPr>
        <a:xfrm>
          <a:off x="274320" y="4457700"/>
          <a:ext cx="4967509" cy="783183"/>
        </a:xfrm>
        <a:prstGeom prst="wedgeRoundRectCallout">
          <a:avLst>
            <a:gd name="adj1" fmla="val -36412"/>
            <a:gd name="adj2" fmla="val -9291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(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当資料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)</a:t>
          </a: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作業実績管理を行う。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STAR-MF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だけでなく、シスデザ課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@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汐留すべてのメンバ実績を管理する。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※[MF]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工数実績管理表 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.xlsm 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は運用廃止</a:t>
          </a:r>
        </a:p>
      </xdr:txBody>
    </xdr:sp>
    <xdr:clientData/>
  </xdr:oneCellAnchor>
  <xdr:twoCellAnchor>
    <xdr:from>
      <xdr:col>1</xdr:col>
      <xdr:colOff>45720</xdr:colOff>
      <xdr:row>10</xdr:row>
      <xdr:rowOff>144780</xdr:rowOff>
    </xdr:from>
    <xdr:to>
      <xdr:col>10</xdr:col>
      <xdr:colOff>43020</xdr:colOff>
      <xdr:row>14</xdr:row>
      <xdr:rowOff>133260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B6854089-0EB9-4A29-9F24-5CEE0B0CAA5E}"/>
            </a:ext>
          </a:extLst>
        </xdr:cNvPr>
        <xdr:cNvSpPr/>
      </xdr:nvSpPr>
      <xdr:spPr>
        <a:xfrm>
          <a:off x="274320" y="1973580"/>
          <a:ext cx="2054700" cy="72000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(MF)</a:t>
          </a:r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チームタスク表</a:t>
          </a:r>
          <a:r>
            <a:rPr kumimoji="1" lang="en-US" altLang="ja-JP" sz="10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.xlsx</a:t>
          </a:r>
          <a:endParaRPr kumimoji="1" lang="ja-JP" altLang="en-US" sz="10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43020</xdr:colOff>
      <xdr:row>12</xdr:row>
      <xdr:rowOff>139020</xdr:rowOff>
    </xdr:from>
    <xdr:to>
      <xdr:col>18</xdr:col>
      <xdr:colOff>160020</xdr:colOff>
      <xdr:row>12</xdr:row>
      <xdr:rowOff>139020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56529C90-92B7-4E3B-83E7-68A0A32C0381}"/>
            </a:ext>
          </a:extLst>
        </xdr:cNvPr>
        <xdr:cNvCxnSpPr>
          <a:stCxn id="4" idx="1"/>
          <a:endCxn id="9" idx="3"/>
        </xdr:cNvCxnSpPr>
      </xdr:nvCxnSpPr>
      <xdr:spPr>
        <a:xfrm flipH="1">
          <a:off x="2329020" y="2333580"/>
          <a:ext cx="1945800" cy="0"/>
        </a:xfrm>
        <a:prstGeom prst="straightConnector1">
          <a:avLst/>
        </a:prstGeom>
        <a:ln w="19050">
          <a:solidFill>
            <a:schemeClr val="accent1"/>
          </a:solidFill>
          <a:prstDash val="dash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oneCellAnchor>
    <xdr:from>
      <xdr:col>12</xdr:col>
      <xdr:colOff>167640</xdr:colOff>
      <xdr:row>13</xdr:row>
      <xdr:rowOff>167640</xdr:rowOff>
    </xdr:from>
    <xdr:ext cx="483967" cy="314686"/>
    <xdr:sp macro="" textlink="">
      <xdr:nvSpPr>
        <xdr:cNvPr id="11" name="吹き出し: 角を丸めた四角形 10">
          <a:extLst>
            <a:ext uri="{FF2B5EF4-FFF2-40B4-BE49-F238E27FC236}">
              <a16:creationId xmlns:a16="http://schemas.microsoft.com/office/drawing/2014/main" id="{15AE9953-AFAD-47F2-A21B-F9951234806F}"/>
            </a:ext>
          </a:extLst>
        </xdr:cNvPr>
        <xdr:cNvSpPr/>
      </xdr:nvSpPr>
      <xdr:spPr>
        <a:xfrm>
          <a:off x="2910840" y="2545080"/>
          <a:ext cx="483967" cy="314686"/>
        </a:xfrm>
        <a:prstGeom prst="wedgeRoundRectCallout">
          <a:avLst>
            <a:gd name="adj1" fmla="val -9990"/>
            <a:gd name="adj2" fmla="val -10645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検討中</a:t>
          </a:r>
        </a:p>
      </xdr:txBody>
    </xdr:sp>
    <xdr:clientData/>
  </xdr:oneCellAnchor>
  <xdr:oneCellAnchor>
    <xdr:from>
      <xdr:col>18</xdr:col>
      <xdr:colOff>160020</xdr:colOff>
      <xdr:row>15</xdr:row>
      <xdr:rowOff>30480</xdr:rowOff>
    </xdr:from>
    <xdr:ext cx="1428114" cy="314686"/>
    <xdr:sp macro="" textlink="">
      <xdr:nvSpPr>
        <xdr:cNvPr id="12" name="吹き出し: 角を丸めた四角形 11">
          <a:extLst>
            <a:ext uri="{FF2B5EF4-FFF2-40B4-BE49-F238E27FC236}">
              <a16:creationId xmlns:a16="http://schemas.microsoft.com/office/drawing/2014/main" id="{5B926139-7CB0-449F-97A1-F2E14C3C1C0E}"/>
            </a:ext>
          </a:extLst>
        </xdr:cNvPr>
        <xdr:cNvSpPr/>
      </xdr:nvSpPr>
      <xdr:spPr>
        <a:xfrm>
          <a:off x="4274820" y="2773680"/>
          <a:ext cx="1428114" cy="314686"/>
        </a:xfrm>
        <a:prstGeom prst="wedgeRoundRectCallout">
          <a:avLst>
            <a:gd name="adj1" fmla="val -9990"/>
            <a:gd name="adj2" fmla="val -10645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各タスクの分類設定を行う</a:t>
          </a:r>
        </a:p>
      </xdr:txBody>
    </xdr:sp>
    <xdr:clientData/>
  </xdr:oneCellAnchor>
  <xdr:twoCellAnchor editAs="oneCell">
    <xdr:from>
      <xdr:col>4</xdr:col>
      <xdr:colOff>91440</xdr:colOff>
      <xdr:row>64</xdr:row>
      <xdr:rowOff>99060</xdr:rowOff>
    </xdr:from>
    <xdr:to>
      <xdr:col>75</xdr:col>
      <xdr:colOff>141514</xdr:colOff>
      <xdr:row>80</xdr:row>
      <xdr:rowOff>83821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45A37641-FA6B-4A2A-A06F-C2C2295C79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8327" r="10452" b="18885"/>
        <a:stretch/>
      </xdr:blipFill>
      <xdr:spPr>
        <a:xfrm>
          <a:off x="548640" y="11387546"/>
          <a:ext cx="16280674" cy="2945674"/>
        </a:xfrm>
        <a:prstGeom prst="rect">
          <a:avLst/>
        </a:prstGeom>
      </xdr:spPr>
    </xdr:pic>
    <xdr:clientData/>
  </xdr:twoCellAnchor>
  <xdr:twoCellAnchor>
    <xdr:from>
      <xdr:col>8</xdr:col>
      <xdr:colOff>22860</xdr:colOff>
      <xdr:row>67</xdr:row>
      <xdr:rowOff>175259</xdr:rowOff>
    </xdr:from>
    <xdr:to>
      <xdr:col>22</xdr:col>
      <xdr:colOff>220980</xdr:colOff>
      <xdr:row>80</xdr:row>
      <xdr:rowOff>83820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76684BA1-C836-4509-B69D-366D947B72B8}"/>
            </a:ext>
          </a:extLst>
        </xdr:cNvPr>
        <xdr:cNvSpPr/>
      </xdr:nvSpPr>
      <xdr:spPr>
        <a:xfrm>
          <a:off x="1394460" y="11879579"/>
          <a:ext cx="3398520" cy="228600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22</xdr:col>
      <xdr:colOff>219655</xdr:colOff>
      <xdr:row>67</xdr:row>
      <xdr:rowOff>175259</xdr:rowOff>
    </xdr:from>
    <xdr:to>
      <xdr:col>24</xdr:col>
      <xdr:colOff>121920</xdr:colOff>
      <xdr:row>80</xdr:row>
      <xdr:rowOff>91440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A7E64E57-7A39-495D-990B-E4EEB3752431}"/>
            </a:ext>
          </a:extLst>
        </xdr:cNvPr>
        <xdr:cNvSpPr/>
      </xdr:nvSpPr>
      <xdr:spPr>
        <a:xfrm>
          <a:off x="4791655" y="11879579"/>
          <a:ext cx="359465" cy="229362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112975</xdr:colOff>
      <xdr:row>67</xdr:row>
      <xdr:rowOff>175259</xdr:rowOff>
    </xdr:from>
    <xdr:to>
      <xdr:col>26</xdr:col>
      <xdr:colOff>7620</xdr:colOff>
      <xdr:row>80</xdr:row>
      <xdr:rowOff>83820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30E80EA7-14DC-4778-AFC3-092645E98EA6}"/>
            </a:ext>
          </a:extLst>
        </xdr:cNvPr>
        <xdr:cNvSpPr/>
      </xdr:nvSpPr>
      <xdr:spPr>
        <a:xfrm>
          <a:off x="5142175" y="11879579"/>
          <a:ext cx="351845" cy="228600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204414</xdr:colOff>
      <xdr:row>67</xdr:row>
      <xdr:rowOff>175260</xdr:rowOff>
    </xdr:from>
    <xdr:to>
      <xdr:col>74</xdr:col>
      <xdr:colOff>53340</xdr:colOff>
      <xdr:row>80</xdr:row>
      <xdr:rowOff>66592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F44EC428-6617-49A8-82F9-DC43927A7C99}"/>
            </a:ext>
          </a:extLst>
        </xdr:cNvPr>
        <xdr:cNvSpPr/>
      </xdr:nvSpPr>
      <xdr:spPr>
        <a:xfrm>
          <a:off x="7062414" y="11879580"/>
          <a:ext cx="9450126" cy="226877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121920</xdr:colOff>
      <xdr:row>64</xdr:row>
      <xdr:rowOff>144780</xdr:rowOff>
    </xdr:from>
    <xdr:to>
      <xdr:col>8</xdr:col>
      <xdr:colOff>51684</xdr:colOff>
      <xdr:row>66</xdr:row>
      <xdr:rowOff>100054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D83B293C-AB2D-4F43-AE9E-54F5E58E071C}"/>
            </a:ext>
          </a:extLst>
        </xdr:cNvPr>
        <xdr:cNvSpPr/>
      </xdr:nvSpPr>
      <xdr:spPr>
        <a:xfrm>
          <a:off x="807720" y="11300460"/>
          <a:ext cx="615564" cy="321034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11</xdr:col>
      <xdr:colOff>17559</xdr:colOff>
      <xdr:row>80</xdr:row>
      <xdr:rowOff>163994</xdr:rowOff>
    </xdr:from>
    <xdr:ext cx="2533179" cy="783183"/>
    <xdr:sp macro="" textlink="">
      <xdr:nvSpPr>
        <xdr:cNvPr id="20" name="吹き出し: 角を丸めた四角形 19">
          <a:extLst>
            <a:ext uri="{FF2B5EF4-FFF2-40B4-BE49-F238E27FC236}">
              <a16:creationId xmlns:a16="http://schemas.microsoft.com/office/drawing/2014/main" id="{20370BB1-945D-4820-B9F2-3078824BFB52}"/>
            </a:ext>
          </a:extLst>
        </xdr:cNvPr>
        <xdr:cNvSpPr/>
      </xdr:nvSpPr>
      <xdr:spPr>
        <a:xfrm>
          <a:off x="2074959" y="14245754"/>
          <a:ext cx="2533179" cy="783183"/>
        </a:xfrm>
        <a:prstGeom prst="wedgeRoundRectCallout">
          <a:avLst>
            <a:gd name="adj1" fmla="val -26444"/>
            <a:gd name="adj2" fmla="val -10308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「分類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」～「分類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10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項目マスタ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.xlsx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で定義された分類を選択する。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必ず設定して下さい</a:t>
          </a:r>
        </a:p>
      </xdr:txBody>
    </xdr:sp>
    <xdr:clientData/>
  </xdr:oneCellAnchor>
  <xdr:oneCellAnchor>
    <xdr:from>
      <xdr:col>22</xdr:col>
      <xdr:colOff>93759</xdr:colOff>
      <xdr:row>80</xdr:row>
      <xdr:rowOff>171614</xdr:rowOff>
    </xdr:from>
    <xdr:ext cx="1788128" cy="548935"/>
    <xdr:sp macro="" textlink="">
      <xdr:nvSpPr>
        <xdr:cNvPr id="21" name="吹き出し: 角を丸めた四角形 20">
          <a:extLst>
            <a:ext uri="{FF2B5EF4-FFF2-40B4-BE49-F238E27FC236}">
              <a16:creationId xmlns:a16="http://schemas.microsoft.com/office/drawing/2014/main" id="{62FBF8B1-37DC-43F4-AA03-CAAC2A7EE288}"/>
            </a:ext>
          </a:extLst>
        </xdr:cNvPr>
        <xdr:cNvSpPr/>
      </xdr:nvSpPr>
      <xdr:spPr>
        <a:xfrm>
          <a:off x="4665759" y="14253374"/>
          <a:ext cx="1788128" cy="548935"/>
        </a:xfrm>
        <a:prstGeom prst="wedgeRoundRectCallout">
          <a:avLst>
            <a:gd name="adj1" fmla="val -33128"/>
            <a:gd name="adj2" fmla="val -74048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「補助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MF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の場合、必ず設定して下さい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  <xdr:oneCellAnchor>
    <xdr:from>
      <xdr:col>26</xdr:col>
      <xdr:colOff>192819</xdr:colOff>
      <xdr:row>76</xdr:row>
      <xdr:rowOff>34454</xdr:rowOff>
    </xdr:from>
    <xdr:ext cx="1215318" cy="548935"/>
    <xdr:sp macro="" textlink="">
      <xdr:nvSpPr>
        <xdr:cNvPr id="22" name="吹き出し: 角を丸めた四角形 21">
          <a:extLst>
            <a:ext uri="{FF2B5EF4-FFF2-40B4-BE49-F238E27FC236}">
              <a16:creationId xmlns:a16="http://schemas.microsoft.com/office/drawing/2014/main" id="{F81DC4C2-30E9-4086-ACB3-0ED83FD47769}"/>
            </a:ext>
          </a:extLst>
        </xdr:cNvPr>
        <xdr:cNvSpPr/>
      </xdr:nvSpPr>
      <xdr:spPr>
        <a:xfrm>
          <a:off x="5679219" y="13384694"/>
          <a:ext cx="1215318" cy="548935"/>
        </a:xfrm>
        <a:prstGeom prst="wedgeRoundRectCallout">
          <a:avLst>
            <a:gd name="adj1" fmla="val -78339"/>
            <a:gd name="adj2" fmla="val -34975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「補助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backlog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チケット番号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  <xdr:oneCellAnchor>
    <xdr:from>
      <xdr:col>30</xdr:col>
      <xdr:colOff>192819</xdr:colOff>
      <xdr:row>80</xdr:row>
      <xdr:rowOff>141134</xdr:rowOff>
    </xdr:from>
    <xdr:ext cx="3846055" cy="1017432"/>
    <xdr:sp macro="" textlink="">
      <xdr:nvSpPr>
        <xdr:cNvPr id="23" name="吹き出し: 角を丸めた四角形 22">
          <a:extLst>
            <a:ext uri="{FF2B5EF4-FFF2-40B4-BE49-F238E27FC236}">
              <a16:creationId xmlns:a16="http://schemas.microsoft.com/office/drawing/2014/main" id="{0207D8F7-E841-4445-8A0C-B051AB3272AF}"/>
            </a:ext>
          </a:extLst>
        </xdr:cNvPr>
        <xdr:cNvSpPr/>
      </xdr:nvSpPr>
      <xdr:spPr>
        <a:xfrm>
          <a:off x="6593619" y="14222894"/>
          <a:ext cx="3846055" cy="1017432"/>
        </a:xfrm>
        <a:prstGeom prst="wedgeRoundRectCallout">
          <a:avLst>
            <a:gd name="adj1" fmla="val -70551"/>
            <a:gd name="adj2" fmla="val -62749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「詳細説明」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タスクの説明。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backlog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チケットありの場合はタイトル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MF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の場合はあるいは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(MF)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制作スケジュール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_YYYYMM.xlsm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のテーマ名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  <xdr:oneCellAnchor>
    <xdr:from>
      <xdr:col>11</xdr:col>
      <xdr:colOff>17559</xdr:colOff>
      <xdr:row>64</xdr:row>
      <xdr:rowOff>87794</xdr:rowOff>
    </xdr:from>
    <xdr:ext cx="4575987" cy="314686"/>
    <xdr:sp macro="" textlink="">
      <xdr:nvSpPr>
        <xdr:cNvPr id="24" name="吹き出し: 角を丸めた四角形 23">
          <a:extLst>
            <a:ext uri="{FF2B5EF4-FFF2-40B4-BE49-F238E27FC236}">
              <a16:creationId xmlns:a16="http://schemas.microsoft.com/office/drawing/2014/main" id="{5588D0C4-7579-49D6-BCAA-5F27A3A2BE78}"/>
            </a:ext>
          </a:extLst>
        </xdr:cNvPr>
        <xdr:cNvSpPr/>
      </xdr:nvSpPr>
      <xdr:spPr>
        <a:xfrm>
          <a:off x="2581465" y="11562618"/>
          <a:ext cx="4575987" cy="314686"/>
        </a:xfrm>
        <a:prstGeom prst="wedgeRoundRectCallout">
          <a:avLst>
            <a:gd name="adj1" fmla="val -64473"/>
            <a:gd name="adj2" fmla="val 35607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入力が完了したら、必ず「入力規則チェック」ボタンを押下してチェック処理を実行して下さい</a:t>
          </a:r>
        </a:p>
      </xdr:txBody>
    </xdr:sp>
    <xdr:clientData/>
  </xdr:oneCellAnchor>
  <xdr:twoCellAnchor>
    <xdr:from>
      <xdr:col>5</xdr:col>
      <xdr:colOff>167640</xdr:colOff>
      <xdr:row>67</xdr:row>
      <xdr:rowOff>175259</xdr:rowOff>
    </xdr:from>
    <xdr:to>
      <xdr:col>8</xdr:col>
      <xdr:colOff>22860</xdr:colOff>
      <xdr:row>80</xdr:row>
      <xdr:rowOff>83820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17D28E1E-9963-44DA-B73E-0DDD67456AD9}"/>
            </a:ext>
          </a:extLst>
        </xdr:cNvPr>
        <xdr:cNvSpPr/>
      </xdr:nvSpPr>
      <xdr:spPr>
        <a:xfrm>
          <a:off x="853440" y="11879579"/>
          <a:ext cx="541020" cy="228600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5</xdr:col>
      <xdr:colOff>131859</xdr:colOff>
      <xdr:row>80</xdr:row>
      <xdr:rowOff>171614</xdr:rowOff>
    </xdr:from>
    <xdr:ext cx="1154578" cy="548935"/>
    <xdr:sp macro="" textlink="">
      <xdr:nvSpPr>
        <xdr:cNvPr id="26" name="吹き出し: 角を丸めた四角形 25">
          <a:extLst>
            <a:ext uri="{FF2B5EF4-FFF2-40B4-BE49-F238E27FC236}">
              <a16:creationId xmlns:a16="http://schemas.microsoft.com/office/drawing/2014/main" id="{5296F9F7-2261-4D90-97BD-0EB5A9C483EA}"/>
            </a:ext>
          </a:extLst>
        </xdr:cNvPr>
        <xdr:cNvSpPr/>
      </xdr:nvSpPr>
      <xdr:spPr>
        <a:xfrm>
          <a:off x="817659" y="14253374"/>
          <a:ext cx="1154578" cy="548935"/>
        </a:xfrm>
        <a:prstGeom prst="wedgeRoundRectCallout">
          <a:avLst>
            <a:gd name="adj1" fmla="val -26444"/>
            <a:gd name="adj2" fmla="val -10308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担当者と役割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必ず設定して下さい</a:t>
          </a:r>
        </a:p>
      </xdr:txBody>
    </xdr:sp>
    <xdr:clientData/>
  </xdr:oneCellAnchor>
  <xdr:oneCellAnchor>
    <xdr:from>
      <xdr:col>32</xdr:col>
      <xdr:colOff>185199</xdr:colOff>
      <xdr:row>70</xdr:row>
      <xdr:rowOff>163994</xdr:rowOff>
    </xdr:from>
    <xdr:ext cx="2442324" cy="783183"/>
    <xdr:sp macro="" textlink="">
      <xdr:nvSpPr>
        <xdr:cNvPr id="27" name="吹き出し: 角を丸めた四角形 26">
          <a:extLst>
            <a:ext uri="{FF2B5EF4-FFF2-40B4-BE49-F238E27FC236}">
              <a16:creationId xmlns:a16="http://schemas.microsoft.com/office/drawing/2014/main" id="{147A12C1-C08F-41DC-B11E-508E2F4165A4}"/>
            </a:ext>
          </a:extLst>
        </xdr:cNvPr>
        <xdr:cNvSpPr/>
      </xdr:nvSpPr>
      <xdr:spPr>
        <a:xfrm>
          <a:off x="7043199" y="12416954"/>
          <a:ext cx="2442324" cy="783183"/>
        </a:xfrm>
        <a:prstGeom prst="wedgeRoundRectCallout">
          <a:avLst>
            <a:gd name="adj1" fmla="val -69408"/>
            <a:gd name="adj2" fmla="val 16060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「入力規則チェック」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新規行の場合は、計算式をコピーして下さい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入力規則チェックを実施する際の参照先です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  <xdr:oneCellAnchor>
    <xdr:from>
      <xdr:col>35</xdr:col>
      <xdr:colOff>2319</xdr:colOff>
      <xdr:row>77</xdr:row>
      <xdr:rowOff>103034</xdr:rowOff>
    </xdr:from>
    <xdr:ext cx="1869948" cy="314686"/>
    <xdr:sp macro="" textlink="">
      <xdr:nvSpPr>
        <xdr:cNvPr id="28" name="吹き出し: 角を丸めた四角形 27">
          <a:extLst>
            <a:ext uri="{FF2B5EF4-FFF2-40B4-BE49-F238E27FC236}">
              <a16:creationId xmlns:a16="http://schemas.microsoft.com/office/drawing/2014/main" id="{57101FA9-6F5C-4D8C-ADB2-03B29E561EF0}"/>
            </a:ext>
          </a:extLst>
        </xdr:cNvPr>
        <xdr:cNvSpPr/>
      </xdr:nvSpPr>
      <xdr:spPr>
        <a:xfrm>
          <a:off x="7546119" y="13636154"/>
          <a:ext cx="1869948" cy="314686"/>
        </a:xfrm>
        <a:prstGeom prst="wedgeRoundRectCallout">
          <a:avLst>
            <a:gd name="adj1" fmla="val -39253"/>
            <a:gd name="adj2" fmla="val -97749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日付単位で実績を入力して下さい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  <xdr:twoCellAnchor editAs="oneCell">
    <xdr:from>
      <xdr:col>3</xdr:col>
      <xdr:colOff>195943</xdr:colOff>
      <xdr:row>102</xdr:row>
      <xdr:rowOff>149980</xdr:rowOff>
    </xdr:from>
    <xdr:to>
      <xdr:col>56</xdr:col>
      <xdr:colOff>3951</xdr:colOff>
      <xdr:row>116</xdr:row>
      <xdr:rowOff>67734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647A4658-C654-410E-83B9-0F4FC35AD1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6351" b="34965"/>
        <a:stretch/>
      </xdr:blipFill>
      <xdr:spPr>
        <a:xfrm>
          <a:off x="653143" y="16913980"/>
          <a:ext cx="11923809" cy="2525487"/>
        </a:xfrm>
        <a:prstGeom prst="rect">
          <a:avLst/>
        </a:prstGeom>
      </xdr:spPr>
    </xdr:pic>
    <xdr:clientData/>
  </xdr:twoCellAnchor>
  <xdr:twoCellAnchor>
    <xdr:from>
      <xdr:col>5</xdr:col>
      <xdr:colOff>11852</xdr:colOff>
      <xdr:row>103</xdr:row>
      <xdr:rowOff>170179</xdr:rowOff>
    </xdr:from>
    <xdr:to>
      <xdr:col>8</xdr:col>
      <xdr:colOff>152399</xdr:colOff>
      <xdr:row>105</xdr:row>
      <xdr:rowOff>169333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EFEFDBDC-BFA5-43CF-8331-2A11CD47A026}"/>
            </a:ext>
          </a:extLst>
        </xdr:cNvPr>
        <xdr:cNvSpPr/>
      </xdr:nvSpPr>
      <xdr:spPr>
        <a:xfrm>
          <a:off x="926252" y="17120446"/>
          <a:ext cx="826347" cy="37168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3</xdr:col>
      <xdr:colOff>199592</xdr:colOff>
      <xdr:row>107</xdr:row>
      <xdr:rowOff>19215</xdr:rowOff>
    </xdr:from>
    <xdr:ext cx="2406625" cy="548935"/>
    <xdr:sp macro="" textlink="">
      <xdr:nvSpPr>
        <xdr:cNvPr id="32" name="吹き出し: 角を丸めた四角形 31">
          <a:extLst>
            <a:ext uri="{FF2B5EF4-FFF2-40B4-BE49-F238E27FC236}">
              <a16:creationId xmlns:a16="http://schemas.microsoft.com/office/drawing/2014/main" id="{D69B066A-D7CC-4C10-BE4E-745D62EB9012}"/>
            </a:ext>
          </a:extLst>
        </xdr:cNvPr>
        <xdr:cNvSpPr/>
      </xdr:nvSpPr>
      <xdr:spPr>
        <a:xfrm>
          <a:off x="656792" y="17714548"/>
          <a:ext cx="2406625" cy="548935"/>
        </a:xfrm>
        <a:prstGeom prst="wedgeRoundRectCallout">
          <a:avLst>
            <a:gd name="adj1" fmla="val -26444"/>
            <a:gd name="adj2" fmla="val -10308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「実績コピー」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押下すると、各作業者実績シートを集計する</a:t>
          </a:r>
        </a:p>
      </xdr:txBody>
    </xdr:sp>
    <xdr:clientData/>
  </xdr:oneCellAnchor>
  <xdr:twoCellAnchor editAs="oneCell">
    <xdr:from>
      <xdr:col>5</xdr:col>
      <xdr:colOff>0</xdr:colOff>
      <xdr:row>120</xdr:row>
      <xdr:rowOff>101600</xdr:rowOff>
    </xdr:from>
    <xdr:to>
      <xdr:col>55</xdr:col>
      <xdr:colOff>1059</xdr:colOff>
      <xdr:row>149</xdr:row>
      <xdr:rowOff>134129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805EC222-1E42-442F-874A-D436081E17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9910" r="2818" b="6720"/>
        <a:stretch/>
      </xdr:blipFill>
      <xdr:spPr>
        <a:xfrm>
          <a:off x="685800" y="20032133"/>
          <a:ext cx="11421533" cy="5434262"/>
        </a:xfrm>
        <a:prstGeom prst="rect">
          <a:avLst/>
        </a:prstGeom>
      </xdr:spPr>
    </xdr:pic>
    <xdr:clientData/>
  </xdr:twoCellAnchor>
  <xdr:twoCellAnchor>
    <xdr:from>
      <xdr:col>8</xdr:col>
      <xdr:colOff>206586</xdr:colOff>
      <xdr:row>103</xdr:row>
      <xdr:rowOff>170179</xdr:rowOff>
    </xdr:from>
    <xdr:to>
      <xdr:col>13</xdr:col>
      <xdr:colOff>101600</xdr:colOff>
      <xdr:row>105</xdr:row>
      <xdr:rowOff>169333</xdr:rowOff>
    </xdr:to>
    <xdr:sp macro="" textlink="">
      <xdr:nvSpPr>
        <xdr:cNvPr id="35" name="正方形/長方形 34">
          <a:extLst>
            <a:ext uri="{FF2B5EF4-FFF2-40B4-BE49-F238E27FC236}">
              <a16:creationId xmlns:a16="http://schemas.microsoft.com/office/drawing/2014/main" id="{BB380771-2725-475C-9EE0-B21DF9CADF39}"/>
            </a:ext>
          </a:extLst>
        </xdr:cNvPr>
        <xdr:cNvSpPr/>
      </xdr:nvSpPr>
      <xdr:spPr>
        <a:xfrm>
          <a:off x="1806786" y="17120446"/>
          <a:ext cx="1038014" cy="371687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130386</xdr:colOff>
      <xdr:row>121</xdr:row>
      <xdr:rowOff>178647</xdr:rowOff>
    </xdr:from>
    <xdr:to>
      <xdr:col>14</xdr:col>
      <xdr:colOff>8467</xdr:colOff>
      <xdr:row>123</xdr:row>
      <xdr:rowOff>84668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71DDC5BE-0869-4539-AED5-EB5F0CD07417}"/>
            </a:ext>
          </a:extLst>
        </xdr:cNvPr>
        <xdr:cNvSpPr/>
      </xdr:nvSpPr>
      <xdr:spPr>
        <a:xfrm>
          <a:off x="1959186" y="20295447"/>
          <a:ext cx="792481" cy="278554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7</xdr:col>
      <xdr:colOff>157258</xdr:colOff>
      <xdr:row>127</xdr:row>
      <xdr:rowOff>2282</xdr:rowOff>
    </xdr:from>
    <xdr:ext cx="1960445" cy="783183"/>
    <xdr:sp macro="" textlink="">
      <xdr:nvSpPr>
        <xdr:cNvPr id="37" name="吹き出し: 角を丸めた四角形 36">
          <a:extLst>
            <a:ext uri="{FF2B5EF4-FFF2-40B4-BE49-F238E27FC236}">
              <a16:creationId xmlns:a16="http://schemas.microsoft.com/office/drawing/2014/main" id="{44EC65F3-43F8-4368-A646-C230E3505526}"/>
            </a:ext>
          </a:extLst>
        </xdr:cNvPr>
        <xdr:cNvSpPr/>
      </xdr:nvSpPr>
      <xdr:spPr>
        <a:xfrm>
          <a:off x="1300258" y="21236682"/>
          <a:ext cx="1960445" cy="783183"/>
        </a:xfrm>
        <a:prstGeom prst="wedgeRoundRectCallout">
          <a:avLst>
            <a:gd name="adj1" fmla="val -640"/>
            <a:gd name="adj2" fmla="val -142233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集計期間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「当月」：月全体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W1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」～「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W5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」：第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週～第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5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週</a:t>
          </a:r>
        </a:p>
      </xdr:txBody>
    </xdr:sp>
    <xdr:clientData/>
  </xdr:oneCellAnchor>
  <xdr:twoCellAnchor>
    <xdr:from>
      <xdr:col>14</xdr:col>
      <xdr:colOff>11853</xdr:colOff>
      <xdr:row>121</xdr:row>
      <xdr:rowOff>178647</xdr:rowOff>
    </xdr:from>
    <xdr:to>
      <xdr:col>17</xdr:col>
      <xdr:colOff>118534</xdr:colOff>
      <xdr:row>123</xdr:row>
      <xdr:rowOff>84668</xdr:rowOff>
    </xdr:to>
    <xdr:sp macro="" textlink="">
      <xdr:nvSpPr>
        <xdr:cNvPr id="39" name="正方形/長方形 38">
          <a:extLst>
            <a:ext uri="{FF2B5EF4-FFF2-40B4-BE49-F238E27FC236}">
              <a16:creationId xmlns:a16="http://schemas.microsoft.com/office/drawing/2014/main" id="{EEF9696D-4921-4726-A68D-816CC7DF51B0}"/>
            </a:ext>
          </a:extLst>
        </xdr:cNvPr>
        <xdr:cNvSpPr/>
      </xdr:nvSpPr>
      <xdr:spPr>
        <a:xfrm>
          <a:off x="2755053" y="20295447"/>
          <a:ext cx="792481" cy="278554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20</xdr:col>
      <xdr:colOff>121919</xdr:colOff>
      <xdr:row>123</xdr:row>
      <xdr:rowOff>153248</xdr:rowOff>
    </xdr:from>
    <xdr:to>
      <xdr:col>29</xdr:col>
      <xdr:colOff>76200</xdr:colOff>
      <xdr:row>148</xdr:row>
      <xdr:rowOff>110067</xdr:rowOff>
    </xdr:to>
    <xdr:sp macro="" textlink="">
      <xdr:nvSpPr>
        <xdr:cNvPr id="41" name="正方形/長方形 40">
          <a:extLst>
            <a:ext uri="{FF2B5EF4-FFF2-40B4-BE49-F238E27FC236}">
              <a16:creationId xmlns:a16="http://schemas.microsoft.com/office/drawing/2014/main" id="{169CAF5A-4058-458D-AE69-9F91675FD027}"/>
            </a:ext>
          </a:extLst>
        </xdr:cNvPr>
        <xdr:cNvSpPr/>
      </xdr:nvSpPr>
      <xdr:spPr>
        <a:xfrm>
          <a:off x="4236719" y="20642581"/>
          <a:ext cx="2011681" cy="461348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30</xdr:col>
      <xdr:colOff>20319</xdr:colOff>
      <xdr:row>123</xdr:row>
      <xdr:rowOff>153248</xdr:rowOff>
    </xdr:from>
    <xdr:to>
      <xdr:col>54</xdr:col>
      <xdr:colOff>0</xdr:colOff>
      <xdr:row>148</xdr:row>
      <xdr:rowOff>110067</xdr:rowOff>
    </xdr:to>
    <xdr:sp macro="" textlink="">
      <xdr:nvSpPr>
        <xdr:cNvPr id="42" name="正方形/長方形 41">
          <a:extLst>
            <a:ext uri="{FF2B5EF4-FFF2-40B4-BE49-F238E27FC236}">
              <a16:creationId xmlns:a16="http://schemas.microsoft.com/office/drawing/2014/main" id="{703A0BFC-2819-4216-8221-185E54E42438}"/>
            </a:ext>
          </a:extLst>
        </xdr:cNvPr>
        <xdr:cNvSpPr/>
      </xdr:nvSpPr>
      <xdr:spPr>
        <a:xfrm>
          <a:off x="6421119" y="20642581"/>
          <a:ext cx="5466081" cy="461348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17</xdr:col>
      <xdr:colOff>106458</xdr:colOff>
      <xdr:row>126</xdr:row>
      <xdr:rowOff>53082</xdr:rowOff>
    </xdr:from>
    <xdr:ext cx="2519957" cy="1017432"/>
    <xdr:sp macro="" textlink="">
      <xdr:nvSpPr>
        <xdr:cNvPr id="40" name="吹き出し: 角を丸めた四角形 39">
          <a:extLst>
            <a:ext uri="{FF2B5EF4-FFF2-40B4-BE49-F238E27FC236}">
              <a16:creationId xmlns:a16="http://schemas.microsoft.com/office/drawing/2014/main" id="{10633EC4-BC82-46D0-9D85-64B958232B1F}"/>
            </a:ext>
          </a:extLst>
        </xdr:cNvPr>
        <xdr:cNvSpPr/>
      </xdr:nvSpPr>
      <xdr:spPr>
        <a:xfrm>
          <a:off x="3535458" y="21101215"/>
          <a:ext cx="2519957" cy="1017432"/>
        </a:xfrm>
        <a:prstGeom prst="wedgeRoundRectCallout">
          <a:avLst>
            <a:gd name="adj1" fmla="val -56401"/>
            <a:gd name="adj2" fmla="val -11225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集計単位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MM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」：人月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MW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」：人週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「当月」選択時は選択不可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MD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」：人日</a:t>
          </a:r>
        </a:p>
      </xdr:txBody>
    </xdr:sp>
    <xdr:clientData/>
  </xdr:oneCellAnchor>
  <xdr:oneCellAnchor>
    <xdr:from>
      <xdr:col>26</xdr:col>
      <xdr:colOff>47192</xdr:colOff>
      <xdr:row>121</xdr:row>
      <xdr:rowOff>180082</xdr:rowOff>
    </xdr:from>
    <xdr:ext cx="483967" cy="314686"/>
    <xdr:sp macro="" textlink="">
      <xdr:nvSpPr>
        <xdr:cNvPr id="43" name="吹き出し: 角を丸めた四角形 42">
          <a:extLst>
            <a:ext uri="{FF2B5EF4-FFF2-40B4-BE49-F238E27FC236}">
              <a16:creationId xmlns:a16="http://schemas.microsoft.com/office/drawing/2014/main" id="{6015A22B-03C0-4491-AC21-FECFF63A0A0F}"/>
            </a:ext>
          </a:extLst>
        </xdr:cNvPr>
        <xdr:cNvSpPr/>
      </xdr:nvSpPr>
      <xdr:spPr>
        <a:xfrm>
          <a:off x="5533592" y="20296882"/>
          <a:ext cx="483967" cy="314686"/>
        </a:xfrm>
        <a:prstGeom prst="wedgeRoundRectCallout">
          <a:avLst>
            <a:gd name="adj1" fmla="val -77394"/>
            <a:gd name="adj2" fmla="val 97609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役割別</a:t>
          </a:r>
        </a:p>
      </xdr:txBody>
    </xdr:sp>
    <xdr:clientData/>
  </xdr:oneCellAnchor>
  <xdr:oneCellAnchor>
    <xdr:from>
      <xdr:col>34</xdr:col>
      <xdr:colOff>131859</xdr:colOff>
      <xdr:row>121</xdr:row>
      <xdr:rowOff>180082</xdr:rowOff>
    </xdr:from>
    <xdr:ext cx="522636" cy="314686"/>
    <xdr:sp macro="" textlink="">
      <xdr:nvSpPr>
        <xdr:cNvPr id="44" name="吹き出し: 角を丸めた四角形 43">
          <a:extLst>
            <a:ext uri="{FF2B5EF4-FFF2-40B4-BE49-F238E27FC236}">
              <a16:creationId xmlns:a16="http://schemas.microsoft.com/office/drawing/2014/main" id="{E0083153-AADC-494C-BE82-FF5EB9A46B91}"/>
            </a:ext>
          </a:extLst>
        </xdr:cNvPr>
        <xdr:cNvSpPr/>
      </xdr:nvSpPr>
      <xdr:spPr>
        <a:xfrm>
          <a:off x="7447059" y="20296882"/>
          <a:ext cx="522636" cy="314686"/>
        </a:xfrm>
        <a:prstGeom prst="wedgeRoundRectCallout">
          <a:avLst>
            <a:gd name="adj1" fmla="val -77394"/>
            <a:gd name="adj2" fmla="val 97609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メンバ別</a:t>
          </a:r>
        </a:p>
      </xdr:txBody>
    </xdr:sp>
    <xdr:clientData/>
  </xdr:oneCellAnchor>
  <xdr:twoCellAnchor editAs="oneCell">
    <xdr:from>
      <xdr:col>5</xdr:col>
      <xdr:colOff>42333</xdr:colOff>
      <xdr:row>182</xdr:row>
      <xdr:rowOff>50801</xdr:rowOff>
    </xdr:from>
    <xdr:to>
      <xdr:col>57</xdr:col>
      <xdr:colOff>110068</xdr:colOff>
      <xdr:row>203</xdr:row>
      <xdr:rowOff>143934</xdr:rowOff>
    </xdr:to>
    <xdr:pic>
      <xdr:nvPicPr>
        <xdr:cNvPr id="45" name="図 44">
          <a:extLst>
            <a:ext uri="{FF2B5EF4-FFF2-40B4-BE49-F238E27FC236}">
              <a16:creationId xmlns:a16="http://schemas.microsoft.com/office/drawing/2014/main" id="{A4443B1D-635B-4253-8EEE-266CE434A8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216" t="21184" b="19526"/>
        <a:stretch/>
      </xdr:blipFill>
      <xdr:spPr>
        <a:xfrm>
          <a:off x="956733" y="26128134"/>
          <a:ext cx="11954934" cy="4004733"/>
        </a:xfrm>
        <a:prstGeom prst="rect">
          <a:avLst/>
        </a:prstGeom>
      </xdr:spPr>
    </xdr:pic>
    <xdr:clientData/>
  </xdr:twoCellAnchor>
  <xdr:twoCellAnchor editAs="oneCell">
    <xdr:from>
      <xdr:col>6</xdr:col>
      <xdr:colOff>194733</xdr:colOff>
      <xdr:row>203</xdr:row>
      <xdr:rowOff>118534</xdr:rowOff>
    </xdr:from>
    <xdr:to>
      <xdr:col>57</xdr:col>
      <xdr:colOff>110067</xdr:colOff>
      <xdr:row>221</xdr:row>
      <xdr:rowOff>8467</xdr:rowOff>
    </xdr:to>
    <xdr:pic>
      <xdr:nvPicPr>
        <xdr:cNvPr id="46" name="図 45">
          <a:extLst>
            <a:ext uri="{FF2B5EF4-FFF2-40B4-BE49-F238E27FC236}">
              <a16:creationId xmlns:a16="http://schemas.microsoft.com/office/drawing/2014/main" id="{D476BF66-2E8E-4505-AAAE-20F41E29E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5332" t="42871" b="9121"/>
        <a:stretch/>
      </xdr:blipFill>
      <xdr:spPr>
        <a:xfrm>
          <a:off x="1337733" y="30107467"/>
          <a:ext cx="11573934" cy="3242733"/>
        </a:xfrm>
        <a:prstGeom prst="rect">
          <a:avLst/>
        </a:prstGeom>
      </xdr:spPr>
    </xdr:pic>
    <xdr:clientData/>
  </xdr:twoCellAnchor>
  <xdr:twoCellAnchor>
    <xdr:from>
      <xdr:col>8</xdr:col>
      <xdr:colOff>113454</xdr:colOff>
      <xdr:row>183</xdr:row>
      <xdr:rowOff>118533</xdr:rowOff>
    </xdr:from>
    <xdr:to>
      <xdr:col>16</xdr:col>
      <xdr:colOff>110068</xdr:colOff>
      <xdr:row>185</xdr:row>
      <xdr:rowOff>25400</xdr:rowOff>
    </xdr:to>
    <xdr:sp macro="" textlink="">
      <xdr:nvSpPr>
        <xdr:cNvPr id="47" name="正方形/長方形 46">
          <a:extLst>
            <a:ext uri="{FF2B5EF4-FFF2-40B4-BE49-F238E27FC236}">
              <a16:creationId xmlns:a16="http://schemas.microsoft.com/office/drawing/2014/main" id="{18C73D2C-586D-4033-BA95-9A8D5C2A645B}"/>
            </a:ext>
          </a:extLst>
        </xdr:cNvPr>
        <xdr:cNvSpPr/>
      </xdr:nvSpPr>
      <xdr:spPr>
        <a:xfrm>
          <a:off x="1713654" y="26382133"/>
          <a:ext cx="1825414" cy="27940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17</xdr:col>
      <xdr:colOff>140324</xdr:colOff>
      <xdr:row>184</xdr:row>
      <xdr:rowOff>10748</xdr:rowOff>
    </xdr:from>
    <xdr:ext cx="357836" cy="314686"/>
    <xdr:sp macro="" textlink="">
      <xdr:nvSpPr>
        <xdr:cNvPr id="48" name="吹き出し: 角を丸めた四角形 47">
          <a:extLst>
            <a:ext uri="{FF2B5EF4-FFF2-40B4-BE49-F238E27FC236}">
              <a16:creationId xmlns:a16="http://schemas.microsoft.com/office/drawing/2014/main" id="{DB667FA5-6022-421C-A79F-1CAD2080E00E}"/>
            </a:ext>
          </a:extLst>
        </xdr:cNvPr>
        <xdr:cNvSpPr/>
      </xdr:nvSpPr>
      <xdr:spPr>
        <a:xfrm>
          <a:off x="3797924" y="26460615"/>
          <a:ext cx="357836" cy="314686"/>
        </a:xfrm>
        <a:prstGeom prst="wedgeRoundRectCallout">
          <a:avLst>
            <a:gd name="adj1" fmla="val -162881"/>
            <a:gd name="adj2" fmla="val -15124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同上</a:t>
          </a:r>
        </a:p>
      </xdr:txBody>
    </xdr:sp>
    <xdr:clientData/>
  </xdr:oneCellAnchor>
  <xdr:twoCellAnchor>
    <xdr:from>
      <xdr:col>8</xdr:col>
      <xdr:colOff>121920</xdr:colOff>
      <xdr:row>187</xdr:row>
      <xdr:rowOff>169332</xdr:rowOff>
    </xdr:from>
    <xdr:to>
      <xdr:col>16</xdr:col>
      <xdr:colOff>186268</xdr:colOff>
      <xdr:row>203</xdr:row>
      <xdr:rowOff>169333</xdr:rowOff>
    </xdr:to>
    <xdr:sp macro="" textlink="">
      <xdr:nvSpPr>
        <xdr:cNvPr id="49" name="正方形/長方形 48">
          <a:extLst>
            <a:ext uri="{FF2B5EF4-FFF2-40B4-BE49-F238E27FC236}">
              <a16:creationId xmlns:a16="http://schemas.microsoft.com/office/drawing/2014/main" id="{6A43D8F0-EF22-4837-98DD-6797E6BCB375}"/>
            </a:ext>
          </a:extLst>
        </xdr:cNvPr>
        <xdr:cNvSpPr/>
      </xdr:nvSpPr>
      <xdr:spPr>
        <a:xfrm>
          <a:off x="1722120" y="27177999"/>
          <a:ext cx="1893148" cy="298026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17</xdr:col>
      <xdr:colOff>140324</xdr:colOff>
      <xdr:row>190</xdr:row>
      <xdr:rowOff>120816</xdr:rowOff>
    </xdr:from>
    <xdr:ext cx="2537937" cy="314686"/>
    <xdr:sp macro="" textlink="">
      <xdr:nvSpPr>
        <xdr:cNvPr id="50" name="吹き出し: 角を丸めた四角形 49">
          <a:extLst>
            <a:ext uri="{FF2B5EF4-FFF2-40B4-BE49-F238E27FC236}">
              <a16:creationId xmlns:a16="http://schemas.microsoft.com/office/drawing/2014/main" id="{384B9A91-87C3-43B1-B987-0E8DE85E1C4B}"/>
            </a:ext>
          </a:extLst>
        </xdr:cNvPr>
        <xdr:cNvSpPr/>
      </xdr:nvSpPr>
      <xdr:spPr>
        <a:xfrm>
          <a:off x="3797924" y="28060816"/>
          <a:ext cx="2537937" cy="314686"/>
        </a:xfrm>
        <a:prstGeom prst="wedgeRoundRectCallout">
          <a:avLst>
            <a:gd name="adj1" fmla="val -61073"/>
            <a:gd name="adj2" fmla="val 909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[STAR-MF]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要員計画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_(NNC).xlsx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」の分類</a:t>
          </a:r>
        </a:p>
      </xdr:txBody>
    </xdr:sp>
    <xdr:clientData/>
  </xdr:oneCellAnchor>
  <xdr:oneCellAnchor>
    <xdr:from>
      <xdr:col>7</xdr:col>
      <xdr:colOff>47191</xdr:colOff>
      <xdr:row>207</xdr:row>
      <xdr:rowOff>120817</xdr:rowOff>
    </xdr:from>
    <xdr:ext cx="1850267" cy="314686"/>
    <xdr:sp macro="" textlink="">
      <xdr:nvSpPr>
        <xdr:cNvPr id="51" name="吹き出し: 角を丸めた四角形 50">
          <a:extLst>
            <a:ext uri="{FF2B5EF4-FFF2-40B4-BE49-F238E27FC236}">
              <a16:creationId xmlns:a16="http://schemas.microsoft.com/office/drawing/2014/main" id="{1AA757D3-9561-4F8D-A5C8-592276764E97}"/>
            </a:ext>
          </a:extLst>
        </xdr:cNvPr>
        <xdr:cNvSpPr/>
      </xdr:nvSpPr>
      <xdr:spPr>
        <a:xfrm>
          <a:off x="1418791" y="31227350"/>
          <a:ext cx="1850267" cy="314686"/>
        </a:xfrm>
        <a:prstGeom prst="wedgeRoundRectCallout">
          <a:avLst>
            <a:gd name="adj1" fmla="val 64696"/>
            <a:gd name="adj2" fmla="val -25886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当資料の分類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(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項目マスタの分類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)</a:t>
          </a:r>
          <a:endParaRPr kumimoji="1" lang="ja-JP" altLang="en-US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  <xdr:twoCellAnchor>
    <xdr:from>
      <xdr:col>16</xdr:col>
      <xdr:colOff>11853</xdr:colOff>
      <xdr:row>204</xdr:row>
      <xdr:rowOff>143933</xdr:rowOff>
    </xdr:from>
    <xdr:to>
      <xdr:col>33</xdr:col>
      <xdr:colOff>211667</xdr:colOff>
      <xdr:row>220</xdr:row>
      <xdr:rowOff>143934</xdr:rowOff>
    </xdr:to>
    <xdr:sp macro="" textlink="">
      <xdr:nvSpPr>
        <xdr:cNvPr id="52" name="正方形/長方形 51">
          <a:extLst>
            <a:ext uri="{FF2B5EF4-FFF2-40B4-BE49-F238E27FC236}">
              <a16:creationId xmlns:a16="http://schemas.microsoft.com/office/drawing/2014/main" id="{DD5C8624-5100-4E3B-A082-A4A6277D50EA}"/>
            </a:ext>
          </a:extLst>
        </xdr:cNvPr>
        <xdr:cNvSpPr/>
      </xdr:nvSpPr>
      <xdr:spPr>
        <a:xfrm>
          <a:off x="3440853" y="30691666"/>
          <a:ext cx="4086014" cy="29802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33</xdr:col>
      <xdr:colOff>220133</xdr:colOff>
      <xdr:row>204</xdr:row>
      <xdr:rowOff>143933</xdr:rowOff>
    </xdr:from>
    <xdr:to>
      <xdr:col>36</xdr:col>
      <xdr:colOff>25401</xdr:colOff>
      <xdr:row>220</xdr:row>
      <xdr:rowOff>143934</xdr:rowOff>
    </xdr:to>
    <xdr:sp macro="" textlink="">
      <xdr:nvSpPr>
        <xdr:cNvPr id="53" name="正方形/長方形 52">
          <a:extLst>
            <a:ext uri="{FF2B5EF4-FFF2-40B4-BE49-F238E27FC236}">
              <a16:creationId xmlns:a16="http://schemas.microsoft.com/office/drawing/2014/main" id="{52D848A4-DBC5-4AD2-9545-B9E60EAB0B92}"/>
            </a:ext>
          </a:extLst>
        </xdr:cNvPr>
        <xdr:cNvSpPr/>
      </xdr:nvSpPr>
      <xdr:spPr>
        <a:xfrm>
          <a:off x="7535333" y="30691666"/>
          <a:ext cx="491068" cy="29802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28</xdr:col>
      <xdr:colOff>97991</xdr:colOff>
      <xdr:row>221</xdr:row>
      <xdr:rowOff>146216</xdr:rowOff>
    </xdr:from>
    <xdr:ext cx="2040344" cy="314686"/>
    <xdr:sp macro="" textlink="">
      <xdr:nvSpPr>
        <xdr:cNvPr id="54" name="吹き出し: 角を丸めた四角形 53">
          <a:extLst>
            <a:ext uri="{FF2B5EF4-FFF2-40B4-BE49-F238E27FC236}">
              <a16:creationId xmlns:a16="http://schemas.microsoft.com/office/drawing/2014/main" id="{881B7E50-FE2F-4ADB-9603-78134E1439D0}"/>
            </a:ext>
          </a:extLst>
        </xdr:cNvPr>
        <xdr:cNvSpPr/>
      </xdr:nvSpPr>
      <xdr:spPr>
        <a:xfrm>
          <a:off x="6270191" y="33860483"/>
          <a:ext cx="2040344" cy="314686"/>
        </a:xfrm>
        <a:prstGeom prst="wedgeRoundRectCallout">
          <a:avLst>
            <a:gd name="adj1" fmla="val 16145"/>
            <a:gd name="adj2" fmla="val -15772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[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補助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1]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との組み合わせで細分化する</a:t>
          </a:r>
        </a:p>
      </xdr:txBody>
    </xdr:sp>
    <xdr:clientData/>
  </xdr:oneCellAnchor>
  <xdr:twoCellAnchor>
    <xdr:from>
      <xdr:col>36</xdr:col>
      <xdr:colOff>25399</xdr:colOff>
      <xdr:row>204</xdr:row>
      <xdr:rowOff>143933</xdr:rowOff>
    </xdr:from>
    <xdr:to>
      <xdr:col>42</xdr:col>
      <xdr:colOff>118532</xdr:colOff>
      <xdr:row>220</xdr:row>
      <xdr:rowOff>143934</xdr:rowOff>
    </xdr:to>
    <xdr:sp macro="" textlink="">
      <xdr:nvSpPr>
        <xdr:cNvPr id="55" name="正方形/長方形 54">
          <a:extLst>
            <a:ext uri="{FF2B5EF4-FFF2-40B4-BE49-F238E27FC236}">
              <a16:creationId xmlns:a16="http://schemas.microsoft.com/office/drawing/2014/main" id="{5A741E5D-B022-4604-A845-ECDBA3CDE264}"/>
            </a:ext>
          </a:extLst>
        </xdr:cNvPr>
        <xdr:cNvSpPr/>
      </xdr:nvSpPr>
      <xdr:spPr>
        <a:xfrm>
          <a:off x="8026399" y="30691666"/>
          <a:ext cx="1464733" cy="29802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37</xdr:col>
      <xdr:colOff>199591</xdr:colOff>
      <xdr:row>221</xdr:row>
      <xdr:rowOff>146216</xdr:rowOff>
    </xdr:from>
    <xdr:ext cx="686376" cy="314686"/>
    <xdr:sp macro="" textlink="">
      <xdr:nvSpPr>
        <xdr:cNvPr id="56" name="吹き出し: 角を丸めた四角形 55">
          <a:extLst>
            <a:ext uri="{FF2B5EF4-FFF2-40B4-BE49-F238E27FC236}">
              <a16:creationId xmlns:a16="http://schemas.microsoft.com/office/drawing/2014/main" id="{8D0A5694-6F90-4086-8BF0-59047451D2B0}"/>
            </a:ext>
          </a:extLst>
        </xdr:cNvPr>
        <xdr:cNvSpPr/>
      </xdr:nvSpPr>
      <xdr:spPr>
        <a:xfrm>
          <a:off x="8429191" y="33860483"/>
          <a:ext cx="686376" cy="314686"/>
        </a:xfrm>
        <a:prstGeom prst="wedgeRoundRectCallout">
          <a:avLst>
            <a:gd name="adj1" fmla="val -39460"/>
            <a:gd name="adj2" fmla="val -149649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マッピング先</a:t>
          </a:r>
        </a:p>
      </xdr:txBody>
    </xdr:sp>
    <xdr:clientData/>
  </xdr:oneCellAnchor>
  <xdr:twoCellAnchor>
    <xdr:from>
      <xdr:col>42</xdr:col>
      <xdr:colOff>135466</xdr:colOff>
      <xdr:row>188</xdr:row>
      <xdr:rowOff>76199</xdr:rowOff>
    </xdr:from>
    <xdr:to>
      <xdr:col>56</xdr:col>
      <xdr:colOff>42333</xdr:colOff>
      <xdr:row>203</xdr:row>
      <xdr:rowOff>101600</xdr:rowOff>
    </xdr:to>
    <xdr:sp macro="" textlink="">
      <xdr:nvSpPr>
        <xdr:cNvPr id="57" name="正方形/長方形 56">
          <a:extLst>
            <a:ext uri="{FF2B5EF4-FFF2-40B4-BE49-F238E27FC236}">
              <a16:creationId xmlns:a16="http://schemas.microsoft.com/office/drawing/2014/main" id="{6A024599-8826-4D54-BFD7-12EFF118964B}"/>
            </a:ext>
          </a:extLst>
        </xdr:cNvPr>
        <xdr:cNvSpPr/>
      </xdr:nvSpPr>
      <xdr:spPr>
        <a:xfrm>
          <a:off x="9508066" y="27643666"/>
          <a:ext cx="3107267" cy="281940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46</xdr:col>
      <xdr:colOff>208057</xdr:colOff>
      <xdr:row>198</xdr:row>
      <xdr:rowOff>146217</xdr:rowOff>
    </xdr:from>
    <xdr:ext cx="1765716" cy="314686"/>
    <xdr:sp macro="" textlink="">
      <xdr:nvSpPr>
        <xdr:cNvPr id="58" name="吹き出し: 角を丸めた四角形 57">
          <a:extLst>
            <a:ext uri="{FF2B5EF4-FFF2-40B4-BE49-F238E27FC236}">
              <a16:creationId xmlns:a16="http://schemas.microsoft.com/office/drawing/2014/main" id="{C32A858D-0861-4902-9B2B-C09BD4161F5B}"/>
            </a:ext>
          </a:extLst>
        </xdr:cNvPr>
        <xdr:cNvSpPr/>
      </xdr:nvSpPr>
      <xdr:spPr>
        <a:xfrm>
          <a:off x="10495057" y="29576350"/>
          <a:ext cx="1765716" cy="314686"/>
        </a:xfrm>
        <a:prstGeom prst="wedgeRoundRectCallout">
          <a:avLst>
            <a:gd name="adj1" fmla="val -78335"/>
            <a:gd name="adj2" fmla="val -66243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マッピングされた実績がつみあがる</a:t>
          </a:r>
        </a:p>
      </xdr:txBody>
    </xdr:sp>
    <xdr:clientData/>
  </xdr:oneCellAnchor>
  <xdr:twoCellAnchor editAs="oneCell">
    <xdr:from>
      <xdr:col>5</xdr:col>
      <xdr:colOff>76200</xdr:colOff>
      <xdr:row>89</xdr:row>
      <xdr:rowOff>16932</xdr:rowOff>
    </xdr:from>
    <xdr:to>
      <xdr:col>53</xdr:col>
      <xdr:colOff>169334</xdr:colOff>
      <xdr:row>97</xdr:row>
      <xdr:rowOff>73680</xdr:rowOff>
    </xdr:to>
    <xdr:pic>
      <xdr:nvPicPr>
        <xdr:cNvPr id="59" name="図 58">
          <a:extLst>
            <a:ext uri="{FF2B5EF4-FFF2-40B4-BE49-F238E27FC236}">
              <a16:creationId xmlns:a16="http://schemas.microsoft.com/office/drawing/2014/main" id="{ED9568B0-7E0F-42EE-B232-4EE79786AF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41924" b="26941"/>
        <a:stretch/>
      </xdr:blipFill>
      <xdr:spPr>
        <a:xfrm>
          <a:off x="990600" y="16408399"/>
          <a:ext cx="11065934" cy="1546881"/>
        </a:xfrm>
        <a:prstGeom prst="rect">
          <a:avLst/>
        </a:prstGeom>
      </xdr:spPr>
    </xdr:pic>
    <xdr:clientData/>
  </xdr:twoCellAnchor>
  <xdr:twoCellAnchor editAs="oneCell">
    <xdr:from>
      <xdr:col>4</xdr:col>
      <xdr:colOff>206189</xdr:colOff>
      <xdr:row>154</xdr:row>
      <xdr:rowOff>71719</xdr:rowOff>
    </xdr:from>
    <xdr:to>
      <xdr:col>54</xdr:col>
      <xdr:colOff>205628</xdr:colOff>
      <xdr:row>177</xdr:row>
      <xdr:rowOff>17930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A6737D3D-A0FA-4E1E-86E1-378F1C36B3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15580" r="5090" b="26181"/>
        <a:stretch/>
      </xdr:blipFill>
      <xdr:spPr>
        <a:xfrm>
          <a:off x="1138518" y="28041601"/>
          <a:ext cx="11663082" cy="4069976"/>
        </a:xfrm>
        <a:prstGeom prst="rect">
          <a:avLst/>
        </a:prstGeom>
      </xdr:spPr>
    </xdr:pic>
    <xdr:clientData/>
  </xdr:twoCellAnchor>
  <xdr:twoCellAnchor>
    <xdr:from>
      <xdr:col>6</xdr:col>
      <xdr:colOff>90166</xdr:colOff>
      <xdr:row>156</xdr:row>
      <xdr:rowOff>80682</xdr:rowOff>
    </xdr:from>
    <xdr:to>
      <xdr:col>9</xdr:col>
      <xdr:colOff>230713</xdr:colOff>
      <xdr:row>158</xdr:row>
      <xdr:rowOff>79836</xdr:rowOff>
    </xdr:to>
    <xdr:sp macro="" textlink="">
      <xdr:nvSpPr>
        <xdr:cNvPr id="60" name="正方形/長方形 59">
          <a:extLst>
            <a:ext uri="{FF2B5EF4-FFF2-40B4-BE49-F238E27FC236}">
              <a16:creationId xmlns:a16="http://schemas.microsoft.com/office/drawing/2014/main" id="{FC8D091A-679E-4D49-8F20-8807F65F5731}"/>
            </a:ext>
          </a:extLst>
        </xdr:cNvPr>
        <xdr:cNvSpPr/>
      </xdr:nvSpPr>
      <xdr:spPr>
        <a:xfrm>
          <a:off x="1488660" y="28409153"/>
          <a:ext cx="839794" cy="35774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oneCellAnchor>
    <xdr:from>
      <xdr:col>5</xdr:col>
      <xdr:colOff>44823</xdr:colOff>
      <xdr:row>159</xdr:row>
      <xdr:rowOff>109013</xdr:rowOff>
    </xdr:from>
    <xdr:ext cx="2396951" cy="548935"/>
    <xdr:sp macro="" textlink="">
      <xdr:nvSpPr>
        <xdr:cNvPr id="61" name="吹き出し: 角を丸めた四角形 60">
          <a:extLst>
            <a:ext uri="{FF2B5EF4-FFF2-40B4-BE49-F238E27FC236}">
              <a16:creationId xmlns:a16="http://schemas.microsoft.com/office/drawing/2014/main" id="{3620B2DE-2572-41F7-82FF-46C77625019A}"/>
            </a:ext>
          </a:extLst>
        </xdr:cNvPr>
        <xdr:cNvSpPr/>
      </xdr:nvSpPr>
      <xdr:spPr>
        <a:xfrm>
          <a:off x="1210235" y="28975366"/>
          <a:ext cx="2396951" cy="548935"/>
        </a:xfrm>
        <a:prstGeom prst="wedgeRoundRectCallout">
          <a:avLst>
            <a:gd name="adj1" fmla="val -26444"/>
            <a:gd name="adj2" fmla="val -103081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「タスク一覧作成」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押下すると、「サマリ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タスク」シートを成型する</a:t>
          </a:r>
        </a:p>
      </xdr:txBody>
    </xdr:sp>
    <xdr:clientData/>
  </xdr:oneCellAnchor>
  <xdr:oneCellAnchor>
    <xdr:from>
      <xdr:col>14</xdr:col>
      <xdr:colOff>89647</xdr:colOff>
      <xdr:row>163</xdr:row>
      <xdr:rowOff>82119</xdr:rowOff>
    </xdr:from>
    <xdr:ext cx="3208208" cy="1251680"/>
    <xdr:sp macro="" textlink="">
      <xdr:nvSpPr>
        <xdr:cNvPr id="62" name="吹き出し: 角を丸めた四角形 61">
          <a:extLst>
            <a:ext uri="{FF2B5EF4-FFF2-40B4-BE49-F238E27FC236}">
              <a16:creationId xmlns:a16="http://schemas.microsoft.com/office/drawing/2014/main" id="{D1F99BB9-CD52-4C70-A707-797347ABC5B1}"/>
            </a:ext>
          </a:extLst>
        </xdr:cNvPr>
        <xdr:cNvSpPr/>
      </xdr:nvSpPr>
      <xdr:spPr>
        <a:xfrm>
          <a:off x="3352800" y="29307060"/>
          <a:ext cx="3208208" cy="1251680"/>
        </a:xfrm>
        <a:prstGeom prst="wedgeRoundRectCallout">
          <a:avLst>
            <a:gd name="adj1" fmla="val -35665"/>
            <a:gd name="adj2" fmla="val -3527"/>
            <a:gd name="adj3" fmla="val 16667"/>
          </a:avLst>
        </a:prstGeom>
        <a:gradFill flip="none" rotWithShape="1">
          <a:gsLst>
            <a:gs pos="0">
              <a:srgbClr val="66CCFF">
                <a:tint val="66000"/>
                <a:satMod val="160000"/>
              </a:srgbClr>
            </a:gs>
            <a:gs pos="50000">
              <a:srgbClr val="66CCFF">
                <a:tint val="44500"/>
                <a:satMod val="160000"/>
              </a:srgbClr>
            </a:gs>
            <a:gs pos="100000">
              <a:srgbClr val="66CCFF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1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・「サマリ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メンバ」シートから、「補助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2(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チケット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No)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」列を抽出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・重複を除いた後、「サマリ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タスク」に出力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・チケット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の昇順とし、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・集計を「当月」とした後で、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l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・合計が</a:t>
          </a:r>
          <a:r>
            <a:rPr kumimoji="1" lang="en-US" altLang="ja-JP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0</a:t>
          </a:r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の行をフィルタする</a:t>
          </a:r>
          <a:endParaRPr kumimoji="1" lang="en-US" altLang="ja-JP" sz="1000">
            <a:solidFill>
              <a:schemeClr val="dk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2119DEF-A946-46CE-9E02-FC30D148541B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D5A7AC1-0B2F-49C5-ADDC-B69B40A86451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  <xdr:twoCellAnchor editAs="absolute">
    <xdr:from>
      <xdr:col>3</xdr:col>
      <xdr:colOff>114300</xdr:colOff>
      <xdr:row>0</xdr:row>
      <xdr:rowOff>53340</xdr:rowOff>
    </xdr:from>
    <xdr:to>
      <xdr:col>14</xdr:col>
      <xdr:colOff>975</xdr:colOff>
      <xdr:row>0</xdr:row>
      <xdr:rowOff>389744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1868CD13-FF92-4FE3-9E24-7FF08FBC6D31}"/>
            </a:ext>
          </a:extLst>
        </xdr:cNvPr>
        <xdr:cNvSpPr/>
      </xdr:nvSpPr>
      <xdr:spPr>
        <a:xfrm>
          <a:off x="1493520" y="53340"/>
          <a:ext cx="3266145" cy="336404"/>
        </a:xfrm>
        <a:prstGeom prst="wedgeRoundRectCallout">
          <a:avLst>
            <a:gd name="adj1" fmla="val -58742"/>
            <a:gd name="adj2" fmla="val -5454"/>
            <a:gd name="adj3" fmla="val 16667"/>
          </a:avLst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入力後、「入力規則チェック」お忘れなく・・・エラーよく出てます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7D5FD19-78E3-4813-AF65-117F61E9E09C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CF5CB6D-2A17-4ED9-8F03-D149762B31D6}"/>
            </a:ext>
          </a:extLst>
        </xdr:cNvPr>
        <xdr:cNvSpPr/>
      </xdr:nvSpPr>
      <xdr:spPr>
        <a:xfrm>
          <a:off x="373021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A16F67A-1940-4C35-A8A7-D8C78A11AB73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D74593B-34BA-4009-87A5-4185E1F7D508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1DBD1E3-1B1E-473B-ABC7-D858A2C54F1C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084E77A-B1A9-4810-B575-8599C891C29D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096CCCC-8A71-4EDA-9153-33B231F064AB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214702B-671A-447E-A2A6-5C931646503B}"/>
            </a:ext>
          </a:extLst>
        </xdr:cNvPr>
        <xdr:cNvSpPr/>
      </xdr:nvSpPr>
      <xdr:spPr>
        <a:xfrm>
          <a:off x="34734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736A0E5-B7C2-4773-92F3-DBB9E784D8FA}"/>
            </a:ext>
          </a:extLst>
        </xdr:cNvPr>
        <xdr:cNvSpPr/>
      </xdr:nvSpPr>
      <xdr:spPr>
        <a:xfrm>
          <a:off x="34734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0A8068E-C7FF-4855-BAAC-0D7D7C0F7160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61595</xdr:colOff>
      <xdr:row>0</xdr:row>
      <xdr:rowOff>63637</xdr:rowOff>
    </xdr:from>
    <xdr:ext cx="1027429" cy="314686"/>
    <xdr:sp macro="[0]!Check_Inpu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D1BFE88-C527-4D62-ACE4-724F845459E9}"/>
            </a:ext>
          </a:extLst>
        </xdr:cNvPr>
        <xdr:cNvSpPr/>
      </xdr:nvSpPr>
      <xdr:spPr>
        <a:xfrm>
          <a:off x="374015" y="63637"/>
          <a:ext cx="1027429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入力規則チェック</a:t>
          </a: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</xdr:colOff>
      <xdr:row>0</xdr:row>
      <xdr:rowOff>68580</xdr:rowOff>
    </xdr:from>
    <xdr:to>
      <xdr:col>3</xdr:col>
      <xdr:colOff>76590</xdr:colOff>
      <xdr:row>0</xdr:row>
      <xdr:rowOff>383266</xdr:rowOff>
    </xdr:to>
    <xdr:sp macro="[0]!Create_MemberSummar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F80BE83-B78E-42C4-88F6-AF28FCF780E9}"/>
            </a:ext>
          </a:extLst>
        </xdr:cNvPr>
        <xdr:cNvSpPr/>
      </xdr:nvSpPr>
      <xdr:spPr>
        <a:xfrm>
          <a:off x="68580" y="68580"/>
          <a:ext cx="716670" cy="314686"/>
        </a:xfrm>
        <a:prstGeom prst="roundRect">
          <a:avLst/>
        </a:prstGeom>
        <a:gradFill flip="none" rotWithShape="1">
          <a:gsLst>
            <a:gs pos="0">
              <a:srgbClr val="CCFF33">
                <a:tint val="66000"/>
                <a:satMod val="160000"/>
              </a:srgbClr>
            </a:gs>
            <a:gs pos="50000">
              <a:srgbClr val="CCFF33">
                <a:tint val="44500"/>
                <a:satMod val="160000"/>
              </a:srgbClr>
            </a:gs>
            <a:gs pos="100000">
              <a:srgbClr val="CCFF33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rgbClr val="99CC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実績コピー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12563</xdr:colOff>
      <xdr:row>2</xdr:row>
      <xdr:rowOff>57811</xdr:rowOff>
    </xdr:from>
    <xdr:to>
      <xdr:col>2</xdr:col>
      <xdr:colOff>301196</xdr:colOff>
      <xdr:row>4</xdr:row>
      <xdr:rowOff>0</xdr:rowOff>
    </xdr:to>
    <xdr:sp macro="[0]!Create_TaskSummar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0ECA372-5EE4-4B1F-8DD1-AC29E0E143CB}"/>
            </a:ext>
          </a:extLst>
        </xdr:cNvPr>
        <xdr:cNvSpPr/>
      </xdr:nvSpPr>
      <xdr:spPr>
        <a:xfrm>
          <a:off x="344257" y="416399"/>
          <a:ext cx="960986" cy="309742"/>
        </a:xfrm>
        <a:prstGeom prst="roundRect">
          <a:avLst/>
        </a:prstGeom>
        <a:gradFill flip="none" rotWithShape="1">
          <a:gsLst>
            <a:gs pos="0">
              <a:srgbClr val="CCFF33">
                <a:tint val="66000"/>
                <a:satMod val="160000"/>
              </a:srgbClr>
            </a:gs>
            <a:gs pos="50000">
              <a:srgbClr val="CCFF33">
                <a:tint val="44500"/>
                <a:satMod val="160000"/>
              </a:srgbClr>
            </a:gs>
            <a:gs pos="100000">
              <a:srgbClr val="CCFF33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rgbClr val="99CC00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タスク一覧作成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48937</xdr:colOff>
      <xdr:row>5</xdr:row>
      <xdr:rowOff>151267</xdr:rowOff>
    </xdr:from>
    <xdr:ext cx="1090847" cy="314686"/>
    <xdr:sp macro="[0]!Update_ItemMaster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97F76F4-3E47-4362-BE05-FB0617CCB867}"/>
            </a:ext>
          </a:extLst>
        </xdr:cNvPr>
        <xdr:cNvSpPr/>
      </xdr:nvSpPr>
      <xdr:spPr>
        <a:xfrm>
          <a:off x="315637" y="1065667"/>
          <a:ext cx="1090847" cy="314686"/>
        </a:xfrm>
        <a:prstGeom prst="roundRect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16200000" scaled="1"/>
          <a:tileRect/>
        </a:gradFill>
        <a:ln>
          <a:solidFill>
            <a:schemeClr val="accent5"/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lIns="72000" tIns="36000" rIns="72000" bIns="36000" rtlCol="0" anchor="ctr">
          <a:spAutoFit/>
        </a:bodyPr>
        <a:lstStyle/>
        <a:p>
          <a:pPr marL="0" indent="0" algn="ctr"/>
          <a:r>
            <a:rPr kumimoji="1" lang="ja-JP" altLang="en-US" sz="1000">
              <a:solidFill>
                <a:schemeClr val="dk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項目マスタ最新化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B2:F12"/>
  <sheetViews>
    <sheetView showGridLines="0" workbookViewId="0"/>
  </sheetViews>
  <sheetFormatPr defaultColWidth="2.75" defaultRowHeight="14.25"/>
  <cols>
    <col min="1" max="1" width="2.75" style="157"/>
    <col min="2" max="2" width="3.375" style="162" bestFit="1" customWidth="1"/>
    <col min="3" max="3" width="10.875" style="162" customWidth="1"/>
    <col min="4" max="4" width="13.625" style="157" customWidth="1"/>
    <col min="5" max="5" width="27.25" style="157" customWidth="1"/>
    <col min="6" max="6" width="9.125" style="162" customWidth="1"/>
    <col min="7" max="16384" width="2.75" style="157"/>
  </cols>
  <sheetData>
    <row r="2" spans="2:6">
      <c r="B2" s="155" t="s">
        <v>345</v>
      </c>
      <c r="C2" s="155" t="s">
        <v>337</v>
      </c>
      <c r="D2" s="156" t="s">
        <v>338</v>
      </c>
      <c r="E2" s="156" t="s">
        <v>339</v>
      </c>
      <c r="F2" s="155" t="s">
        <v>340</v>
      </c>
    </row>
    <row r="3" spans="2:6">
      <c r="B3" s="158">
        <v>1</v>
      </c>
      <c r="C3" s="159">
        <v>43215</v>
      </c>
      <c r="D3" s="160" t="s">
        <v>341</v>
      </c>
      <c r="E3" s="160" t="s">
        <v>342</v>
      </c>
      <c r="F3" s="161" t="s">
        <v>343</v>
      </c>
    </row>
    <row r="4" spans="2:6">
      <c r="B4" s="158">
        <v>2</v>
      </c>
      <c r="C4" s="159">
        <v>43262</v>
      </c>
      <c r="D4" s="160" t="s">
        <v>497</v>
      </c>
      <c r="E4" s="160" t="s">
        <v>498</v>
      </c>
      <c r="F4" s="161" t="s">
        <v>499</v>
      </c>
    </row>
    <row r="5" spans="2:6" ht="28.5">
      <c r="B5" s="158">
        <v>3</v>
      </c>
      <c r="C5" s="159">
        <v>43263</v>
      </c>
      <c r="D5" s="327" t="s">
        <v>510</v>
      </c>
      <c r="E5" s="327" t="s">
        <v>509</v>
      </c>
      <c r="F5" s="161" t="s">
        <v>508</v>
      </c>
    </row>
    <row r="6" spans="2:6" ht="42.75">
      <c r="B6" s="158">
        <v>4</v>
      </c>
      <c r="C6" s="159">
        <v>43405</v>
      </c>
      <c r="D6" s="160" t="s">
        <v>642</v>
      </c>
      <c r="E6" s="327" t="s">
        <v>643</v>
      </c>
      <c r="F6" s="332" t="s">
        <v>499</v>
      </c>
    </row>
    <row r="7" spans="2:6">
      <c r="B7" s="158">
        <v>5</v>
      </c>
      <c r="C7" s="159">
        <v>43416</v>
      </c>
      <c r="D7" s="337" t="s">
        <v>642</v>
      </c>
      <c r="E7" s="160" t="s">
        <v>654</v>
      </c>
      <c r="F7" s="332" t="s">
        <v>499</v>
      </c>
    </row>
    <row r="8" spans="2:6">
      <c r="B8" s="158">
        <v>6</v>
      </c>
      <c r="C8" s="159">
        <v>43500</v>
      </c>
      <c r="D8" s="337" t="s">
        <v>642</v>
      </c>
      <c r="E8" s="160" t="s">
        <v>654</v>
      </c>
      <c r="F8" s="161"/>
    </row>
    <row r="9" spans="2:6">
      <c r="B9" s="158">
        <v>7</v>
      </c>
      <c r="C9" s="161"/>
      <c r="D9" s="160"/>
      <c r="E9" s="160"/>
      <c r="F9" s="161"/>
    </row>
    <row r="10" spans="2:6">
      <c r="B10" s="158">
        <v>8</v>
      </c>
      <c r="C10" s="161"/>
      <c r="D10" s="160"/>
      <c r="E10" s="160"/>
      <c r="F10" s="161"/>
    </row>
    <row r="11" spans="2:6">
      <c r="B11" s="158">
        <v>9</v>
      </c>
      <c r="C11" s="161"/>
      <c r="D11" s="160"/>
      <c r="E11" s="160"/>
      <c r="F11" s="161"/>
    </row>
    <row r="12" spans="2:6">
      <c r="B12" s="158">
        <v>10</v>
      </c>
      <c r="C12" s="161"/>
      <c r="D12" s="160"/>
      <c r="E12" s="160"/>
      <c r="F12" s="161"/>
    </row>
  </sheetData>
  <dataConsolidate/>
  <phoneticPr fontId="4"/>
  <pageMargins left="0.7" right="0.7" top="0.75" bottom="0.75" header="0.3" footer="0.3"/>
  <pageSetup paperSize="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1:AD230"/>
  <sheetViews>
    <sheetView showGridLines="0" topLeftCell="A16" workbookViewId="0"/>
  </sheetViews>
  <sheetFormatPr defaultColWidth="2.75" defaultRowHeight="14.25"/>
  <cols>
    <col min="1" max="16384" width="2.75" style="5"/>
  </cols>
  <sheetData>
    <row r="1" spans="1:2">
      <c r="A1" s="5" t="s">
        <v>406</v>
      </c>
      <c r="B1" s="5" t="s">
        <v>407</v>
      </c>
    </row>
    <row r="32" spans="1:2">
      <c r="A32" s="257" t="s">
        <v>406</v>
      </c>
      <c r="B32" s="256" t="s">
        <v>408</v>
      </c>
    </row>
    <row r="33" spans="1:30">
      <c r="A33" s="257"/>
      <c r="B33" s="256"/>
    </row>
    <row r="34" spans="1:30" ht="16.5">
      <c r="A34" s="255"/>
      <c r="B34" s="258" t="s">
        <v>409</v>
      </c>
      <c r="C34" s="263" t="s">
        <v>410</v>
      </c>
      <c r="D34" s="264"/>
      <c r="E34" s="264"/>
      <c r="F34" s="265"/>
      <c r="G34" s="263" t="s">
        <v>411</v>
      </c>
      <c r="H34" s="264"/>
      <c r="I34" s="264"/>
      <c r="J34" s="264"/>
      <c r="K34" s="264"/>
      <c r="L34" s="264"/>
      <c r="M34" s="264"/>
      <c r="N34" s="264"/>
      <c r="O34" s="264"/>
      <c r="P34" s="264"/>
      <c r="Q34" s="264"/>
      <c r="R34" s="264"/>
      <c r="S34" s="264"/>
      <c r="T34" s="264"/>
      <c r="U34" s="264"/>
      <c r="V34" s="264"/>
      <c r="W34" s="264"/>
      <c r="X34" s="264"/>
      <c r="Y34" s="264"/>
      <c r="Z34" s="264"/>
      <c r="AA34" s="264"/>
      <c r="AB34" s="264"/>
      <c r="AC34" s="264"/>
      <c r="AD34" s="265"/>
    </row>
    <row r="35" spans="1:30" ht="16.5">
      <c r="A35" s="255"/>
      <c r="B35" s="259">
        <v>1</v>
      </c>
      <c r="C35" s="260" t="s">
        <v>412</v>
      </c>
      <c r="D35" s="261"/>
      <c r="E35" s="261"/>
      <c r="F35" s="262"/>
      <c r="G35" s="260" t="s">
        <v>412</v>
      </c>
      <c r="H35" s="261"/>
      <c r="I35" s="261"/>
      <c r="J35" s="261"/>
      <c r="K35" s="261"/>
      <c r="L35" s="261"/>
      <c r="M35" s="261"/>
      <c r="N35" s="261"/>
      <c r="O35" s="261"/>
      <c r="P35" s="261"/>
      <c r="Q35" s="261"/>
      <c r="R35" s="261"/>
      <c r="S35" s="261"/>
      <c r="T35" s="261"/>
      <c r="U35" s="261"/>
      <c r="V35" s="261"/>
      <c r="W35" s="261"/>
      <c r="X35" s="261"/>
      <c r="Y35" s="261"/>
      <c r="Z35" s="261"/>
      <c r="AA35" s="261"/>
      <c r="AB35" s="261"/>
      <c r="AC35" s="261"/>
      <c r="AD35" s="262"/>
    </row>
    <row r="36" spans="1:30" ht="16.5">
      <c r="A36" s="255"/>
      <c r="B36" s="259">
        <v>2</v>
      </c>
      <c r="C36" s="260" t="s">
        <v>413</v>
      </c>
      <c r="D36" s="261"/>
      <c r="E36" s="261"/>
      <c r="F36" s="262"/>
      <c r="G36" s="260" t="s">
        <v>414</v>
      </c>
      <c r="H36" s="261"/>
      <c r="I36" s="261"/>
      <c r="J36" s="261"/>
      <c r="K36" s="261"/>
      <c r="L36" s="261"/>
      <c r="M36" s="261"/>
      <c r="N36" s="261"/>
      <c r="O36" s="261"/>
      <c r="P36" s="261"/>
      <c r="Q36" s="261"/>
      <c r="R36" s="261"/>
      <c r="S36" s="261"/>
      <c r="T36" s="261"/>
      <c r="U36" s="261"/>
      <c r="V36" s="261"/>
      <c r="W36" s="261"/>
      <c r="X36" s="261"/>
      <c r="Y36" s="261"/>
      <c r="Z36" s="261"/>
      <c r="AA36" s="261"/>
      <c r="AB36" s="261"/>
      <c r="AC36" s="261"/>
      <c r="AD36" s="262"/>
    </row>
    <row r="37" spans="1:30" ht="16.5">
      <c r="A37" s="255"/>
      <c r="B37" s="259">
        <v>3</v>
      </c>
      <c r="C37" s="260" t="s">
        <v>343</v>
      </c>
      <c r="D37" s="261"/>
      <c r="E37" s="261"/>
      <c r="F37" s="262"/>
      <c r="G37" s="252" t="s">
        <v>442</v>
      </c>
      <c r="H37" s="254"/>
      <c r="I37" s="254"/>
      <c r="J37" s="254"/>
      <c r="K37" s="254"/>
      <c r="L37" s="254"/>
      <c r="M37" s="254"/>
      <c r="N37" s="254"/>
      <c r="O37" s="254"/>
      <c r="P37" s="254"/>
      <c r="Q37" s="254"/>
      <c r="R37" s="254"/>
      <c r="S37" s="254"/>
      <c r="T37" s="254"/>
      <c r="U37" s="254"/>
      <c r="V37" s="254"/>
      <c r="W37" s="254"/>
      <c r="X37" s="254"/>
      <c r="Y37" s="254"/>
      <c r="Z37" s="254"/>
      <c r="AA37" s="254"/>
      <c r="AB37" s="254"/>
      <c r="AC37" s="254"/>
      <c r="AD37" s="253"/>
    </row>
    <row r="38" spans="1:30" ht="16.5">
      <c r="A38" s="255"/>
      <c r="B38" s="259">
        <v>4</v>
      </c>
      <c r="C38" s="260" t="s">
        <v>422</v>
      </c>
      <c r="D38" s="261"/>
      <c r="E38" s="261"/>
      <c r="F38" s="262"/>
      <c r="G38" s="249"/>
      <c r="H38" s="250"/>
      <c r="I38" s="250"/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  <c r="U38" s="250"/>
      <c r="V38" s="250"/>
      <c r="W38" s="250"/>
      <c r="X38" s="250"/>
      <c r="Y38" s="250"/>
      <c r="Z38" s="250"/>
      <c r="AA38" s="250"/>
      <c r="AB38" s="250"/>
      <c r="AC38" s="250"/>
      <c r="AD38" s="251"/>
    </row>
    <row r="39" spans="1:30" ht="16.5">
      <c r="A39" s="255"/>
      <c r="B39" s="259">
        <v>5</v>
      </c>
      <c r="C39" s="260" t="s">
        <v>423</v>
      </c>
      <c r="D39" s="261"/>
      <c r="E39" s="261"/>
      <c r="F39" s="262"/>
      <c r="G39" s="249"/>
      <c r="H39" s="250"/>
      <c r="I39" s="250"/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  <c r="U39" s="250"/>
      <c r="V39" s="250"/>
      <c r="W39" s="250"/>
      <c r="X39" s="250"/>
      <c r="Y39" s="250"/>
      <c r="Z39" s="250"/>
      <c r="AA39" s="250"/>
      <c r="AB39" s="250"/>
      <c r="AC39" s="250"/>
      <c r="AD39" s="251"/>
    </row>
    <row r="40" spans="1:30" ht="16.5">
      <c r="A40" s="255"/>
      <c r="B40" s="259">
        <v>6</v>
      </c>
      <c r="C40" s="260" t="s">
        <v>424</v>
      </c>
      <c r="D40" s="261"/>
      <c r="E40" s="261"/>
      <c r="F40" s="262"/>
      <c r="G40" s="249"/>
      <c r="H40" s="250"/>
      <c r="I40" s="250"/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  <c r="U40" s="250"/>
      <c r="V40" s="250"/>
      <c r="W40" s="250"/>
      <c r="X40" s="250"/>
      <c r="Y40" s="250"/>
      <c r="Z40" s="250"/>
      <c r="AA40" s="250"/>
      <c r="AB40" s="250"/>
      <c r="AC40" s="250"/>
      <c r="AD40" s="251"/>
    </row>
    <row r="41" spans="1:30" ht="16.5">
      <c r="A41" s="255"/>
      <c r="B41" s="259">
        <v>7</v>
      </c>
      <c r="C41" s="260" t="s">
        <v>425</v>
      </c>
      <c r="D41" s="261"/>
      <c r="E41" s="261"/>
      <c r="F41" s="262"/>
      <c r="G41" s="269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1"/>
    </row>
    <row r="42" spans="1:30" ht="16.5">
      <c r="A42" s="255"/>
      <c r="B42" s="259">
        <v>8</v>
      </c>
      <c r="C42" s="260" t="s">
        <v>426</v>
      </c>
      <c r="D42" s="261"/>
      <c r="E42" s="261"/>
      <c r="F42" s="262"/>
      <c r="G42" s="260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1"/>
      <c r="Z42" s="261"/>
      <c r="AA42" s="261"/>
      <c r="AB42" s="261"/>
      <c r="AC42" s="261"/>
      <c r="AD42" s="262"/>
    </row>
    <row r="43" spans="1:30" ht="16.5">
      <c r="A43" s="255"/>
      <c r="B43" s="259">
        <v>9</v>
      </c>
      <c r="C43" s="260" t="s">
        <v>427</v>
      </c>
      <c r="D43" s="261"/>
      <c r="E43" s="261"/>
      <c r="F43" s="262"/>
      <c r="G43" s="260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61"/>
      <c r="W43" s="261"/>
      <c r="X43" s="261"/>
      <c r="Y43" s="261"/>
      <c r="Z43" s="261"/>
      <c r="AA43" s="261"/>
      <c r="AB43" s="261"/>
      <c r="AC43" s="261"/>
      <c r="AD43" s="262"/>
    </row>
    <row r="44" spans="1:30" ht="16.5">
      <c r="A44" s="255"/>
      <c r="B44" s="259">
        <v>10</v>
      </c>
      <c r="C44" s="272" t="s">
        <v>428</v>
      </c>
      <c r="D44" s="273"/>
      <c r="E44" s="273"/>
      <c r="F44" s="274"/>
      <c r="G44" s="272"/>
      <c r="H44" s="273"/>
      <c r="I44" s="273"/>
      <c r="J44" s="273"/>
      <c r="K44" s="273"/>
      <c r="L44" s="273"/>
      <c r="M44" s="273"/>
      <c r="N44" s="273"/>
      <c r="O44" s="273"/>
      <c r="P44" s="273"/>
      <c r="Q44" s="273"/>
      <c r="R44" s="273"/>
      <c r="S44" s="273"/>
      <c r="T44" s="273"/>
      <c r="U44" s="273"/>
      <c r="V44" s="273"/>
      <c r="W44" s="273"/>
      <c r="X44" s="273"/>
      <c r="Y44" s="273"/>
      <c r="Z44" s="273"/>
      <c r="AA44" s="273"/>
      <c r="AB44" s="273"/>
      <c r="AC44" s="273"/>
      <c r="AD44" s="274"/>
    </row>
    <row r="45" spans="1:30" ht="16.5">
      <c r="A45" s="255"/>
      <c r="B45" s="259">
        <v>11</v>
      </c>
      <c r="C45" s="272" t="s">
        <v>415</v>
      </c>
      <c r="D45" s="273"/>
      <c r="E45" s="273"/>
      <c r="F45" s="274"/>
      <c r="G45" s="272" t="s">
        <v>432</v>
      </c>
      <c r="H45" s="273"/>
      <c r="I45" s="273"/>
      <c r="J45" s="273"/>
      <c r="K45" s="273"/>
      <c r="L45" s="273"/>
      <c r="M45" s="273"/>
      <c r="N45" s="273"/>
      <c r="O45" s="273"/>
      <c r="P45" s="273"/>
      <c r="Q45" s="273"/>
      <c r="R45" s="273"/>
      <c r="S45" s="273"/>
      <c r="T45" s="273"/>
      <c r="U45" s="273"/>
      <c r="V45" s="273"/>
      <c r="W45" s="273"/>
      <c r="X45" s="273"/>
      <c r="Y45" s="273"/>
      <c r="Z45" s="273"/>
      <c r="AA45" s="273"/>
      <c r="AB45" s="273"/>
      <c r="AC45" s="273"/>
      <c r="AD45" s="274"/>
    </row>
    <row r="46" spans="1:30" ht="16.5">
      <c r="A46" s="255"/>
      <c r="B46" s="259">
        <v>12</v>
      </c>
      <c r="C46" s="266" t="s">
        <v>429</v>
      </c>
      <c r="D46" s="267"/>
      <c r="E46" s="267"/>
      <c r="F46" s="268"/>
      <c r="G46" s="266" t="s">
        <v>416</v>
      </c>
      <c r="H46" s="267"/>
      <c r="I46" s="267"/>
      <c r="J46" s="267"/>
      <c r="K46" s="267"/>
      <c r="L46" s="267"/>
      <c r="M46" s="267"/>
      <c r="N46" s="267"/>
      <c r="O46" s="267"/>
      <c r="P46" s="267"/>
      <c r="Q46" s="267"/>
      <c r="R46" s="267"/>
      <c r="S46" s="267"/>
      <c r="T46" s="267"/>
      <c r="U46" s="267"/>
      <c r="V46" s="267"/>
      <c r="W46" s="267"/>
      <c r="X46" s="267"/>
      <c r="Y46" s="267"/>
      <c r="Z46" s="267"/>
      <c r="AA46" s="267"/>
      <c r="AB46" s="267"/>
      <c r="AC46" s="267"/>
      <c r="AD46" s="268"/>
    </row>
    <row r="47" spans="1:30" ht="16.5">
      <c r="A47" s="255"/>
      <c r="B47" s="259">
        <v>13</v>
      </c>
      <c r="C47" s="266" t="s">
        <v>430</v>
      </c>
      <c r="D47" s="267"/>
      <c r="E47" s="267"/>
      <c r="F47" s="268"/>
      <c r="G47" s="266" t="s">
        <v>417</v>
      </c>
      <c r="H47" s="267"/>
      <c r="I47" s="267"/>
      <c r="J47" s="267"/>
      <c r="K47" s="267"/>
      <c r="L47" s="267"/>
      <c r="M47" s="267"/>
      <c r="N47" s="267"/>
      <c r="O47" s="267"/>
      <c r="P47" s="267"/>
      <c r="Q47" s="267"/>
      <c r="R47" s="267"/>
      <c r="S47" s="267"/>
      <c r="T47" s="267"/>
      <c r="U47" s="267"/>
      <c r="V47" s="267"/>
      <c r="W47" s="267"/>
      <c r="X47" s="267"/>
      <c r="Y47" s="267"/>
      <c r="Z47" s="267"/>
      <c r="AA47" s="267"/>
      <c r="AB47" s="267"/>
      <c r="AC47" s="267"/>
      <c r="AD47" s="268"/>
    </row>
    <row r="48" spans="1:30" ht="16.5">
      <c r="A48" s="255"/>
      <c r="B48" s="259">
        <v>14</v>
      </c>
      <c r="C48" s="260" t="s">
        <v>431</v>
      </c>
      <c r="D48" s="261"/>
      <c r="E48" s="261"/>
      <c r="F48" s="262"/>
      <c r="G48" s="260" t="s">
        <v>433</v>
      </c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261"/>
      <c r="X48" s="261"/>
      <c r="Y48" s="261"/>
      <c r="Z48" s="261"/>
      <c r="AA48" s="261"/>
      <c r="AB48" s="261"/>
      <c r="AC48" s="261"/>
      <c r="AD48" s="262"/>
    </row>
    <row r="49" spans="1:30" ht="16.5">
      <c r="A49" s="255"/>
      <c r="B49" s="259">
        <v>15</v>
      </c>
      <c r="C49" s="260" t="s">
        <v>418</v>
      </c>
      <c r="D49" s="261"/>
      <c r="E49" s="261"/>
      <c r="F49" s="262"/>
      <c r="G49" s="260" t="s">
        <v>419</v>
      </c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261"/>
      <c r="U49" s="261"/>
      <c r="V49" s="261"/>
      <c r="W49" s="261"/>
      <c r="X49" s="261"/>
      <c r="Y49" s="261"/>
      <c r="Z49" s="261"/>
      <c r="AA49" s="261"/>
      <c r="AB49" s="261"/>
      <c r="AC49" s="261"/>
      <c r="AD49" s="262"/>
    </row>
    <row r="50" spans="1:30" ht="16.5">
      <c r="A50" s="255"/>
      <c r="B50" s="259">
        <v>16</v>
      </c>
      <c r="C50" s="260" t="s">
        <v>420</v>
      </c>
      <c r="D50" s="261"/>
      <c r="E50" s="261"/>
      <c r="F50" s="262"/>
      <c r="G50" s="260" t="s">
        <v>421</v>
      </c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261"/>
      <c r="AA50" s="261"/>
      <c r="AB50" s="261"/>
      <c r="AC50" s="261"/>
      <c r="AD50" s="262"/>
    </row>
    <row r="52" spans="1:30" ht="16.5">
      <c r="A52" s="277" t="s">
        <v>406</v>
      </c>
      <c r="B52" s="276" t="s">
        <v>434</v>
      </c>
      <c r="C52" s="275"/>
    </row>
    <row r="53" spans="1:30">
      <c r="B53" s="5" t="s">
        <v>435</v>
      </c>
      <c r="C53" s="5" t="s">
        <v>436</v>
      </c>
    </row>
    <row r="54" spans="1:30">
      <c r="C54" s="5" t="s">
        <v>437</v>
      </c>
      <c r="D54" s="5" t="s">
        <v>438</v>
      </c>
    </row>
    <row r="55" spans="1:30">
      <c r="D55" s="5" t="s">
        <v>445</v>
      </c>
      <c r="E55" s="5" t="s">
        <v>444</v>
      </c>
    </row>
    <row r="56" spans="1:30">
      <c r="D56" s="5" t="s">
        <v>445</v>
      </c>
      <c r="E56" s="5" t="s">
        <v>439</v>
      </c>
    </row>
    <row r="57" spans="1:30">
      <c r="E57" s="5" t="s">
        <v>446</v>
      </c>
      <c r="F57" s="5" t="s">
        <v>440</v>
      </c>
    </row>
    <row r="59" spans="1:30">
      <c r="C59" s="5" t="s">
        <v>437</v>
      </c>
      <c r="D59" s="5" t="s">
        <v>441</v>
      </c>
    </row>
    <row r="60" spans="1:30">
      <c r="D60" s="5" t="s">
        <v>443</v>
      </c>
    </row>
    <row r="62" spans="1:30">
      <c r="B62" s="5" t="s">
        <v>435</v>
      </c>
      <c r="C62" s="5" t="s">
        <v>462</v>
      </c>
    </row>
    <row r="63" spans="1:30">
      <c r="C63" s="5" t="s">
        <v>437</v>
      </c>
      <c r="D63" s="5" t="s">
        <v>448</v>
      </c>
    </row>
    <row r="64" spans="1:30">
      <c r="D64" s="5" t="s">
        <v>453</v>
      </c>
      <c r="E64" s="5" t="s">
        <v>447</v>
      </c>
    </row>
    <row r="88" spans="5:6">
      <c r="E88" s="5" t="s">
        <v>463</v>
      </c>
      <c r="F88" s="5" t="s">
        <v>454</v>
      </c>
    </row>
    <row r="89" spans="5:6">
      <c r="F89" s="5" t="s">
        <v>455</v>
      </c>
    </row>
    <row r="100" spans="2:5">
      <c r="B100" s="5" t="s">
        <v>435</v>
      </c>
      <c r="C100" s="5" t="s">
        <v>464</v>
      </c>
    </row>
    <row r="101" spans="2:5">
      <c r="C101" s="5" t="s">
        <v>437</v>
      </c>
      <c r="D101" s="5" t="s">
        <v>438</v>
      </c>
    </row>
    <row r="102" spans="2:5">
      <c r="D102" s="5" t="s">
        <v>453</v>
      </c>
      <c r="E102" s="5" t="s">
        <v>426</v>
      </c>
    </row>
    <row r="119" spans="4:5">
      <c r="D119" s="5" t="s">
        <v>453</v>
      </c>
      <c r="E119" s="5" t="s">
        <v>449</v>
      </c>
    </row>
    <row r="120" spans="4:5">
      <c r="E120" s="5" t="s">
        <v>450</v>
      </c>
    </row>
    <row r="152" spans="4:5">
      <c r="D152" s="5" t="s">
        <v>453</v>
      </c>
      <c r="E152" s="5" t="s">
        <v>501</v>
      </c>
    </row>
    <row r="153" spans="4:5">
      <c r="E153" s="5" t="s">
        <v>502</v>
      </c>
    </row>
    <row r="154" spans="4:5">
      <c r="E154" s="306" t="s">
        <v>503</v>
      </c>
    </row>
    <row r="180" spans="4:5">
      <c r="D180" s="5" t="s">
        <v>453</v>
      </c>
      <c r="E180" s="5" t="s">
        <v>451</v>
      </c>
    </row>
    <row r="181" spans="4:5">
      <c r="E181" s="5" t="s">
        <v>452</v>
      </c>
    </row>
    <row r="226" spans="2:5">
      <c r="B226" s="5" t="s">
        <v>435</v>
      </c>
      <c r="C226" s="5" t="s">
        <v>456</v>
      </c>
    </row>
    <row r="227" spans="2:5">
      <c r="C227" s="5">
        <v>1</v>
      </c>
      <c r="D227" s="5" t="s">
        <v>457</v>
      </c>
    </row>
    <row r="228" spans="2:5">
      <c r="C228" s="5">
        <v>2</v>
      </c>
      <c r="D228" s="5" t="s">
        <v>458</v>
      </c>
    </row>
    <row r="229" spans="2:5">
      <c r="C229" s="5">
        <v>3</v>
      </c>
      <c r="D229" s="5" t="s">
        <v>459</v>
      </c>
    </row>
    <row r="230" spans="2:5">
      <c r="D230" s="5" t="s">
        <v>460</v>
      </c>
      <c r="E230" s="5" t="s">
        <v>461</v>
      </c>
    </row>
  </sheetData>
  <dataConsolidate/>
  <phoneticPr fontId="4"/>
  <pageMargins left="0.7" right="0.7" top="0.75" bottom="0.75" header="0.3" footer="0.3"/>
  <pageSetup paperSize="9" scale="57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FFA3C2"/>
    <pageSetUpPr fitToPage="1"/>
  </sheetPr>
  <dimension ref="A1:AX54"/>
  <sheetViews>
    <sheetView showGridLines="0" zoomScaleNormal="100" workbookViewId="0">
      <pane xSplit="1" ySplit="6" topLeftCell="B7" activePane="bottomRight" state="frozen"/>
      <selection activeCell="P35" sqref="P35"/>
      <selection pane="topRight" activeCell="P35" sqref="P35"/>
      <selection pane="bottomLeft" activeCell="P35" sqref="P35"/>
      <selection pane="bottomRight" sqref="A1:A1048576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125" style="171" customWidth="1"/>
    <col min="16" max="16" width="21.5" style="172" customWidth="1"/>
    <col min="17" max="17" width="13.625" style="172" customWidth="1" outlineLevel="1"/>
    <col min="18" max="18" width="6.625" style="172" customWidth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  <c r="AN1" s="445"/>
      <c r="AQ1" s="445"/>
      <c r="AR1" s="445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>SUM(S6:AW6)</f>
        <v>0.3125</v>
      </c>
      <c r="S6" s="192">
        <f t="shared" ref="S6:AW6" si="1">SUBTOTAL(9,(S7:S906))</f>
        <v>0.3125</v>
      </c>
      <c r="T6" s="193">
        <f t="shared" si="1"/>
        <v>0</v>
      </c>
      <c r="U6" s="193">
        <f t="shared" si="1"/>
        <v>0</v>
      </c>
      <c r="V6" s="193">
        <f t="shared" si="1"/>
        <v>0</v>
      </c>
      <c r="W6" s="193">
        <f t="shared" si="1"/>
        <v>0</v>
      </c>
      <c r="X6" s="193">
        <f t="shared" si="1"/>
        <v>0</v>
      </c>
      <c r="Y6" s="193">
        <f t="shared" si="1"/>
        <v>0</v>
      </c>
      <c r="Z6" s="193">
        <f t="shared" si="1"/>
        <v>0</v>
      </c>
      <c r="AA6" s="193">
        <f t="shared" si="1"/>
        <v>0</v>
      </c>
      <c r="AB6" s="193">
        <f t="shared" si="1"/>
        <v>0</v>
      </c>
      <c r="AC6" s="193">
        <f t="shared" si="1"/>
        <v>0</v>
      </c>
      <c r="AD6" s="193">
        <f t="shared" si="1"/>
        <v>0</v>
      </c>
      <c r="AE6" s="193">
        <f t="shared" si="1"/>
        <v>0</v>
      </c>
      <c r="AF6" s="193">
        <f t="shared" si="1"/>
        <v>0</v>
      </c>
      <c r="AG6" s="193">
        <f t="shared" si="1"/>
        <v>0</v>
      </c>
      <c r="AH6" s="193">
        <f t="shared" si="1"/>
        <v>0</v>
      </c>
      <c r="AI6" s="193">
        <f t="shared" si="1"/>
        <v>0</v>
      </c>
      <c r="AJ6" s="193">
        <f t="shared" si="1"/>
        <v>0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377</v>
      </c>
      <c r="C7" s="195" t="s">
        <v>378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370"/>
      <c r="P7" s="200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28" si="2">ROW()-6</f>
        <v>2</v>
      </c>
      <c r="B8" s="195" t="s">
        <v>377</v>
      </c>
      <c r="C8" s="195" t="s">
        <v>378</v>
      </c>
      <c r="D8" s="429" t="s">
        <v>487</v>
      </c>
      <c r="E8" s="429" t="s">
        <v>378</v>
      </c>
      <c r="F8" s="429"/>
      <c r="G8" s="429"/>
      <c r="H8" s="429"/>
      <c r="I8" s="429"/>
      <c r="J8" s="429"/>
      <c r="K8" s="429"/>
      <c r="L8" s="429"/>
      <c r="M8" s="429"/>
      <c r="N8" s="430" t="s">
        <v>222</v>
      </c>
      <c r="O8" s="370"/>
      <c r="P8" s="200" t="s">
        <v>703</v>
      </c>
      <c r="Q8" s="29" t="str">
        <f t="shared" ref="Q8:Q19" si="3">IF(ISBLANK(D8),"",D8&amp;"&gt;"&amp;E8&amp;"&gt;"&amp;F8&amp;"&gt;"&amp;G8&amp;"&gt;"&amp;H8&amp;"&gt;"&amp;I8&amp;"&gt;"&amp;J8&amp;"&gt;"&amp;K8&amp;"&gt;"&amp;L8&amp;"&gt;"&amp;M8)</f>
        <v>リーダ業務&gt;管理&gt;&gt;&gt;&gt;&gt;&gt;&gt;&gt;</v>
      </c>
      <c r="R8" s="192">
        <f t="shared" ref="R8:R50" si="4">SUM(S8:AW8)</f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2"/>
        <v>3</v>
      </c>
      <c r="B9" s="195" t="s">
        <v>377</v>
      </c>
      <c r="C9" s="195" t="s">
        <v>378</v>
      </c>
      <c r="D9" s="429" t="s">
        <v>484</v>
      </c>
      <c r="E9" s="429" t="s">
        <v>184</v>
      </c>
      <c r="F9" s="429" t="s">
        <v>110</v>
      </c>
      <c r="G9" s="429"/>
      <c r="H9" s="429"/>
      <c r="I9" s="429"/>
      <c r="J9" s="429"/>
      <c r="K9" s="429"/>
      <c r="L9" s="429"/>
      <c r="M9" s="429"/>
      <c r="N9" s="430"/>
      <c r="O9" s="370"/>
      <c r="P9" s="200"/>
      <c r="Q9" s="29" t="str">
        <f t="shared" si="3"/>
        <v>リーダ業務&gt;休暇&gt;有休&gt;&gt;&gt;&gt;&gt;&gt;&gt;</v>
      </c>
      <c r="R9" s="192">
        <f t="shared" si="4"/>
        <v>0.3125</v>
      </c>
      <c r="S9" s="201">
        <v>0.3125</v>
      </c>
      <c r="T9" s="201"/>
      <c r="U9" s="201"/>
      <c r="V9" s="201"/>
      <c r="W9" s="201"/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201"/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4"/>
      <c r="AW9" s="204"/>
      <c r="AX9" s="184"/>
    </row>
    <row r="10" spans="1:50" ht="12.6" customHeight="1">
      <c r="A10" s="195">
        <f t="shared" si="2"/>
        <v>4</v>
      </c>
      <c r="B10" s="195" t="s">
        <v>377</v>
      </c>
      <c r="C10" s="195" t="s">
        <v>378</v>
      </c>
      <c r="D10" s="429" t="s">
        <v>487</v>
      </c>
      <c r="E10" s="196" t="s">
        <v>379</v>
      </c>
      <c r="F10" s="196" t="s">
        <v>380</v>
      </c>
      <c r="G10" s="196"/>
      <c r="H10" s="196"/>
      <c r="I10" s="196"/>
      <c r="J10" s="196"/>
      <c r="K10" s="196"/>
      <c r="L10" s="196"/>
      <c r="M10" s="196"/>
      <c r="N10" s="198" t="s">
        <v>222</v>
      </c>
      <c r="O10" s="370"/>
      <c r="P10" s="200" t="s">
        <v>381</v>
      </c>
      <c r="Q10" s="29" t="str">
        <f t="shared" si="3"/>
        <v>リーダ業務&gt;打合せ&gt;内部&gt;&gt;&gt;&gt;&gt;&gt;&gt;</v>
      </c>
      <c r="R10" s="192">
        <f t="shared" si="4"/>
        <v>0</v>
      </c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4"/>
      <c r="AW10" s="204"/>
      <c r="AX10" s="184"/>
    </row>
    <row r="11" spans="1:50" ht="12.6" customHeight="1">
      <c r="A11" s="195">
        <f t="shared" si="2"/>
        <v>5</v>
      </c>
      <c r="B11" s="195" t="s">
        <v>377</v>
      </c>
      <c r="C11" s="195" t="s">
        <v>378</v>
      </c>
      <c r="D11" s="429" t="s">
        <v>487</v>
      </c>
      <c r="E11" s="196" t="s">
        <v>379</v>
      </c>
      <c r="F11" s="196" t="s">
        <v>380</v>
      </c>
      <c r="G11" s="196"/>
      <c r="H11" s="196"/>
      <c r="I11" s="196"/>
      <c r="J11" s="196"/>
      <c r="K11" s="196"/>
      <c r="L11" s="196"/>
      <c r="M11" s="196"/>
      <c r="N11" s="198" t="s">
        <v>222</v>
      </c>
      <c r="O11" s="370"/>
      <c r="P11" s="200" t="s">
        <v>470</v>
      </c>
      <c r="Q11" s="29" t="str">
        <f t="shared" si="3"/>
        <v>リーダ業務&gt;打合せ&gt;内部&gt;&gt;&gt;&gt;&gt;&gt;&gt;</v>
      </c>
      <c r="R11" s="192">
        <f t="shared" si="4"/>
        <v>0</v>
      </c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3"/>
      <c r="AW11" s="203"/>
      <c r="AX11" s="184"/>
    </row>
    <row r="12" spans="1:50" ht="12.6" customHeight="1">
      <c r="A12" s="195">
        <f t="shared" si="2"/>
        <v>6</v>
      </c>
      <c r="B12" s="195" t="s">
        <v>377</v>
      </c>
      <c r="C12" s="195" t="s">
        <v>378</v>
      </c>
      <c r="D12" s="429" t="s">
        <v>487</v>
      </c>
      <c r="E12" s="196" t="s">
        <v>379</v>
      </c>
      <c r="F12" s="196" t="s">
        <v>380</v>
      </c>
      <c r="G12" s="429"/>
      <c r="H12" s="429"/>
      <c r="I12" s="429"/>
      <c r="J12" s="429"/>
      <c r="K12" s="429"/>
      <c r="L12" s="429"/>
      <c r="M12" s="429"/>
      <c r="N12" s="430" t="s">
        <v>222</v>
      </c>
      <c r="O12" s="370"/>
      <c r="P12" s="369" t="s">
        <v>481</v>
      </c>
      <c r="Q12" s="29" t="str">
        <f t="shared" si="3"/>
        <v>リーダ業務&gt;打合せ&gt;内部&gt;&gt;&gt;&gt;&gt;&gt;&gt;</v>
      </c>
      <c r="R12" s="192">
        <f t="shared" si="4"/>
        <v>0</v>
      </c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4"/>
      <c r="AW12" s="204"/>
      <c r="AX12" s="184"/>
    </row>
    <row r="13" spans="1:50" ht="12.6" customHeight="1">
      <c r="A13" s="195">
        <f t="shared" si="2"/>
        <v>7</v>
      </c>
      <c r="B13" s="195" t="s">
        <v>377</v>
      </c>
      <c r="C13" s="195" t="s">
        <v>378</v>
      </c>
      <c r="D13" s="196" t="s">
        <v>487</v>
      </c>
      <c r="E13" s="196" t="s">
        <v>404</v>
      </c>
      <c r="F13" s="196"/>
      <c r="G13" s="196"/>
      <c r="H13" s="196"/>
      <c r="I13" s="196"/>
      <c r="J13" s="196"/>
      <c r="K13" s="196"/>
      <c r="L13" s="196"/>
      <c r="M13" s="196"/>
      <c r="N13" s="198" t="s">
        <v>222</v>
      </c>
      <c r="O13" s="370" t="s">
        <v>385</v>
      </c>
      <c r="P13" s="200" t="s">
        <v>386</v>
      </c>
      <c r="Q13" s="29" t="str">
        <f t="shared" si="3"/>
        <v>リーダ業務&gt;作業&gt;&gt;&gt;&gt;&gt;&gt;&gt;&gt;</v>
      </c>
      <c r="R13" s="192">
        <f t="shared" si="4"/>
        <v>0</v>
      </c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2"/>
        <v>8</v>
      </c>
      <c r="B14" s="195" t="s">
        <v>377</v>
      </c>
      <c r="C14" s="195" t="s">
        <v>378</v>
      </c>
      <c r="D14" s="429" t="s">
        <v>487</v>
      </c>
      <c r="E14" s="196" t="s">
        <v>404</v>
      </c>
      <c r="F14" s="196"/>
      <c r="G14" s="196"/>
      <c r="H14" s="196"/>
      <c r="I14" s="196"/>
      <c r="J14" s="196"/>
      <c r="K14" s="196"/>
      <c r="L14" s="196"/>
      <c r="M14" s="196"/>
      <c r="N14" s="198" t="s">
        <v>222</v>
      </c>
      <c r="O14" s="370"/>
      <c r="P14" s="200" t="s">
        <v>705</v>
      </c>
      <c r="Q14" s="29" t="str">
        <f t="shared" si="3"/>
        <v>リーダ業務&gt;作業&gt;&gt;&gt;&gt;&gt;&gt;&gt;&gt;</v>
      </c>
      <c r="R14" s="192">
        <f t="shared" si="4"/>
        <v>0</v>
      </c>
      <c r="S14" s="202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3"/>
      <c r="AW14" s="203"/>
      <c r="AX14" s="184"/>
    </row>
    <row r="15" spans="1:50" ht="12.6" customHeight="1">
      <c r="A15" s="195">
        <f t="shared" si="2"/>
        <v>9</v>
      </c>
      <c r="B15" s="195" t="s">
        <v>377</v>
      </c>
      <c r="C15" s="195" t="s">
        <v>378</v>
      </c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98"/>
      <c r="O15" s="370"/>
      <c r="P15" s="200"/>
      <c r="Q15" s="29" t="str">
        <f t="shared" si="3"/>
        <v/>
      </c>
      <c r="R15" s="192">
        <f t="shared" si="4"/>
        <v>0</v>
      </c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202"/>
      <c r="AM15" s="202"/>
      <c r="AN15" s="202"/>
      <c r="AO15" s="202"/>
      <c r="AP15" s="202"/>
      <c r="AQ15" s="202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2"/>
        <v>10</v>
      </c>
      <c r="B16" s="195" t="s">
        <v>377</v>
      </c>
      <c r="C16" s="195" t="s">
        <v>378</v>
      </c>
      <c r="D16" s="196" t="s">
        <v>84</v>
      </c>
      <c r="E16" s="196" t="s">
        <v>85</v>
      </c>
      <c r="F16" s="196" t="s">
        <v>379</v>
      </c>
      <c r="G16" s="196" t="s">
        <v>380</v>
      </c>
      <c r="H16" s="196"/>
      <c r="I16" s="196"/>
      <c r="J16" s="196"/>
      <c r="K16" s="196"/>
      <c r="L16" s="196"/>
      <c r="M16" s="196"/>
      <c r="N16" s="198" t="s">
        <v>222</v>
      </c>
      <c r="O16" s="370"/>
      <c r="P16" s="200" t="s">
        <v>645</v>
      </c>
      <c r="Q16" s="29" t="str">
        <f t="shared" si="3"/>
        <v>STAR_MF&gt;MFデザイン&gt;打合せ&gt;内部&gt;&gt;&gt;&gt;&gt;&gt;</v>
      </c>
      <c r="R16" s="192">
        <f t="shared" si="4"/>
        <v>0</v>
      </c>
      <c r="S16" s="202"/>
      <c r="T16" s="202"/>
      <c r="U16" s="202"/>
      <c r="V16" s="202"/>
      <c r="W16" s="202"/>
      <c r="X16" s="202"/>
      <c r="Y16" s="202"/>
      <c r="Z16" s="202"/>
      <c r="AA16" s="202"/>
      <c r="AB16" s="202"/>
      <c r="AC16" s="202"/>
      <c r="AD16" s="202"/>
      <c r="AE16" s="202"/>
      <c r="AF16" s="202"/>
      <c r="AG16" s="202"/>
      <c r="AH16" s="202"/>
      <c r="AI16" s="202"/>
      <c r="AJ16" s="202"/>
      <c r="AK16" s="202"/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3"/>
      <c r="AW16" s="203"/>
      <c r="AX16" s="184"/>
    </row>
    <row r="17" spans="1:50" ht="12.6" customHeight="1">
      <c r="A17" s="195">
        <f t="shared" si="2"/>
        <v>11</v>
      </c>
      <c r="B17" s="195" t="s">
        <v>377</v>
      </c>
      <c r="C17" s="195" t="s">
        <v>378</v>
      </c>
      <c r="D17" s="196" t="s">
        <v>84</v>
      </c>
      <c r="E17" s="196" t="s">
        <v>85</v>
      </c>
      <c r="F17" s="196" t="s">
        <v>379</v>
      </c>
      <c r="G17" s="196" t="s">
        <v>382</v>
      </c>
      <c r="H17" s="196"/>
      <c r="I17" s="196"/>
      <c r="J17" s="196"/>
      <c r="K17" s="196"/>
      <c r="L17" s="196"/>
      <c r="M17" s="196"/>
      <c r="N17" s="198" t="s">
        <v>222</v>
      </c>
      <c r="O17" s="370" t="s">
        <v>383</v>
      </c>
      <c r="P17" s="200" t="s">
        <v>384</v>
      </c>
      <c r="Q17" s="29" t="str">
        <f t="shared" si="3"/>
        <v>STAR_MF&gt;MFデザイン&gt;打合せ&gt;外部&gt;&gt;&gt;&gt;&gt;&gt;</v>
      </c>
      <c r="R17" s="192">
        <f t="shared" si="4"/>
        <v>0</v>
      </c>
      <c r="S17" s="201"/>
      <c r="T17" s="201"/>
      <c r="U17" s="201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4"/>
      <c r="AW17" s="204"/>
      <c r="AX17" s="184"/>
    </row>
    <row r="18" spans="1:50" ht="12.6" customHeight="1">
      <c r="A18" s="195">
        <f t="shared" si="2"/>
        <v>12</v>
      </c>
      <c r="B18" s="195" t="s">
        <v>377</v>
      </c>
      <c r="C18" s="195" t="s">
        <v>378</v>
      </c>
      <c r="D18" s="196" t="s">
        <v>84</v>
      </c>
      <c r="E18" s="196" t="s">
        <v>85</v>
      </c>
      <c r="F18" s="196" t="s">
        <v>379</v>
      </c>
      <c r="G18" s="196" t="s">
        <v>382</v>
      </c>
      <c r="H18" s="196"/>
      <c r="I18" s="196"/>
      <c r="J18" s="196"/>
      <c r="K18" s="196"/>
      <c r="L18" s="196"/>
      <c r="M18" s="196"/>
      <c r="N18" s="198" t="s">
        <v>222</v>
      </c>
      <c r="O18" s="370"/>
      <c r="P18" s="200" t="s">
        <v>620</v>
      </c>
      <c r="Q18" s="29" t="str">
        <f t="shared" si="3"/>
        <v>STAR_MF&gt;MFデザイン&gt;打合せ&gt;外部&gt;&gt;&gt;&gt;&gt;&gt;</v>
      </c>
      <c r="R18" s="192">
        <f t="shared" si="4"/>
        <v>0</v>
      </c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1"/>
      <c r="AI18" s="201"/>
      <c r="AJ18" s="201"/>
      <c r="AK18" s="201"/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4"/>
      <c r="AW18" s="204"/>
      <c r="AX18" s="184"/>
    </row>
    <row r="19" spans="1:50" ht="12.6" customHeight="1">
      <c r="A19" s="195">
        <f t="shared" si="2"/>
        <v>13</v>
      </c>
      <c r="B19" s="195" t="s">
        <v>377</v>
      </c>
      <c r="C19" s="195" t="s">
        <v>378</v>
      </c>
      <c r="D19" s="196" t="s">
        <v>84</v>
      </c>
      <c r="E19" s="196" t="s">
        <v>85</v>
      </c>
      <c r="F19" s="196" t="s">
        <v>378</v>
      </c>
      <c r="G19" s="196"/>
      <c r="H19" s="196"/>
      <c r="I19" s="196"/>
      <c r="J19" s="196"/>
      <c r="K19" s="196"/>
      <c r="L19" s="196"/>
      <c r="M19" s="196"/>
      <c r="N19" s="198" t="s">
        <v>222</v>
      </c>
      <c r="O19" s="370"/>
      <c r="P19" s="200" t="s">
        <v>378</v>
      </c>
      <c r="Q19" s="29" t="str">
        <f t="shared" si="3"/>
        <v>STAR_MF&gt;MFデザイン&gt;管理&gt;&gt;&gt;&gt;&gt;&gt;&gt;</v>
      </c>
      <c r="R19" s="192">
        <f t="shared" si="4"/>
        <v>0</v>
      </c>
      <c r="S19" s="201"/>
      <c r="T19" s="201"/>
      <c r="U19" s="201"/>
      <c r="V19" s="201"/>
      <c r="W19" s="201"/>
      <c r="X19" s="201"/>
      <c r="Y19" s="201"/>
      <c r="Z19" s="201"/>
      <c r="AA19" s="201"/>
      <c r="AB19" s="201"/>
      <c r="AC19" s="201"/>
      <c r="AD19" s="201"/>
      <c r="AE19" s="201"/>
      <c r="AF19" s="202"/>
      <c r="AG19" s="202"/>
      <c r="AH19" s="201"/>
      <c r="AI19" s="201"/>
      <c r="AJ19" s="201"/>
      <c r="AK19" s="201"/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4"/>
      <c r="AW19" s="204"/>
      <c r="AX19" s="184"/>
    </row>
    <row r="20" spans="1:50" ht="12.6" customHeight="1">
      <c r="A20" s="195">
        <f t="shared" si="2"/>
        <v>14</v>
      </c>
      <c r="B20" s="195" t="s">
        <v>377</v>
      </c>
      <c r="C20" s="195" t="s">
        <v>378</v>
      </c>
      <c r="D20" s="429"/>
      <c r="E20" s="429"/>
      <c r="F20" s="429"/>
      <c r="G20" s="429"/>
      <c r="H20" s="429"/>
      <c r="I20" s="429"/>
      <c r="J20" s="429"/>
      <c r="K20" s="429"/>
      <c r="L20" s="429"/>
      <c r="M20" s="429"/>
      <c r="N20" s="430"/>
      <c r="O20" s="430"/>
      <c r="P20" s="369"/>
      <c r="Q20" s="238"/>
      <c r="R20" s="192"/>
      <c r="S20" s="428"/>
      <c r="T20" s="428"/>
      <c r="U20" s="428"/>
      <c r="V20" s="428"/>
      <c r="W20" s="428"/>
      <c r="X20" s="428"/>
      <c r="Y20" s="428"/>
      <c r="Z20" s="428"/>
      <c r="AA20" s="428"/>
      <c r="AB20" s="428"/>
      <c r="AC20" s="428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8"/>
      <c r="AP20" s="428"/>
      <c r="AQ20" s="428"/>
      <c r="AR20" s="428"/>
      <c r="AS20" s="428"/>
      <c r="AT20" s="428"/>
      <c r="AU20" s="428"/>
      <c r="AV20" s="204"/>
      <c r="AW20" s="204"/>
      <c r="AX20" s="184"/>
    </row>
    <row r="21" spans="1:50" ht="12.6" customHeight="1">
      <c r="A21" s="195">
        <f t="shared" si="2"/>
        <v>15</v>
      </c>
      <c r="B21" s="195" t="s">
        <v>377</v>
      </c>
      <c r="C21" s="195" t="s">
        <v>378</v>
      </c>
      <c r="D21" s="196" t="s">
        <v>84</v>
      </c>
      <c r="E21" s="196" t="s">
        <v>85</v>
      </c>
      <c r="F21" s="196" t="s">
        <v>1365</v>
      </c>
      <c r="G21" s="196" t="s">
        <v>9</v>
      </c>
      <c r="H21" s="196" t="s">
        <v>12</v>
      </c>
      <c r="I21" s="196"/>
      <c r="J21" s="196"/>
      <c r="K21" s="196"/>
      <c r="L21" s="196"/>
      <c r="M21" s="196"/>
      <c r="N21" s="198" t="s">
        <v>222</v>
      </c>
      <c r="O21" s="430" t="s">
        <v>1315</v>
      </c>
      <c r="P21" s="200" t="s">
        <v>1316</v>
      </c>
      <c r="Q21" s="29" t="str">
        <f t="shared" ref="Q21" si="5">IF(ISBLANK(D21),"",D21&amp;"&gt;"&amp;E21&amp;"&gt;"&amp;F21&amp;"&gt;"&amp;G21&amp;"&gt;"&amp;H21&amp;"&gt;"&amp;I21&amp;"&gt;"&amp;J21&amp;"&gt;"&amp;K21&amp;"&gt;"&amp;L21&amp;"&gt;"&amp;M21)</f>
        <v>STAR_MF&gt;MFデザイン&gt;MFリノベーション&gt;打合せ&gt;外部&gt;&gt;&gt;&gt;&gt;</v>
      </c>
      <c r="R21" s="192">
        <f t="shared" ref="R21" si="6">SUM(S21:AW21)</f>
        <v>0</v>
      </c>
      <c r="S21" s="428"/>
      <c r="T21" s="428"/>
      <c r="U21" s="428"/>
      <c r="V21" s="428"/>
      <c r="W21" s="428"/>
      <c r="X21" s="428"/>
      <c r="Y21" s="428"/>
      <c r="Z21" s="428"/>
      <c r="AA21" s="428"/>
      <c r="AB21" s="428"/>
      <c r="AC21" s="428"/>
      <c r="AD21" s="428"/>
      <c r="AE21" s="428"/>
      <c r="AF21" s="428"/>
      <c r="AG21" s="428"/>
      <c r="AH21" s="428"/>
      <c r="AI21" s="428"/>
      <c r="AJ21" s="428"/>
      <c r="AK21" s="428"/>
      <c r="AL21" s="428"/>
      <c r="AM21" s="428"/>
      <c r="AN21" s="428"/>
      <c r="AO21" s="428"/>
      <c r="AP21" s="428"/>
      <c r="AQ21" s="428"/>
      <c r="AR21" s="428"/>
      <c r="AS21" s="428"/>
      <c r="AT21" s="428"/>
      <c r="AU21" s="428"/>
      <c r="AV21" s="204"/>
      <c r="AW21" s="204"/>
      <c r="AX21" s="184"/>
    </row>
    <row r="22" spans="1:50" ht="12.6" customHeight="1">
      <c r="A22" s="195">
        <f t="shared" si="2"/>
        <v>16</v>
      </c>
      <c r="B22" s="195" t="s">
        <v>377</v>
      </c>
      <c r="C22" s="195" t="s">
        <v>378</v>
      </c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30"/>
      <c r="O22" s="370"/>
      <c r="P22" s="369"/>
      <c r="Q22" s="29" t="str">
        <f t="shared" ref="Q22:Q53" si="7">IF(ISBLANK(D22),"",D22&amp;"&gt;"&amp;E22&amp;"&gt;"&amp;F22&amp;"&gt;"&amp;G22&amp;"&gt;"&amp;H22&amp;"&gt;"&amp;I22&amp;"&gt;"&amp;J22&amp;"&gt;"&amp;K22&amp;"&gt;"&amp;L22&amp;"&gt;"&amp;M22)</f>
        <v/>
      </c>
      <c r="R22" s="192">
        <f t="shared" si="4"/>
        <v>0</v>
      </c>
      <c r="S22" s="204"/>
      <c r="T22" s="201"/>
      <c r="U22" s="201"/>
      <c r="V22" s="201"/>
      <c r="W22" s="201"/>
      <c r="X22" s="201"/>
      <c r="Y22" s="201"/>
      <c r="Z22" s="201"/>
      <c r="AA22" s="201"/>
      <c r="AB22" s="201"/>
      <c r="AC22" s="201"/>
      <c r="AD22" s="201"/>
      <c r="AE22" s="201"/>
      <c r="AF22" s="201"/>
      <c r="AG22" s="201"/>
      <c r="AH22" s="201"/>
      <c r="AI22" s="201"/>
      <c r="AJ22" s="201"/>
      <c r="AK22" s="201"/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4"/>
      <c r="AW22" s="204"/>
      <c r="AX22" s="184"/>
    </row>
    <row r="23" spans="1:50" ht="12.6" customHeight="1">
      <c r="A23" s="195">
        <f t="shared" si="2"/>
        <v>17</v>
      </c>
      <c r="B23" s="195" t="s">
        <v>377</v>
      </c>
      <c r="C23" s="195" t="s">
        <v>378</v>
      </c>
      <c r="D23" s="429" t="s">
        <v>86</v>
      </c>
      <c r="E23" s="429" t="s">
        <v>513</v>
      </c>
      <c r="F23" s="429" t="s">
        <v>379</v>
      </c>
      <c r="G23" s="429" t="s">
        <v>380</v>
      </c>
      <c r="H23" s="429"/>
      <c r="I23" s="429"/>
      <c r="J23" s="429"/>
      <c r="K23" s="429"/>
      <c r="L23" s="429"/>
      <c r="M23" s="429"/>
      <c r="N23" s="430" t="s">
        <v>222</v>
      </c>
      <c r="O23" s="370"/>
      <c r="P23" s="200" t="s">
        <v>646</v>
      </c>
      <c r="Q23" s="29" t="str">
        <f t="shared" si="7"/>
        <v>SMII&gt;生保Web&gt;打合せ&gt;内部&gt;&gt;&gt;&gt;&gt;&gt;</v>
      </c>
      <c r="R23" s="192">
        <f t="shared" si="4"/>
        <v>0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4"/>
      <c r="AE23" s="204"/>
      <c r="AF23" s="204"/>
      <c r="AG23" s="201"/>
      <c r="AH23" s="202"/>
      <c r="AI23" s="202"/>
      <c r="AJ23" s="204"/>
      <c r="AK23" s="204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2"/>
        <v>18</v>
      </c>
      <c r="B24" s="195" t="s">
        <v>377</v>
      </c>
      <c r="C24" s="195" t="s">
        <v>378</v>
      </c>
      <c r="D24" s="429" t="s">
        <v>86</v>
      </c>
      <c r="E24" s="429" t="s">
        <v>513</v>
      </c>
      <c r="F24" s="429" t="s">
        <v>379</v>
      </c>
      <c r="G24" s="429" t="s">
        <v>382</v>
      </c>
      <c r="H24" s="429"/>
      <c r="I24" s="429"/>
      <c r="J24" s="429"/>
      <c r="K24" s="429"/>
      <c r="L24" s="429"/>
      <c r="M24" s="429"/>
      <c r="N24" s="430" t="s">
        <v>222</v>
      </c>
      <c r="O24" s="370" t="s">
        <v>346</v>
      </c>
      <c r="P24" s="200" t="s">
        <v>387</v>
      </c>
      <c r="Q24" s="29" t="str">
        <f t="shared" si="7"/>
        <v>SMII&gt;生保Web&gt;打合せ&gt;外部&gt;&gt;&gt;&gt;&gt;&gt;</v>
      </c>
      <c r="R24" s="192">
        <f t="shared" si="4"/>
        <v>0</v>
      </c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1"/>
      <c r="AF24" s="201"/>
      <c r="AG24" s="201"/>
      <c r="AH24" s="201"/>
      <c r="AI24" s="201"/>
      <c r="AJ24" s="201"/>
      <c r="AK24" s="201"/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4"/>
      <c r="AW24" s="204"/>
      <c r="AX24" s="184"/>
    </row>
    <row r="25" spans="1:50" ht="12.6" customHeight="1">
      <c r="A25" s="195">
        <f t="shared" si="2"/>
        <v>19</v>
      </c>
      <c r="B25" s="195" t="s">
        <v>377</v>
      </c>
      <c r="C25" s="195" t="s">
        <v>378</v>
      </c>
      <c r="D25" s="429" t="s">
        <v>86</v>
      </c>
      <c r="E25" s="429" t="s">
        <v>513</v>
      </c>
      <c r="F25" s="429" t="s">
        <v>378</v>
      </c>
      <c r="G25" s="429"/>
      <c r="H25" s="429"/>
      <c r="I25" s="429"/>
      <c r="J25" s="429"/>
      <c r="K25" s="429"/>
      <c r="L25" s="429"/>
      <c r="M25" s="429"/>
      <c r="N25" s="430" t="s">
        <v>222</v>
      </c>
      <c r="O25" s="370"/>
      <c r="P25" s="200" t="s">
        <v>471</v>
      </c>
      <c r="Q25" s="29" t="str">
        <f t="shared" si="7"/>
        <v>SMII&gt;生保Web&gt;管理&gt;&gt;&gt;&gt;&gt;&gt;&gt;</v>
      </c>
      <c r="R25" s="192">
        <f t="shared" si="4"/>
        <v>0</v>
      </c>
      <c r="S25" s="201"/>
      <c r="T25" s="201"/>
      <c r="U25" s="201"/>
      <c r="V25" s="201"/>
      <c r="W25" s="201"/>
      <c r="X25" s="201"/>
      <c r="Y25" s="201"/>
      <c r="Z25" s="201"/>
      <c r="AA25" s="201"/>
      <c r="AB25" s="201"/>
      <c r="AC25" s="201"/>
      <c r="AD25" s="201"/>
      <c r="AE25" s="201"/>
      <c r="AF25" s="201"/>
      <c r="AG25" s="201"/>
      <c r="AH25" s="201"/>
      <c r="AI25" s="201"/>
      <c r="AJ25" s="201"/>
      <c r="AK25" s="201"/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4"/>
      <c r="AW25" s="204"/>
      <c r="AX25" s="184"/>
    </row>
    <row r="26" spans="1:50" ht="12.6" customHeight="1">
      <c r="A26" s="195">
        <f t="shared" si="2"/>
        <v>20</v>
      </c>
      <c r="B26" s="195" t="s">
        <v>377</v>
      </c>
      <c r="C26" s="195" t="s">
        <v>378</v>
      </c>
      <c r="D26" s="429" t="s">
        <v>86</v>
      </c>
      <c r="E26" s="429" t="s">
        <v>513</v>
      </c>
      <c r="F26" s="429" t="s">
        <v>388</v>
      </c>
      <c r="G26" s="429"/>
      <c r="H26" s="429"/>
      <c r="I26" s="429"/>
      <c r="J26" s="429"/>
      <c r="K26" s="429"/>
      <c r="L26" s="429"/>
      <c r="M26" s="429"/>
      <c r="N26" s="430" t="s">
        <v>222</v>
      </c>
      <c r="O26" s="370" t="s">
        <v>707</v>
      </c>
      <c r="P26" s="200" t="s">
        <v>709</v>
      </c>
      <c r="Q26" s="29" t="str">
        <f t="shared" si="7"/>
        <v>SMII&gt;生保Web&gt;課題QA対応&gt;&gt;&gt;&gt;&gt;&gt;&gt;</v>
      </c>
      <c r="R26" s="192">
        <f t="shared" si="4"/>
        <v>0</v>
      </c>
      <c r="S26" s="204"/>
      <c r="T26" s="204"/>
      <c r="U26" s="204"/>
      <c r="V26" s="204"/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184"/>
    </row>
    <row r="27" spans="1:50" ht="12.6" customHeight="1">
      <c r="A27" s="195">
        <f t="shared" si="2"/>
        <v>21</v>
      </c>
      <c r="B27" s="195" t="s">
        <v>377</v>
      </c>
      <c r="C27" s="195" t="s">
        <v>378</v>
      </c>
      <c r="D27" s="429"/>
      <c r="E27" s="429"/>
      <c r="F27" s="429"/>
      <c r="G27" s="429"/>
      <c r="H27" s="429"/>
      <c r="I27" s="429"/>
      <c r="J27" s="429"/>
      <c r="K27" s="429"/>
      <c r="L27" s="429"/>
      <c r="M27" s="429"/>
      <c r="N27" s="430"/>
      <c r="O27" s="370"/>
      <c r="P27" s="200"/>
      <c r="Q27" s="29" t="str">
        <f t="shared" si="7"/>
        <v/>
      </c>
      <c r="R27" s="192">
        <f t="shared" si="4"/>
        <v>0</v>
      </c>
      <c r="S27" s="204"/>
      <c r="T27" s="204"/>
      <c r="U27" s="204"/>
      <c r="V27" s="204"/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  <c r="AU27" s="204"/>
      <c r="AV27" s="204"/>
      <c r="AW27" s="204"/>
      <c r="AX27" s="184"/>
    </row>
    <row r="28" spans="1:50" ht="12.6" customHeight="1">
      <c r="A28" s="195">
        <f t="shared" si="2"/>
        <v>22</v>
      </c>
      <c r="B28" s="195" t="s">
        <v>377</v>
      </c>
      <c r="C28" s="195" t="s">
        <v>378</v>
      </c>
      <c r="D28" s="429" t="s">
        <v>693</v>
      </c>
      <c r="E28" s="196" t="s">
        <v>719</v>
      </c>
      <c r="F28" s="196" t="s">
        <v>320</v>
      </c>
      <c r="G28" s="429"/>
      <c r="H28" s="429"/>
      <c r="I28" s="429"/>
      <c r="J28" s="429"/>
      <c r="K28" s="429"/>
      <c r="L28" s="429"/>
      <c r="M28" s="429"/>
      <c r="N28" s="430"/>
      <c r="O28" s="370" t="s">
        <v>711</v>
      </c>
      <c r="P28" s="369" t="s">
        <v>467</v>
      </c>
      <c r="Q28" s="29" t="str">
        <f t="shared" si="7"/>
        <v>APF&gt;Flash脱却&gt;管理&gt;&gt;&gt;&gt;&gt;&gt;&gt;</v>
      </c>
      <c r="R28" s="192">
        <f t="shared" si="4"/>
        <v>0</v>
      </c>
      <c r="S28" s="201"/>
      <c r="T28" s="201"/>
      <c r="U28" s="201"/>
      <c r="V28" s="201"/>
      <c r="W28" s="201"/>
      <c r="X28" s="201"/>
      <c r="Y28" s="201"/>
      <c r="Z28" s="201"/>
      <c r="AA28" s="201"/>
      <c r="AB28" s="201"/>
      <c r="AC28" s="201"/>
      <c r="AD28" s="201"/>
      <c r="AE28" s="201"/>
      <c r="AF28" s="201"/>
      <c r="AG28" s="201"/>
      <c r="AH28" s="201"/>
      <c r="AI28" s="201"/>
      <c r="AJ28" s="201"/>
      <c r="AK28" s="201"/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4"/>
      <c r="AW28" s="204"/>
      <c r="AX28" s="184"/>
    </row>
    <row r="29" spans="1:50" ht="12.6" customHeight="1">
      <c r="A29" s="195">
        <f t="shared" ref="A29:A53" si="8">ROW()-6</f>
        <v>23</v>
      </c>
      <c r="B29" s="195" t="s">
        <v>377</v>
      </c>
      <c r="C29" s="195" t="s">
        <v>378</v>
      </c>
      <c r="D29" s="429" t="s">
        <v>728</v>
      </c>
      <c r="E29" s="429" t="s">
        <v>719</v>
      </c>
      <c r="F29" s="429" t="s">
        <v>320</v>
      </c>
      <c r="G29" s="429"/>
      <c r="H29" s="429"/>
      <c r="I29" s="429"/>
      <c r="J29" s="429"/>
      <c r="K29" s="429"/>
      <c r="L29" s="429"/>
      <c r="M29" s="429"/>
      <c r="N29" s="430"/>
      <c r="O29" s="430" t="s">
        <v>735</v>
      </c>
      <c r="P29" s="369" t="s">
        <v>736</v>
      </c>
      <c r="Q29" s="29" t="str">
        <f>IF(ISBLANK(D29),"",D29&amp;"&gt;"&amp;E29&amp;"&gt;"&amp;F29&amp;"&gt;"&amp;G29&amp;"&gt;"&amp;H29&amp;"&gt;"&amp;I29&amp;"&gt;"&amp;J29&amp;"&gt;"&amp;K29&amp;"&gt;"&amp;L29&amp;"&gt;"&amp;M29)</f>
        <v>APF&gt;Flash脱却&gt;管理&gt;&gt;&gt;&gt;&gt;&gt;&gt;</v>
      </c>
      <c r="R29" s="192">
        <f t="shared" si="4"/>
        <v>0</v>
      </c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  <c r="AU29" s="204"/>
      <c r="AV29" s="204"/>
      <c r="AW29" s="204"/>
      <c r="AX29" s="184"/>
    </row>
    <row r="30" spans="1:50" ht="12.6" customHeight="1">
      <c r="A30" s="195">
        <f t="shared" si="8"/>
        <v>24</v>
      </c>
      <c r="B30" s="195" t="s">
        <v>377</v>
      </c>
      <c r="C30" s="195" t="s">
        <v>378</v>
      </c>
      <c r="D30" s="429" t="s">
        <v>728</v>
      </c>
      <c r="E30" s="429" t="s">
        <v>719</v>
      </c>
      <c r="F30" s="429" t="s">
        <v>320</v>
      </c>
      <c r="G30" s="429"/>
      <c r="H30" s="429"/>
      <c r="I30" s="429"/>
      <c r="J30" s="429"/>
      <c r="K30" s="429"/>
      <c r="L30" s="429"/>
      <c r="M30" s="429"/>
      <c r="N30" s="430"/>
      <c r="O30" s="430" t="s">
        <v>737</v>
      </c>
      <c r="P30" s="369" t="s">
        <v>738</v>
      </c>
      <c r="Q30" s="29" t="str">
        <f>IF(ISBLANK(D30),"",D30&amp;"&gt;"&amp;E30&amp;"&gt;"&amp;F30&amp;"&gt;"&amp;G30&amp;"&gt;"&amp;H30&amp;"&gt;"&amp;I30&amp;"&gt;"&amp;J30&amp;"&gt;"&amp;K30&amp;"&gt;"&amp;L30&amp;"&gt;"&amp;M30)</f>
        <v>APF&gt;Flash脱却&gt;管理&gt;&gt;&gt;&gt;&gt;&gt;&gt;</v>
      </c>
      <c r="R30" s="192">
        <f t="shared" si="4"/>
        <v>0</v>
      </c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  <c r="AU30" s="204"/>
      <c r="AV30" s="204"/>
      <c r="AW30" s="204"/>
      <c r="AX30" s="184"/>
    </row>
    <row r="31" spans="1:50" ht="12.6" customHeight="1">
      <c r="A31" s="195">
        <f t="shared" si="8"/>
        <v>25</v>
      </c>
      <c r="B31" s="195" t="s">
        <v>377</v>
      </c>
      <c r="C31" s="195" t="s">
        <v>378</v>
      </c>
      <c r="D31" s="429"/>
      <c r="E31" s="429"/>
      <c r="F31" s="429"/>
      <c r="G31" s="429"/>
      <c r="H31" s="429"/>
      <c r="I31" s="429"/>
      <c r="J31" s="429"/>
      <c r="K31" s="429"/>
      <c r="L31" s="429"/>
      <c r="M31" s="429"/>
      <c r="N31" s="430"/>
      <c r="O31" s="430"/>
      <c r="P31" s="369"/>
      <c r="Q31" s="29" t="str">
        <f>IF(ISBLANK(D31),"",D31&amp;"&gt;"&amp;E31&amp;"&gt;"&amp;F31&amp;"&gt;"&amp;G31&amp;"&gt;"&amp;H31&amp;"&gt;"&amp;I31&amp;"&gt;"&amp;J31&amp;"&gt;"&amp;K31&amp;"&gt;"&amp;L31&amp;"&gt;"&amp;M31)</f>
        <v/>
      </c>
      <c r="R31" s="192">
        <f t="shared" ref="R31" si="9">SUM(S31:AW31)</f>
        <v>0</v>
      </c>
      <c r="S31" s="204"/>
      <c r="T31" s="204"/>
      <c r="U31" s="204"/>
      <c r="V31" s="204"/>
      <c r="W31" s="204"/>
      <c r="X31" s="204"/>
      <c r="Y31" s="204"/>
      <c r="Z31" s="204"/>
      <c r="AA31" s="204"/>
      <c r="AB31" s="204"/>
      <c r="AC31" s="204"/>
      <c r="AD31" s="204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  <c r="AU31" s="204"/>
      <c r="AV31" s="204"/>
      <c r="AW31" s="204"/>
      <c r="AX31" s="184"/>
    </row>
    <row r="32" spans="1:50" ht="12.6" customHeight="1">
      <c r="A32" s="195">
        <f t="shared" si="8"/>
        <v>26</v>
      </c>
      <c r="B32" s="195" t="s">
        <v>377</v>
      </c>
      <c r="C32" s="195" t="s">
        <v>378</v>
      </c>
      <c r="D32" s="429" t="s">
        <v>728</v>
      </c>
      <c r="E32" s="429" t="s">
        <v>719</v>
      </c>
      <c r="F32" s="429" t="s">
        <v>320</v>
      </c>
      <c r="G32" s="429"/>
      <c r="H32" s="429"/>
      <c r="I32" s="429"/>
      <c r="J32" s="429"/>
      <c r="K32" s="429"/>
      <c r="L32" s="429"/>
      <c r="M32" s="429"/>
      <c r="N32" s="430"/>
      <c r="O32" s="430" t="s">
        <v>968</v>
      </c>
      <c r="P32" s="369" t="s">
        <v>970</v>
      </c>
      <c r="Q32" s="29" t="str">
        <f>IF(ISBLANK(D32),"",D32&amp;"&gt;"&amp;E32&amp;"&gt;"&amp;F32&amp;"&gt;"&amp;G32&amp;"&gt;"&amp;H32&amp;"&gt;"&amp;I32&amp;"&gt;"&amp;J32&amp;"&gt;"&amp;K32&amp;"&gt;"&amp;L32&amp;"&gt;"&amp;M32)</f>
        <v>APF&gt;Flash脱却&gt;管理&gt;&gt;&gt;&gt;&gt;&gt;&gt;</v>
      </c>
      <c r="R32" s="192">
        <f t="shared" ref="R32" si="10">SUM(S32:AW32)</f>
        <v>0</v>
      </c>
      <c r="S32" s="204"/>
      <c r="T32" s="204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184"/>
    </row>
    <row r="33" spans="1:50" ht="12.6" customHeight="1">
      <c r="A33" s="195">
        <f t="shared" si="8"/>
        <v>27</v>
      </c>
      <c r="B33" s="195" t="s">
        <v>377</v>
      </c>
      <c r="C33" s="195" t="s">
        <v>378</v>
      </c>
      <c r="D33" s="429"/>
      <c r="E33" s="429"/>
      <c r="F33" s="429"/>
      <c r="G33" s="429"/>
      <c r="H33" s="429"/>
      <c r="I33" s="429"/>
      <c r="J33" s="429"/>
      <c r="K33" s="429"/>
      <c r="L33" s="429"/>
      <c r="M33" s="429"/>
      <c r="N33" s="430"/>
      <c r="O33" s="430"/>
      <c r="P33" s="369"/>
      <c r="Q33" s="29" t="str">
        <f>IF(ISBLANK(D33),"",D33&amp;"&gt;"&amp;E33&amp;"&gt;"&amp;F33&amp;"&gt;"&amp;G33&amp;"&gt;"&amp;H33&amp;"&gt;"&amp;I33&amp;"&gt;"&amp;J33&amp;"&gt;"&amp;K33&amp;"&gt;"&amp;L33&amp;"&gt;"&amp;M33)</f>
        <v/>
      </c>
      <c r="R33" s="192">
        <f t="shared" ref="R33" si="11">SUM(S33:AW33)</f>
        <v>0</v>
      </c>
      <c r="S33" s="204"/>
      <c r="T33" s="204"/>
      <c r="U33" s="204"/>
      <c r="V33" s="204"/>
      <c r="W33" s="204"/>
      <c r="X33" s="204"/>
      <c r="Y33" s="204"/>
      <c r="Z33" s="204"/>
      <c r="AA33" s="204"/>
      <c r="AB33" s="204"/>
      <c r="AC33" s="204"/>
      <c r="AD33" s="204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  <c r="AU33" s="204"/>
      <c r="AV33" s="204"/>
      <c r="AW33" s="204"/>
      <c r="AX33" s="184"/>
    </row>
    <row r="34" spans="1:50" ht="12.6" customHeight="1">
      <c r="A34" s="195">
        <f t="shared" si="8"/>
        <v>28</v>
      </c>
      <c r="B34" s="195" t="s">
        <v>377</v>
      </c>
      <c r="C34" s="195" t="s">
        <v>378</v>
      </c>
      <c r="D34" s="429" t="s">
        <v>728</v>
      </c>
      <c r="E34" s="429" t="s">
        <v>719</v>
      </c>
      <c r="F34" s="196" t="s">
        <v>627</v>
      </c>
      <c r="G34" s="196" t="s">
        <v>10</v>
      </c>
      <c r="H34" s="196"/>
      <c r="I34" s="196"/>
      <c r="J34" s="196"/>
      <c r="K34" s="196"/>
      <c r="L34" s="196"/>
      <c r="M34" s="196"/>
      <c r="N34" s="430"/>
      <c r="O34" s="430" t="s">
        <v>950</v>
      </c>
      <c r="P34" s="200" t="s">
        <v>952</v>
      </c>
      <c r="Q34" s="29" t="str">
        <f t="shared" si="7"/>
        <v>APF&gt;Flash脱却&gt;打合せ&gt;内部&gt;&gt;&gt;&gt;&gt;&gt;</v>
      </c>
      <c r="R34" s="192">
        <f t="shared" si="4"/>
        <v>0</v>
      </c>
      <c r="S34" s="203"/>
      <c r="T34" s="203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184"/>
    </row>
    <row r="35" spans="1:50" ht="12.6" customHeight="1">
      <c r="A35" s="195">
        <f t="shared" si="8"/>
        <v>29</v>
      </c>
      <c r="B35" s="195" t="s">
        <v>377</v>
      </c>
      <c r="C35" s="195" t="s">
        <v>378</v>
      </c>
      <c r="D35" s="429" t="s">
        <v>728</v>
      </c>
      <c r="E35" s="429" t="s">
        <v>719</v>
      </c>
      <c r="F35" s="196" t="s">
        <v>627</v>
      </c>
      <c r="G35" s="429" t="s">
        <v>12</v>
      </c>
      <c r="H35" s="429"/>
      <c r="I35" s="429"/>
      <c r="J35" s="429"/>
      <c r="K35" s="429"/>
      <c r="L35" s="429"/>
      <c r="M35" s="429"/>
      <c r="N35" s="430"/>
      <c r="O35" s="370" t="s">
        <v>935</v>
      </c>
      <c r="P35" s="369" t="s">
        <v>953</v>
      </c>
      <c r="Q35" s="29" t="str">
        <f t="shared" si="7"/>
        <v>APF&gt;Flash脱却&gt;打合せ&gt;外部&gt;&gt;&gt;&gt;&gt;&gt;</v>
      </c>
      <c r="R35" s="192">
        <f t="shared" si="4"/>
        <v>0</v>
      </c>
      <c r="S35" s="204"/>
      <c r="T35" s="204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184"/>
    </row>
    <row r="36" spans="1:50" ht="12.6" customHeight="1">
      <c r="A36" s="195">
        <f t="shared" si="8"/>
        <v>30</v>
      </c>
      <c r="B36" s="195" t="s">
        <v>377</v>
      </c>
      <c r="C36" s="195" t="s">
        <v>378</v>
      </c>
      <c r="D36" s="429" t="s">
        <v>728</v>
      </c>
      <c r="E36" s="429" t="s">
        <v>719</v>
      </c>
      <c r="F36" s="196" t="s">
        <v>627</v>
      </c>
      <c r="G36" s="429" t="s">
        <v>12</v>
      </c>
      <c r="H36" s="429"/>
      <c r="I36" s="429"/>
      <c r="J36" s="429"/>
      <c r="K36" s="429"/>
      <c r="L36" s="429"/>
      <c r="M36" s="429"/>
      <c r="N36" s="430"/>
      <c r="O36" s="430" t="s">
        <v>1077</v>
      </c>
      <c r="P36" s="369" t="s">
        <v>1078</v>
      </c>
      <c r="Q36" s="29" t="str">
        <f t="shared" ref="Q36" si="12">IF(ISBLANK(D36),"",D36&amp;"&gt;"&amp;E36&amp;"&gt;"&amp;F36&amp;"&gt;"&amp;G36&amp;"&gt;"&amp;H36&amp;"&gt;"&amp;I36&amp;"&gt;"&amp;J36&amp;"&gt;"&amp;K36&amp;"&gt;"&amp;L36&amp;"&gt;"&amp;M36)</f>
        <v>APF&gt;Flash脱却&gt;打合せ&gt;外部&gt;&gt;&gt;&gt;&gt;&gt;</v>
      </c>
      <c r="R36" s="192">
        <f t="shared" ref="R36" si="13">SUM(S36:AW36)</f>
        <v>0</v>
      </c>
      <c r="S36" s="204"/>
      <c r="T36" s="204"/>
      <c r="U36" s="204"/>
      <c r="V36" s="204"/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  <c r="AU36" s="204"/>
      <c r="AV36" s="204"/>
      <c r="AW36" s="204"/>
      <c r="AX36" s="184"/>
    </row>
    <row r="37" spans="1:50" ht="12.6" customHeight="1">
      <c r="A37" s="195">
        <f t="shared" si="8"/>
        <v>31</v>
      </c>
      <c r="B37" s="195" t="s">
        <v>377</v>
      </c>
      <c r="C37" s="195" t="s">
        <v>378</v>
      </c>
      <c r="D37" s="429" t="s">
        <v>728</v>
      </c>
      <c r="E37" s="429" t="s">
        <v>719</v>
      </c>
      <c r="F37" s="196" t="s">
        <v>627</v>
      </c>
      <c r="G37" s="429" t="s">
        <v>12</v>
      </c>
      <c r="H37" s="429"/>
      <c r="I37" s="429"/>
      <c r="J37" s="429"/>
      <c r="K37" s="429"/>
      <c r="L37" s="429"/>
      <c r="M37" s="429"/>
      <c r="N37" s="430"/>
      <c r="O37" s="430" t="s">
        <v>1079</v>
      </c>
      <c r="P37" s="369" t="s">
        <v>1038</v>
      </c>
      <c r="Q37" s="29" t="str">
        <f t="shared" ref="Q37" si="14">IF(ISBLANK(D37),"",D37&amp;"&gt;"&amp;E37&amp;"&gt;"&amp;F37&amp;"&gt;"&amp;G37&amp;"&gt;"&amp;H37&amp;"&gt;"&amp;I37&amp;"&gt;"&amp;J37&amp;"&gt;"&amp;K37&amp;"&gt;"&amp;L37&amp;"&gt;"&amp;M37)</f>
        <v>APF&gt;Flash脱却&gt;打合せ&gt;外部&gt;&gt;&gt;&gt;&gt;&gt;</v>
      </c>
      <c r="R37" s="192">
        <f t="shared" ref="R37" si="15">SUM(S37:AW37)</f>
        <v>0</v>
      </c>
      <c r="S37" s="204"/>
      <c r="T37" s="204"/>
      <c r="U37" s="204"/>
      <c r="V37" s="204"/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  <c r="AU37" s="204"/>
      <c r="AV37" s="204"/>
      <c r="AW37" s="204"/>
      <c r="AX37" s="184"/>
    </row>
    <row r="38" spans="1:50" ht="12.6" customHeight="1">
      <c r="A38" s="195">
        <f t="shared" si="8"/>
        <v>32</v>
      </c>
      <c r="B38" s="195" t="s">
        <v>377</v>
      </c>
      <c r="C38" s="195" t="s">
        <v>378</v>
      </c>
      <c r="D38" s="429" t="s">
        <v>728</v>
      </c>
      <c r="E38" s="429" t="s">
        <v>719</v>
      </c>
      <c r="F38" s="196" t="s">
        <v>627</v>
      </c>
      <c r="G38" s="429" t="s">
        <v>12</v>
      </c>
      <c r="H38" s="429"/>
      <c r="I38" s="429"/>
      <c r="J38" s="429"/>
      <c r="K38" s="429"/>
      <c r="L38" s="429"/>
      <c r="M38" s="429"/>
      <c r="N38" s="430"/>
      <c r="O38" s="430" t="s">
        <v>1106</v>
      </c>
      <c r="P38" s="369" t="s">
        <v>1107</v>
      </c>
      <c r="Q38" s="29" t="str">
        <f t="shared" ref="Q38" si="16">IF(ISBLANK(D38),"",D38&amp;"&gt;"&amp;E38&amp;"&gt;"&amp;F38&amp;"&gt;"&amp;G38&amp;"&gt;"&amp;H38&amp;"&gt;"&amp;I38&amp;"&gt;"&amp;J38&amp;"&gt;"&amp;K38&amp;"&gt;"&amp;L38&amp;"&gt;"&amp;M38)</f>
        <v>APF&gt;Flash脱却&gt;打合せ&gt;外部&gt;&gt;&gt;&gt;&gt;&gt;</v>
      </c>
      <c r="R38" s="192">
        <f t="shared" ref="R38" si="17">SUM(S38:AW38)</f>
        <v>0</v>
      </c>
      <c r="S38" s="204"/>
      <c r="T38" s="204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184"/>
    </row>
    <row r="39" spans="1:50" ht="12.6" customHeight="1">
      <c r="A39" s="195">
        <f t="shared" si="8"/>
        <v>33</v>
      </c>
      <c r="B39" s="195" t="s">
        <v>377</v>
      </c>
      <c r="C39" s="195" t="s">
        <v>378</v>
      </c>
      <c r="D39" s="429" t="s">
        <v>728</v>
      </c>
      <c r="E39" s="429" t="s">
        <v>719</v>
      </c>
      <c r="F39" s="196" t="s">
        <v>627</v>
      </c>
      <c r="G39" s="429" t="s">
        <v>12</v>
      </c>
      <c r="H39" s="429"/>
      <c r="I39" s="429"/>
      <c r="J39" s="429"/>
      <c r="K39" s="429"/>
      <c r="L39" s="429"/>
      <c r="M39" s="429"/>
      <c r="N39" s="430"/>
      <c r="O39" s="430" t="s">
        <v>1103</v>
      </c>
      <c r="P39" s="369" t="s">
        <v>1110</v>
      </c>
      <c r="Q39" s="29" t="str">
        <f t="shared" ref="Q39" si="18">IF(ISBLANK(D39),"",D39&amp;"&gt;"&amp;E39&amp;"&gt;"&amp;F39&amp;"&gt;"&amp;G39&amp;"&gt;"&amp;H39&amp;"&gt;"&amp;I39&amp;"&gt;"&amp;J39&amp;"&gt;"&amp;K39&amp;"&gt;"&amp;L39&amp;"&gt;"&amp;M39)</f>
        <v>APF&gt;Flash脱却&gt;打合せ&gt;外部&gt;&gt;&gt;&gt;&gt;&gt;</v>
      </c>
      <c r="R39" s="192">
        <f t="shared" ref="R39" si="19">SUM(S39:AW39)</f>
        <v>0</v>
      </c>
      <c r="S39" s="204"/>
      <c r="T39" s="204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184"/>
    </row>
    <row r="40" spans="1:50" ht="12.6" customHeight="1">
      <c r="A40" s="195">
        <f t="shared" si="8"/>
        <v>34</v>
      </c>
      <c r="B40" s="195" t="s">
        <v>377</v>
      </c>
      <c r="C40" s="195" t="s">
        <v>378</v>
      </c>
      <c r="D40" s="429" t="s">
        <v>728</v>
      </c>
      <c r="E40" s="429" t="s">
        <v>719</v>
      </c>
      <c r="F40" s="196" t="s">
        <v>627</v>
      </c>
      <c r="G40" s="429" t="s">
        <v>12</v>
      </c>
      <c r="H40" s="429"/>
      <c r="I40" s="429"/>
      <c r="J40" s="429"/>
      <c r="K40" s="429"/>
      <c r="L40" s="429"/>
      <c r="M40" s="429"/>
      <c r="N40" s="430"/>
      <c r="O40" s="430" t="s">
        <v>1318</v>
      </c>
      <c r="P40" s="369" t="s">
        <v>1320</v>
      </c>
      <c r="Q40" s="29" t="str">
        <f t="shared" ref="Q40" si="20">IF(ISBLANK(D40),"",D40&amp;"&gt;"&amp;E40&amp;"&gt;"&amp;F40&amp;"&gt;"&amp;G40&amp;"&gt;"&amp;H40&amp;"&gt;"&amp;I40&amp;"&gt;"&amp;J40&amp;"&gt;"&amp;K40&amp;"&gt;"&amp;L40&amp;"&gt;"&amp;M40)</f>
        <v>APF&gt;Flash脱却&gt;打合せ&gt;外部&gt;&gt;&gt;&gt;&gt;&gt;</v>
      </c>
      <c r="R40" s="192">
        <f t="shared" ref="R40" si="21">SUM(S40:AW40)</f>
        <v>0</v>
      </c>
      <c r="S40" s="204"/>
      <c r="T40" s="204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184"/>
    </row>
    <row r="41" spans="1:50" ht="12.6" customHeight="1">
      <c r="A41" s="195">
        <f t="shared" si="8"/>
        <v>35</v>
      </c>
      <c r="B41" s="195" t="s">
        <v>377</v>
      </c>
      <c r="C41" s="195" t="s">
        <v>378</v>
      </c>
      <c r="D41" s="429"/>
      <c r="E41" s="429"/>
      <c r="F41" s="429"/>
      <c r="G41" s="429"/>
      <c r="H41" s="429"/>
      <c r="I41" s="429"/>
      <c r="J41" s="429"/>
      <c r="K41" s="429"/>
      <c r="L41" s="429"/>
      <c r="M41" s="429"/>
      <c r="N41" s="430"/>
      <c r="O41" s="430"/>
      <c r="P41" s="369"/>
      <c r="Q41" s="29" t="str">
        <f t="shared" si="7"/>
        <v/>
      </c>
      <c r="R41" s="192">
        <f t="shared" si="4"/>
        <v>0</v>
      </c>
      <c r="S41" s="204"/>
      <c r="T41" s="204"/>
      <c r="U41" s="204"/>
      <c r="V41" s="204"/>
      <c r="W41" s="204"/>
      <c r="X41" s="204"/>
      <c r="Y41" s="204"/>
      <c r="Z41" s="204"/>
      <c r="AA41" s="204"/>
      <c r="AB41" s="204"/>
      <c r="AC41" s="204"/>
      <c r="AD41" s="204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  <c r="AP41" s="204"/>
      <c r="AQ41" s="204"/>
      <c r="AR41" s="204"/>
      <c r="AS41" s="204"/>
      <c r="AT41" s="204"/>
      <c r="AU41" s="204"/>
      <c r="AV41" s="204"/>
      <c r="AW41" s="204"/>
      <c r="AX41" s="184"/>
    </row>
    <row r="42" spans="1:50" ht="12.6" customHeight="1">
      <c r="A42" s="195">
        <f t="shared" si="8"/>
        <v>36</v>
      </c>
      <c r="B42" s="195" t="s">
        <v>377</v>
      </c>
      <c r="C42" s="195" t="s">
        <v>378</v>
      </c>
      <c r="D42" s="429" t="s">
        <v>728</v>
      </c>
      <c r="E42" s="429" t="s">
        <v>719</v>
      </c>
      <c r="F42" s="429" t="s">
        <v>700</v>
      </c>
      <c r="G42" s="429"/>
      <c r="H42" s="429"/>
      <c r="I42" s="429"/>
      <c r="J42" s="429"/>
      <c r="K42" s="429"/>
      <c r="L42" s="429"/>
      <c r="M42" s="429"/>
      <c r="N42" s="430"/>
      <c r="O42" s="430" t="s">
        <v>729</v>
      </c>
      <c r="P42" s="369" t="s">
        <v>730</v>
      </c>
      <c r="Q42" s="29" t="str">
        <f t="shared" si="7"/>
        <v>APF&gt;Flash脱却&gt;設計&gt;&gt;&gt;&gt;&gt;&gt;&gt;</v>
      </c>
      <c r="R42" s="192">
        <f t="shared" si="4"/>
        <v>0</v>
      </c>
      <c r="S42" s="204"/>
      <c r="T42" s="204"/>
      <c r="U42" s="204"/>
      <c r="V42" s="204"/>
      <c r="W42" s="204"/>
      <c r="X42" s="204"/>
      <c r="Y42" s="204"/>
      <c r="Z42" s="204"/>
      <c r="AA42" s="204"/>
      <c r="AB42" s="204"/>
      <c r="AC42" s="204"/>
      <c r="AD42" s="204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  <c r="AP42" s="204"/>
      <c r="AQ42" s="204"/>
      <c r="AR42" s="204"/>
      <c r="AS42" s="204"/>
      <c r="AT42" s="204"/>
      <c r="AU42" s="204"/>
      <c r="AV42" s="204"/>
      <c r="AW42" s="204"/>
      <c r="AX42" s="184"/>
    </row>
    <row r="43" spans="1:50" ht="12.6" customHeight="1">
      <c r="A43" s="195">
        <f t="shared" si="8"/>
        <v>37</v>
      </c>
      <c r="B43" s="195" t="s">
        <v>377</v>
      </c>
      <c r="C43" s="195" t="s">
        <v>378</v>
      </c>
      <c r="D43" s="429" t="s">
        <v>728</v>
      </c>
      <c r="E43" s="429" t="s">
        <v>719</v>
      </c>
      <c r="F43" s="429" t="s">
        <v>700</v>
      </c>
      <c r="G43" s="429"/>
      <c r="H43" s="429"/>
      <c r="I43" s="429"/>
      <c r="J43" s="429"/>
      <c r="K43" s="429"/>
      <c r="L43" s="429"/>
      <c r="M43" s="429"/>
      <c r="N43" s="430"/>
      <c r="O43" s="430" t="s">
        <v>732</v>
      </c>
      <c r="P43" s="369" t="s">
        <v>731</v>
      </c>
      <c r="Q43" s="29" t="str">
        <f t="shared" si="7"/>
        <v>APF&gt;Flash脱却&gt;設計&gt;&gt;&gt;&gt;&gt;&gt;&gt;</v>
      </c>
      <c r="R43" s="192">
        <f t="shared" si="4"/>
        <v>0</v>
      </c>
      <c r="S43" s="204"/>
      <c r="T43" s="204"/>
      <c r="U43" s="204"/>
      <c r="V43" s="204"/>
      <c r="W43" s="204"/>
      <c r="X43" s="204"/>
      <c r="Y43" s="204"/>
      <c r="Z43" s="204"/>
      <c r="AA43" s="204"/>
      <c r="AB43" s="204"/>
      <c r="AC43" s="204"/>
      <c r="AD43" s="204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  <c r="AP43" s="204"/>
      <c r="AQ43" s="204"/>
      <c r="AR43" s="204"/>
      <c r="AS43" s="204"/>
      <c r="AT43" s="204"/>
      <c r="AU43" s="204"/>
      <c r="AV43" s="204"/>
      <c r="AW43" s="204"/>
      <c r="AX43" s="184"/>
    </row>
    <row r="44" spans="1:50" ht="12.6" customHeight="1">
      <c r="A44" s="195">
        <f t="shared" si="8"/>
        <v>38</v>
      </c>
      <c r="B44" s="195" t="s">
        <v>377</v>
      </c>
      <c r="C44" s="195" t="s">
        <v>378</v>
      </c>
      <c r="D44" s="429" t="s">
        <v>728</v>
      </c>
      <c r="E44" s="429" t="s">
        <v>719</v>
      </c>
      <c r="F44" s="429" t="s">
        <v>700</v>
      </c>
      <c r="G44" s="429"/>
      <c r="H44" s="429"/>
      <c r="I44" s="429"/>
      <c r="J44" s="429"/>
      <c r="K44" s="429"/>
      <c r="L44" s="429"/>
      <c r="M44" s="429"/>
      <c r="N44" s="430"/>
      <c r="O44" s="430" t="s">
        <v>734</v>
      </c>
      <c r="P44" s="369" t="s">
        <v>733</v>
      </c>
      <c r="Q44" s="29" t="str">
        <f t="shared" si="7"/>
        <v>APF&gt;Flash脱却&gt;設計&gt;&gt;&gt;&gt;&gt;&gt;&gt;</v>
      </c>
      <c r="R44" s="192">
        <f t="shared" si="4"/>
        <v>0</v>
      </c>
      <c r="S44" s="204"/>
      <c r="T44" s="204"/>
      <c r="U44" s="204"/>
      <c r="V44" s="204"/>
      <c r="W44" s="204"/>
      <c r="X44" s="204"/>
      <c r="Y44" s="204"/>
      <c r="Z44" s="204"/>
      <c r="AA44" s="204"/>
      <c r="AB44" s="204"/>
      <c r="AC44" s="204"/>
      <c r="AD44" s="204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  <c r="AP44" s="204"/>
      <c r="AQ44" s="204"/>
      <c r="AR44" s="204"/>
      <c r="AS44" s="204"/>
      <c r="AT44" s="204"/>
      <c r="AU44" s="204"/>
      <c r="AV44" s="204"/>
      <c r="AW44" s="204"/>
      <c r="AX44" s="184"/>
    </row>
    <row r="45" spans="1:50" ht="12.6" customHeight="1">
      <c r="A45" s="195">
        <f t="shared" si="8"/>
        <v>39</v>
      </c>
      <c r="B45" s="195" t="s">
        <v>377</v>
      </c>
      <c r="C45" s="195" t="s">
        <v>378</v>
      </c>
      <c r="D45" s="429" t="s">
        <v>728</v>
      </c>
      <c r="E45" s="429" t="s">
        <v>719</v>
      </c>
      <c r="F45" s="429" t="s">
        <v>40</v>
      </c>
      <c r="G45" s="429" t="s">
        <v>537</v>
      </c>
      <c r="H45" s="429" t="s">
        <v>104</v>
      </c>
      <c r="I45" s="429"/>
      <c r="J45" s="429"/>
      <c r="K45" s="429"/>
      <c r="L45" s="429"/>
      <c r="M45" s="429"/>
      <c r="N45" s="430"/>
      <c r="O45" s="430" t="s">
        <v>739</v>
      </c>
      <c r="P45" s="369" t="s">
        <v>740</v>
      </c>
      <c r="Q45" s="29" t="str">
        <f t="shared" si="7"/>
        <v>APF&gt;Flash脱却&gt;モックアップ&gt;モック開発&gt;新規&gt;&gt;&gt;&gt;&gt;</v>
      </c>
      <c r="R45" s="192">
        <f t="shared" si="4"/>
        <v>0</v>
      </c>
      <c r="S45" s="204"/>
      <c r="T45" s="204"/>
      <c r="U45" s="204"/>
      <c r="V45" s="204"/>
      <c r="W45" s="204"/>
      <c r="X45" s="204"/>
      <c r="Y45" s="204"/>
      <c r="Z45" s="204"/>
      <c r="AA45" s="204"/>
      <c r="AB45" s="204"/>
      <c r="AC45" s="204"/>
      <c r="AD45" s="204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  <c r="AP45" s="204"/>
      <c r="AQ45" s="204"/>
      <c r="AR45" s="204"/>
      <c r="AS45" s="204"/>
      <c r="AT45" s="204"/>
      <c r="AU45" s="204"/>
      <c r="AV45" s="204"/>
      <c r="AW45" s="204"/>
      <c r="AX45" s="184"/>
    </row>
    <row r="46" spans="1:50" ht="12.6" customHeight="1">
      <c r="A46" s="195">
        <f t="shared" si="8"/>
        <v>40</v>
      </c>
      <c r="B46" s="195" t="s">
        <v>377</v>
      </c>
      <c r="C46" s="195" t="s">
        <v>378</v>
      </c>
      <c r="D46" s="429" t="s">
        <v>728</v>
      </c>
      <c r="E46" s="429" t="s">
        <v>719</v>
      </c>
      <c r="F46" s="429" t="s">
        <v>40</v>
      </c>
      <c r="G46" s="429" t="s">
        <v>537</v>
      </c>
      <c r="H46" s="429" t="s">
        <v>104</v>
      </c>
      <c r="I46" s="429"/>
      <c r="J46" s="429"/>
      <c r="K46" s="429"/>
      <c r="L46" s="429"/>
      <c r="M46" s="429"/>
      <c r="N46" s="430"/>
      <c r="O46" s="430" t="s">
        <v>741</v>
      </c>
      <c r="P46" s="369" t="s">
        <v>742</v>
      </c>
      <c r="Q46" s="29" t="str">
        <f t="shared" si="7"/>
        <v>APF&gt;Flash脱却&gt;モックアップ&gt;モック開発&gt;新規&gt;&gt;&gt;&gt;&gt;</v>
      </c>
      <c r="R46" s="192">
        <f t="shared" si="4"/>
        <v>0</v>
      </c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  <c r="AP46" s="204"/>
      <c r="AQ46" s="204"/>
      <c r="AR46" s="204"/>
      <c r="AS46" s="204"/>
      <c r="AT46" s="204"/>
      <c r="AU46" s="204"/>
      <c r="AV46" s="204"/>
      <c r="AW46" s="204"/>
      <c r="AX46" s="184"/>
    </row>
    <row r="47" spans="1:50" ht="12.6" customHeight="1">
      <c r="A47" s="195">
        <f t="shared" si="8"/>
        <v>41</v>
      </c>
      <c r="B47" s="195" t="s">
        <v>377</v>
      </c>
      <c r="C47" s="195" t="s">
        <v>378</v>
      </c>
      <c r="D47" s="429" t="s">
        <v>728</v>
      </c>
      <c r="E47" s="429" t="s">
        <v>719</v>
      </c>
      <c r="F47" s="429" t="s">
        <v>40</v>
      </c>
      <c r="G47" s="429" t="s">
        <v>537</v>
      </c>
      <c r="H47" s="429" t="s">
        <v>104</v>
      </c>
      <c r="I47" s="429"/>
      <c r="J47" s="429"/>
      <c r="K47" s="429"/>
      <c r="L47" s="429"/>
      <c r="M47" s="429"/>
      <c r="N47" s="430"/>
      <c r="O47" s="430" t="s">
        <v>743</v>
      </c>
      <c r="P47" s="369" t="s">
        <v>744</v>
      </c>
      <c r="Q47" s="29" t="str">
        <f t="shared" si="7"/>
        <v>APF&gt;Flash脱却&gt;モックアップ&gt;モック開発&gt;新規&gt;&gt;&gt;&gt;&gt;</v>
      </c>
      <c r="R47" s="192">
        <f t="shared" si="4"/>
        <v>0</v>
      </c>
      <c r="S47" s="204"/>
      <c r="T47" s="204"/>
      <c r="U47" s="204"/>
      <c r="V47" s="204"/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  <c r="AU47" s="204"/>
      <c r="AV47" s="204"/>
      <c r="AW47" s="204"/>
      <c r="AX47" s="184"/>
    </row>
    <row r="48" spans="1:50" ht="12.6" customHeight="1">
      <c r="A48" s="195">
        <f t="shared" si="8"/>
        <v>42</v>
      </c>
      <c r="B48" s="195" t="s">
        <v>377</v>
      </c>
      <c r="C48" s="195" t="s">
        <v>378</v>
      </c>
      <c r="D48" s="429" t="s">
        <v>728</v>
      </c>
      <c r="E48" s="429" t="s">
        <v>719</v>
      </c>
      <c r="F48" s="429" t="s">
        <v>700</v>
      </c>
      <c r="G48" s="429"/>
      <c r="H48" s="429"/>
      <c r="I48" s="429"/>
      <c r="J48" s="429"/>
      <c r="K48" s="429"/>
      <c r="L48" s="429"/>
      <c r="M48" s="429"/>
      <c r="N48" s="430"/>
      <c r="O48" s="370" t="s">
        <v>745</v>
      </c>
      <c r="P48" s="369" t="s">
        <v>746</v>
      </c>
      <c r="Q48" s="29" t="str">
        <f t="shared" si="7"/>
        <v>APF&gt;Flash脱却&gt;設計&gt;&gt;&gt;&gt;&gt;&gt;&gt;</v>
      </c>
      <c r="R48" s="192">
        <f t="shared" si="4"/>
        <v>0</v>
      </c>
      <c r="S48" s="204"/>
      <c r="T48" s="204"/>
      <c r="U48" s="204"/>
      <c r="V48" s="204"/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  <c r="AU48" s="204"/>
      <c r="AV48" s="204"/>
      <c r="AW48" s="204"/>
      <c r="AX48" s="184"/>
    </row>
    <row r="49" spans="1:50" ht="12.6" customHeight="1">
      <c r="A49" s="195">
        <f t="shared" si="8"/>
        <v>43</v>
      </c>
      <c r="B49" s="195" t="s">
        <v>377</v>
      </c>
      <c r="C49" s="195" t="s">
        <v>378</v>
      </c>
      <c r="D49" s="429"/>
      <c r="E49" s="429"/>
      <c r="F49" s="429"/>
      <c r="G49" s="429"/>
      <c r="H49" s="429"/>
      <c r="I49" s="429"/>
      <c r="J49" s="429"/>
      <c r="K49" s="429"/>
      <c r="L49" s="429"/>
      <c r="M49" s="429"/>
      <c r="N49" s="430"/>
      <c r="O49" s="430"/>
      <c r="P49" s="369"/>
      <c r="Q49" s="29" t="str">
        <f t="shared" si="7"/>
        <v/>
      </c>
      <c r="R49" s="192">
        <f t="shared" si="4"/>
        <v>0</v>
      </c>
      <c r="S49" s="204"/>
      <c r="T49" s="204"/>
      <c r="U49" s="204"/>
      <c r="V49" s="204"/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  <c r="AU49" s="204"/>
      <c r="AV49" s="204"/>
      <c r="AW49" s="204"/>
      <c r="AX49" s="184"/>
    </row>
    <row r="50" spans="1:50" ht="12.6" customHeight="1">
      <c r="A50" s="195">
        <f t="shared" si="8"/>
        <v>44</v>
      </c>
      <c r="B50" s="195" t="s">
        <v>377</v>
      </c>
      <c r="C50" s="195" t="s">
        <v>378</v>
      </c>
      <c r="D50" s="429"/>
      <c r="E50" s="429"/>
      <c r="F50" s="429"/>
      <c r="G50" s="429"/>
      <c r="H50" s="429"/>
      <c r="I50" s="429"/>
      <c r="J50" s="429"/>
      <c r="K50" s="429"/>
      <c r="L50" s="429"/>
      <c r="M50" s="429"/>
      <c r="N50" s="430"/>
      <c r="O50" s="430"/>
      <c r="P50" s="369"/>
      <c r="Q50" s="29" t="str">
        <f t="shared" si="7"/>
        <v/>
      </c>
      <c r="R50" s="192">
        <f t="shared" si="4"/>
        <v>0</v>
      </c>
      <c r="S50" s="204"/>
      <c r="T50" s="204"/>
      <c r="U50" s="204"/>
      <c r="V50" s="204"/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  <c r="AP50" s="204"/>
      <c r="AQ50" s="204"/>
      <c r="AR50" s="204"/>
      <c r="AS50" s="204"/>
      <c r="AT50" s="204"/>
      <c r="AU50" s="204"/>
      <c r="AV50" s="204"/>
      <c r="AW50" s="204"/>
      <c r="AX50" s="184"/>
    </row>
    <row r="51" spans="1:50" ht="12.6" customHeight="1">
      <c r="A51" s="195">
        <f t="shared" si="8"/>
        <v>45</v>
      </c>
      <c r="B51" s="195" t="s">
        <v>377</v>
      </c>
      <c r="C51" s="195" t="s">
        <v>378</v>
      </c>
      <c r="D51" s="429" t="s">
        <v>209</v>
      </c>
      <c r="E51" s="429" t="s">
        <v>326</v>
      </c>
      <c r="F51" s="196" t="s">
        <v>14</v>
      </c>
      <c r="G51" s="429"/>
      <c r="H51" s="429"/>
      <c r="I51" s="429"/>
      <c r="J51" s="429"/>
      <c r="K51" s="429"/>
      <c r="L51" s="429"/>
      <c r="M51" s="429"/>
      <c r="N51" s="430"/>
      <c r="O51" s="370" t="s">
        <v>803</v>
      </c>
      <c r="P51" s="369" t="s">
        <v>801</v>
      </c>
      <c r="Q51" s="29" t="str">
        <f t="shared" si="7"/>
        <v>XXXXXX&gt;プロジェクトＡ&gt;管理&gt;&gt;&gt;&gt;&gt;&gt;&gt;</v>
      </c>
      <c r="R51" s="192">
        <f t="shared" ref="R51" si="22">SUM(S51:AW51)</f>
        <v>0</v>
      </c>
      <c r="S51" s="204"/>
      <c r="T51" s="204"/>
      <c r="U51" s="204"/>
      <c r="V51" s="204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  <c r="AP51" s="204"/>
      <c r="AQ51" s="204"/>
      <c r="AR51" s="204"/>
      <c r="AS51" s="204"/>
      <c r="AT51" s="204"/>
      <c r="AU51" s="204"/>
      <c r="AV51" s="204"/>
      <c r="AW51" s="204"/>
      <c r="AX51" s="184"/>
    </row>
    <row r="52" spans="1:50" ht="12.6" customHeight="1">
      <c r="A52" s="195">
        <f t="shared" si="8"/>
        <v>46</v>
      </c>
      <c r="B52" s="195" t="s">
        <v>377</v>
      </c>
      <c r="C52" s="195" t="s">
        <v>378</v>
      </c>
      <c r="D52" s="429"/>
      <c r="E52" s="429"/>
      <c r="F52" s="196"/>
      <c r="G52" s="429"/>
      <c r="H52" s="429"/>
      <c r="I52" s="429"/>
      <c r="J52" s="429"/>
      <c r="K52" s="429"/>
      <c r="L52" s="429"/>
      <c r="M52" s="429"/>
      <c r="N52" s="430"/>
      <c r="O52" s="370"/>
      <c r="P52" s="369"/>
      <c r="Q52" s="29" t="str">
        <f t="shared" si="7"/>
        <v/>
      </c>
      <c r="R52" s="192">
        <f t="shared" ref="R52" si="23">SUM(S52:AW52)</f>
        <v>0</v>
      </c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  <c r="AP52" s="204"/>
      <c r="AQ52" s="204"/>
      <c r="AR52" s="204"/>
      <c r="AS52" s="204"/>
      <c r="AT52" s="204"/>
      <c r="AU52" s="204"/>
      <c r="AV52" s="204"/>
      <c r="AW52" s="204"/>
      <c r="AX52" s="184"/>
    </row>
    <row r="53" spans="1:50" ht="12.6" customHeight="1">
      <c r="A53" s="195">
        <f t="shared" si="8"/>
        <v>47</v>
      </c>
      <c r="B53" s="195" t="s">
        <v>377</v>
      </c>
      <c r="C53" s="195" t="s">
        <v>378</v>
      </c>
      <c r="D53" s="429"/>
      <c r="E53" s="429"/>
      <c r="F53" s="196"/>
      <c r="G53" s="196"/>
      <c r="H53" s="196"/>
      <c r="I53" s="196"/>
      <c r="J53" s="196"/>
      <c r="K53" s="196"/>
      <c r="L53" s="196"/>
      <c r="M53" s="196"/>
      <c r="N53" s="430"/>
      <c r="O53" s="370"/>
      <c r="P53" s="200"/>
      <c r="Q53" s="29" t="str">
        <f t="shared" si="7"/>
        <v/>
      </c>
      <c r="R53" s="192">
        <f t="shared" ref="R53" si="24">SUM(S53:AW53)</f>
        <v>0</v>
      </c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184"/>
    </row>
    <row r="54" spans="1:50" ht="12.6" customHeight="1">
      <c r="A54" s="206"/>
      <c r="B54" s="207" t="s">
        <v>348</v>
      </c>
      <c r="C54" s="207"/>
      <c r="D54" s="432"/>
      <c r="E54" s="433"/>
      <c r="F54" s="433"/>
      <c r="G54" s="433"/>
      <c r="H54" s="433"/>
      <c r="I54" s="434"/>
      <c r="J54" s="434"/>
      <c r="K54" s="434"/>
      <c r="L54" s="434"/>
      <c r="M54" s="434"/>
      <c r="N54" s="434"/>
      <c r="O54" s="348"/>
      <c r="P54" s="344"/>
      <c r="Q54" s="435"/>
      <c r="R54" s="365"/>
      <c r="S54" s="365"/>
      <c r="T54" s="365"/>
      <c r="U54" s="365"/>
      <c r="V54" s="365"/>
      <c r="W54" s="365"/>
      <c r="X54" s="365"/>
      <c r="Y54" s="365"/>
      <c r="Z54" s="365"/>
      <c r="AA54" s="365"/>
      <c r="AB54" s="365"/>
      <c r="AC54" s="365"/>
      <c r="AD54" s="365"/>
      <c r="AE54" s="365"/>
      <c r="AF54" s="365"/>
      <c r="AG54" s="365"/>
      <c r="AH54" s="365"/>
      <c r="AI54" s="365"/>
      <c r="AJ54" s="365"/>
      <c r="AK54" s="365"/>
      <c r="AL54" s="365"/>
      <c r="AM54" s="365"/>
      <c r="AN54" s="365"/>
      <c r="AO54" s="365"/>
      <c r="AP54" s="365"/>
      <c r="AQ54" s="365"/>
      <c r="AR54" s="365"/>
      <c r="AS54" s="365"/>
      <c r="AT54" s="365"/>
      <c r="AU54" s="365"/>
      <c r="AV54" s="365"/>
      <c r="AW54" s="364"/>
      <c r="AX54" s="212"/>
    </row>
  </sheetData>
  <autoFilter ref="A6:AW27" xr:uid="{00000000-0009-0000-0000-000002000000}"/>
  <dataConsolidate/>
  <phoneticPr fontId="4"/>
  <conditionalFormatting sqref="S7:AW54">
    <cfRule type="expression" dxfId="129" priority="9">
      <formula>S$5=0</formula>
    </cfRule>
  </conditionalFormatting>
  <dataValidations count="5">
    <dataValidation type="list" allowBlank="1" showInputMessage="1" showErrorMessage="1" sqref="B7:B33" xr:uid="{00000000-0002-0000-0200-000000000000}">
      <formula1>メンバ</formula1>
    </dataValidation>
    <dataValidation type="list" allowBlank="1" showInputMessage="1" showErrorMessage="1" sqref="C7:C33" xr:uid="{00000000-0002-0000-0200-000001000000}">
      <formula1>役割</formula1>
    </dataValidation>
    <dataValidation type="list" allowBlank="1" showInputMessage="1" sqref="N7:N54" xr:uid="{00000000-0002-0000-0200-000002000000}">
      <formula1>補助1</formula1>
    </dataValidation>
    <dataValidation type="list" allowBlank="1" showInputMessage="1" showErrorMessage="1" sqref="E7:M53" xr:uid="{00000000-0002-0000-0200-000003000000}">
      <formula1>INDIRECT(D7)</formula1>
    </dataValidation>
    <dataValidation type="list" allowBlank="1" showInputMessage="1" showErrorMessage="1" sqref="D7:D53" xr:uid="{00000000-0002-0000-0200-000004000000}">
      <formula1>分類1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>
    <tabColor rgb="FFFFA3C2"/>
    <pageSetUpPr fitToPage="1"/>
  </sheetPr>
  <dimension ref="A1:AX97"/>
  <sheetViews>
    <sheetView showGridLines="0" zoomScaleNormal="100" workbookViewId="0">
      <pane xSplit="17" ySplit="6" topLeftCell="R7" activePane="bottomRight" state="frozen"/>
      <selection activeCell="P35" sqref="P35"/>
      <selection pane="topRight" activeCell="P35" sqref="P35"/>
      <selection pane="bottomLeft" activeCell="P35" sqref="P35"/>
      <selection pane="bottomRight" activeCell="R7" sqref="R7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7" width="8.125" style="213" customWidth="1"/>
    <col min="8" max="13" width="8.125" style="213" hidden="1" customWidth="1" outlineLevel="1"/>
    <col min="14" max="14" width="8.125" style="171" customWidth="1" collapsed="1"/>
    <col min="15" max="15" width="8.125" style="171" customWidth="1"/>
    <col min="16" max="16" width="33.5" style="172" customWidth="1"/>
    <col min="17" max="17" width="13.625" style="172" customWidth="1"/>
    <col min="18" max="18" width="6.625" style="172" customWidth="1"/>
    <col min="19" max="19" width="7.25" style="173" customWidth="1" outlineLevel="1"/>
    <col min="20" max="26" width="7.25" style="174" customWidth="1" outlineLevel="1"/>
    <col min="27" max="28" width="7.25" style="174" customWidth="1" outlineLevel="1" collapsed="1"/>
    <col min="29" max="29" width="7.25" style="174" customWidth="1" outlineLevel="1"/>
    <col min="30" max="31" width="7.25" style="174" customWidth="1" outlineLevel="1" collapsed="1"/>
    <col min="32" max="32" width="7.25" style="174" customWidth="1" outlineLevel="1"/>
    <col min="33" max="33" width="7.25" style="174" customWidth="1" outlineLevel="1" collapsed="1"/>
    <col min="34" max="35" width="7.25" style="174" customWidth="1" outlineLevel="1"/>
    <col min="36" max="36" width="7.25" style="174" customWidth="1" outlineLevel="1" collapsed="1"/>
    <col min="37" max="42" width="7.25" style="174" customWidth="1" outlineLevel="1"/>
    <col min="43" max="49" width="7.25" style="174" customWidth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>SUM(S6:AW6)</f>
        <v>0</v>
      </c>
      <c r="S6" s="192">
        <f t="shared" ref="S6:AW6" si="1">SUBTOTAL(9,(S7:S960))</f>
        <v>0</v>
      </c>
      <c r="T6" s="193">
        <f t="shared" si="1"/>
        <v>0</v>
      </c>
      <c r="U6" s="193">
        <f t="shared" si="1"/>
        <v>0</v>
      </c>
      <c r="V6" s="193">
        <f t="shared" si="1"/>
        <v>0</v>
      </c>
      <c r="W6" s="193">
        <f t="shared" si="1"/>
        <v>0</v>
      </c>
      <c r="X6" s="193">
        <f t="shared" si="1"/>
        <v>0</v>
      </c>
      <c r="Y6" s="193">
        <f t="shared" si="1"/>
        <v>0</v>
      </c>
      <c r="Z6" s="193">
        <f t="shared" si="1"/>
        <v>0</v>
      </c>
      <c r="AA6" s="193">
        <f t="shared" si="1"/>
        <v>0</v>
      </c>
      <c r="AB6" s="193">
        <f t="shared" si="1"/>
        <v>0</v>
      </c>
      <c r="AC6" s="193">
        <f t="shared" si="1"/>
        <v>0</v>
      </c>
      <c r="AD6" s="193">
        <f t="shared" si="1"/>
        <v>0</v>
      </c>
      <c r="AE6" s="193">
        <f t="shared" si="1"/>
        <v>0</v>
      </c>
      <c r="AF6" s="193">
        <f t="shared" si="1"/>
        <v>0</v>
      </c>
      <c r="AG6" s="193">
        <f t="shared" si="1"/>
        <v>0</v>
      </c>
      <c r="AH6" s="193">
        <f t="shared" si="1"/>
        <v>0</v>
      </c>
      <c r="AI6" s="193">
        <f t="shared" si="1"/>
        <v>0</v>
      </c>
      <c r="AJ6" s="193">
        <f t="shared" si="1"/>
        <v>0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69</v>
      </c>
      <c r="C7" s="195" t="s">
        <v>350</v>
      </c>
      <c r="D7" s="429" t="s">
        <v>84</v>
      </c>
      <c r="E7" s="429" t="s">
        <v>107</v>
      </c>
      <c r="F7" s="429" t="s">
        <v>110</v>
      </c>
      <c r="G7" s="429"/>
      <c r="H7" s="429"/>
      <c r="I7" s="429"/>
      <c r="J7" s="429"/>
      <c r="K7" s="429"/>
      <c r="L7" s="429"/>
      <c r="M7" s="429"/>
      <c r="N7" s="430" t="s">
        <v>222</v>
      </c>
      <c r="O7" s="370"/>
      <c r="P7" s="369" t="s">
        <v>395</v>
      </c>
      <c r="Q7" s="29" t="str">
        <f>IF(ISBLANK(D7),"",D7&amp;"&gt;"&amp;E7&amp;"&gt;"&amp;F7&amp;"&gt;"&amp;G7&amp;"&gt;"&amp;H7&amp;"&gt;"&amp;I7&amp;"&gt;"&amp;J7&amp;"&gt;"&amp;K7&amp;"&gt;"&amp;L7&amp;"&gt;"&amp;M7)</f>
        <v>STAR_MF&gt;休暇&gt;有休&gt;&gt;&gt;&gt;&gt;&gt;&gt;</v>
      </c>
      <c r="R7" s="192">
        <f t="shared" ref="R7:R95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1"/>
      <c r="AC7" s="201"/>
      <c r="AD7" s="201"/>
      <c r="AE7" s="201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95" si="3">ROW()-6</f>
        <v>2</v>
      </c>
      <c r="B8" s="195" t="s">
        <v>69</v>
      </c>
      <c r="C8" s="195" t="s">
        <v>350</v>
      </c>
      <c r="D8" s="429" t="s">
        <v>84</v>
      </c>
      <c r="E8" s="429" t="s">
        <v>322</v>
      </c>
      <c r="F8" s="429" t="s">
        <v>9</v>
      </c>
      <c r="G8" s="429" t="s">
        <v>10</v>
      </c>
      <c r="H8" s="429"/>
      <c r="I8" s="429"/>
      <c r="J8" s="429"/>
      <c r="K8" s="429"/>
      <c r="L8" s="429"/>
      <c r="M8" s="429"/>
      <c r="N8" s="430" t="s">
        <v>222</v>
      </c>
      <c r="O8" s="370"/>
      <c r="P8" s="369" t="s">
        <v>588</v>
      </c>
      <c r="Q8" s="29" t="str">
        <f>IF(ISBLANK(D8),"",D8&amp;"&gt;"&amp;E8&amp;"&gt;"&amp;F8&amp;"&gt;"&amp;G8&amp;"&gt;"&amp;H8&amp;"&gt;"&amp;I8&amp;"&gt;"&amp;J8&amp;"&gt;"&amp;K8&amp;"&gt;"&amp;L8&amp;"&gt;"&amp;M8)</f>
        <v>STAR_MF&gt;社内業務&gt;打合せ&gt;内部&gt;&gt;&gt;&gt;&gt;&gt;</v>
      </c>
      <c r="R8" s="192">
        <f t="shared" si="2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69</v>
      </c>
      <c r="C9" s="195" t="s">
        <v>350</v>
      </c>
      <c r="D9" s="429" t="s">
        <v>84</v>
      </c>
      <c r="E9" s="429" t="s">
        <v>322</v>
      </c>
      <c r="F9" s="429" t="s">
        <v>9</v>
      </c>
      <c r="G9" s="429" t="s">
        <v>10</v>
      </c>
      <c r="H9" s="429"/>
      <c r="I9" s="429"/>
      <c r="J9" s="429"/>
      <c r="K9" s="429"/>
      <c r="L9" s="429"/>
      <c r="M9" s="429"/>
      <c r="N9" s="430" t="s">
        <v>222</v>
      </c>
      <c r="O9" s="370"/>
      <c r="P9" s="369" t="s">
        <v>589</v>
      </c>
      <c r="Q9" s="29" t="str">
        <f t="shared" ref="Q9:Q11" si="4">IF(ISBLANK(D9),"",D9&amp;"&gt;"&amp;E9&amp;"&gt;"&amp;F9&amp;"&gt;"&amp;G9&amp;"&gt;"&amp;H9&amp;"&gt;"&amp;I9&amp;"&gt;"&amp;J9&amp;"&gt;"&amp;K9&amp;"&gt;"&amp;L9&amp;"&gt;"&amp;M9)</f>
        <v>STAR_MF&gt;社内業務&gt;打合せ&gt;内部&gt;&gt;&gt;&gt;&gt;&gt;</v>
      </c>
      <c r="R9" s="192">
        <f t="shared" si="2"/>
        <v>0</v>
      </c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1"/>
      <c r="AD9" s="201"/>
      <c r="AE9" s="201"/>
      <c r="AF9" s="202"/>
      <c r="AG9" s="201"/>
      <c r="AH9" s="201"/>
      <c r="AI9" s="201"/>
      <c r="AJ9" s="201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1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69</v>
      </c>
      <c r="C10" s="240" t="s">
        <v>350</v>
      </c>
      <c r="D10" s="429" t="s">
        <v>84</v>
      </c>
      <c r="E10" s="429" t="s">
        <v>322</v>
      </c>
      <c r="F10" s="429" t="s">
        <v>9</v>
      </c>
      <c r="G10" s="429" t="s">
        <v>10</v>
      </c>
      <c r="H10" s="429"/>
      <c r="I10" s="429"/>
      <c r="J10" s="429"/>
      <c r="K10" s="429"/>
      <c r="L10" s="429"/>
      <c r="M10" s="429"/>
      <c r="N10" s="430" t="s">
        <v>222</v>
      </c>
      <c r="O10" s="370"/>
      <c r="P10" s="369" t="s">
        <v>591</v>
      </c>
      <c r="Q10" s="29" t="str">
        <f t="shared" si="4"/>
        <v>STAR_MF&gt;社内業務&gt;打合せ&gt;内部&gt;&gt;&gt;&gt;&gt;&gt;</v>
      </c>
      <c r="R10" s="192">
        <f t="shared" si="2"/>
        <v>0</v>
      </c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1"/>
      <c r="AD10" s="201"/>
      <c r="AE10" s="428"/>
      <c r="AF10" s="428"/>
      <c r="AG10" s="428"/>
      <c r="AH10" s="202"/>
      <c r="AI10" s="202"/>
      <c r="AJ10" s="428"/>
      <c r="AK10" s="428"/>
      <c r="AL10" s="428"/>
      <c r="AM10" s="428"/>
      <c r="AN10" s="428"/>
      <c r="AO10" s="428"/>
      <c r="AP10" s="201"/>
      <c r="AQ10" s="428"/>
      <c r="AR10" s="428"/>
      <c r="AS10" s="428"/>
      <c r="AT10" s="428"/>
      <c r="AU10" s="428"/>
      <c r="AV10" s="428"/>
      <c r="AW10" s="428"/>
      <c r="AX10" s="184"/>
    </row>
    <row r="11" spans="1:50" ht="12.6" customHeight="1">
      <c r="A11" s="195">
        <f t="shared" si="3"/>
        <v>5</v>
      </c>
      <c r="B11" s="195" t="s">
        <v>69</v>
      </c>
      <c r="C11" s="240" t="s">
        <v>350</v>
      </c>
      <c r="D11" s="429" t="s">
        <v>84</v>
      </c>
      <c r="E11" s="429" t="s">
        <v>322</v>
      </c>
      <c r="F11" s="429" t="s">
        <v>9</v>
      </c>
      <c r="G11" s="429" t="s">
        <v>10</v>
      </c>
      <c r="H11" s="429"/>
      <c r="I11" s="429"/>
      <c r="J11" s="429"/>
      <c r="K11" s="429"/>
      <c r="L11" s="429"/>
      <c r="M11" s="429"/>
      <c r="N11" s="430" t="s">
        <v>222</v>
      </c>
      <c r="O11" s="370"/>
      <c r="P11" s="333" t="s">
        <v>683</v>
      </c>
      <c r="Q11" s="29" t="str">
        <f t="shared" si="4"/>
        <v>STAR_MF&gt;社内業務&gt;打合せ&gt;内部&gt;&gt;&gt;&gt;&gt;&gt;</v>
      </c>
      <c r="R11" s="192">
        <f t="shared" si="2"/>
        <v>0</v>
      </c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69</v>
      </c>
      <c r="C12" s="240" t="s">
        <v>350</v>
      </c>
      <c r="D12" s="429" t="s">
        <v>84</v>
      </c>
      <c r="E12" s="429" t="s">
        <v>322</v>
      </c>
      <c r="F12" s="429" t="s">
        <v>9</v>
      </c>
      <c r="G12" s="429" t="s">
        <v>12</v>
      </c>
      <c r="H12" s="429"/>
      <c r="I12" s="429"/>
      <c r="J12" s="429"/>
      <c r="K12" s="429"/>
      <c r="L12" s="429"/>
      <c r="M12" s="429"/>
      <c r="N12" s="430" t="s">
        <v>222</v>
      </c>
      <c r="O12" s="430"/>
      <c r="P12" s="369" t="s">
        <v>757</v>
      </c>
      <c r="Q12" s="29" t="str">
        <f>IF(ISBLANK(D12),"",D12&amp;"&gt;"&amp;E12&amp;"&gt;"&amp;F12&amp;"&gt;"&amp;G12&amp;"&gt;"&amp;H12&amp;"&gt;"&amp;I12&amp;"&gt;"&amp;J12&amp;"&gt;"&amp;K12&amp;"&gt;"&amp;L12&amp;"&gt;"&amp;M12)</f>
        <v>STAR_MF&gt;社内業務&gt;打合せ&gt;外部&gt;&gt;&gt;&gt;&gt;&gt;</v>
      </c>
      <c r="R12" s="192">
        <f t="shared" ref="R12" si="5">SUM(S12:AW12)</f>
        <v>0</v>
      </c>
      <c r="S12" s="202"/>
      <c r="T12" s="202"/>
      <c r="U12" s="202"/>
      <c r="V12" s="202"/>
      <c r="W12" s="202"/>
      <c r="X12" s="202"/>
      <c r="Y12" s="202"/>
      <c r="Z12" s="202"/>
      <c r="AA12" s="202"/>
      <c r="AB12" s="428"/>
      <c r="AC12" s="428"/>
      <c r="AD12" s="428"/>
      <c r="AE12" s="428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69</v>
      </c>
      <c r="C13" s="240" t="s">
        <v>350</v>
      </c>
      <c r="D13" s="429"/>
      <c r="E13" s="429"/>
      <c r="F13" s="429"/>
      <c r="G13" s="429"/>
      <c r="H13" s="429"/>
      <c r="I13" s="429"/>
      <c r="J13" s="429"/>
      <c r="K13" s="429"/>
      <c r="L13" s="429"/>
      <c r="M13" s="429"/>
      <c r="N13" s="430"/>
      <c r="O13" s="430"/>
      <c r="P13" s="369"/>
      <c r="Q13" s="29" t="str">
        <f>IF(ISBLANK(D13),"",D13&amp;"&gt;"&amp;E13&amp;"&gt;"&amp;F13&amp;"&gt;"&amp;G13&amp;"&gt;"&amp;H13&amp;"&gt;"&amp;I13&amp;"&gt;"&amp;J13&amp;"&gt;"&amp;K13&amp;"&gt;"&amp;L13&amp;"&gt;"&amp;M13)</f>
        <v/>
      </c>
      <c r="R13" s="192">
        <f t="shared" si="2"/>
        <v>0</v>
      </c>
      <c r="S13" s="202"/>
      <c r="T13" s="202"/>
      <c r="U13" s="202"/>
      <c r="V13" s="202"/>
      <c r="W13" s="202"/>
      <c r="X13" s="202"/>
      <c r="Y13" s="202"/>
      <c r="Z13" s="202"/>
      <c r="AA13" s="202"/>
      <c r="AB13" s="428"/>
      <c r="AC13" s="428"/>
      <c r="AD13" s="428"/>
      <c r="AE13" s="428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3"/>
        <v>8</v>
      </c>
      <c r="B14" s="195" t="s">
        <v>69</v>
      </c>
      <c r="C14" s="240" t="s">
        <v>350</v>
      </c>
      <c r="D14" s="429"/>
      <c r="E14" s="429"/>
      <c r="F14" s="429"/>
      <c r="G14" s="429"/>
      <c r="H14" s="429"/>
      <c r="I14" s="429"/>
      <c r="J14" s="429"/>
      <c r="K14" s="429"/>
      <c r="L14" s="429"/>
      <c r="M14" s="429"/>
      <c r="N14" s="430"/>
      <c r="O14" s="370"/>
      <c r="P14" s="369"/>
      <c r="Q14" s="29" t="str">
        <f>IF(ISBLANK(D14),"",D14&amp;"&gt;"&amp;E14&amp;"&gt;"&amp;F14&amp;"&gt;"&amp;G14&amp;"&gt;"&amp;H14&amp;"&gt;"&amp;I14&amp;"&gt;"&amp;J14&amp;"&gt;"&amp;K14&amp;"&gt;"&amp;L14&amp;"&gt;"&amp;M14)</f>
        <v/>
      </c>
      <c r="R14" s="192">
        <f t="shared" ref="R14" si="6">SUM(S14:AW14)</f>
        <v>0</v>
      </c>
      <c r="S14" s="202"/>
      <c r="T14" s="202"/>
      <c r="U14" s="202"/>
      <c r="V14" s="202"/>
      <c r="W14" s="202"/>
      <c r="X14" s="202"/>
      <c r="Y14" s="202"/>
      <c r="Z14" s="202"/>
      <c r="AA14" s="202"/>
      <c r="AB14" s="201"/>
      <c r="AC14" s="201"/>
      <c r="AD14" s="201"/>
      <c r="AE14" s="201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3"/>
      <c r="AW14" s="203"/>
      <c r="AX14" s="184"/>
    </row>
    <row r="15" spans="1:50" ht="12.6" customHeight="1">
      <c r="A15" s="195">
        <f t="shared" si="3"/>
        <v>9</v>
      </c>
      <c r="B15" s="195" t="s">
        <v>69</v>
      </c>
      <c r="C15" s="195" t="s">
        <v>350</v>
      </c>
      <c r="D15" s="429" t="s">
        <v>84</v>
      </c>
      <c r="E15" s="429" t="s">
        <v>322</v>
      </c>
      <c r="F15" s="429" t="s">
        <v>108</v>
      </c>
      <c r="G15" s="429"/>
      <c r="H15" s="429"/>
      <c r="I15" s="429"/>
      <c r="J15" s="429"/>
      <c r="K15" s="429"/>
      <c r="L15" s="429"/>
      <c r="M15" s="429"/>
      <c r="N15" s="430" t="s">
        <v>222</v>
      </c>
      <c r="O15" s="370"/>
      <c r="P15" s="369" t="s">
        <v>694</v>
      </c>
      <c r="Q15" s="29" t="str">
        <f>IF(ISBLANK(D15),"",D15&amp;"&gt;"&amp;E15&amp;"&gt;"&amp;F15&amp;"&gt;"&amp;G15&amp;"&gt;"&amp;H15&amp;"&gt;"&amp;I15&amp;"&gt;"&amp;J15&amp;"&gt;"&amp;K15&amp;"&gt;"&amp;L15&amp;"&gt;"&amp;M15)</f>
        <v>STAR_MF&gt;社内業務&gt;雑務&gt;&gt;&gt;&gt;&gt;&gt;&gt;</v>
      </c>
      <c r="R15" s="192">
        <f t="shared" si="2"/>
        <v>0</v>
      </c>
      <c r="S15" s="202"/>
      <c r="T15" s="202"/>
      <c r="U15" s="202"/>
      <c r="V15" s="202"/>
      <c r="W15" s="202"/>
      <c r="X15" s="202"/>
      <c r="Y15" s="202"/>
      <c r="Z15" s="202"/>
      <c r="AA15" s="202"/>
      <c r="AB15" s="201"/>
      <c r="AC15" s="201"/>
      <c r="AD15" s="202"/>
      <c r="AE15" s="202"/>
      <c r="AF15" s="202"/>
      <c r="AG15" s="202"/>
      <c r="AH15" s="202"/>
      <c r="AI15" s="202"/>
      <c r="AJ15" s="202"/>
      <c r="AK15" s="202"/>
      <c r="AL15" s="202"/>
      <c r="AM15" s="202"/>
      <c r="AN15" s="202"/>
      <c r="AO15" s="202"/>
      <c r="AP15" s="202"/>
      <c r="AQ15" s="202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69</v>
      </c>
      <c r="C16" s="240" t="s">
        <v>350</v>
      </c>
      <c r="D16" s="429" t="s">
        <v>84</v>
      </c>
      <c r="E16" s="429" t="s">
        <v>322</v>
      </c>
      <c r="F16" s="429" t="s">
        <v>108</v>
      </c>
      <c r="G16" s="429"/>
      <c r="H16" s="429"/>
      <c r="I16" s="429"/>
      <c r="J16" s="429"/>
      <c r="K16" s="429"/>
      <c r="L16" s="429"/>
      <c r="M16" s="429"/>
      <c r="N16" s="430" t="s">
        <v>222</v>
      </c>
      <c r="O16" s="370"/>
      <c r="P16" s="369" t="s">
        <v>631</v>
      </c>
      <c r="Q16" s="29" t="str">
        <f t="shared" ref="Q16:Q18" si="7">IF(ISBLANK(D16),"",D16&amp;"&gt;"&amp;E16&amp;"&gt;"&amp;F16&amp;"&gt;"&amp;G16&amp;"&gt;"&amp;H16&amp;"&gt;"&amp;I16&amp;"&gt;"&amp;J16&amp;"&gt;"&amp;K16&amp;"&gt;"&amp;L16&amp;"&gt;"&amp;M16)</f>
        <v>STAR_MF&gt;社内業務&gt;雑務&gt;&gt;&gt;&gt;&gt;&gt;&gt;</v>
      </c>
      <c r="R16" s="192">
        <f t="shared" si="2"/>
        <v>0</v>
      </c>
      <c r="S16" s="203"/>
      <c r="T16" s="203"/>
      <c r="U16" s="203"/>
      <c r="V16" s="203"/>
      <c r="W16" s="203"/>
      <c r="X16" s="203"/>
      <c r="Y16" s="203"/>
      <c r="Z16" s="203"/>
      <c r="AA16" s="202"/>
      <c r="AB16" s="428"/>
      <c r="AC16" s="204"/>
      <c r="AD16" s="204"/>
      <c r="AE16" s="204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184"/>
    </row>
    <row r="17" spans="1:50" ht="12.6" customHeight="1">
      <c r="A17" s="195">
        <f t="shared" si="3"/>
        <v>11</v>
      </c>
      <c r="B17" s="195" t="s">
        <v>69</v>
      </c>
      <c r="C17" s="240" t="s">
        <v>350</v>
      </c>
      <c r="D17" s="429" t="s">
        <v>84</v>
      </c>
      <c r="E17" s="429" t="s">
        <v>322</v>
      </c>
      <c r="F17" s="429" t="s">
        <v>108</v>
      </c>
      <c r="G17" s="334"/>
      <c r="H17" s="431"/>
      <c r="I17" s="431"/>
      <c r="J17" s="431"/>
      <c r="K17" s="431"/>
      <c r="L17" s="431"/>
      <c r="M17" s="431"/>
      <c r="N17" s="430" t="s">
        <v>222</v>
      </c>
      <c r="O17" s="333"/>
      <c r="P17" s="333" t="s">
        <v>679</v>
      </c>
      <c r="Q17" s="29" t="str">
        <f t="shared" si="7"/>
        <v>STAR_MF&gt;社内業務&gt;雑務&gt;&gt;&gt;&gt;&gt;&gt;&gt;</v>
      </c>
      <c r="R17" s="192">
        <f>SUM(S17:AW17)</f>
        <v>0</v>
      </c>
      <c r="S17" s="203"/>
      <c r="T17" s="203"/>
      <c r="U17" s="203"/>
      <c r="V17" s="203"/>
      <c r="W17" s="203"/>
      <c r="X17" s="203"/>
      <c r="Y17" s="203"/>
      <c r="Z17" s="203"/>
      <c r="AA17" s="203"/>
      <c r="AB17" s="204"/>
      <c r="AC17" s="204"/>
      <c r="AD17" s="204"/>
      <c r="AE17" s="204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184"/>
    </row>
    <row r="18" spans="1:50" ht="12.6" customHeight="1">
      <c r="A18" s="195">
        <f t="shared" si="3"/>
        <v>12</v>
      </c>
      <c r="B18" s="195" t="s">
        <v>69</v>
      </c>
      <c r="C18" s="240" t="s">
        <v>350</v>
      </c>
      <c r="D18" s="429" t="s">
        <v>84</v>
      </c>
      <c r="E18" s="429" t="s">
        <v>322</v>
      </c>
      <c r="F18" s="429" t="s">
        <v>108</v>
      </c>
      <c r="G18" s="334"/>
      <c r="H18" s="431"/>
      <c r="I18" s="431"/>
      <c r="J18" s="431"/>
      <c r="K18" s="431"/>
      <c r="L18" s="431"/>
      <c r="M18" s="431"/>
      <c r="N18" s="430" t="s">
        <v>222</v>
      </c>
      <c r="O18" s="333" t="s">
        <v>670</v>
      </c>
      <c r="P18" s="369" t="s">
        <v>669</v>
      </c>
      <c r="Q18" s="29" t="str">
        <f t="shared" si="7"/>
        <v>STAR_MF&gt;社内業務&gt;雑務&gt;&gt;&gt;&gt;&gt;&gt;&gt;</v>
      </c>
      <c r="R18" s="192">
        <f t="shared" ref="R18" si="8">SUM(S18:AW18)</f>
        <v>0</v>
      </c>
      <c r="S18" s="203"/>
      <c r="T18" s="203"/>
      <c r="U18" s="203"/>
      <c r="V18" s="203"/>
      <c r="W18" s="203"/>
      <c r="X18" s="203"/>
      <c r="Y18" s="203"/>
      <c r="Z18" s="203"/>
      <c r="AA18" s="203"/>
      <c r="AB18" s="204"/>
      <c r="AC18" s="204"/>
      <c r="AD18" s="204"/>
      <c r="AE18" s="204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69</v>
      </c>
      <c r="C19" s="240" t="s">
        <v>350</v>
      </c>
      <c r="D19" s="429"/>
      <c r="E19" s="429"/>
      <c r="F19" s="429"/>
      <c r="G19" s="334"/>
      <c r="H19" s="431"/>
      <c r="I19" s="431"/>
      <c r="J19" s="431"/>
      <c r="K19" s="431"/>
      <c r="L19" s="431"/>
      <c r="M19" s="431"/>
      <c r="N19" s="430"/>
      <c r="O19" s="333"/>
      <c r="P19" s="369"/>
      <c r="Q19" s="29" t="str">
        <f t="shared" ref="Q19:Q69" si="9">IF(ISBLANK(D19),"",D19&amp;"&gt;"&amp;E19&amp;"&gt;"&amp;F19&amp;"&gt;"&amp;G19&amp;"&gt;"&amp;H19&amp;"&gt;"&amp;I19&amp;"&gt;"&amp;J19&amp;"&gt;"&amp;K19&amp;"&gt;"&amp;L19&amp;"&gt;"&amp;M19)</f>
        <v/>
      </c>
      <c r="R19" s="192">
        <f>SUM(S19:AW19)</f>
        <v>0</v>
      </c>
      <c r="S19" s="203"/>
      <c r="T19" s="203"/>
      <c r="U19" s="203"/>
      <c r="V19" s="203"/>
      <c r="W19" s="203"/>
      <c r="X19" s="203"/>
      <c r="Y19" s="203"/>
      <c r="Z19" s="203"/>
      <c r="AA19" s="203"/>
      <c r="AB19" s="204"/>
      <c r="AC19" s="204"/>
      <c r="AD19" s="204"/>
      <c r="AE19" s="204"/>
      <c r="AF19" s="203"/>
      <c r="AG19" s="203"/>
      <c r="AH19" s="203"/>
      <c r="AI19" s="203"/>
      <c r="AJ19" s="203"/>
      <c r="AK19" s="203"/>
      <c r="AL19" s="202"/>
      <c r="AM19" s="202"/>
      <c r="AN19" s="202"/>
      <c r="AO19" s="203"/>
      <c r="AP19" s="203"/>
      <c r="AQ19" s="203"/>
      <c r="AR19" s="203"/>
      <c r="AS19" s="203"/>
      <c r="AT19" s="203"/>
      <c r="AU19" s="203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69</v>
      </c>
      <c r="C20" s="240" t="s">
        <v>350</v>
      </c>
      <c r="D20" s="429"/>
      <c r="E20" s="429"/>
      <c r="F20" s="429"/>
      <c r="G20" s="334"/>
      <c r="H20" s="431"/>
      <c r="I20" s="431"/>
      <c r="J20" s="431"/>
      <c r="K20" s="431"/>
      <c r="L20" s="431"/>
      <c r="M20" s="431"/>
      <c r="N20" s="430"/>
      <c r="O20" s="333"/>
      <c r="P20" s="369"/>
      <c r="Q20" s="29" t="str">
        <f t="shared" si="9"/>
        <v/>
      </c>
      <c r="R20" s="192">
        <f>SUM(S20:AW20)</f>
        <v>0</v>
      </c>
      <c r="S20" s="201"/>
      <c r="T20" s="201"/>
      <c r="U20" s="201"/>
      <c r="V20" s="201"/>
      <c r="W20" s="201"/>
      <c r="X20" s="201"/>
      <c r="Y20" s="201"/>
      <c r="Z20" s="201"/>
      <c r="AA20" s="201"/>
      <c r="AB20" s="201"/>
      <c r="AC20" s="201"/>
      <c r="AD20" s="201"/>
      <c r="AE20" s="201"/>
      <c r="AF20" s="201"/>
      <c r="AG20" s="201"/>
      <c r="AH20" s="201"/>
      <c r="AI20" s="201"/>
      <c r="AJ20" s="201"/>
      <c r="AK20" s="201"/>
      <c r="AL20" s="201"/>
      <c r="AM20" s="201"/>
      <c r="AN20" s="201"/>
      <c r="AO20" s="203"/>
      <c r="AP20" s="203"/>
      <c r="AQ20" s="201"/>
      <c r="AR20" s="201"/>
      <c r="AS20" s="201"/>
      <c r="AT20" s="201"/>
      <c r="AU20" s="201"/>
      <c r="AV20" s="204"/>
      <c r="AW20" s="204"/>
      <c r="AX20" s="184"/>
    </row>
    <row r="21" spans="1:50" ht="12.6" customHeight="1">
      <c r="A21" s="195">
        <f t="shared" si="3"/>
        <v>15</v>
      </c>
      <c r="B21" s="195" t="s">
        <v>69</v>
      </c>
      <c r="C21" s="240" t="s">
        <v>14</v>
      </c>
      <c r="D21" s="429" t="s">
        <v>84</v>
      </c>
      <c r="E21" s="429" t="s">
        <v>85</v>
      </c>
      <c r="F21" s="429" t="s">
        <v>14</v>
      </c>
      <c r="G21" s="334"/>
      <c r="H21" s="431"/>
      <c r="I21" s="431"/>
      <c r="J21" s="431"/>
      <c r="K21" s="431"/>
      <c r="L21" s="431"/>
      <c r="M21" s="431"/>
      <c r="N21" s="430" t="s">
        <v>222</v>
      </c>
      <c r="O21" s="333"/>
      <c r="P21" s="369" t="s">
        <v>689</v>
      </c>
      <c r="Q21" s="29" t="str">
        <f t="shared" si="9"/>
        <v>STAR_MF&gt;MFデザイン&gt;管理&gt;&gt;&gt;&gt;&gt;&gt;&gt;</v>
      </c>
      <c r="R21" s="192">
        <f t="shared" si="2"/>
        <v>0</v>
      </c>
      <c r="S21" s="201"/>
      <c r="T21" s="201"/>
      <c r="U21" s="201"/>
      <c r="V21" s="201"/>
      <c r="W21" s="201"/>
      <c r="X21" s="201"/>
      <c r="Y21" s="201"/>
      <c r="Z21" s="201"/>
      <c r="AA21" s="201"/>
      <c r="AB21" s="201"/>
      <c r="AC21" s="201"/>
      <c r="AD21" s="201"/>
      <c r="AE21" s="201"/>
      <c r="AF21" s="201"/>
      <c r="AG21" s="201"/>
      <c r="AH21" s="201"/>
      <c r="AI21" s="201"/>
      <c r="AJ21" s="201"/>
      <c r="AK21" s="201"/>
      <c r="AL21" s="201"/>
      <c r="AM21" s="201"/>
      <c r="AN21" s="428"/>
      <c r="AO21" s="201"/>
      <c r="AP21" s="201"/>
      <c r="AQ21" s="201"/>
      <c r="AR21" s="201"/>
      <c r="AS21" s="201"/>
      <c r="AT21" s="201"/>
      <c r="AU21" s="201"/>
      <c r="AV21" s="204"/>
      <c r="AW21" s="204"/>
      <c r="AX21" s="184"/>
    </row>
    <row r="22" spans="1:50" ht="12.6" customHeight="1">
      <c r="A22" s="195">
        <f t="shared" si="3"/>
        <v>16</v>
      </c>
      <c r="B22" s="195" t="s">
        <v>69</v>
      </c>
      <c r="C22" s="240" t="s">
        <v>14</v>
      </c>
      <c r="D22" s="429" t="s">
        <v>84</v>
      </c>
      <c r="E22" s="429" t="s">
        <v>85</v>
      </c>
      <c r="F22" s="429" t="s">
        <v>14</v>
      </c>
      <c r="G22" s="334"/>
      <c r="H22" s="431"/>
      <c r="I22" s="431"/>
      <c r="J22" s="431"/>
      <c r="K22" s="431"/>
      <c r="L22" s="431"/>
      <c r="M22" s="431"/>
      <c r="N22" s="430" t="s">
        <v>222</v>
      </c>
      <c r="O22" s="333"/>
      <c r="P22" s="369" t="s">
        <v>690</v>
      </c>
      <c r="Q22" s="29" t="str">
        <f t="shared" si="9"/>
        <v>STAR_MF&gt;MFデザイン&gt;管理&gt;&gt;&gt;&gt;&gt;&gt;&gt;</v>
      </c>
      <c r="R22" s="192">
        <f t="shared" si="2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1"/>
      <c r="AC22" s="201"/>
      <c r="AD22" s="201"/>
      <c r="AE22" s="201"/>
      <c r="AF22" s="201"/>
      <c r="AG22" s="202"/>
      <c r="AH22" s="202"/>
      <c r="AI22" s="202"/>
      <c r="AJ22" s="202"/>
      <c r="AK22" s="202"/>
      <c r="AL22" s="202"/>
      <c r="AM22" s="202"/>
      <c r="AN22" s="202"/>
      <c r="AO22" s="201"/>
      <c r="AP22" s="201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69</v>
      </c>
      <c r="C23" s="240" t="s">
        <v>14</v>
      </c>
      <c r="D23" s="429" t="s">
        <v>84</v>
      </c>
      <c r="E23" s="429" t="s">
        <v>85</v>
      </c>
      <c r="F23" s="429" t="s">
        <v>14</v>
      </c>
      <c r="G23" s="196"/>
      <c r="H23" s="429"/>
      <c r="I23" s="429"/>
      <c r="J23" s="429"/>
      <c r="K23" s="429"/>
      <c r="L23" s="429"/>
      <c r="M23" s="429"/>
      <c r="N23" s="430" t="s">
        <v>222</v>
      </c>
      <c r="O23" s="430" t="s">
        <v>831</v>
      </c>
      <c r="P23" s="369" t="s">
        <v>832</v>
      </c>
      <c r="Q23" s="29" t="str">
        <f t="shared" ref="Q23" si="10">IF(ISBLANK(D23),"",D23&amp;"&gt;"&amp;E23&amp;"&gt;"&amp;F23&amp;"&gt;"&amp;G23&amp;"&gt;"&amp;H23&amp;"&gt;"&amp;I23&amp;"&gt;"&amp;J23&amp;"&gt;"&amp;K23&amp;"&gt;"&amp;L23&amp;"&gt;"&amp;M23)</f>
        <v>STAR_MF&gt;MFデザイン&gt;管理&gt;&gt;&gt;&gt;&gt;&gt;&gt;</v>
      </c>
      <c r="R23" s="192">
        <f t="shared" ref="R23" si="11">SUM(S23:AW23)</f>
        <v>0</v>
      </c>
      <c r="S23" s="428"/>
      <c r="T23" s="428"/>
      <c r="U23" s="428"/>
      <c r="V23" s="428"/>
      <c r="W23" s="428"/>
      <c r="X23" s="428"/>
      <c r="Y23" s="428"/>
      <c r="Z23" s="428"/>
      <c r="AA23" s="428"/>
      <c r="AB23" s="428"/>
      <c r="AC23" s="428"/>
      <c r="AD23" s="428"/>
      <c r="AE23" s="428"/>
      <c r="AF23" s="428"/>
      <c r="AG23" s="428"/>
      <c r="AH23" s="428"/>
      <c r="AI23" s="428"/>
      <c r="AJ23" s="428"/>
      <c r="AK23" s="428"/>
      <c r="AL23" s="428"/>
      <c r="AM23" s="428"/>
      <c r="AN23" s="428"/>
      <c r="AO23" s="428"/>
      <c r="AP23" s="202"/>
      <c r="AQ23" s="428"/>
      <c r="AR23" s="428"/>
      <c r="AS23" s="428"/>
      <c r="AT23" s="428"/>
      <c r="AU23" s="428"/>
      <c r="AV23" s="204"/>
      <c r="AW23" s="204"/>
      <c r="AX23" s="184"/>
    </row>
    <row r="24" spans="1:50" ht="12" customHeight="1">
      <c r="A24" s="195">
        <f t="shared" si="3"/>
        <v>18</v>
      </c>
      <c r="B24" s="195" t="s">
        <v>69</v>
      </c>
      <c r="C24" s="240" t="s">
        <v>14</v>
      </c>
      <c r="D24" s="429"/>
      <c r="E24" s="429"/>
      <c r="F24" s="429"/>
      <c r="G24" s="429"/>
      <c r="H24" s="429"/>
      <c r="I24" s="429"/>
      <c r="J24" s="429"/>
      <c r="K24" s="429"/>
      <c r="L24" s="429"/>
      <c r="M24" s="429"/>
      <c r="N24" s="430"/>
      <c r="O24" s="370"/>
      <c r="P24" s="369"/>
      <c r="Q24" s="29" t="str">
        <f t="shared" si="9"/>
        <v/>
      </c>
      <c r="R24" s="192">
        <f t="shared" si="2"/>
        <v>0</v>
      </c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1"/>
      <c r="AF24" s="201"/>
      <c r="AG24" s="201"/>
      <c r="AH24" s="201"/>
      <c r="AI24" s="201"/>
      <c r="AJ24" s="201"/>
      <c r="AK24" s="201"/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4"/>
      <c r="AW24" s="204"/>
      <c r="AX24" s="184"/>
    </row>
    <row r="25" spans="1:50" ht="12.6" customHeight="1">
      <c r="A25" s="195">
        <f t="shared" si="3"/>
        <v>19</v>
      </c>
      <c r="B25" s="195" t="s">
        <v>69</v>
      </c>
      <c r="C25" s="240" t="s">
        <v>14</v>
      </c>
      <c r="D25" s="196"/>
      <c r="E25" s="196"/>
      <c r="F25" s="196"/>
      <c r="G25" s="196"/>
      <c r="H25" s="429"/>
      <c r="I25" s="429"/>
      <c r="J25" s="429"/>
      <c r="K25" s="429"/>
      <c r="L25" s="429"/>
      <c r="M25" s="429"/>
      <c r="N25" s="430"/>
      <c r="O25" s="370"/>
      <c r="P25" s="369"/>
      <c r="Q25" s="29" t="str">
        <f t="shared" si="9"/>
        <v/>
      </c>
      <c r="R25" s="192">
        <f t="shared" si="2"/>
        <v>0</v>
      </c>
      <c r="S25" s="201"/>
      <c r="T25" s="201"/>
      <c r="U25" s="201"/>
      <c r="V25" s="201"/>
      <c r="W25" s="201"/>
      <c r="X25" s="201"/>
      <c r="Y25" s="201"/>
      <c r="Z25" s="201"/>
      <c r="AA25" s="201"/>
      <c r="AB25" s="201"/>
      <c r="AC25" s="201"/>
      <c r="AD25" s="201"/>
      <c r="AE25" s="201"/>
      <c r="AF25" s="201"/>
      <c r="AG25" s="201"/>
      <c r="AH25" s="201"/>
      <c r="AI25" s="201"/>
      <c r="AJ25" s="201"/>
      <c r="AK25" s="201"/>
      <c r="AL25" s="201"/>
      <c r="AM25" s="201"/>
      <c r="AN25" s="201"/>
      <c r="AO25" s="201"/>
      <c r="AP25" s="202"/>
      <c r="AQ25" s="201"/>
      <c r="AR25" s="201"/>
      <c r="AS25" s="201"/>
      <c r="AT25" s="201"/>
      <c r="AU25" s="201"/>
      <c r="AV25" s="204"/>
      <c r="AW25" s="204"/>
      <c r="AX25" s="184"/>
    </row>
    <row r="26" spans="1:50" ht="12" customHeight="1">
      <c r="A26" s="195">
        <f t="shared" si="3"/>
        <v>20</v>
      </c>
      <c r="B26" s="195" t="s">
        <v>69</v>
      </c>
      <c r="C26" s="240" t="s">
        <v>14</v>
      </c>
      <c r="D26" s="429" t="s">
        <v>84</v>
      </c>
      <c r="E26" s="429" t="s">
        <v>85</v>
      </c>
      <c r="F26" s="429" t="s">
        <v>39</v>
      </c>
      <c r="G26" s="429" t="s">
        <v>182</v>
      </c>
      <c r="H26" s="429"/>
      <c r="I26" s="429"/>
      <c r="J26" s="429"/>
      <c r="K26" s="429"/>
      <c r="L26" s="429"/>
      <c r="M26" s="429"/>
      <c r="N26" s="430" t="s">
        <v>222</v>
      </c>
      <c r="O26" s="370" t="s">
        <v>998</v>
      </c>
      <c r="P26" s="217" t="s">
        <v>999</v>
      </c>
      <c r="Q26" s="29" t="str">
        <f t="shared" si="9"/>
        <v>STAR_MF&gt;MFデザイン&gt;エンハンス&gt;調査・問合せ&gt;&gt;&gt;&gt;&gt;&gt;</v>
      </c>
      <c r="R26" s="192">
        <f>SUM(S26:AW26)</f>
        <v>0</v>
      </c>
      <c r="S26" s="201"/>
      <c r="T26" s="201"/>
      <c r="U26" s="201"/>
      <c r="V26" s="201"/>
      <c r="W26" s="201"/>
      <c r="X26" s="201"/>
      <c r="Y26" s="201"/>
      <c r="Z26" s="201"/>
      <c r="AA26" s="201"/>
      <c r="AB26" s="201"/>
      <c r="AC26" s="201"/>
      <c r="AD26" s="201"/>
      <c r="AE26" s="201"/>
      <c r="AF26" s="201"/>
      <c r="AG26" s="201"/>
      <c r="AH26" s="201"/>
      <c r="AI26" s="201"/>
      <c r="AJ26" s="201"/>
      <c r="AK26" s="201"/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4"/>
      <c r="AW26" s="204"/>
      <c r="AX26" s="184"/>
    </row>
    <row r="27" spans="1:50" ht="12.6" customHeight="1">
      <c r="A27" s="195">
        <f t="shared" si="3"/>
        <v>21</v>
      </c>
      <c r="B27" s="195" t="s">
        <v>69</v>
      </c>
      <c r="C27" s="240" t="s">
        <v>14</v>
      </c>
      <c r="D27" s="429" t="s">
        <v>84</v>
      </c>
      <c r="E27" s="429" t="s">
        <v>85</v>
      </c>
      <c r="F27" s="429" t="s">
        <v>39</v>
      </c>
      <c r="G27" s="429" t="s">
        <v>182</v>
      </c>
      <c r="H27" s="429"/>
      <c r="I27" s="429"/>
      <c r="J27" s="429"/>
      <c r="K27" s="429"/>
      <c r="L27" s="429"/>
      <c r="M27" s="429"/>
      <c r="N27" s="430" t="s">
        <v>222</v>
      </c>
      <c r="O27" s="430" t="s">
        <v>1085</v>
      </c>
      <c r="P27" s="369" t="s">
        <v>992</v>
      </c>
      <c r="Q27" s="29" t="str">
        <f t="shared" si="9"/>
        <v>STAR_MF&gt;MFデザイン&gt;エンハンス&gt;調査・問合せ&gt;&gt;&gt;&gt;&gt;&gt;</v>
      </c>
      <c r="R27" s="192">
        <f t="shared" si="2"/>
        <v>0</v>
      </c>
      <c r="S27" s="202"/>
      <c r="T27" s="202"/>
      <c r="U27" s="202"/>
      <c r="V27" s="202"/>
      <c r="W27" s="202"/>
      <c r="X27" s="202"/>
      <c r="Y27" s="202"/>
      <c r="Z27" s="202"/>
      <c r="AA27" s="202"/>
      <c r="AB27" s="201"/>
      <c r="AC27" s="201"/>
      <c r="AD27" s="201"/>
      <c r="AE27" s="201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69</v>
      </c>
      <c r="C28" s="240" t="s">
        <v>14</v>
      </c>
      <c r="D28" s="429" t="s">
        <v>84</v>
      </c>
      <c r="E28" s="429" t="s">
        <v>85</v>
      </c>
      <c r="F28" s="429" t="s">
        <v>39</v>
      </c>
      <c r="G28" s="429" t="s">
        <v>182</v>
      </c>
      <c r="H28" s="196"/>
      <c r="I28" s="196"/>
      <c r="J28" s="196"/>
      <c r="K28" s="196"/>
      <c r="L28" s="196"/>
      <c r="M28" s="196"/>
      <c r="N28" s="430" t="s">
        <v>222</v>
      </c>
      <c r="O28" s="430" t="s">
        <v>1153</v>
      </c>
      <c r="P28" s="371" t="s">
        <v>1152</v>
      </c>
      <c r="Q28" s="29" t="str">
        <f t="shared" ref="Q28:Q33" si="12">IF(ISBLANK(D28),"",D28&amp;"&gt;"&amp;E28&amp;"&gt;"&amp;F28&amp;"&gt;"&amp;G28&amp;"&gt;"&amp;H28&amp;"&gt;"&amp;I28&amp;"&gt;"&amp;J28&amp;"&gt;"&amp;K28&amp;"&gt;"&amp;L28&amp;"&gt;"&amp;M28)</f>
        <v>STAR_MF&gt;MFデザイン&gt;エンハンス&gt;調査・問合せ&gt;&gt;&gt;&gt;&gt;&gt;</v>
      </c>
      <c r="R28" s="192">
        <f t="shared" ref="R28:R33" si="13">SUM(S28:AW28)</f>
        <v>0</v>
      </c>
      <c r="S28" s="202"/>
      <c r="T28" s="202"/>
      <c r="U28" s="202"/>
      <c r="V28" s="202"/>
      <c r="W28" s="202"/>
      <c r="X28" s="202"/>
      <c r="Y28" s="202"/>
      <c r="Z28" s="202"/>
      <c r="AA28" s="202"/>
      <c r="AB28" s="428"/>
      <c r="AC28" s="428"/>
      <c r="AD28" s="428"/>
      <c r="AE28" s="428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69</v>
      </c>
      <c r="C29" s="240" t="s">
        <v>14</v>
      </c>
      <c r="D29" s="429" t="s">
        <v>84</v>
      </c>
      <c r="E29" s="429" t="s">
        <v>85</v>
      </c>
      <c r="F29" s="429" t="s">
        <v>39</v>
      </c>
      <c r="G29" s="429" t="s">
        <v>182</v>
      </c>
      <c r="H29" s="196"/>
      <c r="I29" s="196"/>
      <c r="J29" s="196"/>
      <c r="K29" s="196"/>
      <c r="L29" s="196"/>
      <c r="M29" s="196"/>
      <c r="N29" s="430" t="s">
        <v>222</v>
      </c>
      <c r="O29" s="430" t="s">
        <v>1155</v>
      </c>
      <c r="P29" s="371" t="s">
        <v>1154</v>
      </c>
      <c r="Q29" s="29" t="str">
        <f t="shared" ref="Q29:Q30" si="14">IF(ISBLANK(D29),"",D29&amp;"&gt;"&amp;E29&amp;"&gt;"&amp;F29&amp;"&gt;"&amp;G29&amp;"&gt;"&amp;H29&amp;"&gt;"&amp;I29&amp;"&gt;"&amp;J29&amp;"&gt;"&amp;K29&amp;"&gt;"&amp;L29&amp;"&gt;"&amp;M29)</f>
        <v>STAR_MF&gt;MFデザイン&gt;エンハンス&gt;調査・問合せ&gt;&gt;&gt;&gt;&gt;&gt;</v>
      </c>
      <c r="R29" s="192">
        <f t="shared" ref="R29:R30" si="15">SUM(S29:AW29)</f>
        <v>0</v>
      </c>
      <c r="S29" s="202"/>
      <c r="T29" s="202"/>
      <c r="U29" s="202"/>
      <c r="V29" s="202"/>
      <c r="W29" s="202"/>
      <c r="X29" s="202"/>
      <c r="Y29" s="202"/>
      <c r="Z29" s="202"/>
      <c r="AA29" s="202"/>
      <c r="AB29" s="428"/>
      <c r="AC29" s="428"/>
      <c r="AD29" s="428"/>
      <c r="AE29" s="428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69</v>
      </c>
      <c r="C30" s="240" t="s">
        <v>14</v>
      </c>
      <c r="D30" s="429" t="s">
        <v>84</v>
      </c>
      <c r="E30" s="429" t="s">
        <v>85</v>
      </c>
      <c r="F30" s="429" t="s">
        <v>39</v>
      </c>
      <c r="G30" s="429" t="s">
        <v>182</v>
      </c>
      <c r="H30" s="196"/>
      <c r="I30" s="196"/>
      <c r="J30" s="196"/>
      <c r="K30" s="196"/>
      <c r="L30" s="196"/>
      <c r="M30" s="196"/>
      <c r="N30" s="430" t="s">
        <v>222</v>
      </c>
      <c r="O30" s="430" t="s">
        <v>1216</v>
      </c>
      <c r="P30" s="371" t="s">
        <v>1215</v>
      </c>
      <c r="Q30" s="29" t="str">
        <f t="shared" si="14"/>
        <v>STAR_MF&gt;MFデザイン&gt;エンハンス&gt;調査・問合せ&gt;&gt;&gt;&gt;&gt;&gt;</v>
      </c>
      <c r="R30" s="192">
        <f t="shared" si="15"/>
        <v>0</v>
      </c>
      <c r="S30" s="202"/>
      <c r="T30" s="202"/>
      <c r="U30" s="202"/>
      <c r="V30" s="202"/>
      <c r="W30" s="202"/>
      <c r="X30" s="202"/>
      <c r="Y30" s="202"/>
      <c r="Z30" s="202"/>
      <c r="AA30" s="202"/>
      <c r="AB30" s="428"/>
      <c r="AC30" s="428"/>
      <c r="AD30" s="428"/>
      <c r="AE30" s="428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69</v>
      </c>
      <c r="C31" s="240" t="s">
        <v>14</v>
      </c>
      <c r="D31" s="196"/>
      <c r="E31" s="196"/>
      <c r="F31" s="429"/>
      <c r="G31" s="429"/>
      <c r="H31" s="429"/>
      <c r="I31" s="429"/>
      <c r="J31" s="429"/>
      <c r="K31" s="429"/>
      <c r="L31" s="429"/>
      <c r="M31" s="429"/>
      <c r="N31" s="430"/>
      <c r="O31" s="430"/>
      <c r="P31" s="369"/>
      <c r="Q31" s="29" t="str">
        <f t="shared" ref="Q31" si="16">IF(ISBLANK(D31),"",D31&amp;"&gt;"&amp;E31&amp;"&gt;"&amp;F31&amp;"&gt;"&amp;G31&amp;"&gt;"&amp;H31&amp;"&gt;"&amp;I31&amp;"&gt;"&amp;J31&amp;"&gt;"&amp;K31&amp;"&gt;"&amp;L31&amp;"&gt;"&amp;M31)</f>
        <v/>
      </c>
      <c r="R31" s="192">
        <f t="shared" ref="R31" si="17">SUM(S31:AW31)</f>
        <v>0</v>
      </c>
      <c r="S31" s="202"/>
      <c r="T31" s="202"/>
      <c r="U31" s="202"/>
      <c r="V31" s="202"/>
      <c r="W31" s="202"/>
      <c r="X31" s="202"/>
      <c r="Y31" s="202"/>
      <c r="Z31" s="202"/>
      <c r="AA31" s="202"/>
      <c r="AB31" s="428"/>
      <c r="AC31" s="428"/>
      <c r="AD31" s="428"/>
      <c r="AE31" s="428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69</v>
      </c>
      <c r="C32" s="240" t="s">
        <v>14</v>
      </c>
      <c r="D32" s="196" t="s">
        <v>84</v>
      </c>
      <c r="E32" s="196" t="s">
        <v>85</v>
      </c>
      <c r="F32" s="196" t="s">
        <v>197</v>
      </c>
      <c r="G32" s="196" t="s">
        <v>104</v>
      </c>
      <c r="H32" s="196"/>
      <c r="I32" s="196"/>
      <c r="J32" s="196"/>
      <c r="K32" s="196"/>
      <c r="L32" s="196"/>
      <c r="M32" s="196"/>
      <c r="N32" s="198" t="s">
        <v>602</v>
      </c>
      <c r="O32" s="430" t="s">
        <v>1002</v>
      </c>
      <c r="P32" s="371" t="s">
        <v>1003</v>
      </c>
      <c r="Q32" s="29" t="str">
        <f t="shared" si="12"/>
        <v>STAR_MF&gt;MFデザイン&gt;テーマ対応&gt;新規&gt;&gt;&gt;&gt;&gt;&gt;</v>
      </c>
      <c r="R32" s="192">
        <f t="shared" si="13"/>
        <v>0</v>
      </c>
      <c r="S32" s="202"/>
      <c r="T32" s="202"/>
      <c r="U32" s="202"/>
      <c r="V32" s="202"/>
      <c r="W32" s="202"/>
      <c r="X32" s="202"/>
      <c r="Y32" s="202"/>
      <c r="Z32" s="202"/>
      <c r="AA32" s="202"/>
      <c r="AB32" s="428"/>
      <c r="AC32" s="428"/>
      <c r="AD32" s="428"/>
      <c r="AE32" s="428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3"/>
      <c r="AW32" s="203"/>
      <c r="AX32" s="184"/>
    </row>
    <row r="33" spans="1:50" ht="12.6" customHeight="1">
      <c r="A33" s="195">
        <f t="shared" si="3"/>
        <v>27</v>
      </c>
      <c r="B33" s="195" t="s">
        <v>69</v>
      </c>
      <c r="C33" s="240" t="s">
        <v>14</v>
      </c>
      <c r="D33" s="196"/>
      <c r="E33" s="196"/>
      <c r="F33" s="429"/>
      <c r="G33" s="429"/>
      <c r="H33" s="429"/>
      <c r="I33" s="429"/>
      <c r="J33" s="429"/>
      <c r="K33" s="429"/>
      <c r="L33" s="429"/>
      <c r="M33" s="429"/>
      <c r="N33" s="430"/>
      <c r="O33" s="430"/>
      <c r="P33" s="369"/>
      <c r="Q33" s="29" t="str">
        <f t="shared" si="12"/>
        <v/>
      </c>
      <c r="R33" s="192">
        <f t="shared" si="13"/>
        <v>0</v>
      </c>
      <c r="S33" s="202"/>
      <c r="T33" s="202"/>
      <c r="U33" s="202"/>
      <c r="V33" s="202"/>
      <c r="W33" s="202"/>
      <c r="X33" s="202"/>
      <c r="Y33" s="202"/>
      <c r="Z33" s="202"/>
      <c r="AA33" s="202"/>
      <c r="AB33" s="428"/>
      <c r="AC33" s="428"/>
      <c r="AD33" s="428"/>
      <c r="AE33" s="428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3"/>
      <c r="AW33" s="203"/>
      <c r="AX33" s="184"/>
    </row>
    <row r="34" spans="1:50" ht="12.6" customHeight="1">
      <c r="A34" s="195">
        <f t="shared" si="3"/>
        <v>28</v>
      </c>
      <c r="B34" s="195" t="s">
        <v>69</v>
      </c>
      <c r="C34" s="240" t="s">
        <v>14</v>
      </c>
      <c r="D34" s="196" t="s">
        <v>84</v>
      </c>
      <c r="E34" s="196" t="s">
        <v>85</v>
      </c>
      <c r="F34" s="196" t="s">
        <v>17</v>
      </c>
      <c r="G34" s="196" t="s">
        <v>124</v>
      </c>
      <c r="H34" s="196" t="s">
        <v>332</v>
      </c>
      <c r="I34" s="196"/>
      <c r="J34" s="196"/>
      <c r="K34" s="196"/>
      <c r="L34" s="196"/>
      <c r="M34" s="196"/>
      <c r="N34" s="198" t="s">
        <v>222</v>
      </c>
      <c r="O34" s="430" t="s">
        <v>1139</v>
      </c>
      <c r="P34" s="342" t="s">
        <v>1138</v>
      </c>
      <c r="Q34" s="29" t="str">
        <f t="shared" si="9"/>
        <v>STAR_MF&gt;MFデザイン&gt;ASP標準版&gt;障害_自責&gt;不備&gt;&gt;&gt;&gt;&gt;</v>
      </c>
      <c r="R34" s="192">
        <f t="shared" si="2"/>
        <v>0</v>
      </c>
      <c r="S34" s="202"/>
      <c r="T34" s="202"/>
      <c r="U34" s="202"/>
      <c r="V34" s="202"/>
      <c r="W34" s="202"/>
      <c r="X34" s="202"/>
      <c r="Y34" s="202"/>
      <c r="Z34" s="202"/>
      <c r="AA34" s="202"/>
      <c r="AB34" s="201"/>
      <c r="AC34" s="201"/>
      <c r="AD34" s="201"/>
      <c r="AE34" s="201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3"/>
      <c r="AW34" s="203"/>
      <c r="AX34" s="184"/>
    </row>
    <row r="35" spans="1:50" ht="12.6" customHeight="1">
      <c r="A35" s="195">
        <f t="shared" si="3"/>
        <v>29</v>
      </c>
      <c r="B35" s="195" t="s">
        <v>69</v>
      </c>
      <c r="C35" s="240" t="s">
        <v>14</v>
      </c>
      <c r="D35" s="196" t="s">
        <v>84</v>
      </c>
      <c r="E35" s="196" t="s">
        <v>85</v>
      </c>
      <c r="F35" s="196" t="s">
        <v>17</v>
      </c>
      <c r="G35" s="196" t="s">
        <v>119</v>
      </c>
      <c r="H35" s="429" t="s">
        <v>120</v>
      </c>
      <c r="I35" s="429"/>
      <c r="J35" s="429"/>
      <c r="K35" s="429"/>
      <c r="L35" s="429"/>
      <c r="M35" s="429"/>
      <c r="N35" s="430" t="s">
        <v>222</v>
      </c>
      <c r="O35" s="430" t="s">
        <v>1150</v>
      </c>
      <c r="P35" s="369" t="s">
        <v>1151</v>
      </c>
      <c r="Q35" s="29" t="str">
        <f t="shared" ref="Q35" si="18">IF(ISBLANK(D35),"",D35&amp;"&gt;"&amp;E35&amp;"&gt;"&amp;F35&amp;"&gt;"&amp;G35&amp;"&gt;"&amp;H35&amp;"&gt;"&amp;I35&amp;"&gt;"&amp;J35&amp;"&gt;"&amp;K35&amp;"&gt;"&amp;L35&amp;"&gt;"&amp;M35)</f>
        <v>STAR_MF&gt;MFデザイン&gt;ASP標準版&gt;内部改善&gt;必須&gt;&gt;&gt;&gt;&gt;</v>
      </c>
      <c r="R35" s="192">
        <f t="shared" ref="R35" si="19">SUM(S35:AW35)</f>
        <v>0</v>
      </c>
      <c r="S35" s="202"/>
      <c r="T35" s="202"/>
      <c r="U35" s="202"/>
      <c r="V35" s="202"/>
      <c r="W35" s="202"/>
      <c r="X35" s="202"/>
      <c r="Y35" s="202"/>
      <c r="Z35" s="202"/>
      <c r="AA35" s="202"/>
      <c r="AB35" s="428"/>
      <c r="AC35" s="428"/>
      <c r="AD35" s="428"/>
      <c r="AE35" s="428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3"/>
      <c r="AW35" s="203"/>
      <c r="AX35" s="184"/>
    </row>
    <row r="36" spans="1:50" ht="12.6" customHeight="1">
      <c r="A36" s="195">
        <f t="shared" si="3"/>
        <v>30</v>
      </c>
      <c r="B36" s="195" t="s">
        <v>69</v>
      </c>
      <c r="C36" s="240" t="s">
        <v>14</v>
      </c>
      <c r="D36" s="196"/>
      <c r="E36" s="196"/>
      <c r="F36" s="196"/>
      <c r="G36" s="196"/>
      <c r="H36" s="429"/>
      <c r="I36" s="429"/>
      <c r="J36" s="429"/>
      <c r="K36" s="429"/>
      <c r="L36" s="429"/>
      <c r="M36" s="429"/>
      <c r="N36" s="430"/>
      <c r="O36" s="430"/>
      <c r="P36" s="342"/>
      <c r="Q36" s="29" t="str">
        <f t="shared" si="9"/>
        <v/>
      </c>
      <c r="R36" s="192">
        <f t="shared" si="2"/>
        <v>0</v>
      </c>
      <c r="S36" s="202"/>
      <c r="T36" s="202"/>
      <c r="U36" s="202"/>
      <c r="V36" s="202"/>
      <c r="W36" s="202"/>
      <c r="X36" s="202"/>
      <c r="Y36" s="202"/>
      <c r="Z36" s="202"/>
      <c r="AA36" s="202"/>
      <c r="AB36" s="201"/>
      <c r="AC36" s="201"/>
      <c r="AD36" s="201"/>
      <c r="AE36" s="201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3"/>
      <c r="AW36" s="203"/>
      <c r="AX36" s="184"/>
    </row>
    <row r="37" spans="1:50" ht="12.6" customHeight="1">
      <c r="A37" s="195">
        <f t="shared" si="3"/>
        <v>31</v>
      </c>
      <c r="B37" s="195" t="s">
        <v>69</v>
      </c>
      <c r="C37" s="240" t="s">
        <v>14</v>
      </c>
      <c r="D37" s="196" t="s">
        <v>84</v>
      </c>
      <c r="E37" s="196" t="s">
        <v>85</v>
      </c>
      <c r="F37" s="196" t="s">
        <v>328</v>
      </c>
      <c r="G37" s="196" t="s">
        <v>119</v>
      </c>
      <c r="H37" s="429" t="s">
        <v>120</v>
      </c>
      <c r="I37" s="429"/>
      <c r="J37" s="429"/>
      <c r="K37" s="429"/>
      <c r="L37" s="429"/>
      <c r="M37" s="429"/>
      <c r="N37" s="430" t="s">
        <v>222</v>
      </c>
      <c r="O37" s="430" t="s">
        <v>1157</v>
      </c>
      <c r="P37" s="369" t="s">
        <v>1156</v>
      </c>
      <c r="Q37" s="29" t="str">
        <f>IF(ISBLANK(D37),"",D37&amp;"&gt;"&amp;E37&amp;"&gt;"&amp;F37&amp;"&gt;"&amp;G37&amp;"&gt;"&amp;H37&amp;"&gt;"&amp;I37&amp;"&gt;"&amp;J37&amp;"&gt;"&amp;K37&amp;"&gt;"&amp;L37&amp;"&gt;"&amp;M37)</f>
        <v>STAR_MF&gt;MFデザイン&gt;環境・ライブラリ&gt;内部改善&gt;必須&gt;&gt;&gt;&gt;&gt;</v>
      </c>
      <c r="R37" s="192">
        <f>SUM(S37:AW37)</f>
        <v>0</v>
      </c>
      <c r="S37" s="201"/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  <c r="AQ37" s="202"/>
      <c r="AR37" s="201"/>
      <c r="AS37" s="201"/>
      <c r="AT37" s="201"/>
      <c r="AU37" s="201"/>
      <c r="AV37" s="204"/>
      <c r="AW37" s="204"/>
      <c r="AX37" s="184"/>
    </row>
    <row r="38" spans="1:50" ht="12.6" customHeight="1">
      <c r="A38" s="195">
        <f t="shared" si="3"/>
        <v>32</v>
      </c>
      <c r="B38" s="195" t="s">
        <v>69</v>
      </c>
      <c r="C38" s="240" t="s">
        <v>14</v>
      </c>
      <c r="D38" s="429"/>
      <c r="E38" s="429"/>
      <c r="F38" s="429"/>
      <c r="G38" s="429"/>
      <c r="H38" s="429"/>
      <c r="I38" s="429"/>
      <c r="J38" s="429"/>
      <c r="K38" s="429"/>
      <c r="L38" s="429"/>
      <c r="M38" s="429"/>
      <c r="N38" s="430"/>
      <c r="O38" s="430"/>
      <c r="P38" s="217"/>
      <c r="Q38" s="29" t="str">
        <f>IF(ISBLANK(D38),"",D38&amp;"&gt;"&amp;E38&amp;"&gt;"&amp;F38&amp;"&gt;"&amp;G38&amp;"&gt;"&amp;H38&amp;"&gt;"&amp;I38&amp;"&gt;"&amp;J38&amp;"&gt;"&amp;K38&amp;"&gt;"&amp;L38&amp;"&gt;"&amp;M38)</f>
        <v/>
      </c>
      <c r="R38" s="192">
        <f>SUM(S38:AW38)</f>
        <v>0</v>
      </c>
      <c r="S38" s="428"/>
      <c r="T38" s="428"/>
      <c r="U38" s="428"/>
      <c r="V38" s="428"/>
      <c r="W38" s="428"/>
      <c r="X38" s="428"/>
      <c r="Y38" s="428"/>
      <c r="Z38" s="428"/>
      <c r="AA38" s="428"/>
      <c r="AB38" s="428"/>
      <c r="AC38" s="428"/>
      <c r="AD38" s="428"/>
      <c r="AE38" s="428"/>
      <c r="AF38" s="428"/>
      <c r="AG38" s="428"/>
      <c r="AH38" s="428"/>
      <c r="AI38" s="428"/>
      <c r="AJ38" s="428"/>
      <c r="AK38" s="428"/>
      <c r="AL38" s="428"/>
      <c r="AM38" s="428"/>
      <c r="AN38" s="428"/>
      <c r="AO38" s="428"/>
      <c r="AP38" s="428"/>
      <c r="AQ38" s="428"/>
      <c r="AR38" s="428"/>
      <c r="AS38" s="428"/>
      <c r="AT38" s="428"/>
      <c r="AU38" s="428"/>
      <c r="AV38" s="204"/>
      <c r="AW38" s="204"/>
      <c r="AX38" s="184"/>
    </row>
    <row r="39" spans="1:50" ht="12.6" customHeight="1">
      <c r="A39" s="195">
        <f t="shared" si="3"/>
        <v>33</v>
      </c>
      <c r="B39" s="195" t="s">
        <v>69</v>
      </c>
      <c r="C39" s="240" t="s">
        <v>350</v>
      </c>
      <c r="D39" s="429"/>
      <c r="E39" s="429"/>
      <c r="F39" s="429"/>
      <c r="G39" s="429"/>
      <c r="H39" s="429"/>
      <c r="I39" s="429"/>
      <c r="J39" s="429"/>
      <c r="K39" s="429"/>
      <c r="L39" s="429"/>
      <c r="M39" s="429"/>
      <c r="N39" s="430"/>
      <c r="O39" s="430"/>
      <c r="P39" s="217"/>
      <c r="Q39" s="29" t="str">
        <f>IF(ISBLANK(D39),"",D39&amp;"&gt;"&amp;E39&amp;"&gt;"&amp;F39&amp;"&gt;"&amp;G39&amp;"&gt;"&amp;H39&amp;"&gt;"&amp;I39&amp;"&gt;"&amp;J39&amp;"&gt;"&amp;K39&amp;"&gt;"&amp;L39&amp;"&gt;"&amp;M39)</f>
        <v/>
      </c>
      <c r="R39" s="192">
        <f>SUM(S39:AW39)</f>
        <v>0</v>
      </c>
      <c r="S39" s="428"/>
      <c r="T39" s="428"/>
      <c r="U39" s="428"/>
      <c r="V39" s="428"/>
      <c r="W39" s="428"/>
      <c r="X39" s="428"/>
      <c r="Y39" s="428"/>
      <c r="Z39" s="428"/>
      <c r="AA39" s="428"/>
      <c r="AB39" s="428"/>
      <c r="AC39" s="428"/>
      <c r="AD39" s="428"/>
      <c r="AE39" s="428"/>
      <c r="AF39" s="428"/>
      <c r="AG39" s="428"/>
      <c r="AH39" s="428"/>
      <c r="AI39" s="428"/>
      <c r="AJ39" s="428"/>
      <c r="AK39" s="428"/>
      <c r="AL39" s="428"/>
      <c r="AM39" s="428"/>
      <c r="AN39" s="428"/>
      <c r="AO39" s="428"/>
      <c r="AP39" s="428"/>
      <c r="AQ39" s="428"/>
      <c r="AR39" s="428"/>
      <c r="AS39" s="428"/>
      <c r="AT39" s="428"/>
      <c r="AU39" s="428"/>
      <c r="AV39" s="204"/>
      <c r="AW39" s="204"/>
      <c r="AX39" s="184"/>
    </row>
    <row r="40" spans="1:50" ht="12.6" customHeight="1">
      <c r="A40" s="195">
        <f t="shared" si="3"/>
        <v>34</v>
      </c>
      <c r="B40" s="195" t="s">
        <v>69</v>
      </c>
      <c r="C40" s="240" t="s">
        <v>350</v>
      </c>
      <c r="D40" s="196" t="s">
        <v>84</v>
      </c>
      <c r="E40" s="196" t="s">
        <v>85</v>
      </c>
      <c r="F40" s="196" t="s">
        <v>197</v>
      </c>
      <c r="G40" s="429" t="s">
        <v>104</v>
      </c>
      <c r="H40" s="429"/>
      <c r="I40" s="429"/>
      <c r="J40" s="429"/>
      <c r="K40" s="429"/>
      <c r="L40" s="429"/>
      <c r="M40" s="429"/>
      <c r="N40" s="430" t="s">
        <v>222</v>
      </c>
      <c r="O40" s="370" t="s">
        <v>682</v>
      </c>
      <c r="P40" s="217" t="s">
        <v>1084</v>
      </c>
      <c r="Q40" s="29" t="str">
        <f>IF(ISBLANK(D40),"",D40&amp;"&gt;"&amp;E40&amp;"&gt;"&amp;F40&amp;"&gt;"&amp;G40&amp;"&gt;"&amp;H40&amp;"&gt;"&amp;I40&amp;"&gt;"&amp;J40&amp;"&gt;"&amp;K40&amp;"&gt;"&amp;L40&amp;"&gt;"&amp;M40)</f>
        <v>STAR_MF&gt;MFデザイン&gt;テーマ対応&gt;新規&gt;&gt;&gt;&gt;&gt;&gt;</v>
      </c>
      <c r="R40" s="192">
        <f>SUM(S40:AW40)</f>
        <v>0</v>
      </c>
      <c r="S40" s="201"/>
      <c r="T40" s="201"/>
      <c r="U40" s="201"/>
      <c r="V40" s="201"/>
      <c r="W40" s="201"/>
      <c r="X40" s="201"/>
      <c r="Y40" s="201"/>
      <c r="Z40" s="201"/>
      <c r="AA40" s="201"/>
      <c r="AB40" s="201"/>
      <c r="AC40" s="201"/>
      <c r="AD40" s="201"/>
      <c r="AE40" s="201"/>
      <c r="AF40" s="201"/>
      <c r="AG40" s="201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69</v>
      </c>
      <c r="C41" s="240" t="s">
        <v>350</v>
      </c>
      <c r="D41" s="196" t="s">
        <v>84</v>
      </c>
      <c r="E41" s="196" t="s">
        <v>85</v>
      </c>
      <c r="F41" s="196" t="s">
        <v>9</v>
      </c>
      <c r="G41" s="429" t="s">
        <v>12</v>
      </c>
      <c r="H41" s="429"/>
      <c r="I41" s="429"/>
      <c r="J41" s="429"/>
      <c r="K41" s="429"/>
      <c r="L41" s="429"/>
      <c r="M41" s="429"/>
      <c r="N41" s="430" t="s">
        <v>222</v>
      </c>
      <c r="O41" s="430" t="s">
        <v>1217</v>
      </c>
      <c r="P41" s="369" t="s">
        <v>1218</v>
      </c>
      <c r="Q41" s="29" t="str">
        <f>IF(ISBLANK(D41),"",D41&amp;"&gt;"&amp;E41&amp;"&gt;"&amp;F41&amp;"&gt;"&amp;G41&amp;"&gt;"&amp;H41&amp;"&gt;"&amp;I41&amp;"&gt;"&amp;J41&amp;"&gt;"&amp;K41&amp;"&gt;"&amp;L41&amp;"&gt;"&amp;M41)</f>
        <v>STAR_MF&gt;MFデザイン&gt;打合せ&gt;外部&gt;&gt;&gt;&gt;&gt;&gt;</v>
      </c>
      <c r="R41" s="192">
        <f>SUM(S41:AW41)</f>
        <v>0</v>
      </c>
      <c r="S41" s="201"/>
      <c r="T41" s="201"/>
      <c r="U41" s="201"/>
      <c r="V41" s="201"/>
      <c r="W41" s="201"/>
      <c r="X41" s="201"/>
      <c r="Y41" s="201"/>
      <c r="Z41" s="201"/>
      <c r="AA41" s="201"/>
      <c r="AB41" s="201"/>
      <c r="AC41" s="201"/>
      <c r="AD41" s="201"/>
      <c r="AE41" s="201"/>
      <c r="AF41" s="201"/>
      <c r="AG41" s="201"/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428"/>
      <c r="AS41" s="201"/>
      <c r="AT41" s="201"/>
      <c r="AU41" s="201"/>
      <c r="AV41" s="204"/>
      <c r="AW41" s="204"/>
      <c r="AX41" s="184"/>
    </row>
    <row r="42" spans="1:50" ht="12.6" customHeight="1">
      <c r="A42" s="195">
        <f t="shared" si="3"/>
        <v>36</v>
      </c>
      <c r="B42" s="195" t="s">
        <v>69</v>
      </c>
      <c r="C42" s="240" t="s">
        <v>350</v>
      </c>
      <c r="D42" s="196" t="s">
        <v>84</v>
      </c>
      <c r="E42" s="196" t="s">
        <v>85</v>
      </c>
      <c r="F42" s="429" t="s">
        <v>197</v>
      </c>
      <c r="G42" s="429" t="s">
        <v>104</v>
      </c>
      <c r="H42" s="429"/>
      <c r="I42" s="429"/>
      <c r="J42" s="429"/>
      <c r="K42" s="429"/>
      <c r="L42" s="429"/>
      <c r="M42" s="429"/>
      <c r="N42" s="430" t="s">
        <v>222</v>
      </c>
      <c r="O42" s="430" t="s">
        <v>1219</v>
      </c>
      <c r="P42" s="369" t="s">
        <v>1220</v>
      </c>
      <c r="Q42" s="29" t="str">
        <f t="shared" ref="Q42" si="20">IF(ISBLANK(D42),"",D42&amp;"&gt;"&amp;E42&amp;"&gt;"&amp;F42&amp;"&gt;"&amp;G42&amp;"&gt;"&amp;H42&amp;"&gt;"&amp;I42&amp;"&gt;"&amp;J42&amp;"&gt;"&amp;K42&amp;"&gt;"&amp;L42&amp;"&gt;"&amp;M42)</f>
        <v>STAR_MF&gt;MFデザイン&gt;テーマ対応&gt;新規&gt;&gt;&gt;&gt;&gt;&gt;</v>
      </c>
      <c r="R42" s="192">
        <f t="shared" ref="R42" si="21">SUM(S42:AW42)</f>
        <v>0</v>
      </c>
      <c r="S42" s="202"/>
      <c r="T42" s="202"/>
      <c r="U42" s="202"/>
      <c r="V42" s="202"/>
      <c r="W42" s="202"/>
      <c r="X42" s="202"/>
      <c r="Y42" s="202"/>
      <c r="Z42" s="202"/>
      <c r="AA42" s="202"/>
      <c r="AB42" s="428"/>
      <c r="AC42" s="428"/>
      <c r="AD42" s="428"/>
      <c r="AE42" s="428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1"/>
      <c r="AS42" s="202"/>
      <c r="AT42" s="202"/>
      <c r="AU42" s="202"/>
      <c r="AV42" s="203"/>
      <c r="AW42" s="203"/>
      <c r="AX42" s="184"/>
    </row>
    <row r="43" spans="1:50" ht="12.6" customHeight="1">
      <c r="A43" s="195">
        <f t="shared" si="3"/>
        <v>37</v>
      </c>
      <c r="B43" s="195" t="s">
        <v>69</v>
      </c>
      <c r="C43" s="240" t="s">
        <v>350</v>
      </c>
      <c r="D43" s="429"/>
      <c r="E43" s="429"/>
      <c r="F43" s="429"/>
      <c r="G43" s="429"/>
      <c r="H43" s="429"/>
      <c r="I43" s="429"/>
      <c r="J43" s="429"/>
      <c r="K43" s="429"/>
      <c r="L43" s="429"/>
      <c r="M43" s="429"/>
      <c r="N43" s="430"/>
      <c r="O43" s="430"/>
      <c r="P43" s="369"/>
      <c r="Q43" s="29" t="str">
        <f t="shared" ref="Q43" si="22">IF(ISBLANK(D43),"",D43&amp;"&gt;"&amp;E43&amp;"&gt;"&amp;F43&amp;"&gt;"&amp;G43&amp;"&gt;"&amp;H43&amp;"&gt;"&amp;I43&amp;"&gt;"&amp;J43&amp;"&gt;"&amp;K43&amp;"&gt;"&amp;L43&amp;"&gt;"&amp;M43)</f>
        <v/>
      </c>
      <c r="R43" s="192">
        <f t="shared" ref="R43" si="23">SUM(S43:AW43)</f>
        <v>0</v>
      </c>
      <c r="S43" s="202"/>
      <c r="T43" s="202"/>
      <c r="U43" s="202"/>
      <c r="V43" s="202"/>
      <c r="W43" s="202"/>
      <c r="X43" s="202"/>
      <c r="Y43" s="202"/>
      <c r="Z43" s="202"/>
      <c r="AA43" s="202"/>
      <c r="AB43" s="428"/>
      <c r="AC43" s="428"/>
      <c r="AD43" s="428"/>
      <c r="AE43" s="428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3"/>
      <c r="AW43" s="203"/>
      <c r="AX43" s="184"/>
    </row>
    <row r="44" spans="1:50" ht="12.6" customHeight="1">
      <c r="A44" s="195">
        <f t="shared" si="3"/>
        <v>38</v>
      </c>
      <c r="B44" s="195" t="s">
        <v>69</v>
      </c>
      <c r="C44" s="240" t="s">
        <v>350</v>
      </c>
      <c r="D44" s="429"/>
      <c r="E44" s="429"/>
      <c r="F44" s="429"/>
      <c r="G44" s="429"/>
      <c r="H44" s="429"/>
      <c r="I44" s="429"/>
      <c r="J44" s="429"/>
      <c r="K44" s="429"/>
      <c r="L44" s="429"/>
      <c r="M44" s="429"/>
      <c r="N44" s="430"/>
      <c r="O44" s="370"/>
      <c r="P44" s="369"/>
      <c r="Q44" s="29" t="str">
        <f t="shared" si="9"/>
        <v/>
      </c>
      <c r="R44" s="192">
        <f t="shared" ref="R44" si="24">SUM(S44:AW44)</f>
        <v>0</v>
      </c>
      <c r="S44" s="202"/>
      <c r="T44" s="202"/>
      <c r="U44" s="202"/>
      <c r="V44" s="202"/>
      <c r="W44" s="202"/>
      <c r="X44" s="202"/>
      <c r="Y44" s="202"/>
      <c r="Z44" s="202"/>
      <c r="AA44" s="202"/>
      <c r="AB44" s="201"/>
      <c r="AC44" s="201"/>
      <c r="AD44" s="201"/>
      <c r="AE44" s="201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3"/>
      <c r="AW44" s="203"/>
      <c r="AX44" s="184"/>
    </row>
    <row r="45" spans="1:50" ht="12.6" customHeight="1">
      <c r="A45" s="195">
        <f t="shared" si="3"/>
        <v>39</v>
      </c>
      <c r="B45" s="195" t="s">
        <v>69</v>
      </c>
      <c r="C45" s="240" t="s">
        <v>350</v>
      </c>
      <c r="D45" s="429"/>
      <c r="E45" s="429"/>
      <c r="F45" s="429"/>
      <c r="G45" s="429"/>
      <c r="H45" s="429"/>
      <c r="I45" s="429"/>
      <c r="J45" s="429"/>
      <c r="K45" s="429"/>
      <c r="L45" s="429"/>
      <c r="M45" s="429"/>
      <c r="N45" s="430"/>
      <c r="O45" s="370"/>
      <c r="P45" s="369"/>
      <c r="Q45" s="29" t="str">
        <f t="shared" si="9"/>
        <v/>
      </c>
      <c r="R45" s="192">
        <f>SUM(S45:AW45)</f>
        <v>0</v>
      </c>
      <c r="S45" s="202"/>
      <c r="T45" s="202"/>
      <c r="U45" s="202"/>
      <c r="V45" s="202"/>
      <c r="W45" s="202"/>
      <c r="X45" s="202"/>
      <c r="Y45" s="202"/>
      <c r="Z45" s="202"/>
      <c r="AA45" s="202"/>
      <c r="AB45" s="201"/>
      <c r="AC45" s="201"/>
      <c r="AD45" s="201"/>
      <c r="AE45" s="201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3"/>
      <c r="AW45" s="203"/>
      <c r="AX45" s="184"/>
    </row>
    <row r="46" spans="1:50" ht="12.6" customHeight="1">
      <c r="A46" s="195">
        <f t="shared" si="3"/>
        <v>40</v>
      </c>
      <c r="B46" s="195" t="s">
        <v>69</v>
      </c>
      <c r="C46" s="240" t="s">
        <v>350</v>
      </c>
      <c r="D46" s="429" t="s">
        <v>84</v>
      </c>
      <c r="E46" s="429" t="s">
        <v>96</v>
      </c>
      <c r="F46" s="429"/>
      <c r="G46" s="429"/>
      <c r="H46" s="429"/>
      <c r="I46" s="429"/>
      <c r="J46" s="429"/>
      <c r="K46" s="429"/>
      <c r="L46" s="429"/>
      <c r="M46" s="429"/>
      <c r="N46" s="430" t="s">
        <v>475</v>
      </c>
      <c r="O46" s="347" t="s">
        <v>475</v>
      </c>
      <c r="P46" s="343" t="s">
        <v>614</v>
      </c>
      <c r="Q46" s="29" t="str">
        <f t="shared" si="9"/>
        <v>STAR_MF&gt;トレスタ&gt;&gt;&gt;&gt;&gt;&gt;&gt;&gt;</v>
      </c>
      <c r="R46" s="192">
        <f>SUM(S46:AW46)</f>
        <v>0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4"/>
      <c r="AC46" s="204"/>
      <c r="AD46" s="204"/>
      <c r="AE46" s="204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184"/>
    </row>
    <row r="47" spans="1:50" ht="12" customHeight="1">
      <c r="A47" s="195">
        <f t="shared" si="3"/>
        <v>41</v>
      </c>
      <c r="B47" s="195" t="s">
        <v>69</v>
      </c>
      <c r="C47" s="195" t="s">
        <v>350</v>
      </c>
      <c r="D47" s="429"/>
      <c r="E47" s="429"/>
      <c r="F47" s="429"/>
      <c r="G47" s="429"/>
      <c r="H47" s="429"/>
      <c r="I47" s="429"/>
      <c r="J47" s="429"/>
      <c r="K47" s="429"/>
      <c r="L47" s="429"/>
      <c r="M47" s="429"/>
      <c r="N47" s="430"/>
      <c r="O47" s="370"/>
      <c r="P47" s="369"/>
      <c r="Q47" s="29" t="str">
        <f t="shared" si="9"/>
        <v/>
      </c>
      <c r="R47" s="192">
        <f t="shared" ref="R47" si="25">SUM(S47:AW47)</f>
        <v>0</v>
      </c>
      <c r="S47" s="202"/>
      <c r="T47" s="202"/>
      <c r="U47" s="202"/>
      <c r="V47" s="202"/>
      <c r="W47" s="202"/>
      <c r="X47" s="202"/>
      <c r="Y47" s="202"/>
      <c r="Z47" s="202"/>
      <c r="AA47" s="202"/>
      <c r="AB47" s="201"/>
      <c r="AC47" s="201"/>
      <c r="AD47" s="201"/>
      <c r="AE47" s="201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3"/>
      <c r="AW47" s="203"/>
      <c r="AX47" s="184"/>
    </row>
    <row r="48" spans="1:50" ht="12.6" customHeight="1">
      <c r="A48" s="195">
        <f t="shared" si="3"/>
        <v>42</v>
      </c>
      <c r="B48" s="195" t="s">
        <v>69</v>
      </c>
      <c r="C48" s="195" t="s">
        <v>350</v>
      </c>
      <c r="D48" s="431"/>
      <c r="E48" s="431"/>
      <c r="F48" s="431"/>
      <c r="G48" s="334"/>
      <c r="H48" s="431"/>
      <c r="I48" s="431"/>
      <c r="J48" s="431"/>
      <c r="K48" s="431"/>
      <c r="L48" s="431"/>
      <c r="M48" s="431"/>
      <c r="N48" s="431"/>
      <c r="O48" s="370"/>
      <c r="P48" s="333"/>
      <c r="Q48" s="29" t="str">
        <f t="shared" si="9"/>
        <v/>
      </c>
      <c r="R48" s="192">
        <f t="shared" si="2"/>
        <v>0</v>
      </c>
      <c r="S48" s="202"/>
      <c r="T48" s="202"/>
      <c r="U48" s="202"/>
      <c r="V48" s="202"/>
      <c r="W48" s="202"/>
      <c r="X48" s="202"/>
      <c r="Y48" s="202"/>
      <c r="Z48" s="202"/>
      <c r="AA48" s="202"/>
      <c r="AB48" s="201"/>
      <c r="AC48" s="201"/>
      <c r="AD48" s="201"/>
      <c r="AE48" s="201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3"/>
      <c r="AW48" s="203"/>
      <c r="AX48" s="184"/>
    </row>
    <row r="49" spans="1:50" ht="12.6" customHeight="1">
      <c r="A49" s="195">
        <f t="shared" si="3"/>
        <v>43</v>
      </c>
      <c r="B49" s="195" t="s">
        <v>69</v>
      </c>
      <c r="C49" s="240" t="s">
        <v>350</v>
      </c>
      <c r="D49" s="431"/>
      <c r="E49" s="196"/>
      <c r="F49" s="196"/>
      <c r="G49" s="196"/>
      <c r="H49" s="196"/>
      <c r="I49" s="196"/>
      <c r="J49" s="196"/>
      <c r="K49" s="196"/>
      <c r="L49" s="196"/>
      <c r="M49" s="196"/>
      <c r="N49" s="198"/>
      <c r="O49" s="370"/>
      <c r="P49" s="200"/>
      <c r="Q49" s="29" t="str">
        <f t="shared" si="9"/>
        <v/>
      </c>
      <c r="R49" s="192">
        <f t="shared" si="2"/>
        <v>0</v>
      </c>
      <c r="S49" s="202"/>
      <c r="T49" s="202"/>
      <c r="U49" s="202"/>
      <c r="V49" s="202"/>
      <c r="W49" s="202"/>
      <c r="X49" s="202"/>
      <c r="Y49" s="202"/>
      <c r="Z49" s="202"/>
      <c r="AA49" s="202"/>
      <c r="AB49" s="201"/>
      <c r="AC49" s="201"/>
      <c r="AD49" s="201"/>
      <c r="AE49" s="201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3"/>
      <c r="AW49" s="203"/>
      <c r="AX49" s="184"/>
    </row>
    <row r="50" spans="1:50" ht="12.6" customHeight="1">
      <c r="A50" s="195">
        <f t="shared" si="3"/>
        <v>44</v>
      </c>
      <c r="B50" s="195" t="s">
        <v>69</v>
      </c>
      <c r="C50" s="195" t="s">
        <v>350</v>
      </c>
      <c r="D50" s="431"/>
      <c r="E50" s="196"/>
      <c r="F50" s="196"/>
      <c r="G50" s="196"/>
      <c r="H50" s="196"/>
      <c r="I50" s="196"/>
      <c r="J50" s="196"/>
      <c r="K50" s="196"/>
      <c r="L50" s="196"/>
      <c r="M50" s="196"/>
      <c r="N50" s="198"/>
      <c r="O50" s="370"/>
      <c r="P50" s="200"/>
      <c r="Q50" s="29" t="str">
        <f t="shared" si="9"/>
        <v/>
      </c>
      <c r="R50" s="192">
        <f t="shared" si="2"/>
        <v>0</v>
      </c>
      <c r="S50" s="202"/>
      <c r="T50" s="202"/>
      <c r="U50" s="202"/>
      <c r="V50" s="202"/>
      <c r="W50" s="202"/>
      <c r="X50" s="202"/>
      <c r="Y50" s="202"/>
      <c r="Z50" s="202"/>
      <c r="AA50" s="202"/>
      <c r="AB50" s="201"/>
      <c r="AC50" s="201"/>
      <c r="AD50" s="201"/>
      <c r="AE50" s="201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3"/>
      <c r="AW50" s="203"/>
      <c r="AX50" s="184"/>
    </row>
    <row r="51" spans="1:50" ht="12.6" customHeight="1">
      <c r="A51" s="195">
        <f t="shared" si="3"/>
        <v>45</v>
      </c>
      <c r="B51" s="195" t="s">
        <v>69</v>
      </c>
      <c r="C51" s="240" t="s">
        <v>350</v>
      </c>
      <c r="D51" s="431"/>
      <c r="E51" s="196"/>
      <c r="F51" s="196"/>
      <c r="G51" s="196"/>
      <c r="H51" s="196"/>
      <c r="I51" s="196"/>
      <c r="J51" s="196"/>
      <c r="K51" s="196"/>
      <c r="L51" s="196"/>
      <c r="M51" s="196"/>
      <c r="N51" s="198"/>
      <c r="O51" s="370"/>
      <c r="P51" s="200"/>
      <c r="Q51" s="29" t="str">
        <f t="shared" si="9"/>
        <v/>
      </c>
      <c r="R51" s="192">
        <f t="shared" si="2"/>
        <v>0</v>
      </c>
      <c r="S51" s="202"/>
      <c r="T51" s="202"/>
      <c r="U51" s="202"/>
      <c r="V51" s="202"/>
      <c r="W51" s="202"/>
      <c r="X51" s="202"/>
      <c r="Y51" s="202"/>
      <c r="Z51" s="202"/>
      <c r="AA51" s="202"/>
      <c r="AB51" s="201"/>
      <c r="AC51" s="201"/>
      <c r="AD51" s="201"/>
      <c r="AE51" s="201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3"/>
      <c r="AW51" s="203"/>
      <c r="AX51" s="184"/>
    </row>
    <row r="52" spans="1:50" ht="12.6" customHeight="1">
      <c r="A52" s="195">
        <f t="shared" si="3"/>
        <v>46</v>
      </c>
      <c r="B52" s="195" t="s">
        <v>69</v>
      </c>
      <c r="C52" s="240" t="s">
        <v>350</v>
      </c>
      <c r="D52" s="431"/>
      <c r="E52" s="431"/>
      <c r="F52" s="429"/>
      <c r="G52" s="429"/>
      <c r="H52" s="429"/>
      <c r="I52" s="429"/>
      <c r="J52" s="429"/>
      <c r="K52" s="429"/>
      <c r="L52" s="429"/>
      <c r="M52" s="429"/>
      <c r="N52" s="430"/>
      <c r="O52" s="370"/>
      <c r="P52" s="369"/>
      <c r="Q52" s="29" t="str">
        <f t="shared" si="9"/>
        <v/>
      </c>
      <c r="R52" s="192">
        <f>SUM(S52:AW52)</f>
        <v>0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4"/>
      <c r="AC52" s="204"/>
      <c r="AD52" s="204"/>
      <c r="AE52" s="204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184"/>
    </row>
    <row r="53" spans="1:50" ht="12.6" customHeight="1">
      <c r="A53" s="195">
        <f t="shared" si="3"/>
        <v>47</v>
      </c>
      <c r="B53" s="195" t="s">
        <v>69</v>
      </c>
      <c r="C53" s="240" t="s">
        <v>350</v>
      </c>
      <c r="D53" s="431"/>
      <c r="E53" s="431"/>
      <c r="F53" s="429"/>
      <c r="G53" s="429"/>
      <c r="H53" s="429"/>
      <c r="I53" s="429"/>
      <c r="J53" s="429"/>
      <c r="K53" s="429"/>
      <c r="L53" s="429"/>
      <c r="M53" s="429"/>
      <c r="N53" s="430"/>
      <c r="O53" s="370"/>
      <c r="P53" s="369"/>
      <c r="Q53" s="29" t="str">
        <f t="shared" si="9"/>
        <v/>
      </c>
      <c r="R53" s="192">
        <f>SUM(S53:AW53)</f>
        <v>0</v>
      </c>
      <c r="S53" s="203"/>
      <c r="T53" s="203"/>
      <c r="U53" s="203"/>
      <c r="V53" s="203"/>
      <c r="W53" s="203"/>
      <c r="X53" s="203"/>
      <c r="Y53" s="203"/>
      <c r="Z53" s="203"/>
      <c r="AA53" s="203"/>
      <c r="AB53" s="204"/>
      <c r="AC53" s="204"/>
      <c r="AD53" s="204"/>
      <c r="AE53" s="204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184"/>
    </row>
    <row r="54" spans="1:50" ht="12.6" customHeight="1">
      <c r="A54" s="195">
        <f t="shared" si="3"/>
        <v>48</v>
      </c>
      <c r="B54" s="195" t="s">
        <v>69</v>
      </c>
      <c r="C54" s="195" t="s">
        <v>350</v>
      </c>
      <c r="D54" s="431"/>
      <c r="E54" s="431"/>
      <c r="F54" s="431"/>
      <c r="G54" s="334"/>
      <c r="H54" s="196"/>
      <c r="I54" s="196"/>
      <c r="J54" s="196"/>
      <c r="K54" s="196"/>
      <c r="L54" s="196"/>
      <c r="M54" s="196"/>
      <c r="N54" s="198"/>
      <c r="O54" s="370"/>
      <c r="P54" s="200"/>
      <c r="Q54" s="29" t="str">
        <f t="shared" si="9"/>
        <v/>
      </c>
      <c r="R54" s="192">
        <f t="shared" si="2"/>
        <v>0</v>
      </c>
      <c r="S54" s="203"/>
      <c r="T54" s="203"/>
      <c r="U54" s="203"/>
      <c r="V54" s="203"/>
      <c r="W54" s="202"/>
      <c r="X54" s="203"/>
      <c r="Y54" s="203"/>
      <c r="Z54" s="203"/>
      <c r="AA54" s="203"/>
      <c r="AB54" s="204"/>
      <c r="AC54" s="204"/>
      <c r="AD54" s="204"/>
      <c r="AE54" s="204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184"/>
    </row>
    <row r="55" spans="1:50" ht="12.6" customHeight="1">
      <c r="A55" s="195">
        <f t="shared" si="3"/>
        <v>49</v>
      </c>
      <c r="B55" s="195" t="s">
        <v>69</v>
      </c>
      <c r="C55" s="240" t="s">
        <v>350</v>
      </c>
      <c r="D55" s="431"/>
      <c r="E55" s="431"/>
      <c r="F55" s="431"/>
      <c r="G55" s="334"/>
      <c r="H55" s="429"/>
      <c r="I55" s="429"/>
      <c r="J55" s="429"/>
      <c r="K55" s="429"/>
      <c r="L55" s="429"/>
      <c r="M55" s="429"/>
      <c r="N55" s="430"/>
      <c r="O55" s="430"/>
      <c r="P55" s="217"/>
      <c r="Q55" s="29" t="str">
        <f t="shared" ref="Q55:Q56" si="26">IF(ISBLANK(D55),"",D55&amp;"&gt;"&amp;E55&amp;"&gt;"&amp;F55&amp;"&gt;"&amp;G55&amp;"&gt;"&amp;H55&amp;"&gt;"&amp;I55&amp;"&gt;"&amp;J55&amp;"&gt;"&amp;K55&amp;"&gt;"&amp;L55&amp;"&gt;"&amp;M55)</f>
        <v/>
      </c>
      <c r="R55" s="192">
        <f t="shared" ref="R55:R56" si="27">SUM(S55:AW55)</f>
        <v>0</v>
      </c>
      <c r="S55" s="428"/>
      <c r="T55" s="428"/>
      <c r="U55" s="428"/>
      <c r="V55" s="428"/>
      <c r="W55" s="428"/>
      <c r="X55" s="428"/>
      <c r="Y55" s="428"/>
      <c r="Z55" s="428"/>
      <c r="AA55" s="428"/>
      <c r="AB55" s="428"/>
      <c r="AC55" s="428"/>
      <c r="AD55" s="428"/>
      <c r="AE55" s="428"/>
      <c r="AF55" s="428"/>
      <c r="AG55" s="428"/>
      <c r="AH55" s="428"/>
      <c r="AI55" s="428"/>
      <c r="AJ55" s="428"/>
      <c r="AK55" s="428"/>
      <c r="AL55" s="428"/>
      <c r="AM55" s="428"/>
      <c r="AN55" s="428"/>
      <c r="AO55" s="428"/>
      <c r="AP55" s="428"/>
      <c r="AQ55" s="428"/>
      <c r="AR55" s="428"/>
      <c r="AS55" s="428"/>
      <c r="AT55" s="428"/>
      <c r="AU55" s="428"/>
      <c r="AV55" s="204"/>
      <c r="AW55" s="204"/>
      <c r="AX55" s="184"/>
    </row>
    <row r="56" spans="1:50" ht="12.6" customHeight="1">
      <c r="A56" s="195">
        <f t="shared" si="3"/>
        <v>50</v>
      </c>
      <c r="B56" s="195" t="s">
        <v>69</v>
      </c>
      <c r="C56" s="240" t="s">
        <v>350</v>
      </c>
      <c r="D56" s="431" t="s">
        <v>693</v>
      </c>
      <c r="E56" s="431" t="s">
        <v>719</v>
      </c>
      <c r="F56" s="431" t="s">
        <v>9</v>
      </c>
      <c r="G56" s="334" t="s">
        <v>10</v>
      </c>
      <c r="H56" s="429"/>
      <c r="I56" s="429"/>
      <c r="J56" s="429"/>
      <c r="K56" s="429"/>
      <c r="L56" s="429"/>
      <c r="M56" s="429"/>
      <c r="N56" s="430"/>
      <c r="O56" s="430" t="s">
        <v>1001</v>
      </c>
      <c r="P56" s="217" t="s">
        <v>1034</v>
      </c>
      <c r="Q56" s="29" t="str">
        <f t="shared" si="26"/>
        <v>APF&gt;Flash脱却&gt;打合せ&gt;内部&gt;&gt;&gt;&gt;&gt;&gt;</v>
      </c>
      <c r="R56" s="192">
        <f t="shared" si="27"/>
        <v>0</v>
      </c>
      <c r="S56" s="428"/>
      <c r="T56" s="428"/>
      <c r="U56" s="428"/>
      <c r="V56" s="428"/>
      <c r="W56" s="428"/>
      <c r="X56" s="428"/>
      <c r="Y56" s="428"/>
      <c r="Z56" s="428"/>
      <c r="AA56" s="428"/>
      <c r="AB56" s="428"/>
      <c r="AC56" s="428"/>
      <c r="AD56" s="428"/>
      <c r="AE56" s="428"/>
      <c r="AF56" s="428"/>
      <c r="AG56" s="428"/>
      <c r="AH56" s="428"/>
      <c r="AI56" s="428"/>
      <c r="AJ56" s="428"/>
      <c r="AK56" s="428"/>
      <c r="AL56" s="428"/>
      <c r="AM56" s="428"/>
      <c r="AN56" s="428"/>
      <c r="AO56" s="428"/>
      <c r="AP56" s="428"/>
      <c r="AQ56" s="428"/>
      <c r="AR56" s="428"/>
      <c r="AS56" s="428"/>
      <c r="AT56" s="428"/>
      <c r="AU56" s="428"/>
      <c r="AV56" s="204"/>
      <c r="AW56" s="204"/>
      <c r="AX56" s="184"/>
    </row>
    <row r="57" spans="1:50" ht="12.6" customHeight="1">
      <c r="A57" s="195">
        <f t="shared" si="3"/>
        <v>51</v>
      </c>
      <c r="B57" s="195" t="s">
        <v>69</v>
      </c>
      <c r="C57" s="240" t="s">
        <v>350</v>
      </c>
      <c r="D57" s="431" t="s">
        <v>693</v>
      </c>
      <c r="E57" s="431" t="s">
        <v>719</v>
      </c>
      <c r="F57" s="431" t="s">
        <v>9</v>
      </c>
      <c r="G57" s="334" t="s">
        <v>10</v>
      </c>
      <c r="H57" s="429"/>
      <c r="I57" s="429"/>
      <c r="J57" s="429"/>
      <c r="K57" s="429"/>
      <c r="L57" s="429"/>
      <c r="M57" s="429"/>
      <c r="N57" s="430"/>
      <c r="O57" s="430" t="s">
        <v>1103</v>
      </c>
      <c r="P57" s="217" t="s">
        <v>1104</v>
      </c>
      <c r="Q57" s="29" t="str">
        <f t="shared" ref="Q57:Q60" si="28">IF(ISBLANK(D57),"",D57&amp;"&gt;"&amp;E57&amp;"&gt;"&amp;F57&amp;"&gt;"&amp;G57&amp;"&gt;"&amp;H57&amp;"&gt;"&amp;I57&amp;"&gt;"&amp;J57&amp;"&gt;"&amp;K57&amp;"&gt;"&amp;L57&amp;"&gt;"&amp;M57)</f>
        <v>APF&gt;Flash脱却&gt;打合せ&gt;内部&gt;&gt;&gt;&gt;&gt;&gt;</v>
      </c>
      <c r="R57" s="192">
        <f t="shared" ref="R57:R60" si="29">SUM(S57:AW57)</f>
        <v>0</v>
      </c>
      <c r="S57" s="428"/>
      <c r="T57" s="428"/>
      <c r="U57" s="428"/>
      <c r="V57" s="428"/>
      <c r="W57" s="428"/>
      <c r="X57" s="428"/>
      <c r="Y57" s="428"/>
      <c r="Z57" s="428"/>
      <c r="AA57" s="428"/>
      <c r="AB57" s="428"/>
      <c r="AC57" s="428"/>
      <c r="AD57" s="428"/>
      <c r="AE57" s="428"/>
      <c r="AF57" s="428"/>
      <c r="AG57" s="428"/>
      <c r="AH57" s="428"/>
      <c r="AI57" s="428"/>
      <c r="AJ57" s="428"/>
      <c r="AK57" s="428"/>
      <c r="AL57" s="428"/>
      <c r="AM57" s="428"/>
      <c r="AN57" s="428"/>
      <c r="AO57" s="428"/>
      <c r="AP57" s="428"/>
      <c r="AQ57" s="428"/>
      <c r="AR57" s="428"/>
      <c r="AS57" s="428"/>
      <c r="AT57" s="428"/>
      <c r="AU57" s="428"/>
      <c r="AV57" s="204"/>
      <c r="AW57" s="204"/>
      <c r="AX57" s="184"/>
    </row>
    <row r="58" spans="1:50" ht="12.6" customHeight="1">
      <c r="A58" s="195">
        <f t="shared" si="3"/>
        <v>52</v>
      </c>
      <c r="B58" s="195" t="s">
        <v>69</v>
      </c>
      <c r="C58" s="240" t="s">
        <v>350</v>
      </c>
      <c r="D58" s="431"/>
      <c r="E58" s="431"/>
      <c r="F58" s="431"/>
      <c r="G58" s="334"/>
      <c r="H58" s="429"/>
      <c r="I58" s="429"/>
      <c r="J58" s="429"/>
      <c r="K58" s="429"/>
      <c r="L58" s="429"/>
      <c r="M58" s="429"/>
      <c r="N58" s="430"/>
      <c r="O58" s="430"/>
      <c r="P58" s="217"/>
      <c r="Q58" s="29" t="str">
        <f t="shared" ref="Q58" si="30">IF(ISBLANK(D58),"",D58&amp;"&gt;"&amp;E58&amp;"&gt;"&amp;F58&amp;"&gt;"&amp;G58&amp;"&gt;"&amp;H58&amp;"&gt;"&amp;I58&amp;"&gt;"&amp;J58&amp;"&gt;"&amp;K58&amp;"&gt;"&amp;L58&amp;"&gt;"&amp;M58)</f>
        <v/>
      </c>
      <c r="R58" s="192">
        <f t="shared" ref="R58" si="31">SUM(S58:AW58)</f>
        <v>0</v>
      </c>
      <c r="S58" s="428"/>
      <c r="T58" s="428"/>
      <c r="U58" s="428"/>
      <c r="V58" s="428"/>
      <c r="W58" s="428"/>
      <c r="X58" s="428"/>
      <c r="Y58" s="428"/>
      <c r="Z58" s="428"/>
      <c r="AA58" s="428"/>
      <c r="AB58" s="428"/>
      <c r="AC58" s="428"/>
      <c r="AD58" s="428"/>
      <c r="AE58" s="428"/>
      <c r="AF58" s="428"/>
      <c r="AG58" s="428"/>
      <c r="AH58" s="428"/>
      <c r="AI58" s="428"/>
      <c r="AJ58" s="428"/>
      <c r="AK58" s="428"/>
      <c r="AL58" s="428"/>
      <c r="AM58" s="428"/>
      <c r="AN58" s="428"/>
      <c r="AO58" s="428"/>
      <c r="AP58" s="428"/>
      <c r="AQ58" s="428"/>
      <c r="AR58" s="428"/>
      <c r="AS58" s="428"/>
      <c r="AT58" s="428"/>
      <c r="AU58" s="428"/>
      <c r="AV58" s="204"/>
      <c r="AW58" s="204"/>
      <c r="AX58" s="184"/>
    </row>
    <row r="59" spans="1:50" ht="12.6" customHeight="1">
      <c r="A59" s="195">
        <f t="shared" si="3"/>
        <v>53</v>
      </c>
      <c r="B59" s="195" t="s">
        <v>69</v>
      </c>
      <c r="C59" s="240" t="s">
        <v>350</v>
      </c>
      <c r="D59" s="431"/>
      <c r="E59" s="431"/>
      <c r="F59" s="431"/>
      <c r="G59" s="334"/>
      <c r="H59" s="429"/>
      <c r="I59" s="429"/>
      <c r="J59" s="429"/>
      <c r="K59" s="429"/>
      <c r="L59" s="429"/>
      <c r="M59" s="429"/>
      <c r="N59" s="430"/>
      <c r="O59" s="430"/>
      <c r="P59" s="217"/>
      <c r="Q59" s="29" t="str">
        <f t="shared" si="28"/>
        <v/>
      </c>
      <c r="R59" s="192">
        <f t="shared" si="29"/>
        <v>0</v>
      </c>
      <c r="S59" s="428"/>
      <c r="T59" s="428"/>
      <c r="U59" s="428"/>
      <c r="V59" s="428"/>
      <c r="W59" s="428"/>
      <c r="X59" s="428"/>
      <c r="Y59" s="428"/>
      <c r="Z59" s="428"/>
      <c r="AA59" s="428"/>
      <c r="AB59" s="428"/>
      <c r="AC59" s="428"/>
      <c r="AD59" s="428"/>
      <c r="AE59" s="428"/>
      <c r="AF59" s="428"/>
      <c r="AG59" s="428"/>
      <c r="AH59" s="428"/>
      <c r="AI59" s="428"/>
      <c r="AJ59" s="428"/>
      <c r="AK59" s="428"/>
      <c r="AL59" s="428"/>
      <c r="AM59" s="428"/>
      <c r="AN59" s="428"/>
      <c r="AO59" s="428"/>
      <c r="AP59" s="428"/>
      <c r="AQ59" s="428"/>
      <c r="AR59" s="428"/>
      <c r="AS59" s="428"/>
      <c r="AT59" s="428"/>
      <c r="AU59" s="428"/>
      <c r="AV59" s="204"/>
      <c r="AW59" s="204"/>
      <c r="AX59" s="184"/>
    </row>
    <row r="60" spans="1:50" ht="12.6" customHeight="1">
      <c r="A60" s="195">
        <f t="shared" si="3"/>
        <v>54</v>
      </c>
      <c r="B60" s="195" t="s">
        <v>69</v>
      </c>
      <c r="C60" s="240" t="s">
        <v>350</v>
      </c>
      <c r="D60" s="431"/>
      <c r="E60" s="431"/>
      <c r="F60" s="431"/>
      <c r="G60" s="334"/>
      <c r="H60" s="429"/>
      <c r="I60" s="429"/>
      <c r="J60" s="429"/>
      <c r="K60" s="429"/>
      <c r="L60" s="429"/>
      <c r="M60" s="429"/>
      <c r="N60" s="430"/>
      <c r="O60" s="430"/>
      <c r="P60" s="217"/>
      <c r="Q60" s="29" t="str">
        <f t="shared" si="28"/>
        <v/>
      </c>
      <c r="R60" s="192">
        <f t="shared" si="29"/>
        <v>0</v>
      </c>
      <c r="S60" s="428"/>
      <c r="T60" s="428"/>
      <c r="U60" s="428"/>
      <c r="V60" s="428"/>
      <c r="W60" s="428"/>
      <c r="X60" s="428"/>
      <c r="Y60" s="428"/>
      <c r="Z60" s="428"/>
      <c r="AA60" s="428"/>
      <c r="AB60" s="428"/>
      <c r="AC60" s="428"/>
      <c r="AD60" s="428"/>
      <c r="AE60" s="428"/>
      <c r="AF60" s="428"/>
      <c r="AG60" s="428"/>
      <c r="AH60" s="428"/>
      <c r="AI60" s="428"/>
      <c r="AJ60" s="428"/>
      <c r="AK60" s="428"/>
      <c r="AL60" s="428"/>
      <c r="AM60" s="428"/>
      <c r="AN60" s="428"/>
      <c r="AO60" s="428"/>
      <c r="AP60" s="428"/>
      <c r="AQ60" s="428"/>
      <c r="AR60" s="428"/>
      <c r="AS60" s="428"/>
      <c r="AT60" s="428"/>
      <c r="AU60" s="428"/>
      <c r="AV60" s="204"/>
      <c r="AW60" s="204"/>
      <c r="AX60" s="184"/>
    </row>
    <row r="61" spans="1:50" ht="12.6" customHeight="1">
      <c r="A61" s="195">
        <f t="shared" si="3"/>
        <v>55</v>
      </c>
      <c r="B61" s="195" t="s">
        <v>69</v>
      </c>
      <c r="C61" s="240" t="s">
        <v>350</v>
      </c>
      <c r="D61" s="431" t="s">
        <v>693</v>
      </c>
      <c r="E61" s="431" t="s">
        <v>719</v>
      </c>
      <c r="F61" s="431" t="s">
        <v>700</v>
      </c>
      <c r="G61" s="334"/>
      <c r="H61" s="429"/>
      <c r="I61" s="429"/>
      <c r="J61" s="429"/>
      <c r="K61" s="429"/>
      <c r="L61" s="429"/>
      <c r="M61" s="429"/>
      <c r="N61" s="430"/>
      <c r="O61" s="370" t="s">
        <v>722</v>
      </c>
      <c r="P61" s="369" t="s">
        <v>723</v>
      </c>
      <c r="Q61" s="29" t="str">
        <f t="shared" si="9"/>
        <v>APF&gt;Flash脱却&gt;設計&gt;&gt;&gt;&gt;&gt;&gt;&gt;</v>
      </c>
      <c r="R61" s="192">
        <f t="shared" ref="R61:R79" si="32">SUM(S61:AW61)</f>
        <v>0</v>
      </c>
      <c r="S61" s="201"/>
      <c r="T61" s="201"/>
      <c r="U61" s="201"/>
      <c r="V61" s="201"/>
      <c r="W61" s="201"/>
      <c r="X61" s="201"/>
      <c r="Y61" s="201"/>
      <c r="Z61" s="201"/>
      <c r="AA61" s="201"/>
      <c r="AB61" s="201"/>
      <c r="AC61" s="201"/>
      <c r="AD61" s="201"/>
      <c r="AE61" s="201"/>
      <c r="AF61" s="201"/>
      <c r="AG61" s="201"/>
      <c r="AH61" s="201"/>
      <c r="AI61" s="201"/>
      <c r="AJ61" s="201"/>
      <c r="AK61" s="201"/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4"/>
      <c r="AW61" s="204"/>
      <c r="AX61" s="184"/>
    </row>
    <row r="62" spans="1:50" ht="12.6" customHeight="1">
      <c r="A62" s="195">
        <f t="shared" si="3"/>
        <v>56</v>
      </c>
      <c r="B62" s="195" t="s">
        <v>69</v>
      </c>
      <c r="C62" s="240" t="s">
        <v>350</v>
      </c>
      <c r="D62" s="431" t="s">
        <v>693</v>
      </c>
      <c r="E62" s="431" t="s">
        <v>719</v>
      </c>
      <c r="F62" s="431" t="s">
        <v>700</v>
      </c>
      <c r="G62" s="334"/>
      <c r="H62" s="196"/>
      <c r="I62" s="196"/>
      <c r="J62" s="196"/>
      <c r="K62" s="196"/>
      <c r="L62" s="196"/>
      <c r="M62" s="196"/>
      <c r="N62" s="198"/>
      <c r="O62" s="370" t="s">
        <v>724</v>
      </c>
      <c r="P62" s="217" t="s">
        <v>725</v>
      </c>
      <c r="Q62" s="29" t="str">
        <f t="shared" si="9"/>
        <v>APF&gt;Flash脱却&gt;設計&gt;&gt;&gt;&gt;&gt;&gt;&gt;</v>
      </c>
      <c r="R62" s="192">
        <f t="shared" ref="R62:R63" si="33">SUM(S62:AW62)</f>
        <v>0</v>
      </c>
      <c r="S62" s="201"/>
      <c r="T62" s="201"/>
      <c r="U62" s="201"/>
      <c r="V62" s="201"/>
      <c r="W62" s="201"/>
      <c r="X62" s="201"/>
      <c r="Y62" s="201"/>
      <c r="Z62" s="201"/>
      <c r="AA62" s="201"/>
      <c r="AB62" s="201"/>
      <c r="AC62" s="201"/>
      <c r="AD62" s="201"/>
      <c r="AE62" s="201"/>
      <c r="AF62" s="201"/>
      <c r="AG62" s="201"/>
      <c r="AH62" s="201"/>
      <c r="AI62" s="201"/>
      <c r="AJ62" s="428"/>
      <c r="AK62" s="201"/>
      <c r="AL62" s="201"/>
      <c r="AM62" s="201"/>
      <c r="AN62" s="201"/>
      <c r="AO62" s="428"/>
      <c r="AP62" s="201"/>
      <c r="AQ62" s="201"/>
      <c r="AR62" s="201"/>
      <c r="AS62" s="201"/>
      <c r="AT62" s="201"/>
      <c r="AU62" s="201"/>
      <c r="AV62" s="204"/>
      <c r="AW62" s="204"/>
      <c r="AX62" s="184"/>
    </row>
    <row r="63" spans="1:50" ht="12.6" customHeight="1">
      <c r="A63" s="195">
        <f t="shared" si="3"/>
        <v>57</v>
      </c>
      <c r="B63" s="195" t="s">
        <v>69</v>
      </c>
      <c r="C63" s="240" t="s">
        <v>350</v>
      </c>
      <c r="D63" s="431" t="s">
        <v>693</v>
      </c>
      <c r="E63" s="431" t="s">
        <v>719</v>
      </c>
      <c r="F63" s="431" t="s">
        <v>627</v>
      </c>
      <c r="G63" s="334" t="s">
        <v>10</v>
      </c>
      <c r="H63" s="429"/>
      <c r="I63" s="429"/>
      <c r="J63" s="429"/>
      <c r="K63" s="429"/>
      <c r="L63" s="429"/>
      <c r="M63" s="429"/>
      <c r="N63" s="430"/>
      <c r="O63" s="430" t="s">
        <v>724</v>
      </c>
      <c r="P63" s="217" t="s">
        <v>792</v>
      </c>
      <c r="Q63" s="29" t="str">
        <f t="shared" si="9"/>
        <v>APF&gt;Flash脱却&gt;打合せ&gt;内部&gt;&gt;&gt;&gt;&gt;&gt;</v>
      </c>
      <c r="R63" s="192">
        <f t="shared" si="33"/>
        <v>0</v>
      </c>
      <c r="S63" s="201"/>
      <c r="T63" s="201"/>
      <c r="U63" s="201"/>
      <c r="V63" s="201"/>
      <c r="W63" s="201"/>
      <c r="X63" s="201"/>
      <c r="Y63" s="201"/>
      <c r="Z63" s="201"/>
      <c r="AA63" s="201"/>
      <c r="AB63" s="201"/>
      <c r="AC63" s="201"/>
      <c r="AD63" s="201"/>
      <c r="AE63" s="201"/>
      <c r="AF63" s="201"/>
      <c r="AG63" s="201"/>
      <c r="AH63" s="201"/>
      <c r="AI63" s="201"/>
      <c r="AJ63" s="201"/>
      <c r="AK63" s="201"/>
      <c r="AL63" s="428"/>
      <c r="AM63" s="428"/>
      <c r="AN63" s="201"/>
      <c r="AO63" s="201"/>
      <c r="AP63" s="201"/>
      <c r="AQ63" s="201"/>
      <c r="AR63" s="201"/>
      <c r="AS63" s="201"/>
      <c r="AT63" s="201"/>
      <c r="AU63" s="201"/>
      <c r="AV63" s="204"/>
      <c r="AW63" s="204"/>
      <c r="AX63" s="184"/>
    </row>
    <row r="64" spans="1:50" ht="12.6" customHeight="1">
      <c r="A64" s="195">
        <f t="shared" si="3"/>
        <v>58</v>
      </c>
      <c r="B64" s="195" t="s">
        <v>69</v>
      </c>
      <c r="C64" s="240" t="s">
        <v>350</v>
      </c>
      <c r="D64" s="431"/>
      <c r="E64" s="431"/>
      <c r="F64" s="431"/>
      <c r="G64" s="334"/>
      <c r="H64" s="429"/>
      <c r="I64" s="429"/>
      <c r="J64" s="429"/>
      <c r="K64" s="429"/>
      <c r="L64" s="429"/>
      <c r="M64" s="429"/>
      <c r="N64" s="430"/>
      <c r="O64" s="370"/>
      <c r="P64" s="217"/>
      <c r="Q64" s="29" t="str">
        <f t="shared" si="9"/>
        <v/>
      </c>
      <c r="R64" s="192">
        <f t="shared" si="32"/>
        <v>0</v>
      </c>
      <c r="S64" s="201"/>
      <c r="T64" s="201"/>
      <c r="U64" s="201"/>
      <c r="V64" s="201"/>
      <c r="W64" s="201"/>
      <c r="X64" s="201"/>
      <c r="Y64" s="201"/>
      <c r="Z64" s="201"/>
      <c r="AA64" s="201"/>
      <c r="AB64" s="201"/>
      <c r="AC64" s="201"/>
      <c r="AD64" s="201"/>
      <c r="AE64" s="201"/>
      <c r="AF64" s="201"/>
      <c r="AG64" s="201"/>
      <c r="AH64" s="201"/>
      <c r="AI64" s="201"/>
      <c r="AJ64" s="201"/>
      <c r="AK64" s="201"/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4"/>
      <c r="AW64" s="204"/>
      <c r="AX64" s="184"/>
    </row>
    <row r="65" spans="1:50" ht="12.6" customHeight="1">
      <c r="A65" s="195">
        <f t="shared" si="3"/>
        <v>59</v>
      </c>
      <c r="B65" s="195" t="s">
        <v>69</v>
      </c>
      <c r="C65" s="240" t="s">
        <v>350</v>
      </c>
      <c r="D65" s="431"/>
      <c r="E65" s="431"/>
      <c r="F65" s="431"/>
      <c r="G65" s="334"/>
      <c r="H65" s="196"/>
      <c r="I65" s="196"/>
      <c r="J65" s="196"/>
      <c r="K65" s="196"/>
      <c r="L65" s="196"/>
      <c r="M65" s="196"/>
      <c r="N65" s="198"/>
      <c r="O65" s="370"/>
      <c r="P65" s="333"/>
      <c r="Q65" s="29" t="str">
        <f t="shared" si="9"/>
        <v/>
      </c>
      <c r="R65" s="192">
        <f t="shared" si="32"/>
        <v>0</v>
      </c>
      <c r="S65" s="201"/>
      <c r="T65" s="201"/>
      <c r="U65" s="201"/>
      <c r="V65" s="201"/>
      <c r="W65" s="201"/>
      <c r="X65" s="201"/>
      <c r="Y65" s="201"/>
      <c r="Z65" s="201"/>
      <c r="AA65" s="201"/>
      <c r="AB65" s="201"/>
      <c r="AC65" s="201"/>
      <c r="AD65" s="201"/>
      <c r="AE65" s="201"/>
      <c r="AF65" s="201"/>
      <c r="AG65" s="201"/>
      <c r="AH65" s="201"/>
      <c r="AI65" s="201"/>
      <c r="AJ65" s="201"/>
      <c r="AK65" s="201"/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4"/>
      <c r="AW65" s="204"/>
      <c r="AX65" s="184"/>
    </row>
    <row r="66" spans="1:50" ht="12.6" customHeight="1">
      <c r="A66" s="195">
        <f t="shared" si="3"/>
        <v>60</v>
      </c>
      <c r="B66" s="195" t="s">
        <v>69</v>
      </c>
      <c r="C66" s="240" t="s">
        <v>350</v>
      </c>
      <c r="D66" s="431"/>
      <c r="E66" s="431"/>
      <c r="F66" s="429"/>
      <c r="G66" s="429"/>
      <c r="H66" s="429"/>
      <c r="I66" s="429"/>
      <c r="J66" s="429"/>
      <c r="K66" s="429"/>
      <c r="L66" s="429"/>
      <c r="M66" s="429"/>
      <c r="N66" s="430"/>
      <c r="O66" s="370"/>
      <c r="P66" s="369"/>
      <c r="Q66" s="29" t="str">
        <f t="shared" si="9"/>
        <v/>
      </c>
      <c r="R66" s="192">
        <f t="shared" si="32"/>
        <v>0</v>
      </c>
      <c r="S66" s="203"/>
      <c r="T66" s="203"/>
      <c r="U66" s="203"/>
      <c r="V66" s="203"/>
      <c r="W66" s="203"/>
      <c r="X66" s="203"/>
      <c r="Y66" s="203"/>
      <c r="Z66" s="203"/>
      <c r="AA66" s="203"/>
      <c r="AB66" s="204"/>
      <c r="AC66" s="204"/>
      <c r="AD66" s="204"/>
      <c r="AE66" s="204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184"/>
    </row>
    <row r="67" spans="1:50" ht="12.6" customHeight="1">
      <c r="A67" s="195">
        <f t="shared" si="3"/>
        <v>61</v>
      </c>
      <c r="B67" s="195" t="s">
        <v>69</v>
      </c>
      <c r="C67" s="240" t="s">
        <v>350</v>
      </c>
      <c r="D67" s="431"/>
      <c r="E67" s="431"/>
      <c r="F67" s="429"/>
      <c r="G67" s="429"/>
      <c r="H67" s="429"/>
      <c r="I67" s="429"/>
      <c r="J67" s="429"/>
      <c r="K67" s="429"/>
      <c r="L67" s="429"/>
      <c r="M67" s="429"/>
      <c r="N67" s="430"/>
      <c r="O67" s="370"/>
      <c r="P67" s="369"/>
      <c r="Q67" s="29" t="str">
        <f t="shared" si="9"/>
        <v/>
      </c>
      <c r="R67" s="192">
        <f t="shared" si="32"/>
        <v>0</v>
      </c>
      <c r="S67" s="201"/>
      <c r="T67" s="201"/>
      <c r="U67" s="201"/>
      <c r="V67" s="201"/>
      <c r="W67" s="201"/>
      <c r="X67" s="201"/>
      <c r="Y67" s="201"/>
      <c r="Z67" s="201"/>
      <c r="AA67" s="201"/>
      <c r="AB67" s="201"/>
      <c r="AC67" s="201"/>
      <c r="AD67" s="201"/>
      <c r="AE67" s="201"/>
      <c r="AF67" s="201"/>
      <c r="AG67" s="201"/>
      <c r="AH67" s="201"/>
      <c r="AI67" s="201"/>
      <c r="AJ67" s="201"/>
      <c r="AK67" s="201"/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4"/>
      <c r="AW67" s="204"/>
      <c r="AX67" s="184"/>
    </row>
    <row r="68" spans="1:50" ht="12.6" customHeight="1">
      <c r="A68" s="195">
        <f t="shared" si="3"/>
        <v>62</v>
      </c>
      <c r="B68" s="195" t="s">
        <v>69</v>
      </c>
      <c r="C68" s="240" t="s">
        <v>350</v>
      </c>
      <c r="D68" s="431"/>
      <c r="E68" s="431"/>
      <c r="F68" s="431"/>
      <c r="G68" s="334"/>
      <c r="H68" s="196"/>
      <c r="I68" s="196"/>
      <c r="J68" s="196"/>
      <c r="K68" s="196"/>
      <c r="L68" s="196"/>
      <c r="M68" s="196"/>
      <c r="N68" s="198"/>
      <c r="O68" s="370"/>
      <c r="P68" s="333"/>
      <c r="Q68" s="29" t="str">
        <f t="shared" si="9"/>
        <v/>
      </c>
      <c r="R68" s="192">
        <f t="shared" si="32"/>
        <v>0</v>
      </c>
      <c r="S68" s="201"/>
      <c r="T68" s="201"/>
      <c r="U68" s="201"/>
      <c r="V68" s="201"/>
      <c r="W68" s="201"/>
      <c r="X68" s="201"/>
      <c r="Y68" s="201"/>
      <c r="Z68" s="201"/>
      <c r="AA68" s="201"/>
      <c r="AB68" s="201"/>
      <c r="AC68" s="201"/>
      <c r="AD68" s="201"/>
      <c r="AE68" s="201"/>
      <c r="AF68" s="201"/>
      <c r="AG68" s="201"/>
      <c r="AH68" s="201"/>
      <c r="AI68" s="201"/>
      <c r="AJ68" s="201"/>
      <c r="AK68" s="201"/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4"/>
      <c r="AW68" s="204"/>
      <c r="AX68" s="184"/>
    </row>
    <row r="69" spans="1:50" ht="12.6" customHeight="1">
      <c r="A69" s="195">
        <f t="shared" si="3"/>
        <v>63</v>
      </c>
      <c r="B69" s="195" t="s">
        <v>69</v>
      </c>
      <c r="C69" s="240" t="s">
        <v>350</v>
      </c>
      <c r="D69" s="431"/>
      <c r="E69" s="431"/>
      <c r="F69" s="429"/>
      <c r="G69" s="429"/>
      <c r="H69" s="429"/>
      <c r="I69" s="429"/>
      <c r="J69" s="429"/>
      <c r="K69" s="429"/>
      <c r="L69" s="429"/>
      <c r="M69" s="429"/>
      <c r="N69" s="430"/>
      <c r="O69" s="370"/>
      <c r="P69" s="369"/>
      <c r="Q69" s="29" t="str">
        <f t="shared" si="9"/>
        <v/>
      </c>
      <c r="R69" s="192">
        <f t="shared" si="32"/>
        <v>0</v>
      </c>
      <c r="S69" s="203"/>
      <c r="T69" s="203"/>
      <c r="U69" s="203"/>
      <c r="V69" s="203"/>
      <c r="W69" s="203"/>
      <c r="X69" s="203"/>
      <c r="Y69" s="203"/>
      <c r="Z69" s="203"/>
      <c r="AA69" s="203"/>
      <c r="AB69" s="204"/>
      <c r="AC69" s="204"/>
      <c r="AD69" s="204"/>
      <c r="AE69" s="204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184"/>
    </row>
    <row r="70" spans="1:50" ht="12.6" customHeight="1">
      <c r="A70" s="195">
        <f t="shared" si="3"/>
        <v>64</v>
      </c>
      <c r="B70" s="195" t="s">
        <v>69</v>
      </c>
      <c r="C70" s="240" t="s">
        <v>350</v>
      </c>
      <c r="D70" s="431"/>
      <c r="E70" s="431"/>
      <c r="F70" s="429"/>
      <c r="G70" s="334"/>
      <c r="H70" s="196"/>
      <c r="I70" s="196"/>
      <c r="J70" s="196"/>
      <c r="K70" s="196"/>
      <c r="L70" s="196"/>
      <c r="M70" s="196"/>
      <c r="N70" s="198"/>
      <c r="O70" s="370"/>
      <c r="P70" s="369"/>
      <c r="Q70" s="29" t="str">
        <f t="shared" ref="Q70:Q71" si="34">IF(ISBLANK(D70),"",D70&amp;"&gt;"&amp;E70&amp;"&gt;"&amp;F70&amp;"&gt;"&amp;G70&amp;"&gt;"&amp;H70&amp;"&gt;"&amp;I70&amp;"&gt;"&amp;J70&amp;"&gt;"&amp;K70&amp;"&gt;"&amp;L70&amp;"&gt;"&amp;M70)</f>
        <v/>
      </c>
      <c r="R70" s="192">
        <f t="shared" si="32"/>
        <v>0</v>
      </c>
      <c r="S70" s="201"/>
      <c r="T70" s="201"/>
      <c r="U70" s="201"/>
      <c r="V70" s="201"/>
      <c r="W70" s="201"/>
      <c r="X70" s="201"/>
      <c r="Y70" s="201"/>
      <c r="Z70" s="201"/>
      <c r="AA70" s="201"/>
      <c r="AB70" s="201"/>
      <c r="AC70" s="201"/>
      <c r="AD70" s="201"/>
      <c r="AE70" s="201"/>
      <c r="AF70" s="201"/>
      <c r="AG70" s="201"/>
      <c r="AH70" s="201"/>
      <c r="AI70" s="201"/>
      <c r="AJ70" s="201"/>
      <c r="AK70" s="201"/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4"/>
      <c r="AW70" s="204"/>
      <c r="AX70" s="184"/>
    </row>
    <row r="71" spans="1:50" ht="12.6" customHeight="1">
      <c r="A71" s="195">
        <f t="shared" si="3"/>
        <v>65</v>
      </c>
      <c r="B71" s="195" t="s">
        <v>69</v>
      </c>
      <c r="C71" s="240" t="s">
        <v>350</v>
      </c>
      <c r="D71" s="431"/>
      <c r="E71" s="431"/>
      <c r="F71" s="429"/>
      <c r="G71" s="334"/>
      <c r="H71" s="431"/>
      <c r="I71" s="431"/>
      <c r="J71" s="431"/>
      <c r="K71" s="431"/>
      <c r="L71" s="431"/>
      <c r="M71" s="431"/>
      <c r="N71" s="431"/>
      <c r="O71" s="370"/>
      <c r="P71" s="369"/>
      <c r="Q71" s="29" t="str">
        <f t="shared" si="34"/>
        <v/>
      </c>
      <c r="R71" s="192">
        <f t="shared" ref="R71" si="35">SUM(S71:AW71)</f>
        <v>0</v>
      </c>
      <c r="S71" s="202"/>
      <c r="T71" s="202"/>
      <c r="U71" s="202"/>
      <c r="V71" s="202"/>
      <c r="W71" s="202"/>
      <c r="X71" s="202"/>
      <c r="Y71" s="202"/>
      <c r="Z71" s="202"/>
      <c r="AA71" s="202"/>
      <c r="AB71" s="201"/>
      <c r="AC71" s="201"/>
      <c r="AD71" s="201"/>
      <c r="AE71" s="201"/>
      <c r="AF71" s="202"/>
      <c r="AG71" s="202"/>
      <c r="AH71" s="202"/>
      <c r="AI71" s="202"/>
      <c r="AJ71" s="202"/>
      <c r="AK71" s="202"/>
      <c r="AL71" s="202"/>
      <c r="AM71" s="202"/>
      <c r="AN71" s="202"/>
      <c r="AO71" s="202"/>
      <c r="AP71" s="202"/>
      <c r="AQ71" s="202"/>
      <c r="AR71" s="202"/>
      <c r="AS71" s="202"/>
      <c r="AT71" s="202"/>
      <c r="AU71" s="203"/>
      <c r="AV71" s="203"/>
      <c r="AW71" s="203"/>
      <c r="AX71" s="184"/>
    </row>
    <row r="72" spans="1:50" ht="12.6" customHeight="1">
      <c r="A72" s="195">
        <f t="shared" si="3"/>
        <v>66</v>
      </c>
      <c r="B72" s="195" t="s">
        <v>69</v>
      </c>
      <c r="C72" s="240" t="s">
        <v>350</v>
      </c>
      <c r="D72" s="431"/>
      <c r="E72" s="431"/>
      <c r="F72" s="429"/>
      <c r="G72" s="334"/>
      <c r="H72" s="431"/>
      <c r="I72" s="431"/>
      <c r="J72" s="431"/>
      <c r="K72" s="431"/>
      <c r="L72" s="431"/>
      <c r="M72" s="431"/>
      <c r="N72" s="431"/>
      <c r="O72" s="370"/>
      <c r="P72" s="369"/>
      <c r="Q72" s="29" t="str">
        <f t="shared" ref="Q72" si="36">IF(ISBLANK(D72),"",D72&amp;"&gt;"&amp;E72&amp;"&gt;"&amp;F72&amp;"&gt;"&amp;G72&amp;"&gt;"&amp;H72&amp;"&gt;"&amp;I72&amp;"&gt;"&amp;J72&amp;"&gt;"&amp;K72&amp;"&gt;"&amp;L72&amp;"&gt;"&amp;M72)</f>
        <v/>
      </c>
      <c r="R72" s="192">
        <f t="shared" ref="R72" si="37">SUM(S72:AW72)</f>
        <v>0</v>
      </c>
      <c r="S72" s="202"/>
      <c r="T72" s="202"/>
      <c r="U72" s="202"/>
      <c r="V72" s="202"/>
      <c r="W72" s="202"/>
      <c r="X72" s="202"/>
      <c r="Y72" s="202"/>
      <c r="Z72" s="202"/>
      <c r="AA72" s="202"/>
      <c r="AB72" s="201"/>
      <c r="AC72" s="201"/>
      <c r="AD72" s="201"/>
      <c r="AE72" s="201"/>
      <c r="AF72" s="201"/>
      <c r="AG72" s="202"/>
      <c r="AH72" s="202"/>
      <c r="AI72" s="202"/>
      <c r="AJ72" s="202"/>
      <c r="AK72" s="202"/>
      <c r="AL72" s="202"/>
      <c r="AM72" s="202"/>
      <c r="AN72" s="202"/>
      <c r="AO72" s="202"/>
      <c r="AP72" s="202"/>
      <c r="AQ72" s="202"/>
      <c r="AR72" s="202"/>
      <c r="AS72" s="202"/>
      <c r="AT72" s="202"/>
      <c r="AU72" s="202"/>
      <c r="AV72" s="203"/>
      <c r="AW72" s="203"/>
      <c r="AX72" s="184"/>
    </row>
    <row r="73" spans="1:50" ht="12.6" customHeight="1">
      <c r="A73" s="195">
        <f t="shared" si="3"/>
        <v>67</v>
      </c>
      <c r="B73" s="195" t="s">
        <v>69</v>
      </c>
      <c r="C73" s="240" t="s">
        <v>350</v>
      </c>
      <c r="D73" s="431"/>
      <c r="E73" s="431"/>
      <c r="F73" s="431"/>
      <c r="G73" s="334"/>
      <c r="H73" s="431"/>
      <c r="I73" s="431"/>
      <c r="J73" s="431"/>
      <c r="K73" s="431"/>
      <c r="L73" s="431"/>
      <c r="M73" s="431"/>
      <c r="N73" s="431"/>
      <c r="O73" s="370"/>
      <c r="P73" s="369"/>
      <c r="Q73" s="29" t="str">
        <f t="shared" ref="Q73" si="38">IF(ISBLANK(D73),"",D73&amp;"&gt;"&amp;E73&amp;"&gt;"&amp;F73&amp;"&gt;"&amp;G73&amp;"&gt;"&amp;H73&amp;"&gt;"&amp;I73&amp;"&gt;"&amp;J73&amp;"&gt;"&amp;K73&amp;"&gt;"&amp;L73&amp;"&gt;"&amp;M73)</f>
        <v/>
      </c>
      <c r="R73" s="192">
        <f t="shared" si="32"/>
        <v>0</v>
      </c>
      <c r="S73" s="202"/>
      <c r="T73" s="202"/>
      <c r="U73" s="202"/>
      <c r="V73" s="202"/>
      <c r="W73" s="202"/>
      <c r="X73" s="201"/>
      <c r="Y73" s="202"/>
      <c r="Z73" s="202"/>
      <c r="AA73" s="202"/>
      <c r="AB73" s="201"/>
      <c r="AC73" s="201"/>
      <c r="AD73" s="201"/>
      <c r="AE73" s="201"/>
      <c r="AF73" s="202"/>
      <c r="AG73" s="202"/>
      <c r="AH73" s="202"/>
      <c r="AI73" s="202"/>
      <c r="AJ73" s="202"/>
      <c r="AK73" s="202"/>
      <c r="AL73" s="202"/>
      <c r="AM73" s="202"/>
      <c r="AN73" s="202"/>
      <c r="AO73" s="201"/>
      <c r="AP73" s="202"/>
      <c r="AQ73" s="202"/>
      <c r="AR73" s="202"/>
      <c r="AS73" s="202"/>
      <c r="AT73" s="202"/>
      <c r="AU73" s="202"/>
      <c r="AV73" s="203"/>
      <c r="AW73" s="203"/>
      <c r="AX73" s="184"/>
    </row>
    <row r="74" spans="1:50" ht="12.6" customHeight="1">
      <c r="A74" s="195">
        <f t="shared" si="3"/>
        <v>68</v>
      </c>
      <c r="B74" s="195" t="s">
        <v>69</v>
      </c>
      <c r="C74" s="240" t="s">
        <v>350</v>
      </c>
      <c r="D74" s="431"/>
      <c r="E74" s="431"/>
      <c r="F74" s="431"/>
      <c r="G74" s="334"/>
      <c r="H74" s="431"/>
      <c r="I74" s="431"/>
      <c r="J74" s="431"/>
      <c r="K74" s="431"/>
      <c r="L74" s="431"/>
      <c r="M74" s="431"/>
      <c r="N74" s="431"/>
      <c r="O74" s="370"/>
      <c r="P74" s="333"/>
      <c r="Q74" s="29" t="str">
        <f t="shared" ref="Q74:Q75" si="39">IF(ISBLANK(D74),"",D74&amp;"&gt;"&amp;E74&amp;"&gt;"&amp;F74&amp;"&gt;"&amp;G74&amp;"&gt;"&amp;H74&amp;"&gt;"&amp;I74&amp;"&gt;"&amp;J74&amp;"&gt;"&amp;K74&amp;"&gt;"&amp;L74&amp;"&gt;"&amp;M74)</f>
        <v/>
      </c>
      <c r="R74" s="192">
        <f t="shared" si="32"/>
        <v>0</v>
      </c>
      <c r="S74" s="202"/>
      <c r="T74" s="202"/>
      <c r="U74" s="202"/>
      <c r="V74" s="202"/>
      <c r="W74" s="202"/>
      <c r="X74" s="202"/>
      <c r="Y74" s="202"/>
      <c r="Z74" s="202"/>
      <c r="AA74" s="202"/>
      <c r="AB74" s="201"/>
      <c r="AC74" s="201"/>
      <c r="AD74" s="201"/>
      <c r="AE74" s="201"/>
      <c r="AF74" s="202"/>
      <c r="AG74" s="202"/>
      <c r="AH74" s="202"/>
      <c r="AI74" s="202"/>
      <c r="AJ74" s="202"/>
      <c r="AK74" s="202"/>
      <c r="AL74" s="202"/>
      <c r="AM74" s="202"/>
      <c r="AN74" s="202"/>
      <c r="AO74" s="202"/>
      <c r="AP74" s="202"/>
      <c r="AQ74" s="202"/>
      <c r="AR74" s="202"/>
      <c r="AS74" s="202"/>
      <c r="AT74" s="202"/>
      <c r="AU74" s="202"/>
      <c r="AV74" s="203"/>
      <c r="AW74" s="203"/>
      <c r="AX74" s="184"/>
    </row>
    <row r="75" spans="1:50" ht="12.6" customHeight="1">
      <c r="A75" s="195">
        <f t="shared" si="3"/>
        <v>69</v>
      </c>
      <c r="B75" s="195" t="s">
        <v>69</v>
      </c>
      <c r="C75" s="240" t="s">
        <v>350</v>
      </c>
      <c r="D75" s="431"/>
      <c r="E75" s="196"/>
      <c r="F75" s="196"/>
      <c r="G75" s="196"/>
      <c r="H75" s="196"/>
      <c r="I75" s="196"/>
      <c r="J75" s="196"/>
      <c r="K75" s="196"/>
      <c r="L75" s="196"/>
      <c r="M75" s="196"/>
      <c r="N75" s="198"/>
      <c r="O75" s="370"/>
      <c r="P75" s="200"/>
      <c r="Q75" s="29" t="str">
        <f t="shared" si="39"/>
        <v/>
      </c>
      <c r="R75" s="192">
        <f t="shared" si="32"/>
        <v>0</v>
      </c>
      <c r="S75" s="202"/>
      <c r="T75" s="202"/>
      <c r="U75" s="202"/>
      <c r="V75" s="202"/>
      <c r="W75" s="202"/>
      <c r="X75" s="202"/>
      <c r="Y75" s="202"/>
      <c r="Z75" s="202"/>
      <c r="AA75" s="202"/>
      <c r="AB75" s="201"/>
      <c r="AC75" s="201"/>
      <c r="AD75" s="201"/>
      <c r="AE75" s="201"/>
      <c r="AF75" s="202"/>
      <c r="AG75" s="202"/>
      <c r="AH75" s="202"/>
      <c r="AI75" s="202"/>
      <c r="AJ75" s="202"/>
      <c r="AK75" s="202"/>
      <c r="AL75" s="202"/>
      <c r="AM75" s="202"/>
      <c r="AN75" s="202"/>
      <c r="AO75" s="202"/>
      <c r="AP75" s="202"/>
      <c r="AQ75" s="202"/>
      <c r="AR75" s="202"/>
      <c r="AS75" s="202"/>
      <c r="AT75" s="202"/>
      <c r="AU75" s="202"/>
      <c r="AV75" s="203"/>
      <c r="AW75" s="203"/>
      <c r="AX75" s="184"/>
    </row>
    <row r="76" spans="1:50" ht="12.6" customHeight="1">
      <c r="A76" s="195">
        <f t="shared" si="3"/>
        <v>70</v>
      </c>
      <c r="B76" s="195" t="s">
        <v>69</v>
      </c>
      <c r="C76" s="240" t="s">
        <v>350</v>
      </c>
      <c r="D76" s="431"/>
      <c r="E76" s="196"/>
      <c r="F76" s="196"/>
      <c r="G76" s="196"/>
      <c r="H76" s="196"/>
      <c r="I76" s="196"/>
      <c r="J76" s="196"/>
      <c r="K76" s="196"/>
      <c r="L76" s="196"/>
      <c r="M76" s="196"/>
      <c r="N76" s="198"/>
      <c r="O76" s="370"/>
      <c r="P76" s="200"/>
      <c r="Q76" s="29" t="str">
        <f>IF(ISBLANK(D76),"",D76&amp;"&gt;"&amp;E76&amp;"&gt;"&amp;F76&amp;"&gt;"&amp;G76&amp;"&gt;"&amp;H76&amp;"&gt;"&amp;I76&amp;"&gt;"&amp;J76&amp;"&gt;"&amp;K76&amp;"&gt;"&amp;L76&amp;"&gt;"&amp;M76)</f>
        <v/>
      </c>
      <c r="R76" s="192">
        <f t="shared" si="32"/>
        <v>0</v>
      </c>
      <c r="S76" s="202"/>
      <c r="T76" s="202"/>
      <c r="U76" s="202"/>
      <c r="V76" s="202"/>
      <c r="W76" s="202"/>
      <c r="X76" s="202"/>
      <c r="Y76" s="202"/>
      <c r="Z76" s="202"/>
      <c r="AA76" s="202"/>
      <c r="AB76" s="201"/>
      <c r="AC76" s="201"/>
      <c r="AD76" s="201"/>
      <c r="AE76" s="201"/>
      <c r="AF76" s="202"/>
      <c r="AG76" s="202"/>
      <c r="AH76" s="202"/>
      <c r="AI76" s="202"/>
      <c r="AJ76" s="202"/>
      <c r="AK76" s="202"/>
      <c r="AL76" s="202"/>
      <c r="AM76" s="202"/>
      <c r="AN76" s="202"/>
      <c r="AO76" s="202"/>
      <c r="AP76" s="202"/>
      <c r="AQ76" s="202"/>
      <c r="AR76" s="202"/>
      <c r="AS76" s="202"/>
      <c r="AT76" s="202"/>
      <c r="AU76" s="202"/>
      <c r="AV76" s="203"/>
      <c r="AW76" s="203"/>
      <c r="AX76" s="184"/>
    </row>
    <row r="77" spans="1:50" ht="12.6" customHeight="1">
      <c r="A77" s="195">
        <f t="shared" si="3"/>
        <v>71</v>
      </c>
      <c r="B77" s="195" t="s">
        <v>69</v>
      </c>
      <c r="C77" s="240" t="s">
        <v>350</v>
      </c>
      <c r="D77" s="431"/>
      <c r="E77" s="196"/>
      <c r="F77" s="196"/>
      <c r="G77" s="196"/>
      <c r="H77" s="196"/>
      <c r="I77" s="196"/>
      <c r="J77" s="196"/>
      <c r="K77" s="196"/>
      <c r="L77" s="196"/>
      <c r="M77" s="196"/>
      <c r="N77" s="198"/>
      <c r="O77" s="370"/>
      <c r="P77" s="200"/>
      <c r="Q77" s="29" t="str">
        <f>IF(ISBLANK(D77),"",D77&amp;"&gt;"&amp;E77&amp;"&gt;"&amp;F77&amp;"&gt;"&amp;G77&amp;"&gt;"&amp;H77&amp;"&gt;"&amp;I77&amp;"&gt;"&amp;J77&amp;"&gt;"&amp;K77&amp;"&gt;"&amp;L77&amp;"&gt;"&amp;M77)</f>
        <v/>
      </c>
      <c r="R77" s="192">
        <f t="shared" si="32"/>
        <v>0</v>
      </c>
      <c r="S77" s="202"/>
      <c r="T77" s="202"/>
      <c r="U77" s="202"/>
      <c r="V77" s="202"/>
      <c r="W77" s="202"/>
      <c r="X77" s="202"/>
      <c r="Y77" s="202"/>
      <c r="Z77" s="202"/>
      <c r="AA77" s="202"/>
      <c r="AB77" s="201"/>
      <c r="AC77" s="201"/>
      <c r="AD77" s="201"/>
      <c r="AE77" s="201"/>
      <c r="AF77" s="202"/>
      <c r="AG77" s="202"/>
      <c r="AH77" s="202"/>
      <c r="AI77" s="202"/>
      <c r="AJ77" s="202"/>
      <c r="AK77" s="202"/>
      <c r="AL77" s="202"/>
      <c r="AM77" s="202"/>
      <c r="AN77" s="202"/>
      <c r="AO77" s="202"/>
      <c r="AP77" s="202"/>
      <c r="AQ77" s="202"/>
      <c r="AR77" s="202"/>
      <c r="AS77" s="202"/>
      <c r="AT77" s="202"/>
      <c r="AU77" s="202"/>
      <c r="AV77" s="203"/>
      <c r="AW77" s="203"/>
      <c r="AX77" s="184"/>
    </row>
    <row r="78" spans="1:50" ht="12.6" customHeight="1">
      <c r="A78" s="195">
        <f t="shared" si="3"/>
        <v>72</v>
      </c>
      <c r="B78" s="195" t="s">
        <v>69</v>
      </c>
      <c r="C78" s="240" t="s">
        <v>350</v>
      </c>
      <c r="D78" s="429"/>
      <c r="E78" s="429"/>
      <c r="F78" s="429"/>
      <c r="G78" s="429"/>
      <c r="H78" s="429"/>
      <c r="I78" s="429"/>
      <c r="J78" s="429"/>
      <c r="K78" s="429"/>
      <c r="L78" s="429"/>
      <c r="M78" s="429"/>
      <c r="N78" s="430"/>
      <c r="O78" s="370"/>
      <c r="P78" s="369"/>
      <c r="Q78" s="29" t="str">
        <f t="shared" ref="Q78:Q90" si="40">IF(ISBLANK(D78),"",D78&amp;"&gt;"&amp;E78&amp;"&gt;"&amp;F78&amp;"&gt;"&amp;G78&amp;"&gt;"&amp;H78&amp;"&gt;"&amp;I78&amp;"&gt;"&amp;J78&amp;"&gt;"&amp;K78&amp;"&gt;"&amp;L78&amp;"&gt;"&amp;M78)</f>
        <v/>
      </c>
      <c r="R78" s="192">
        <f t="shared" si="32"/>
        <v>0</v>
      </c>
      <c r="S78" s="203"/>
      <c r="T78" s="203"/>
      <c r="U78" s="203"/>
      <c r="V78" s="203"/>
      <c r="W78" s="203"/>
      <c r="X78" s="203"/>
      <c r="Y78" s="203"/>
      <c r="Z78" s="203"/>
      <c r="AA78" s="203"/>
      <c r="AB78" s="204"/>
      <c r="AC78" s="204"/>
      <c r="AD78" s="204"/>
      <c r="AE78" s="204"/>
      <c r="AF78" s="203"/>
      <c r="AG78" s="20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184"/>
    </row>
    <row r="79" spans="1:50" ht="12.6" customHeight="1">
      <c r="A79" s="195">
        <f t="shared" si="3"/>
        <v>73</v>
      </c>
      <c r="B79" s="195" t="s">
        <v>69</v>
      </c>
      <c r="C79" s="240" t="s">
        <v>350</v>
      </c>
      <c r="D79" s="429"/>
      <c r="E79" s="429"/>
      <c r="F79" s="429"/>
      <c r="G79" s="429"/>
      <c r="H79" s="429"/>
      <c r="I79" s="429"/>
      <c r="J79" s="429"/>
      <c r="K79" s="429"/>
      <c r="L79" s="429"/>
      <c r="M79" s="429"/>
      <c r="N79" s="430"/>
      <c r="O79" s="370"/>
      <c r="P79" s="369"/>
      <c r="Q79" s="29" t="str">
        <f t="shared" ref="Q79:Q85" si="41">IF(ISBLANK(D79),"",D79&amp;"&gt;"&amp;E79&amp;"&gt;"&amp;F79&amp;"&gt;"&amp;G79&amp;"&gt;"&amp;H79&amp;"&gt;"&amp;I79&amp;"&gt;"&amp;J79&amp;"&gt;"&amp;K79&amp;"&gt;"&amp;L79&amp;"&gt;"&amp;M79)</f>
        <v/>
      </c>
      <c r="R79" s="192">
        <f t="shared" si="32"/>
        <v>0</v>
      </c>
      <c r="S79" s="203"/>
      <c r="T79" s="203"/>
      <c r="U79" s="203"/>
      <c r="V79" s="203"/>
      <c r="W79" s="203"/>
      <c r="X79" s="203"/>
      <c r="Y79" s="203"/>
      <c r="Z79" s="203"/>
      <c r="AA79" s="203"/>
      <c r="AB79" s="204"/>
      <c r="AC79" s="204"/>
      <c r="AD79" s="204"/>
      <c r="AE79" s="204"/>
      <c r="AF79" s="203"/>
      <c r="AG79" s="203"/>
      <c r="AH79" s="203"/>
      <c r="AI79" s="203"/>
      <c r="AJ79" s="203"/>
      <c r="AK79" s="203"/>
      <c r="AL79" s="203"/>
      <c r="AM79" s="203"/>
      <c r="AN79" s="203"/>
      <c r="AO79" s="203"/>
      <c r="AP79" s="203"/>
      <c r="AQ79" s="203"/>
      <c r="AR79" s="203"/>
      <c r="AS79" s="203"/>
      <c r="AT79" s="203"/>
      <c r="AU79" s="203"/>
      <c r="AV79" s="203"/>
      <c r="AW79" s="203"/>
      <c r="AX79" s="184"/>
    </row>
    <row r="80" spans="1:50" ht="12.6" customHeight="1">
      <c r="A80" s="195">
        <f t="shared" si="3"/>
        <v>74</v>
      </c>
      <c r="B80" s="195" t="s">
        <v>69</v>
      </c>
      <c r="C80" s="240" t="s">
        <v>350</v>
      </c>
      <c r="D80" s="431"/>
      <c r="E80" s="431"/>
      <c r="F80" s="431"/>
      <c r="G80" s="334"/>
      <c r="H80" s="431"/>
      <c r="I80" s="431"/>
      <c r="J80" s="431"/>
      <c r="K80" s="431"/>
      <c r="L80" s="431"/>
      <c r="M80" s="431"/>
      <c r="N80" s="431"/>
      <c r="O80" s="333"/>
      <c r="P80" s="333"/>
      <c r="Q80" s="29" t="str">
        <f t="shared" si="41"/>
        <v/>
      </c>
      <c r="R80" s="192">
        <f t="shared" si="2"/>
        <v>0</v>
      </c>
      <c r="S80" s="203"/>
      <c r="T80" s="203"/>
      <c r="U80" s="203"/>
      <c r="V80" s="203"/>
      <c r="W80" s="203"/>
      <c r="X80" s="203"/>
      <c r="Y80" s="203"/>
      <c r="Z80" s="203"/>
      <c r="AA80" s="203"/>
      <c r="AB80" s="204"/>
      <c r="AC80" s="204"/>
      <c r="AD80" s="204"/>
      <c r="AE80" s="204"/>
      <c r="AF80" s="203"/>
      <c r="AG80" s="203"/>
      <c r="AH80" s="203"/>
      <c r="AI80" s="203"/>
      <c r="AJ80" s="203"/>
      <c r="AK80" s="203"/>
      <c r="AL80" s="203"/>
      <c r="AM80" s="203"/>
      <c r="AN80" s="203"/>
      <c r="AO80" s="203"/>
      <c r="AP80" s="203"/>
      <c r="AQ80" s="203"/>
      <c r="AR80" s="203"/>
      <c r="AS80" s="203"/>
      <c r="AT80" s="203"/>
      <c r="AU80" s="203"/>
      <c r="AV80" s="203"/>
      <c r="AW80" s="203"/>
      <c r="AX80" s="184"/>
    </row>
    <row r="81" spans="1:50" ht="12.6" customHeight="1">
      <c r="A81" s="195">
        <f t="shared" si="3"/>
        <v>75</v>
      </c>
      <c r="B81" s="195" t="s">
        <v>69</v>
      </c>
      <c r="C81" s="240" t="s">
        <v>350</v>
      </c>
      <c r="D81" s="431"/>
      <c r="E81" s="431"/>
      <c r="F81" s="431"/>
      <c r="G81" s="334"/>
      <c r="H81" s="431"/>
      <c r="I81" s="431"/>
      <c r="J81" s="431"/>
      <c r="K81" s="431"/>
      <c r="L81" s="431"/>
      <c r="M81" s="431"/>
      <c r="N81" s="431"/>
      <c r="O81" s="333"/>
      <c r="P81" s="333"/>
      <c r="Q81" s="29" t="str">
        <f t="shared" si="41"/>
        <v/>
      </c>
      <c r="R81" s="192">
        <f t="shared" si="2"/>
        <v>0</v>
      </c>
      <c r="S81" s="203"/>
      <c r="T81" s="203"/>
      <c r="U81" s="203"/>
      <c r="V81" s="203"/>
      <c r="W81" s="203"/>
      <c r="X81" s="203"/>
      <c r="Y81" s="203"/>
      <c r="Z81" s="203"/>
      <c r="AA81" s="203"/>
      <c r="AB81" s="204"/>
      <c r="AC81" s="204"/>
      <c r="AD81" s="204"/>
      <c r="AE81" s="204"/>
      <c r="AF81" s="203"/>
      <c r="AG81" s="203"/>
      <c r="AH81" s="203"/>
      <c r="AI81" s="203"/>
      <c r="AJ81" s="203"/>
      <c r="AK81" s="203"/>
      <c r="AL81" s="203"/>
      <c r="AM81" s="203"/>
      <c r="AN81" s="203"/>
      <c r="AO81" s="203"/>
      <c r="AP81" s="203"/>
      <c r="AQ81" s="203"/>
      <c r="AR81" s="203"/>
      <c r="AS81" s="203"/>
      <c r="AT81" s="203"/>
      <c r="AU81" s="203"/>
      <c r="AV81" s="203"/>
      <c r="AW81" s="203"/>
      <c r="AX81" s="184"/>
    </row>
    <row r="82" spans="1:50" ht="12.6" customHeight="1">
      <c r="A82" s="195">
        <f t="shared" si="3"/>
        <v>76</v>
      </c>
      <c r="B82" s="195" t="s">
        <v>69</v>
      </c>
      <c r="C82" s="240" t="s">
        <v>350</v>
      </c>
      <c r="D82" s="330"/>
      <c r="E82" s="334"/>
      <c r="F82" s="429"/>
      <c r="G82" s="429"/>
      <c r="H82" s="429"/>
      <c r="I82" s="429"/>
      <c r="J82" s="429"/>
      <c r="K82" s="429"/>
      <c r="L82" s="429"/>
      <c r="M82" s="429"/>
      <c r="N82" s="430"/>
      <c r="O82" s="370"/>
      <c r="P82" s="333"/>
      <c r="Q82" s="29" t="str">
        <f t="shared" si="41"/>
        <v/>
      </c>
      <c r="R82" s="192">
        <f t="shared" si="2"/>
        <v>0</v>
      </c>
      <c r="S82" s="203"/>
      <c r="T82" s="203"/>
      <c r="U82" s="203"/>
      <c r="V82" s="203"/>
      <c r="W82" s="203"/>
      <c r="X82" s="203"/>
      <c r="Y82" s="203"/>
      <c r="Z82" s="203"/>
      <c r="AA82" s="203"/>
      <c r="AB82" s="204"/>
      <c r="AC82" s="204"/>
      <c r="AD82" s="204"/>
      <c r="AE82" s="204"/>
      <c r="AF82" s="203"/>
      <c r="AG82" s="203"/>
      <c r="AH82" s="203"/>
      <c r="AI82" s="203"/>
      <c r="AJ82" s="203"/>
      <c r="AK82" s="203"/>
      <c r="AL82" s="203"/>
      <c r="AM82" s="203"/>
      <c r="AN82" s="203"/>
      <c r="AO82" s="203"/>
      <c r="AP82" s="203"/>
      <c r="AQ82" s="203"/>
      <c r="AR82" s="203"/>
      <c r="AS82" s="203"/>
      <c r="AT82" s="203"/>
      <c r="AU82" s="203"/>
      <c r="AV82" s="203"/>
      <c r="AW82" s="203"/>
      <c r="AX82" s="184"/>
    </row>
    <row r="83" spans="1:50" ht="12.6" customHeight="1">
      <c r="A83" s="195">
        <f t="shared" si="3"/>
        <v>77</v>
      </c>
      <c r="B83" s="195" t="s">
        <v>69</v>
      </c>
      <c r="C83" s="240" t="s">
        <v>350</v>
      </c>
      <c r="D83" s="431"/>
      <c r="E83" s="431"/>
      <c r="F83" s="431"/>
      <c r="G83" s="334"/>
      <c r="H83" s="431"/>
      <c r="I83" s="431"/>
      <c r="J83" s="431"/>
      <c r="K83" s="431"/>
      <c r="L83" s="431"/>
      <c r="M83" s="431"/>
      <c r="N83" s="431"/>
      <c r="O83" s="333"/>
      <c r="P83" s="333"/>
      <c r="Q83" s="29" t="str">
        <f t="shared" si="41"/>
        <v/>
      </c>
      <c r="R83" s="192">
        <f t="shared" si="2"/>
        <v>0</v>
      </c>
      <c r="S83" s="203"/>
      <c r="T83" s="203"/>
      <c r="U83" s="203"/>
      <c r="V83" s="203"/>
      <c r="W83" s="203"/>
      <c r="X83" s="203"/>
      <c r="Y83" s="203"/>
      <c r="Z83" s="203"/>
      <c r="AA83" s="203"/>
      <c r="AB83" s="204"/>
      <c r="AC83" s="204"/>
      <c r="AD83" s="204"/>
      <c r="AE83" s="204"/>
      <c r="AF83" s="203"/>
      <c r="AG83" s="20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184"/>
    </row>
    <row r="84" spans="1:50" ht="12.6" customHeight="1">
      <c r="A84" s="195">
        <f t="shared" si="3"/>
        <v>78</v>
      </c>
      <c r="B84" s="195" t="s">
        <v>69</v>
      </c>
      <c r="C84" s="240" t="s">
        <v>350</v>
      </c>
      <c r="D84" s="330"/>
      <c r="E84" s="334"/>
      <c r="F84" s="429"/>
      <c r="G84" s="429"/>
      <c r="H84" s="429"/>
      <c r="I84" s="429"/>
      <c r="J84" s="429"/>
      <c r="K84" s="429"/>
      <c r="L84" s="429"/>
      <c r="M84" s="429"/>
      <c r="N84" s="430"/>
      <c r="O84" s="370"/>
      <c r="P84" s="333"/>
      <c r="Q84" s="29" t="str">
        <f t="shared" si="41"/>
        <v/>
      </c>
      <c r="R84" s="192">
        <f t="shared" si="2"/>
        <v>0</v>
      </c>
      <c r="S84" s="203"/>
      <c r="T84" s="203"/>
      <c r="U84" s="203"/>
      <c r="V84" s="203"/>
      <c r="W84" s="203"/>
      <c r="X84" s="203"/>
      <c r="Y84" s="203"/>
      <c r="Z84" s="203"/>
      <c r="AA84" s="203"/>
      <c r="AB84" s="204"/>
      <c r="AC84" s="204"/>
      <c r="AD84" s="204"/>
      <c r="AE84" s="204"/>
      <c r="AF84" s="203"/>
      <c r="AG84" s="203"/>
      <c r="AH84" s="203"/>
      <c r="AI84" s="203"/>
      <c r="AJ84" s="203"/>
      <c r="AK84" s="203"/>
      <c r="AL84" s="203"/>
      <c r="AM84" s="203"/>
      <c r="AN84" s="203"/>
      <c r="AO84" s="203"/>
      <c r="AP84" s="203"/>
      <c r="AQ84" s="203"/>
      <c r="AR84" s="203"/>
      <c r="AS84" s="203"/>
      <c r="AT84" s="203"/>
      <c r="AU84" s="203"/>
      <c r="AV84" s="203"/>
      <c r="AW84" s="203"/>
      <c r="AX84" s="184"/>
    </row>
    <row r="85" spans="1:50" ht="12.6" customHeight="1">
      <c r="A85" s="195">
        <f t="shared" si="3"/>
        <v>79</v>
      </c>
      <c r="B85" s="195" t="s">
        <v>69</v>
      </c>
      <c r="C85" s="240" t="s">
        <v>350</v>
      </c>
      <c r="D85" s="431"/>
      <c r="E85" s="431"/>
      <c r="F85" s="431"/>
      <c r="G85" s="334"/>
      <c r="H85" s="431"/>
      <c r="I85" s="431"/>
      <c r="J85" s="431"/>
      <c r="K85" s="431"/>
      <c r="L85" s="431"/>
      <c r="M85" s="431"/>
      <c r="N85" s="431"/>
      <c r="O85" s="333"/>
      <c r="P85" s="333"/>
      <c r="Q85" s="29" t="str">
        <f t="shared" si="41"/>
        <v/>
      </c>
      <c r="R85" s="192">
        <f t="shared" si="2"/>
        <v>0</v>
      </c>
      <c r="S85" s="203"/>
      <c r="T85" s="203"/>
      <c r="U85" s="203"/>
      <c r="V85" s="203"/>
      <c r="W85" s="203"/>
      <c r="X85" s="203"/>
      <c r="Y85" s="203"/>
      <c r="Z85" s="203"/>
      <c r="AA85" s="203"/>
      <c r="AB85" s="204"/>
      <c r="AC85" s="204"/>
      <c r="AD85" s="204"/>
      <c r="AE85" s="204"/>
      <c r="AF85" s="203"/>
      <c r="AG85" s="203"/>
      <c r="AH85" s="203"/>
      <c r="AI85" s="203"/>
      <c r="AJ85" s="203"/>
      <c r="AK85" s="203"/>
      <c r="AL85" s="203"/>
      <c r="AM85" s="203"/>
      <c r="AN85" s="203"/>
      <c r="AO85" s="203"/>
      <c r="AP85" s="203"/>
      <c r="AQ85" s="203"/>
      <c r="AR85" s="203"/>
      <c r="AS85" s="203"/>
      <c r="AT85" s="203"/>
      <c r="AU85" s="203"/>
      <c r="AV85" s="203"/>
      <c r="AW85" s="203"/>
      <c r="AX85" s="184"/>
    </row>
    <row r="86" spans="1:50" ht="12.6" customHeight="1">
      <c r="A86" s="195">
        <f t="shared" si="3"/>
        <v>80</v>
      </c>
      <c r="B86" s="195" t="s">
        <v>69</v>
      </c>
      <c r="C86" s="240" t="s">
        <v>350</v>
      </c>
      <c r="D86" s="431"/>
      <c r="E86" s="431"/>
      <c r="F86" s="431"/>
      <c r="G86" s="334"/>
      <c r="H86" s="196"/>
      <c r="I86" s="196"/>
      <c r="J86" s="196"/>
      <c r="K86" s="196"/>
      <c r="L86" s="196"/>
      <c r="M86" s="196"/>
      <c r="N86" s="198"/>
      <c r="O86" s="370"/>
      <c r="P86" s="333"/>
      <c r="Q86" s="29" t="str">
        <f t="shared" si="40"/>
        <v/>
      </c>
      <c r="R86" s="192">
        <f t="shared" si="2"/>
        <v>0</v>
      </c>
      <c r="S86" s="203"/>
      <c r="T86" s="203"/>
      <c r="U86" s="203"/>
      <c r="V86" s="203"/>
      <c r="W86" s="203"/>
      <c r="X86" s="203"/>
      <c r="Y86" s="203"/>
      <c r="Z86" s="203"/>
      <c r="AA86" s="203"/>
      <c r="AB86" s="203"/>
      <c r="AC86" s="203"/>
      <c r="AD86" s="203"/>
      <c r="AE86" s="204"/>
      <c r="AF86" s="203"/>
      <c r="AG86" s="203"/>
      <c r="AH86" s="203"/>
      <c r="AI86" s="203"/>
      <c r="AJ86" s="203"/>
      <c r="AK86" s="203"/>
      <c r="AL86" s="203"/>
      <c r="AM86" s="203"/>
      <c r="AN86" s="203"/>
      <c r="AO86" s="203"/>
      <c r="AP86" s="203"/>
      <c r="AQ86" s="203"/>
      <c r="AR86" s="203"/>
      <c r="AS86" s="203"/>
      <c r="AT86" s="203"/>
      <c r="AU86" s="203"/>
      <c r="AV86" s="203"/>
      <c r="AW86" s="203"/>
      <c r="AX86" s="184"/>
    </row>
    <row r="87" spans="1:50" ht="12.6" customHeight="1">
      <c r="A87" s="195">
        <f t="shared" si="3"/>
        <v>81</v>
      </c>
      <c r="B87" s="195" t="s">
        <v>69</v>
      </c>
      <c r="C87" s="240" t="s">
        <v>350</v>
      </c>
      <c r="D87" s="431"/>
      <c r="E87" s="431"/>
      <c r="F87" s="431"/>
      <c r="G87" s="334"/>
      <c r="H87" s="429"/>
      <c r="I87" s="429"/>
      <c r="J87" s="429"/>
      <c r="K87" s="429"/>
      <c r="L87" s="429"/>
      <c r="M87" s="429"/>
      <c r="N87" s="430"/>
      <c r="O87" s="370"/>
      <c r="P87" s="333"/>
      <c r="Q87" s="29" t="str">
        <f t="shared" si="40"/>
        <v/>
      </c>
      <c r="R87" s="192">
        <f t="shared" si="2"/>
        <v>0</v>
      </c>
      <c r="S87" s="203"/>
      <c r="T87" s="203"/>
      <c r="U87" s="203"/>
      <c r="V87" s="203"/>
      <c r="W87" s="203"/>
      <c r="X87" s="203"/>
      <c r="Y87" s="203"/>
      <c r="Z87" s="203"/>
      <c r="AA87" s="203"/>
      <c r="AB87" s="203"/>
      <c r="AC87" s="203"/>
      <c r="AD87" s="203"/>
      <c r="AE87" s="204"/>
      <c r="AF87" s="203"/>
      <c r="AG87" s="203"/>
      <c r="AH87" s="203"/>
      <c r="AI87" s="203"/>
      <c r="AJ87" s="203"/>
      <c r="AK87" s="203"/>
      <c r="AL87" s="203"/>
      <c r="AM87" s="203"/>
      <c r="AN87" s="203"/>
      <c r="AO87" s="203"/>
      <c r="AP87" s="203"/>
      <c r="AQ87" s="203"/>
      <c r="AR87" s="203"/>
      <c r="AS87" s="203"/>
      <c r="AT87" s="203"/>
      <c r="AU87" s="203"/>
      <c r="AV87" s="203"/>
      <c r="AW87" s="203"/>
      <c r="AX87" s="184"/>
    </row>
    <row r="88" spans="1:50" ht="12.6" customHeight="1">
      <c r="A88" s="195">
        <f t="shared" si="3"/>
        <v>82</v>
      </c>
      <c r="B88" s="195" t="s">
        <v>69</v>
      </c>
      <c r="C88" s="240" t="s">
        <v>350</v>
      </c>
      <c r="D88" s="431"/>
      <c r="E88" s="431"/>
      <c r="F88" s="431"/>
      <c r="G88" s="334"/>
      <c r="H88" s="431"/>
      <c r="I88" s="431"/>
      <c r="J88" s="431"/>
      <c r="K88" s="431"/>
      <c r="L88" s="431"/>
      <c r="M88" s="431"/>
      <c r="N88" s="431"/>
      <c r="O88" s="370"/>
      <c r="P88" s="333"/>
      <c r="Q88" s="29" t="str">
        <f t="shared" si="40"/>
        <v/>
      </c>
      <c r="R88" s="192">
        <f t="shared" si="2"/>
        <v>0</v>
      </c>
      <c r="S88" s="203"/>
      <c r="T88" s="203"/>
      <c r="U88" s="203"/>
      <c r="V88" s="203"/>
      <c r="W88" s="203"/>
      <c r="X88" s="203"/>
      <c r="Y88" s="203"/>
      <c r="Z88" s="203"/>
      <c r="AA88" s="203"/>
      <c r="AB88" s="203"/>
      <c r="AC88" s="203"/>
      <c r="AD88" s="203"/>
      <c r="AE88" s="203"/>
      <c r="AF88" s="203"/>
      <c r="AG88" s="203"/>
      <c r="AH88" s="203"/>
      <c r="AI88" s="203"/>
      <c r="AJ88" s="203"/>
      <c r="AK88" s="203"/>
      <c r="AL88" s="203"/>
      <c r="AM88" s="203"/>
      <c r="AN88" s="203"/>
      <c r="AO88" s="203"/>
      <c r="AP88" s="203"/>
      <c r="AQ88" s="203"/>
      <c r="AR88" s="203"/>
      <c r="AS88" s="203"/>
      <c r="AT88" s="203"/>
      <c r="AU88" s="203"/>
      <c r="AV88" s="203"/>
      <c r="AW88" s="203"/>
      <c r="AX88" s="184"/>
    </row>
    <row r="89" spans="1:50" ht="12.6" customHeight="1">
      <c r="A89" s="195">
        <f t="shared" si="3"/>
        <v>83</v>
      </c>
      <c r="B89" s="195" t="s">
        <v>69</v>
      </c>
      <c r="C89" s="240" t="s">
        <v>350</v>
      </c>
      <c r="D89" s="431"/>
      <c r="E89" s="196"/>
      <c r="F89" s="196"/>
      <c r="G89" s="196"/>
      <c r="H89" s="196"/>
      <c r="I89" s="196"/>
      <c r="J89" s="196"/>
      <c r="K89" s="196"/>
      <c r="L89" s="196"/>
      <c r="M89" s="196"/>
      <c r="N89" s="198"/>
      <c r="O89" s="370"/>
      <c r="P89" s="200"/>
      <c r="Q89" s="29" t="str">
        <f t="shared" si="40"/>
        <v/>
      </c>
      <c r="R89" s="192">
        <f t="shared" si="2"/>
        <v>0</v>
      </c>
      <c r="S89" s="203"/>
      <c r="T89" s="203"/>
      <c r="U89" s="203"/>
      <c r="V89" s="203"/>
      <c r="W89" s="203"/>
      <c r="X89" s="203"/>
      <c r="Y89" s="203"/>
      <c r="Z89" s="203"/>
      <c r="AA89" s="203"/>
      <c r="AB89" s="203"/>
      <c r="AC89" s="203"/>
      <c r="AD89" s="203"/>
      <c r="AE89" s="203"/>
      <c r="AF89" s="203"/>
      <c r="AH89" s="203"/>
      <c r="AI89" s="203"/>
      <c r="AJ89" s="203"/>
      <c r="AK89" s="203"/>
      <c r="AL89" s="203"/>
      <c r="AM89" s="203"/>
      <c r="AN89" s="203"/>
      <c r="AO89" s="203"/>
      <c r="AP89" s="203"/>
      <c r="AQ89" s="203"/>
      <c r="AR89" s="203"/>
      <c r="AS89" s="203"/>
      <c r="AT89" s="203"/>
      <c r="AU89" s="203"/>
      <c r="AV89" s="203"/>
      <c r="AW89" s="203"/>
      <c r="AX89" s="184"/>
    </row>
    <row r="90" spans="1:50" ht="12.6" customHeight="1">
      <c r="A90" s="195">
        <f t="shared" si="3"/>
        <v>84</v>
      </c>
      <c r="B90" s="195" t="s">
        <v>69</v>
      </c>
      <c r="C90" s="240" t="s">
        <v>350</v>
      </c>
      <c r="D90" s="431"/>
      <c r="E90" s="196"/>
      <c r="F90" s="196"/>
      <c r="G90" s="196"/>
      <c r="H90" s="196"/>
      <c r="I90" s="196"/>
      <c r="J90" s="196"/>
      <c r="K90" s="196"/>
      <c r="L90" s="196"/>
      <c r="M90" s="196"/>
      <c r="N90" s="198"/>
      <c r="O90" s="370"/>
      <c r="P90" s="200"/>
      <c r="Q90" s="29" t="str">
        <f t="shared" si="40"/>
        <v/>
      </c>
      <c r="R90" s="192">
        <f t="shared" si="2"/>
        <v>0</v>
      </c>
      <c r="S90" s="203"/>
      <c r="T90" s="203"/>
      <c r="U90" s="203"/>
      <c r="V90" s="203"/>
      <c r="W90" s="203"/>
      <c r="X90" s="203"/>
      <c r="Y90" s="203"/>
      <c r="Z90" s="203"/>
      <c r="AA90" s="203"/>
      <c r="AB90" s="203"/>
      <c r="AC90" s="203"/>
      <c r="AD90" s="203"/>
      <c r="AE90" s="203"/>
      <c r="AF90" s="203"/>
      <c r="AG90" s="203"/>
      <c r="AH90" s="203"/>
      <c r="AI90" s="203"/>
      <c r="AJ90" s="203"/>
      <c r="AK90" s="203"/>
      <c r="AL90" s="203"/>
      <c r="AM90" s="203"/>
      <c r="AN90" s="203"/>
      <c r="AO90" s="203"/>
      <c r="AP90" s="203"/>
      <c r="AQ90" s="203"/>
      <c r="AR90" s="203"/>
      <c r="AS90" s="203"/>
      <c r="AT90" s="203"/>
      <c r="AU90" s="203"/>
      <c r="AV90" s="203"/>
      <c r="AW90" s="203"/>
      <c r="AX90" s="184"/>
    </row>
    <row r="91" spans="1:50" ht="12.6" customHeight="1">
      <c r="A91" s="195">
        <f t="shared" si="3"/>
        <v>85</v>
      </c>
      <c r="B91" s="195" t="s">
        <v>69</v>
      </c>
      <c r="C91" s="240" t="s">
        <v>350</v>
      </c>
      <c r="D91" s="431"/>
      <c r="E91" s="196"/>
      <c r="F91" s="196"/>
      <c r="G91" s="196"/>
      <c r="H91" s="196"/>
      <c r="I91" s="196"/>
      <c r="J91" s="196"/>
      <c r="K91" s="196"/>
      <c r="L91" s="196"/>
      <c r="M91" s="196"/>
      <c r="N91" s="198"/>
      <c r="O91" s="370"/>
      <c r="P91" s="200"/>
      <c r="Q91" s="29" t="str">
        <f t="shared" ref="Q91:Q95" si="42">IF(ISBLANK(D91),"",D91&amp;"&gt;"&amp;E91&amp;"&gt;"&amp;F91&amp;"&gt;"&amp;G91&amp;"&gt;"&amp;H91&amp;"&gt;"&amp;I91&amp;"&gt;"&amp;J91&amp;"&gt;"&amp;K91&amp;"&gt;"&amp;L91&amp;"&gt;"&amp;M91)</f>
        <v/>
      </c>
      <c r="R91" s="192">
        <f t="shared" si="2"/>
        <v>0</v>
      </c>
      <c r="S91" s="203"/>
      <c r="T91" s="203"/>
      <c r="U91" s="203"/>
      <c r="V91" s="203"/>
      <c r="W91" s="203"/>
      <c r="X91" s="203"/>
      <c r="Y91" s="203"/>
      <c r="Z91" s="203"/>
      <c r="AA91" s="203"/>
      <c r="AB91" s="203"/>
      <c r="AC91" s="203"/>
      <c r="AD91" s="203"/>
      <c r="AE91" s="203"/>
      <c r="AF91" s="203"/>
      <c r="AG91" s="203"/>
      <c r="AH91" s="203"/>
      <c r="AI91" s="203"/>
      <c r="AJ91" s="203"/>
      <c r="AK91" s="203"/>
      <c r="AL91" s="203"/>
      <c r="AM91" s="203"/>
      <c r="AN91" s="203"/>
      <c r="AO91" s="203"/>
      <c r="AP91" s="203"/>
      <c r="AQ91" s="203"/>
      <c r="AR91" s="203"/>
      <c r="AS91" s="203"/>
      <c r="AT91" s="203"/>
      <c r="AU91" s="203"/>
      <c r="AV91" s="203"/>
      <c r="AW91" s="203"/>
      <c r="AX91" s="184"/>
    </row>
    <row r="92" spans="1:50" ht="12.6" customHeight="1">
      <c r="A92" s="195">
        <f t="shared" si="3"/>
        <v>86</v>
      </c>
      <c r="B92" s="195" t="s">
        <v>69</v>
      </c>
      <c r="C92" s="240" t="s">
        <v>350</v>
      </c>
      <c r="D92" s="431"/>
      <c r="E92" s="431"/>
      <c r="F92" s="431"/>
      <c r="G92" s="334"/>
      <c r="H92" s="196"/>
      <c r="I92" s="196"/>
      <c r="J92" s="196"/>
      <c r="K92" s="196"/>
      <c r="L92" s="196"/>
      <c r="M92" s="196"/>
      <c r="N92" s="198"/>
      <c r="O92" s="370"/>
      <c r="P92" s="200"/>
      <c r="Q92" s="29" t="str">
        <f t="shared" si="42"/>
        <v/>
      </c>
      <c r="R92" s="192">
        <f t="shared" si="2"/>
        <v>0</v>
      </c>
      <c r="S92" s="203"/>
      <c r="T92" s="203"/>
      <c r="U92" s="203"/>
      <c r="V92" s="203"/>
      <c r="W92" s="203"/>
      <c r="X92" s="203"/>
      <c r="Y92" s="203"/>
      <c r="Z92" s="203"/>
      <c r="AA92" s="203"/>
      <c r="AB92" s="203"/>
      <c r="AC92" s="203"/>
      <c r="AD92" s="203"/>
      <c r="AE92" s="203"/>
      <c r="AF92" s="203"/>
      <c r="AG92" s="203"/>
      <c r="AH92" s="203"/>
      <c r="AI92" s="203"/>
      <c r="AJ92" s="203"/>
      <c r="AK92" s="203"/>
      <c r="AL92" s="203"/>
      <c r="AM92" s="203"/>
      <c r="AN92" s="203"/>
      <c r="AO92" s="203"/>
      <c r="AP92" s="203"/>
      <c r="AQ92" s="203"/>
      <c r="AR92" s="203"/>
      <c r="AS92" s="203"/>
      <c r="AT92" s="203"/>
      <c r="AU92" s="203"/>
      <c r="AV92" s="203"/>
      <c r="AW92" s="203"/>
      <c r="AX92" s="184"/>
    </row>
    <row r="93" spans="1:50" ht="12.6" customHeight="1">
      <c r="A93" s="195">
        <f t="shared" si="3"/>
        <v>87</v>
      </c>
      <c r="B93" s="195" t="s">
        <v>69</v>
      </c>
      <c r="C93" s="240" t="s">
        <v>350</v>
      </c>
      <c r="D93" s="431"/>
      <c r="E93" s="431"/>
      <c r="F93" s="431"/>
      <c r="G93" s="334"/>
      <c r="H93" s="196"/>
      <c r="I93" s="196"/>
      <c r="J93" s="196"/>
      <c r="K93" s="196"/>
      <c r="L93" s="196"/>
      <c r="M93" s="196"/>
      <c r="N93" s="198"/>
      <c r="O93" s="370"/>
      <c r="P93" s="333"/>
      <c r="Q93" s="29" t="str">
        <f t="shared" ref="Q93" si="43">IF(ISBLANK(D93),"",D93&amp;"&gt;"&amp;E93&amp;"&gt;"&amp;F93&amp;"&gt;"&amp;G93&amp;"&gt;"&amp;H93&amp;"&gt;"&amp;I93&amp;"&gt;"&amp;J93&amp;"&gt;"&amp;K93&amp;"&gt;"&amp;L93&amp;"&gt;"&amp;M93)</f>
        <v/>
      </c>
      <c r="R93" s="192">
        <f t="shared" si="2"/>
        <v>0</v>
      </c>
      <c r="S93" s="203"/>
      <c r="T93" s="203"/>
      <c r="U93" s="203"/>
      <c r="V93" s="203"/>
      <c r="W93" s="203"/>
      <c r="X93" s="203"/>
      <c r="Y93" s="203"/>
      <c r="Z93" s="203"/>
      <c r="AA93" s="203"/>
      <c r="AB93" s="203"/>
      <c r="AC93" s="203"/>
      <c r="AD93" s="203"/>
      <c r="AE93" s="203"/>
      <c r="AF93" s="203"/>
      <c r="AG93" s="203"/>
      <c r="AH93" s="203"/>
      <c r="AI93" s="203"/>
      <c r="AJ93" s="203"/>
      <c r="AK93" s="203"/>
      <c r="AL93" s="203"/>
      <c r="AM93" s="203"/>
      <c r="AN93" s="203"/>
      <c r="AO93" s="203"/>
      <c r="AP93" s="203"/>
      <c r="AQ93" s="203"/>
      <c r="AR93" s="203"/>
      <c r="AS93" s="203"/>
      <c r="AT93" s="203"/>
      <c r="AU93" s="203"/>
      <c r="AV93" s="203"/>
      <c r="AW93" s="203"/>
      <c r="AX93" s="184"/>
    </row>
    <row r="94" spans="1:50" ht="12.6" customHeight="1">
      <c r="A94" s="195">
        <f t="shared" si="3"/>
        <v>88</v>
      </c>
      <c r="B94" s="195" t="s">
        <v>69</v>
      </c>
      <c r="C94" s="240" t="s">
        <v>350</v>
      </c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8"/>
      <c r="O94" s="370"/>
      <c r="P94" s="200"/>
      <c r="Q94" s="29" t="str">
        <f t="shared" si="42"/>
        <v/>
      </c>
      <c r="R94" s="192">
        <f t="shared" si="2"/>
        <v>0</v>
      </c>
      <c r="S94" s="203"/>
      <c r="T94" s="203"/>
      <c r="U94" s="203"/>
      <c r="V94" s="203"/>
      <c r="W94" s="203"/>
      <c r="X94" s="203"/>
      <c r="Y94" s="203"/>
      <c r="Z94" s="203"/>
      <c r="AA94" s="203"/>
      <c r="AB94" s="203"/>
      <c r="AC94" s="203"/>
      <c r="AD94" s="203"/>
      <c r="AE94" s="203"/>
      <c r="AF94" s="203"/>
      <c r="AG94" s="203"/>
      <c r="AH94" s="203"/>
      <c r="AI94" s="203"/>
      <c r="AJ94" s="203"/>
      <c r="AK94" s="203"/>
      <c r="AL94" s="203"/>
      <c r="AM94" s="203"/>
      <c r="AN94" s="203"/>
      <c r="AO94" s="203"/>
      <c r="AP94" s="203"/>
      <c r="AQ94" s="203"/>
      <c r="AR94" s="203"/>
      <c r="AS94" s="203"/>
      <c r="AT94" s="203"/>
      <c r="AU94" s="203"/>
      <c r="AV94" s="203"/>
      <c r="AW94" s="203"/>
      <c r="AX94" s="184"/>
    </row>
    <row r="95" spans="1:50" ht="12.6" customHeight="1">
      <c r="A95" s="195">
        <f t="shared" si="3"/>
        <v>89</v>
      </c>
      <c r="B95" s="195" t="s">
        <v>69</v>
      </c>
      <c r="C95" s="240" t="s">
        <v>350</v>
      </c>
      <c r="D95" s="196"/>
      <c r="E95" s="196"/>
      <c r="F95" s="196"/>
      <c r="G95" s="196"/>
      <c r="H95" s="196"/>
      <c r="I95" s="196"/>
      <c r="J95" s="196"/>
      <c r="K95" s="196"/>
      <c r="L95" s="196"/>
      <c r="M95" s="196"/>
      <c r="N95" s="198"/>
      <c r="O95" s="370"/>
      <c r="P95" s="200"/>
      <c r="Q95" s="29" t="str">
        <f t="shared" si="42"/>
        <v/>
      </c>
      <c r="R95" s="192">
        <f t="shared" si="2"/>
        <v>0</v>
      </c>
      <c r="S95" s="203"/>
      <c r="T95" s="203"/>
      <c r="U95" s="203"/>
      <c r="V95" s="203"/>
      <c r="W95" s="203"/>
      <c r="X95" s="203"/>
      <c r="Y95" s="203"/>
      <c r="Z95" s="203"/>
      <c r="AA95" s="203"/>
      <c r="AB95" s="203"/>
      <c r="AC95" s="203"/>
      <c r="AD95" s="203"/>
      <c r="AE95" s="203"/>
      <c r="AF95" s="203"/>
      <c r="AG95" s="203"/>
      <c r="AH95" s="203"/>
      <c r="AI95" s="203"/>
      <c r="AJ95" s="203"/>
      <c r="AK95" s="203"/>
      <c r="AL95" s="203"/>
      <c r="AM95" s="203"/>
      <c r="AN95" s="203"/>
      <c r="AO95" s="203"/>
      <c r="AP95" s="203"/>
      <c r="AQ95" s="203"/>
      <c r="AR95" s="203"/>
      <c r="AS95" s="203"/>
      <c r="AT95" s="203"/>
      <c r="AU95" s="203"/>
      <c r="AV95" s="203"/>
      <c r="AW95" s="203"/>
      <c r="AX95" s="184"/>
    </row>
    <row r="96" spans="1:50" ht="12.6" customHeight="1">
      <c r="A96" s="206"/>
      <c r="B96" s="207" t="s">
        <v>348</v>
      </c>
      <c r="C96" s="207"/>
      <c r="D96" s="432"/>
      <c r="E96" s="433"/>
      <c r="F96" s="433"/>
      <c r="G96" s="433"/>
      <c r="H96" s="433"/>
      <c r="I96" s="434"/>
      <c r="J96" s="434"/>
      <c r="K96" s="434"/>
      <c r="L96" s="434"/>
      <c r="M96" s="434"/>
      <c r="N96" s="434"/>
      <c r="O96" s="209"/>
      <c r="P96" s="210"/>
      <c r="Q96" s="435"/>
      <c r="R96" s="211"/>
      <c r="S96" s="211"/>
      <c r="T96" s="211"/>
      <c r="U96" s="211"/>
      <c r="V96" s="211"/>
      <c r="W96" s="211"/>
      <c r="X96" s="211"/>
      <c r="Y96" s="211"/>
      <c r="Z96" s="211"/>
      <c r="AA96" s="211"/>
      <c r="AB96" s="211"/>
      <c r="AC96" s="211"/>
      <c r="AD96" s="211"/>
      <c r="AE96" s="211"/>
      <c r="AF96" s="211"/>
      <c r="AG96" s="211"/>
      <c r="AH96" s="211"/>
      <c r="AI96" s="211"/>
      <c r="AJ96" s="211"/>
      <c r="AK96" s="211"/>
      <c r="AL96" s="211"/>
      <c r="AM96" s="211"/>
      <c r="AN96" s="211"/>
      <c r="AO96" s="211"/>
      <c r="AP96" s="211"/>
      <c r="AQ96" s="211"/>
      <c r="AR96" s="211"/>
      <c r="AS96" s="211"/>
      <c r="AT96" s="211"/>
      <c r="AU96" s="211"/>
      <c r="AV96" s="211"/>
      <c r="AW96" s="208"/>
      <c r="AX96" s="212"/>
    </row>
    <row r="97" spans="9:50">
      <c r="I97" s="171"/>
      <c r="J97" s="171"/>
      <c r="K97" s="171"/>
      <c r="L97" s="171"/>
      <c r="M97" s="171"/>
      <c r="P97" s="214"/>
      <c r="Q97" s="215"/>
      <c r="R97" s="215"/>
      <c r="S97" s="174"/>
      <c r="AW97" s="167"/>
      <c r="AX97" s="167"/>
    </row>
  </sheetData>
  <autoFilter ref="A6:AW96" xr:uid="{00000000-0009-0000-0000-000003000000}"/>
  <phoneticPr fontId="4"/>
  <conditionalFormatting sqref="S54:V54 X54:AW54 S45:AW46 S19:AW19 S66:AW67 S74:AW96 S70:AW70 S69:AT69 AV69:AW69 AU71 S73:W73 Y73:AW73 S21:AE22 S48:AW53 S24:AW26 S10:AD10 AH10:AI10 S11:AO11 AQ11:AW11 AP10 AG21:AP22 S20:AN20 AQ20:AW22 S37:AW37 S15:AW17 S7:AW9 S40:AW40 S41:AQ41 AS41:AW41 AR42">
    <cfRule type="expression" dxfId="128" priority="164">
      <formula>S$5=0</formula>
    </cfRule>
  </conditionalFormatting>
  <conditionalFormatting sqref="W54">
    <cfRule type="expression" dxfId="127" priority="86">
      <formula>W$5=0</formula>
    </cfRule>
  </conditionalFormatting>
  <conditionalFormatting sqref="Z53:AA53">
    <cfRule type="expression" dxfId="126" priority="82">
      <formula>Z$5=0</formula>
    </cfRule>
  </conditionalFormatting>
  <conditionalFormatting sqref="S18:AW18">
    <cfRule type="expression" dxfId="125" priority="81">
      <formula>S$5=0</formula>
    </cfRule>
  </conditionalFormatting>
  <conditionalFormatting sqref="S47:AW47">
    <cfRule type="expression" dxfId="124" priority="80">
      <formula>S$5=0</formula>
    </cfRule>
  </conditionalFormatting>
  <conditionalFormatting sqref="S44:AW44">
    <cfRule type="expression" dxfId="123" priority="76">
      <formula>S$5=0</formula>
    </cfRule>
  </conditionalFormatting>
  <conditionalFormatting sqref="AQ27:AW27 S27:AO27">
    <cfRule type="expression" dxfId="122" priority="75">
      <formula>S$5=0</formula>
    </cfRule>
  </conditionalFormatting>
  <conditionalFormatting sqref="S34:AW34">
    <cfRule type="expression" dxfId="121" priority="70">
      <formula>S$5=0</formula>
    </cfRule>
  </conditionalFormatting>
  <conditionalFormatting sqref="S36:AW36">
    <cfRule type="expression" dxfId="120" priority="69">
      <formula>S$5=0</formula>
    </cfRule>
  </conditionalFormatting>
  <conditionalFormatting sqref="S65:AW65">
    <cfRule type="expression" dxfId="119" priority="67">
      <formula>S$5=0</formula>
    </cfRule>
  </conditionalFormatting>
  <conditionalFormatting sqref="S68:AW68">
    <cfRule type="expression" dxfId="118" priority="66">
      <formula>S$5=0</formula>
    </cfRule>
  </conditionalFormatting>
  <conditionalFormatting sqref="S64:AW64">
    <cfRule type="expression" dxfId="117" priority="63">
      <formula>S$5=0</formula>
    </cfRule>
  </conditionalFormatting>
  <conditionalFormatting sqref="S61:AW61">
    <cfRule type="expression" dxfId="116" priority="61">
      <formula>S$5=0</formula>
    </cfRule>
  </conditionalFormatting>
  <conditionalFormatting sqref="S71:AW71">
    <cfRule type="expression" dxfId="115" priority="59">
      <formula>S$5=0</formula>
    </cfRule>
  </conditionalFormatting>
  <conditionalFormatting sqref="AU69">
    <cfRule type="expression" dxfId="114" priority="58">
      <formula>AU$5=0</formula>
    </cfRule>
  </conditionalFormatting>
  <conditionalFormatting sqref="AU69">
    <cfRule type="expression" dxfId="113" priority="57">
      <formula>AU$5=0</formula>
    </cfRule>
  </conditionalFormatting>
  <conditionalFormatting sqref="S63:AW63">
    <cfRule type="expression" dxfId="112" priority="56">
      <formula>S$5=0</formula>
    </cfRule>
  </conditionalFormatting>
  <conditionalFormatting sqref="S62:AI62 AP62:AW62 AK62:AN62">
    <cfRule type="expression" dxfId="111" priority="55">
      <formula>S$5=0</formula>
    </cfRule>
  </conditionalFormatting>
  <conditionalFormatting sqref="S14:AW14">
    <cfRule type="expression" dxfId="110" priority="54">
      <formula>S$5=0</formula>
    </cfRule>
  </conditionalFormatting>
  <conditionalFormatting sqref="X73">
    <cfRule type="expression" dxfId="109" priority="53">
      <formula>X$5=0</formula>
    </cfRule>
  </conditionalFormatting>
  <conditionalFormatting sqref="S72:AW72">
    <cfRule type="expression" dxfId="108" priority="52">
      <formula>S$5=0</formula>
    </cfRule>
  </conditionalFormatting>
  <conditionalFormatting sqref="AF21">
    <cfRule type="expression" dxfId="107" priority="49">
      <formula>AF$5=0</formula>
    </cfRule>
  </conditionalFormatting>
  <conditionalFormatting sqref="AF22">
    <cfRule type="expression" dxfId="106" priority="48">
      <formula>AF$5=0</formula>
    </cfRule>
  </conditionalFormatting>
  <conditionalFormatting sqref="AI10">
    <cfRule type="expression" dxfId="105" priority="47">
      <formula>AI$5=0</formula>
    </cfRule>
  </conditionalFormatting>
  <conditionalFormatting sqref="S38:AW38">
    <cfRule type="expression" dxfId="104" priority="41">
      <formula>S$5=0</formula>
    </cfRule>
  </conditionalFormatting>
  <conditionalFormatting sqref="S38:AW38">
    <cfRule type="expression" dxfId="103" priority="42">
      <formula>S$5=0</formula>
    </cfRule>
  </conditionalFormatting>
  <conditionalFormatting sqref="AS10">
    <cfRule type="expression" dxfId="102" priority="39">
      <formula>AS$5=0</formula>
    </cfRule>
  </conditionalFormatting>
  <conditionalFormatting sqref="S39:AW39">
    <cfRule type="expression" dxfId="101" priority="38">
      <formula>S$5=0</formula>
    </cfRule>
  </conditionalFormatting>
  <conditionalFormatting sqref="S39:AW39">
    <cfRule type="expression" dxfId="100" priority="37">
      <formula>S$5=0</formula>
    </cfRule>
  </conditionalFormatting>
  <conditionalFormatting sqref="S13:AW13">
    <cfRule type="expression" dxfId="99" priority="35">
      <formula>S$5=0</formula>
    </cfRule>
  </conditionalFormatting>
  <conditionalFormatting sqref="S12:AW12">
    <cfRule type="expression" dxfId="98" priority="34">
      <formula>S$5=0</formula>
    </cfRule>
  </conditionalFormatting>
  <conditionalFormatting sqref="S55:AW56">
    <cfRule type="expression" dxfId="97" priority="33">
      <formula>S$5=0</formula>
    </cfRule>
  </conditionalFormatting>
  <conditionalFormatting sqref="S35:AW35">
    <cfRule type="expression" dxfId="96" priority="32">
      <formula>S$5=0</formula>
    </cfRule>
  </conditionalFormatting>
  <conditionalFormatting sqref="AO10">
    <cfRule type="expression" dxfId="95" priority="30">
      <formula>AO$5=0</formula>
    </cfRule>
  </conditionalFormatting>
  <conditionalFormatting sqref="AO62">
    <cfRule type="expression" dxfId="94" priority="29">
      <formula>AO$5=0</formula>
    </cfRule>
  </conditionalFormatting>
  <conditionalFormatting sqref="S28:AW28 S32:AW33">
    <cfRule type="expression" dxfId="93" priority="28">
      <formula>S$5=0</formula>
    </cfRule>
  </conditionalFormatting>
  <conditionalFormatting sqref="AP27">
    <cfRule type="expression" dxfId="92" priority="27">
      <formula>AP$5=0</formula>
    </cfRule>
  </conditionalFormatting>
  <conditionalFormatting sqref="S57:AW57 S59:AW60">
    <cfRule type="expression" dxfId="91" priority="26">
      <formula>S$5=0</formula>
    </cfRule>
  </conditionalFormatting>
  <conditionalFormatting sqref="S23:AW23">
    <cfRule type="expression" dxfId="90" priority="25">
      <formula>S$5=0</formula>
    </cfRule>
  </conditionalFormatting>
  <conditionalFormatting sqref="AO20:AP20">
    <cfRule type="expression" dxfId="89" priority="24">
      <formula>AO$5=0</formula>
    </cfRule>
  </conditionalFormatting>
  <conditionalFormatting sqref="AU10">
    <cfRule type="expression" dxfId="88" priority="22">
      <formula>AU$5=0</formula>
    </cfRule>
  </conditionalFormatting>
  <conditionalFormatting sqref="AV10">
    <cfRule type="expression" dxfId="87" priority="21">
      <formula>AV$5=0</formula>
    </cfRule>
  </conditionalFormatting>
  <conditionalFormatting sqref="S58:AW58">
    <cfRule type="expression" dxfId="86" priority="20">
      <formula>S$5=0</formula>
    </cfRule>
  </conditionalFormatting>
  <conditionalFormatting sqref="AW10">
    <cfRule type="expression" dxfId="85" priority="19">
      <formula>AW$5=0</formula>
    </cfRule>
  </conditionalFormatting>
  <conditionalFormatting sqref="AE10">
    <cfRule type="expression" dxfId="84" priority="18">
      <formula>AE$5=0</formula>
    </cfRule>
  </conditionalFormatting>
  <conditionalFormatting sqref="AF10">
    <cfRule type="expression" dxfId="83" priority="17">
      <formula>AF$5=0</formula>
    </cfRule>
  </conditionalFormatting>
  <conditionalFormatting sqref="AG10">
    <cfRule type="expression" dxfId="82" priority="16">
      <formula>AG$5=0</formula>
    </cfRule>
  </conditionalFormatting>
  <conditionalFormatting sqref="AJ10">
    <cfRule type="expression" dxfId="81" priority="15">
      <formula>AJ$5=0</formula>
    </cfRule>
  </conditionalFormatting>
  <conditionalFormatting sqref="AJ62">
    <cfRule type="expression" dxfId="80" priority="14">
      <formula>AJ$5=0</formula>
    </cfRule>
  </conditionalFormatting>
  <conditionalFormatting sqref="AK10">
    <cfRule type="expression" dxfId="79" priority="13">
      <formula>AK$5=0</formula>
    </cfRule>
  </conditionalFormatting>
  <conditionalFormatting sqref="AL10">
    <cfRule type="expression" dxfId="78" priority="12">
      <formula>AL$5=0</formula>
    </cfRule>
  </conditionalFormatting>
  <conditionalFormatting sqref="AM10">
    <cfRule type="expression" dxfId="77" priority="11">
      <formula>AM$5=0</formula>
    </cfRule>
  </conditionalFormatting>
  <conditionalFormatting sqref="S31:AW31">
    <cfRule type="expression" dxfId="76" priority="10">
      <formula>S$5=0</formula>
    </cfRule>
  </conditionalFormatting>
  <conditionalFormatting sqref="AN10">
    <cfRule type="expression" dxfId="75" priority="9">
      <formula>AN$5=0</formula>
    </cfRule>
  </conditionalFormatting>
  <conditionalFormatting sqref="AQ10">
    <cfRule type="expression" dxfId="74" priority="8">
      <formula>AQ$5=0</formula>
    </cfRule>
  </conditionalFormatting>
  <conditionalFormatting sqref="AR10">
    <cfRule type="expression" dxfId="73" priority="7">
      <formula>AR$5=0</formula>
    </cfRule>
  </conditionalFormatting>
  <conditionalFormatting sqref="S29:AW30">
    <cfRule type="expression" dxfId="72" priority="6">
      <formula>S$5=0</formula>
    </cfRule>
  </conditionalFormatting>
  <conditionalFormatting sqref="S43:AW43">
    <cfRule type="expression" dxfId="71" priority="5">
      <formula>S$5=0</formula>
    </cfRule>
  </conditionalFormatting>
  <conditionalFormatting sqref="S42:AW42">
    <cfRule type="expression" dxfId="70" priority="4">
      <formula>S$5=0</formula>
    </cfRule>
  </conditionalFormatting>
  <conditionalFormatting sqref="AR41">
    <cfRule type="expression" dxfId="69" priority="3">
      <formula>AR$5=0</formula>
    </cfRule>
  </conditionalFormatting>
  <conditionalFormatting sqref="AR41">
    <cfRule type="expression" dxfId="68" priority="2">
      <formula>AR$5=0</formula>
    </cfRule>
  </conditionalFormatting>
  <conditionalFormatting sqref="AT10">
    <cfRule type="expression" dxfId="67" priority="1">
      <formula>AT$5=0</formula>
    </cfRule>
  </conditionalFormatting>
  <dataValidations count="5">
    <dataValidation type="list" allowBlank="1" showInputMessage="1" showErrorMessage="1" sqref="C7:C95" xr:uid="{00000000-0002-0000-0300-000000000000}">
      <formula1>役割</formula1>
    </dataValidation>
    <dataValidation type="list" allowBlank="1" showInputMessage="1" showErrorMessage="1" sqref="B7:B95" xr:uid="{00000000-0002-0000-0300-000001000000}">
      <formula1>メンバ</formula1>
    </dataValidation>
    <dataValidation type="list" allowBlank="1" showInputMessage="1" showErrorMessage="1" sqref="D7:D95" xr:uid="{00000000-0002-0000-0300-000002000000}">
      <formula1>分類1</formula1>
    </dataValidation>
    <dataValidation type="list" allowBlank="1" showInputMessage="1" sqref="N7:N96" xr:uid="{00000000-0002-0000-0300-000003000000}">
      <formula1>補助1</formula1>
    </dataValidation>
    <dataValidation type="list" allowBlank="1" showInputMessage="1" showErrorMessage="1" sqref="E7:M95" xr:uid="{00000000-0002-0000-03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>
    <tabColor rgb="FFFFA3C2"/>
    <pageSetUpPr fitToPage="1"/>
  </sheetPr>
  <dimension ref="A1:AX72"/>
  <sheetViews>
    <sheetView showGridLines="0" zoomScale="85" zoomScaleNormal="85" workbookViewId="0">
      <pane xSplit="17085" topLeftCell="R1" activePane="topRight"/>
      <selection pane="topRight" activeCell="AE1" sqref="AE1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125" style="171" customWidth="1"/>
    <col min="16" max="16" width="39.25" style="172" customWidth="1"/>
    <col min="17" max="17" width="13.625" style="172" customWidth="1" outlineLevel="1"/>
    <col min="18" max="18" width="6.5" style="172" customWidth="1"/>
    <col min="19" max="19" width="7.25" style="173" customWidth="1" outlineLevel="1"/>
    <col min="20" max="22" width="7.25" style="174" customWidth="1" outlineLevel="1"/>
    <col min="23" max="23" width="7.625" style="174" customWidth="1" outlineLevel="1"/>
    <col min="24" max="24" width="7.75" style="174" customWidth="1" outlineLevel="1"/>
    <col min="25" max="26" width="7.25" style="174" customWidth="1" outlineLevel="1"/>
    <col min="27" max="27" width="7.25" style="174" customWidth="1" outlineLevel="1" collapsed="1"/>
    <col min="28" max="28" width="7.25" style="174" customWidth="1" outlineLevel="1"/>
    <col min="29" max="29" width="7.75" style="174" customWidth="1" outlineLevel="1"/>
    <col min="30" max="32" width="7.25" style="174" customWidth="1" outlineLevel="1"/>
    <col min="33" max="33" width="7.625" style="174" customWidth="1" outlineLevel="1"/>
    <col min="34" max="34" width="7.25" style="174" customWidth="1" outlineLevel="1"/>
    <col min="35" max="35" width="7.875" style="174" customWidth="1" outlineLevel="1"/>
    <col min="36" max="36" width="8" style="174" customWidth="1" outlineLevel="1"/>
    <col min="37" max="37" width="7.25" style="174" customWidth="1" outlineLevel="1"/>
    <col min="38" max="38" width="7.75" style="174" customWidth="1" outlineLevel="1"/>
    <col min="39" max="43" width="7.25" style="174" customWidth="1" outlineLevel="1"/>
    <col min="44" max="45" width="7.5" style="174" customWidth="1" outlineLevel="1"/>
    <col min="46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 ht="17.25" customHeigh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>SUM(S6:AW6)</f>
        <v>0</v>
      </c>
      <c r="S6" s="192">
        <f t="shared" ref="S6:AW6" si="1">SUBTOTAL(9,(S7:S935))</f>
        <v>0</v>
      </c>
      <c r="T6" s="193">
        <f t="shared" si="1"/>
        <v>0</v>
      </c>
      <c r="U6" s="193">
        <f t="shared" si="1"/>
        <v>0</v>
      </c>
      <c r="V6" s="193">
        <f t="shared" si="1"/>
        <v>0</v>
      </c>
      <c r="W6" s="193">
        <f t="shared" si="1"/>
        <v>0</v>
      </c>
      <c r="X6" s="193">
        <f t="shared" si="1"/>
        <v>0</v>
      </c>
      <c r="Y6" s="193">
        <f t="shared" si="1"/>
        <v>0</v>
      </c>
      <c r="Z6" s="193">
        <f t="shared" si="1"/>
        <v>0</v>
      </c>
      <c r="AA6" s="193">
        <f t="shared" si="1"/>
        <v>0</v>
      </c>
      <c r="AB6" s="193">
        <f t="shared" si="1"/>
        <v>0</v>
      </c>
      <c r="AC6" s="193">
        <f t="shared" si="1"/>
        <v>0</v>
      </c>
      <c r="AD6" s="193">
        <f t="shared" si="1"/>
        <v>0</v>
      </c>
      <c r="AE6" s="193">
        <f t="shared" si="1"/>
        <v>0</v>
      </c>
      <c r="AF6" s="193">
        <f t="shared" si="1"/>
        <v>0</v>
      </c>
      <c r="AG6" s="193">
        <f t="shared" si="1"/>
        <v>0</v>
      </c>
      <c r="AH6" s="193">
        <f t="shared" si="1"/>
        <v>0</v>
      </c>
      <c r="AI6" s="193">
        <f t="shared" si="1"/>
        <v>0</v>
      </c>
      <c r="AJ6" s="193">
        <f t="shared" si="1"/>
        <v>0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391</v>
      </c>
      <c r="C7" s="195" t="s">
        <v>350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199"/>
      <c r="P7" s="200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70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70" si="3">ROW()-6</f>
        <v>2</v>
      </c>
      <c r="B8" s="195" t="s">
        <v>391</v>
      </c>
      <c r="C8" s="195" t="s">
        <v>350</v>
      </c>
      <c r="D8" s="196" t="s">
        <v>84</v>
      </c>
      <c r="E8" s="196" t="s">
        <v>85</v>
      </c>
      <c r="F8" s="196" t="s">
        <v>379</v>
      </c>
      <c r="G8" s="196" t="s">
        <v>380</v>
      </c>
      <c r="H8" s="196"/>
      <c r="I8" s="196"/>
      <c r="J8" s="196"/>
      <c r="K8" s="196"/>
      <c r="L8" s="196"/>
      <c r="M8" s="196"/>
      <c r="N8" s="198" t="s">
        <v>222</v>
      </c>
      <c r="O8" s="199"/>
      <c r="P8" s="200" t="s">
        <v>585</v>
      </c>
      <c r="Q8" s="29" t="str">
        <f>IF(ISBLANK(D8),"",D8&amp;"&gt;"&amp;E8&amp;"&gt;"&amp;F8&amp;"&gt;"&amp;G8&amp;"&gt;"&amp;H8&amp;"&gt;"&amp;I8&amp;"&gt;"&amp;J8&amp;"&gt;"&amp;K8&amp;"&gt;"&amp;L8&amp;"&gt;"&amp;M8)</f>
        <v>STAR_MF&gt;MFデザイン&gt;打合せ&gt;内部&gt;&gt;&gt;&gt;&gt;&gt;</v>
      </c>
      <c r="R8" s="192">
        <f t="shared" si="2"/>
        <v>0</v>
      </c>
      <c r="S8" s="202"/>
      <c r="T8" s="202"/>
      <c r="U8" s="202"/>
      <c r="V8" s="202"/>
      <c r="W8" s="202"/>
      <c r="X8" s="202"/>
      <c r="Y8" s="202"/>
      <c r="Z8" s="202"/>
      <c r="AA8" s="202"/>
      <c r="AB8" s="202"/>
      <c r="AC8" s="202"/>
      <c r="AD8" s="202"/>
      <c r="AE8" s="202"/>
      <c r="AF8" s="202"/>
      <c r="AG8" s="202"/>
      <c r="AH8" s="202"/>
      <c r="AI8" s="202"/>
      <c r="AJ8" s="202"/>
      <c r="AK8" s="202"/>
      <c r="AL8" s="202"/>
      <c r="AM8" s="202"/>
      <c r="AN8" s="202"/>
      <c r="AO8" s="202"/>
      <c r="AP8" s="202"/>
      <c r="AQ8" s="202"/>
      <c r="AR8" s="202"/>
      <c r="AS8" s="202"/>
      <c r="AT8" s="202"/>
      <c r="AU8" s="202"/>
      <c r="AV8" s="203"/>
      <c r="AW8" s="203"/>
      <c r="AX8" s="184"/>
    </row>
    <row r="9" spans="1:50" ht="12.6" customHeight="1">
      <c r="A9" s="195">
        <f t="shared" si="3"/>
        <v>3</v>
      </c>
      <c r="B9" s="240" t="s">
        <v>73</v>
      </c>
      <c r="C9" s="240" t="s">
        <v>350</v>
      </c>
      <c r="D9" s="429" t="s">
        <v>84</v>
      </c>
      <c r="E9" s="429" t="s">
        <v>322</v>
      </c>
      <c r="F9" s="429" t="s">
        <v>9</v>
      </c>
      <c r="G9" s="429" t="s">
        <v>10</v>
      </c>
      <c r="H9" s="429"/>
      <c r="I9" s="429"/>
      <c r="J9" s="429"/>
      <c r="K9" s="429"/>
      <c r="L9" s="429"/>
      <c r="M9" s="429"/>
      <c r="N9" s="430" t="s">
        <v>222</v>
      </c>
      <c r="O9" s="287" t="s">
        <v>519</v>
      </c>
      <c r="P9" s="288" t="s">
        <v>521</v>
      </c>
      <c r="Q9" s="29" t="str">
        <f>IF(ISBLANK(D9),"",D9&amp;"&gt;"&amp;E9&amp;"&gt;"&amp;F9&amp;"&gt;"&amp;G9&amp;"&gt;"&amp;H9&amp;"&gt;"&amp;I9&amp;"&gt;"&amp;J9&amp;"&gt;"&amp;K9&amp;"&gt;"&amp;L9&amp;"&gt;"&amp;M9)</f>
        <v>STAR_MF&gt;社内業務&gt;打合せ&gt;内部&gt;&gt;&gt;&gt;&gt;&gt;</v>
      </c>
      <c r="R9" s="192">
        <f t="shared" si="2"/>
        <v>0</v>
      </c>
      <c r="S9" s="201"/>
      <c r="T9" s="201"/>
      <c r="U9" s="201"/>
      <c r="V9" s="201"/>
      <c r="W9" s="201"/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201"/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4"/>
      <c r="AW9" s="204"/>
      <c r="AX9" s="184"/>
    </row>
    <row r="10" spans="1:50" ht="12.6" customHeight="1">
      <c r="A10" s="195">
        <f t="shared" si="3"/>
        <v>4</v>
      </c>
      <c r="B10" s="195" t="s">
        <v>391</v>
      </c>
      <c r="C10" s="195" t="s">
        <v>350</v>
      </c>
      <c r="D10" s="196" t="s">
        <v>84</v>
      </c>
      <c r="E10" s="196" t="s">
        <v>85</v>
      </c>
      <c r="F10" s="429" t="s">
        <v>379</v>
      </c>
      <c r="G10" s="429" t="s">
        <v>382</v>
      </c>
      <c r="H10" s="429"/>
      <c r="I10" s="429"/>
      <c r="J10" s="429"/>
      <c r="K10" s="429"/>
      <c r="L10" s="429"/>
      <c r="M10" s="429"/>
      <c r="N10" s="430" t="s">
        <v>222</v>
      </c>
      <c r="O10" s="199" t="s">
        <v>504</v>
      </c>
      <c r="P10" s="205" t="s">
        <v>506</v>
      </c>
      <c r="Q10" s="29" t="str">
        <f t="shared" ref="Q10:Q70" si="4">IF(ISBLANK(D10),"",D10&amp;"&gt;"&amp;E10&amp;"&gt;"&amp;F10&amp;"&gt;"&amp;G10&amp;"&gt;"&amp;H10&amp;"&gt;"&amp;I10&amp;"&gt;"&amp;J10&amp;"&gt;"&amp;K10&amp;"&gt;"&amp;L10&amp;"&gt;"&amp;M10)</f>
        <v>STAR_MF&gt;MFデザイン&gt;打合せ&gt;外部&gt;&gt;&gt;&gt;&gt;&gt;</v>
      </c>
      <c r="R10" s="192">
        <f t="shared" si="2"/>
        <v>0</v>
      </c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4"/>
      <c r="AW10" s="204"/>
      <c r="AX10" s="184"/>
    </row>
    <row r="11" spans="1:50" ht="12.6" customHeight="1">
      <c r="A11" s="195">
        <f t="shared" si="3"/>
        <v>5</v>
      </c>
      <c r="B11" s="195" t="s">
        <v>391</v>
      </c>
      <c r="C11" s="195" t="s">
        <v>350</v>
      </c>
      <c r="D11" s="196" t="s">
        <v>84</v>
      </c>
      <c r="E11" s="196" t="s">
        <v>85</v>
      </c>
      <c r="F11" s="196" t="s">
        <v>14</v>
      </c>
      <c r="G11" s="196"/>
      <c r="H11" s="196"/>
      <c r="I11" s="196"/>
      <c r="J11" s="196"/>
      <c r="K11" s="196"/>
      <c r="L11" s="196"/>
      <c r="M11" s="196"/>
      <c r="N11" s="198" t="s">
        <v>222</v>
      </c>
      <c r="O11" s="199"/>
      <c r="P11" s="200" t="s">
        <v>523</v>
      </c>
      <c r="Q11" s="29" t="str">
        <f>IF(ISBLANK(D11),"",D11&amp;"&gt;"&amp;E11&amp;"&gt;"&amp;F11&amp;"&gt;"&amp;G11&amp;"&gt;"&amp;H11&amp;"&gt;"&amp;I11&amp;"&gt;"&amp;J11&amp;"&gt;"&amp;K11&amp;"&gt;"&amp;L11&amp;"&gt;"&amp;M11)</f>
        <v>STAR_MF&gt;MFデザイン&gt;管理&gt;&gt;&gt;&gt;&gt;&gt;&gt;</v>
      </c>
      <c r="R11" s="192">
        <f t="shared" si="2"/>
        <v>0</v>
      </c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391</v>
      </c>
      <c r="C12" s="240" t="s">
        <v>350</v>
      </c>
      <c r="D12" s="429" t="s">
        <v>84</v>
      </c>
      <c r="E12" s="429" t="s">
        <v>85</v>
      </c>
      <c r="F12" s="429" t="s">
        <v>14</v>
      </c>
      <c r="G12" s="429"/>
      <c r="H12" s="429"/>
      <c r="I12" s="429"/>
      <c r="J12" s="429"/>
      <c r="K12" s="429"/>
      <c r="L12" s="429"/>
      <c r="M12" s="429"/>
      <c r="N12" s="430" t="s">
        <v>222</v>
      </c>
      <c r="O12" s="370"/>
      <c r="P12" s="369" t="s">
        <v>716</v>
      </c>
      <c r="Q12" s="29" t="str">
        <f>IF(ISBLANK(D12),"",D12&amp;"&gt;"&amp;E12&amp;"&gt;"&amp;F12&amp;"&gt;"&amp;G12&amp;"&gt;"&amp;H12&amp;"&gt;"&amp;I12&amp;"&gt;"&amp;J12&amp;"&gt;"&amp;K12&amp;"&gt;"&amp;L12&amp;"&gt;"&amp;M12)</f>
        <v>STAR_MF&gt;MFデザイン&gt;管理&gt;&gt;&gt;&gt;&gt;&gt;&gt;</v>
      </c>
      <c r="R12" s="192">
        <f t="shared" si="2"/>
        <v>0</v>
      </c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4"/>
      <c r="AW12" s="204"/>
      <c r="AX12" s="184"/>
    </row>
    <row r="13" spans="1:50" ht="12.6" customHeight="1">
      <c r="A13" s="195">
        <f t="shared" si="3"/>
        <v>7</v>
      </c>
      <c r="B13" s="240" t="s">
        <v>73</v>
      </c>
      <c r="C13" s="240" t="s">
        <v>350</v>
      </c>
      <c r="D13" s="429" t="s">
        <v>84</v>
      </c>
      <c r="E13" s="429" t="s">
        <v>85</v>
      </c>
      <c r="F13" s="429" t="s">
        <v>14</v>
      </c>
      <c r="G13" s="429"/>
      <c r="H13" s="429"/>
      <c r="I13" s="429"/>
      <c r="J13" s="429"/>
      <c r="K13" s="429"/>
      <c r="L13" s="429"/>
      <c r="M13" s="429"/>
      <c r="N13" s="430" t="s">
        <v>222</v>
      </c>
      <c r="O13" s="363"/>
      <c r="P13" s="349" t="s">
        <v>718</v>
      </c>
      <c r="Q13" s="29" t="str">
        <f t="shared" si="4"/>
        <v>STAR_MF&gt;MFデザイン&gt;管理&gt;&gt;&gt;&gt;&gt;&gt;&gt;</v>
      </c>
      <c r="R13" s="192">
        <f t="shared" si="2"/>
        <v>0</v>
      </c>
      <c r="S13" s="201"/>
      <c r="T13" s="201"/>
      <c r="U13" s="201"/>
      <c r="V13" s="201"/>
      <c r="W13" s="201"/>
      <c r="X13" s="201"/>
      <c r="Y13" s="201"/>
      <c r="Z13" s="428"/>
      <c r="AA13" s="428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4"/>
      <c r="AW13" s="204"/>
      <c r="AX13" s="184"/>
    </row>
    <row r="14" spans="1:50" ht="12.6" customHeight="1">
      <c r="A14" s="195">
        <f t="shared" si="3"/>
        <v>8</v>
      </c>
      <c r="B14" s="240" t="s">
        <v>73</v>
      </c>
      <c r="C14" s="240" t="s">
        <v>350</v>
      </c>
      <c r="D14" s="429" t="s">
        <v>84</v>
      </c>
      <c r="E14" s="429" t="s">
        <v>322</v>
      </c>
      <c r="F14" s="429" t="s">
        <v>9</v>
      </c>
      <c r="G14" s="429" t="s">
        <v>10</v>
      </c>
      <c r="H14" s="429"/>
      <c r="I14" s="429"/>
      <c r="J14" s="429"/>
      <c r="K14" s="429"/>
      <c r="L14" s="429"/>
      <c r="M14" s="429"/>
      <c r="N14" s="430" t="s">
        <v>222</v>
      </c>
      <c r="O14" s="363"/>
      <c r="P14" s="349" t="s">
        <v>590</v>
      </c>
      <c r="Q14" s="29" t="str">
        <f t="shared" si="4"/>
        <v>STAR_MF&gt;社内業務&gt;打合せ&gt;内部&gt;&gt;&gt;&gt;&gt;&gt;</v>
      </c>
      <c r="R14" s="192">
        <f t="shared" si="2"/>
        <v>0</v>
      </c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4"/>
      <c r="AW14" s="204"/>
      <c r="AX14" s="184"/>
    </row>
    <row r="15" spans="1:50" ht="12.6" customHeight="1">
      <c r="A15" s="195">
        <f t="shared" si="3"/>
        <v>9</v>
      </c>
      <c r="B15" s="240"/>
      <c r="C15" s="240"/>
      <c r="D15" s="429"/>
      <c r="E15" s="429"/>
      <c r="F15" s="429"/>
      <c r="G15" s="429"/>
      <c r="H15" s="429"/>
      <c r="I15" s="429"/>
      <c r="J15" s="429"/>
      <c r="K15" s="429"/>
      <c r="L15" s="429"/>
      <c r="M15" s="429"/>
      <c r="N15" s="430"/>
      <c r="O15" s="199"/>
      <c r="P15" s="205"/>
      <c r="Q15" s="238"/>
      <c r="R15" s="192">
        <f t="shared" si="2"/>
        <v>0</v>
      </c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4"/>
      <c r="AW15" s="204"/>
      <c r="AX15" s="184"/>
    </row>
    <row r="16" spans="1:50" ht="12.6" customHeight="1">
      <c r="A16" s="195">
        <f t="shared" si="3"/>
        <v>10</v>
      </c>
      <c r="B16" s="240" t="s">
        <v>73</v>
      </c>
      <c r="C16" s="240" t="s">
        <v>350</v>
      </c>
      <c r="D16" s="429" t="s">
        <v>84</v>
      </c>
      <c r="E16" s="429" t="s">
        <v>322</v>
      </c>
      <c r="F16" s="429" t="s">
        <v>108</v>
      </c>
      <c r="G16" s="429"/>
      <c r="H16" s="429"/>
      <c r="I16" s="429"/>
      <c r="J16" s="429"/>
      <c r="K16" s="429"/>
      <c r="L16" s="429"/>
      <c r="M16" s="429"/>
      <c r="N16" s="430" t="s">
        <v>222</v>
      </c>
      <c r="O16" s="199"/>
      <c r="P16" s="205" t="s">
        <v>478</v>
      </c>
      <c r="Q16" s="29" t="str">
        <f t="shared" si="4"/>
        <v>STAR_MF&gt;社内業務&gt;雑務&gt;&gt;&gt;&gt;&gt;&gt;&gt;</v>
      </c>
      <c r="R16" s="192">
        <f t="shared" si="2"/>
        <v>0</v>
      </c>
      <c r="S16" s="201"/>
      <c r="T16" s="201"/>
      <c r="U16" s="201"/>
      <c r="V16" s="201"/>
      <c r="W16" s="201"/>
      <c r="X16" s="201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4"/>
      <c r="AW16" s="204"/>
      <c r="AX16" s="184"/>
    </row>
    <row r="17" spans="1:50" ht="12.6" customHeight="1">
      <c r="A17" s="195">
        <f t="shared" si="3"/>
        <v>11</v>
      </c>
      <c r="B17" s="240" t="s">
        <v>73</v>
      </c>
      <c r="C17" s="240" t="s">
        <v>350</v>
      </c>
      <c r="D17" s="429" t="s">
        <v>84</v>
      </c>
      <c r="E17" s="429" t="s">
        <v>322</v>
      </c>
      <c r="F17" s="429" t="s">
        <v>108</v>
      </c>
      <c r="G17" s="429"/>
      <c r="H17" s="429"/>
      <c r="I17" s="429"/>
      <c r="J17" s="429"/>
      <c r="K17" s="429"/>
      <c r="L17" s="429"/>
      <c r="M17" s="429"/>
      <c r="N17" s="430" t="s">
        <v>222</v>
      </c>
      <c r="O17" s="199"/>
      <c r="P17" s="205" t="s">
        <v>483</v>
      </c>
      <c r="Q17" s="29" t="str">
        <f t="shared" si="4"/>
        <v>STAR_MF&gt;社内業務&gt;雑務&gt;&gt;&gt;&gt;&gt;&gt;&gt;</v>
      </c>
      <c r="R17" s="192">
        <f t="shared" si="2"/>
        <v>0</v>
      </c>
      <c r="S17" s="201"/>
      <c r="T17" s="201"/>
      <c r="U17" s="201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4"/>
      <c r="AW17" s="204"/>
      <c r="AX17" s="184"/>
    </row>
    <row r="18" spans="1:50" ht="12.6" customHeight="1">
      <c r="A18" s="195">
        <f t="shared" si="3"/>
        <v>12</v>
      </c>
      <c r="B18" s="195" t="s">
        <v>391</v>
      </c>
      <c r="C18" s="195" t="s">
        <v>350</v>
      </c>
      <c r="D18" s="196" t="s">
        <v>84</v>
      </c>
      <c r="E18" s="196" t="s">
        <v>393</v>
      </c>
      <c r="F18" s="196" t="s">
        <v>394</v>
      </c>
      <c r="G18" s="196"/>
      <c r="H18" s="196"/>
      <c r="I18" s="196"/>
      <c r="J18" s="196"/>
      <c r="K18" s="196"/>
      <c r="L18" s="196"/>
      <c r="M18" s="196"/>
      <c r="N18" s="198" t="s">
        <v>222</v>
      </c>
      <c r="O18" s="199"/>
      <c r="P18" s="200" t="s">
        <v>395</v>
      </c>
      <c r="Q18" s="29" t="str">
        <f t="shared" si="4"/>
        <v>STAR_MF&gt;休暇&gt;有休&gt;&gt;&gt;&gt;&gt;&gt;&gt;</v>
      </c>
      <c r="R18" s="192">
        <f t="shared" si="2"/>
        <v>0</v>
      </c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240" t="s">
        <v>73</v>
      </c>
      <c r="C19" s="240" t="s">
        <v>350</v>
      </c>
      <c r="D19" s="429" t="s">
        <v>84</v>
      </c>
      <c r="E19" s="429" t="s">
        <v>322</v>
      </c>
      <c r="F19" s="429" t="s">
        <v>9</v>
      </c>
      <c r="G19" s="429" t="s">
        <v>10</v>
      </c>
      <c r="H19" s="429"/>
      <c r="I19" s="429"/>
      <c r="J19" s="429"/>
      <c r="K19" s="429"/>
      <c r="L19" s="429"/>
      <c r="M19" s="429"/>
      <c r="N19" s="430" t="s">
        <v>222</v>
      </c>
      <c r="O19" s="370"/>
      <c r="P19" s="369" t="s">
        <v>587</v>
      </c>
      <c r="Q19" s="29" t="str">
        <f t="shared" si="4"/>
        <v>STAR_MF&gt;社内業務&gt;打合せ&gt;内部&gt;&gt;&gt;&gt;&gt;&gt;</v>
      </c>
      <c r="R19" s="192">
        <f t="shared" si="2"/>
        <v>0</v>
      </c>
      <c r="S19" s="201"/>
      <c r="T19" s="201"/>
      <c r="U19" s="201"/>
      <c r="V19" s="201"/>
      <c r="W19" s="201"/>
      <c r="X19" s="201"/>
      <c r="Y19" s="201"/>
      <c r="Z19" s="201"/>
      <c r="AA19" s="201"/>
      <c r="AB19" s="201"/>
      <c r="AC19" s="201"/>
      <c r="AD19" s="201"/>
      <c r="AE19" s="201"/>
      <c r="AF19" s="201"/>
      <c r="AG19" s="201"/>
      <c r="AH19" s="201"/>
      <c r="AI19" s="201"/>
      <c r="AJ19" s="201"/>
      <c r="AK19" s="201"/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4"/>
      <c r="AW19" s="204"/>
      <c r="AX19" s="184"/>
    </row>
    <row r="20" spans="1:50" ht="12.6" customHeight="1">
      <c r="A20" s="195">
        <f t="shared" si="3"/>
        <v>14</v>
      </c>
      <c r="B20" s="240" t="s">
        <v>73</v>
      </c>
      <c r="C20" s="240" t="s">
        <v>350</v>
      </c>
      <c r="D20" s="429" t="s">
        <v>84</v>
      </c>
      <c r="E20" s="429" t="s">
        <v>322</v>
      </c>
      <c r="F20" s="429" t="s">
        <v>9</v>
      </c>
      <c r="G20" s="429" t="s">
        <v>12</v>
      </c>
      <c r="H20" s="429"/>
      <c r="I20" s="429"/>
      <c r="J20" s="429"/>
      <c r="K20" s="429"/>
      <c r="L20" s="429"/>
      <c r="M20" s="429"/>
      <c r="N20" s="430" t="s">
        <v>222</v>
      </c>
      <c r="O20" s="370"/>
      <c r="P20" s="369" t="s">
        <v>622</v>
      </c>
      <c r="Q20" s="29" t="str">
        <f t="shared" si="4"/>
        <v>STAR_MF&gt;社内業務&gt;打合せ&gt;外部&gt;&gt;&gt;&gt;&gt;&gt;</v>
      </c>
      <c r="R20" s="192">
        <f t="shared" si="2"/>
        <v>0</v>
      </c>
      <c r="S20" s="201"/>
      <c r="T20" s="201"/>
      <c r="U20" s="201"/>
      <c r="V20" s="201"/>
      <c r="W20" s="201"/>
      <c r="X20" s="201"/>
      <c r="Y20" s="201"/>
      <c r="Z20" s="201"/>
      <c r="AA20" s="201"/>
      <c r="AB20" s="201"/>
      <c r="AC20" s="201"/>
      <c r="AD20" s="201"/>
      <c r="AE20" s="201"/>
      <c r="AF20" s="201"/>
      <c r="AG20" s="201"/>
      <c r="AH20" s="201"/>
      <c r="AI20" s="201"/>
      <c r="AJ20" s="201"/>
      <c r="AK20" s="201"/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4"/>
      <c r="AW20" s="204"/>
      <c r="AX20" s="184"/>
    </row>
    <row r="21" spans="1:50" ht="12.6" customHeight="1">
      <c r="A21" s="240"/>
      <c r="B21" s="240"/>
      <c r="C21" s="240" t="s">
        <v>350</v>
      </c>
      <c r="D21" s="429" t="s">
        <v>84</v>
      </c>
      <c r="E21" s="429" t="s">
        <v>322</v>
      </c>
      <c r="F21" s="429" t="s">
        <v>9</v>
      </c>
      <c r="G21" s="429" t="s">
        <v>10</v>
      </c>
      <c r="H21" s="429"/>
      <c r="I21" s="429"/>
      <c r="J21" s="429"/>
      <c r="K21" s="429"/>
      <c r="L21" s="429"/>
      <c r="M21" s="429"/>
      <c r="N21" s="430" t="s">
        <v>222</v>
      </c>
      <c r="O21" s="430"/>
      <c r="P21" s="369" t="s">
        <v>1176</v>
      </c>
      <c r="Q21" s="29" t="str">
        <f t="shared" si="4"/>
        <v>STAR_MF&gt;社内業務&gt;打合せ&gt;内部&gt;&gt;&gt;&gt;&gt;&gt;</v>
      </c>
      <c r="R21" s="192">
        <f t="shared" si="2"/>
        <v>0</v>
      </c>
      <c r="S21" s="428"/>
      <c r="T21" s="428"/>
      <c r="U21" s="428"/>
      <c r="V21" s="428"/>
      <c r="W21" s="428"/>
      <c r="X21" s="428"/>
      <c r="Y21" s="428"/>
      <c r="Z21" s="428"/>
      <c r="AA21" s="428"/>
      <c r="AB21" s="428"/>
      <c r="AC21" s="428"/>
      <c r="AD21" s="428"/>
      <c r="AE21" s="428"/>
      <c r="AF21" s="428"/>
      <c r="AG21" s="428"/>
      <c r="AH21" s="428"/>
      <c r="AI21" s="428"/>
      <c r="AJ21" s="428"/>
      <c r="AK21" s="428"/>
      <c r="AL21" s="428"/>
      <c r="AM21" s="428"/>
      <c r="AN21" s="428"/>
      <c r="AO21" s="428"/>
      <c r="AP21" s="428"/>
      <c r="AQ21" s="428"/>
      <c r="AR21" s="428"/>
      <c r="AS21" s="428"/>
      <c r="AT21" s="428"/>
      <c r="AU21" s="428"/>
      <c r="AV21" s="204"/>
      <c r="AW21" s="204"/>
      <c r="AX21" s="184"/>
    </row>
    <row r="22" spans="1:50" ht="12.6" customHeight="1">
      <c r="A22" s="240"/>
      <c r="B22" s="240"/>
      <c r="C22" s="240" t="s">
        <v>350</v>
      </c>
      <c r="D22" s="429" t="s">
        <v>84</v>
      </c>
      <c r="E22" s="429" t="s">
        <v>85</v>
      </c>
      <c r="F22" s="429" t="s">
        <v>14</v>
      </c>
      <c r="G22" s="429"/>
      <c r="H22" s="429"/>
      <c r="I22" s="429"/>
      <c r="J22" s="429"/>
      <c r="K22" s="429"/>
      <c r="L22" s="429"/>
      <c r="M22" s="429"/>
      <c r="N22" s="430" t="s">
        <v>222</v>
      </c>
      <c r="O22" s="430"/>
      <c r="P22" s="369" t="s">
        <v>1178</v>
      </c>
      <c r="Q22" s="29" t="str">
        <f t="shared" si="4"/>
        <v>STAR_MF&gt;MFデザイン&gt;管理&gt;&gt;&gt;&gt;&gt;&gt;&gt;</v>
      </c>
      <c r="R22" s="192">
        <f t="shared" si="2"/>
        <v>0</v>
      </c>
      <c r="S22" s="428"/>
      <c r="T22" s="428"/>
      <c r="U22" s="428"/>
      <c r="V22" s="428"/>
      <c r="W22" s="428"/>
      <c r="X22" s="428"/>
      <c r="Y22" s="428"/>
      <c r="Z22" s="428"/>
      <c r="AA22" s="428"/>
      <c r="AB22" s="428"/>
      <c r="AC22" s="428"/>
      <c r="AD22" s="428"/>
      <c r="AE22" s="428"/>
      <c r="AF22" s="428"/>
      <c r="AG22" s="428"/>
      <c r="AH22" s="428"/>
      <c r="AI22" s="428"/>
      <c r="AJ22" s="428"/>
      <c r="AK22" s="428"/>
      <c r="AL22" s="428"/>
      <c r="AM22" s="428"/>
      <c r="AN22" s="428"/>
      <c r="AO22" s="428"/>
      <c r="AP22" s="428"/>
      <c r="AQ22" s="428"/>
      <c r="AR22" s="428"/>
      <c r="AS22" s="428"/>
      <c r="AT22" s="428"/>
      <c r="AU22" s="428"/>
      <c r="AV22" s="204"/>
      <c r="AW22" s="204"/>
      <c r="AX22" s="184"/>
    </row>
    <row r="23" spans="1:50" ht="12.6" customHeight="1">
      <c r="A23" s="195">
        <f t="shared" si="3"/>
        <v>17</v>
      </c>
      <c r="B23" s="240"/>
      <c r="C23" s="240"/>
      <c r="D23" s="429"/>
      <c r="E23" s="429"/>
      <c r="F23" s="429"/>
      <c r="G23" s="429"/>
      <c r="H23" s="429"/>
      <c r="I23" s="429"/>
      <c r="J23" s="429"/>
      <c r="K23" s="429"/>
      <c r="L23" s="429"/>
      <c r="M23" s="429"/>
      <c r="N23" s="430"/>
      <c r="O23" s="367"/>
      <c r="P23" s="366"/>
      <c r="Q23" s="238"/>
      <c r="R23" s="192">
        <f t="shared" si="2"/>
        <v>0</v>
      </c>
      <c r="S23" s="201"/>
      <c r="T23" s="201"/>
      <c r="U23" s="201"/>
      <c r="V23" s="201"/>
      <c r="W23" s="201"/>
      <c r="X23" s="201"/>
      <c r="Y23" s="201"/>
      <c r="Z23" s="201"/>
      <c r="AA23" s="201"/>
      <c r="AB23" s="201"/>
      <c r="AC23" s="201"/>
      <c r="AD23" s="201"/>
      <c r="AE23" s="201"/>
      <c r="AF23" s="201"/>
      <c r="AG23" s="201"/>
      <c r="AH23" s="201"/>
      <c r="AI23" s="201"/>
      <c r="AJ23" s="201"/>
      <c r="AK23" s="201"/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4"/>
      <c r="AW23" s="204"/>
      <c r="AX23" s="184"/>
    </row>
    <row r="24" spans="1:50" ht="12.6" customHeight="1">
      <c r="A24" s="195">
        <f t="shared" si="3"/>
        <v>18</v>
      </c>
      <c r="B24" s="240" t="s">
        <v>73</v>
      </c>
      <c r="C24" s="240" t="s">
        <v>350</v>
      </c>
      <c r="D24" s="429" t="s">
        <v>84</v>
      </c>
      <c r="E24" s="429" t="s">
        <v>85</v>
      </c>
      <c r="F24" s="429" t="s">
        <v>197</v>
      </c>
      <c r="G24" s="429" t="s">
        <v>104</v>
      </c>
      <c r="H24" s="429"/>
      <c r="I24" s="429"/>
      <c r="J24" s="429"/>
      <c r="K24" s="429"/>
      <c r="L24" s="429"/>
      <c r="M24" s="429"/>
      <c r="N24" s="430" t="s">
        <v>602</v>
      </c>
      <c r="O24" s="430" t="s">
        <v>828</v>
      </c>
      <c r="P24" s="217" t="s">
        <v>835</v>
      </c>
      <c r="Q24" s="29" t="str">
        <f t="shared" ref="Q24:Q33" si="5">IF(ISBLANK(D24),"",D24&amp;"&gt;"&amp;E24&amp;"&gt;"&amp;F24&amp;"&gt;"&amp;G24&amp;"&gt;"&amp;H24&amp;"&gt;"&amp;I24&amp;"&gt;"&amp;J24&amp;"&gt;"&amp;K24&amp;"&gt;"&amp;L24&amp;"&gt;"&amp;M24)</f>
        <v>STAR_MF&gt;MFデザイン&gt;テーマ対応&gt;新規&gt;&gt;&gt;&gt;&gt;&gt;</v>
      </c>
      <c r="R24" s="192">
        <f t="shared" si="2"/>
        <v>0</v>
      </c>
      <c r="S24" s="204"/>
      <c r="T24" s="428"/>
      <c r="U24" s="428"/>
      <c r="V24" s="428"/>
      <c r="W24" s="428"/>
      <c r="X24" s="428"/>
      <c r="Y24" s="428"/>
      <c r="Z24" s="428"/>
      <c r="AA24" s="428"/>
      <c r="AB24" s="428"/>
      <c r="AC24" s="428"/>
      <c r="AD24" s="428"/>
      <c r="AE24" s="428"/>
      <c r="AF24" s="428"/>
      <c r="AG24" s="428"/>
      <c r="AH24" s="428"/>
      <c r="AI24" s="428"/>
      <c r="AJ24" s="428"/>
      <c r="AK24" s="428"/>
      <c r="AL24" s="428"/>
      <c r="AM24" s="428"/>
      <c r="AN24" s="428"/>
      <c r="AO24" s="428"/>
      <c r="AP24" s="428"/>
      <c r="AQ24" s="428"/>
      <c r="AR24" s="428"/>
      <c r="AS24" s="428"/>
      <c r="AT24" s="428"/>
      <c r="AU24" s="428"/>
      <c r="AV24" s="204"/>
      <c r="AW24" s="204"/>
      <c r="AX24" s="184"/>
    </row>
    <row r="25" spans="1:50" ht="12.6" customHeight="1">
      <c r="A25" s="195">
        <f t="shared" si="3"/>
        <v>19</v>
      </c>
      <c r="B25" s="240" t="s">
        <v>73</v>
      </c>
      <c r="C25" s="240" t="s">
        <v>350</v>
      </c>
      <c r="D25" s="429" t="s">
        <v>84</v>
      </c>
      <c r="E25" s="429" t="s">
        <v>85</v>
      </c>
      <c r="F25" s="429" t="s">
        <v>197</v>
      </c>
      <c r="G25" s="429" t="s">
        <v>104</v>
      </c>
      <c r="H25" s="429"/>
      <c r="I25" s="429"/>
      <c r="J25" s="429"/>
      <c r="K25" s="429"/>
      <c r="L25" s="429"/>
      <c r="M25" s="429"/>
      <c r="N25" s="430" t="s">
        <v>602</v>
      </c>
      <c r="O25" s="430" t="s">
        <v>837</v>
      </c>
      <c r="P25" s="217" t="s">
        <v>839</v>
      </c>
      <c r="Q25" s="29" t="str">
        <f t="shared" si="5"/>
        <v>STAR_MF&gt;MFデザイン&gt;テーマ対応&gt;新規&gt;&gt;&gt;&gt;&gt;&gt;</v>
      </c>
      <c r="R25" s="192">
        <f t="shared" si="2"/>
        <v>0</v>
      </c>
      <c r="S25" s="204"/>
      <c r="T25" s="428"/>
      <c r="U25" s="428"/>
      <c r="V25" s="428"/>
      <c r="W25" s="428"/>
      <c r="X25" s="428"/>
      <c r="Y25" s="428"/>
      <c r="Z25" s="428"/>
      <c r="AA25" s="428"/>
      <c r="AB25" s="428"/>
      <c r="AC25" s="428"/>
      <c r="AD25" s="428"/>
      <c r="AE25" s="428"/>
      <c r="AF25" s="428"/>
      <c r="AG25" s="428"/>
      <c r="AH25" s="428"/>
      <c r="AI25" s="428"/>
      <c r="AJ25" s="428"/>
      <c r="AK25" s="428"/>
      <c r="AL25" s="428"/>
      <c r="AM25" s="428"/>
      <c r="AN25" s="428"/>
      <c r="AO25" s="428"/>
      <c r="AP25" s="428"/>
      <c r="AQ25" s="428"/>
      <c r="AR25" s="428"/>
      <c r="AS25" s="428"/>
      <c r="AT25" s="428"/>
      <c r="AU25" s="428"/>
      <c r="AV25" s="204"/>
      <c r="AW25" s="204"/>
      <c r="AX25" s="184"/>
    </row>
    <row r="26" spans="1:50" ht="12.6" customHeight="1">
      <c r="A26" s="195">
        <f t="shared" si="3"/>
        <v>20</v>
      </c>
      <c r="B26" s="240" t="s">
        <v>73</v>
      </c>
      <c r="C26" s="240" t="s">
        <v>350</v>
      </c>
      <c r="D26" s="429" t="s">
        <v>84</v>
      </c>
      <c r="E26" s="429" t="s">
        <v>85</v>
      </c>
      <c r="F26" s="429" t="s">
        <v>197</v>
      </c>
      <c r="G26" s="429" t="s">
        <v>104</v>
      </c>
      <c r="H26" s="429"/>
      <c r="I26" s="429"/>
      <c r="J26" s="429"/>
      <c r="K26" s="429"/>
      <c r="L26" s="429"/>
      <c r="M26" s="429"/>
      <c r="N26" s="430" t="s">
        <v>602</v>
      </c>
      <c r="O26" s="282" t="s">
        <v>855</v>
      </c>
      <c r="P26" s="217" t="s">
        <v>857</v>
      </c>
      <c r="Q26" s="29" t="str">
        <f t="shared" si="5"/>
        <v>STAR_MF&gt;MFデザイン&gt;テーマ対応&gt;新規&gt;&gt;&gt;&gt;&gt;&gt;</v>
      </c>
      <c r="R26" s="192">
        <f t="shared" si="2"/>
        <v>0</v>
      </c>
      <c r="S26" s="204"/>
      <c r="T26" s="428"/>
      <c r="U26" s="428"/>
      <c r="V26" s="428"/>
      <c r="W26" s="428"/>
      <c r="X26" s="428"/>
      <c r="Y26" s="428"/>
      <c r="Z26" s="428"/>
      <c r="AA26" s="428"/>
      <c r="AB26" s="428"/>
      <c r="AC26" s="428"/>
      <c r="AD26" s="428"/>
      <c r="AE26" s="428"/>
      <c r="AF26" s="428"/>
      <c r="AG26" s="428"/>
      <c r="AH26" s="428"/>
      <c r="AI26" s="428"/>
      <c r="AJ26" s="428"/>
      <c r="AK26" s="428"/>
      <c r="AL26" s="428"/>
      <c r="AM26" s="428"/>
      <c r="AN26" s="428"/>
      <c r="AO26" s="428"/>
      <c r="AP26" s="428"/>
      <c r="AQ26" s="428"/>
      <c r="AR26" s="428"/>
      <c r="AS26" s="428"/>
      <c r="AT26" s="428"/>
      <c r="AU26" s="428"/>
      <c r="AV26" s="204"/>
      <c r="AW26" s="204"/>
      <c r="AX26" s="184"/>
    </row>
    <row r="27" spans="1:50" ht="12.6" customHeight="1">
      <c r="A27" s="195">
        <f t="shared" si="3"/>
        <v>21</v>
      </c>
      <c r="B27" s="240" t="s">
        <v>73</v>
      </c>
      <c r="C27" s="240" t="s">
        <v>350</v>
      </c>
      <c r="D27" s="429" t="s">
        <v>84</v>
      </c>
      <c r="E27" s="429" t="s">
        <v>85</v>
      </c>
      <c r="F27" s="429" t="s">
        <v>123</v>
      </c>
      <c r="G27" s="429"/>
      <c r="H27" s="429"/>
      <c r="I27" s="429"/>
      <c r="J27" s="429"/>
      <c r="K27" s="429"/>
      <c r="L27" s="429"/>
      <c r="M27" s="429"/>
      <c r="N27" s="430" t="s">
        <v>602</v>
      </c>
      <c r="O27" s="282" t="s">
        <v>1012</v>
      </c>
      <c r="P27" s="217" t="s">
        <v>1014</v>
      </c>
      <c r="Q27" s="29" t="str">
        <f t="shared" si="5"/>
        <v>STAR_MF&gt;MFデザイン&gt;追付き&gt;&gt;&gt;&gt;&gt;&gt;&gt;</v>
      </c>
      <c r="R27" s="192">
        <f t="shared" si="2"/>
        <v>0</v>
      </c>
      <c r="S27" s="204"/>
      <c r="T27" s="428"/>
      <c r="U27" s="428"/>
      <c r="V27" s="428"/>
      <c r="W27" s="428"/>
      <c r="X27" s="428"/>
      <c r="Y27" s="428"/>
      <c r="Z27" s="428"/>
      <c r="AA27" s="428"/>
      <c r="AB27" s="428"/>
      <c r="AC27" s="428"/>
      <c r="AD27" s="428"/>
      <c r="AE27" s="428"/>
      <c r="AF27" s="428"/>
      <c r="AG27" s="428"/>
      <c r="AH27" s="428"/>
      <c r="AI27" s="428"/>
      <c r="AJ27" s="428"/>
      <c r="AK27" s="428"/>
      <c r="AL27" s="428"/>
      <c r="AM27" s="428"/>
      <c r="AN27" s="428"/>
      <c r="AO27" s="428"/>
      <c r="AP27" s="428"/>
      <c r="AQ27" s="428"/>
      <c r="AR27" s="428"/>
      <c r="AS27" s="428"/>
      <c r="AT27" s="428"/>
      <c r="AU27" s="428"/>
      <c r="AV27" s="204"/>
      <c r="AW27" s="204"/>
      <c r="AX27" s="184"/>
    </row>
    <row r="28" spans="1:50" ht="12.6" customHeight="1">
      <c r="A28" s="195">
        <f t="shared" si="3"/>
        <v>22</v>
      </c>
      <c r="B28" s="240" t="s">
        <v>73</v>
      </c>
      <c r="C28" s="240" t="s">
        <v>350</v>
      </c>
      <c r="D28" s="429" t="s">
        <v>84</v>
      </c>
      <c r="E28" s="429" t="s">
        <v>85</v>
      </c>
      <c r="F28" s="429" t="s">
        <v>123</v>
      </c>
      <c r="G28" s="429"/>
      <c r="H28" s="429"/>
      <c r="I28" s="429"/>
      <c r="J28" s="429"/>
      <c r="K28" s="429"/>
      <c r="L28" s="429"/>
      <c r="M28" s="429"/>
      <c r="N28" s="430" t="s">
        <v>602</v>
      </c>
      <c r="O28" s="282" t="s">
        <v>1009</v>
      </c>
      <c r="P28" s="217" t="s">
        <v>1011</v>
      </c>
      <c r="Q28" s="29" t="str">
        <f t="shared" si="5"/>
        <v>STAR_MF&gt;MFデザイン&gt;追付き&gt;&gt;&gt;&gt;&gt;&gt;&gt;</v>
      </c>
      <c r="R28" s="192">
        <f t="shared" si="2"/>
        <v>0</v>
      </c>
      <c r="S28" s="204"/>
      <c r="T28" s="428"/>
      <c r="U28" s="428"/>
      <c r="V28" s="428"/>
      <c r="W28" s="428"/>
      <c r="X28" s="428"/>
      <c r="Y28" s="428"/>
      <c r="Z28" s="428"/>
      <c r="AA28" s="428"/>
      <c r="AB28" s="428"/>
      <c r="AC28" s="428"/>
      <c r="AD28" s="428"/>
      <c r="AE28" s="428"/>
      <c r="AF28" s="428"/>
      <c r="AG28" s="428"/>
      <c r="AH28" s="428"/>
      <c r="AI28" s="428"/>
      <c r="AJ28" s="428"/>
      <c r="AK28" s="428"/>
      <c r="AL28" s="428"/>
      <c r="AM28" s="428"/>
      <c r="AN28" s="428"/>
      <c r="AO28" s="428"/>
      <c r="AP28" s="428"/>
      <c r="AQ28" s="428"/>
      <c r="AR28" s="428"/>
      <c r="AS28" s="428"/>
      <c r="AT28" s="428"/>
      <c r="AU28" s="428"/>
      <c r="AV28" s="204"/>
      <c r="AW28" s="204"/>
      <c r="AX28" s="184"/>
    </row>
    <row r="29" spans="1:50" ht="12.6" customHeight="1">
      <c r="A29" s="195">
        <f t="shared" si="3"/>
        <v>23</v>
      </c>
      <c r="B29" s="240" t="s">
        <v>73</v>
      </c>
      <c r="C29" s="240" t="s">
        <v>350</v>
      </c>
      <c r="D29" s="429" t="s">
        <v>84</v>
      </c>
      <c r="E29" s="429" t="s">
        <v>85</v>
      </c>
      <c r="F29" s="429" t="s">
        <v>197</v>
      </c>
      <c r="G29" s="429" t="s">
        <v>104</v>
      </c>
      <c r="H29" s="429"/>
      <c r="I29" s="429"/>
      <c r="J29" s="429"/>
      <c r="K29" s="429"/>
      <c r="L29" s="429"/>
      <c r="M29" s="429"/>
      <c r="N29" s="430" t="s">
        <v>602</v>
      </c>
      <c r="O29" s="282" t="s">
        <v>1061</v>
      </c>
      <c r="P29" s="217" t="s">
        <v>1063</v>
      </c>
      <c r="Q29" s="29" t="str">
        <f t="shared" si="5"/>
        <v>STAR_MF&gt;MFデザイン&gt;テーマ対応&gt;新規&gt;&gt;&gt;&gt;&gt;&gt;</v>
      </c>
      <c r="R29" s="192">
        <f t="shared" si="2"/>
        <v>0</v>
      </c>
      <c r="S29" s="204"/>
      <c r="T29" s="428"/>
      <c r="U29" s="428"/>
      <c r="V29" s="428"/>
      <c r="W29" s="428"/>
      <c r="X29" s="428"/>
      <c r="Y29" s="428"/>
      <c r="Z29" s="428"/>
      <c r="AA29" s="428"/>
      <c r="AB29" s="428"/>
      <c r="AC29" s="428"/>
      <c r="AD29" s="428"/>
      <c r="AE29" s="428"/>
      <c r="AF29" s="428"/>
      <c r="AG29" s="428"/>
      <c r="AH29" s="428"/>
      <c r="AI29" s="428"/>
      <c r="AJ29" s="428"/>
      <c r="AK29" s="428"/>
      <c r="AL29" s="428"/>
      <c r="AM29" s="428"/>
      <c r="AN29" s="428"/>
      <c r="AO29" s="428"/>
      <c r="AP29" s="428"/>
      <c r="AQ29" s="428"/>
      <c r="AR29" s="428"/>
      <c r="AS29" s="428"/>
      <c r="AT29" s="428"/>
      <c r="AU29" s="428"/>
      <c r="AV29" s="204"/>
      <c r="AW29" s="204"/>
      <c r="AX29" s="184"/>
    </row>
    <row r="30" spans="1:50" ht="12.6" customHeight="1">
      <c r="A30" s="195">
        <f t="shared" si="3"/>
        <v>24</v>
      </c>
      <c r="B30" s="240"/>
      <c r="C30" s="240"/>
      <c r="D30" s="429"/>
      <c r="E30" s="429"/>
      <c r="F30" s="429"/>
      <c r="G30" s="429"/>
      <c r="H30" s="429"/>
      <c r="I30" s="429"/>
      <c r="J30" s="429"/>
      <c r="K30" s="429"/>
      <c r="L30" s="429"/>
      <c r="M30" s="429"/>
      <c r="N30" s="430"/>
      <c r="O30" s="430"/>
      <c r="P30" s="217"/>
      <c r="Q30" s="29" t="str">
        <f t="shared" si="5"/>
        <v/>
      </c>
      <c r="R30" s="192">
        <f t="shared" si="2"/>
        <v>0</v>
      </c>
      <c r="S30" s="204"/>
      <c r="T30" s="428"/>
      <c r="U30" s="428"/>
      <c r="V30" s="428"/>
      <c r="W30" s="428"/>
      <c r="X30" s="428"/>
      <c r="Y30" s="428"/>
      <c r="Z30" s="428"/>
      <c r="AA30" s="428"/>
      <c r="AB30" s="428"/>
      <c r="AC30" s="428"/>
      <c r="AD30" s="428"/>
      <c r="AE30" s="428"/>
      <c r="AF30" s="428"/>
      <c r="AG30" s="428"/>
      <c r="AH30" s="428"/>
      <c r="AI30" s="428"/>
      <c r="AJ30" s="428"/>
      <c r="AK30" s="428"/>
      <c r="AL30" s="428"/>
      <c r="AM30" s="428"/>
      <c r="AN30" s="428"/>
      <c r="AO30" s="428"/>
      <c r="AP30" s="428"/>
      <c r="AQ30" s="428"/>
      <c r="AR30" s="428"/>
      <c r="AS30" s="428"/>
      <c r="AT30" s="428"/>
      <c r="AU30" s="428"/>
      <c r="AV30" s="204"/>
      <c r="AW30" s="204"/>
      <c r="AX30" s="184"/>
    </row>
    <row r="31" spans="1:50" ht="12.6" customHeight="1">
      <c r="A31" s="195">
        <f t="shared" si="3"/>
        <v>25</v>
      </c>
      <c r="B31" s="240" t="s">
        <v>73</v>
      </c>
      <c r="C31" s="240" t="s">
        <v>350</v>
      </c>
      <c r="D31" s="429" t="s">
        <v>84</v>
      </c>
      <c r="E31" s="429" t="s">
        <v>85</v>
      </c>
      <c r="F31" s="429" t="s">
        <v>328</v>
      </c>
      <c r="G31" s="429" t="s">
        <v>187</v>
      </c>
      <c r="H31" s="429"/>
      <c r="I31" s="429"/>
      <c r="J31" s="429"/>
      <c r="K31" s="429"/>
      <c r="L31" s="429"/>
      <c r="M31" s="429"/>
      <c r="N31" s="430" t="s">
        <v>602</v>
      </c>
      <c r="O31" s="430" t="s">
        <v>882</v>
      </c>
      <c r="P31" s="217" t="s">
        <v>883</v>
      </c>
      <c r="Q31" s="29" t="str">
        <f t="shared" si="5"/>
        <v>STAR_MF&gt;MFデザイン&gt;環境・ライブラリ&gt;納品&gt;&gt;&gt;&gt;&gt;&gt;</v>
      </c>
      <c r="R31" s="192">
        <f t="shared" si="2"/>
        <v>0</v>
      </c>
      <c r="S31" s="204"/>
      <c r="T31" s="428"/>
      <c r="U31" s="428"/>
      <c r="V31" s="428"/>
      <c r="W31" s="428"/>
      <c r="X31" s="428"/>
      <c r="Y31" s="428"/>
      <c r="Z31" s="428"/>
      <c r="AA31" s="428"/>
      <c r="AB31" s="428"/>
      <c r="AC31" s="428"/>
      <c r="AD31" s="428"/>
      <c r="AE31" s="428"/>
      <c r="AF31" s="428"/>
      <c r="AG31" s="428"/>
      <c r="AH31" s="428"/>
      <c r="AI31" s="428"/>
      <c r="AJ31" s="428"/>
      <c r="AK31" s="428"/>
      <c r="AL31" s="428"/>
      <c r="AM31" s="428"/>
      <c r="AN31" s="428"/>
      <c r="AO31" s="428"/>
      <c r="AP31" s="428"/>
      <c r="AQ31" s="428"/>
      <c r="AR31" s="428"/>
      <c r="AS31" s="428"/>
      <c r="AT31" s="428"/>
      <c r="AU31" s="428"/>
      <c r="AV31" s="204"/>
      <c r="AW31" s="204"/>
      <c r="AX31" s="184"/>
    </row>
    <row r="32" spans="1:50" ht="12.6" customHeight="1">
      <c r="A32" s="195">
        <f t="shared" si="3"/>
        <v>26</v>
      </c>
      <c r="B32" s="240" t="s">
        <v>73</v>
      </c>
      <c r="C32" s="240" t="s">
        <v>350</v>
      </c>
      <c r="D32" s="429" t="s">
        <v>84</v>
      </c>
      <c r="E32" s="429" t="s">
        <v>85</v>
      </c>
      <c r="F32" s="429" t="s">
        <v>328</v>
      </c>
      <c r="G32" s="429" t="s">
        <v>187</v>
      </c>
      <c r="H32" s="429"/>
      <c r="I32" s="429"/>
      <c r="J32" s="429"/>
      <c r="K32" s="429"/>
      <c r="L32" s="429"/>
      <c r="M32" s="429"/>
      <c r="N32" s="430" t="s">
        <v>602</v>
      </c>
      <c r="O32" s="430" t="s">
        <v>1019</v>
      </c>
      <c r="P32" s="217" t="s">
        <v>994</v>
      </c>
      <c r="Q32" s="29" t="str">
        <f t="shared" si="5"/>
        <v>STAR_MF&gt;MFデザイン&gt;環境・ライブラリ&gt;納品&gt;&gt;&gt;&gt;&gt;&gt;</v>
      </c>
      <c r="R32" s="192">
        <f t="shared" si="2"/>
        <v>0</v>
      </c>
      <c r="S32" s="204"/>
      <c r="T32" s="428"/>
      <c r="U32" s="428"/>
      <c r="V32" s="428"/>
      <c r="W32" s="428"/>
      <c r="X32" s="428"/>
      <c r="Y32" s="428"/>
      <c r="Z32" s="428"/>
      <c r="AA32" s="428"/>
      <c r="AB32" s="428"/>
      <c r="AC32" s="428"/>
      <c r="AD32" s="428"/>
      <c r="AE32" s="428"/>
      <c r="AF32" s="428"/>
      <c r="AG32" s="428"/>
      <c r="AH32" s="428"/>
      <c r="AI32" s="428"/>
      <c r="AJ32" s="428"/>
      <c r="AK32" s="428"/>
      <c r="AL32" s="428"/>
      <c r="AM32" s="428"/>
      <c r="AN32" s="428"/>
      <c r="AO32" s="428"/>
      <c r="AP32" s="428"/>
      <c r="AQ32" s="428"/>
      <c r="AR32" s="428"/>
      <c r="AS32" s="428"/>
      <c r="AT32" s="428"/>
      <c r="AU32" s="428"/>
      <c r="AV32" s="204"/>
      <c r="AW32" s="204"/>
      <c r="AX32" s="184"/>
    </row>
    <row r="33" spans="1:50" ht="12.6" customHeight="1">
      <c r="A33" s="195">
        <f t="shared" si="3"/>
        <v>27</v>
      </c>
      <c r="B33" s="240" t="s">
        <v>73</v>
      </c>
      <c r="C33" s="240" t="s">
        <v>350</v>
      </c>
      <c r="D33" s="429" t="s">
        <v>84</v>
      </c>
      <c r="E33" s="429" t="s">
        <v>85</v>
      </c>
      <c r="F33" s="429" t="s">
        <v>328</v>
      </c>
      <c r="G33" s="429" t="s">
        <v>187</v>
      </c>
      <c r="H33" s="429"/>
      <c r="I33" s="429"/>
      <c r="J33" s="429"/>
      <c r="K33" s="429"/>
      <c r="L33" s="429"/>
      <c r="M33" s="429"/>
      <c r="N33" s="430" t="s">
        <v>602</v>
      </c>
      <c r="O33" s="430" t="s">
        <v>1089</v>
      </c>
      <c r="P33" s="217" t="s">
        <v>1090</v>
      </c>
      <c r="Q33" s="29" t="str">
        <f t="shared" si="5"/>
        <v>STAR_MF&gt;MFデザイン&gt;環境・ライブラリ&gt;納品&gt;&gt;&gt;&gt;&gt;&gt;</v>
      </c>
      <c r="R33" s="192"/>
      <c r="S33" s="204"/>
      <c r="T33" s="428"/>
      <c r="U33" s="428"/>
      <c r="V33" s="428"/>
      <c r="W33" s="428"/>
      <c r="X33" s="428"/>
      <c r="Y33" s="428"/>
      <c r="Z33" s="428"/>
      <c r="AA33" s="428"/>
      <c r="AB33" s="428"/>
      <c r="AC33" s="428"/>
      <c r="AD33" s="428"/>
      <c r="AE33" s="428"/>
      <c r="AF33" s="428"/>
      <c r="AG33" s="428"/>
      <c r="AH33" s="428"/>
      <c r="AI33" s="428"/>
      <c r="AJ33" s="428"/>
      <c r="AK33" s="428"/>
      <c r="AL33" s="428"/>
      <c r="AM33" s="428"/>
      <c r="AN33" s="428"/>
      <c r="AO33" s="428"/>
      <c r="AP33" s="428"/>
      <c r="AQ33" s="428"/>
      <c r="AR33" s="428"/>
      <c r="AS33" s="428"/>
      <c r="AT33" s="428"/>
      <c r="AU33" s="428"/>
      <c r="AV33" s="204"/>
      <c r="AW33" s="204"/>
      <c r="AX33" s="184"/>
    </row>
    <row r="34" spans="1:50" ht="12.75" customHeight="1">
      <c r="A34" s="195">
        <f t="shared" si="3"/>
        <v>28</v>
      </c>
      <c r="B34" s="240"/>
      <c r="C34" s="240"/>
      <c r="D34" s="429"/>
      <c r="E34" s="429"/>
      <c r="F34" s="429"/>
      <c r="G34" s="429"/>
      <c r="H34" s="429"/>
      <c r="I34" s="429"/>
      <c r="J34" s="429"/>
      <c r="K34" s="429"/>
      <c r="L34" s="429"/>
      <c r="M34" s="429"/>
      <c r="N34" s="430"/>
      <c r="O34" s="370"/>
      <c r="P34" s="217"/>
      <c r="Q34" s="238"/>
      <c r="R34" s="192">
        <f t="shared" si="2"/>
        <v>0</v>
      </c>
      <c r="S34" s="204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4"/>
      <c r="AW34" s="204"/>
      <c r="AX34" s="184"/>
    </row>
    <row r="35" spans="1:50" ht="12.6" customHeight="1">
      <c r="A35" s="195">
        <f t="shared" si="3"/>
        <v>29</v>
      </c>
      <c r="B35" s="240" t="s">
        <v>73</v>
      </c>
      <c r="C35" s="240" t="s">
        <v>350</v>
      </c>
      <c r="D35" s="429" t="s">
        <v>84</v>
      </c>
      <c r="E35" s="429" t="s">
        <v>85</v>
      </c>
      <c r="F35" s="429" t="s">
        <v>16</v>
      </c>
      <c r="G35" s="429" t="s">
        <v>104</v>
      </c>
      <c r="H35" s="429"/>
      <c r="I35" s="429"/>
      <c r="J35" s="429"/>
      <c r="K35" s="429"/>
      <c r="L35" s="429"/>
      <c r="M35" s="429"/>
      <c r="N35" s="430" t="s">
        <v>602</v>
      </c>
      <c r="O35" s="282" t="s">
        <v>663</v>
      </c>
      <c r="P35" s="217" t="s">
        <v>661</v>
      </c>
      <c r="Q35" s="29" t="str">
        <f t="shared" si="4"/>
        <v>STAR_MF&gt;MFデザイン&gt;新規ON&gt;新規&gt;&gt;&gt;&gt;&gt;&gt;</v>
      </c>
      <c r="R35" s="192">
        <f t="shared" si="2"/>
        <v>0</v>
      </c>
      <c r="S35" s="204"/>
      <c r="T35" s="201"/>
      <c r="U35" s="201"/>
      <c r="V35" s="201"/>
      <c r="W35" s="201"/>
      <c r="X35" s="201"/>
      <c r="Y35" s="201"/>
      <c r="Z35" s="201"/>
      <c r="AA35" s="201"/>
      <c r="AB35" s="201"/>
      <c r="AC35" s="201"/>
      <c r="AD35" s="201"/>
      <c r="AE35" s="201"/>
      <c r="AF35" s="201"/>
      <c r="AG35" s="201"/>
      <c r="AH35" s="201"/>
      <c r="AI35" s="201"/>
      <c r="AJ35" s="201"/>
      <c r="AK35" s="201"/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4"/>
      <c r="AW35" s="204"/>
      <c r="AX35" s="184"/>
    </row>
    <row r="36" spans="1:50" ht="12.6" customHeight="1">
      <c r="A36" s="195">
        <f t="shared" si="3"/>
        <v>30</v>
      </c>
      <c r="B36" s="240" t="s">
        <v>73</v>
      </c>
      <c r="C36" s="240" t="s">
        <v>350</v>
      </c>
      <c r="D36" s="429" t="s">
        <v>84</v>
      </c>
      <c r="E36" s="429" t="s">
        <v>85</v>
      </c>
      <c r="F36" s="429" t="s">
        <v>16</v>
      </c>
      <c r="G36" s="429" t="s">
        <v>104</v>
      </c>
      <c r="H36" s="429"/>
      <c r="I36" s="429"/>
      <c r="J36" s="429"/>
      <c r="K36" s="429"/>
      <c r="L36" s="429"/>
      <c r="M36" s="429"/>
      <c r="N36" s="430" t="s">
        <v>602</v>
      </c>
      <c r="O36" s="282" t="s">
        <v>783</v>
      </c>
      <c r="P36" s="217" t="s">
        <v>781</v>
      </c>
      <c r="Q36" s="29" t="str">
        <f t="shared" si="4"/>
        <v>STAR_MF&gt;MFデザイン&gt;新規ON&gt;新規&gt;&gt;&gt;&gt;&gt;&gt;</v>
      </c>
      <c r="R36" s="192">
        <f t="shared" si="2"/>
        <v>0</v>
      </c>
      <c r="S36" s="204"/>
      <c r="T36" s="428"/>
      <c r="U36" s="428"/>
      <c r="V36" s="428"/>
      <c r="W36" s="428"/>
      <c r="X36" s="428"/>
      <c r="Y36" s="428"/>
      <c r="Z36" s="428"/>
      <c r="AA36" s="428"/>
      <c r="AB36" s="428"/>
      <c r="AC36" s="428"/>
      <c r="AD36" s="428"/>
      <c r="AE36" s="428"/>
      <c r="AF36" s="428"/>
      <c r="AG36" s="428"/>
      <c r="AH36" s="428"/>
      <c r="AI36" s="428"/>
      <c r="AJ36" s="428"/>
      <c r="AK36" s="428"/>
      <c r="AL36" s="428"/>
      <c r="AM36" s="428"/>
      <c r="AN36" s="428"/>
      <c r="AO36" s="428"/>
      <c r="AP36" s="428"/>
      <c r="AQ36" s="428"/>
      <c r="AR36" s="428"/>
      <c r="AS36" s="428"/>
      <c r="AT36" s="428"/>
      <c r="AU36" s="428"/>
      <c r="AV36" s="204"/>
      <c r="AW36" s="204"/>
      <c r="AX36" s="184"/>
    </row>
    <row r="37" spans="1:50" ht="12.6" customHeight="1">
      <c r="A37" s="240"/>
      <c r="B37" s="240"/>
      <c r="C37" s="240" t="s">
        <v>350</v>
      </c>
      <c r="D37" s="429" t="s">
        <v>84</v>
      </c>
      <c r="E37" s="429" t="s">
        <v>85</v>
      </c>
      <c r="F37" s="429" t="s">
        <v>9</v>
      </c>
      <c r="G37" s="429" t="s">
        <v>10</v>
      </c>
      <c r="H37" s="429"/>
      <c r="I37" s="429"/>
      <c r="J37" s="429"/>
      <c r="K37" s="429"/>
      <c r="L37" s="429"/>
      <c r="M37" s="429"/>
      <c r="N37" s="430" t="s">
        <v>602</v>
      </c>
      <c r="O37" s="282" t="s">
        <v>1173</v>
      </c>
      <c r="P37" s="217" t="s">
        <v>1174</v>
      </c>
      <c r="Q37" s="29" t="str">
        <f t="shared" si="4"/>
        <v>STAR_MF&gt;MFデザイン&gt;打合せ&gt;内部&gt;&gt;&gt;&gt;&gt;&gt;</v>
      </c>
      <c r="R37" s="192">
        <f t="shared" si="2"/>
        <v>0</v>
      </c>
      <c r="S37" s="204"/>
      <c r="T37" s="428"/>
      <c r="U37" s="428"/>
      <c r="V37" s="428"/>
      <c r="W37" s="428"/>
      <c r="X37" s="428"/>
      <c r="Y37" s="428"/>
      <c r="Z37" s="428"/>
      <c r="AA37" s="428"/>
      <c r="AB37" s="428"/>
      <c r="AC37" s="428"/>
      <c r="AD37" s="428"/>
      <c r="AE37" s="428"/>
      <c r="AF37" s="428"/>
      <c r="AG37" s="428"/>
      <c r="AH37" s="428"/>
      <c r="AI37" s="428"/>
      <c r="AJ37" s="428"/>
      <c r="AK37" s="428"/>
      <c r="AL37" s="428"/>
      <c r="AM37" s="428"/>
      <c r="AN37" s="428"/>
      <c r="AO37" s="428"/>
      <c r="AP37" s="428"/>
      <c r="AQ37" s="428"/>
      <c r="AR37" s="428"/>
      <c r="AS37" s="428"/>
      <c r="AT37" s="428"/>
      <c r="AU37" s="428"/>
      <c r="AV37" s="204"/>
      <c r="AW37" s="204"/>
      <c r="AX37" s="184"/>
    </row>
    <row r="38" spans="1:50" ht="12.6" customHeight="1">
      <c r="A38" s="195">
        <f t="shared" si="3"/>
        <v>32</v>
      </c>
      <c r="B38" s="240"/>
      <c r="C38" s="240"/>
      <c r="D38" s="429"/>
      <c r="E38" s="429"/>
      <c r="F38" s="429"/>
      <c r="G38" s="429"/>
      <c r="H38" s="429"/>
      <c r="I38" s="429"/>
      <c r="J38" s="429"/>
      <c r="K38" s="429"/>
      <c r="L38" s="429"/>
      <c r="M38" s="429"/>
      <c r="N38" s="430"/>
      <c r="O38" s="367"/>
      <c r="P38" s="217"/>
      <c r="Q38" s="238"/>
      <c r="R38" s="192">
        <f t="shared" si="2"/>
        <v>0</v>
      </c>
      <c r="S38" s="204"/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1"/>
      <c r="AK38" s="201"/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4"/>
      <c r="AW38" s="204"/>
      <c r="AX38" s="184"/>
    </row>
    <row r="39" spans="1:50" ht="12.6" customHeight="1">
      <c r="A39" s="195">
        <f t="shared" si="3"/>
        <v>33</v>
      </c>
      <c r="B39" s="240" t="s">
        <v>73</v>
      </c>
      <c r="C39" s="240" t="s">
        <v>350</v>
      </c>
      <c r="D39" s="429" t="s">
        <v>84</v>
      </c>
      <c r="E39" s="429" t="s">
        <v>85</v>
      </c>
      <c r="F39" s="429" t="s">
        <v>321</v>
      </c>
      <c r="G39" s="429" t="s">
        <v>104</v>
      </c>
      <c r="H39" s="429"/>
      <c r="I39" s="429"/>
      <c r="J39" s="429"/>
      <c r="K39" s="429"/>
      <c r="L39" s="429"/>
      <c r="M39" s="429"/>
      <c r="N39" s="430" t="s">
        <v>582</v>
      </c>
      <c r="O39" s="430" t="s">
        <v>785</v>
      </c>
      <c r="P39" s="217" t="s">
        <v>787</v>
      </c>
      <c r="Q39" s="29" t="str">
        <f t="shared" si="4"/>
        <v>STAR_MF&gt;MFデザイン&gt;ホワイトモック&gt;新規&gt;&gt;&gt;&gt;&gt;&gt;</v>
      </c>
      <c r="R39" s="192">
        <f t="shared" si="2"/>
        <v>0</v>
      </c>
      <c r="S39" s="204"/>
      <c r="T39" s="428"/>
      <c r="U39" s="428"/>
      <c r="V39" s="428"/>
      <c r="W39" s="428"/>
      <c r="X39" s="428"/>
      <c r="Y39" s="428"/>
      <c r="Z39" s="428"/>
      <c r="AA39" s="428"/>
      <c r="AB39" s="428"/>
      <c r="AC39" s="428"/>
      <c r="AD39" s="428"/>
      <c r="AE39" s="428"/>
      <c r="AF39" s="428"/>
      <c r="AG39" s="428"/>
      <c r="AH39" s="428"/>
      <c r="AI39" s="428"/>
      <c r="AJ39" s="428"/>
      <c r="AK39" s="428"/>
      <c r="AL39" s="428"/>
      <c r="AM39" s="428"/>
      <c r="AN39" s="428"/>
      <c r="AO39" s="428"/>
      <c r="AP39" s="428"/>
      <c r="AQ39" s="428"/>
      <c r="AR39" s="428"/>
      <c r="AS39" s="428"/>
      <c r="AT39" s="428"/>
      <c r="AU39" s="428"/>
      <c r="AV39" s="204"/>
      <c r="AW39" s="204"/>
      <c r="AX39" s="184"/>
    </row>
    <row r="40" spans="1:50" ht="12.6" customHeight="1">
      <c r="A40" s="195">
        <f t="shared" si="3"/>
        <v>34</v>
      </c>
      <c r="B40" s="240" t="s">
        <v>73</v>
      </c>
      <c r="C40" s="240" t="s">
        <v>350</v>
      </c>
      <c r="D40" s="429" t="s">
        <v>84</v>
      </c>
      <c r="E40" s="429" t="s">
        <v>85</v>
      </c>
      <c r="F40" s="429" t="s">
        <v>321</v>
      </c>
      <c r="G40" s="429" t="s">
        <v>118</v>
      </c>
      <c r="H40" s="429"/>
      <c r="I40" s="429"/>
      <c r="J40" s="429"/>
      <c r="K40" s="429"/>
      <c r="L40" s="429"/>
      <c r="M40" s="429"/>
      <c r="N40" s="430" t="s">
        <v>222</v>
      </c>
      <c r="O40" s="430" t="s">
        <v>1006</v>
      </c>
      <c r="P40" s="217" t="s">
        <v>1008</v>
      </c>
      <c r="Q40" s="29" t="str">
        <f t="shared" si="4"/>
        <v>STAR_MF&gt;MFデザイン&gt;ホワイトモック&gt;仕様変更&gt;&gt;&gt;&gt;&gt;&gt;</v>
      </c>
      <c r="R40" s="192"/>
      <c r="S40" s="204"/>
      <c r="T40" s="428"/>
      <c r="U40" s="428"/>
      <c r="V40" s="428"/>
      <c r="W40" s="428"/>
      <c r="X40" s="428"/>
      <c r="Y40" s="428"/>
      <c r="Z40" s="428"/>
      <c r="AA40" s="428"/>
      <c r="AB40" s="428"/>
      <c r="AC40" s="428"/>
      <c r="AD40" s="428"/>
      <c r="AE40" s="428"/>
      <c r="AF40" s="428"/>
      <c r="AG40" s="428"/>
      <c r="AH40" s="428"/>
      <c r="AI40" s="428"/>
      <c r="AJ40" s="428"/>
      <c r="AK40" s="428"/>
      <c r="AL40" s="428"/>
      <c r="AM40" s="428"/>
      <c r="AN40" s="428"/>
      <c r="AO40" s="428"/>
      <c r="AP40" s="428"/>
      <c r="AQ40" s="428"/>
      <c r="AR40" s="428"/>
      <c r="AS40" s="428"/>
      <c r="AT40" s="428"/>
      <c r="AU40" s="428"/>
      <c r="AV40" s="204"/>
      <c r="AW40" s="204"/>
      <c r="AX40" s="184"/>
    </row>
    <row r="41" spans="1:50" ht="12.6" customHeight="1">
      <c r="A41" s="195">
        <f t="shared" si="3"/>
        <v>35</v>
      </c>
      <c r="B41" s="240" t="s">
        <v>73</v>
      </c>
      <c r="C41" s="240" t="s">
        <v>350</v>
      </c>
      <c r="D41" s="429" t="s">
        <v>84</v>
      </c>
      <c r="E41" s="429" t="s">
        <v>85</v>
      </c>
      <c r="F41" s="429" t="s">
        <v>321</v>
      </c>
      <c r="G41" s="429" t="s">
        <v>104</v>
      </c>
      <c r="H41" s="429"/>
      <c r="I41" s="429"/>
      <c r="J41" s="429"/>
      <c r="K41" s="429"/>
      <c r="L41" s="429"/>
      <c r="M41" s="429"/>
      <c r="N41" s="430" t="s">
        <v>222</v>
      </c>
      <c r="O41" s="430" t="s">
        <v>862</v>
      </c>
      <c r="P41" s="217" t="s">
        <v>789</v>
      </c>
      <c r="Q41" s="29" t="str">
        <f t="shared" si="4"/>
        <v>STAR_MF&gt;MFデザイン&gt;ホワイトモック&gt;新規&gt;&gt;&gt;&gt;&gt;&gt;</v>
      </c>
      <c r="R41" s="192">
        <f t="shared" si="2"/>
        <v>0</v>
      </c>
      <c r="S41" s="204"/>
      <c r="T41" s="428"/>
      <c r="U41" s="428"/>
      <c r="V41" s="428"/>
      <c r="W41" s="428"/>
      <c r="X41" s="428"/>
      <c r="Y41" s="428"/>
      <c r="Z41" s="428"/>
      <c r="AA41" s="428"/>
      <c r="AB41" s="428"/>
      <c r="AC41" s="428"/>
      <c r="AD41" s="428"/>
      <c r="AE41" s="428"/>
      <c r="AF41" s="428"/>
      <c r="AG41" s="428"/>
      <c r="AH41" s="428"/>
      <c r="AI41" s="428"/>
      <c r="AJ41" s="428"/>
      <c r="AK41" s="428"/>
      <c r="AL41" s="428"/>
      <c r="AM41" s="428"/>
      <c r="AN41" s="428"/>
      <c r="AO41" s="428"/>
      <c r="AP41" s="428"/>
      <c r="AQ41" s="428"/>
      <c r="AR41" s="428"/>
      <c r="AS41" s="428"/>
      <c r="AT41" s="428"/>
      <c r="AU41" s="428"/>
      <c r="AV41" s="204"/>
      <c r="AW41" s="204"/>
      <c r="AX41" s="184"/>
    </row>
    <row r="42" spans="1:50" ht="12.6" customHeight="1">
      <c r="A42" s="195">
        <f t="shared" si="3"/>
        <v>36</v>
      </c>
      <c r="B42" s="240" t="s">
        <v>73</v>
      </c>
      <c r="C42" s="240" t="s">
        <v>350</v>
      </c>
      <c r="D42" s="429" t="s">
        <v>84</v>
      </c>
      <c r="E42" s="429" t="s">
        <v>85</v>
      </c>
      <c r="F42" s="429" t="s">
        <v>321</v>
      </c>
      <c r="G42" s="429" t="s">
        <v>104</v>
      </c>
      <c r="H42" s="429"/>
      <c r="I42" s="429"/>
      <c r="J42" s="429"/>
      <c r="K42" s="429"/>
      <c r="L42" s="429"/>
      <c r="M42" s="429"/>
      <c r="N42" s="430" t="s">
        <v>222</v>
      </c>
      <c r="O42" s="430" t="s">
        <v>1171</v>
      </c>
      <c r="P42" s="217" t="s">
        <v>1172</v>
      </c>
      <c r="Q42" s="29" t="str">
        <f t="shared" si="4"/>
        <v>STAR_MF&gt;MFデザイン&gt;ホワイトモック&gt;新規&gt;&gt;&gt;&gt;&gt;&gt;</v>
      </c>
      <c r="R42" s="192">
        <f t="shared" si="2"/>
        <v>0</v>
      </c>
      <c r="S42" s="204"/>
      <c r="T42" s="428"/>
      <c r="U42" s="428"/>
      <c r="V42" s="428"/>
      <c r="W42" s="428"/>
      <c r="X42" s="428"/>
      <c r="Y42" s="428"/>
      <c r="Z42" s="428"/>
      <c r="AA42" s="428"/>
      <c r="AB42" s="428"/>
      <c r="AC42" s="428"/>
      <c r="AD42" s="428"/>
      <c r="AE42" s="428"/>
      <c r="AF42" s="428"/>
      <c r="AG42" s="428"/>
      <c r="AH42" s="428"/>
      <c r="AI42" s="428"/>
      <c r="AJ42" s="428"/>
      <c r="AK42" s="428"/>
      <c r="AL42" s="428"/>
      <c r="AM42" s="428"/>
      <c r="AN42" s="428"/>
      <c r="AO42" s="428"/>
      <c r="AP42" s="428"/>
      <c r="AQ42" s="428"/>
      <c r="AR42" s="428"/>
      <c r="AS42" s="428"/>
      <c r="AT42" s="428"/>
      <c r="AU42" s="428"/>
      <c r="AV42" s="204"/>
      <c r="AW42" s="204"/>
      <c r="AX42" s="184"/>
    </row>
    <row r="43" spans="1:50" ht="12.6" customHeight="1">
      <c r="A43" s="195">
        <f t="shared" si="3"/>
        <v>37</v>
      </c>
      <c r="B43" s="240"/>
      <c r="C43" s="240"/>
      <c r="D43" s="429"/>
      <c r="E43" s="429"/>
      <c r="F43" s="429"/>
      <c r="G43" s="429"/>
      <c r="H43" s="429"/>
      <c r="I43" s="429"/>
      <c r="J43" s="429"/>
      <c r="K43" s="429"/>
      <c r="L43" s="429"/>
      <c r="M43" s="429"/>
      <c r="N43" s="430"/>
      <c r="O43" s="430"/>
      <c r="P43" s="217"/>
      <c r="Q43" s="238"/>
      <c r="R43" s="192"/>
      <c r="S43" s="204"/>
      <c r="T43" s="428"/>
      <c r="U43" s="428"/>
      <c r="V43" s="428"/>
      <c r="W43" s="428"/>
      <c r="X43" s="428"/>
      <c r="Y43" s="428"/>
      <c r="Z43" s="428"/>
      <c r="AA43" s="428"/>
      <c r="AB43" s="428"/>
      <c r="AC43" s="428"/>
      <c r="AD43" s="428"/>
      <c r="AE43" s="428"/>
      <c r="AF43" s="428"/>
      <c r="AG43" s="428"/>
      <c r="AH43" s="428"/>
      <c r="AI43" s="428"/>
      <c r="AJ43" s="428"/>
      <c r="AK43" s="428"/>
      <c r="AL43" s="428"/>
      <c r="AM43" s="428"/>
      <c r="AN43" s="428"/>
      <c r="AO43" s="428"/>
      <c r="AP43" s="428"/>
      <c r="AQ43" s="428"/>
      <c r="AR43" s="428"/>
      <c r="AS43" s="428"/>
      <c r="AT43" s="428"/>
      <c r="AU43" s="428"/>
      <c r="AV43" s="204"/>
      <c r="AW43" s="204"/>
      <c r="AX43" s="184"/>
    </row>
    <row r="44" spans="1:50" ht="12.6" customHeight="1">
      <c r="A44" s="195">
        <f t="shared" si="3"/>
        <v>38</v>
      </c>
      <c r="B44" s="240" t="s">
        <v>73</v>
      </c>
      <c r="C44" s="240" t="s">
        <v>350</v>
      </c>
      <c r="D44" s="429" t="s">
        <v>84</v>
      </c>
      <c r="E44" s="429" t="s">
        <v>85</v>
      </c>
      <c r="F44" s="429" t="s">
        <v>197</v>
      </c>
      <c r="G44" s="429" t="s">
        <v>119</v>
      </c>
      <c r="H44" s="429" t="s">
        <v>121</v>
      </c>
      <c r="I44" s="429"/>
      <c r="J44" s="429"/>
      <c r="K44" s="429"/>
      <c r="L44" s="429"/>
      <c r="M44" s="429"/>
      <c r="N44" s="430" t="s">
        <v>222</v>
      </c>
      <c r="O44" s="363" t="s">
        <v>569</v>
      </c>
      <c r="P44" s="349" t="s">
        <v>571</v>
      </c>
      <c r="Q44" s="29" t="str">
        <f t="shared" si="4"/>
        <v>STAR_MF&gt;MFデザイン&gt;テーマ対応&gt;内部改善&gt;不要不急&gt;&gt;&gt;&gt;&gt;</v>
      </c>
      <c r="R44" s="192">
        <f t="shared" si="2"/>
        <v>0</v>
      </c>
      <c r="S44" s="204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J44" s="201"/>
      <c r="AK44" s="201"/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4"/>
      <c r="AW44" s="204"/>
      <c r="AX44" s="184"/>
    </row>
    <row r="45" spans="1:50" ht="12.6" customHeight="1">
      <c r="A45" s="195">
        <f t="shared" si="3"/>
        <v>39</v>
      </c>
      <c r="B45" s="240" t="s">
        <v>73</v>
      </c>
      <c r="C45" s="240" t="s">
        <v>350</v>
      </c>
      <c r="D45" s="429" t="s">
        <v>84</v>
      </c>
      <c r="E45" s="429" t="s">
        <v>85</v>
      </c>
      <c r="F45" s="429" t="s">
        <v>39</v>
      </c>
      <c r="G45" s="429" t="s">
        <v>182</v>
      </c>
      <c r="H45" s="429"/>
      <c r="I45" s="429"/>
      <c r="J45" s="429"/>
      <c r="K45" s="429"/>
      <c r="L45" s="429"/>
      <c r="M45" s="429"/>
      <c r="N45" s="430" t="s">
        <v>222</v>
      </c>
      <c r="O45" s="370" t="s">
        <v>617</v>
      </c>
      <c r="P45" s="369" t="s">
        <v>619</v>
      </c>
      <c r="Q45" s="29" t="str">
        <f t="shared" si="4"/>
        <v>STAR_MF&gt;MFデザイン&gt;エンハンス&gt;調査・問合せ&gt;&gt;&gt;&gt;&gt;&gt;</v>
      </c>
      <c r="R45" s="192">
        <f t="shared" si="2"/>
        <v>0</v>
      </c>
      <c r="S45" s="204"/>
      <c r="T45" s="201"/>
      <c r="U45" s="201"/>
      <c r="V45" s="201"/>
      <c r="W45" s="201"/>
      <c r="X45" s="201"/>
      <c r="Y45" s="201"/>
      <c r="Z45" s="201"/>
      <c r="AA45" s="201"/>
      <c r="AB45" s="201"/>
      <c r="AC45" s="201"/>
      <c r="AD45" s="201"/>
      <c r="AE45" s="201"/>
      <c r="AF45" s="201"/>
      <c r="AG45" s="201"/>
      <c r="AH45" s="201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4"/>
      <c r="AW45" s="204"/>
      <c r="AX45" s="184"/>
    </row>
    <row r="46" spans="1:50" ht="12.6" customHeight="1">
      <c r="A46" s="195">
        <f t="shared" si="3"/>
        <v>40</v>
      </c>
      <c r="B46" s="240" t="s">
        <v>73</v>
      </c>
      <c r="C46" s="240" t="s">
        <v>350</v>
      </c>
      <c r="D46" s="429" t="s">
        <v>84</v>
      </c>
      <c r="E46" s="429" t="s">
        <v>85</v>
      </c>
      <c r="F46" s="429" t="s">
        <v>39</v>
      </c>
      <c r="G46" s="429" t="s">
        <v>182</v>
      </c>
      <c r="H46" s="429"/>
      <c r="I46" s="429"/>
      <c r="J46" s="429"/>
      <c r="K46" s="429"/>
      <c r="L46" s="429"/>
      <c r="M46" s="429"/>
      <c r="N46" s="430" t="s">
        <v>634</v>
      </c>
      <c r="O46" s="430" t="s">
        <v>859</v>
      </c>
      <c r="P46" s="369" t="s">
        <v>861</v>
      </c>
      <c r="Q46" s="29" t="str">
        <f t="shared" si="4"/>
        <v>STAR_MF&gt;MFデザイン&gt;エンハンス&gt;調査・問合せ&gt;&gt;&gt;&gt;&gt;&gt;</v>
      </c>
      <c r="R46" s="192">
        <f t="shared" si="2"/>
        <v>0</v>
      </c>
      <c r="S46" s="204"/>
      <c r="T46" s="428"/>
      <c r="U46" s="428"/>
      <c r="V46" s="428"/>
      <c r="W46" s="428"/>
      <c r="X46" s="428"/>
      <c r="Y46" s="428"/>
      <c r="Z46" s="428"/>
      <c r="AA46" s="428"/>
      <c r="AB46" s="428"/>
      <c r="AC46" s="428"/>
      <c r="AD46" s="428"/>
      <c r="AE46" s="428"/>
      <c r="AF46" s="428"/>
      <c r="AG46" s="428"/>
      <c r="AH46" s="428"/>
      <c r="AI46" s="428"/>
      <c r="AJ46" s="428"/>
      <c r="AK46" s="428"/>
      <c r="AL46" s="428"/>
      <c r="AM46" s="428"/>
      <c r="AN46" s="428"/>
      <c r="AO46" s="428"/>
      <c r="AP46" s="428"/>
      <c r="AQ46" s="428"/>
      <c r="AR46" s="428"/>
      <c r="AS46" s="428"/>
      <c r="AT46" s="428"/>
      <c r="AU46" s="428"/>
      <c r="AV46" s="204"/>
      <c r="AW46" s="204"/>
      <c r="AX46" s="184"/>
    </row>
    <row r="47" spans="1:50" ht="12.6" customHeight="1">
      <c r="A47" s="195">
        <f t="shared" si="3"/>
        <v>41</v>
      </c>
      <c r="B47" s="240" t="s">
        <v>73</v>
      </c>
      <c r="C47" s="240" t="s">
        <v>350</v>
      </c>
      <c r="D47" s="429" t="s">
        <v>84</v>
      </c>
      <c r="E47" s="429" t="s">
        <v>85</v>
      </c>
      <c r="F47" s="429" t="s">
        <v>39</v>
      </c>
      <c r="G47" s="429" t="s">
        <v>182</v>
      </c>
      <c r="H47" s="429"/>
      <c r="I47" s="429"/>
      <c r="J47" s="429"/>
      <c r="K47" s="429"/>
      <c r="L47" s="429"/>
      <c r="M47" s="429"/>
      <c r="N47" s="430" t="s">
        <v>222</v>
      </c>
      <c r="O47" s="430" t="s">
        <v>904</v>
      </c>
      <c r="P47" s="369" t="s">
        <v>906</v>
      </c>
      <c r="Q47" s="29" t="str">
        <f t="shared" si="4"/>
        <v>STAR_MF&gt;MFデザイン&gt;エンハンス&gt;調査・問合せ&gt;&gt;&gt;&gt;&gt;&gt;</v>
      </c>
      <c r="R47" s="192">
        <f t="shared" si="2"/>
        <v>0</v>
      </c>
      <c r="S47" s="204"/>
      <c r="T47" s="428"/>
      <c r="U47" s="428"/>
      <c r="V47" s="428"/>
      <c r="W47" s="428"/>
      <c r="X47" s="428"/>
      <c r="Y47" s="428"/>
      <c r="Z47" s="428"/>
      <c r="AA47" s="428"/>
      <c r="AB47" s="428"/>
      <c r="AC47" s="428"/>
      <c r="AD47" s="428"/>
      <c r="AE47" s="428"/>
      <c r="AF47" s="428"/>
      <c r="AG47" s="428"/>
      <c r="AH47" s="428"/>
      <c r="AI47" s="428"/>
      <c r="AJ47" s="428"/>
      <c r="AK47" s="428"/>
      <c r="AL47" s="428"/>
      <c r="AM47" s="428"/>
      <c r="AN47" s="428"/>
      <c r="AO47" s="428"/>
      <c r="AP47" s="428"/>
      <c r="AQ47" s="428"/>
      <c r="AR47" s="428"/>
      <c r="AS47" s="428"/>
      <c r="AT47" s="428"/>
      <c r="AU47" s="428"/>
      <c r="AV47" s="204"/>
      <c r="AW47" s="204"/>
      <c r="AX47" s="184"/>
    </row>
    <row r="48" spans="1:50" ht="12.6" customHeight="1">
      <c r="A48" s="195">
        <f t="shared" si="3"/>
        <v>42</v>
      </c>
      <c r="B48" s="240" t="s">
        <v>73</v>
      </c>
      <c r="C48" s="240" t="s">
        <v>350</v>
      </c>
      <c r="D48" s="429" t="s">
        <v>84</v>
      </c>
      <c r="E48" s="429" t="s">
        <v>85</v>
      </c>
      <c r="F48" s="429" t="s">
        <v>39</v>
      </c>
      <c r="G48" s="429" t="s">
        <v>182</v>
      </c>
      <c r="H48" s="429"/>
      <c r="I48" s="429"/>
      <c r="J48" s="429"/>
      <c r="K48" s="429"/>
      <c r="L48" s="429"/>
      <c r="M48" s="429"/>
      <c r="N48" s="430" t="s">
        <v>222</v>
      </c>
      <c r="O48" s="430" t="s">
        <v>1018</v>
      </c>
      <c r="P48" s="369" t="s">
        <v>1016</v>
      </c>
      <c r="Q48" s="29" t="str">
        <f t="shared" si="4"/>
        <v>STAR_MF&gt;MFデザイン&gt;エンハンス&gt;調査・問合せ&gt;&gt;&gt;&gt;&gt;&gt;</v>
      </c>
      <c r="R48" s="192">
        <f t="shared" si="2"/>
        <v>0</v>
      </c>
      <c r="S48" s="204"/>
      <c r="T48" s="428"/>
      <c r="U48" s="428"/>
      <c r="V48" s="428"/>
      <c r="W48" s="428"/>
      <c r="X48" s="428"/>
      <c r="Y48" s="428"/>
      <c r="Z48" s="428"/>
      <c r="AA48" s="428"/>
      <c r="AB48" s="428"/>
      <c r="AC48" s="428"/>
      <c r="AD48" s="428"/>
      <c r="AE48" s="428"/>
      <c r="AF48" s="428"/>
      <c r="AG48" s="428"/>
      <c r="AH48" s="428"/>
      <c r="AI48" s="428"/>
      <c r="AJ48" s="428"/>
      <c r="AK48" s="428"/>
      <c r="AL48" s="428"/>
      <c r="AM48" s="428"/>
      <c r="AN48" s="428"/>
      <c r="AO48" s="428"/>
      <c r="AP48" s="428"/>
      <c r="AQ48" s="428"/>
      <c r="AR48" s="428"/>
      <c r="AS48" s="428"/>
      <c r="AT48" s="428"/>
      <c r="AU48" s="428"/>
      <c r="AV48" s="204"/>
      <c r="AW48" s="204"/>
      <c r="AX48" s="184"/>
    </row>
    <row r="49" spans="1:50" ht="12.6" customHeight="1">
      <c r="A49" s="240"/>
      <c r="B49" s="240"/>
      <c r="C49" s="240" t="s">
        <v>350</v>
      </c>
      <c r="D49" s="429" t="s">
        <v>84</v>
      </c>
      <c r="E49" s="429" t="s">
        <v>85</v>
      </c>
      <c r="F49" s="429" t="s">
        <v>197</v>
      </c>
      <c r="G49" s="429" t="s">
        <v>119</v>
      </c>
      <c r="H49" s="429" t="s">
        <v>120</v>
      </c>
      <c r="I49" s="429"/>
      <c r="J49" s="429"/>
      <c r="K49" s="429"/>
      <c r="L49" s="429"/>
      <c r="M49" s="429"/>
      <c r="N49" s="430" t="s">
        <v>222</v>
      </c>
      <c r="O49" s="430" t="s">
        <v>1180</v>
      </c>
      <c r="P49" s="369" t="s">
        <v>1182</v>
      </c>
      <c r="Q49" s="29" t="str">
        <f t="shared" si="4"/>
        <v>STAR_MF&gt;MFデザイン&gt;テーマ対応&gt;内部改善&gt;必須&gt;&gt;&gt;&gt;&gt;</v>
      </c>
      <c r="R49" s="192">
        <f t="shared" si="2"/>
        <v>0</v>
      </c>
      <c r="S49" s="204"/>
      <c r="T49" s="428"/>
      <c r="U49" s="428"/>
      <c r="V49" s="428"/>
      <c r="W49" s="428"/>
      <c r="X49" s="428"/>
      <c r="Y49" s="428"/>
      <c r="Z49" s="428"/>
      <c r="AA49" s="428"/>
      <c r="AB49" s="428"/>
      <c r="AC49" s="428"/>
      <c r="AD49" s="428"/>
      <c r="AE49" s="428"/>
      <c r="AF49" s="428"/>
      <c r="AG49" s="428"/>
      <c r="AH49" s="428"/>
      <c r="AI49" s="428"/>
      <c r="AJ49" s="428"/>
      <c r="AK49" s="428"/>
      <c r="AL49" s="428"/>
      <c r="AM49" s="428"/>
      <c r="AN49" s="428"/>
      <c r="AO49" s="428"/>
      <c r="AP49" s="428"/>
      <c r="AQ49" s="428"/>
      <c r="AR49" s="428"/>
      <c r="AS49" s="428"/>
      <c r="AT49" s="428"/>
      <c r="AU49" s="428"/>
      <c r="AV49" s="204"/>
      <c r="AW49" s="204"/>
      <c r="AX49" s="184"/>
    </row>
    <row r="50" spans="1:50" ht="12.6" customHeight="1">
      <c r="A50" s="195">
        <f t="shared" si="3"/>
        <v>44</v>
      </c>
      <c r="B50" s="240"/>
      <c r="C50" s="240"/>
      <c r="D50" s="429"/>
      <c r="E50" s="429"/>
      <c r="F50" s="429"/>
      <c r="G50" s="429"/>
      <c r="H50" s="429"/>
      <c r="I50" s="429"/>
      <c r="J50" s="429"/>
      <c r="K50" s="429"/>
      <c r="L50" s="429"/>
      <c r="M50" s="429"/>
      <c r="N50" s="430"/>
      <c r="O50" s="441"/>
      <c r="P50" s="369"/>
      <c r="Q50" s="238"/>
      <c r="R50" s="192">
        <f t="shared" si="2"/>
        <v>0</v>
      </c>
      <c r="S50" s="204"/>
      <c r="T50" s="428"/>
      <c r="U50" s="428"/>
      <c r="V50" s="428"/>
      <c r="W50" s="428"/>
      <c r="X50" s="428"/>
      <c r="Y50" s="428"/>
      <c r="Z50" s="428"/>
      <c r="AA50" s="428"/>
      <c r="AB50" s="428"/>
      <c r="AC50" s="428"/>
      <c r="AD50" s="428"/>
      <c r="AE50" s="428"/>
      <c r="AF50" s="428"/>
      <c r="AG50" s="428"/>
      <c r="AH50" s="428"/>
      <c r="AI50" s="428"/>
      <c r="AJ50" s="428"/>
      <c r="AK50" s="428"/>
      <c r="AL50" s="428"/>
      <c r="AM50" s="428"/>
      <c r="AN50" s="428"/>
      <c r="AO50" s="428"/>
      <c r="AP50" s="428"/>
      <c r="AQ50" s="428"/>
      <c r="AR50" s="428"/>
      <c r="AS50" s="428"/>
      <c r="AT50" s="428"/>
      <c r="AU50" s="428"/>
      <c r="AV50" s="204"/>
      <c r="AW50" s="204"/>
      <c r="AX50" s="184"/>
    </row>
    <row r="51" spans="1:50" ht="12.6" customHeight="1">
      <c r="A51" s="195">
        <f t="shared" si="3"/>
        <v>45</v>
      </c>
      <c r="B51" s="195" t="s">
        <v>391</v>
      </c>
      <c r="C51" s="195" t="s">
        <v>350</v>
      </c>
      <c r="D51" s="196" t="s">
        <v>84</v>
      </c>
      <c r="E51" s="196" t="s">
        <v>85</v>
      </c>
      <c r="F51" s="196" t="s">
        <v>18</v>
      </c>
      <c r="G51" s="196" t="s">
        <v>186</v>
      </c>
      <c r="H51" s="196" t="s">
        <v>183</v>
      </c>
      <c r="I51" s="196"/>
      <c r="J51" s="196"/>
      <c r="K51" s="196"/>
      <c r="L51" s="196"/>
      <c r="M51" s="196"/>
      <c r="N51" s="198" t="s">
        <v>222</v>
      </c>
      <c r="O51" s="199" t="s">
        <v>563</v>
      </c>
      <c r="P51" s="200" t="s">
        <v>565</v>
      </c>
      <c r="Q51" s="29" t="str">
        <f t="shared" si="4"/>
        <v>STAR_MF&gt;MFデザイン&gt;フロント帳票&gt;新規ON&gt;見積り&gt;&gt;&gt;&gt;&gt;</v>
      </c>
      <c r="R51" s="192">
        <f t="shared" si="2"/>
        <v>0</v>
      </c>
      <c r="S51" s="203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1"/>
      <c r="AN51" s="202"/>
      <c r="AO51" s="202"/>
      <c r="AP51" s="202"/>
      <c r="AQ51" s="202"/>
      <c r="AR51" s="202"/>
      <c r="AS51" s="202"/>
      <c r="AT51" s="202"/>
      <c r="AU51" s="202"/>
      <c r="AV51" s="203"/>
      <c r="AW51" s="203"/>
      <c r="AX51" s="184"/>
    </row>
    <row r="52" spans="1:50" ht="12.6" customHeight="1">
      <c r="A52" s="195">
        <f t="shared" si="3"/>
        <v>46</v>
      </c>
      <c r="B52" s="240" t="s">
        <v>73</v>
      </c>
      <c r="C52" s="240" t="s">
        <v>350</v>
      </c>
      <c r="D52" s="429" t="s">
        <v>84</v>
      </c>
      <c r="E52" s="429" t="s">
        <v>85</v>
      </c>
      <c r="F52" s="429" t="s">
        <v>9</v>
      </c>
      <c r="G52" s="429" t="s">
        <v>12</v>
      </c>
      <c r="H52" s="429"/>
      <c r="I52" s="429"/>
      <c r="J52" s="429"/>
      <c r="K52" s="429"/>
      <c r="L52" s="429"/>
      <c r="M52" s="429"/>
      <c r="N52" s="430" t="s">
        <v>222</v>
      </c>
      <c r="O52" s="287" t="s">
        <v>512</v>
      </c>
      <c r="P52" s="288" t="s">
        <v>488</v>
      </c>
      <c r="Q52" s="29" t="str">
        <f t="shared" si="4"/>
        <v>STAR_MF&gt;MFデザイン&gt;打合せ&gt;外部&gt;&gt;&gt;&gt;&gt;&gt;</v>
      </c>
      <c r="R52" s="192">
        <f t="shared" si="2"/>
        <v>0</v>
      </c>
      <c r="S52" s="201"/>
      <c r="T52" s="201"/>
      <c r="U52" s="201"/>
      <c r="V52" s="201"/>
      <c r="W52" s="201"/>
      <c r="X52" s="201"/>
      <c r="Y52" s="201"/>
      <c r="Z52" s="201"/>
      <c r="AA52" s="201"/>
      <c r="AB52" s="201"/>
      <c r="AC52" s="201"/>
      <c r="AD52" s="201"/>
      <c r="AE52" s="201"/>
      <c r="AF52" s="201"/>
      <c r="AG52" s="201"/>
      <c r="AH52" s="201"/>
      <c r="AI52" s="201"/>
      <c r="AJ52" s="201"/>
      <c r="AK52" s="201"/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4"/>
      <c r="AW52" s="204"/>
      <c r="AX52" s="184"/>
    </row>
    <row r="53" spans="1:50" ht="12.6" customHeight="1">
      <c r="A53" s="195">
        <f t="shared" si="3"/>
        <v>47</v>
      </c>
      <c r="B53" s="240" t="s">
        <v>73</v>
      </c>
      <c r="C53" s="240" t="s">
        <v>350</v>
      </c>
      <c r="D53" s="429" t="s">
        <v>84</v>
      </c>
      <c r="E53" s="429" t="s">
        <v>85</v>
      </c>
      <c r="F53" s="429" t="s">
        <v>18</v>
      </c>
      <c r="G53" s="429" t="s">
        <v>177</v>
      </c>
      <c r="H53" s="429" t="s">
        <v>119</v>
      </c>
      <c r="I53" s="429" t="s">
        <v>121</v>
      </c>
      <c r="J53" s="429"/>
      <c r="K53" s="429"/>
      <c r="L53" s="429"/>
      <c r="M53" s="429"/>
      <c r="N53" s="430" t="s">
        <v>222</v>
      </c>
      <c r="O53" s="363" t="s">
        <v>573</v>
      </c>
      <c r="P53" s="349" t="s">
        <v>575</v>
      </c>
      <c r="Q53" s="29" t="str">
        <f t="shared" si="4"/>
        <v>STAR_MF&gt;MFデザイン&gt;フロント帳票&gt;テーマ対応&gt;内部改善&gt;不要不急&gt;&gt;&gt;&gt;</v>
      </c>
      <c r="R53" s="192">
        <f t="shared" si="2"/>
        <v>0</v>
      </c>
      <c r="S53" s="201"/>
      <c r="T53" s="201"/>
      <c r="U53" s="201"/>
      <c r="V53" s="201"/>
      <c r="W53" s="201"/>
      <c r="X53" s="201"/>
      <c r="Y53" s="201"/>
      <c r="Z53" s="201"/>
      <c r="AA53" s="201"/>
      <c r="AB53" s="201"/>
      <c r="AC53" s="201"/>
      <c r="AD53" s="201"/>
      <c r="AE53" s="201"/>
      <c r="AF53" s="201"/>
      <c r="AG53" s="201"/>
      <c r="AH53" s="201"/>
      <c r="AI53" s="201"/>
      <c r="AJ53" s="201"/>
      <c r="AK53" s="201"/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4"/>
      <c r="AW53" s="204"/>
      <c r="AX53" s="184"/>
    </row>
    <row r="54" spans="1:50" ht="12.6" customHeight="1">
      <c r="A54" s="195">
        <f t="shared" si="3"/>
        <v>48</v>
      </c>
      <c r="B54" s="240" t="s">
        <v>73</v>
      </c>
      <c r="C54" s="240" t="s">
        <v>350</v>
      </c>
      <c r="D54" s="429" t="s">
        <v>84</v>
      </c>
      <c r="E54" s="429" t="s">
        <v>85</v>
      </c>
      <c r="F54" s="429" t="s">
        <v>18</v>
      </c>
      <c r="G54" s="429" t="s">
        <v>177</v>
      </c>
      <c r="H54" s="429" t="s">
        <v>118</v>
      </c>
      <c r="I54" s="429"/>
      <c r="J54" s="429"/>
      <c r="K54" s="429"/>
      <c r="L54" s="429"/>
      <c r="M54" s="429"/>
      <c r="N54" s="430" t="s">
        <v>222</v>
      </c>
      <c r="O54" s="430" t="s">
        <v>774</v>
      </c>
      <c r="P54" s="369" t="s">
        <v>773</v>
      </c>
      <c r="Q54" s="29" t="str">
        <f t="shared" si="4"/>
        <v>STAR_MF&gt;MFデザイン&gt;フロント帳票&gt;テーマ対応&gt;仕様変更&gt;&gt;&gt;&gt;&gt;</v>
      </c>
      <c r="R54" s="192">
        <f t="shared" si="2"/>
        <v>0</v>
      </c>
      <c r="S54" s="428"/>
      <c r="T54" s="428"/>
      <c r="U54" s="428"/>
      <c r="V54" s="428"/>
      <c r="W54" s="428"/>
      <c r="X54" s="428"/>
      <c r="Y54" s="428"/>
      <c r="Z54" s="428"/>
      <c r="AA54" s="428"/>
      <c r="AB54" s="428"/>
      <c r="AC54" s="428"/>
      <c r="AD54" s="428"/>
      <c r="AE54" s="428"/>
      <c r="AF54" s="428"/>
      <c r="AG54" s="428"/>
      <c r="AH54" s="428"/>
      <c r="AI54" s="428"/>
      <c r="AJ54" s="428"/>
      <c r="AK54" s="428"/>
      <c r="AL54" s="428"/>
      <c r="AM54" s="428"/>
      <c r="AN54" s="428"/>
      <c r="AO54" s="428"/>
      <c r="AP54" s="428"/>
      <c r="AQ54" s="428"/>
      <c r="AR54" s="428"/>
      <c r="AS54" s="428"/>
      <c r="AT54" s="428"/>
      <c r="AU54" s="428"/>
      <c r="AV54" s="204"/>
      <c r="AW54" s="204"/>
      <c r="AX54" s="184"/>
    </row>
    <row r="55" spans="1:50" ht="12.6" customHeight="1">
      <c r="A55" s="195">
        <f t="shared" si="3"/>
        <v>49</v>
      </c>
      <c r="B55" s="240" t="s">
        <v>73</v>
      </c>
      <c r="C55" s="240" t="s">
        <v>350</v>
      </c>
      <c r="D55" s="429" t="s">
        <v>84</v>
      </c>
      <c r="E55" s="429" t="s">
        <v>85</v>
      </c>
      <c r="F55" s="429" t="s">
        <v>18</v>
      </c>
      <c r="G55" s="429" t="s">
        <v>177</v>
      </c>
      <c r="H55" s="429" t="s">
        <v>118</v>
      </c>
      <c r="I55" s="429"/>
      <c r="J55" s="429"/>
      <c r="K55" s="429"/>
      <c r="L55" s="429"/>
      <c r="M55" s="429"/>
      <c r="N55" s="430" t="s">
        <v>222</v>
      </c>
      <c r="O55" s="430" t="s">
        <v>777</v>
      </c>
      <c r="P55" s="369" t="s">
        <v>776</v>
      </c>
      <c r="Q55" s="29" t="str">
        <f t="shared" si="4"/>
        <v>STAR_MF&gt;MFデザイン&gt;フロント帳票&gt;テーマ対応&gt;仕様変更&gt;&gt;&gt;&gt;&gt;</v>
      </c>
      <c r="R55" s="192">
        <f t="shared" si="2"/>
        <v>0</v>
      </c>
      <c r="S55" s="428"/>
      <c r="T55" s="428"/>
      <c r="U55" s="428"/>
      <c r="V55" s="428"/>
      <c r="W55" s="428"/>
      <c r="X55" s="428"/>
      <c r="Y55" s="428"/>
      <c r="Z55" s="428"/>
      <c r="AA55" s="428"/>
      <c r="AB55" s="428"/>
      <c r="AC55" s="428"/>
      <c r="AD55" s="428"/>
      <c r="AE55" s="428"/>
      <c r="AF55" s="428"/>
      <c r="AG55" s="428"/>
      <c r="AH55" s="428"/>
      <c r="AI55" s="428"/>
      <c r="AJ55" s="428"/>
      <c r="AK55" s="428"/>
      <c r="AL55" s="428"/>
      <c r="AM55" s="428"/>
      <c r="AN55" s="428"/>
      <c r="AO55" s="428"/>
      <c r="AP55" s="428"/>
      <c r="AQ55" s="428"/>
      <c r="AR55" s="428"/>
      <c r="AS55" s="428"/>
      <c r="AT55" s="428"/>
      <c r="AU55" s="428"/>
      <c r="AV55" s="204"/>
      <c r="AW55" s="204"/>
      <c r="AX55" s="184"/>
    </row>
    <row r="56" spans="1:50" ht="12.6" customHeight="1">
      <c r="A56" s="195">
        <f t="shared" si="3"/>
        <v>50</v>
      </c>
      <c r="B56" s="240" t="s">
        <v>73</v>
      </c>
      <c r="C56" s="240" t="s">
        <v>350</v>
      </c>
      <c r="D56" s="429" t="s">
        <v>84</v>
      </c>
      <c r="E56" s="429" t="s">
        <v>85</v>
      </c>
      <c r="F56" s="429" t="s">
        <v>18</v>
      </c>
      <c r="G56" s="429" t="s">
        <v>186</v>
      </c>
      <c r="H56" s="429" t="s">
        <v>104</v>
      </c>
      <c r="I56" s="429"/>
      <c r="J56" s="429"/>
      <c r="K56" s="429"/>
      <c r="L56" s="429"/>
      <c r="M56" s="429"/>
      <c r="N56" s="430" t="s">
        <v>634</v>
      </c>
      <c r="O56" s="430"/>
      <c r="P56" s="369" t="s">
        <v>779</v>
      </c>
      <c r="Q56" s="29" t="str">
        <f t="shared" si="4"/>
        <v>STAR_MF&gt;MFデザイン&gt;フロント帳票&gt;新規ON&gt;新規&gt;&gt;&gt;&gt;&gt;</v>
      </c>
      <c r="R56" s="192">
        <f t="shared" si="2"/>
        <v>0</v>
      </c>
      <c r="S56" s="428"/>
      <c r="T56" s="428"/>
      <c r="U56" s="428"/>
      <c r="V56" s="428"/>
      <c r="W56" s="428"/>
      <c r="X56" s="428"/>
      <c r="Y56" s="428"/>
      <c r="Z56" s="428"/>
      <c r="AA56" s="428"/>
      <c r="AB56" s="428"/>
      <c r="AC56" s="428"/>
      <c r="AD56" s="428"/>
      <c r="AE56" s="428"/>
      <c r="AF56" s="428"/>
      <c r="AG56" s="428"/>
      <c r="AH56" s="428"/>
      <c r="AI56" s="428"/>
      <c r="AJ56" s="428"/>
      <c r="AK56" s="428"/>
      <c r="AL56" s="428"/>
      <c r="AM56" s="428"/>
      <c r="AN56" s="428"/>
      <c r="AO56" s="428"/>
      <c r="AP56" s="428"/>
      <c r="AQ56" s="428"/>
      <c r="AR56" s="428"/>
      <c r="AS56" s="428"/>
      <c r="AT56" s="428"/>
      <c r="AU56" s="428"/>
      <c r="AV56" s="204"/>
      <c r="AW56" s="204"/>
      <c r="AX56" s="184"/>
    </row>
    <row r="57" spans="1:50" ht="12.6" customHeight="1">
      <c r="A57" s="195">
        <f t="shared" si="3"/>
        <v>51</v>
      </c>
      <c r="B57" s="240" t="s">
        <v>73</v>
      </c>
      <c r="C57" s="240" t="s">
        <v>350</v>
      </c>
      <c r="D57" s="429" t="s">
        <v>84</v>
      </c>
      <c r="E57" s="429" t="s">
        <v>85</v>
      </c>
      <c r="F57" s="429" t="s">
        <v>18</v>
      </c>
      <c r="G57" s="429" t="s">
        <v>177</v>
      </c>
      <c r="H57" s="429" t="s">
        <v>118</v>
      </c>
      <c r="I57" s="429"/>
      <c r="J57" s="429"/>
      <c r="K57" s="429"/>
      <c r="L57" s="429"/>
      <c r="M57" s="429"/>
      <c r="N57" s="430" t="s">
        <v>222</v>
      </c>
      <c r="O57" s="430" t="s">
        <v>1058</v>
      </c>
      <c r="P57" s="369" t="s">
        <v>1060</v>
      </c>
      <c r="Q57" s="29" t="str">
        <f t="shared" si="4"/>
        <v>STAR_MF&gt;MFデザイン&gt;フロント帳票&gt;テーマ対応&gt;仕様変更&gt;&gt;&gt;&gt;&gt;</v>
      </c>
      <c r="R57" s="192">
        <f t="shared" si="2"/>
        <v>0</v>
      </c>
      <c r="S57" s="428"/>
      <c r="T57" s="428"/>
      <c r="U57" s="428"/>
      <c r="V57" s="428"/>
      <c r="W57" s="428"/>
      <c r="X57" s="428"/>
      <c r="Y57" s="428"/>
      <c r="Z57" s="428"/>
      <c r="AA57" s="428"/>
      <c r="AB57" s="428"/>
      <c r="AC57" s="428"/>
      <c r="AD57" s="428"/>
      <c r="AE57" s="428"/>
      <c r="AF57" s="428"/>
      <c r="AG57" s="428"/>
      <c r="AH57" s="428"/>
      <c r="AI57" s="428"/>
      <c r="AJ57" s="428"/>
      <c r="AK57" s="428"/>
      <c r="AL57" s="428"/>
      <c r="AM57" s="428"/>
      <c r="AN57" s="428"/>
      <c r="AO57" s="428"/>
      <c r="AP57" s="428"/>
      <c r="AQ57" s="428"/>
      <c r="AR57" s="428"/>
      <c r="AS57" s="428"/>
      <c r="AT57" s="428"/>
      <c r="AU57" s="428"/>
      <c r="AV57" s="204"/>
      <c r="AW57" s="204"/>
      <c r="AX57" s="184"/>
    </row>
    <row r="58" spans="1:50" ht="12.6" customHeight="1">
      <c r="A58" s="195">
        <f t="shared" si="3"/>
        <v>52</v>
      </c>
      <c r="B58" s="240"/>
      <c r="C58" s="240"/>
      <c r="D58" s="429"/>
      <c r="E58" s="429"/>
      <c r="F58" s="429"/>
      <c r="G58" s="429"/>
      <c r="H58" s="429"/>
      <c r="I58" s="429"/>
      <c r="J58" s="429"/>
      <c r="K58" s="429"/>
      <c r="L58" s="429"/>
      <c r="M58" s="429"/>
      <c r="N58" s="430"/>
      <c r="O58" s="430"/>
      <c r="P58" s="369"/>
      <c r="Q58" s="238"/>
      <c r="R58" s="192">
        <f t="shared" si="2"/>
        <v>0</v>
      </c>
      <c r="S58" s="428"/>
      <c r="T58" s="428"/>
      <c r="U58" s="428"/>
      <c r="V58" s="428"/>
      <c r="W58" s="428"/>
      <c r="X58" s="428"/>
      <c r="Y58" s="428"/>
      <c r="Z58" s="428"/>
      <c r="AA58" s="428"/>
      <c r="AB58" s="428"/>
      <c r="AC58" s="428"/>
      <c r="AD58" s="428"/>
      <c r="AE58" s="428"/>
      <c r="AF58" s="428"/>
      <c r="AG58" s="428"/>
      <c r="AH58" s="428"/>
      <c r="AI58" s="428"/>
      <c r="AJ58" s="428"/>
      <c r="AK58" s="428"/>
      <c r="AL58" s="428"/>
      <c r="AM58" s="428"/>
      <c r="AN58" s="428"/>
      <c r="AO58" s="428"/>
      <c r="AP58" s="428"/>
      <c r="AQ58" s="428"/>
      <c r="AR58" s="428"/>
      <c r="AS58" s="428"/>
      <c r="AT58" s="428"/>
      <c r="AU58" s="428"/>
      <c r="AV58" s="204"/>
      <c r="AW58" s="204"/>
      <c r="AX58" s="184"/>
    </row>
    <row r="59" spans="1:50" ht="12.6" customHeight="1">
      <c r="A59" s="195">
        <f t="shared" si="3"/>
        <v>53</v>
      </c>
      <c r="B59" s="195" t="s">
        <v>391</v>
      </c>
      <c r="C59" s="195" t="s">
        <v>350</v>
      </c>
      <c r="D59" s="429" t="s">
        <v>84</v>
      </c>
      <c r="E59" s="429" t="s">
        <v>85</v>
      </c>
      <c r="F59" s="429" t="s">
        <v>328</v>
      </c>
      <c r="G59" s="429" t="s">
        <v>119</v>
      </c>
      <c r="H59" s="429" t="s">
        <v>120</v>
      </c>
      <c r="I59" s="429"/>
      <c r="J59" s="429"/>
      <c r="K59" s="429"/>
      <c r="L59" s="429"/>
      <c r="M59" s="429"/>
      <c r="N59" s="430" t="s">
        <v>222</v>
      </c>
      <c r="O59" s="199" t="s">
        <v>578</v>
      </c>
      <c r="P59" s="200" t="s">
        <v>580</v>
      </c>
      <c r="Q59" s="29" t="str">
        <f t="shared" si="4"/>
        <v>STAR_MF&gt;MFデザイン&gt;環境・ライブラリ&gt;内部改善&gt;必須&gt;&gt;&gt;&gt;&gt;</v>
      </c>
      <c r="R59" s="192">
        <f t="shared" si="2"/>
        <v>0</v>
      </c>
      <c r="S59" s="201"/>
      <c r="T59" s="201"/>
      <c r="U59" s="201"/>
      <c r="V59" s="201"/>
      <c r="W59" s="201"/>
      <c r="X59" s="201"/>
      <c r="Y59" s="201"/>
      <c r="Z59" s="201"/>
      <c r="AA59" s="201"/>
      <c r="AB59" s="201"/>
      <c r="AC59" s="201"/>
      <c r="AD59" s="201"/>
      <c r="AE59" s="201"/>
      <c r="AF59" s="201"/>
      <c r="AG59" s="201"/>
      <c r="AH59" s="201"/>
      <c r="AI59" s="201"/>
      <c r="AJ59" s="201"/>
      <c r="AK59" s="201"/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4"/>
      <c r="AW59" s="204"/>
      <c r="AX59" s="184"/>
    </row>
    <row r="60" spans="1:50" ht="12.6" customHeight="1">
      <c r="A60" s="195">
        <f t="shared" si="3"/>
        <v>54</v>
      </c>
      <c r="B60" s="195" t="s">
        <v>391</v>
      </c>
      <c r="C60" s="195" t="s">
        <v>350</v>
      </c>
      <c r="D60" s="429" t="s">
        <v>84</v>
      </c>
      <c r="E60" s="429" t="s">
        <v>85</v>
      </c>
      <c r="F60" s="429" t="s">
        <v>189</v>
      </c>
      <c r="G60" s="429" t="s">
        <v>180</v>
      </c>
      <c r="H60" s="429" t="s">
        <v>177</v>
      </c>
      <c r="I60" s="429" t="s">
        <v>104</v>
      </c>
      <c r="J60" s="429"/>
      <c r="K60" s="429"/>
      <c r="L60" s="429"/>
      <c r="M60" s="429"/>
      <c r="N60" s="430" t="s">
        <v>222</v>
      </c>
      <c r="O60" s="199" t="s">
        <v>701</v>
      </c>
      <c r="P60" s="200" t="s">
        <v>702</v>
      </c>
      <c r="Q60" s="29" t="str">
        <f t="shared" si="4"/>
        <v>STAR_MF&gt;MFデザイン&gt;投資情報&gt;スマホアプリ版&gt;テーマ対応&gt;新規&gt;&gt;&gt;&gt;</v>
      </c>
      <c r="R60" s="192">
        <f t="shared" si="2"/>
        <v>0</v>
      </c>
      <c r="S60" s="201"/>
      <c r="T60" s="201"/>
      <c r="U60" s="201"/>
      <c r="V60" s="201"/>
      <c r="W60" s="201"/>
      <c r="X60" s="201"/>
      <c r="Y60" s="201"/>
      <c r="Z60" s="201"/>
      <c r="AA60" s="201"/>
      <c r="AB60" s="201"/>
      <c r="AC60" s="201"/>
      <c r="AD60" s="201"/>
      <c r="AE60" s="201"/>
      <c r="AF60" s="201"/>
      <c r="AG60" s="201"/>
      <c r="AH60" s="201"/>
      <c r="AI60" s="201"/>
      <c r="AJ60" s="201"/>
      <c r="AK60" s="201"/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4"/>
      <c r="AW60" s="204"/>
      <c r="AX60" s="184"/>
    </row>
    <row r="61" spans="1:50" ht="12.6" customHeight="1">
      <c r="A61" s="195">
        <f t="shared" si="3"/>
        <v>55</v>
      </c>
      <c r="B61" s="195" t="s">
        <v>391</v>
      </c>
      <c r="C61" s="195" t="s">
        <v>350</v>
      </c>
      <c r="D61" s="429"/>
      <c r="E61" s="429"/>
      <c r="F61" s="429"/>
      <c r="G61" s="429"/>
      <c r="H61" s="429"/>
      <c r="I61" s="429"/>
      <c r="J61" s="429"/>
      <c r="K61" s="429"/>
      <c r="L61" s="429"/>
      <c r="M61" s="429"/>
      <c r="N61" s="430"/>
      <c r="O61" s="199"/>
      <c r="P61" s="200"/>
      <c r="Q61" s="29" t="str">
        <f t="shared" si="4"/>
        <v/>
      </c>
      <c r="R61" s="192">
        <f t="shared" si="2"/>
        <v>0</v>
      </c>
      <c r="S61" s="201"/>
      <c r="T61" s="201"/>
      <c r="U61" s="201"/>
      <c r="V61" s="201"/>
      <c r="W61" s="201"/>
      <c r="X61" s="201"/>
      <c r="Y61" s="201"/>
      <c r="Z61" s="201"/>
      <c r="AA61" s="201"/>
      <c r="AB61" s="201"/>
      <c r="AC61" s="201"/>
      <c r="AD61" s="201"/>
      <c r="AE61" s="201"/>
      <c r="AF61" s="201"/>
      <c r="AG61" s="201"/>
      <c r="AH61" s="201"/>
      <c r="AI61" s="201"/>
      <c r="AJ61" s="201"/>
      <c r="AK61" s="201"/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4"/>
      <c r="AW61" s="204"/>
      <c r="AX61" s="184"/>
    </row>
    <row r="62" spans="1:50" ht="12.6" customHeight="1">
      <c r="A62" s="195">
        <f t="shared" si="3"/>
        <v>56</v>
      </c>
      <c r="B62" s="195" t="s">
        <v>391</v>
      </c>
      <c r="C62" s="195" t="s">
        <v>350</v>
      </c>
      <c r="D62" s="429"/>
      <c r="E62" s="429"/>
      <c r="F62" s="429"/>
      <c r="G62" s="429"/>
      <c r="H62" s="429"/>
      <c r="I62" s="429"/>
      <c r="J62" s="429"/>
      <c r="K62" s="429"/>
      <c r="L62" s="429"/>
      <c r="M62" s="429"/>
      <c r="N62" s="430"/>
      <c r="O62" s="199"/>
      <c r="P62" s="200"/>
      <c r="Q62" s="29" t="str">
        <f t="shared" si="4"/>
        <v/>
      </c>
      <c r="R62" s="192">
        <f t="shared" si="2"/>
        <v>0</v>
      </c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  <c r="AP62" s="204"/>
      <c r="AQ62" s="204"/>
      <c r="AR62" s="204"/>
      <c r="AS62" s="204"/>
      <c r="AT62" s="204"/>
      <c r="AU62" s="204"/>
      <c r="AV62" s="204"/>
      <c r="AW62" s="204"/>
      <c r="AX62" s="184"/>
    </row>
    <row r="63" spans="1:50" ht="12.6" customHeight="1">
      <c r="A63" s="195">
        <f t="shared" si="3"/>
        <v>57</v>
      </c>
      <c r="B63" s="195" t="s">
        <v>391</v>
      </c>
      <c r="C63" s="195" t="s">
        <v>350</v>
      </c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8"/>
      <c r="O63" s="199"/>
      <c r="P63" s="200"/>
      <c r="Q63" s="29" t="str">
        <f t="shared" si="4"/>
        <v/>
      </c>
      <c r="R63" s="192">
        <f t="shared" si="2"/>
        <v>0</v>
      </c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184"/>
    </row>
    <row r="64" spans="1:50" ht="12.6" customHeight="1">
      <c r="A64" s="195">
        <f t="shared" si="3"/>
        <v>58</v>
      </c>
      <c r="B64" s="195" t="s">
        <v>391</v>
      </c>
      <c r="C64" s="195" t="s">
        <v>350</v>
      </c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8"/>
      <c r="O64" s="199"/>
      <c r="P64" s="200"/>
      <c r="Q64" s="29" t="str">
        <f t="shared" si="4"/>
        <v/>
      </c>
      <c r="R64" s="192">
        <f t="shared" si="2"/>
        <v>0</v>
      </c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184"/>
    </row>
    <row r="65" spans="1:50" ht="12.6" customHeight="1">
      <c r="A65" s="195">
        <f t="shared" si="3"/>
        <v>59</v>
      </c>
      <c r="B65" s="195" t="s">
        <v>391</v>
      </c>
      <c r="C65" s="195" t="s">
        <v>350</v>
      </c>
      <c r="D65" s="429"/>
      <c r="E65" s="429"/>
      <c r="F65" s="429"/>
      <c r="G65" s="429"/>
      <c r="H65" s="429"/>
      <c r="I65" s="429"/>
      <c r="J65" s="429"/>
      <c r="K65" s="429"/>
      <c r="L65" s="429"/>
      <c r="M65" s="429"/>
      <c r="N65" s="430"/>
      <c r="O65" s="199"/>
      <c r="P65" s="205"/>
      <c r="Q65" s="29" t="str">
        <f t="shared" si="4"/>
        <v/>
      </c>
      <c r="R65" s="192">
        <f t="shared" si="2"/>
        <v>0</v>
      </c>
      <c r="S65" s="204"/>
      <c r="T65" s="204"/>
      <c r="U65" s="204"/>
      <c r="V65" s="204"/>
      <c r="W65" s="204"/>
      <c r="X65" s="204"/>
      <c r="Y65" s="204"/>
      <c r="Z65" s="204"/>
      <c r="AA65" s="204"/>
      <c r="AB65" s="204"/>
      <c r="AC65" s="204"/>
      <c r="AD65" s="204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  <c r="AP65" s="204"/>
      <c r="AQ65" s="204"/>
      <c r="AR65" s="204"/>
      <c r="AS65" s="204"/>
      <c r="AT65" s="204"/>
      <c r="AU65" s="204"/>
      <c r="AV65" s="204"/>
      <c r="AW65" s="204"/>
      <c r="AX65" s="184"/>
    </row>
    <row r="66" spans="1:50" ht="12.6" customHeight="1">
      <c r="A66" s="195">
        <f t="shared" si="3"/>
        <v>60</v>
      </c>
      <c r="B66" s="195" t="s">
        <v>391</v>
      </c>
      <c r="C66" s="195" t="s">
        <v>350</v>
      </c>
      <c r="D66" s="429"/>
      <c r="E66" s="429"/>
      <c r="F66" s="429"/>
      <c r="G66" s="429"/>
      <c r="H66" s="429"/>
      <c r="I66" s="429"/>
      <c r="J66" s="429"/>
      <c r="K66" s="429"/>
      <c r="L66" s="429"/>
      <c r="M66" s="429"/>
      <c r="N66" s="430"/>
      <c r="O66" s="199"/>
      <c r="P66" s="205"/>
      <c r="Q66" s="29" t="str">
        <f t="shared" si="4"/>
        <v/>
      </c>
      <c r="R66" s="192">
        <f t="shared" si="2"/>
        <v>0</v>
      </c>
      <c r="S66" s="204"/>
      <c r="T66" s="204"/>
      <c r="U66" s="204"/>
      <c r="V66" s="204"/>
      <c r="W66" s="204"/>
      <c r="X66" s="204"/>
      <c r="Y66" s="204"/>
      <c r="Z66" s="204"/>
      <c r="AA66" s="204"/>
      <c r="AB66" s="204"/>
      <c r="AC66" s="204"/>
      <c r="AD66" s="204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  <c r="AP66" s="204"/>
      <c r="AQ66" s="204"/>
      <c r="AR66" s="204"/>
      <c r="AS66" s="204"/>
      <c r="AT66" s="204"/>
      <c r="AU66" s="204"/>
      <c r="AV66" s="204"/>
      <c r="AW66" s="204"/>
      <c r="AX66" s="184"/>
    </row>
    <row r="67" spans="1:50" ht="12.6" customHeight="1">
      <c r="A67" s="195">
        <f t="shared" si="3"/>
        <v>61</v>
      </c>
      <c r="B67" s="195" t="s">
        <v>391</v>
      </c>
      <c r="C67" s="195" t="s">
        <v>350</v>
      </c>
      <c r="D67" s="429"/>
      <c r="E67" s="429"/>
      <c r="F67" s="429"/>
      <c r="G67" s="429"/>
      <c r="H67" s="429"/>
      <c r="I67" s="429"/>
      <c r="J67" s="429"/>
      <c r="K67" s="429"/>
      <c r="L67" s="429"/>
      <c r="M67" s="429"/>
      <c r="N67" s="430"/>
      <c r="O67" s="199"/>
      <c r="P67" s="205"/>
      <c r="Q67" s="29" t="str">
        <f t="shared" si="4"/>
        <v/>
      </c>
      <c r="R67" s="192">
        <f t="shared" si="2"/>
        <v>0</v>
      </c>
      <c r="S67" s="204"/>
      <c r="T67" s="204"/>
      <c r="U67" s="204"/>
      <c r="V67" s="204"/>
      <c r="W67" s="204"/>
      <c r="X67" s="204"/>
      <c r="Y67" s="204"/>
      <c r="Z67" s="204"/>
      <c r="AA67" s="204"/>
      <c r="AB67" s="204"/>
      <c r="AC67" s="204"/>
      <c r="AD67" s="204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  <c r="AP67" s="204"/>
      <c r="AQ67" s="204"/>
      <c r="AR67" s="204"/>
      <c r="AS67" s="204"/>
      <c r="AT67" s="204"/>
      <c r="AU67" s="204"/>
      <c r="AV67" s="204"/>
      <c r="AW67" s="204"/>
      <c r="AX67" s="184"/>
    </row>
    <row r="68" spans="1:50" ht="12.6" customHeight="1">
      <c r="A68" s="195">
        <f t="shared" si="3"/>
        <v>62</v>
      </c>
      <c r="B68" s="195" t="s">
        <v>391</v>
      </c>
      <c r="C68" s="195" t="s">
        <v>350</v>
      </c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8"/>
      <c r="O68" s="199"/>
      <c r="P68" s="200"/>
      <c r="Q68" s="29" t="str">
        <f t="shared" si="4"/>
        <v/>
      </c>
      <c r="R68" s="192">
        <f t="shared" si="2"/>
        <v>0</v>
      </c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184"/>
    </row>
    <row r="69" spans="1:50" ht="12.6" customHeight="1">
      <c r="A69" s="195">
        <f t="shared" si="3"/>
        <v>63</v>
      </c>
      <c r="B69" s="195" t="s">
        <v>391</v>
      </c>
      <c r="C69" s="195" t="s">
        <v>350</v>
      </c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8"/>
      <c r="O69" s="199"/>
      <c r="P69" s="200"/>
      <c r="Q69" s="29" t="str">
        <f t="shared" si="4"/>
        <v/>
      </c>
      <c r="R69" s="192">
        <f t="shared" si="2"/>
        <v>0</v>
      </c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184"/>
    </row>
    <row r="70" spans="1:50" ht="12.6" customHeight="1">
      <c r="A70" s="195">
        <f t="shared" si="3"/>
        <v>64</v>
      </c>
      <c r="B70" s="195" t="s">
        <v>391</v>
      </c>
      <c r="C70" s="195" t="s">
        <v>350</v>
      </c>
      <c r="D70" s="196"/>
      <c r="E70" s="196"/>
      <c r="F70" s="196"/>
      <c r="G70" s="196"/>
      <c r="H70" s="196"/>
      <c r="I70" s="196"/>
      <c r="J70" s="196"/>
      <c r="K70" s="196"/>
      <c r="L70" s="196"/>
      <c r="M70" s="196"/>
      <c r="N70" s="198"/>
      <c r="O70" s="199"/>
      <c r="P70" s="200"/>
      <c r="Q70" s="29" t="str">
        <f t="shared" si="4"/>
        <v/>
      </c>
      <c r="R70" s="192">
        <f t="shared" si="2"/>
        <v>0</v>
      </c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184"/>
    </row>
    <row r="71" spans="1:50" ht="12.6" customHeight="1">
      <c r="A71" s="206"/>
      <c r="B71" s="207" t="s">
        <v>348</v>
      </c>
      <c r="C71" s="207"/>
      <c r="D71" s="432"/>
      <c r="E71" s="433"/>
      <c r="F71" s="433"/>
      <c r="G71" s="433"/>
      <c r="H71" s="433"/>
      <c r="I71" s="434"/>
      <c r="J71" s="434"/>
      <c r="K71" s="434"/>
      <c r="L71" s="434"/>
      <c r="M71" s="434"/>
      <c r="N71" s="434"/>
      <c r="O71" s="209"/>
      <c r="P71" s="210"/>
      <c r="Q71" s="435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1"/>
      <c r="AP71" s="211"/>
      <c r="AQ71" s="211"/>
      <c r="AR71" s="211"/>
      <c r="AS71" s="211"/>
      <c r="AT71" s="211"/>
      <c r="AU71" s="211"/>
      <c r="AV71" s="211"/>
      <c r="AW71" s="208"/>
      <c r="AX71" s="212"/>
    </row>
    <row r="72" spans="1:50">
      <c r="I72" s="171"/>
      <c r="J72" s="171"/>
      <c r="K72" s="171"/>
      <c r="L72" s="171"/>
      <c r="M72" s="171"/>
      <c r="P72" s="214"/>
      <c r="Q72" s="215"/>
      <c r="R72" s="215"/>
      <c r="S72" s="174"/>
      <c r="AW72" s="167"/>
      <c r="AX72" s="167"/>
    </row>
  </sheetData>
  <autoFilter ref="A6:AW71" xr:uid="{00000000-0009-0000-0000-000004000000}"/>
  <phoneticPr fontId="4"/>
  <conditionalFormatting sqref="S7:AW71">
    <cfRule type="expression" dxfId="66" priority="1">
      <formula>S$5=0</formula>
    </cfRule>
  </conditionalFormatting>
  <dataValidations count="5">
    <dataValidation type="list" allowBlank="1" showInputMessage="1" showErrorMessage="1" sqref="C7:C70" xr:uid="{00000000-0002-0000-0400-000000000000}">
      <formula1>役割</formula1>
    </dataValidation>
    <dataValidation type="list" allowBlank="1" showInputMessage="1" showErrorMessage="1" sqref="B7:B70" xr:uid="{00000000-0002-0000-0400-000001000000}">
      <formula1>メンバ</formula1>
    </dataValidation>
    <dataValidation type="list" allowBlank="1" showInputMessage="1" showErrorMessage="1" sqref="D7:D70" xr:uid="{00000000-0002-0000-0400-000002000000}">
      <formula1>分類1</formula1>
    </dataValidation>
    <dataValidation type="list" allowBlank="1" showInputMessage="1" sqref="N7:N71" xr:uid="{00000000-0002-0000-0400-000003000000}">
      <formula1>補助1</formula1>
    </dataValidation>
    <dataValidation type="list" allowBlank="1" showInputMessage="1" showErrorMessage="1" sqref="E7:M70" xr:uid="{00000000-0002-0000-04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>
    <tabColor rgb="FFFFA3C2"/>
    <pageSetUpPr fitToPage="1"/>
  </sheetPr>
  <dimension ref="A1:AX63"/>
  <sheetViews>
    <sheetView showGridLines="0" zoomScale="85" zoomScaleNormal="85" workbookViewId="0">
      <pane xSplit="18" topLeftCell="S1" activePane="topRight" state="frozen"/>
      <selection activeCell="P35" sqref="P35"/>
      <selection pane="topRight" activeCell="S1" sqref="S1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19.5" style="171" customWidth="1"/>
    <col min="16" max="16" width="78.25" style="172" customWidth="1"/>
    <col min="17" max="17" width="17.5" style="172" customWidth="1" outlineLevel="1"/>
    <col min="18" max="18" width="6.5" style="172" customWidth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>SUM(S6:AW6)</f>
        <v>0</v>
      </c>
      <c r="S6" s="192">
        <f t="shared" ref="S6:AW6" si="1">SUBTOTAL(9,(S7:S926))</f>
        <v>0</v>
      </c>
      <c r="T6" s="193">
        <f t="shared" si="1"/>
        <v>0</v>
      </c>
      <c r="U6" s="193">
        <f t="shared" si="1"/>
        <v>0</v>
      </c>
      <c r="V6" s="193">
        <f t="shared" si="1"/>
        <v>0</v>
      </c>
      <c r="W6" s="193">
        <f t="shared" si="1"/>
        <v>0</v>
      </c>
      <c r="X6" s="193">
        <f t="shared" si="1"/>
        <v>0</v>
      </c>
      <c r="Y6" s="193">
        <f t="shared" si="1"/>
        <v>0</v>
      </c>
      <c r="Z6" s="193">
        <f t="shared" si="1"/>
        <v>0</v>
      </c>
      <c r="AA6" s="193">
        <f t="shared" si="1"/>
        <v>0</v>
      </c>
      <c r="AB6" s="193">
        <f t="shared" si="1"/>
        <v>0</v>
      </c>
      <c r="AC6" s="193">
        <f t="shared" si="1"/>
        <v>0</v>
      </c>
      <c r="AD6" s="193">
        <f t="shared" si="1"/>
        <v>0</v>
      </c>
      <c r="AE6" s="193">
        <f t="shared" si="1"/>
        <v>0</v>
      </c>
      <c r="AF6" s="193">
        <f t="shared" si="1"/>
        <v>0</v>
      </c>
      <c r="AG6" s="193">
        <f t="shared" si="1"/>
        <v>0</v>
      </c>
      <c r="AH6" s="193">
        <f t="shared" si="1"/>
        <v>0</v>
      </c>
      <c r="AI6" s="193">
        <f t="shared" si="1"/>
        <v>0</v>
      </c>
      <c r="AJ6" s="193">
        <f t="shared" si="1"/>
        <v>0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74</v>
      </c>
      <c r="C7" s="195" t="s">
        <v>93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430"/>
      <c r="P7" s="200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61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61" si="3">ROW()-6</f>
        <v>2</v>
      </c>
      <c r="B8" s="195" t="s">
        <v>74</v>
      </c>
      <c r="C8" s="195" t="s">
        <v>93</v>
      </c>
      <c r="D8" s="196" t="s">
        <v>84</v>
      </c>
      <c r="E8" s="196" t="s">
        <v>85</v>
      </c>
      <c r="F8" s="196" t="s">
        <v>379</v>
      </c>
      <c r="G8" s="196" t="s">
        <v>380</v>
      </c>
      <c r="H8" s="196"/>
      <c r="I8" s="196"/>
      <c r="J8" s="196"/>
      <c r="K8" s="196"/>
      <c r="L8" s="196"/>
      <c r="M8" s="196"/>
      <c r="N8" s="198" t="s">
        <v>222</v>
      </c>
      <c r="O8" s="440"/>
      <c r="P8" s="342" t="s">
        <v>658</v>
      </c>
      <c r="Q8" s="29" t="str">
        <f>IF(ISBLANK(D8),"",D8&amp;"&gt;"&amp;E8&amp;"&gt;"&amp;F8&amp;"&gt;"&amp;G8&amp;"&gt;"&amp;H8&amp;"&gt;"&amp;I8&amp;"&gt;"&amp;J8&amp;"&gt;"&amp;K8&amp;"&gt;"&amp;L8&amp;"&gt;"&amp;M8)</f>
        <v>STAR_MF&gt;MFデザイン&gt;打合せ&gt;内部&gt;&gt;&gt;&gt;&gt;&gt;</v>
      </c>
      <c r="R8" s="192">
        <f t="shared" si="2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428"/>
      <c r="AH8" s="428"/>
      <c r="AI8" s="201"/>
      <c r="AJ8" s="201"/>
      <c r="AK8" s="201"/>
      <c r="AL8" s="201"/>
      <c r="AM8" s="201"/>
      <c r="AN8" s="201"/>
      <c r="AO8" s="201"/>
      <c r="AP8" s="201"/>
      <c r="AQ8" s="202"/>
      <c r="AR8" s="202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74</v>
      </c>
      <c r="C9" s="195" t="s">
        <v>93</v>
      </c>
      <c r="D9" s="196" t="s">
        <v>84</v>
      </c>
      <c r="E9" s="196" t="s">
        <v>322</v>
      </c>
      <c r="F9" s="196" t="s">
        <v>108</v>
      </c>
      <c r="G9" s="196"/>
      <c r="H9" s="196"/>
      <c r="I9" s="196"/>
      <c r="J9" s="196"/>
      <c r="K9" s="196"/>
      <c r="L9" s="196"/>
      <c r="M9" s="196"/>
      <c r="N9" s="198" t="s">
        <v>222</v>
      </c>
      <c r="O9" s="440"/>
      <c r="P9" s="342" t="s">
        <v>900</v>
      </c>
      <c r="Q9" s="29" t="str">
        <f t="shared" ref="Q9:Q61" si="4">IF(ISBLANK(D9),"",D9&amp;"&gt;"&amp;E9&amp;"&gt;"&amp;F9&amp;"&gt;"&amp;G9&amp;"&gt;"&amp;H9&amp;"&gt;"&amp;I9&amp;"&gt;"&amp;J9&amp;"&gt;"&amp;K9&amp;"&gt;"&amp;L9&amp;"&gt;"&amp;M9)</f>
        <v>STAR_MF&gt;社内業務&gt;雑務&gt;&gt;&gt;&gt;&gt;&gt;&gt;</v>
      </c>
      <c r="R9" s="192">
        <f t="shared" si="2"/>
        <v>0</v>
      </c>
      <c r="S9" s="202"/>
      <c r="T9" s="202"/>
      <c r="U9" s="202"/>
      <c r="V9" s="202"/>
      <c r="W9" s="201"/>
      <c r="X9" s="202"/>
      <c r="Y9" s="202"/>
      <c r="Z9" s="202"/>
      <c r="AA9" s="201"/>
      <c r="AB9" s="201"/>
      <c r="AC9" s="201"/>
      <c r="AD9" s="201"/>
      <c r="AE9" s="201"/>
      <c r="AF9" s="202"/>
      <c r="AG9" s="202"/>
      <c r="AH9" s="202"/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74</v>
      </c>
      <c r="C10" s="195" t="s">
        <v>93</v>
      </c>
      <c r="D10" s="196" t="s">
        <v>84</v>
      </c>
      <c r="E10" s="196" t="s">
        <v>85</v>
      </c>
      <c r="F10" s="196" t="s">
        <v>9</v>
      </c>
      <c r="G10" s="196" t="s">
        <v>10</v>
      </c>
      <c r="H10" s="196"/>
      <c r="I10" s="196"/>
      <c r="J10" s="196"/>
      <c r="K10" s="196"/>
      <c r="L10" s="196"/>
      <c r="M10" s="196"/>
      <c r="N10" s="198" t="s">
        <v>222</v>
      </c>
      <c r="O10" s="440"/>
      <c r="P10" s="342" t="s">
        <v>648</v>
      </c>
      <c r="Q10" s="29" t="str">
        <f t="shared" si="4"/>
        <v>STAR_MF&gt;MFデザイン&gt;打合せ&gt;内部&gt;&gt;&gt;&gt;&gt;&gt;</v>
      </c>
      <c r="R10" s="192">
        <f t="shared" si="2"/>
        <v>0</v>
      </c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1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74</v>
      </c>
      <c r="C11" s="195" t="s">
        <v>70</v>
      </c>
      <c r="D11" s="196" t="s">
        <v>84</v>
      </c>
      <c r="E11" s="196" t="s">
        <v>85</v>
      </c>
      <c r="F11" s="429" t="s">
        <v>14</v>
      </c>
      <c r="G11" s="429"/>
      <c r="H11" s="429"/>
      <c r="I11" s="429"/>
      <c r="J11" s="429"/>
      <c r="K11" s="429"/>
      <c r="L11" s="429"/>
      <c r="M11" s="429"/>
      <c r="N11" s="198" t="s">
        <v>222</v>
      </c>
      <c r="O11" s="440"/>
      <c r="P11" s="343" t="s">
        <v>677</v>
      </c>
      <c r="Q11" s="29" t="str">
        <f t="shared" si="4"/>
        <v>STAR_MF&gt;MFデザイン&gt;管理&gt;&gt;&gt;&gt;&gt;&gt;&gt;</v>
      </c>
      <c r="R11" s="192">
        <f t="shared" si="2"/>
        <v>0</v>
      </c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74</v>
      </c>
      <c r="C12" s="195" t="s">
        <v>350</v>
      </c>
      <c r="D12" s="196" t="s">
        <v>84</v>
      </c>
      <c r="E12" s="196" t="s">
        <v>393</v>
      </c>
      <c r="F12" s="429" t="s">
        <v>394</v>
      </c>
      <c r="G12" s="429"/>
      <c r="H12" s="429"/>
      <c r="I12" s="429"/>
      <c r="J12" s="429"/>
      <c r="K12" s="429"/>
      <c r="L12" s="429"/>
      <c r="M12" s="429"/>
      <c r="N12" s="430" t="s">
        <v>222</v>
      </c>
      <c r="O12" s="440"/>
      <c r="P12" s="343" t="s">
        <v>395</v>
      </c>
      <c r="Q12" s="29" t="str">
        <f t="shared" si="4"/>
        <v>STAR_MF&gt;休暇&gt;有休&gt;&gt;&gt;&gt;&gt;&gt;&gt;</v>
      </c>
      <c r="R12" s="192">
        <f t="shared" si="2"/>
        <v>0</v>
      </c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4"/>
      <c r="AW12" s="204"/>
      <c r="AX12" s="184"/>
    </row>
    <row r="13" spans="1:50" ht="12.6" customHeight="1">
      <c r="A13" s="195">
        <f t="shared" si="3"/>
        <v>7</v>
      </c>
      <c r="B13" s="195" t="s">
        <v>74</v>
      </c>
      <c r="C13" s="195" t="s">
        <v>93</v>
      </c>
      <c r="D13" s="196" t="s">
        <v>84</v>
      </c>
      <c r="E13" s="196" t="s">
        <v>85</v>
      </c>
      <c r="F13" s="196" t="s">
        <v>328</v>
      </c>
      <c r="G13" s="196" t="s">
        <v>119</v>
      </c>
      <c r="H13" s="196" t="s">
        <v>120</v>
      </c>
      <c r="I13" s="196"/>
      <c r="J13" s="196"/>
      <c r="K13" s="196"/>
      <c r="L13" s="196"/>
      <c r="M13" s="196"/>
      <c r="N13" s="198" t="s">
        <v>222</v>
      </c>
      <c r="O13" s="430" t="s">
        <v>647</v>
      </c>
      <c r="P13" s="200" t="s">
        <v>667</v>
      </c>
      <c r="Q13" s="29" t="str">
        <f t="shared" si="4"/>
        <v>STAR_MF&gt;MFデザイン&gt;環境・ライブラリ&gt;内部改善&gt;必須&gt;&gt;&gt;&gt;&gt;</v>
      </c>
      <c r="R13" s="192">
        <f t="shared" si="2"/>
        <v>0</v>
      </c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3"/>
        <v>8</v>
      </c>
      <c r="B14" s="195" t="s">
        <v>74</v>
      </c>
      <c r="C14" s="195" t="s">
        <v>93</v>
      </c>
      <c r="D14" s="196" t="s">
        <v>84</v>
      </c>
      <c r="E14" s="196" t="s">
        <v>322</v>
      </c>
      <c r="F14" s="196" t="s">
        <v>108</v>
      </c>
      <c r="G14" s="196"/>
      <c r="H14" s="196"/>
      <c r="I14" s="196"/>
      <c r="J14" s="196"/>
      <c r="K14" s="196"/>
      <c r="L14" s="196"/>
      <c r="M14" s="196"/>
      <c r="N14" s="198" t="s">
        <v>222</v>
      </c>
      <c r="O14" s="440"/>
      <c r="P14" s="342" t="s">
        <v>823</v>
      </c>
      <c r="Q14" s="29" t="str">
        <f t="shared" si="4"/>
        <v>STAR_MF&gt;社内業務&gt;雑務&gt;&gt;&gt;&gt;&gt;&gt;&gt;</v>
      </c>
      <c r="R14" s="192">
        <f t="shared" si="2"/>
        <v>0</v>
      </c>
      <c r="S14" s="202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3"/>
      <c r="AW14" s="203"/>
      <c r="AX14" s="184"/>
    </row>
    <row r="15" spans="1:50" ht="12.6" customHeight="1">
      <c r="A15" s="195">
        <f t="shared" si="3"/>
        <v>9</v>
      </c>
      <c r="B15" s="195" t="s">
        <v>74</v>
      </c>
      <c r="C15" s="195" t="s">
        <v>72</v>
      </c>
      <c r="D15" s="429" t="s">
        <v>84</v>
      </c>
      <c r="E15" s="429" t="s">
        <v>85</v>
      </c>
      <c r="F15" s="429" t="s">
        <v>16</v>
      </c>
      <c r="G15" s="429" t="s">
        <v>104</v>
      </c>
      <c r="H15" s="429"/>
      <c r="I15" s="429"/>
      <c r="J15" s="429"/>
      <c r="K15" s="429"/>
      <c r="L15" s="429"/>
      <c r="M15" s="429"/>
      <c r="N15" s="430" t="s">
        <v>602</v>
      </c>
      <c r="O15" s="430" t="s">
        <v>1043</v>
      </c>
      <c r="P15" s="429" t="s">
        <v>1042</v>
      </c>
      <c r="Q15" s="29" t="str">
        <f t="shared" si="4"/>
        <v>STAR_MF&gt;MFデザイン&gt;新規ON&gt;新規&gt;&gt;&gt;&gt;&gt;&gt;</v>
      </c>
      <c r="R15" s="192">
        <f t="shared" si="2"/>
        <v>0</v>
      </c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202"/>
      <c r="AM15" s="202"/>
      <c r="AN15" s="202"/>
      <c r="AO15" s="202"/>
      <c r="AP15" s="202"/>
      <c r="AQ15" s="202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74</v>
      </c>
      <c r="C16" s="195" t="s">
        <v>72</v>
      </c>
      <c r="D16" s="196" t="s">
        <v>84</v>
      </c>
      <c r="E16" s="196" t="s">
        <v>85</v>
      </c>
      <c r="F16" s="196" t="s">
        <v>16</v>
      </c>
      <c r="G16" s="196" t="s">
        <v>104</v>
      </c>
      <c r="H16" s="196"/>
      <c r="I16" s="196"/>
      <c r="J16" s="196"/>
      <c r="K16" s="196"/>
      <c r="L16" s="196"/>
      <c r="M16" s="196"/>
      <c r="N16" s="198" t="s">
        <v>602</v>
      </c>
      <c r="O16" s="440" t="s">
        <v>764</v>
      </c>
      <c r="P16" s="371" t="s">
        <v>765</v>
      </c>
      <c r="Q16" s="29" t="str">
        <f>IF(ISBLANK(D16),"",D16&amp;"&gt;"&amp;E16&amp;"&gt;"&amp;F16&amp;"&gt;"&amp;G16&amp;"&gt;"&amp;H16&amp;"&gt;"&amp;I16&amp;"&gt;"&amp;J16&amp;"&gt;"&amp;K16&amp;"&gt;"&amp;L16&amp;"&gt;"&amp;M16)</f>
        <v>STAR_MF&gt;MFデザイン&gt;新規ON&gt;新規&gt;&gt;&gt;&gt;&gt;&gt;</v>
      </c>
      <c r="R16" s="192">
        <f t="shared" si="2"/>
        <v>0</v>
      </c>
      <c r="S16" s="201"/>
      <c r="T16" s="201"/>
      <c r="U16" s="201"/>
      <c r="V16" s="201"/>
      <c r="W16" s="201"/>
      <c r="X16" s="201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4"/>
      <c r="AW16" s="204"/>
      <c r="AX16" s="184"/>
    </row>
    <row r="17" spans="1:50" ht="12.6" customHeight="1">
      <c r="A17" s="195">
        <f t="shared" si="3"/>
        <v>11</v>
      </c>
      <c r="B17" s="195" t="s">
        <v>74</v>
      </c>
      <c r="C17" s="195" t="s">
        <v>350</v>
      </c>
      <c r="D17" s="196" t="s">
        <v>84</v>
      </c>
      <c r="E17" s="196" t="s">
        <v>85</v>
      </c>
      <c r="F17" s="196" t="s">
        <v>14</v>
      </c>
      <c r="G17" s="196"/>
      <c r="H17" s="196"/>
      <c r="I17" s="196"/>
      <c r="J17" s="196"/>
      <c r="K17" s="196"/>
      <c r="L17" s="196"/>
      <c r="M17" s="196"/>
      <c r="N17" s="198" t="s">
        <v>222</v>
      </c>
      <c r="O17" s="440" t="s">
        <v>898</v>
      </c>
      <c r="P17" s="342" t="s">
        <v>899</v>
      </c>
      <c r="Q17" s="29" t="str">
        <f>IF(ISBLANK(D17),"",D17&amp;"&gt;"&amp;E17&amp;"&gt;"&amp;F17&amp;"&gt;"&amp;G17&amp;"&gt;"&amp;H17&amp;"&gt;"&amp;I17&amp;"&gt;"&amp;J17&amp;"&gt;"&amp;K17&amp;"&gt;"&amp;L17&amp;"&gt;"&amp;M17)</f>
        <v>STAR_MF&gt;MFデザイン&gt;管理&gt;&gt;&gt;&gt;&gt;&gt;&gt;</v>
      </c>
      <c r="R17" s="192">
        <f t="shared" si="2"/>
        <v>0</v>
      </c>
      <c r="S17" s="202"/>
      <c r="T17" s="201"/>
      <c r="U17" s="202"/>
      <c r="V17" s="202"/>
      <c r="W17" s="202"/>
      <c r="X17" s="201"/>
      <c r="Y17" s="202"/>
      <c r="Z17" s="202"/>
      <c r="AA17" s="202"/>
      <c r="AB17" s="202"/>
      <c r="AC17" s="202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2"/>
      <c r="AP17" s="202"/>
      <c r="AQ17" s="202"/>
      <c r="AR17" s="202"/>
      <c r="AS17" s="202"/>
      <c r="AT17" s="202"/>
      <c r="AU17" s="202"/>
      <c r="AV17" s="203"/>
      <c r="AW17" s="203"/>
      <c r="AX17" s="184"/>
    </row>
    <row r="18" spans="1:50" ht="12.6" customHeight="1">
      <c r="A18" s="195">
        <f t="shared" si="3"/>
        <v>12</v>
      </c>
      <c r="B18" s="195" t="s">
        <v>74</v>
      </c>
      <c r="C18" s="195" t="s">
        <v>350</v>
      </c>
      <c r="D18" s="196" t="s">
        <v>84</v>
      </c>
      <c r="E18" s="196" t="s">
        <v>85</v>
      </c>
      <c r="F18" s="196" t="s">
        <v>16</v>
      </c>
      <c r="G18" s="196" t="s">
        <v>104</v>
      </c>
      <c r="H18" s="196"/>
      <c r="I18" s="196"/>
      <c r="J18" s="196"/>
      <c r="K18" s="196"/>
      <c r="L18" s="196"/>
      <c r="M18" s="196"/>
      <c r="N18" s="198" t="s">
        <v>602</v>
      </c>
      <c r="O18" s="440" t="s">
        <v>764</v>
      </c>
      <c r="P18" s="371" t="s">
        <v>765</v>
      </c>
      <c r="Q18" s="29" t="str">
        <f t="shared" ref="Q18:Q22" si="5">IF(ISBLANK(D18),"",D18&amp;"&gt;"&amp;E18&amp;"&gt;"&amp;F18&amp;"&gt;"&amp;G18&amp;"&gt;"&amp;H18&amp;"&gt;"&amp;I18&amp;"&gt;"&amp;J18&amp;"&gt;"&amp;K18&amp;"&gt;"&amp;L18&amp;"&gt;"&amp;M18)</f>
        <v>STAR_MF&gt;MFデザイン&gt;新規ON&gt;新規&gt;&gt;&gt;&gt;&gt;&gt;</v>
      </c>
      <c r="R18" s="192">
        <f t="shared" si="2"/>
        <v>0</v>
      </c>
      <c r="S18" s="201"/>
      <c r="T18" s="202"/>
      <c r="U18" s="201"/>
      <c r="V18" s="201"/>
      <c r="W18" s="202"/>
      <c r="X18" s="201"/>
      <c r="Y18" s="201"/>
      <c r="Z18" s="202"/>
      <c r="AA18" s="202"/>
      <c r="AB18" s="201"/>
      <c r="AC18" s="201"/>
      <c r="AD18" s="428"/>
      <c r="AE18" s="428"/>
      <c r="AF18" s="428"/>
      <c r="AG18" s="201"/>
      <c r="AH18" s="201"/>
      <c r="AI18" s="201"/>
      <c r="AJ18" s="201"/>
      <c r="AK18" s="201"/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4"/>
      <c r="AW18" s="204"/>
      <c r="AX18" s="184"/>
    </row>
    <row r="19" spans="1:50" ht="12.6" customHeight="1">
      <c r="A19" s="195">
        <f t="shared" si="3"/>
        <v>13</v>
      </c>
      <c r="B19" s="195" t="s">
        <v>74</v>
      </c>
      <c r="C19" s="195" t="s">
        <v>350</v>
      </c>
      <c r="D19" s="196" t="s">
        <v>84</v>
      </c>
      <c r="E19" s="196" t="s">
        <v>85</v>
      </c>
      <c r="F19" s="196" t="s">
        <v>197</v>
      </c>
      <c r="G19" s="196" t="s">
        <v>104</v>
      </c>
      <c r="H19" s="196"/>
      <c r="I19" s="196"/>
      <c r="J19" s="196"/>
      <c r="K19" s="196"/>
      <c r="L19" s="196"/>
      <c r="M19" s="196"/>
      <c r="N19" s="198" t="s">
        <v>602</v>
      </c>
      <c r="O19" s="347" t="s">
        <v>1002</v>
      </c>
      <c r="P19" s="371" t="s">
        <v>1003</v>
      </c>
      <c r="Q19" s="29" t="str">
        <f t="shared" si="5"/>
        <v>STAR_MF&gt;MFデザイン&gt;テーマ対応&gt;新規&gt;&gt;&gt;&gt;&gt;&gt;</v>
      </c>
      <c r="R19" s="192">
        <f t="shared" si="2"/>
        <v>0</v>
      </c>
      <c r="S19" s="201"/>
      <c r="T19" s="201"/>
      <c r="U19" s="201"/>
      <c r="V19" s="201"/>
      <c r="W19" s="202"/>
      <c r="X19" s="201"/>
      <c r="Y19" s="201"/>
      <c r="Z19" s="202"/>
      <c r="AA19" s="202"/>
      <c r="AB19" s="201"/>
      <c r="AC19" s="201"/>
      <c r="AD19" s="201"/>
      <c r="AE19" s="201"/>
      <c r="AF19" s="201"/>
      <c r="AG19" s="201"/>
      <c r="AH19" s="201"/>
      <c r="AI19" s="201"/>
      <c r="AJ19" s="201"/>
      <c r="AK19" s="201"/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4"/>
      <c r="AW19" s="204"/>
      <c r="AX19" s="184"/>
    </row>
    <row r="20" spans="1:50" ht="12.6" customHeight="1">
      <c r="A20" s="195">
        <f t="shared" si="3"/>
        <v>14</v>
      </c>
      <c r="B20" s="195" t="s">
        <v>74</v>
      </c>
      <c r="C20" s="195" t="s">
        <v>350</v>
      </c>
      <c r="D20" s="429" t="s">
        <v>84</v>
      </c>
      <c r="E20" s="429" t="s">
        <v>85</v>
      </c>
      <c r="F20" s="429" t="s">
        <v>328</v>
      </c>
      <c r="G20" s="429" t="s">
        <v>187</v>
      </c>
      <c r="H20" s="429"/>
      <c r="I20" s="429"/>
      <c r="J20" s="429"/>
      <c r="K20" s="429"/>
      <c r="L20" s="429"/>
      <c r="M20" s="429"/>
      <c r="N20" s="198" t="s">
        <v>602</v>
      </c>
      <c r="O20" s="430" t="s">
        <v>1080</v>
      </c>
      <c r="P20" s="342" t="s">
        <v>1097</v>
      </c>
      <c r="Q20" s="29" t="str">
        <f t="shared" si="5"/>
        <v>STAR_MF&gt;MFデザイン&gt;環境・ライブラリ&gt;納品&gt;&gt;&gt;&gt;&gt;&gt;</v>
      </c>
      <c r="R20" s="192">
        <f t="shared" si="2"/>
        <v>0</v>
      </c>
      <c r="S20" s="202"/>
      <c r="T20" s="202"/>
      <c r="U20" s="202"/>
      <c r="V20" s="202"/>
      <c r="W20" s="202"/>
      <c r="X20" s="201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74</v>
      </c>
      <c r="C21" s="195" t="s">
        <v>350</v>
      </c>
      <c r="D21" s="429" t="s">
        <v>84</v>
      </c>
      <c r="E21" s="429" t="s">
        <v>85</v>
      </c>
      <c r="F21" s="429" t="s">
        <v>328</v>
      </c>
      <c r="G21" s="429" t="s">
        <v>187</v>
      </c>
      <c r="H21" s="429"/>
      <c r="I21" s="429"/>
      <c r="J21" s="429"/>
      <c r="K21" s="429"/>
      <c r="L21" s="429"/>
      <c r="M21" s="429"/>
      <c r="N21" s="198" t="s">
        <v>602</v>
      </c>
      <c r="O21" s="440" t="s">
        <v>1160</v>
      </c>
      <c r="P21" s="342" t="s">
        <v>1161</v>
      </c>
      <c r="Q21" s="29" t="str">
        <f t="shared" si="5"/>
        <v>STAR_MF&gt;MFデザイン&gt;環境・ライブラリ&gt;納品&gt;&gt;&gt;&gt;&gt;&gt;</v>
      </c>
      <c r="R21" s="192">
        <f t="shared" si="2"/>
        <v>0</v>
      </c>
      <c r="S21" s="201"/>
      <c r="T21" s="201"/>
      <c r="U21" s="202"/>
      <c r="V21" s="202"/>
      <c r="W21" s="201"/>
      <c r="X21" s="201"/>
      <c r="Y21" s="201"/>
      <c r="Z21" s="202"/>
      <c r="AA21" s="202"/>
      <c r="AB21" s="201"/>
      <c r="AC21" s="201"/>
      <c r="AD21" s="201"/>
      <c r="AE21" s="201"/>
      <c r="AF21" s="201"/>
      <c r="AG21" s="201"/>
      <c r="AH21" s="201"/>
      <c r="AI21" s="201"/>
      <c r="AJ21" s="201"/>
      <c r="AK21" s="201"/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4"/>
      <c r="AW21" s="204"/>
      <c r="AX21" s="184"/>
    </row>
    <row r="22" spans="1:50" ht="12.6" customHeight="1">
      <c r="A22" s="195">
        <f t="shared" si="3"/>
        <v>16</v>
      </c>
      <c r="B22" s="195" t="s">
        <v>74</v>
      </c>
      <c r="C22" s="195" t="s">
        <v>70</v>
      </c>
      <c r="D22" s="429" t="s">
        <v>84</v>
      </c>
      <c r="E22" s="429" t="s">
        <v>85</v>
      </c>
      <c r="F22" s="196" t="s">
        <v>197</v>
      </c>
      <c r="G22" s="196" t="s">
        <v>119</v>
      </c>
      <c r="H22" s="196" t="s">
        <v>120</v>
      </c>
      <c r="I22" s="196"/>
      <c r="J22" s="196"/>
      <c r="K22" s="196"/>
      <c r="L22" s="196"/>
      <c r="M22" s="196"/>
      <c r="N22" s="430" t="s">
        <v>1162</v>
      </c>
      <c r="O22" s="430" t="s">
        <v>1120</v>
      </c>
      <c r="P22" s="217" t="s">
        <v>1121</v>
      </c>
      <c r="Q22" s="29" t="str">
        <f t="shared" si="5"/>
        <v>STAR_MF&gt;MFデザイン&gt;テーマ対応&gt;内部改善&gt;必須&gt;&gt;&gt;&gt;&gt;</v>
      </c>
      <c r="R22" s="192">
        <f t="shared" si="2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74</v>
      </c>
      <c r="C23" s="195" t="s">
        <v>350</v>
      </c>
      <c r="D23" s="429" t="s">
        <v>84</v>
      </c>
      <c r="E23" s="429" t="s">
        <v>85</v>
      </c>
      <c r="F23" s="196" t="s">
        <v>197</v>
      </c>
      <c r="G23" s="196" t="s">
        <v>119</v>
      </c>
      <c r="H23" s="196" t="s">
        <v>120</v>
      </c>
      <c r="I23" s="196"/>
      <c r="J23" s="196"/>
      <c r="K23" s="196"/>
      <c r="L23" s="196"/>
      <c r="M23" s="196"/>
      <c r="N23" s="430" t="s">
        <v>1162</v>
      </c>
      <c r="O23" s="430" t="s">
        <v>1130</v>
      </c>
      <c r="P23" s="217" t="s">
        <v>1129</v>
      </c>
      <c r="Q23" s="29" t="str">
        <f>IF(ISBLANK(D23),"",D23&amp;"&gt;"&amp;E23&amp;"&gt;"&amp;F23&amp;"&gt;"&amp;G23&amp;"&gt;"&amp;H23&amp;"&gt;"&amp;I23&amp;"&gt;"&amp;J23&amp;"&gt;"&amp;K23&amp;"&gt;"&amp;L23&amp;"&gt;"&amp;M23)</f>
        <v>STAR_MF&gt;MFデザイン&gt;テーマ対応&gt;内部改善&gt;必須&gt;&gt;&gt;&gt;&gt;</v>
      </c>
      <c r="R23" s="192">
        <f t="shared" si="2"/>
        <v>0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74</v>
      </c>
      <c r="C24" s="195" t="s">
        <v>350</v>
      </c>
      <c r="D24" s="429" t="s">
        <v>84</v>
      </c>
      <c r="E24" s="429" t="s">
        <v>85</v>
      </c>
      <c r="F24" s="196" t="s">
        <v>197</v>
      </c>
      <c r="G24" s="196" t="s">
        <v>119</v>
      </c>
      <c r="H24" s="196" t="s">
        <v>120</v>
      </c>
      <c r="I24" s="196"/>
      <c r="J24" s="196"/>
      <c r="K24" s="196"/>
      <c r="L24" s="196"/>
      <c r="M24" s="196"/>
      <c r="N24" s="430" t="s">
        <v>1162</v>
      </c>
      <c r="O24" s="440" t="s">
        <v>1163</v>
      </c>
      <c r="P24" s="342" t="s">
        <v>1164</v>
      </c>
      <c r="Q24" s="29" t="str">
        <f t="shared" si="4"/>
        <v>STAR_MF&gt;MFデザイン&gt;テーマ対応&gt;内部改善&gt;必須&gt;&gt;&gt;&gt;&gt;</v>
      </c>
      <c r="R24" s="192">
        <f t="shared" si="2"/>
        <v>0</v>
      </c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74</v>
      </c>
      <c r="C25" s="195" t="s">
        <v>350</v>
      </c>
      <c r="D25" s="429" t="s">
        <v>84</v>
      </c>
      <c r="E25" s="429" t="s">
        <v>85</v>
      </c>
      <c r="F25" s="429" t="s">
        <v>9</v>
      </c>
      <c r="G25" s="429" t="s">
        <v>10</v>
      </c>
      <c r="H25" s="429"/>
      <c r="I25" s="429"/>
      <c r="J25" s="429"/>
      <c r="K25" s="429"/>
      <c r="L25" s="429"/>
      <c r="M25" s="429"/>
      <c r="N25" s="430" t="s">
        <v>602</v>
      </c>
      <c r="O25" s="430" t="s">
        <v>1311</v>
      </c>
      <c r="P25" s="362" t="s">
        <v>1312</v>
      </c>
      <c r="Q25" s="29" t="str">
        <f t="shared" si="4"/>
        <v>STAR_MF&gt;MFデザイン&gt;打合せ&gt;内部&gt;&gt;&gt;&gt;&gt;&gt;</v>
      </c>
      <c r="R25" s="192">
        <f t="shared" si="2"/>
        <v>0</v>
      </c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74</v>
      </c>
      <c r="C26" s="195" t="s">
        <v>350</v>
      </c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430"/>
      <c r="O26" s="430"/>
      <c r="P26" s="200"/>
      <c r="Q26" s="29" t="str">
        <f t="shared" si="4"/>
        <v/>
      </c>
      <c r="R26" s="192">
        <f t="shared" si="2"/>
        <v>0</v>
      </c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74</v>
      </c>
      <c r="C27" s="195" t="s">
        <v>350</v>
      </c>
      <c r="D27" s="429" t="s">
        <v>84</v>
      </c>
      <c r="E27" s="429" t="s">
        <v>85</v>
      </c>
      <c r="F27" s="196" t="s">
        <v>123</v>
      </c>
      <c r="G27" s="196"/>
      <c r="H27" s="196"/>
      <c r="I27" s="196"/>
      <c r="J27" s="196"/>
      <c r="K27" s="196"/>
      <c r="L27" s="196"/>
      <c r="M27" s="196"/>
      <c r="N27" s="430" t="s">
        <v>602</v>
      </c>
      <c r="O27" s="440" t="s">
        <v>1313</v>
      </c>
      <c r="P27" s="369" t="s">
        <v>1314</v>
      </c>
      <c r="Q27" s="29" t="str">
        <f t="shared" si="4"/>
        <v>STAR_MF&gt;MFデザイン&gt;追付き&gt;&gt;&gt;&gt;&gt;&gt;&gt;</v>
      </c>
      <c r="R27" s="192">
        <f t="shared" si="2"/>
        <v>0</v>
      </c>
      <c r="S27" s="201"/>
      <c r="T27" s="201"/>
      <c r="U27" s="201"/>
      <c r="V27" s="201"/>
      <c r="W27" s="201"/>
      <c r="X27" s="201"/>
      <c r="Y27" s="201"/>
      <c r="Z27" s="202"/>
      <c r="AA27" s="202"/>
      <c r="AB27" s="201"/>
      <c r="AC27" s="201"/>
      <c r="AD27" s="202"/>
      <c r="AE27" s="201"/>
      <c r="AF27" s="201"/>
      <c r="AG27" s="201"/>
      <c r="AH27" s="201"/>
      <c r="AI27" s="201"/>
      <c r="AJ27" s="201"/>
      <c r="AK27" s="201"/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4"/>
      <c r="AW27" s="204"/>
      <c r="AX27" s="184"/>
    </row>
    <row r="28" spans="1:50" ht="12.6" customHeight="1">
      <c r="A28" s="195">
        <f t="shared" si="3"/>
        <v>22</v>
      </c>
      <c r="B28" s="195" t="s">
        <v>74</v>
      </c>
      <c r="C28" s="195" t="s">
        <v>350</v>
      </c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430"/>
      <c r="O28" s="440"/>
      <c r="P28" s="371"/>
      <c r="Q28" s="29" t="str">
        <f t="shared" si="4"/>
        <v/>
      </c>
      <c r="R28" s="192">
        <f t="shared" si="2"/>
        <v>0</v>
      </c>
      <c r="S28" s="203"/>
      <c r="T28" s="202"/>
      <c r="U28" s="202"/>
      <c r="V28" s="202"/>
      <c r="W28" s="202"/>
      <c r="X28" s="202"/>
      <c r="Y28" s="202"/>
      <c r="Z28" s="201"/>
      <c r="AA28" s="201"/>
      <c r="AB28" s="202"/>
      <c r="AC28" s="202"/>
      <c r="AD28" s="201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74</v>
      </c>
      <c r="C29" s="195" t="s">
        <v>350</v>
      </c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430"/>
      <c r="O29" s="440"/>
      <c r="P29" s="200"/>
      <c r="Q29" s="29" t="str">
        <f t="shared" si="4"/>
        <v/>
      </c>
      <c r="R29" s="192">
        <f t="shared" si="2"/>
        <v>0</v>
      </c>
      <c r="S29" s="203"/>
      <c r="T29" s="202"/>
      <c r="U29" s="202"/>
      <c r="V29" s="202"/>
      <c r="W29" s="202"/>
      <c r="X29" s="202"/>
      <c r="Y29" s="202"/>
      <c r="Z29" s="201"/>
      <c r="AA29" s="201"/>
      <c r="AB29" s="202"/>
      <c r="AC29" s="202"/>
      <c r="AD29" s="201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74</v>
      </c>
      <c r="C30" s="195" t="s">
        <v>350</v>
      </c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430"/>
      <c r="O30" s="440"/>
      <c r="P30" s="200"/>
      <c r="Q30" s="29" t="str">
        <f t="shared" si="4"/>
        <v/>
      </c>
      <c r="R30" s="192">
        <f t="shared" si="2"/>
        <v>0</v>
      </c>
      <c r="S30" s="203"/>
      <c r="T30" s="202"/>
      <c r="U30" s="202"/>
      <c r="V30" s="202"/>
      <c r="W30" s="202"/>
      <c r="X30" s="202"/>
      <c r="Y30" s="202"/>
      <c r="Z30" s="201"/>
      <c r="AA30" s="201"/>
      <c r="AB30" s="202"/>
      <c r="AC30" s="202"/>
      <c r="AD30" s="201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74</v>
      </c>
      <c r="C31" s="195" t="s">
        <v>350</v>
      </c>
      <c r="D31" s="196"/>
      <c r="E31" s="429"/>
      <c r="F31" s="429"/>
      <c r="G31" s="429"/>
      <c r="H31" s="429"/>
      <c r="I31" s="429"/>
      <c r="J31" s="429"/>
      <c r="K31" s="429"/>
      <c r="L31" s="429"/>
      <c r="M31" s="429"/>
      <c r="N31" s="430"/>
      <c r="O31" s="430"/>
      <c r="P31" s="200"/>
      <c r="Q31" s="29" t="str">
        <f t="shared" si="4"/>
        <v/>
      </c>
      <c r="R31" s="192">
        <f t="shared" si="2"/>
        <v>0</v>
      </c>
      <c r="S31" s="201"/>
      <c r="T31" s="201"/>
      <c r="U31" s="201"/>
      <c r="V31" s="201"/>
      <c r="W31" s="201"/>
      <c r="X31" s="201"/>
      <c r="Y31" s="201"/>
      <c r="Z31" s="201"/>
      <c r="AA31" s="201"/>
      <c r="AB31" s="201"/>
      <c r="AC31" s="201"/>
      <c r="AD31" s="201"/>
      <c r="AE31" s="201"/>
      <c r="AF31" s="201"/>
      <c r="AG31" s="201"/>
      <c r="AH31" s="201"/>
      <c r="AI31" s="201"/>
      <c r="AJ31" s="201"/>
      <c r="AK31" s="201"/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4"/>
      <c r="AW31" s="204"/>
      <c r="AX31" s="184"/>
    </row>
    <row r="32" spans="1:50" ht="12.6" customHeight="1">
      <c r="A32" s="195">
        <f t="shared" si="3"/>
        <v>26</v>
      </c>
      <c r="B32" s="195" t="s">
        <v>74</v>
      </c>
      <c r="C32" s="195" t="s">
        <v>350</v>
      </c>
      <c r="D32" s="196"/>
      <c r="E32" s="196"/>
      <c r="F32" s="196"/>
      <c r="G32" s="196"/>
      <c r="H32" s="429"/>
      <c r="I32" s="429"/>
      <c r="J32" s="429"/>
      <c r="K32" s="429"/>
      <c r="L32" s="429"/>
      <c r="M32" s="429"/>
      <c r="N32" s="430"/>
      <c r="O32" s="440"/>
      <c r="P32" s="369"/>
      <c r="Q32" s="29" t="str">
        <f t="shared" si="4"/>
        <v/>
      </c>
      <c r="R32" s="192">
        <f t="shared" si="2"/>
        <v>0</v>
      </c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201"/>
      <c r="AI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4"/>
      <c r="AW32" s="204"/>
      <c r="AX32" s="184"/>
    </row>
    <row r="33" spans="1:50" ht="12.6" customHeight="1">
      <c r="A33" s="195">
        <f t="shared" si="3"/>
        <v>27</v>
      </c>
      <c r="B33" s="195" t="s">
        <v>74</v>
      </c>
      <c r="C33" s="195" t="s">
        <v>350</v>
      </c>
      <c r="D33" s="196"/>
      <c r="E33" s="196"/>
      <c r="F33" s="196"/>
      <c r="G33" s="196"/>
      <c r="H33" s="429"/>
      <c r="I33" s="429"/>
      <c r="J33" s="429"/>
      <c r="K33" s="429"/>
      <c r="L33" s="429"/>
      <c r="M33" s="429"/>
      <c r="N33" s="430"/>
      <c r="O33" s="430"/>
      <c r="P33" s="369"/>
      <c r="Q33" s="29" t="str">
        <f t="shared" si="4"/>
        <v/>
      </c>
      <c r="R33" s="192">
        <f t="shared" si="2"/>
        <v>0</v>
      </c>
      <c r="S33" s="201"/>
      <c r="T33" s="201"/>
      <c r="U33" s="201"/>
      <c r="V33" s="201"/>
      <c r="W33" s="201"/>
      <c r="X33" s="201"/>
      <c r="Y33" s="201"/>
      <c r="Z33" s="201"/>
      <c r="AA33" s="201"/>
      <c r="AB33" s="201"/>
      <c r="AC33" s="201"/>
      <c r="AD33" s="201"/>
      <c r="AE33" s="201"/>
      <c r="AF33" s="201"/>
      <c r="AG33" s="201"/>
      <c r="AH33" s="201"/>
      <c r="AI33" s="201"/>
      <c r="AJ33" s="201"/>
      <c r="AK33" s="201"/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4"/>
      <c r="AW33" s="204"/>
      <c r="AX33" s="184"/>
    </row>
    <row r="34" spans="1:50" ht="12.6" customHeight="1">
      <c r="A34" s="195">
        <f t="shared" si="3"/>
        <v>28</v>
      </c>
      <c r="B34" s="195" t="s">
        <v>74</v>
      </c>
      <c r="C34" s="195" t="s">
        <v>350</v>
      </c>
      <c r="D34" s="429"/>
      <c r="E34" s="429"/>
      <c r="F34" s="429"/>
      <c r="G34" s="429"/>
      <c r="H34" s="429"/>
      <c r="I34" s="429"/>
      <c r="J34" s="429"/>
      <c r="K34" s="429"/>
      <c r="L34" s="429"/>
      <c r="M34" s="429"/>
      <c r="N34" s="430"/>
      <c r="O34" s="430"/>
      <c r="P34" s="200"/>
      <c r="Q34" s="29" t="str">
        <f t="shared" si="4"/>
        <v/>
      </c>
      <c r="R34" s="192">
        <f t="shared" si="2"/>
        <v>0</v>
      </c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4"/>
      <c r="AW34" s="204"/>
      <c r="AX34" s="184"/>
    </row>
    <row r="35" spans="1:50" ht="12.6" customHeight="1">
      <c r="A35" s="195">
        <f t="shared" si="3"/>
        <v>29</v>
      </c>
      <c r="B35" s="195" t="s">
        <v>74</v>
      </c>
      <c r="C35" s="195" t="s">
        <v>350</v>
      </c>
      <c r="D35" s="196"/>
      <c r="E35" s="196"/>
      <c r="F35" s="196"/>
      <c r="G35" s="196"/>
      <c r="H35" s="429"/>
      <c r="I35" s="429"/>
      <c r="J35" s="429"/>
      <c r="K35" s="429"/>
      <c r="L35" s="429"/>
      <c r="M35" s="429"/>
      <c r="N35" s="430"/>
      <c r="O35" s="440"/>
      <c r="P35" s="342"/>
      <c r="Q35" s="29" t="str">
        <f t="shared" si="4"/>
        <v/>
      </c>
      <c r="R35" s="192">
        <f t="shared" si="2"/>
        <v>0</v>
      </c>
      <c r="S35" s="204"/>
      <c r="T35" s="204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184"/>
    </row>
    <row r="36" spans="1:50" ht="12.6" customHeight="1">
      <c r="A36" s="195">
        <f t="shared" si="3"/>
        <v>30</v>
      </c>
      <c r="B36" s="195" t="s">
        <v>74</v>
      </c>
      <c r="C36" s="195" t="s">
        <v>350</v>
      </c>
      <c r="D36" s="196"/>
      <c r="E36" s="196"/>
      <c r="F36" s="196"/>
      <c r="G36" s="196"/>
      <c r="H36" s="429"/>
      <c r="I36" s="429"/>
      <c r="J36" s="429"/>
      <c r="K36" s="429"/>
      <c r="L36" s="429"/>
      <c r="M36" s="429"/>
      <c r="N36" s="430"/>
      <c r="O36" s="430"/>
      <c r="P36" s="369"/>
      <c r="Q36" s="29" t="str">
        <f t="shared" si="4"/>
        <v/>
      </c>
      <c r="R36" s="192">
        <f t="shared" si="2"/>
        <v>0</v>
      </c>
      <c r="S36" s="203"/>
      <c r="T36" s="203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184"/>
    </row>
    <row r="37" spans="1:50" ht="12.6" customHeight="1">
      <c r="A37" s="195">
        <f t="shared" si="3"/>
        <v>31</v>
      </c>
      <c r="B37" s="195" t="s">
        <v>74</v>
      </c>
      <c r="C37" s="195" t="s">
        <v>350</v>
      </c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8"/>
      <c r="O37" s="440"/>
      <c r="P37" s="371"/>
      <c r="Q37" s="29" t="str">
        <f t="shared" si="4"/>
        <v/>
      </c>
      <c r="R37" s="192">
        <f t="shared" si="2"/>
        <v>0</v>
      </c>
      <c r="S37" s="203"/>
      <c r="T37" s="203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184"/>
    </row>
    <row r="38" spans="1:50" ht="12.6" customHeight="1">
      <c r="A38" s="195">
        <f t="shared" si="3"/>
        <v>32</v>
      </c>
      <c r="B38" s="195" t="s">
        <v>74</v>
      </c>
      <c r="C38" s="195" t="s">
        <v>365</v>
      </c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8"/>
      <c r="O38" s="440"/>
      <c r="P38" s="371"/>
      <c r="Q38" s="29" t="str">
        <f t="shared" si="4"/>
        <v/>
      </c>
      <c r="R38" s="192">
        <f t="shared" si="2"/>
        <v>0</v>
      </c>
      <c r="S38" s="204"/>
      <c r="T38" s="204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184"/>
    </row>
    <row r="39" spans="1:50" ht="12.6" customHeight="1">
      <c r="A39" s="195">
        <f t="shared" si="3"/>
        <v>33</v>
      </c>
      <c r="B39" s="195" t="s">
        <v>74</v>
      </c>
      <c r="C39" s="195" t="s">
        <v>350</v>
      </c>
      <c r="D39" s="196"/>
      <c r="E39" s="196"/>
      <c r="F39" s="196"/>
      <c r="G39" s="196"/>
      <c r="H39" s="196"/>
      <c r="I39" s="196"/>
      <c r="J39" s="196"/>
      <c r="K39" s="196"/>
      <c r="L39" s="196"/>
      <c r="M39" s="196"/>
      <c r="N39" s="198"/>
      <c r="O39" s="440"/>
      <c r="P39" s="371"/>
      <c r="Q39" s="29" t="str">
        <f t="shared" si="4"/>
        <v/>
      </c>
      <c r="R39" s="192">
        <f t="shared" si="2"/>
        <v>0</v>
      </c>
      <c r="S39" s="204"/>
      <c r="T39" s="204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184"/>
    </row>
    <row r="40" spans="1:50" ht="12.6" customHeight="1">
      <c r="A40" s="195">
        <f t="shared" si="3"/>
        <v>34</v>
      </c>
      <c r="B40" s="195" t="s">
        <v>74</v>
      </c>
      <c r="C40" s="195" t="s">
        <v>350</v>
      </c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8"/>
      <c r="O40" s="440"/>
      <c r="P40" s="371"/>
      <c r="Q40" s="29" t="str">
        <f t="shared" si="4"/>
        <v/>
      </c>
      <c r="R40" s="192">
        <f t="shared" si="2"/>
        <v>0</v>
      </c>
      <c r="S40" s="204"/>
      <c r="T40" s="204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74</v>
      </c>
      <c r="C41" s="195" t="s">
        <v>350</v>
      </c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8"/>
      <c r="O41" s="440"/>
      <c r="P41" s="371"/>
      <c r="Q41" s="29" t="str">
        <f t="shared" si="4"/>
        <v/>
      </c>
      <c r="R41" s="192">
        <f t="shared" si="2"/>
        <v>0</v>
      </c>
      <c r="S41" s="203"/>
      <c r="T41" s="203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184"/>
    </row>
    <row r="42" spans="1:50" ht="12.6" customHeight="1">
      <c r="A42" s="195">
        <f t="shared" si="3"/>
        <v>36</v>
      </c>
      <c r="B42" s="195" t="s">
        <v>74</v>
      </c>
      <c r="C42" s="195" t="s">
        <v>350</v>
      </c>
      <c r="D42" s="196"/>
      <c r="E42" s="196"/>
      <c r="F42" s="196"/>
      <c r="G42" s="196"/>
      <c r="H42" s="196"/>
      <c r="I42" s="196"/>
      <c r="J42" s="196"/>
      <c r="K42" s="196"/>
      <c r="L42" s="196"/>
      <c r="M42" s="196"/>
      <c r="N42" s="198"/>
      <c r="O42" s="440"/>
      <c r="P42" s="371"/>
      <c r="Q42" s="29" t="str">
        <f t="shared" si="4"/>
        <v/>
      </c>
      <c r="R42" s="192">
        <f t="shared" si="2"/>
        <v>0</v>
      </c>
      <c r="S42" s="203"/>
      <c r="T42" s="203"/>
      <c r="U42" s="203"/>
      <c r="V42" s="203"/>
      <c r="W42" s="203"/>
      <c r="X42" s="203"/>
      <c r="Y42" s="203"/>
      <c r="Z42" s="203"/>
      <c r="AA42" s="203"/>
      <c r="AB42" s="203"/>
      <c r="AC42" s="203"/>
      <c r="AD42" s="203"/>
      <c r="AE42" s="203"/>
      <c r="AF42" s="203"/>
      <c r="AG42" s="203"/>
      <c r="AH42" s="203"/>
      <c r="AI42" s="203"/>
      <c r="AJ42" s="203"/>
      <c r="AK42" s="203"/>
      <c r="AL42" s="203"/>
      <c r="AM42" s="203"/>
      <c r="AN42" s="203"/>
      <c r="AO42" s="203"/>
      <c r="AP42" s="203"/>
      <c r="AQ42" s="203"/>
      <c r="AR42" s="203"/>
      <c r="AS42" s="203"/>
      <c r="AT42" s="203"/>
      <c r="AU42" s="203"/>
      <c r="AV42" s="203"/>
      <c r="AW42" s="203"/>
      <c r="AX42" s="184"/>
    </row>
    <row r="43" spans="1:50" ht="12.6" customHeight="1">
      <c r="A43" s="195">
        <f t="shared" si="3"/>
        <v>37</v>
      </c>
      <c r="B43" s="195" t="s">
        <v>74</v>
      </c>
      <c r="C43" s="195" t="s">
        <v>350</v>
      </c>
      <c r="D43" s="196"/>
      <c r="E43" s="196"/>
      <c r="F43" s="196"/>
      <c r="G43" s="196"/>
      <c r="H43" s="196"/>
      <c r="I43" s="196"/>
      <c r="J43" s="196"/>
      <c r="K43" s="196"/>
      <c r="L43" s="196"/>
      <c r="M43" s="196"/>
      <c r="N43" s="430"/>
      <c r="O43" s="440"/>
      <c r="P43" s="342"/>
      <c r="Q43" s="29" t="str">
        <f t="shared" si="4"/>
        <v/>
      </c>
      <c r="R43" s="192">
        <f t="shared" si="2"/>
        <v>0</v>
      </c>
      <c r="S43" s="203"/>
      <c r="T43" s="203"/>
      <c r="U43" s="203"/>
      <c r="V43" s="203"/>
      <c r="W43" s="203"/>
      <c r="X43" s="203"/>
      <c r="Y43" s="203"/>
      <c r="Z43" s="203"/>
      <c r="AA43" s="203"/>
      <c r="AB43" s="203"/>
      <c r="AC43" s="203"/>
      <c r="AD43" s="203"/>
      <c r="AE43" s="203"/>
      <c r="AF43" s="203"/>
      <c r="AG43" s="203"/>
      <c r="AH43" s="203"/>
      <c r="AI43" s="203"/>
      <c r="AJ43" s="203"/>
      <c r="AK43" s="203"/>
      <c r="AL43" s="203"/>
      <c r="AM43" s="203"/>
      <c r="AN43" s="203"/>
      <c r="AO43" s="203"/>
      <c r="AP43" s="203"/>
      <c r="AQ43" s="203"/>
      <c r="AR43" s="203"/>
      <c r="AS43" s="203"/>
      <c r="AT43" s="203"/>
      <c r="AU43" s="203"/>
      <c r="AV43" s="203"/>
      <c r="AW43" s="203"/>
      <c r="AX43" s="184"/>
    </row>
    <row r="44" spans="1:50" ht="12.6" customHeight="1">
      <c r="A44" s="195">
        <f t="shared" si="3"/>
        <v>38</v>
      </c>
      <c r="B44" s="195" t="s">
        <v>74</v>
      </c>
      <c r="C44" s="195" t="s">
        <v>350</v>
      </c>
      <c r="D44" s="429"/>
      <c r="E44" s="429"/>
      <c r="F44" s="429"/>
      <c r="G44" s="429"/>
      <c r="H44" s="429"/>
      <c r="I44" s="429"/>
      <c r="J44" s="429"/>
      <c r="K44" s="429"/>
      <c r="L44" s="429"/>
      <c r="M44" s="429"/>
      <c r="N44" s="430"/>
      <c r="O44" s="430"/>
      <c r="P44" s="200"/>
      <c r="Q44" s="29" t="str">
        <f t="shared" si="4"/>
        <v/>
      </c>
      <c r="R44" s="192">
        <f t="shared" si="2"/>
        <v>0</v>
      </c>
      <c r="S44" s="203"/>
      <c r="T44" s="203"/>
      <c r="U44" s="203"/>
      <c r="V44" s="203"/>
      <c r="W44" s="203"/>
      <c r="X44" s="203"/>
      <c r="Y44" s="203"/>
      <c r="Z44" s="203"/>
      <c r="AA44" s="203"/>
      <c r="AB44" s="203"/>
      <c r="AC44" s="203"/>
      <c r="AD44" s="203"/>
      <c r="AE44" s="203"/>
      <c r="AF44" s="203"/>
      <c r="AG44" s="203"/>
      <c r="AH44" s="203"/>
      <c r="AI44" s="203"/>
      <c r="AJ44" s="203"/>
      <c r="AK44" s="203"/>
      <c r="AL44" s="203"/>
      <c r="AM44" s="203"/>
      <c r="AN44" s="203"/>
      <c r="AO44" s="203"/>
      <c r="AP44" s="203"/>
      <c r="AQ44" s="203"/>
      <c r="AR44" s="203"/>
      <c r="AS44" s="203"/>
      <c r="AT44" s="203"/>
      <c r="AU44" s="203"/>
      <c r="AV44" s="203"/>
      <c r="AW44" s="203"/>
      <c r="AX44" s="184"/>
    </row>
    <row r="45" spans="1:50" ht="12.6" customHeight="1">
      <c r="A45" s="195">
        <f t="shared" si="3"/>
        <v>39</v>
      </c>
      <c r="B45" s="195" t="s">
        <v>74</v>
      </c>
      <c r="C45" s="195" t="s">
        <v>350</v>
      </c>
      <c r="D45" s="429"/>
      <c r="E45" s="429"/>
      <c r="F45" s="429"/>
      <c r="G45" s="429"/>
      <c r="H45" s="429"/>
      <c r="I45" s="429"/>
      <c r="J45" s="429"/>
      <c r="K45" s="429"/>
      <c r="L45" s="429"/>
      <c r="M45" s="429"/>
      <c r="N45" s="430"/>
      <c r="O45" s="370"/>
      <c r="P45" s="200"/>
      <c r="Q45" s="29" t="str">
        <f t="shared" ref="Q45:Q56" si="6">IF(ISBLANK(D45),"",D45&amp;"&gt;"&amp;E45&amp;"&gt;"&amp;F45&amp;"&gt;"&amp;G45&amp;"&gt;"&amp;H45&amp;"&gt;"&amp;I45&amp;"&gt;"&amp;J45&amp;"&gt;"&amp;K45&amp;"&gt;"&amp;L45&amp;"&gt;"&amp;M45)</f>
        <v/>
      </c>
      <c r="R45" s="192">
        <f t="shared" si="2"/>
        <v>0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184"/>
    </row>
    <row r="46" spans="1:50" ht="12.6" customHeight="1">
      <c r="A46" s="195">
        <f t="shared" si="3"/>
        <v>40</v>
      </c>
      <c r="B46" s="195" t="s">
        <v>74</v>
      </c>
      <c r="C46" s="195" t="s">
        <v>350</v>
      </c>
      <c r="D46" s="196"/>
      <c r="E46" s="196"/>
      <c r="F46" s="196"/>
      <c r="G46" s="196"/>
      <c r="H46" s="429"/>
      <c r="I46" s="429"/>
      <c r="J46" s="429"/>
      <c r="K46" s="429"/>
      <c r="L46" s="429"/>
      <c r="M46" s="429"/>
      <c r="N46" s="198"/>
      <c r="O46" s="440"/>
      <c r="P46" s="342"/>
      <c r="Q46" s="29" t="str">
        <f t="shared" si="6"/>
        <v/>
      </c>
      <c r="R46" s="192">
        <f t="shared" si="2"/>
        <v>0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184"/>
    </row>
    <row r="47" spans="1:50" ht="12.6" customHeight="1">
      <c r="A47" s="195">
        <f t="shared" si="3"/>
        <v>41</v>
      </c>
      <c r="B47" s="195" t="s">
        <v>74</v>
      </c>
      <c r="C47" s="195" t="s">
        <v>350</v>
      </c>
      <c r="D47" s="429"/>
      <c r="E47" s="429"/>
      <c r="F47" s="429"/>
      <c r="G47" s="429"/>
      <c r="H47" s="429"/>
      <c r="I47" s="429"/>
      <c r="J47" s="429"/>
      <c r="K47" s="429"/>
      <c r="L47" s="429"/>
      <c r="M47" s="429"/>
      <c r="N47" s="430"/>
      <c r="O47" s="430"/>
      <c r="P47" s="200"/>
      <c r="Q47" s="29" t="str">
        <f t="shared" si="6"/>
        <v/>
      </c>
      <c r="R47" s="192">
        <f t="shared" si="2"/>
        <v>0</v>
      </c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184"/>
    </row>
    <row r="48" spans="1:50" ht="12.6" customHeight="1">
      <c r="A48" s="195">
        <f t="shared" si="3"/>
        <v>42</v>
      </c>
      <c r="B48" s="195" t="s">
        <v>74</v>
      </c>
      <c r="C48" s="195" t="s">
        <v>350</v>
      </c>
      <c r="D48" s="429"/>
      <c r="E48" s="429"/>
      <c r="F48" s="429"/>
      <c r="G48" s="429"/>
      <c r="H48" s="429"/>
      <c r="I48" s="429"/>
      <c r="J48" s="429"/>
      <c r="K48" s="429"/>
      <c r="L48" s="429"/>
      <c r="M48" s="429"/>
      <c r="N48" s="430"/>
      <c r="O48" s="430"/>
      <c r="P48" s="200"/>
      <c r="Q48" s="29" t="str">
        <f t="shared" ref="Q48:Q53" si="7">IF(ISBLANK(D48),"",D48&amp;"&gt;"&amp;E48&amp;"&gt;"&amp;F48&amp;"&gt;"&amp;G48&amp;"&gt;"&amp;H48&amp;"&gt;"&amp;I48&amp;"&gt;"&amp;J48&amp;"&gt;"&amp;K48&amp;"&gt;"&amp;L48&amp;"&gt;"&amp;M48)</f>
        <v/>
      </c>
      <c r="R48" s="192">
        <f t="shared" ref="R48:R51" si="8">SUM(S48:AW48)</f>
        <v>0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184"/>
    </row>
    <row r="49" spans="1:50" ht="12.6" customHeight="1">
      <c r="A49" s="195">
        <f t="shared" si="3"/>
        <v>43</v>
      </c>
      <c r="B49" s="195" t="s">
        <v>74</v>
      </c>
      <c r="C49" s="195" t="s">
        <v>350</v>
      </c>
      <c r="D49" s="429"/>
      <c r="E49" s="429"/>
      <c r="F49" s="429"/>
      <c r="G49" s="429"/>
      <c r="H49" s="429"/>
      <c r="I49" s="429"/>
      <c r="J49" s="429"/>
      <c r="K49" s="429"/>
      <c r="L49" s="429"/>
      <c r="M49" s="429"/>
      <c r="N49" s="430"/>
      <c r="O49" s="430"/>
      <c r="P49" s="429"/>
      <c r="Q49" s="29" t="str">
        <f t="shared" si="7"/>
        <v/>
      </c>
      <c r="R49" s="192">
        <f t="shared" si="8"/>
        <v>0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184"/>
    </row>
    <row r="50" spans="1:50" ht="12.6" customHeight="1">
      <c r="A50" s="195">
        <f t="shared" si="3"/>
        <v>44</v>
      </c>
      <c r="B50" s="195" t="s">
        <v>74</v>
      </c>
      <c r="C50" s="195" t="s">
        <v>350</v>
      </c>
      <c r="D50" s="429"/>
      <c r="E50" s="429"/>
      <c r="F50" s="429"/>
      <c r="G50" s="429"/>
      <c r="H50" s="429"/>
      <c r="I50" s="429"/>
      <c r="J50" s="429"/>
      <c r="K50" s="429"/>
      <c r="L50" s="429"/>
      <c r="M50" s="429"/>
      <c r="N50" s="430"/>
      <c r="O50" s="430"/>
      <c r="P50" s="200"/>
      <c r="Q50" s="29" t="str">
        <f t="shared" si="7"/>
        <v/>
      </c>
      <c r="R50" s="192">
        <f t="shared" si="8"/>
        <v>0</v>
      </c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184"/>
    </row>
    <row r="51" spans="1:50" ht="12.6" customHeight="1">
      <c r="A51" s="195">
        <f t="shared" si="3"/>
        <v>45</v>
      </c>
      <c r="B51" s="195" t="s">
        <v>74</v>
      </c>
      <c r="C51" s="195" t="s">
        <v>350</v>
      </c>
      <c r="D51" s="429"/>
      <c r="E51" s="429"/>
      <c r="F51" s="429"/>
      <c r="G51" s="429"/>
      <c r="H51" s="429"/>
      <c r="I51" s="429"/>
      <c r="J51" s="429"/>
      <c r="K51" s="429"/>
      <c r="L51" s="429"/>
      <c r="M51" s="429"/>
      <c r="N51" s="430"/>
      <c r="O51" s="430"/>
      <c r="P51" s="200"/>
      <c r="Q51" s="29" t="str">
        <f t="shared" si="7"/>
        <v/>
      </c>
      <c r="R51" s="192">
        <f t="shared" si="8"/>
        <v>0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184"/>
    </row>
    <row r="52" spans="1:50" ht="12.6" customHeight="1">
      <c r="A52" s="195">
        <f t="shared" si="3"/>
        <v>46</v>
      </c>
      <c r="B52" s="195" t="s">
        <v>74</v>
      </c>
      <c r="C52" s="195" t="s">
        <v>350</v>
      </c>
      <c r="D52" s="196"/>
      <c r="E52" s="196"/>
      <c r="F52" s="196"/>
      <c r="G52" s="196"/>
      <c r="H52" s="429"/>
      <c r="I52" s="196"/>
      <c r="J52" s="196"/>
      <c r="K52" s="196"/>
      <c r="L52" s="196"/>
      <c r="M52" s="196"/>
      <c r="N52" s="198"/>
      <c r="O52" s="347"/>
      <c r="P52" s="342"/>
      <c r="Q52" s="29" t="str">
        <f t="shared" si="7"/>
        <v/>
      </c>
      <c r="R52" s="192">
        <f t="shared" ref="R52:R53" si="9">SUM(S52:AW52)</f>
        <v>0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184"/>
    </row>
    <row r="53" spans="1:50" ht="12.6" customHeight="1">
      <c r="A53" s="195">
        <f t="shared" si="3"/>
        <v>47</v>
      </c>
      <c r="B53" s="195" t="s">
        <v>74</v>
      </c>
      <c r="C53" s="195" t="s">
        <v>350</v>
      </c>
      <c r="D53" s="429"/>
      <c r="E53" s="429"/>
      <c r="F53" s="429"/>
      <c r="G53" s="429"/>
      <c r="H53" s="429"/>
      <c r="I53" s="429"/>
      <c r="J53" s="429"/>
      <c r="K53" s="429"/>
      <c r="L53" s="429"/>
      <c r="M53" s="429"/>
      <c r="N53" s="430"/>
      <c r="O53" s="370"/>
      <c r="P53" s="369"/>
      <c r="Q53" s="29" t="str">
        <f t="shared" si="7"/>
        <v/>
      </c>
      <c r="R53" s="192">
        <f t="shared" si="9"/>
        <v>0</v>
      </c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184"/>
    </row>
    <row r="54" spans="1:50" ht="12.6" customHeight="1">
      <c r="A54" s="195">
        <f t="shared" si="3"/>
        <v>48</v>
      </c>
      <c r="B54" s="195" t="s">
        <v>74</v>
      </c>
      <c r="C54" s="195" t="s">
        <v>350</v>
      </c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8"/>
      <c r="O54" s="347"/>
      <c r="P54" s="342"/>
      <c r="Q54" s="29" t="str">
        <f t="shared" si="6"/>
        <v/>
      </c>
      <c r="R54" s="192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184"/>
    </row>
    <row r="55" spans="1:50" ht="12.6" customHeight="1">
      <c r="A55" s="195">
        <f t="shared" si="3"/>
        <v>49</v>
      </c>
      <c r="B55" s="195" t="s">
        <v>74</v>
      </c>
      <c r="C55" s="195" t="s">
        <v>350</v>
      </c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8"/>
      <c r="O55" s="347"/>
      <c r="P55" s="342"/>
      <c r="Q55" s="29" t="str">
        <f t="shared" si="6"/>
        <v/>
      </c>
      <c r="R55" s="192">
        <f t="shared" ref="R55:R56" si="10">SUM(S55:AW55)</f>
        <v>0</v>
      </c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184"/>
    </row>
    <row r="56" spans="1:50" ht="12.6" customHeight="1">
      <c r="A56" s="195">
        <f t="shared" si="3"/>
        <v>50</v>
      </c>
      <c r="B56" s="195" t="s">
        <v>74</v>
      </c>
      <c r="C56" s="195" t="s">
        <v>350</v>
      </c>
      <c r="D56" s="196"/>
      <c r="E56" s="196"/>
      <c r="F56" s="196"/>
      <c r="G56" s="196"/>
      <c r="H56" s="429"/>
      <c r="I56" s="429"/>
      <c r="J56" s="429"/>
      <c r="K56" s="429"/>
      <c r="L56" s="429"/>
      <c r="M56" s="429"/>
      <c r="N56" s="430"/>
      <c r="O56" s="347"/>
      <c r="P56" s="369"/>
      <c r="Q56" s="29" t="str">
        <f t="shared" si="6"/>
        <v/>
      </c>
      <c r="R56" s="192">
        <f t="shared" si="10"/>
        <v>0</v>
      </c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184"/>
    </row>
    <row r="57" spans="1:50" ht="12.6" customHeight="1">
      <c r="A57" s="195">
        <f t="shared" si="3"/>
        <v>51</v>
      </c>
      <c r="B57" s="195" t="s">
        <v>74</v>
      </c>
      <c r="C57" s="195" t="s">
        <v>350</v>
      </c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430"/>
      <c r="O57" s="347"/>
      <c r="P57" s="342"/>
      <c r="Q57" s="29" t="str">
        <f t="shared" si="4"/>
        <v/>
      </c>
      <c r="R57" s="192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184"/>
    </row>
    <row r="58" spans="1:50" ht="12.6" customHeight="1">
      <c r="A58" s="195">
        <f t="shared" si="3"/>
        <v>52</v>
      </c>
      <c r="B58" s="195" t="s">
        <v>74</v>
      </c>
      <c r="C58" s="195" t="s">
        <v>350</v>
      </c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430"/>
      <c r="O58" s="347"/>
      <c r="P58" s="342"/>
      <c r="Q58" s="29" t="str">
        <f t="shared" ref="Q58:Q59" si="11">IF(ISBLANK(D58),"",D58&amp;"&gt;"&amp;E58&amp;"&gt;"&amp;F58&amp;"&gt;"&amp;G58&amp;"&gt;"&amp;H58&amp;"&gt;"&amp;I58&amp;"&gt;"&amp;J58&amp;"&gt;"&amp;K58&amp;"&gt;"&amp;L58&amp;"&gt;"&amp;M58)</f>
        <v/>
      </c>
      <c r="R58" s="192">
        <f t="shared" ref="R58:R59" si="12">SUM(S58:AW58)</f>
        <v>0</v>
      </c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184"/>
    </row>
    <row r="59" spans="1:50" ht="12.6" customHeight="1">
      <c r="A59" s="195">
        <f t="shared" si="3"/>
        <v>53</v>
      </c>
      <c r="B59" s="195" t="s">
        <v>74</v>
      </c>
      <c r="C59" s="195" t="s">
        <v>350</v>
      </c>
      <c r="D59" s="196"/>
      <c r="E59" s="196"/>
      <c r="F59" s="196"/>
      <c r="G59" s="196"/>
      <c r="H59" s="429"/>
      <c r="I59" s="429"/>
      <c r="J59" s="429"/>
      <c r="K59" s="429"/>
      <c r="L59" s="429"/>
      <c r="M59" s="429"/>
      <c r="N59" s="430"/>
      <c r="O59" s="347"/>
      <c r="P59" s="369"/>
      <c r="Q59" s="29" t="str">
        <f t="shared" si="11"/>
        <v/>
      </c>
      <c r="R59" s="192">
        <f t="shared" si="12"/>
        <v>0</v>
      </c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184"/>
    </row>
    <row r="60" spans="1:50" ht="12.6" customHeight="1">
      <c r="A60" s="240"/>
      <c r="B60" s="240"/>
      <c r="C60" s="240"/>
      <c r="D60" s="429"/>
      <c r="E60" s="429"/>
      <c r="F60" s="429"/>
      <c r="G60" s="429"/>
      <c r="H60" s="429"/>
      <c r="I60" s="429"/>
      <c r="J60" s="429"/>
      <c r="K60" s="429"/>
      <c r="L60" s="429"/>
      <c r="M60" s="429"/>
      <c r="N60" s="430"/>
      <c r="O60" s="370"/>
      <c r="P60" s="369"/>
      <c r="Q60" s="238"/>
      <c r="R60" s="192"/>
      <c r="S60" s="204"/>
      <c r="T60" s="204"/>
      <c r="U60" s="204"/>
      <c r="V60" s="204"/>
      <c r="W60" s="204"/>
      <c r="X60" s="204"/>
      <c r="Y60" s="204"/>
      <c r="Z60" s="204"/>
      <c r="AA60" s="204"/>
      <c r="AB60" s="204"/>
      <c r="AC60" s="204"/>
      <c r="AD60" s="204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  <c r="AP60" s="204"/>
      <c r="AQ60" s="204"/>
      <c r="AR60" s="204"/>
      <c r="AS60" s="204"/>
      <c r="AT60" s="204"/>
      <c r="AU60" s="204"/>
      <c r="AV60" s="204"/>
      <c r="AW60" s="204"/>
      <c r="AX60" s="184"/>
    </row>
    <row r="61" spans="1:50" ht="12.6" customHeight="1">
      <c r="A61" s="195">
        <f t="shared" si="3"/>
        <v>55</v>
      </c>
      <c r="B61" s="195" t="s">
        <v>74</v>
      </c>
      <c r="C61" s="195" t="s">
        <v>350</v>
      </c>
      <c r="D61" s="429"/>
      <c r="E61" s="429"/>
      <c r="F61" s="429"/>
      <c r="G61" s="429"/>
      <c r="H61" s="196"/>
      <c r="I61" s="196"/>
      <c r="J61" s="196"/>
      <c r="K61" s="196"/>
      <c r="L61" s="196"/>
      <c r="M61" s="196"/>
      <c r="N61" s="430"/>
      <c r="O61" s="363"/>
      <c r="P61" s="280"/>
      <c r="Q61" s="29" t="str">
        <f t="shared" si="4"/>
        <v/>
      </c>
      <c r="R61" s="192">
        <f t="shared" si="2"/>
        <v>0</v>
      </c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184"/>
    </row>
    <row r="62" spans="1:50" ht="12.6" customHeight="1">
      <c r="A62" s="206"/>
      <c r="B62" s="207" t="s">
        <v>348</v>
      </c>
      <c r="C62" s="207"/>
      <c r="D62" s="432"/>
      <c r="E62" s="433"/>
      <c r="F62" s="433"/>
      <c r="G62" s="433"/>
      <c r="H62" s="433"/>
      <c r="I62" s="434"/>
      <c r="J62" s="434"/>
      <c r="K62" s="434"/>
      <c r="L62" s="434"/>
      <c r="M62" s="434"/>
      <c r="N62" s="434"/>
      <c r="O62" s="209"/>
      <c r="P62" s="210"/>
      <c r="Q62" s="435"/>
      <c r="R62" s="211"/>
      <c r="S62" s="211"/>
      <c r="T62" s="211"/>
      <c r="U62" s="211"/>
      <c r="V62" s="211"/>
      <c r="W62" s="211"/>
      <c r="X62" s="211"/>
      <c r="Y62" s="211"/>
      <c r="Z62" s="211"/>
      <c r="AA62" s="211"/>
      <c r="AB62" s="211"/>
      <c r="AC62" s="211"/>
      <c r="AD62" s="211"/>
      <c r="AE62" s="211"/>
      <c r="AF62" s="211"/>
      <c r="AG62" s="211"/>
      <c r="AH62" s="211"/>
      <c r="AI62" s="211"/>
      <c r="AJ62" s="211"/>
      <c r="AK62" s="211"/>
      <c r="AL62" s="211"/>
      <c r="AM62" s="211"/>
      <c r="AN62" s="211"/>
      <c r="AO62" s="211"/>
      <c r="AP62" s="211"/>
      <c r="AQ62" s="211"/>
      <c r="AR62" s="211"/>
      <c r="AS62" s="211"/>
      <c r="AT62" s="211"/>
      <c r="AU62" s="211"/>
      <c r="AV62" s="211"/>
      <c r="AW62" s="208"/>
      <c r="AX62" s="212"/>
    </row>
    <row r="63" spans="1:50">
      <c r="I63" s="171"/>
      <c r="J63" s="171"/>
      <c r="K63" s="171"/>
      <c r="L63" s="171"/>
      <c r="M63" s="171"/>
      <c r="P63" s="214"/>
      <c r="Q63" s="215"/>
      <c r="R63" s="215"/>
      <c r="S63" s="174"/>
      <c r="AW63" s="167"/>
      <c r="AX63" s="167"/>
    </row>
  </sheetData>
  <autoFilter ref="A6:AW62" xr:uid="{00000000-0009-0000-0000-000005000000}"/>
  <phoneticPr fontId="4"/>
  <conditionalFormatting sqref="S60:AW62 S7:AW44">
    <cfRule type="expression" dxfId="65" priority="31">
      <formula>S$5=0</formula>
    </cfRule>
  </conditionalFormatting>
  <conditionalFormatting sqref="S57:AW59">
    <cfRule type="expression" dxfId="64" priority="6">
      <formula>S$5=0</formula>
    </cfRule>
  </conditionalFormatting>
  <conditionalFormatting sqref="S45:AW46 S47:AT47 AV47:AW47">
    <cfRule type="expression" dxfId="63" priority="5">
      <formula>S$5=0</formula>
    </cfRule>
  </conditionalFormatting>
  <conditionalFormatting sqref="S54:AW56">
    <cfRule type="expression" dxfId="62" priority="4">
      <formula>S$5=0</formula>
    </cfRule>
  </conditionalFormatting>
  <conditionalFormatting sqref="S51:AW53">
    <cfRule type="expression" dxfId="61" priority="3">
      <formula>S$5=0</formula>
    </cfRule>
  </conditionalFormatting>
  <conditionalFormatting sqref="S48:AW50">
    <cfRule type="expression" dxfId="60" priority="2">
      <formula>S$5=0</formula>
    </cfRule>
  </conditionalFormatting>
  <conditionalFormatting sqref="AU47">
    <cfRule type="expression" dxfId="59" priority="1">
      <formula>AU$5=0</formula>
    </cfRule>
  </conditionalFormatting>
  <dataValidations count="5">
    <dataValidation type="list" allowBlank="1" showInputMessage="1" showErrorMessage="1" sqref="C7:C61" xr:uid="{00000000-0002-0000-0500-000000000000}">
      <formula1>役割</formula1>
    </dataValidation>
    <dataValidation type="list" allowBlank="1" showInputMessage="1" showErrorMessage="1" sqref="B7:B61" xr:uid="{00000000-0002-0000-0500-000001000000}">
      <formula1>メンバ</formula1>
    </dataValidation>
    <dataValidation type="list" allowBlank="1" showInputMessage="1" showErrorMessage="1" sqref="D7:D61" xr:uid="{00000000-0002-0000-0500-000002000000}">
      <formula1>分類1</formula1>
    </dataValidation>
    <dataValidation type="list" allowBlank="1" showInputMessage="1" sqref="N7:N62" xr:uid="{00000000-0002-0000-0500-000003000000}">
      <formula1>補助1</formula1>
    </dataValidation>
    <dataValidation type="list" allowBlank="1" showInputMessage="1" showErrorMessage="1" sqref="E7:M61" xr:uid="{00000000-0002-0000-05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tabColor rgb="FFFFA3C2"/>
    <pageSetUpPr fitToPage="1"/>
  </sheetPr>
  <dimension ref="A1:AX43"/>
  <sheetViews>
    <sheetView showGridLines="0" zoomScaleNormal="100" workbookViewId="0">
      <pane xSplit="18" ySplit="6" topLeftCell="S7" activePane="bottomRight" state="frozen"/>
      <selection activeCell="P35" sqref="P35"/>
      <selection pane="topRight" activeCell="P35" sqref="P35"/>
      <selection pane="bottomLeft" activeCell="P35" sqref="P35"/>
      <selection pane="bottomRight" activeCell="S7" sqref="S7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hidden="1" customWidth="1" outlineLevel="1"/>
    <col min="14" max="14" width="8.125" style="171" hidden="1" customWidth="1" outlineLevel="1"/>
    <col min="15" max="15" width="8.125" style="171" customWidth="1" collapsed="1"/>
    <col min="16" max="16" width="21.5" style="172" customWidth="1"/>
    <col min="17" max="17" width="13.625" style="172" hidden="1" customWidth="1" outlineLevel="1"/>
    <col min="18" max="18" width="7.625" style="172" customWidth="1" collapsed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278">
        <f>SUM(S6:AW6)</f>
        <v>0</v>
      </c>
      <c r="S6" s="192">
        <f t="shared" ref="S6:AW6" si="1">SUBTOTAL(9,(S7:S906))</f>
        <v>0</v>
      </c>
      <c r="T6" s="193">
        <f t="shared" si="1"/>
        <v>0</v>
      </c>
      <c r="U6" s="193">
        <f t="shared" si="1"/>
        <v>0</v>
      </c>
      <c r="V6" s="193">
        <f t="shared" si="1"/>
        <v>0</v>
      </c>
      <c r="W6" s="193">
        <f t="shared" si="1"/>
        <v>0</v>
      </c>
      <c r="X6" s="193">
        <f t="shared" si="1"/>
        <v>0</v>
      </c>
      <c r="Y6" s="193">
        <f t="shared" si="1"/>
        <v>0</v>
      </c>
      <c r="Z6" s="193">
        <f t="shared" si="1"/>
        <v>0</v>
      </c>
      <c r="AA6" s="193">
        <f t="shared" si="1"/>
        <v>0</v>
      </c>
      <c r="AB6" s="193">
        <f t="shared" si="1"/>
        <v>0</v>
      </c>
      <c r="AC6" s="193">
        <f t="shared" si="1"/>
        <v>0</v>
      </c>
      <c r="AD6" s="193">
        <f t="shared" si="1"/>
        <v>0</v>
      </c>
      <c r="AE6" s="193">
        <f t="shared" si="1"/>
        <v>0</v>
      </c>
      <c r="AF6" s="193">
        <f t="shared" si="1"/>
        <v>0</v>
      </c>
      <c r="AG6" s="193">
        <f t="shared" si="1"/>
        <v>0</v>
      </c>
      <c r="AH6" s="193">
        <f t="shared" si="1"/>
        <v>0</v>
      </c>
      <c r="AI6" s="193">
        <f t="shared" si="1"/>
        <v>0</v>
      </c>
      <c r="AJ6" s="193">
        <f t="shared" si="1"/>
        <v>0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76</v>
      </c>
      <c r="C7" s="195" t="s">
        <v>87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199"/>
      <c r="P7" s="200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41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41" si="3">ROW()-6</f>
        <v>2</v>
      </c>
      <c r="B8" s="195" t="s">
        <v>76</v>
      </c>
      <c r="C8" s="195" t="s">
        <v>87</v>
      </c>
      <c r="D8" s="196" t="s">
        <v>84</v>
      </c>
      <c r="E8" s="196" t="s">
        <v>85</v>
      </c>
      <c r="F8" s="196" t="s">
        <v>379</v>
      </c>
      <c r="G8" s="196" t="s">
        <v>380</v>
      </c>
      <c r="H8" s="196"/>
      <c r="I8" s="196"/>
      <c r="J8" s="196"/>
      <c r="K8" s="196"/>
      <c r="L8" s="196"/>
      <c r="M8" s="196"/>
      <c r="N8" s="198" t="s">
        <v>222</v>
      </c>
      <c r="O8" s="199"/>
      <c r="P8" s="200" t="s">
        <v>392</v>
      </c>
      <c r="Q8" s="29" t="str">
        <f>IF(ISBLANK(D8),"",D8&amp;"&gt;"&amp;E8&amp;"&gt;"&amp;F8&amp;"&gt;"&amp;G8&amp;"&gt;"&amp;H8&amp;"&gt;"&amp;I8&amp;"&gt;"&amp;J8&amp;"&gt;"&amp;K8&amp;"&gt;"&amp;L8&amp;"&gt;"&amp;M8)</f>
        <v>STAR_MF&gt;MFデザイン&gt;打合せ&gt;内部&gt;&gt;&gt;&gt;&gt;&gt;</v>
      </c>
      <c r="R8" s="192">
        <f t="shared" si="2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76</v>
      </c>
      <c r="C9" s="195" t="s">
        <v>87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8"/>
      <c r="O9" s="199"/>
      <c r="P9" s="200"/>
      <c r="Q9" s="29" t="str">
        <f t="shared" ref="Q9:Q41" si="4">IF(ISBLANK(D9),"",D9&amp;"&gt;"&amp;E9&amp;"&gt;"&amp;F9&amp;"&gt;"&amp;G9&amp;"&gt;"&amp;H9&amp;"&gt;"&amp;I9&amp;"&gt;"&amp;J9&amp;"&gt;"&amp;K9&amp;"&gt;"&amp;L9&amp;"&gt;"&amp;M9)</f>
        <v/>
      </c>
      <c r="R9" s="192">
        <f t="shared" si="2"/>
        <v>0</v>
      </c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2"/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76</v>
      </c>
      <c r="C10" s="195" t="s">
        <v>87</v>
      </c>
      <c r="D10" s="196" t="s">
        <v>84</v>
      </c>
      <c r="E10" s="196" t="s">
        <v>322</v>
      </c>
      <c r="F10" s="196" t="s">
        <v>379</v>
      </c>
      <c r="G10" s="196" t="s">
        <v>380</v>
      </c>
      <c r="H10" s="196"/>
      <c r="I10" s="196"/>
      <c r="J10" s="196"/>
      <c r="K10" s="196"/>
      <c r="L10" s="196"/>
      <c r="M10" s="196"/>
      <c r="N10" s="198" t="s">
        <v>222</v>
      </c>
      <c r="O10" s="199"/>
      <c r="P10" s="200" t="s">
        <v>398</v>
      </c>
      <c r="Q10" s="29" t="str">
        <f t="shared" si="4"/>
        <v>STAR_MF&gt;社内業務&gt;打合せ&gt;内部&gt;&gt;&gt;&gt;&gt;&gt;</v>
      </c>
      <c r="R10" s="192">
        <f t="shared" si="2"/>
        <v>0</v>
      </c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76</v>
      </c>
      <c r="C11" s="195" t="s">
        <v>87</v>
      </c>
      <c r="D11" s="196" t="s">
        <v>84</v>
      </c>
      <c r="E11" s="196" t="s">
        <v>322</v>
      </c>
      <c r="F11" s="196" t="s">
        <v>108</v>
      </c>
      <c r="G11" s="196"/>
      <c r="H11" s="196"/>
      <c r="I11" s="196"/>
      <c r="J11" s="196"/>
      <c r="K11" s="196"/>
      <c r="L11" s="196"/>
      <c r="M11" s="196"/>
      <c r="N11" s="198" t="s">
        <v>475</v>
      </c>
      <c r="O11" s="199"/>
      <c r="P11" s="205" t="s">
        <v>108</v>
      </c>
      <c r="Q11" s="29" t="str">
        <f t="shared" si="4"/>
        <v>STAR_MF&gt;社内業務&gt;雑務&gt;&gt;&gt;&gt;&gt;&gt;&gt;</v>
      </c>
      <c r="R11" s="192">
        <f t="shared" si="2"/>
        <v>0</v>
      </c>
      <c r="S11" s="201"/>
      <c r="T11" s="202"/>
      <c r="U11" s="202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76</v>
      </c>
      <c r="C12" s="195" t="s">
        <v>87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8"/>
      <c r="O12" s="199"/>
      <c r="P12" s="200"/>
      <c r="Q12" s="29" t="str">
        <f t="shared" si="4"/>
        <v/>
      </c>
      <c r="R12" s="192">
        <f t="shared" si="2"/>
        <v>0</v>
      </c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76</v>
      </c>
      <c r="C13" s="195" t="s">
        <v>87</v>
      </c>
      <c r="D13" s="196" t="s">
        <v>84</v>
      </c>
      <c r="E13" s="196" t="s">
        <v>393</v>
      </c>
      <c r="F13" s="196" t="s">
        <v>394</v>
      </c>
      <c r="G13" s="196"/>
      <c r="H13" s="196"/>
      <c r="I13" s="196"/>
      <c r="J13" s="196"/>
      <c r="K13" s="196"/>
      <c r="L13" s="196"/>
      <c r="M13" s="196"/>
      <c r="N13" s="198" t="s">
        <v>222</v>
      </c>
      <c r="O13" s="199"/>
      <c r="P13" s="200" t="s">
        <v>395</v>
      </c>
      <c r="Q13" s="29" t="str">
        <f t="shared" si="4"/>
        <v>STAR_MF&gt;休暇&gt;有休&gt;&gt;&gt;&gt;&gt;&gt;&gt;</v>
      </c>
      <c r="R13" s="192">
        <f t="shared" si="2"/>
        <v>0</v>
      </c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4"/>
      <c r="AW13" s="204"/>
      <c r="AX13" s="184"/>
    </row>
    <row r="14" spans="1:50" ht="12.6" customHeight="1">
      <c r="A14" s="195">
        <f t="shared" si="3"/>
        <v>8</v>
      </c>
      <c r="B14" s="195" t="s">
        <v>76</v>
      </c>
      <c r="C14" s="195" t="s">
        <v>72</v>
      </c>
      <c r="D14" s="196" t="s">
        <v>84</v>
      </c>
      <c r="E14" s="196" t="s">
        <v>322</v>
      </c>
      <c r="F14" s="196" t="s">
        <v>32</v>
      </c>
      <c r="G14" s="196"/>
      <c r="H14" s="196"/>
      <c r="I14" s="196"/>
      <c r="J14" s="196"/>
      <c r="K14" s="196"/>
      <c r="L14" s="196"/>
      <c r="M14" s="196"/>
      <c r="N14" s="198" t="s">
        <v>222</v>
      </c>
      <c r="O14" s="367"/>
      <c r="P14" s="200" t="s">
        <v>576</v>
      </c>
      <c r="Q14" s="29" t="str">
        <f t="shared" ref="Q14" si="5">IF(ISBLANK(D14),"",D14&amp;"&gt;"&amp;E14&amp;"&gt;"&amp;F14&amp;"&gt;"&amp;G14&amp;"&gt;"&amp;H14&amp;"&gt;"&amp;I14&amp;"&gt;"&amp;J14&amp;"&gt;"&amp;K14&amp;"&gt;"&amp;L14&amp;"&gt;"&amp;M14)</f>
        <v>STAR_MF&gt;社内業務&gt;研修&gt;&gt;&gt;&gt;&gt;&gt;&gt;</v>
      </c>
      <c r="R14" s="192">
        <f t="shared" si="2"/>
        <v>0</v>
      </c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4"/>
      <c r="AW14" s="204"/>
      <c r="AX14" s="184"/>
    </row>
    <row r="15" spans="1:50" ht="12.6" customHeight="1">
      <c r="A15" s="195">
        <f t="shared" si="3"/>
        <v>9</v>
      </c>
      <c r="B15" s="195" t="s">
        <v>76</v>
      </c>
      <c r="C15" s="195" t="s">
        <v>87</v>
      </c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98"/>
      <c r="O15" s="199"/>
      <c r="P15" s="200"/>
      <c r="Q15" s="29" t="str">
        <f t="shared" si="4"/>
        <v/>
      </c>
      <c r="R15" s="192">
        <f t="shared" si="2"/>
        <v>0</v>
      </c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4"/>
      <c r="AW15" s="204"/>
      <c r="AX15" s="184"/>
    </row>
    <row r="16" spans="1:50" ht="12.6" customHeight="1">
      <c r="A16" s="195">
        <f t="shared" si="3"/>
        <v>10</v>
      </c>
      <c r="B16" s="195" t="s">
        <v>76</v>
      </c>
      <c r="C16" s="195" t="s">
        <v>87</v>
      </c>
      <c r="D16" s="196" t="s">
        <v>84</v>
      </c>
      <c r="E16" s="196" t="s">
        <v>85</v>
      </c>
      <c r="F16" s="196" t="s">
        <v>476</v>
      </c>
      <c r="G16" s="196" t="s">
        <v>379</v>
      </c>
      <c r="H16" s="196" t="s">
        <v>380</v>
      </c>
      <c r="I16" s="196"/>
      <c r="J16" s="196"/>
      <c r="K16" s="196"/>
      <c r="L16" s="196"/>
      <c r="M16" s="196"/>
      <c r="N16" s="430" t="s">
        <v>222</v>
      </c>
      <c r="O16" s="287" t="s">
        <v>527</v>
      </c>
      <c r="P16" s="200" t="s">
        <v>526</v>
      </c>
      <c r="Q16" s="29" t="str">
        <f>IF(ISBLANK(D16),"",D16&amp;"&gt;"&amp;E16&amp;"&gt;"&amp;F16&amp;"&gt;"&amp;G16&amp;"&gt;"&amp;H16&amp;"&gt;"&amp;I16&amp;"&gt;"&amp;J16&amp;"&gt;"&amp;K16&amp;"&gt;"&amp;L16&amp;"&gt;"&amp;M16)</f>
        <v>STAR_MF&gt;MFデザイン&gt;かんたん口座開設アプリ&gt;打合せ&gt;内部&gt;&gt;&gt;&gt;&gt;</v>
      </c>
      <c r="R16" s="192">
        <f t="shared" si="2"/>
        <v>0</v>
      </c>
      <c r="S16" s="202"/>
      <c r="T16" s="202"/>
      <c r="U16" s="202"/>
      <c r="V16" s="202"/>
      <c r="W16" s="202"/>
      <c r="X16" s="202"/>
      <c r="Y16" s="202"/>
      <c r="Z16" s="202"/>
      <c r="AA16" s="202"/>
      <c r="AB16" s="202"/>
      <c r="AC16" s="202"/>
      <c r="AD16" s="202"/>
      <c r="AE16" s="202"/>
      <c r="AF16" s="202"/>
      <c r="AG16" s="202"/>
      <c r="AH16" s="202"/>
      <c r="AI16" s="202"/>
      <c r="AJ16" s="202"/>
      <c r="AK16" s="202"/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3"/>
      <c r="AW16" s="203"/>
      <c r="AX16" s="184"/>
    </row>
    <row r="17" spans="1:50" ht="12.6" customHeight="1">
      <c r="A17" s="195">
        <f t="shared" si="3"/>
        <v>11</v>
      </c>
      <c r="B17" s="195" t="s">
        <v>76</v>
      </c>
      <c r="C17" s="195" t="s">
        <v>87</v>
      </c>
      <c r="D17" s="196" t="s">
        <v>84</v>
      </c>
      <c r="E17" s="196" t="s">
        <v>85</v>
      </c>
      <c r="F17" s="196" t="s">
        <v>476</v>
      </c>
      <c r="G17" s="196" t="s">
        <v>379</v>
      </c>
      <c r="H17" s="196" t="s">
        <v>382</v>
      </c>
      <c r="I17" s="196"/>
      <c r="J17" s="196"/>
      <c r="K17" s="196"/>
      <c r="L17" s="196"/>
      <c r="M17" s="196"/>
      <c r="N17" s="430" t="s">
        <v>222</v>
      </c>
      <c r="O17" s="199" t="s">
        <v>389</v>
      </c>
      <c r="P17" s="200" t="s">
        <v>528</v>
      </c>
      <c r="Q17" s="29" t="str">
        <f t="shared" ref="Q17" si="6">IF(ISBLANK(D17),"",D17&amp;"&gt;"&amp;E17&amp;"&gt;"&amp;F17&amp;"&gt;"&amp;G17&amp;"&gt;"&amp;H17&amp;"&gt;"&amp;I17&amp;"&gt;"&amp;J17&amp;"&gt;"&amp;K17&amp;"&gt;"&amp;L17&amp;"&gt;"&amp;M17)</f>
        <v>STAR_MF&gt;MFデザイン&gt;かんたん口座開設アプリ&gt;打合せ&gt;外部&gt;&gt;&gt;&gt;&gt;</v>
      </c>
      <c r="R17" s="192">
        <f t="shared" si="2"/>
        <v>0</v>
      </c>
      <c r="S17" s="201"/>
      <c r="T17" s="201"/>
      <c r="U17" s="201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4"/>
      <c r="AW17" s="204"/>
      <c r="AX17" s="184"/>
    </row>
    <row r="18" spans="1:50" ht="12.6" customHeight="1">
      <c r="A18" s="195">
        <f t="shared" si="3"/>
        <v>12</v>
      </c>
      <c r="B18" s="195" t="s">
        <v>76</v>
      </c>
      <c r="C18" s="195" t="s">
        <v>87</v>
      </c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8"/>
      <c r="O18" s="199"/>
      <c r="P18" s="200"/>
      <c r="Q18" s="29" t="str">
        <f t="shared" si="4"/>
        <v/>
      </c>
      <c r="R18" s="192">
        <f t="shared" si="2"/>
        <v>0</v>
      </c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76</v>
      </c>
      <c r="C19" s="195" t="s">
        <v>72</v>
      </c>
      <c r="D19" s="429"/>
      <c r="E19" s="429"/>
      <c r="F19" s="429"/>
      <c r="G19" s="429"/>
      <c r="H19" s="429"/>
      <c r="I19" s="429"/>
      <c r="J19" s="429"/>
      <c r="K19" s="429"/>
      <c r="L19" s="429"/>
      <c r="M19" s="429"/>
      <c r="N19" s="430"/>
      <c r="O19" s="287"/>
      <c r="P19" s="288"/>
      <c r="Q19" s="29" t="str">
        <f>IF(ISBLANK(D19),"",D19&amp;"&gt;"&amp;E19&amp;"&gt;"&amp;F19&amp;"&gt;"&amp;G19&amp;"&gt;"&amp;H19&amp;"&gt;"&amp;I19&amp;"&gt;"&amp;J19&amp;"&gt;"&amp;K19&amp;"&gt;"&amp;L19&amp;"&gt;"&amp;M19)</f>
        <v/>
      </c>
      <c r="R19" s="192">
        <f t="shared" si="2"/>
        <v>0</v>
      </c>
      <c r="S19" s="204"/>
      <c r="T19" s="204"/>
      <c r="U19" s="204"/>
      <c r="V19" s="204"/>
      <c r="W19" s="204"/>
      <c r="X19" s="204"/>
      <c r="Y19" s="204"/>
      <c r="Z19" s="204"/>
      <c r="AA19" s="204"/>
      <c r="AB19" s="204"/>
      <c r="AC19" s="204"/>
      <c r="AD19" s="204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  <c r="AP19" s="204"/>
      <c r="AQ19" s="204"/>
      <c r="AR19" s="204"/>
      <c r="AS19" s="204"/>
      <c r="AT19" s="204"/>
      <c r="AU19" s="204"/>
      <c r="AV19" s="204"/>
      <c r="AW19" s="204"/>
      <c r="AX19" s="184"/>
    </row>
    <row r="20" spans="1:50" ht="12.6" customHeight="1">
      <c r="A20" s="195">
        <f t="shared" si="3"/>
        <v>14</v>
      </c>
      <c r="B20" s="195" t="s">
        <v>76</v>
      </c>
      <c r="C20" s="195" t="s">
        <v>72</v>
      </c>
      <c r="D20" s="429" t="s">
        <v>86</v>
      </c>
      <c r="E20" s="429" t="s">
        <v>513</v>
      </c>
      <c r="F20" s="429" t="s">
        <v>9</v>
      </c>
      <c r="G20" s="429" t="s">
        <v>10</v>
      </c>
      <c r="H20" s="429"/>
      <c r="I20" s="429"/>
      <c r="J20" s="429"/>
      <c r="K20" s="429"/>
      <c r="L20" s="429"/>
      <c r="M20" s="429"/>
      <c r="N20" s="430" t="s">
        <v>222</v>
      </c>
      <c r="O20" s="350" t="s">
        <v>561</v>
      </c>
      <c r="P20" s="349" t="s">
        <v>552</v>
      </c>
      <c r="Q20" s="29" t="str">
        <f t="shared" ref="Q20" si="7">IF(ISBLANK(D20),"",D20&amp;"&gt;"&amp;E20&amp;"&gt;"&amp;F20&amp;"&gt;"&amp;G20&amp;"&gt;"&amp;H20&amp;"&gt;"&amp;I20&amp;"&gt;"&amp;J20&amp;"&gt;"&amp;K20&amp;"&gt;"&amp;L20&amp;"&gt;"&amp;M20)</f>
        <v>SMII&gt;生保Web&gt;打合せ&gt;内部&gt;&gt;&gt;&gt;&gt;&gt;</v>
      </c>
      <c r="R20" s="192">
        <f t="shared" si="2"/>
        <v>0</v>
      </c>
      <c r="S20" s="204"/>
      <c r="T20" s="204"/>
      <c r="U20" s="204"/>
      <c r="V20" s="204"/>
      <c r="W20" s="204"/>
      <c r="X20" s="204"/>
      <c r="Y20" s="204"/>
      <c r="Z20" s="204"/>
      <c r="AA20" s="204"/>
      <c r="AB20" s="204"/>
      <c r="AC20" s="204"/>
      <c r="AD20" s="204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  <c r="AP20" s="204"/>
      <c r="AQ20" s="204"/>
      <c r="AR20" s="204"/>
      <c r="AS20" s="204"/>
      <c r="AT20" s="204"/>
      <c r="AU20" s="204"/>
      <c r="AV20" s="204"/>
      <c r="AW20" s="204"/>
      <c r="AX20" s="184"/>
    </row>
    <row r="21" spans="1:50" ht="12.6" customHeight="1">
      <c r="A21" s="195">
        <f t="shared" si="3"/>
        <v>15</v>
      </c>
      <c r="B21" s="195" t="s">
        <v>76</v>
      </c>
      <c r="C21" s="195" t="s">
        <v>72</v>
      </c>
      <c r="D21" s="429" t="s">
        <v>86</v>
      </c>
      <c r="E21" s="429" t="s">
        <v>513</v>
      </c>
      <c r="F21" s="429" t="s">
        <v>9</v>
      </c>
      <c r="G21" s="429" t="s">
        <v>12</v>
      </c>
      <c r="H21" s="429"/>
      <c r="I21" s="429"/>
      <c r="J21" s="429"/>
      <c r="K21" s="429"/>
      <c r="L21" s="429"/>
      <c r="M21" s="429"/>
      <c r="N21" s="430" t="s">
        <v>222</v>
      </c>
      <c r="O21" s="370" t="s">
        <v>222</v>
      </c>
      <c r="P21" s="369" t="s">
        <v>632</v>
      </c>
      <c r="Q21" s="29" t="str">
        <f>IF(ISBLANK(D21),"",D21&amp;"&gt;"&amp;E21&amp;"&gt;"&amp;F21&amp;"&gt;"&amp;G21&amp;"&gt;"&amp;H21&amp;"&gt;"&amp;I21&amp;"&gt;"&amp;J21&amp;"&gt;"&amp;K21&amp;"&gt;"&amp;L21&amp;"&gt;"&amp;M21)</f>
        <v>SMII&gt;生保Web&gt;打合せ&gt;外部&gt;&gt;&gt;&gt;&gt;&gt;</v>
      </c>
      <c r="R21" s="192">
        <f t="shared" si="2"/>
        <v>0</v>
      </c>
      <c r="S21" s="204"/>
      <c r="T21" s="204"/>
      <c r="U21" s="204"/>
      <c r="V21" s="204"/>
      <c r="W21" s="204"/>
      <c r="X21" s="204"/>
      <c r="Y21" s="204"/>
      <c r="Z21" s="204"/>
      <c r="AA21" s="204"/>
      <c r="AB21" s="204"/>
      <c r="AC21" s="204"/>
      <c r="AD21" s="204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  <c r="AP21" s="204"/>
      <c r="AQ21" s="204"/>
      <c r="AR21" s="204"/>
      <c r="AS21" s="204"/>
      <c r="AT21" s="204"/>
      <c r="AU21" s="204"/>
      <c r="AV21" s="204"/>
      <c r="AW21" s="204"/>
      <c r="AX21" s="184"/>
    </row>
    <row r="22" spans="1:50" ht="12.6" customHeight="1">
      <c r="A22" s="195">
        <f t="shared" si="3"/>
        <v>16</v>
      </c>
      <c r="B22" s="195" t="s">
        <v>76</v>
      </c>
      <c r="C22" s="195" t="s">
        <v>72</v>
      </c>
      <c r="D22" s="429" t="s">
        <v>86</v>
      </c>
      <c r="E22" s="429" t="s">
        <v>513</v>
      </c>
      <c r="F22" s="429" t="s">
        <v>24</v>
      </c>
      <c r="G22" s="429"/>
      <c r="H22" s="429"/>
      <c r="I22" s="429"/>
      <c r="J22" s="429"/>
      <c r="K22" s="429"/>
      <c r="L22" s="429"/>
      <c r="M22" s="429"/>
      <c r="N22" s="430" t="s">
        <v>222</v>
      </c>
      <c r="O22" s="370" t="s">
        <v>685</v>
      </c>
      <c r="P22" s="369" t="s">
        <v>686</v>
      </c>
      <c r="Q22" s="29" t="str">
        <f t="shared" ref="Q22:Q24" si="8">IF(ISBLANK(D22),"",D22&amp;"&gt;"&amp;E22&amp;"&gt;"&amp;F22&amp;"&gt;"&amp;G22&amp;"&gt;"&amp;H22&amp;"&gt;"&amp;I22&amp;"&gt;"&amp;J22&amp;"&gt;"&amp;K22&amp;"&gt;"&amp;L22&amp;"&gt;"&amp;M22)</f>
        <v>SMII&gt;生保Web&gt;課題QA対応&gt;&gt;&gt;&gt;&gt;&gt;&gt;</v>
      </c>
      <c r="R22" s="192">
        <f t="shared" si="2"/>
        <v>0</v>
      </c>
      <c r="S22" s="204"/>
      <c r="T22" s="204"/>
      <c r="U22" s="204"/>
      <c r="V22" s="204"/>
      <c r="W22" s="204"/>
      <c r="X22" s="204"/>
      <c r="Y22" s="204"/>
      <c r="Z22" s="204"/>
      <c r="AA22" s="204"/>
      <c r="AB22" s="204"/>
      <c r="AC22" s="204"/>
      <c r="AD22" s="204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  <c r="AP22" s="204"/>
      <c r="AQ22" s="204"/>
      <c r="AR22" s="204"/>
      <c r="AS22" s="204"/>
      <c r="AT22" s="204"/>
      <c r="AU22" s="204"/>
      <c r="AV22" s="204"/>
      <c r="AW22" s="204"/>
      <c r="AX22" s="184"/>
    </row>
    <row r="23" spans="1:50" ht="12.6" customHeight="1">
      <c r="A23" s="195">
        <f t="shared" si="3"/>
        <v>17</v>
      </c>
      <c r="B23" s="195" t="s">
        <v>76</v>
      </c>
      <c r="C23" s="195" t="s">
        <v>72</v>
      </c>
      <c r="D23" s="429" t="s">
        <v>86</v>
      </c>
      <c r="E23" s="429" t="s">
        <v>513</v>
      </c>
      <c r="F23" s="429" t="s">
        <v>24</v>
      </c>
      <c r="G23" s="429"/>
      <c r="H23" s="429"/>
      <c r="I23" s="429"/>
      <c r="J23" s="429"/>
      <c r="K23" s="429"/>
      <c r="L23" s="429"/>
      <c r="M23" s="429"/>
      <c r="N23" s="430" t="s">
        <v>222</v>
      </c>
      <c r="O23" s="430" t="s">
        <v>917</v>
      </c>
      <c r="P23" s="369" t="s">
        <v>918</v>
      </c>
      <c r="Q23" s="29" t="str">
        <f t="shared" si="8"/>
        <v>SMII&gt;生保Web&gt;課題QA対応&gt;&gt;&gt;&gt;&gt;&gt;&gt;</v>
      </c>
      <c r="R23" s="192">
        <f t="shared" si="2"/>
        <v>0</v>
      </c>
      <c r="S23" s="204"/>
      <c r="T23" s="204"/>
      <c r="U23" s="204"/>
      <c r="V23" s="204"/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  <c r="AP23" s="204"/>
      <c r="AQ23" s="204"/>
      <c r="AR23" s="204"/>
      <c r="AS23" s="204"/>
      <c r="AT23" s="204"/>
      <c r="AU23" s="204"/>
      <c r="AV23" s="204"/>
      <c r="AW23" s="204"/>
      <c r="AX23" s="184"/>
    </row>
    <row r="24" spans="1:50" ht="12.6" customHeight="1">
      <c r="A24" s="195">
        <f t="shared" si="3"/>
        <v>18</v>
      </c>
      <c r="B24" s="195" t="s">
        <v>76</v>
      </c>
      <c r="C24" s="195" t="s">
        <v>72</v>
      </c>
      <c r="D24" s="429" t="s">
        <v>86</v>
      </c>
      <c r="E24" s="429" t="s">
        <v>513</v>
      </c>
      <c r="F24" s="429" t="s">
        <v>24</v>
      </c>
      <c r="G24" s="429"/>
      <c r="H24" s="429"/>
      <c r="I24" s="429"/>
      <c r="J24" s="429"/>
      <c r="K24" s="429"/>
      <c r="L24" s="429"/>
      <c r="M24" s="429"/>
      <c r="N24" s="430" t="s">
        <v>222</v>
      </c>
      <c r="O24" s="430" t="s">
        <v>1132</v>
      </c>
      <c r="P24" s="369" t="s">
        <v>1133</v>
      </c>
      <c r="Q24" s="29" t="str">
        <f t="shared" si="8"/>
        <v>SMII&gt;生保Web&gt;課題QA対応&gt;&gt;&gt;&gt;&gt;&gt;&gt;</v>
      </c>
      <c r="R24" s="192">
        <f t="shared" si="2"/>
        <v>0</v>
      </c>
      <c r="S24" s="204"/>
      <c r="T24" s="204"/>
      <c r="U24" s="204"/>
      <c r="V24" s="204"/>
      <c r="W24" s="204"/>
      <c r="X24" s="204"/>
      <c r="Y24" s="204"/>
      <c r="Z24" s="204"/>
      <c r="AA24" s="204"/>
      <c r="AB24" s="204"/>
      <c r="AC24" s="204"/>
      <c r="AD24" s="204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  <c r="AP24" s="204"/>
      <c r="AQ24" s="204"/>
      <c r="AR24" s="204"/>
      <c r="AS24" s="204"/>
      <c r="AT24" s="204"/>
      <c r="AU24" s="204"/>
      <c r="AV24" s="204"/>
      <c r="AW24" s="204"/>
      <c r="AX24" s="184"/>
    </row>
    <row r="25" spans="1:50" ht="12.6" customHeight="1">
      <c r="A25" s="195">
        <f t="shared" si="3"/>
        <v>19</v>
      </c>
      <c r="B25" s="195" t="s">
        <v>76</v>
      </c>
      <c r="C25" s="195" t="s">
        <v>72</v>
      </c>
      <c r="D25" s="429" t="s">
        <v>86</v>
      </c>
      <c r="E25" s="429" t="s">
        <v>513</v>
      </c>
      <c r="F25" s="429" t="s">
        <v>24</v>
      </c>
      <c r="G25" s="429"/>
      <c r="H25" s="429"/>
      <c r="I25" s="429"/>
      <c r="J25" s="429"/>
      <c r="K25" s="429"/>
      <c r="L25" s="429"/>
      <c r="M25" s="429"/>
      <c r="N25" s="430" t="s">
        <v>222</v>
      </c>
      <c r="O25" s="430" t="s">
        <v>1232</v>
      </c>
      <c r="P25" s="369" t="s">
        <v>1233</v>
      </c>
      <c r="Q25" s="29" t="str">
        <f t="shared" ref="Q25:Q26" si="9">IF(ISBLANK(D25),"",D25&amp;"&gt;"&amp;E25&amp;"&gt;"&amp;F25&amp;"&gt;"&amp;G25&amp;"&gt;"&amp;H25&amp;"&gt;"&amp;I25&amp;"&gt;"&amp;J25&amp;"&gt;"&amp;K25&amp;"&gt;"&amp;L25&amp;"&gt;"&amp;M25)</f>
        <v>SMII&gt;生保Web&gt;課題QA対応&gt;&gt;&gt;&gt;&gt;&gt;&gt;</v>
      </c>
      <c r="R25" s="192">
        <f t="shared" si="2"/>
        <v>0</v>
      </c>
      <c r="S25" s="204"/>
      <c r="T25" s="204"/>
      <c r="U25" s="204"/>
      <c r="V25" s="204"/>
      <c r="W25" s="204"/>
      <c r="X25" s="204"/>
      <c r="Y25" s="204"/>
      <c r="Z25" s="204"/>
      <c r="AA25" s="204"/>
      <c r="AB25" s="204"/>
      <c r="AC25" s="204"/>
      <c r="AD25" s="204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  <c r="AP25" s="204"/>
      <c r="AQ25" s="204"/>
      <c r="AR25" s="204"/>
      <c r="AS25" s="204"/>
      <c r="AT25" s="204"/>
      <c r="AU25" s="204"/>
      <c r="AV25" s="204"/>
      <c r="AW25" s="204"/>
      <c r="AX25" s="184"/>
    </row>
    <row r="26" spans="1:50" ht="12.6" customHeight="1">
      <c r="A26" s="195">
        <f t="shared" si="3"/>
        <v>20</v>
      </c>
      <c r="B26" s="195" t="s">
        <v>76</v>
      </c>
      <c r="C26" s="195" t="s">
        <v>72</v>
      </c>
      <c r="D26" s="429" t="s">
        <v>86</v>
      </c>
      <c r="E26" s="429" t="s">
        <v>513</v>
      </c>
      <c r="F26" s="429" t="s">
        <v>24</v>
      </c>
      <c r="G26" s="429"/>
      <c r="H26" s="429"/>
      <c r="I26" s="429"/>
      <c r="J26" s="429"/>
      <c r="K26" s="429"/>
      <c r="L26" s="429"/>
      <c r="M26" s="429"/>
      <c r="N26" s="430" t="s">
        <v>222</v>
      </c>
      <c r="O26" s="430"/>
      <c r="P26" s="369"/>
      <c r="Q26" s="29" t="str">
        <f t="shared" si="9"/>
        <v>SMII&gt;生保Web&gt;課題QA対応&gt;&gt;&gt;&gt;&gt;&gt;&gt;</v>
      </c>
      <c r="R26" s="192">
        <f t="shared" si="2"/>
        <v>0</v>
      </c>
      <c r="S26" s="204"/>
      <c r="T26" s="204"/>
      <c r="U26" s="204"/>
      <c r="V26" s="204"/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184"/>
    </row>
    <row r="27" spans="1:50" ht="12.6" customHeight="1">
      <c r="A27" s="195">
        <f t="shared" si="3"/>
        <v>21</v>
      </c>
      <c r="B27" s="195" t="s">
        <v>76</v>
      </c>
      <c r="C27" s="195" t="s">
        <v>72</v>
      </c>
      <c r="D27" s="429"/>
      <c r="E27" s="429"/>
      <c r="F27" s="429"/>
      <c r="G27" s="429"/>
      <c r="H27" s="429"/>
      <c r="I27" s="429"/>
      <c r="J27" s="429"/>
      <c r="K27" s="429"/>
      <c r="L27" s="429"/>
      <c r="M27" s="429"/>
      <c r="N27" s="430"/>
      <c r="O27" s="430"/>
      <c r="P27" s="369"/>
      <c r="Q27" s="29" t="str">
        <f t="shared" ref="Q27:Q32" si="10">IF(ISBLANK(D27),"",D27&amp;"&gt;"&amp;E27&amp;"&gt;"&amp;F27&amp;"&gt;"&amp;G27&amp;"&gt;"&amp;H27&amp;"&gt;"&amp;I27&amp;"&gt;"&amp;J27&amp;"&gt;"&amp;K27&amp;"&gt;"&amp;L27&amp;"&gt;"&amp;M27)</f>
        <v/>
      </c>
      <c r="R27" s="192">
        <f t="shared" si="2"/>
        <v>0</v>
      </c>
      <c r="S27" s="204"/>
      <c r="T27" s="204"/>
      <c r="U27" s="204"/>
      <c r="V27" s="204"/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  <c r="AU27" s="204"/>
      <c r="AV27" s="204"/>
      <c r="AW27" s="204"/>
      <c r="AX27" s="184"/>
    </row>
    <row r="28" spans="1:50" ht="12.6" customHeight="1">
      <c r="A28" s="195">
        <f t="shared" si="3"/>
        <v>22</v>
      </c>
      <c r="B28" s="195" t="s">
        <v>76</v>
      </c>
      <c r="C28" s="195" t="s">
        <v>72</v>
      </c>
      <c r="D28" s="429" t="s">
        <v>693</v>
      </c>
      <c r="E28" s="429" t="s">
        <v>719</v>
      </c>
      <c r="F28" s="429" t="s">
        <v>627</v>
      </c>
      <c r="G28" s="429" t="s">
        <v>10</v>
      </c>
      <c r="H28" s="429"/>
      <c r="I28" s="429"/>
      <c r="J28" s="429"/>
      <c r="K28" s="429"/>
      <c r="L28" s="429"/>
      <c r="M28" s="429"/>
      <c r="N28" s="430" t="s">
        <v>222</v>
      </c>
      <c r="O28" s="370" t="s">
        <v>222</v>
      </c>
      <c r="P28" s="349" t="s">
        <v>687</v>
      </c>
      <c r="Q28" s="29" t="str">
        <f t="shared" si="10"/>
        <v>APF&gt;Flash脱却&gt;打合せ&gt;内部&gt;&gt;&gt;&gt;&gt;&gt;</v>
      </c>
      <c r="R28" s="192">
        <f t="shared" si="2"/>
        <v>0</v>
      </c>
      <c r="S28" s="204"/>
      <c r="T28" s="204"/>
      <c r="U28" s="204"/>
      <c r="V28" s="204"/>
      <c r="W28" s="204"/>
      <c r="X28" s="204"/>
      <c r="Y28" s="204"/>
      <c r="Z28" s="204"/>
      <c r="AA28" s="204"/>
      <c r="AB28" s="204"/>
      <c r="AC28" s="204"/>
      <c r="AD28" s="204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  <c r="AT28" s="204"/>
      <c r="AU28" s="204"/>
      <c r="AV28" s="204"/>
      <c r="AW28" s="204"/>
      <c r="AX28" s="184"/>
    </row>
    <row r="29" spans="1:50" ht="12.6" customHeight="1">
      <c r="A29" s="195">
        <f t="shared" si="3"/>
        <v>23</v>
      </c>
      <c r="B29" s="195" t="s">
        <v>76</v>
      </c>
      <c r="C29" s="195" t="s">
        <v>72</v>
      </c>
      <c r="D29" s="429" t="s">
        <v>693</v>
      </c>
      <c r="E29" s="429" t="s">
        <v>719</v>
      </c>
      <c r="F29" s="429" t="s">
        <v>700</v>
      </c>
      <c r="G29" s="429"/>
      <c r="H29" s="429"/>
      <c r="I29" s="429"/>
      <c r="J29" s="429"/>
      <c r="K29" s="429"/>
      <c r="L29" s="429"/>
      <c r="M29" s="429"/>
      <c r="N29" s="430" t="s">
        <v>222</v>
      </c>
      <c r="O29" s="430" t="s">
        <v>222</v>
      </c>
      <c r="P29" s="369" t="s">
        <v>966</v>
      </c>
      <c r="Q29" s="29" t="str">
        <f t="shared" si="10"/>
        <v>APF&gt;Flash脱却&gt;設計&gt;&gt;&gt;&gt;&gt;&gt;&gt;</v>
      </c>
      <c r="R29" s="192">
        <f t="shared" si="2"/>
        <v>0</v>
      </c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  <c r="AU29" s="204"/>
      <c r="AV29" s="204"/>
      <c r="AW29" s="204"/>
      <c r="AX29" s="184"/>
    </row>
    <row r="30" spans="1:50" ht="12.6" customHeight="1">
      <c r="A30" s="195">
        <f t="shared" si="3"/>
        <v>24</v>
      </c>
      <c r="B30" s="195" t="s">
        <v>76</v>
      </c>
      <c r="C30" s="195" t="s">
        <v>72</v>
      </c>
      <c r="D30" s="429" t="s">
        <v>693</v>
      </c>
      <c r="E30" s="429" t="s">
        <v>719</v>
      </c>
      <c r="F30" s="429" t="s">
        <v>700</v>
      </c>
      <c r="G30" s="429"/>
      <c r="H30" s="429"/>
      <c r="I30" s="429"/>
      <c r="J30" s="429"/>
      <c r="K30" s="429"/>
      <c r="L30" s="429"/>
      <c r="M30" s="429"/>
      <c r="N30" s="430" t="s">
        <v>222</v>
      </c>
      <c r="O30" s="430" t="s">
        <v>726</v>
      </c>
      <c r="P30" s="369" t="s">
        <v>727</v>
      </c>
      <c r="Q30" s="29" t="str">
        <f t="shared" si="10"/>
        <v>APF&gt;Flash脱却&gt;設計&gt;&gt;&gt;&gt;&gt;&gt;&gt;</v>
      </c>
      <c r="R30" s="192">
        <f t="shared" si="2"/>
        <v>0</v>
      </c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  <c r="AU30" s="204"/>
      <c r="AV30" s="204"/>
      <c r="AW30" s="204"/>
      <c r="AX30" s="184"/>
    </row>
    <row r="31" spans="1:50" ht="12.6" customHeight="1">
      <c r="A31" s="195">
        <f t="shared" si="3"/>
        <v>25</v>
      </c>
      <c r="B31" s="195" t="s">
        <v>76</v>
      </c>
      <c r="C31" s="195" t="s">
        <v>72</v>
      </c>
      <c r="D31" s="429" t="s">
        <v>693</v>
      </c>
      <c r="E31" s="429" t="s">
        <v>719</v>
      </c>
      <c r="F31" s="429" t="s">
        <v>700</v>
      </c>
      <c r="G31" s="429"/>
      <c r="H31" s="429"/>
      <c r="I31" s="429"/>
      <c r="J31" s="429"/>
      <c r="K31" s="429"/>
      <c r="L31" s="429"/>
      <c r="M31" s="429"/>
      <c r="N31" s="430" t="s">
        <v>222</v>
      </c>
      <c r="O31" s="430" t="s">
        <v>813</v>
      </c>
      <c r="P31" s="369" t="s">
        <v>814</v>
      </c>
      <c r="Q31" s="29" t="str">
        <f t="shared" si="10"/>
        <v>APF&gt;Flash脱却&gt;設計&gt;&gt;&gt;&gt;&gt;&gt;&gt;</v>
      </c>
      <c r="R31" s="192">
        <f t="shared" si="2"/>
        <v>0</v>
      </c>
      <c r="S31" s="204"/>
      <c r="T31" s="204"/>
      <c r="U31" s="204"/>
      <c r="V31" s="204"/>
      <c r="W31" s="204"/>
      <c r="X31" s="204"/>
      <c r="Y31" s="204"/>
      <c r="Z31" s="204"/>
      <c r="AA31" s="204"/>
      <c r="AB31" s="204"/>
      <c r="AC31" s="204"/>
      <c r="AD31" s="204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  <c r="AU31" s="204"/>
      <c r="AV31" s="204"/>
      <c r="AW31" s="204"/>
      <c r="AX31" s="184"/>
    </row>
    <row r="32" spans="1:50" ht="12.6" customHeight="1">
      <c r="A32" s="195">
        <f t="shared" si="3"/>
        <v>26</v>
      </c>
      <c r="B32" s="195" t="s">
        <v>76</v>
      </c>
      <c r="C32" s="195" t="s">
        <v>72</v>
      </c>
      <c r="D32" s="429" t="s">
        <v>693</v>
      </c>
      <c r="E32" s="429" t="s">
        <v>719</v>
      </c>
      <c r="F32" s="429" t="s">
        <v>700</v>
      </c>
      <c r="G32" s="429"/>
      <c r="H32" s="429"/>
      <c r="I32" s="429"/>
      <c r="J32" s="429"/>
      <c r="K32" s="429"/>
      <c r="L32" s="429"/>
      <c r="M32" s="429"/>
      <c r="N32" s="430" t="s">
        <v>222</v>
      </c>
      <c r="O32" s="430" t="s">
        <v>829</v>
      </c>
      <c r="P32" s="369" t="s">
        <v>830</v>
      </c>
      <c r="Q32" s="29" t="str">
        <f t="shared" si="10"/>
        <v>APF&gt;Flash脱却&gt;設計&gt;&gt;&gt;&gt;&gt;&gt;&gt;</v>
      </c>
      <c r="R32" s="192">
        <f t="shared" si="2"/>
        <v>0</v>
      </c>
      <c r="S32" s="204"/>
      <c r="T32" s="204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184"/>
    </row>
    <row r="33" spans="1:50" ht="12.6" customHeight="1">
      <c r="A33" s="195">
        <f t="shared" si="3"/>
        <v>27</v>
      </c>
      <c r="B33" s="195" t="s">
        <v>76</v>
      </c>
      <c r="C33" s="195" t="s">
        <v>72</v>
      </c>
      <c r="D33" s="429" t="s">
        <v>693</v>
      </c>
      <c r="E33" s="429" t="s">
        <v>719</v>
      </c>
      <c r="F33" s="429" t="s">
        <v>700</v>
      </c>
      <c r="G33" s="429"/>
      <c r="H33" s="429"/>
      <c r="I33" s="429"/>
      <c r="J33" s="429"/>
      <c r="K33" s="429"/>
      <c r="L33" s="429"/>
      <c r="M33" s="429"/>
      <c r="N33" s="430" t="s">
        <v>222</v>
      </c>
      <c r="O33" s="430" t="s">
        <v>919</v>
      </c>
      <c r="P33" s="369" t="s">
        <v>920</v>
      </c>
      <c r="Q33" s="29" t="str">
        <f t="shared" ref="Q33" si="11">IF(ISBLANK(D33),"",D33&amp;"&gt;"&amp;E33&amp;"&gt;"&amp;F33&amp;"&gt;"&amp;G33&amp;"&gt;"&amp;H33&amp;"&gt;"&amp;I33&amp;"&gt;"&amp;J33&amp;"&gt;"&amp;K33&amp;"&gt;"&amp;L33&amp;"&gt;"&amp;M33)</f>
        <v>APF&gt;Flash脱却&gt;設計&gt;&gt;&gt;&gt;&gt;&gt;&gt;</v>
      </c>
      <c r="R33" s="192">
        <f t="shared" si="2"/>
        <v>0</v>
      </c>
      <c r="S33" s="204"/>
      <c r="T33" s="204"/>
      <c r="U33" s="204"/>
      <c r="V33" s="204"/>
      <c r="W33" s="204"/>
      <c r="X33" s="204"/>
      <c r="Y33" s="204"/>
      <c r="Z33" s="204"/>
      <c r="AA33" s="204"/>
      <c r="AB33" s="204"/>
      <c r="AC33" s="204"/>
      <c r="AD33" s="204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  <c r="AU33" s="204"/>
      <c r="AV33" s="204"/>
      <c r="AW33" s="204"/>
      <c r="AX33" s="184"/>
    </row>
    <row r="34" spans="1:50" ht="12.6" customHeight="1">
      <c r="A34" s="195">
        <f t="shared" si="3"/>
        <v>28</v>
      </c>
      <c r="B34" s="195" t="s">
        <v>76</v>
      </c>
      <c r="C34" s="195" t="s">
        <v>72</v>
      </c>
      <c r="D34" s="429" t="s">
        <v>693</v>
      </c>
      <c r="E34" s="429" t="s">
        <v>719</v>
      </c>
      <c r="F34" s="429" t="s">
        <v>700</v>
      </c>
      <c r="G34" s="429"/>
      <c r="H34" s="429"/>
      <c r="I34" s="429"/>
      <c r="J34" s="429"/>
      <c r="K34" s="429"/>
      <c r="L34" s="429"/>
      <c r="M34" s="429"/>
      <c r="N34" s="430" t="s">
        <v>222</v>
      </c>
      <c r="O34" s="430" t="s">
        <v>1045</v>
      </c>
      <c r="P34" s="369" t="s">
        <v>1046</v>
      </c>
      <c r="Q34" s="29" t="str">
        <f t="shared" ref="Q34:Q40" si="12">IF(ISBLANK(D34),"",D34&amp;"&gt;"&amp;E34&amp;"&gt;"&amp;F34&amp;"&gt;"&amp;G34&amp;"&gt;"&amp;H34&amp;"&gt;"&amp;I34&amp;"&gt;"&amp;J34&amp;"&gt;"&amp;K34&amp;"&gt;"&amp;L34&amp;"&gt;"&amp;M34)</f>
        <v>APF&gt;Flash脱却&gt;設計&gt;&gt;&gt;&gt;&gt;&gt;&gt;</v>
      </c>
      <c r="R34" s="192">
        <f t="shared" ref="R34:R40" si="13">SUM(S34:AW34)</f>
        <v>0</v>
      </c>
      <c r="S34" s="204"/>
      <c r="T34" s="204"/>
      <c r="U34" s="204"/>
      <c r="V34" s="204"/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  <c r="AU34" s="204"/>
      <c r="AV34" s="204"/>
      <c r="AW34" s="204"/>
      <c r="AX34" s="184"/>
    </row>
    <row r="35" spans="1:50" ht="12.6" customHeight="1">
      <c r="A35" s="195">
        <f t="shared" si="3"/>
        <v>29</v>
      </c>
      <c r="B35" s="195" t="s">
        <v>76</v>
      </c>
      <c r="C35" s="195" t="s">
        <v>72</v>
      </c>
      <c r="D35" s="429" t="s">
        <v>693</v>
      </c>
      <c r="E35" s="429" t="s">
        <v>719</v>
      </c>
      <c r="F35" s="429" t="s">
        <v>700</v>
      </c>
      <c r="G35" s="429"/>
      <c r="H35" s="429"/>
      <c r="I35" s="429"/>
      <c r="J35" s="429"/>
      <c r="K35" s="429"/>
      <c r="L35" s="429"/>
      <c r="M35" s="429"/>
      <c r="N35" s="430" t="s">
        <v>222</v>
      </c>
      <c r="O35" s="430" t="s">
        <v>1047</v>
      </c>
      <c r="P35" s="369" t="s">
        <v>1048</v>
      </c>
      <c r="Q35" s="29" t="str">
        <f t="shared" si="12"/>
        <v>APF&gt;Flash脱却&gt;設計&gt;&gt;&gt;&gt;&gt;&gt;&gt;</v>
      </c>
      <c r="R35" s="192">
        <f t="shared" si="13"/>
        <v>0</v>
      </c>
      <c r="S35" s="204"/>
      <c r="T35" s="204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184"/>
    </row>
    <row r="36" spans="1:50" ht="12.6" customHeight="1">
      <c r="A36" s="195">
        <f t="shared" si="3"/>
        <v>30</v>
      </c>
      <c r="B36" s="195" t="s">
        <v>76</v>
      </c>
      <c r="C36" s="195" t="s">
        <v>72</v>
      </c>
      <c r="D36" s="429" t="s">
        <v>693</v>
      </c>
      <c r="E36" s="429" t="s">
        <v>719</v>
      </c>
      <c r="F36" s="429" t="s">
        <v>700</v>
      </c>
      <c r="G36" s="429"/>
      <c r="H36" s="429"/>
      <c r="I36" s="429"/>
      <c r="J36" s="429"/>
      <c r="K36" s="429"/>
      <c r="L36" s="429"/>
      <c r="M36" s="429"/>
      <c r="N36" s="430" t="s">
        <v>222</v>
      </c>
      <c r="O36" s="430" t="s">
        <v>1049</v>
      </c>
      <c r="P36" s="369" t="s">
        <v>1050</v>
      </c>
      <c r="Q36" s="29" t="str">
        <f t="shared" si="12"/>
        <v>APF&gt;Flash脱却&gt;設計&gt;&gt;&gt;&gt;&gt;&gt;&gt;</v>
      </c>
      <c r="R36" s="192">
        <f t="shared" si="13"/>
        <v>0</v>
      </c>
      <c r="S36" s="204"/>
      <c r="T36" s="204"/>
      <c r="U36" s="204"/>
      <c r="V36" s="204"/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  <c r="AU36" s="204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76</v>
      </c>
      <c r="C37" s="195" t="s">
        <v>72</v>
      </c>
      <c r="D37" s="429" t="s">
        <v>693</v>
      </c>
      <c r="E37" s="429" t="s">
        <v>719</v>
      </c>
      <c r="F37" s="429" t="s">
        <v>700</v>
      </c>
      <c r="G37" s="429"/>
      <c r="H37" s="429"/>
      <c r="I37" s="429"/>
      <c r="J37" s="429"/>
      <c r="K37" s="429"/>
      <c r="L37" s="429"/>
      <c r="M37" s="429"/>
      <c r="N37" s="430" t="s">
        <v>222</v>
      </c>
      <c r="O37" s="430" t="s">
        <v>1051</v>
      </c>
      <c r="P37" s="369" t="s">
        <v>1052</v>
      </c>
      <c r="Q37" s="29" t="str">
        <f t="shared" si="12"/>
        <v>APF&gt;Flash脱却&gt;設計&gt;&gt;&gt;&gt;&gt;&gt;&gt;</v>
      </c>
      <c r="R37" s="192">
        <f t="shared" si="13"/>
        <v>0</v>
      </c>
      <c r="S37" s="204"/>
      <c r="T37" s="204"/>
      <c r="U37" s="204"/>
      <c r="V37" s="204"/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  <c r="AU37" s="204"/>
      <c r="AV37" s="204"/>
      <c r="AW37" s="204"/>
      <c r="AX37" s="184"/>
    </row>
    <row r="38" spans="1:50" ht="12.6" customHeight="1">
      <c r="A38" s="195">
        <f t="shared" si="3"/>
        <v>32</v>
      </c>
      <c r="B38" s="195" t="s">
        <v>76</v>
      </c>
      <c r="C38" s="195" t="s">
        <v>72</v>
      </c>
      <c r="D38" s="429" t="s">
        <v>693</v>
      </c>
      <c r="E38" s="429" t="s">
        <v>719</v>
      </c>
      <c r="F38" s="429" t="s">
        <v>700</v>
      </c>
      <c r="G38" s="429"/>
      <c r="H38" s="429"/>
      <c r="I38" s="429"/>
      <c r="J38" s="429"/>
      <c r="K38" s="429"/>
      <c r="L38" s="429"/>
      <c r="M38" s="429"/>
      <c r="N38" s="430" t="s">
        <v>222</v>
      </c>
      <c r="O38" s="430" t="s">
        <v>1053</v>
      </c>
      <c r="P38" s="369" t="s">
        <v>1054</v>
      </c>
      <c r="Q38" s="29" t="str">
        <f t="shared" si="12"/>
        <v>APF&gt;Flash脱却&gt;設計&gt;&gt;&gt;&gt;&gt;&gt;&gt;</v>
      </c>
      <c r="R38" s="192">
        <f t="shared" si="13"/>
        <v>0</v>
      </c>
      <c r="S38" s="204"/>
      <c r="T38" s="204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184"/>
    </row>
    <row r="39" spans="1:50" ht="12.6" customHeight="1">
      <c r="A39" s="195">
        <f t="shared" si="3"/>
        <v>33</v>
      </c>
      <c r="B39" s="195" t="s">
        <v>76</v>
      </c>
      <c r="C39" s="195" t="s">
        <v>72</v>
      </c>
      <c r="D39" s="429" t="s">
        <v>693</v>
      </c>
      <c r="E39" s="429" t="s">
        <v>719</v>
      </c>
      <c r="F39" s="429" t="s">
        <v>700</v>
      </c>
      <c r="G39" s="429"/>
      <c r="H39" s="429"/>
      <c r="I39" s="429"/>
      <c r="J39" s="429"/>
      <c r="K39" s="429"/>
      <c r="L39" s="429"/>
      <c r="M39" s="429"/>
      <c r="N39" s="430" t="s">
        <v>222</v>
      </c>
      <c r="O39" s="430" t="s">
        <v>1134</v>
      </c>
      <c r="P39" s="369" t="s">
        <v>1135</v>
      </c>
      <c r="Q39" s="29" t="str">
        <f t="shared" si="12"/>
        <v>APF&gt;Flash脱却&gt;設計&gt;&gt;&gt;&gt;&gt;&gt;&gt;</v>
      </c>
      <c r="R39" s="192">
        <f t="shared" si="13"/>
        <v>0</v>
      </c>
      <c r="S39" s="204"/>
      <c r="T39" s="204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184"/>
    </row>
    <row r="40" spans="1:50" ht="12.6" customHeight="1">
      <c r="A40" s="195">
        <f t="shared" si="3"/>
        <v>34</v>
      </c>
      <c r="B40" s="195" t="s">
        <v>76</v>
      </c>
      <c r="C40" s="195" t="s">
        <v>72</v>
      </c>
      <c r="D40" s="429" t="s">
        <v>693</v>
      </c>
      <c r="E40" s="429" t="s">
        <v>719</v>
      </c>
      <c r="F40" s="429" t="s">
        <v>700</v>
      </c>
      <c r="G40" s="429"/>
      <c r="H40" s="429"/>
      <c r="I40" s="429"/>
      <c r="J40" s="429"/>
      <c r="K40" s="429"/>
      <c r="L40" s="429"/>
      <c r="M40" s="429"/>
      <c r="N40" s="430" t="s">
        <v>222</v>
      </c>
      <c r="O40" s="430"/>
      <c r="P40" s="369"/>
      <c r="Q40" s="29" t="str">
        <f t="shared" si="12"/>
        <v>APF&gt;Flash脱却&gt;設計&gt;&gt;&gt;&gt;&gt;&gt;&gt;</v>
      </c>
      <c r="R40" s="192">
        <f t="shared" si="13"/>
        <v>0</v>
      </c>
      <c r="S40" s="204"/>
      <c r="T40" s="204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76</v>
      </c>
      <c r="C41" s="195" t="s">
        <v>87</v>
      </c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8"/>
      <c r="O41" s="199"/>
      <c r="P41" s="200"/>
      <c r="Q41" s="29" t="str">
        <f t="shared" si="4"/>
        <v/>
      </c>
      <c r="R41" s="192">
        <f t="shared" si="2"/>
        <v>0</v>
      </c>
      <c r="S41" s="203"/>
      <c r="T41" s="203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184"/>
    </row>
    <row r="42" spans="1:50" ht="12.6" customHeight="1">
      <c r="A42" s="206"/>
      <c r="B42" s="207" t="s">
        <v>348</v>
      </c>
      <c r="C42" s="207"/>
      <c r="D42" s="432"/>
      <c r="E42" s="433"/>
      <c r="F42" s="433"/>
      <c r="G42" s="433"/>
      <c r="H42" s="433"/>
      <c r="I42" s="434"/>
      <c r="J42" s="434"/>
      <c r="K42" s="434"/>
      <c r="L42" s="434"/>
      <c r="M42" s="434"/>
      <c r="N42" s="434"/>
      <c r="O42" s="209"/>
      <c r="P42" s="210"/>
      <c r="Q42" s="435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1"/>
      <c r="AP42" s="211"/>
      <c r="AQ42" s="211"/>
      <c r="AR42" s="211"/>
      <c r="AS42" s="211"/>
      <c r="AT42" s="211"/>
      <c r="AU42" s="211"/>
      <c r="AV42" s="211"/>
      <c r="AW42" s="208"/>
      <c r="AX42" s="212"/>
    </row>
    <row r="43" spans="1:50">
      <c r="I43" s="171"/>
      <c r="J43" s="171"/>
      <c r="K43" s="171"/>
      <c r="L43" s="171"/>
      <c r="M43" s="171"/>
      <c r="P43" s="214"/>
      <c r="Q43" s="215"/>
      <c r="R43" s="215"/>
      <c r="S43" s="174"/>
      <c r="AW43" s="167"/>
      <c r="AX43" s="167"/>
    </row>
  </sheetData>
  <autoFilter ref="A6:AW42" xr:uid="{00000000-0009-0000-0000-000006000000}"/>
  <phoneticPr fontId="4"/>
  <conditionalFormatting sqref="S41:AW42 S7:AW22 S30:AW30">
    <cfRule type="expression" dxfId="58" priority="35">
      <formula>S$5=0</formula>
    </cfRule>
  </conditionalFormatting>
  <conditionalFormatting sqref="S33:AW33">
    <cfRule type="expression" dxfId="57" priority="12">
      <formula>S$5=0</formula>
    </cfRule>
  </conditionalFormatting>
  <conditionalFormatting sqref="S23:AW23">
    <cfRule type="expression" dxfId="56" priority="9">
      <formula>S$5=0</formula>
    </cfRule>
  </conditionalFormatting>
  <conditionalFormatting sqref="S24:AW24">
    <cfRule type="expression" dxfId="55" priority="7">
      <formula>S$5=0</formula>
    </cfRule>
  </conditionalFormatting>
  <conditionalFormatting sqref="S27:AW29">
    <cfRule type="expression" dxfId="54" priority="6">
      <formula>S$5=0</formula>
    </cfRule>
  </conditionalFormatting>
  <conditionalFormatting sqref="S25:AW26">
    <cfRule type="expression" dxfId="53" priority="5">
      <formula>S$5=0</formula>
    </cfRule>
  </conditionalFormatting>
  <conditionalFormatting sqref="S31:AW31">
    <cfRule type="expression" dxfId="52" priority="3">
      <formula>S$5=0</formula>
    </cfRule>
  </conditionalFormatting>
  <conditionalFormatting sqref="S32:AW32">
    <cfRule type="expression" dxfId="51" priority="2">
      <formula>S$5=0</formula>
    </cfRule>
  </conditionalFormatting>
  <conditionalFormatting sqref="S34:AW40">
    <cfRule type="expression" dxfId="50" priority="1">
      <formula>S$5=0</formula>
    </cfRule>
  </conditionalFormatting>
  <dataValidations count="5">
    <dataValidation type="list" allowBlank="1" showInputMessage="1" sqref="O21 O28:O29 N7:N42" xr:uid="{00000000-0002-0000-0600-000000000000}">
      <formula1>補助1</formula1>
    </dataValidation>
    <dataValidation type="list" allowBlank="1" showInputMessage="1" showErrorMessage="1" sqref="C7:C41" xr:uid="{00000000-0002-0000-0600-000001000000}">
      <formula1>役割</formula1>
    </dataValidation>
    <dataValidation type="list" allowBlank="1" showInputMessage="1" showErrorMessage="1" sqref="B7:B41" xr:uid="{00000000-0002-0000-0600-000002000000}">
      <formula1>メンバ</formula1>
    </dataValidation>
    <dataValidation type="list" allowBlank="1" showInputMessage="1" showErrorMessage="1" sqref="D7:D41" xr:uid="{00000000-0002-0000-0600-000003000000}">
      <formula1>分類1</formula1>
    </dataValidation>
    <dataValidation type="list" allowBlank="1" showInputMessage="1" showErrorMessage="1" sqref="E7:M41" xr:uid="{00000000-0002-0000-06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>
    <tabColor rgb="FFFFA3C2"/>
    <pageSetUpPr fitToPage="1"/>
  </sheetPr>
  <dimension ref="A1:AX51"/>
  <sheetViews>
    <sheetView showGridLines="0" topLeftCell="A12" zoomScaleNormal="100" workbookViewId="0"/>
  </sheetViews>
  <sheetFormatPr defaultColWidth="8.875" defaultRowHeight="14.25" outlineLevelCol="3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9" width="8.125" style="213" customWidth="1" outlineLevel="1"/>
    <col min="10" max="13" width="8.125" style="213" hidden="1" customWidth="1" outlineLevel="2"/>
    <col min="14" max="14" width="8.125" style="171" customWidth="1" outlineLevel="1" collapsed="1"/>
    <col min="15" max="15" width="8.125" style="346" customWidth="1"/>
    <col min="16" max="16" width="21.5" style="338" customWidth="1"/>
    <col min="17" max="17" width="13.625" style="172" hidden="1" customWidth="1" outlineLevel="1"/>
    <col min="18" max="18" width="6.875" style="172" customWidth="1" collapsed="1"/>
    <col min="19" max="19" width="7.25" style="173" customWidth="1" outlineLevel="3"/>
    <col min="20" max="45" width="7.25" style="174" customWidth="1" outlineLevel="3"/>
    <col min="46" max="48" width="7.25" style="174" customWidth="1" outlineLevel="2"/>
    <col min="49" max="49" width="7.25" style="174" customWidth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39" t="s">
        <v>211</v>
      </c>
      <c r="P2" s="339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40" t="s">
        <v>212</v>
      </c>
      <c r="P3" s="340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40"/>
      <c r="P4" s="340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40"/>
      <c r="P5" s="340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41"/>
      <c r="P6" s="341"/>
      <c r="Q6" s="191"/>
      <c r="R6" s="192">
        <f>SUM(S6:AW6)</f>
        <v>0</v>
      </c>
      <c r="S6" s="192">
        <f t="shared" ref="S6:AW6" si="1">SUBTOTAL(9,(S7:S914))</f>
        <v>0</v>
      </c>
      <c r="T6" s="193">
        <f t="shared" si="1"/>
        <v>0</v>
      </c>
      <c r="U6" s="193">
        <f t="shared" si="1"/>
        <v>0</v>
      </c>
      <c r="V6" s="193">
        <f t="shared" si="1"/>
        <v>0</v>
      </c>
      <c r="W6" s="193">
        <f t="shared" si="1"/>
        <v>0</v>
      </c>
      <c r="X6" s="193">
        <f t="shared" si="1"/>
        <v>0</v>
      </c>
      <c r="Y6" s="193">
        <f t="shared" si="1"/>
        <v>0</v>
      </c>
      <c r="Z6" s="193">
        <f t="shared" si="1"/>
        <v>0</v>
      </c>
      <c r="AA6" s="193">
        <f t="shared" si="1"/>
        <v>0</v>
      </c>
      <c r="AB6" s="193">
        <f t="shared" si="1"/>
        <v>0</v>
      </c>
      <c r="AC6" s="193">
        <f t="shared" si="1"/>
        <v>0</v>
      </c>
      <c r="AD6" s="193">
        <f t="shared" si="1"/>
        <v>0</v>
      </c>
      <c r="AE6" s="193">
        <f t="shared" si="1"/>
        <v>0</v>
      </c>
      <c r="AF6" s="193">
        <f t="shared" si="1"/>
        <v>0</v>
      </c>
      <c r="AG6" s="193">
        <f t="shared" si="1"/>
        <v>0</v>
      </c>
      <c r="AH6" s="193">
        <f t="shared" si="1"/>
        <v>0</v>
      </c>
      <c r="AI6" s="193">
        <f t="shared" si="1"/>
        <v>0</v>
      </c>
      <c r="AJ6" s="193">
        <f t="shared" si="1"/>
        <v>0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77</v>
      </c>
      <c r="C7" s="195" t="s">
        <v>87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347"/>
      <c r="P7" s="342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15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49" si="3">ROW()-6</f>
        <v>2</v>
      </c>
      <c r="B8" s="195" t="s">
        <v>77</v>
      </c>
      <c r="C8" s="195" t="s">
        <v>87</v>
      </c>
      <c r="D8" s="196" t="s">
        <v>84</v>
      </c>
      <c r="E8" s="196" t="s">
        <v>85</v>
      </c>
      <c r="F8" s="196" t="s">
        <v>379</v>
      </c>
      <c r="G8" s="196" t="s">
        <v>380</v>
      </c>
      <c r="H8" s="196"/>
      <c r="I8" s="196"/>
      <c r="J8" s="196"/>
      <c r="K8" s="196"/>
      <c r="L8" s="196"/>
      <c r="M8" s="196"/>
      <c r="N8" s="198" t="s">
        <v>222</v>
      </c>
      <c r="O8" s="347"/>
      <c r="P8" s="342" t="s">
        <v>392</v>
      </c>
      <c r="Q8" s="29" t="str">
        <f>IF(ISBLANK(D8),"",D8&amp;"&gt;"&amp;E8&amp;"&gt;"&amp;F8&amp;"&gt;"&amp;G8&amp;"&gt;"&amp;H8&amp;"&gt;"&amp;I8&amp;"&gt;"&amp;J8&amp;"&gt;"&amp;K8&amp;"&gt;"&amp;L8&amp;"&gt;"&amp;M8)</f>
        <v>STAR_MF&gt;MFデザイン&gt;打合せ&gt;内部&gt;&gt;&gt;&gt;&gt;&gt;</v>
      </c>
      <c r="R8" s="192">
        <f t="shared" si="2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77</v>
      </c>
      <c r="C9" s="195" t="s">
        <v>87</v>
      </c>
      <c r="D9" s="196" t="s">
        <v>84</v>
      </c>
      <c r="E9" s="196" t="s">
        <v>322</v>
      </c>
      <c r="F9" s="196" t="s">
        <v>108</v>
      </c>
      <c r="G9" s="196"/>
      <c r="H9" s="196"/>
      <c r="I9" s="196"/>
      <c r="J9" s="196"/>
      <c r="K9" s="196"/>
      <c r="L9" s="196"/>
      <c r="M9" s="196"/>
      <c r="N9" s="198" t="s">
        <v>222</v>
      </c>
      <c r="O9" s="347"/>
      <c r="P9" s="342" t="s">
        <v>465</v>
      </c>
      <c r="Q9" s="29" t="str">
        <f t="shared" ref="Q9:Q12" si="4">IF(ISBLANK(D9),"",D9&amp;"&gt;"&amp;E9&amp;"&gt;"&amp;F9&amp;"&gt;"&amp;G9&amp;"&gt;"&amp;H9&amp;"&gt;"&amp;I9&amp;"&gt;"&amp;J9&amp;"&gt;"&amp;K9&amp;"&gt;"&amp;L9&amp;"&gt;"&amp;M9)</f>
        <v>STAR_MF&gt;社内業務&gt;雑務&gt;&gt;&gt;&gt;&gt;&gt;&gt;</v>
      </c>
      <c r="R9" s="192">
        <f t="shared" si="2"/>
        <v>0</v>
      </c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2"/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77</v>
      </c>
      <c r="C10" s="195" t="s">
        <v>87</v>
      </c>
      <c r="D10" s="196" t="s">
        <v>84</v>
      </c>
      <c r="E10" s="196" t="s">
        <v>85</v>
      </c>
      <c r="F10" s="196" t="s">
        <v>9</v>
      </c>
      <c r="G10" s="196" t="s">
        <v>10</v>
      </c>
      <c r="H10" s="196"/>
      <c r="I10" s="196"/>
      <c r="J10" s="196"/>
      <c r="K10" s="196"/>
      <c r="L10" s="196"/>
      <c r="M10" s="196"/>
      <c r="N10" s="198" t="s">
        <v>222</v>
      </c>
      <c r="O10" s="347"/>
      <c r="P10" s="342" t="s">
        <v>466</v>
      </c>
      <c r="Q10" s="29" t="str">
        <f t="shared" si="4"/>
        <v>STAR_MF&gt;MFデザイン&gt;打合せ&gt;内部&gt;&gt;&gt;&gt;&gt;&gt;</v>
      </c>
      <c r="R10" s="192">
        <f t="shared" si="2"/>
        <v>0</v>
      </c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77</v>
      </c>
      <c r="C11" s="195" t="s">
        <v>87</v>
      </c>
      <c r="D11" s="196" t="s">
        <v>84</v>
      </c>
      <c r="E11" s="196" t="s">
        <v>393</v>
      </c>
      <c r="F11" s="429" t="s">
        <v>394</v>
      </c>
      <c r="G11" s="429"/>
      <c r="H11" s="429"/>
      <c r="I11" s="429"/>
      <c r="J11" s="429"/>
      <c r="K11" s="429"/>
      <c r="L11" s="429"/>
      <c r="M11" s="429"/>
      <c r="N11" s="430" t="s">
        <v>222</v>
      </c>
      <c r="O11" s="347"/>
      <c r="P11" s="343" t="s">
        <v>395</v>
      </c>
      <c r="Q11" s="29" t="str">
        <f t="shared" si="4"/>
        <v>STAR_MF&gt;休暇&gt;有休&gt;&gt;&gt;&gt;&gt;&gt;&gt;</v>
      </c>
      <c r="R11" s="192">
        <f t="shared" si="2"/>
        <v>0</v>
      </c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77</v>
      </c>
      <c r="C12" s="195" t="s">
        <v>87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8"/>
      <c r="O12" s="347"/>
      <c r="P12" s="342"/>
      <c r="Q12" s="29" t="str">
        <f t="shared" si="4"/>
        <v/>
      </c>
      <c r="R12" s="192">
        <f t="shared" si="2"/>
        <v>0</v>
      </c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77</v>
      </c>
      <c r="C13" s="195" t="s">
        <v>87</v>
      </c>
      <c r="D13" s="196" t="s">
        <v>84</v>
      </c>
      <c r="E13" s="196" t="s">
        <v>85</v>
      </c>
      <c r="F13" s="429" t="s">
        <v>197</v>
      </c>
      <c r="G13" s="429" t="s">
        <v>119</v>
      </c>
      <c r="H13" s="429" t="s">
        <v>120</v>
      </c>
      <c r="I13" s="429"/>
      <c r="J13" s="429"/>
      <c r="K13" s="429"/>
      <c r="L13" s="429"/>
      <c r="M13" s="429"/>
      <c r="N13" s="430" t="s">
        <v>293</v>
      </c>
      <c r="O13" s="347" t="s">
        <v>595</v>
      </c>
      <c r="P13" s="343" t="s">
        <v>594</v>
      </c>
      <c r="Q13" s="29" t="str">
        <f t="shared" ref="Q13:Q14" si="5">IF(ISBLANK(D13),"",D13&amp;"&gt;"&amp;E13&amp;"&gt;"&amp;F13&amp;"&gt;"&amp;G13&amp;"&gt;"&amp;H13&amp;"&gt;"&amp;I13&amp;"&gt;"&amp;J13&amp;"&gt;"&amp;K13&amp;"&gt;"&amp;L13&amp;"&gt;"&amp;M13)</f>
        <v>STAR_MF&gt;MFデザイン&gt;テーマ対応&gt;内部改善&gt;必須&gt;&gt;&gt;&gt;&gt;</v>
      </c>
      <c r="R13" s="192">
        <f t="shared" si="2"/>
        <v>0</v>
      </c>
      <c r="S13" s="204"/>
      <c r="T13" s="204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184"/>
    </row>
    <row r="14" spans="1:50" ht="12.6" customHeight="1">
      <c r="A14" s="195">
        <f t="shared" si="3"/>
        <v>8</v>
      </c>
      <c r="B14" s="195" t="s">
        <v>77</v>
      </c>
      <c r="C14" s="195" t="s">
        <v>87</v>
      </c>
      <c r="D14" s="196" t="s">
        <v>84</v>
      </c>
      <c r="E14" s="196" t="s">
        <v>85</v>
      </c>
      <c r="F14" s="429" t="s">
        <v>197</v>
      </c>
      <c r="G14" s="429" t="s">
        <v>119</v>
      </c>
      <c r="H14" s="429" t="s">
        <v>120</v>
      </c>
      <c r="I14" s="429"/>
      <c r="J14" s="429"/>
      <c r="K14" s="429"/>
      <c r="L14" s="429"/>
      <c r="M14" s="429"/>
      <c r="N14" s="430" t="s">
        <v>222</v>
      </c>
      <c r="O14" s="347" t="s">
        <v>597</v>
      </c>
      <c r="P14" s="343" t="s">
        <v>596</v>
      </c>
      <c r="Q14" s="29" t="str">
        <f t="shared" si="5"/>
        <v>STAR_MF&gt;MFデザイン&gt;テーマ対応&gt;内部改善&gt;必須&gt;&gt;&gt;&gt;&gt;</v>
      </c>
      <c r="R14" s="192">
        <f t="shared" si="2"/>
        <v>0</v>
      </c>
      <c r="S14" s="204"/>
      <c r="T14" s="204"/>
      <c r="U14" s="204"/>
      <c r="V14" s="204"/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  <c r="AP14" s="204"/>
      <c r="AQ14" s="204"/>
      <c r="AR14" s="204"/>
      <c r="AS14" s="204"/>
      <c r="AT14" s="204"/>
      <c r="AU14" s="204"/>
      <c r="AV14" s="204"/>
      <c r="AW14" s="204"/>
      <c r="AX14" s="184"/>
    </row>
    <row r="15" spans="1:50" ht="12.6" customHeight="1">
      <c r="A15" s="195">
        <f t="shared" si="3"/>
        <v>9</v>
      </c>
      <c r="B15" s="195" t="s">
        <v>77</v>
      </c>
      <c r="C15" s="195" t="s">
        <v>350</v>
      </c>
      <c r="D15" s="196" t="s">
        <v>84</v>
      </c>
      <c r="E15" s="196" t="s">
        <v>85</v>
      </c>
      <c r="F15" s="196" t="s">
        <v>328</v>
      </c>
      <c r="G15" s="196" t="s">
        <v>119</v>
      </c>
      <c r="H15" s="196" t="s">
        <v>120</v>
      </c>
      <c r="I15" s="196"/>
      <c r="J15" s="196"/>
      <c r="K15" s="196"/>
      <c r="L15" s="196"/>
      <c r="M15" s="196"/>
      <c r="N15" s="198" t="s">
        <v>222</v>
      </c>
      <c r="O15" s="347" t="s">
        <v>672</v>
      </c>
      <c r="P15" s="371" t="s">
        <v>671</v>
      </c>
      <c r="Q15" s="29" t="str">
        <f t="shared" ref="Q15" si="6">IF(ISBLANK(D15),"",D15&amp;"&gt;"&amp;E15&amp;"&gt;"&amp;F15&amp;"&gt;"&amp;G15&amp;"&gt;"&amp;H15&amp;"&gt;"&amp;I15&amp;"&gt;"&amp;J15&amp;"&gt;"&amp;K15&amp;"&gt;"&amp;L15&amp;"&gt;"&amp;M15)</f>
        <v>STAR_MF&gt;MFデザイン&gt;環境・ライブラリ&gt;内部改善&gt;必須&gt;&gt;&gt;&gt;&gt;</v>
      </c>
      <c r="R15" s="192">
        <f t="shared" si="2"/>
        <v>0</v>
      </c>
      <c r="S15" s="203"/>
      <c r="T15" s="203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4"/>
      <c r="AL15" s="204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77</v>
      </c>
      <c r="C16" s="195" t="s">
        <v>72</v>
      </c>
      <c r="D16" s="196" t="s">
        <v>693</v>
      </c>
      <c r="E16" s="196" t="s">
        <v>719</v>
      </c>
      <c r="F16" s="196" t="s">
        <v>40</v>
      </c>
      <c r="G16" s="196" t="s">
        <v>26</v>
      </c>
      <c r="H16" s="196"/>
      <c r="I16" s="196"/>
      <c r="J16" s="196"/>
      <c r="K16" s="196"/>
      <c r="L16" s="196"/>
      <c r="M16" s="196"/>
      <c r="N16" s="198" t="s">
        <v>222</v>
      </c>
      <c r="O16" s="347" t="s">
        <v>756</v>
      </c>
      <c r="P16" s="371" t="s">
        <v>755</v>
      </c>
      <c r="Q16" s="29" t="str">
        <f t="shared" ref="Q16:Q44" si="7">IF(ISBLANK(D16),"",D16&amp;"&gt;"&amp;E16&amp;"&gt;"&amp;F16&amp;"&gt;"&amp;G16&amp;"&gt;"&amp;H16&amp;"&gt;"&amp;I16&amp;"&gt;"&amp;J16&amp;"&gt;"&amp;K16&amp;"&gt;"&amp;L16&amp;"&gt;"&amp;M16)</f>
        <v>APF&gt;Flash脱却&gt;モックアップ&gt;方式検討&gt;&gt;&gt;&gt;&gt;&gt;</v>
      </c>
      <c r="R16" s="192">
        <f t="shared" ref="R16:R44" si="8">SUM(S16:AW16)</f>
        <v>0</v>
      </c>
      <c r="S16" s="203"/>
      <c r="T16" s="203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184"/>
    </row>
    <row r="17" spans="1:50" ht="12.6" customHeight="1">
      <c r="A17" s="195">
        <f t="shared" si="3"/>
        <v>11</v>
      </c>
      <c r="B17" s="195" t="s">
        <v>77</v>
      </c>
      <c r="C17" s="195" t="s">
        <v>72</v>
      </c>
      <c r="D17" s="196" t="s">
        <v>693</v>
      </c>
      <c r="E17" s="196" t="s">
        <v>719</v>
      </c>
      <c r="F17" s="196" t="s">
        <v>627</v>
      </c>
      <c r="G17" s="196" t="s">
        <v>10</v>
      </c>
      <c r="H17" s="196"/>
      <c r="I17" s="196"/>
      <c r="J17" s="196"/>
      <c r="K17" s="196"/>
      <c r="L17" s="196"/>
      <c r="M17" s="196"/>
      <c r="N17" s="198" t="s">
        <v>222</v>
      </c>
      <c r="O17" s="347" t="s">
        <v>763</v>
      </c>
      <c r="P17" s="371" t="s">
        <v>762</v>
      </c>
      <c r="Q17" s="29" t="str">
        <f t="shared" ref="Q17" si="9">IF(ISBLANK(D17),"",D17&amp;"&gt;"&amp;E17&amp;"&gt;"&amp;F17&amp;"&gt;"&amp;G17&amp;"&gt;"&amp;H17&amp;"&gt;"&amp;I17&amp;"&gt;"&amp;J17&amp;"&gt;"&amp;K17&amp;"&gt;"&amp;L17&amp;"&gt;"&amp;M17)</f>
        <v>APF&gt;Flash脱却&gt;打合せ&gt;内部&gt;&gt;&gt;&gt;&gt;&gt;</v>
      </c>
      <c r="R17" s="192">
        <f t="shared" ref="R17" si="10">SUM(S17:AW17)</f>
        <v>0</v>
      </c>
      <c r="S17" s="203"/>
      <c r="T17" s="203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184"/>
    </row>
    <row r="18" spans="1:50" ht="12.6" customHeight="1">
      <c r="A18" s="195">
        <f t="shared" si="3"/>
        <v>12</v>
      </c>
      <c r="B18" s="195" t="s">
        <v>77</v>
      </c>
      <c r="C18" s="195" t="s">
        <v>365</v>
      </c>
      <c r="D18" s="196" t="s">
        <v>84</v>
      </c>
      <c r="E18" s="196" t="s">
        <v>85</v>
      </c>
      <c r="F18" s="196" t="s">
        <v>16</v>
      </c>
      <c r="G18" s="196" t="s">
        <v>104</v>
      </c>
      <c r="H18" s="196"/>
      <c r="I18" s="196"/>
      <c r="J18" s="196"/>
      <c r="K18" s="196"/>
      <c r="L18" s="196"/>
      <c r="M18" s="196"/>
      <c r="N18" s="198" t="s">
        <v>602</v>
      </c>
      <c r="O18" s="347" t="s">
        <v>769</v>
      </c>
      <c r="P18" s="371" t="s">
        <v>768</v>
      </c>
      <c r="Q18" s="29" t="str">
        <f t="shared" si="7"/>
        <v>STAR_MF&gt;MFデザイン&gt;新規ON&gt;新規&gt;&gt;&gt;&gt;&gt;&gt;</v>
      </c>
      <c r="R18" s="192">
        <f t="shared" si="8"/>
        <v>0</v>
      </c>
      <c r="S18" s="203"/>
      <c r="T18" s="203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77</v>
      </c>
      <c r="C19" s="195" t="s">
        <v>72</v>
      </c>
      <c r="D19" s="196" t="s">
        <v>693</v>
      </c>
      <c r="E19" s="196" t="s">
        <v>719</v>
      </c>
      <c r="F19" s="196" t="s">
        <v>40</v>
      </c>
      <c r="G19" s="196" t="s">
        <v>26</v>
      </c>
      <c r="H19" s="196"/>
      <c r="I19" s="196"/>
      <c r="J19" s="196"/>
      <c r="K19" s="196"/>
      <c r="L19" s="196"/>
      <c r="M19" s="196"/>
      <c r="N19" s="198" t="s">
        <v>222</v>
      </c>
      <c r="O19" s="347" t="s">
        <v>824</v>
      </c>
      <c r="P19" s="371" t="s">
        <v>825</v>
      </c>
      <c r="Q19" s="29" t="str">
        <f t="shared" ref="Q19" si="11">IF(ISBLANK(D19),"",D19&amp;"&gt;"&amp;E19&amp;"&gt;"&amp;F19&amp;"&gt;"&amp;G19&amp;"&gt;"&amp;H19&amp;"&gt;"&amp;I19&amp;"&gt;"&amp;J19&amp;"&gt;"&amp;K19&amp;"&gt;"&amp;L19&amp;"&gt;"&amp;M19)</f>
        <v>APF&gt;Flash脱却&gt;モックアップ&gt;方式検討&gt;&gt;&gt;&gt;&gt;&gt;</v>
      </c>
      <c r="R19" s="192">
        <f t="shared" ref="R19" si="12">SUM(S19:AW19)</f>
        <v>0</v>
      </c>
      <c r="S19" s="203"/>
      <c r="T19" s="203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77</v>
      </c>
      <c r="C20" s="195" t="s">
        <v>72</v>
      </c>
      <c r="D20" s="429" t="s">
        <v>84</v>
      </c>
      <c r="E20" s="429" t="s">
        <v>85</v>
      </c>
      <c r="F20" s="196" t="s">
        <v>16</v>
      </c>
      <c r="G20" s="196" t="s">
        <v>104</v>
      </c>
      <c r="H20" s="196"/>
      <c r="I20" s="196"/>
      <c r="J20" s="196"/>
      <c r="K20" s="196"/>
      <c r="L20" s="196"/>
      <c r="M20" s="196"/>
      <c r="N20" s="198" t="s">
        <v>222</v>
      </c>
      <c r="O20" s="347" t="s">
        <v>827</v>
      </c>
      <c r="P20" s="371" t="s">
        <v>826</v>
      </c>
      <c r="Q20" s="29" t="str">
        <f t="shared" si="7"/>
        <v>STAR_MF&gt;MFデザイン&gt;新規ON&gt;新規&gt;&gt;&gt;&gt;&gt;&gt;</v>
      </c>
      <c r="R20" s="192">
        <f t="shared" si="8"/>
        <v>0</v>
      </c>
      <c r="S20" s="203"/>
      <c r="T20" s="203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77</v>
      </c>
      <c r="C21" s="195" t="s">
        <v>350</v>
      </c>
      <c r="D21" s="429" t="s">
        <v>84</v>
      </c>
      <c r="E21" s="429" t="s">
        <v>85</v>
      </c>
      <c r="F21" s="196" t="s">
        <v>328</v>
      </c>
      <c r="G21" s="196" t="s">
        <v>187</v>
      </c>
      <c r="H21" s="196"/>
      <c r="I21" s="196"/>
      <c r="J21" s="196"/>
      <c r="K21" s="196"/>
      <c r="L21" s="196"/>
      <c r="M21" s="196"/>
      <c r="N21" s="198" t="s">
        <v>602</v>
      </c>
      <c r="O21" s="347" t="s">
        <v>882</v>
      </c>
      <c r="P21" s="371" t="s">
        <v>881</v>
      </c>
      <c r="Q21" s="29" t="str">
        <f t="shared" ref="Q21" si="13">IF(ISBLANK(D21),"",D21&amp;"&gt;"&amp;E21&amp;"&gt;"&amp;F21&amp;"&gt;"&amp;G21&amp;"&gt;"&amp;H21&amp;"&gt;"&amp;I21&amp;"&gt;"&amp;J21&amp;"&gt;"&amp;K21&amp;"&gt;"&amp;L21&amp;"&gt;"&amp;M21)</f>
        <v>STAR_MF&gt;MFデザイン&gt;環境・ライブラリ&gt;納品&gt;&gt;&gt;&gt;&gt;&gt;</v>
      </c>
      <c r="R21" s="192">
        <f t="shared" ref="R21" si="14">SUM(S21:AW21)</f>
        <v>0</v>
      </c>
      <c r="S21" s="203"/>
      <c r="T21" s="203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77</v>
      </c>
      <c r="C22" s="195" t="s">
        <v>72</v>
      </c>
      <c r="D22" s="429" t="s">
        <v>84</v>
      </c>
      <c r="E22" s="429" t="s">
        <v>85</v>
      </c>
      <c r="F22" s="196" t="s">
        <v>328</v>
      </c>
      <c r="G22" s="196" t="s">
        <v>187</v>
      </c>
      <c r="H22" s="196"/>
      <c r="I22" s="196"/>
      <c r="J22" s="196"/>
      <c r="K22" s="196"/>
      <c r="L22" s="196"/>
      <c r="M22" s="196"/>
      <c r="N22" s="198" t="s">
        <v>602</v>
      </c>
      <c r="O22" s="347" t="s">
        <v>882</v>
      </c>
      <c r="P22" s="371" t="s">
        <v>881</v>
      </c>
      <c r="Q22" s="29" t="str">
        <f t="shared" si="7"/>
        <v>STAR_MF&gt;MFデザイン&gt;環境・ライブラリ&gt;納品&gt;&gt;&gt;&gt;&gt;&gt;</v>
      </c>
      <c r="R22" s="192">
        <f t="shared" si="8"/>
        <v>0</v>
      </c>
      <c r="S22" s="203"/>
      <c r="T22" s="203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77</v>
      </c>
      <c r="C23" s="195" t="s">
        <v>72</v>
      </c>
      <c r="D23" s="429" t="s">
        <v>84</v>
      </c>
      <c r="E23" s="429" t="s">
        <v>85</v>
      </c>
      <c r="F23" s="196" t="s">
        <v>197</v>
      </c>
      <c r="G23" s="196" t="s">
        <v>118</v>
      </c>
      <c r="H23" s="196"/>
      <c r="I23" s="196"/>
      <c r="J23" s="196"/>
      <c r="K23" s="196"/>
      <c r="L23" s="196"/>
      <c r="M23" s="196"/>
      <c r="N23" s="198" t="s">
        <v>602</v>
      </c>
      <c r="O23" s="347" t="s">
        <v>850</v>
      </c>
      <c r="P23" s="371" t="s">
        <v>849</v>
      </c>
      <c r="Q23" s="29" t="str">
        <f t="shared" si="7"/>
        <v>STAR_MF&gt;MFデザイン&gt;テーマ対応&gt;仕様変更&gt;&gt;&gt;&gt;&gt;&gt;</v>
      </c>
      <c r="R23" s="192">
        <f t="shared" si="8"/>
        <v>0</v>
      </c>
      <c r="S23" s="203"/>
      <c r="T23" s="203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77</v>
      </c>
      <c r="C24" s="195" t="s">
        <v>72</v>
      </c>
      <c r="D24" s="429" t="s">
        <v>84</v>
      </c>
      <c r="E24" s="429" t="s">
        <v>85</v>
      </c>
      <c r="F24" s="196" t="s">
        <v>14</v>
      </c>
      <c r="G24" s="196"/>
      <c r="H24" s="196"/>
      <c r="I24" s="196"/>
      <c r="J24" s="196"/>
      <c r="K24" s="196"/>
      <c r="L24" s="196"/>
      <c r="M24" s="196"/>
      <c r="N24" s="198" t="s">
        <v>222</v>
      </c>
      <c r="O24" s="347" t="s">
        <v>902</v>
      </c>
      <c r="P24" s="371" t="s">
        <v>901</v>
      </c>
      <c r="Q24" s="29" t="str">
        <f t="shared" ref="Q24:Q41" si="15">IF(ISBLANK(D24),"",D24&amp;"&gt;"&amp;E24&amp;"&gt;"&amp;F24&amp;"&gt;"&amp;G24&amp;"&gt;"&amp;H24&amp;"&gt;"&amp;I24&amp;"&gt;"&amp;J24&amp;"&gt;"&amp;K24&amp;"&gt;"&amp;L24&amp;"&gt;"&amp;M24)</f>
        <v>STAR_MF&gt;MFデザイン&gt;管理&gt;&gt;&gt;&gt;&gt;&gt;&gt;</v>
      </c>
      <c r="R24" s="192">
        <f t="shared" ref="R24:R41" si="16">SUM(S24:AW24)</f>
        <v>0</v>
      </c>
      <c r="S24" s="203"/>
      <c r="T24" s="203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77</v>
      </c>
      <c r="C25" s="195" t="s">
        <v>72</v>
      </c>
      <c r="D25" s="429" t="s">
        <v>84</v>
      </c>
      <c r="E25" s="429" t="s">
        <v>85</v>
      </c>
      <c r="F25" s="196" t="s">
        <v>39</v>
      </c>
      <c r="G25" s="196" t="s">
        <v>182</v>
      </c>
      <c r="H25" s="196"/>
      <c r="I25" s="196"/>
      <c r="J25" s="196"/>
      <c r="K25" s="196"/>
      <c r="L25" s="196"/>
      <c r="M25" s="196"/>
      <c r="N25" s="198" t="s">
        <v>222</v>
      </c>
      <c r="O25" s="347" t="s">
        <v>913</v>
      </c>
      <c r="P25" s="371" t="s">
        <v>914</v>
      </c>
      <c r="Q25" s="29" t="str">
        <f t="shared" si="15"/>
        <v>STAR_MF&gt;MFデザイン&gt;エンハンス&gt;調査・問合せ&gt;&gt;&gt;&gt;&gt;&gt;</v>
      </c>
      <c r="R25" s="192">
        <f t="shared" si="16"/>
        <v>0</v>
      </c>
      <c r="S25" s="203"/>
      <c r="T25" s="203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77</v>
      </c>
      <c r="C26" s="195" t="s">
        <v>350</v>
      </c>
      <c r="D26" s="429" t="s">
        <v>84</v>
      </c>
      <c r="E26" s="429" t="s">
        <v>85</v>
      </c>
      <c r="F26" s="196" t="s">
        <v>197</v>
      </c>
      <c r="G26" s="196" t="s">
        <v>104</v>
      </c>
      <c r="H26" s="196"/>
      <c r="I26" s="196"/>
      <c r="J26" s="196"/>
      <c r="K26" s="196"/>
      <c r="L26" s="196"/>
      <c r="M26" s="196"/>
      <c r="N26" s="198" t="s">
        <v>602</v>
      </c>
      <c r="O26" s="347" t="s">
        <v>916</v>
      </c>
      <c r="P26" s="371" t="s">
        <v>915</v>
      </c>
      <c r="Q26" s="29" t="str">
        <f t="shared" si="15"/>
        <v>STAR_MF&gt;MFデザイン&gt;テーマ対応&gt;新規&gt;&gt;&gt;&gt;&gt;&gt;</v>
      </c>
      <c r="R26" s="192">
        <f t="shared" si="16"/>
        <v>0</v>
      </c>
      <c r="S26" s="203"/>
      <c r="T26" s="203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77</v>
      </c>
      <c r="C27" s="195" t="s">
        <v>72</v>
      </c>
      <c r="D27" s="196" t="s">
        <v>693</v>
      </c>
      <c r="E27" s="196" t="s">
        <v>719</v>
      </c>
      <c r="F27" s="196" t="s">
        <v>40</v>
      </c>
      <c r="G27" s="196" t="s">
        <v>26</v>
      </c>
      <c r="H27" s="196"/>
      <c r="I27" s="196"/>
      <c r="J27" s="196"/>
      <c r="K27" s="196"/>
      <c r="L27" s="196"/>
      <c r="M27" s="196"/>
      <c r="N27" s="198"/>
      <c r="O27" s="347" t="s">
        <v>959</v>
      </c>
      <c r="P27" s="371" t="s">
        <v>958</v>
      </c>
      <c r="Q27" s="29" t="str">
        <f t="shared" si="15"/>
        <v>APF&gt;Flash脱却&gt;モックアップ&gt;方式検討&gt;&gt;&gt;&gt;&gt;&gt;</v>
      </c>
      <c r="R27" s="192">
        <f t="shared" si="16"/>
        <v>0</v>
      </c>
      <c r="S27" s="203"/>
      <c r="T27" s="203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77</v>
      </c>
      <c r="C28" s="195" t="s">
        <v>350</v>
      </c>
      <c r="D28" s="196" t="s">
        <v>84</v>
      </c>
      <c r="E28" s="196" t="s">
        <v>85</v>
      </c>
      <c r="F28" s="196" t="s">
        <v>123</v>
      </c>
      <c r="G28" s="196"/>
      <c r="H28" s="196"/>
      <c r="I28" s="196"/>
      <c r="J28" s="196"/>
      <c r="K28" s="196"/>
      <c r="L28" s="196"/>
      <c r="M28" s="196"/>
      <c r="N28" s="198" t="s">
        <v>602</v>
      </c>
      <c r="O28" s="347" t="s">
        <v>961</v>
      </c>
      <c r="P28" s="371" t="s">
        <v>960</v>
      </c>
      <c r="Q28" s="29" t="str">
        <f t="shared" si="15"/>
        <v>STAR_MF&gt;MFデザイン&gt;追付き&gt;&gt;&gt;&gt;&gt;&gt;&gt;</v>
      </c>
      <c r="R28" s="192">
        <f t="shared" si="16"/>
        <v>0</v>
      </c>
      <c r="S28" s="203"/>
      <c r="T28" s="203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77</v>
      </c>
      <c r="C29" s="195" t="s">
        <v>72</v>
      </c>
      <c r="D29" s="196" t="s">
        <v>84</v>
      </c>
      <c r="E29" s="196" t="s">
        <v>85</v>
      </c>
      <c r="F29" s="196" t="s">
        <v>123</v>
      </c>
      <c r="G29" s="196"/>
      <c r="H29" s="196"/>
      <c r="I29" s="196"/>
      <c r="J29" s="196"/>
      <c r="K29" s="196"/>
      <c r="L29" s="196"/>
      <c r="M29" s="196"/>
      <c r="N29" s="198" t="s">
        <v>602</v>
      </c>
      <c r="O29" s="347" t="s">
        <v>961</v>
      </c>
      <c r="P29" s="371" t="s">
        <v>960</v>
      </c>
      <c r="Q29" s="29" t="str">
        <f t="shared" si="15"/>
        <v>STAR_MF&gt;MFデザイン&gt;追付き&gt;&gt;&gt;&gt;&gt;&gt;&gt;</v>
      </c>
      <c r="R29" s="192">
        <f t="shared" si="16"/>
        <v>0</v>
      </c>
      <c r="S29" s="203"/>
      <c r="T29" s="203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77</v>
      </c>
      <c r="C30" s="195" t="s">
        <v>350</v>
      </c>
      <c r="D30" s="196" t="s">
        <v>84</v>
      </c>
      <c r="E30" s="196" t="s">
        <v>85</v>
      </c>
      <c r="F30" s="196" t="s">
        <v>123</v>
      </c>
      <c r="G30" s="196"/>
      <c r="H30" s="196"/>
      <c r="I30" s="196"/>
      <c r="J30" s="196"/>
      <c r="K30" s="196"/>
      <c r="L30" s="196"/>
      <c r="M30" s="196"/>
      <c r="N30" s="198" t="s">
        <v>602</v>
      </c>
      <c r="O30" s="347" t="s">
        <v>963</v>
      </c>
      <c r="P30" s="371" t="s">
        <v>962</v>
      </c>
      <c r="Q30" s="29" t="str">
        <f t="shared" si="15"/>
        <v>STAR_MF&gt;MFデザイン&gt;追付き&gt;&gt;&gt;&gt;&gt;&gt;&gt;</v>
      </c>
      <c r="R30" s="192">
        <f t="shared" si="16"/>
        <v>0</v>
      </c>
      <c r="S30" s="203"/>
      <c r="T30" s="203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77</v>
      </c>
      <c r="C31" s="195" t="s">
        <v>72</v>
      </c>
      <c r="D31" s="196" t="s">
        <v>84</v>
      </c>
      <c r="E31" s="196" t="s">
        <v>85</v>
      </c>
      <c r="F31" s="196" t="s">
        <v>123</v>
      </c>
      <c r="G31" s="196"/>
      <c r="H31" s="196"/>
      <c r="I31" s="196"/>
      <c r="J31" s="196"/>
      <c r="K31" s="196"/>
      <c r="L31" s="196"/>
      <c r="M31" s="196"/>
      <c r="N31" s="198" t="s">
        <v>602</v>
      </c>
      <c r="O31" s="347" t="s">
        <v>963</v>
      </c>
      <c r="P31" s="371" t="s">
        <v>962</v>
      </c>
      <c r="Q31" s="29" t="str">
        <f t="shared" si="15"/>
        <v>STAR_MF&gt;MFデザイン&gt;追付き&gt;&gt;&gt;&gt;&gt;&gt;&gt;</v>
      </c>
      <c r="R31" s="192">
        <f t="shared" si="16"/>
        <v>0</v>
      </c>
      <c r="S31" s="203"/>
      <c r="T31" s="203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77</v>
      </c>
      <c r="C32" s="195" t="s">
        <v>72</v>
      </c>
      <c r="D32" s="196" t="s">
        <v>84</v>
      </c>
      <c r="E32" s="196" t="s">
        <v>85</v>
      </c>
      <c r="F32" s="196" t="s">
        <v>39</v>
      </c>
      <c r="G32" s="196" t="s">
        <v>182</v>
      </c>
      <c r="H32" s="196"/>
      <c r="I32" s="196"/>
      <c r="J32" s="196"/>
      <c r="K32" s="196"/>
      <c r="L32" s="196"/>
      <c r="M32" s="196"/>
      <c r="N32" s="198" t="s">
        <v>582</v>
      </c>
      <c r="O32" s="347" t="s">
        <v>980</v>
      </c>
      <c r="P32" s="371" t="s">
        <v>979</v>
      </c>
      <c r="Q32" s="29" t="str">
        <f t="shared" si="15"/>
        <v>STAR_MF&gt;MFデザイン&gt;エンハンス&gt;調査・問合せ&gt;&gt;&gt;&gt;&gt;&gt;</v>
      </c>
      <c r="R32" s="192">
        <f t="shared" si="16"/>
        <v>0</v>
      </c>
      <c r="S32" s="203"/>
      <c r="T32" s="203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184"/>
    </row>
    <row r="33" spans="1:50" ht="12.6" customHeight="1">
      <c r="A33" s="195">
        <f t="shared" si="3"/>
        <v>27</v>
      </c>
      <c r="B33" s="195" t="s">
        <v>77</v>
      </c>
      <c r="C33" s="195" t="s">
        <v>72</v>
      </c>
      <c r="D33" s="196" t="s">
        <v>693</v>
      </c>
      <c r="E33" s="196" t="s">
        <v>719</v>
      </c>
      <c r="F33" s="196" t="s">
        <v>320</v>
      </c>
      <c r="G33" s="196"/>
      <c r="H33" s="196"/>
      <c r="I33" s="196"/>
      <c r="J33" s="196"/>
      <c r="K33" s="196"/>
      <c r="L33" s="196"/>
      <c r="M33" s="196"/>
      <c r="N33" s="198" t="s">
        <v>222</v>
      </c>
      <c r="O33" s="347" t="s">
        <v>987</v>
      </c>
      <c r="P33" s="371" t="s">
        <v>986</v>
      </c>
      <c r="Q33" s="29" t="str">
        <f t="shared" si="15"/>
        <v>APF&gt;Flash脱却&gt;管理&gt;&gt;&gt;&gt;&gt;&gt;&gt;</v>
      </c>
      <c r="R33" s="192">
        <f t="shared" si="16"/>
        <v>0</v>
      </c>
      <c r="S33" s="203"/>
      <c r="T33" s="203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184"/>
    </row>
    <row r="34" spans="1:50" ht="12.6" customHeight="1">
      <c r="A34" s="195">
        <f t="shared" si="3"/>
        <v>28</v>
      </c>
      <c r="B34" s="195" t="s">
        <v>77</v>
      </c>
      <c r="C34" s="195" t="s">
        <v>72</v>
      </c>
      <c r="D34" s="196" t="s">
        <v>693</v>
      </c>
      <c r="E34" s="196" t="s">
        <v>719</v>
      </c>
      <c r="F34" s="196" t="s">
        <v>40</v>
      </c>
      <c r="G34" s="196" t="s">
        <v>537</v>
      </c>
      <c r="H34" s="196" t="s">
        <v>104</v>
      </c>
      <c r="I34" s="196"/>
      <c r="J34" s="196"/>
      <c r="K34" s="196"/>
      <c r="L34" s="196"/>
      <c r="M34" s="196"/>
      <c r="N34" s="198" t="s">
        <v>222</v>
      </c>
      <c r="O34" s="347" t="s">
        <v>989</v>
      </c>
      <c r="P34" s="371" t="s">
        <v>988</v>
      </c>
      <c r="Q34" s="29" t="str">
        <f t="shared" si="15"/>
        <v>APF&gt;Flash脱却&gt;モックアップ&gt;モック開発&gt;新規&gt;&gt;&gt;&gt;&gt;</v>
      </c>
      <c r="R34" s="192">
        <f t="shared" si="16"/>
        <v>0</v>
      </c>
      <c r="S34" s="203"/>
      <c r="T34" s="203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184"/>
    </row>
    <row r="35" spans="1:50" ht="12.6" customHeight="1">
      <c r="A35" s="195">
        <f t="shared" si="3"/>
        <v>29</v>
      </c>
      <c r="B35" s="195" t="s">
        <v>77</v>
      </c>
      <c r="C35" s="195" t="s">
        <v>72</v>
      </c>
      <c r="D35" s="196" t="s">
        <v>84</v>
      </c>
      <c r="E35" s="196" t="s">
        <v>85</v>
      </c>
      <c r="F35" s="196" t="s">
        <v>39</v>
      </c>
      <c r="G35" s="196" t="s">
        <v>182</v>
      </c>
      <c r="H35" s="196"/>
      <c r="I35" s="196"/>
      <c r="J35" s="196"/>
      <c r="K35" s="196"/>
      <c r="L35" s="196"/>
      <c r="M35" s="196"/>
      <c r="N35" s="198" t="s">
        <v>582</v>
      </c>
      <c r="O35" s="347" t="s">
        <v>990</v>
      </c>
      <c r="P35" s="371" t="s">
        <v>992</v>
      </c>
      <c r="Q35" s="29" t="str">
        <f t="shared" si="15"/>
        <v>STAR_MF&gt;MFデザイン&gt;エンハンス&gt;調査・問合せ&gt;&gt;&gt;&gt;&gt;&gt;</v>
      </c>
      <c r="R35" s="192">
        <f t="shared" si="16"/>
        <v>0</v>
      </c>
      <c r="S35" s="203"/>
      <c r="T35" s="203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184"/>
    </row>
    <row r="36" spans="1:50" ht="12.6" customHeight="1">
      <c r="A36" s="195">
        <f t="shared" si="3"/>
        <v>30</v>
      </c>
      <c r="B36" s="195" t="s">
        <v>77</v>
      </c>
      <c r="C36" s="195" t="s">
        <v>72</v>
      </c>
      <c r="D36" s="196" t="s">
        <v>84</v>
      </c>
      <c r="E36" s="196" t="s">
        <v>85</v>
      </c>
      <c r="F36" s="196" t="s">
        <v>197</v>
      </c>
      <c r="G36" s="196" t="s">
        <v>104</v>
      </c>
      <c r="H36" s="196"/>
      <c r="I36" s="196"/>
      <c r="J36" s="196"/>
      <c r="K36" s="196"/>
      <c r="L36" s="196"/>
      <c r="M36" s="196"/>
      <c r="N36" s="198" t="s">
        <v>602</v>
      </c>
      <c r="O36" s="347" t="s">
        <v>1002</v>
      </c>
      <c r="P36" s="371" t="s">
        <v>1003</v>
      </c>
      <c r="Q36" s="29" t="str">
        <f t="shared" ref="Q36" si="17">IF(ISBLANK(D36),"",D36&amp;"&gt;"&amp;E36&amp;"&gt;"&amp;F36&amp;"&gt;"&amp;G36&amp;"&gt;"&amp;H36&amp;"&gt;"&amp;I36&amp;"&gt;"&amp;J36&amp;"&gt;"&amp;K36&amp;"&gt;"&amp;L36&amp;"&gt;"&amp;M36)</f>
        <v>STAR_MF&gt;MFデザイン&gt;テーマ対応&gt;新規&gt;&gt;&gt;&gt;&gt;&gt;</v>
      </c>
      <c r="R36" s="192">
        <f t="shared" ref="R36" si="18">SUM(S36:AW36)</f>
        <v>0</v>
      </c>
      <c r="S36" s="203"/>
      <c r="T36" s="203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184"/>
    </row>
    <row r="37" spans="1:50" ht="12.6" customHeight="1">
      <c r="A37" s="195">
        <f t="shared" si="3"/>
        <v>31</v>
      </c>
      <c r="B37" s="195" t="s">
        <v>77</v>
      </c>
      <c r="C37" s="195" t="s">
        <v>350</v>
      </c>
      <c r="D37" s="196" t="s">
        <v>84</v>
      </c>
      <c r="E37" s="196" t="s">
        <v>85</v>
      </c>
      <c r="F37" s="196" t="s">
        <v>197</v>
      </c>
      <c r="G37" s="196" t="s">
        <v>104</v>
      </c>
      <c r="H37" s="196"/>
      <c r="I37" s="196"/>
      <c r="J37" s="196"/>
      <c r="K37" s="196"/>
      <c r="L37" s="196"/>
      <c r="M37" s="196"/>
      <c r="N37" s="198" t="s">
        <v>602</v>
      </c>
      <c r="O37" s="347" t="s">
        <v>1002</v>
      </c>
      <c r="P37" s="371" t="s">
        <v>1003</v>
      </c>
      <c r="Q37" s="29" t="str">
        <f t="shared" si="15"/>
        <v>STAR_MF&gt;MFデザイン&gt;テーマ対応&gt;新規&gt;&gt;&gt;&gt;&gt;&gt;</v>
      </c>
      <c r="R37" s="192">
        <f t="shared" si="16"/>
        <v>0</v>
      </c>
      <c r="S37" s="203"/>
      <c r="T37" s="203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184"/>
    </row>
    <row r="38" spans="1:50" ht="12.6" customHeight="1">
      <c r="A38" s="195">
        <f t="shared" si="3"/>
        <v>32</v>
      </c>
      <c r="B38" s="195" t="s">
        <v>77</v>
      </c>
      <c r="C38" s="195" t="s">
        <v>72</v>
      </c>
      <c r="D38" s="429" t="s">
        <v>84</v>
      </c>
      <c r="E38" s="429" t="s">
        <v>85</v>
      </c>
      <c r="F38" s="196" t="s">
        <v>328</v>
      </c>
      <c r="G38" s="196" t="s">
        <v>187</v>
      </c>
      <c r="H38" s="196"/>
      <c r="I38" s="196"/>
      <c r="J38" s="196"/>
      <c r="K38" s="196"/>
      <c r="L38" s="196"/>
      <c r="M38" s="196"/>
      <c r="N38" s="198" t="s">
        <v>602</v>
      </c>
      <c r="O38" s="347" t="s">
        <v>1005</v>
      </c>
      <c r="P38" s="371" t="s">
        <v>1004</v>
      </c>
      <c r="Q38" s="29" t="str">
        <f t="shared" si="15"/>
        <v>STAR_MF&gt;MFデザイン&gt;環境・ライブラリ&gt;納品&gt;&gt;&gt;&gt;&gt;&gt;</v>
      </c>
      <c r="R38" s="192">
        <f t="shared" si="16"/>
        <v>0</v>
      </c>
      <c r="S38" s="203"/>
      <c r="T38" s="203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184"/>
    </row>
    <row r="39" spans="1:50" ht="12.6" customHeight="1">
      <c r="A39" s="195">
        <f t="shared" si="3"/>
        <v>33</v>
      </c>
      <c r="B39" s="195" t="s">
        <v>77</v>
      </c>
      <c r="C39" s="195" t="s">
        <v>350</v>
      </c>
      <c r="D39" s="429" t="s">
        <v>84</v>
      </c>
      <c r="E39" s="429" t="s">
        <v>85</v>
      </c>
      <c r="F39" s="196" t="s">
        <v>321</v>
      </c>
      <c r="G39" s="196" t="s">
        <v>104</v>
      </c>
      <c r="H39" s="196"/>
      <c r="I39" s="196"/>
      <c r="J39" s="196"/>
      <c r="K39" s="196"/>
      <c r="L39" s="196"/>
      <c r="M39" s="196"/>
      <c r="N39" s="198" t="s">
        <v>222</v>
      </c>
      <c r="O39" s="347" t="s">
        <v>1041</v>
      </c>
      <c r="P39" s="371" t="s">
        <v>1040</v>
      </c>
      <c r="Q39" s="29" t="str">
        <f t="shared" si="15"/>
        <v>STAR_MF&gt;MFデザイン&gt;ホワイトモック&gt;新規&gt;&gt;&gt;&gt;&gt;&gt;</v>
      </c>
      <c r="R39" s="192">
        <f t="shared" si="16"/>
        <v>0</v>
      </c>
      <c r="S39" s="203"/>
      <c r="T39" s="203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184"/>
    </row>
    <row r="40" spans="1:50" ht="12.6" customHeight="1">
      <c r="A40" s="195">
        <f t="shared" si="3"/>
        <v>34</v>
      </c>
      <c r="B40" s="195" t="s">
        <v>77</v>
      </c>
      <c r="C40" s="195" t="s">
        <v>72</v>
      </c>
      <c r="D40" s="429" t="s">
        <v>84</v>
      </c>
      <c r="E40" s="429" t="s">
        <v>85</v>
      </c>
      <c r="F40" s="196" t="s">
        <v>328</v>
      </c>
      <c r="G40" s="196" t="s">
        <v>187</v>
      </c>
      <c r="H40" s="196"/>
      <c r="I40" s="196"/>
      <c r="J40" s="196"/>
      <c r="K40" s="196"/>
      <c r="L40" s="196"/>
      <c r="M40" s="196"/>
      <c r="N40" s="198" t="s">
        <v>602</v>
      </c>
      <c r="O40" s="347" t="s">
        <v>1070</v>
      </c>
      <c r="P40" s="371" t="s">
        <v>1069</v>
      </c>
      <c r="Q40" s="29" t="str">
        <f t="shared" ref="Q40" si="19">IF(ISBLANK(D40),"",D40&amp;"&gt;"&amp;E40&amp;"&gt;"&amp;F40&amp;"&gt;"&amp;G40&amp;"&gt;"&amp;H40&amp;"&gt;"&amp;I40&amp;"&gt;"&amp;J40&amp;"&gt;"&amp;K40&amp;"&gt;"&amp;L40&amp;"&gt;"&amp;M40)</f>
        <v>STAR_MF&gt;MFデザイン&gt;環境・ライブラリ&gt;納品&gt;&gt;&gt;&gt;&gt;&gt;</v>
      </c>
      <c r="R40" s="192">
        <f t="shared" ref="R40" si="20">SUM(S40:AW40)</f>
        <v>0</v>
      </c>
      <c r="S40" s="203"/>
      <c r="T40" s="203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184"/>
    </row>
    <row r="41" spans="1:50" ht="12.6" customHeight="1">
      <c r="A41" s="195">
        <f t="shared" si="3"/>
        <v>35</v>
      </c>
      <c r="B41" s="195" t="s">
        <v>77</v>
      </c>
      <c r="C41" s="195" t="s">
        <v>350</v>
      </c>
      <c r="D41" s="429" t="s">
        <v>84</v>
      </c>
      <c r="E41" s="429" t="s">
        <v>85</v>
      </c>
      <c r="F41" s="196" t="s">
        <v>328</v>
      </c>
      <c r="G41" s="196" t="s">
        <v>187</v>
      </c>
      <c r="H41" s="196"/>
      <c r="I41" s="196"/>
      <c r="J41" s="196"/>
      <c r="K41" s="196"/>
      <c r="L41" s="196"/>
      <c r="M41" s="196"/>
      <c r="N41" s="198" t="s">
        <v>602</v>
      </c>
      <c r="O41" s="347" t="s">
        <v>1070</v>
      </c>
      <c r="P41" s="371" t="s">
        <v>1069</v>
      </c>
      <c r="Q41" s="29" t="str">
        <f t="shared" si="15"/>
        <v>STAR_MF&gt;MFデザイン&gt;環境・ライブラリ&gt;納品&gt;&gt;&gt;&gt;&gt;&gt;</v>
      </c>
      <c r="R41" s="192">
        <f t="shared" si="16"/>
        <v>0</v>
      </c>
      <c r="S41" s="203"/>
      <c r="T41" s="203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184"/>
    </row>
    <row r="42" spans="1:50" ht="12.6" customHeight="1">
      <c r="A42" s="195">
        <f t="shared" si="3"/>
        <v>36</v>
      </c>
      <c r="B42" s="195" t="s">
        <v>77</v>
      </c>
      <c r="C42" s="195" t="s">
        <v>72</v>
      </c>
      <c r="D42" s="429" t="s">
        <v>84</v>
      </c>
      <c r="E42" s="429" t="s">
        <v>85</v>
      </c>
      <c r="F42" s="196" t="s">
        <v>328</v>
      </c>
      <c r="G42" s="196" t="s">
        <v>119</v>
      </c>
      <c r="H42" s="196" t="s">
        <v>120</v>
      </c>
      <c r="I42" s="196"/>
      <c r="J42" s="196"/>
      <c r="K42" s="196"/>
      <c r="L42" s="196"/>
      <c r="M42" s="196"/>
      <c r="N42" s="198" t="s">
        <v>222</v>
      </c>
      <c r="O42" s="347" t="s">
        <v>1085</v>
      </c>
      <c r="P42" s="371" t="s">
        <v>1086</v>
      </c>
      <c r="Q42" s="29" t="str">
        <f t="shared" si="7"/>
        <v>STAR_MF&gt;MFデザイン&gt;環境・ライブラリ&gt;内部改善&gt;必須&gt;&gt;&gt;&gt;&gt;</v>
      </c>
      <c r="R42" s="192">
        <f t="shared" si="8"/>
        <v>0</v>
      </c>
      <c r="S42" s="203"/>
      <c r="T42" s="203"/>
      <c r="U42" s="203"/>
      <c r="V42" s="203"/>
      <c r="W42" s="203"/>
      <c r="X42" s="203"/>
      <c r="Y42" s="203"/>
      <c r="Z42" s="203"/>
      <c r="AA42" s="203"/>
      <c r="AB42" s="203"/>
      <c r="AC42" s="203"/>
      <c r="AD42" s="203"/>
      <c r="AE42" s="203"/>
      <c r="AF42" s="203"/>
      <c r="AG42" s="203"/>
      <c r="AH42" s="203"/>
      <c r="AI42" s="203"/>
      <c r="AJ42" s="203"/>
      <c r="AK42" s="203"/>
      <c r="AL42" s="203"/>
      <c r="AM42" s="203"/>
      <c r="AN42" s="203"/>
      <c r="AO42" s="203"/>
      <c r="AP42" s="203"/>
      <c r="AQ42" s="203"/>
      <c r="AR42" s="203"/>
      <c r="AS42" s="203"/>
      <c r="AT42" s="203"/>
      <c r="AU42" s="203"/>
      <c r="AV42" s="203"/>
      <c r="AW42" s="203"/>
      <c r="AX42" s="184"/>
    </row>
    <row r="43" spans="1:50" ht="12.6" customHeight="1">
      <c r="A43" s="195">
        <f t="shared" si="3"/>
        <v>37</v>
      </c>
      <c r="B43" s="195" t="s">
        <v>77</v>
      </c>
      <c r="C43" s="195" t="s">
        <v>72</v>
      </c>
      <c r="D43" s="429" t="s">
        <v>84</v>
      </c>
      <c r="E43" s="429" t="s">
        <v>85</v>
      </c>
      <c r="F43" s="196" t="s">
        <v>328</v>
      </c>
      <c r="G43" s="196" t="s">
        <v>119</v>
      </c>
      <c r="H43" s="196" t="s">
        <v>120</v>
      </c>
      <c r="I43" s="196"/>
      <c r="J43" s="196"/>
      <c r="K43" s="196"/>
      <c r="L43" s="196"/>
      <c r="M43" s="196"/>
      <c r="N43" s="198" t="s">
        <v>222</v>
      </c>
      <c r="O43" s="347" t="s">
        <v>1130</v>
      </c>
      <c r="P43" s="371" t="s">
        <v>1129</v>
      </c>
      <c r="Q43" s="29" t="str">
        <f t="shared" si="7"/>
        <v>STAR_MF&gt;MFデザイン&gt;環境・ライブラリ&gt;内部改善&gt;必須&gt;&gt;&gt;&gt;&gt;</v>
      </c>
      <c r="R43" s="192">
        <f t="shared" si="8"/>
        <v>0</v>
      </c>
      <c r="S43" s="203"/>
      <c r="T43" s="203"/>
      <c r="U43" s="203"/>
      <c r="V43" s="203"/>
      <c r="W43" s="203"/>
      <c r="X43" s="203"/>
      <c r="Y43" s="203"/>
      <c r="Z43" s="203"/>
      <c r="AA43" s="203"/>
      <c r="AB43" s="203"/>
      <c r="AC43" s="203"/>
      <c r="AD43" s="203"/>
      <c r="AE43" s="203"/>
      <c r="AF43" s="203"/>
      <c r="AG43" s="203"/>
      <c r="AH43" s="203"/>
      <c r="AI43" s="203"/>
      <c r="AJ43" s="203"/>
      <c r="AK43" s="203"/>
      <c r="AL43" s="203"/>
      <c r="AM43" s="203"/>
      <c r="AN43" s="203"/>
      <c r="AO43" s="203"/>
      <c r="AP43" s="203"/>
      <c r="AQ43" s="203"/>
      <c r="AR43" s="203"/>
      <c r="AS43" s="203"/>
      <c r="AT43" s="203"/>
      <c r="AU43" s="203"/>
      <c r="AV43" s="203"/>
      <c r="AW43" s="203"/>
      <c r="AX43" s="184"/>
    </row>
    <row r="44" spans="1:50" ht="12.6" customHeight="1">
      <c r="A44" s="195">
        <f t="shared" si="3"/>
        <v>38</v>
      </c>
      <c r="B44" s="195" t="s">
        <v>77</v>
      </c>
      <c r="C44" s="195" t="s">
        <v>350</v>
      </c>
      <c r="D44" s="429" t="s">
        <v>84</v>
      </c>
      <c r="E44" s="429" t="s">
        <v>85</v>
      </c>
      <c r="F44" s="196" t="s">
        <v>328</v>
      </c>
      <c r="G44" s="196" t="s">
        <v>187</v>
      </c>
      <c r="H44" s="196"/>
      <c r="I44" s="196"/>
      <c r="J44" s="196"/>
      <c r="K44" s="196"/>
      <c r="L44" s="196"/>
      <c r="M44" s="196"/>
      <c r="N44" s="198" t="s">
        <v>602</v>
      </c>
      <c r="O44" s="347" t="s">
        <v>1160</v>
      </c>
      <c r="P44" s="371" t="s">
        <v>1161</v>
      </c>
      <c r="Q44" s="29" t="str">
        <f t="shared" si="7"/>
        <v>STAR_MF&gt;MFデザイン&gt;環境・ライブラリ&gt;納品&gt;&gt;&gt;&gt;&gt;&gt;</v>
      </c>
      <c r="R44" s="192">
        <f t="shared" si="8"/>
        <v>0</v>
      </c>
      <c r="S44" s="203"/>
      <c r="T44" s="203"/>
      <c r="U44" s="203"/>
      <c r="V44" s="203"/>
      <c r="W44" s="203"/>
      <c r="X44" s="203"/>
      <c r="Y44" s="203"/>
      <c r="Z44" s="203"/>
      <c r="AA44" s="203"/>
      <c r="AB44" s="203"/>
      <c r="AC44" s="203"/>
      <c r="AD44" s="203"/>
      <c r="AE44" s="203"/>
      <c r="AF44" s="203"/>
      <c r="AG44" s="203"/>
      <c r="AH44" s="203"/>
      <c r="AI44" s="203"/>
      <c r="AJ44" s="203"/>
      <c r="AK44" s="203"/>
      <c r="AL44" s="203"/>
      <c r="AM44" s="203"/>
      <c r="AN44" s="203"/>
      <c r="AO44" s="203"/>
      <c r="AP44" s="203"/>
      <c r="AQ44" s="203"/>
      <c r="AR44" s="203"/>
      <c r="AS44" s="203"/>
      <c r="AT44" s="203"/>
      <c r="AU44" s="203"/>
      <c r="AV44" s="203"/>
      <c r="AW44" s="203"/>
      <c r="AX44" s="184"/>
    </row>
    <row r="45" spans="1:50" ht="12.6" customHeight="1">
      <c r="A45" s="195">
        <f t="shared" si="3"/>
        <v>39</v>
      </c>
      <c r="B45" s="195" t="s">
        <v>77</v>
      </c>
      <c r="C45" s="195" t="s">
        <v>72</v>
      </c>
      <c r="D45" s="429" t="s">
        <v>84</v>
      </c>
      <c r="E45" s="429" t="s">
        <v>85</v>
      </c>
      <c r="F45" s="196" t="s">
        <v>39</v>
      </c>
      <c r="G45" s="196" t="s">
        <v>182</v>
      </c>
      <c r="H45" s="196"/>
      <c r="I45" s="196"/>
      <c r="J45" s="196"/>
      <c r="K45" s="196"/>
      <c r="L45" s="196"/>
      <c r="M45" s="196"/>
      <c r="N45" s="198" t="s">
        <v>222</v>
      </c>
      <c r="O45" s="347" t="s">
        <v>1166</v>
      </c>
      <c r="P45" s="371" t="s">
        <v>1165</v>
      </c>
      <c r="Q45" s="29" t="str">
        <f t="shared" ref="Q45:Q47" si="21">IF(ISBLANK(D45),"",D45&amp;"&gt;"&amp;E45&amp;"&gt;"&amp;F45&amp;"&gt;"&amp;G45&amp;"&gt;"&amp;H45&amp;"&gt;"&amp;I45&amp;"&gt;"&amp;J45&amp;"&gt;"&amp;K45&amp;"&gt;"&amp;L45&amp;"&gt;"&amp;M45)</f>
        <v>STAR_MF&gt;MFデザイン&gt;エンハンス&gt;調査・問合せ&gt;&gt;&gt;&gt;&gt;&gt;</v>
      </c>
      <c r="R45" s="192">
        <f t="shared" ref="R45:R47" si="22">SUM(S45:AW45)</f>
        <v>0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184"/>
    </row>
    <row r="46" spans="1:50" ht="12.6" customHeight="1">
      <c r="A46" s="195">
        <f t="shared" si="3"/>
        <v>40</v>
      </c>
      <c r="B46" s="195" t="s">
        <v>77</v>
      </c>
      <c r="C46" s="195" t="s">
        <v>72</v>
      </c>
      <c r="D46" s="429" t="s">
        <v>84</v>
      </c>
      <c r="E46" s="429" t="s">
        <v>85</v>
      </c>
      <c r="F46" s="196" t="s">
        <v>39</v>
      </c>
      <c r="G46" s="196" t="s">
        <v>182</v>
      </c>
      <c r="H46" s="196"/>
      <c r="I46" s="196"/>
      <c r="J46" s="196"/>
      <c r="K46" s="196"/>
      <c r="L46" s="196"/>
      <c r="M46" s="196"/>
      <c r="N46" s="198" t="s">
        <v>222</v>
      </c>
      <c r="O46" s="347" t="s">
        <v>1170</v>
      </c>
      <c r="P46" s="371" t="s">
        <v>1169</v>
      </c>
      <c r="Q46" s="29" t="str">
        <f t="shared" si="21"/>
        <v>STAR_MF&gt;MFデザイン&gt;エンハンス&gt;調査・問合せ&gt;&gt;&gt;&gt;&gt;&gt;</v>
      </c>
      <c r="R46" s="192">
        <f t="shared" si="22"/>
        <v>0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184"/>
    </row>
    <row r="47" spans="1:50" ht="12.6" customHeight="1">
      <c r="A47" s="195">
        <f t="shared" si="3"/>
        <v>41</v>
      </c>
      <c r="B47" s="195" t="s">
        <v>77</v>
      </c>
      <c r="C47" s="195" t="s">
        <v>350</v>
      </c>
      <c r="D47" s="429" t="s">
        <v>84</v>
      </c>
      <c r="E47" s="429" t="s">
        <v>85</v>
      </c>
      <c r="F47" s="196" t="s">
        <v>197</v>
      </c>
      <c r="G47" s="196" t="s">
        <v>104</v>
      </c>
      <c r="H47" s="196"/>
      <c r="I47" s="196"/>
      <c r="J47" s="196"/>
      <c r="K47" s="196"/>
      <c r="L47" s="196"/>
      <c r="M47" s="196"/>
      <c r="N47" s="198" t="s">
        <v>602</v>
      </c>
      <c r="O47" s="347" t="s">
        <v>1238</v>
      </c>
      <c r="P47" s="371" t="s">
        <v>1239</v>
      </c>
      <c r="Q47" s="29" t="str">
        <f t="shared" si="21"/>
        <v>STAR_MF&gt;MFデザイン&gt;テーマ対応&gt;新規&gt;&gt;&gt;&gt;&gt;&gt;</v>
      </c>
      <c r="R47" s="192">
        <f t="shared" si="22"/>
        <v>0</v>
      </c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184"/>
    </row>
    <row r="48" spans="1:50" ht="12.6" customHeight="1">
      <c r="A48" s="195">
        <f t="shared" si="3"/>
        <v>42</v>
      </c>
      <c r="B48" s="195" t="s">
        <v>77</v>
      </c>
      <c r="C48" s="195" t="s">
        <v>72</v>
      </c>
      <c r="D48" s="429" t="s">
        <v>84</v>
      </c>
      <c r="E48" s="429" t="s">
        <v>85</v>
      </c>
      <c r="F48" s="196" t="s">
        <v>123</v>
      </c>
      <c r="G48" s="196"/>
      <c r="H48" s="196"/>
      <c r="I48" s="196"/>
      <c r="J48" s="196"/>
      <c r="K48" s="196"/>
      <c r="L48" s="196"/>
      <c r="M48" s="196"/>
      <c r="N48" s="198" t="s">
        <v>602</v>
      </c>
      <c r="O48" s="347" t="s">
        <v>1241</v>
      </c>
      <c r="P48" s="371" t="s">
        <v>1240</v>
      </c>
      <c r="Q48" s="29" t="str">
        <f t="shared" ref="Q48" si="23">IF(ISBLANK(D48),"",D48&amp;"&gt;"&amp;E48&amp;"&gt;"&amp;F48&amp;"&gt;"&amp;G48&amp;"&gt;"&amp;H48&amp;"&gt;"&amp;I48&amp;"&gt;"&amp;J48&amp;"&gt;"&amp;K48&amp;"&gt;"&amp;L48&amp;"&gt;"&amp;M48)</f>
        <v>STAR_MF&gt;MFデザイン&gt;追付き&gt;&gt;&gt;&gt;&gt;&gt;&gt;</v>
      </c>
      <c r="R48" s="192">
        <f t="shared" ref="R48" si="24">SUM(S48:AW48)</f>
        <v>0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184"/>
    </row>
    <row r="49" spans="1:50" ht="12.6" customHeight="1">
      <c r="A49" s="195">
        <f t="shared" si="3"/>
        <v>43</v>
      </c>
      <c r="B49" s="195" t="s">
        <v>77</v>
      </c>
      <c r="C49" s="195" t="s">
        <v>350</v>
      </c>
      <c r="D49" s="429" t="s">
        <v>84</v>
      </c>
      <c r="E49" s="429" t="s">
        <v>85</v>
      </c>
      <c r="F49" s="196" t="s">
        <v>328</v>
      </c>
      <c r="G49" s="196" t="s">
        <v>119</v>
      </c>
      <c r="H49" s="196" t="s">
        <v>120</v>
      </c>
      <c r="I49" s="196"/>
      <c r="J49" s="196"/>
      <c r="K49" s="196"/>
      <c r="L49" s="196"/>
      <c r="M49" s="196"/>
      <c r="N49" s="198" t="s">
        <v>222</v>
      </c>
      <c r="O49" s="347" t="s">
        <v>1120</v>
      </c>
      <c r="P49" s="371" t="s">
        <v>1151</v>
      </c>
      <c r="Q49" s="29" t="str">
        <f t="shared" ref="Q49" si="25">IF(ISBLANK(D49),"",D49&amp;"&gt;"&amp;E49&amp;"&gt;"&amp;F49&amp;"&gt;"&amp;G49&amp;"&gt;"&amp;H49&amp;"&gt;"&amp;I49&amp;"&gt;"&amp;J49&amp;"&gt;"&amp;K49&amp;"&gt;"&amp;L49&amp;"&gt;"&amp;M49)</f>
        <v>STAR_MF&gt;MFデザイン&gt;環境・ライブラリ&gt;内部改善&gt;必須&gt;&gt;&gt;&gt;&gt;</v>
      </c>
      <c r="R49" s="192">
        <f t="shared" ref="R49" si="26">SUM(S49:AW49)</f>
        <v>0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184"/>
    </row>
    <row r="50" spans="1:50" ht="12.6" customHeight="1">
      <c r="A50" s="206"/>
      <c r="B50" s="207" t="s">
        <v>348</v>
      </c>
      <c r="C50" s="207"/>
      <c r="D50" s="432"/>
      <c r="E50" s="433"/>
      <c r="F50" s="433"/>
      <c r="G50" s="433"/>
      <c r="H50" s="433"/>
      <c r="I50" s="434"/>
      <c r="J50" s="434"/>
      <c r="K50" s="434"/>
      <c r="L50" s="434"/>
      <c r="M50" s="434"/>
      <c r="N50" s="434"/>
      <c r="O50" s="348"/>
      <c r="P50" s="344"/>
      <c r="Q50" s="435"/>
      <c r="R50" s="211"/>
      <c r="S50" s="211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1"/>
      <c r="AP50" s="211"/>
      <c r="AQ50" s="211"/>
      <c r="AR50" s="211"/>
      <c r="AS50" s="211"/>
      <c r="AT50" s="211"/>
      <c r="AU50" s="211"/>
      <c r="AV50" s="211"/>
      <c r="AW50" s="208"/>
      <c r="AX50" s="212"/>
    </row>
    <row r="51" spans="1:50">
      <c r="I51" s="171"/>
      <c r="J51" s="171"/>
      <c r="K51" s="171"/>
      <c r="L51" s="171"/>
      <c r="M51" s="171"/>
      <c r="P51" s="345"/>
      <c r="Q51" s="215"/>
      <c r="R51" s="215"/>
      <c r="S51" s="174"/>
      <c r="AW51" s="167"/>
      <c r="AX51" s="167"/>
    </row>
  </sheetData>
  <autoFilter ref="A6:AW50" xr:uid="{00000000-0009-0000-0000-000007000000}"/>
  <phoneticPr fontId="4"/>
  <conditionalFormatting sqref="S50:AW50 S23:AW23 S19:AW19 S42:AW42 AK34:AL34 S7:AW16">
    <cfRule type="expression" dxfId="49" priority="47">
      <formula>S$5=0</formula>
    </cfRule>
  </conditionalFormatting>
  <conditionalFormatting sqref="S49:AW49">
    <cfRule type="expression" dxfId="48" priority="23">
      <formula>S$5=0</formula>
    </cfRule>
  </conditionalFormatting>
  <conditionalFormatting sqref="S18:AW18">
    <cfRule type="expression" dxfId="47" priority="20">
      <formula>S$5=0</formula>
    </cfRule>
  </conditionalFormatting>
  <conditionalFormatting sqref="S17:AW17">
    <cfRule type="expression" dxfId="46" priority="19">
      <formula>S$5=0</formula>
    </cfRule>
  </conditionalFormatting>
  <conditionalFormatting sqref="S20:AW20 S22:AW22">
    <cfRule type="expression" dxfId="45" priority="16">
      <formula>S$5=0</formula>
    </cfRule>
  </conditionalFormatting>
  <conditionalFormatting sqref="S21:AW21">
    <cfRule type="expression" dxfId="44" priority="10">
      <formula>S$5=0</formula>
    </cfRule>
  </conditionalFormatting>
  <conditionalFormatting sqref="S24:AW35 S37:AW39 S41:AW41">
    <cfRule type="expression" dxfId="43" priority="9">
      <formula>S$5=0</formula>
    </cfRule>
  </conditionalFormatting>
  <conditionalFormatting sqref="S36:AW36">
    <cfRule type="expression" dxfId="42" priority="8">
      <formula>S$5=0</formula>
    </cfRule>
  </conditionalFormatting>
  <conditionalFormatting sqref="S45:AW45">
    <cfRule type="expression" dxfId="41" priority="7">
      <formula>S$5=0</formula>
    </cfRule>
  </conditionalFormatting>
  <conditionalFormatting sqref="S43:AW43">
    <cfRule type="expression" dxfId="40" priority="6">
      <formula>S$5=0</formula>
    </cfRule>
  </conditionalFormatting>
  <conditionalFormatting sqref="S46:AW46">
    <cfRule type="expression" dxfId="39" priority="5">
      <formula>S$5=0</formula>
    </cfRule>
  </conditionalFormatting>
  <conditionalFormatting sqref="S48:AW48">
    <cfRule type="expression" dxfId="38" priority="4">
      <formula>S$5=0</formula>
    </cfRule>
  </conditionalFormatting>
  <conditionalFormatting sqref="S47:AW47">
    <cfRule type="expression" dxfId="37" priority="3">
      <formula>S$5=0</formula>
    </cfRule>
  </conditionalFormatting>
  <conditionalFormatting sqref="S40:AW40">
    <cfRule type="expression" dxfId="36" priority="2">
      <formula>S$5=0</formula>
    </cfRule>
  </conditionalFormatting>
  <conditionalFormatting sqref="S44:AW44">
    <cfRule type="expression" dxfId="35" priority="1">
      <formula>S$5=0</formula>
    </cfRule>
  </conditionalFormatting>
  <dataValidations count="5">
    <dataValidation type="list" allowBlank="1" showInputMessage="1" showErrorMessage="1" sqref="C7:C49" xr:uid="{00000000-0002-0000-0700-000000000000}">
      <formula1>役割</formula1>
    </dataValidation>
    <dataValidation type="list" allowBlank="1" showInputMessage="1" showErrorMessage="1" sqref="B7:B49" xr:uid="{00000000-0002-0000-0700-000001000000}">
      <formula1>メンバ</formula1>
    </dataValidation>
    <dataValidation type="list" allowBlank="1" showInputMessage="1" showErrorMessage="1" sqref="D7:D49" xr:uid="{00000000-0002-0000-0700-000002000000}">
      <formula1>分類1</formula1>
    </dataValidation>
    <dataValidation type="list" allowBlank="1" showInputMessage="1" sqref="N7:N50" xr:uid="{00000000-0002-0000-0700-000003000000}">
      <formula1>補助1</formula1>
    </dataValidation>
    <dataValidation type="list" allowBlank="1" showInputMessage="1" showErrorMessage="1" sqref="E7:M49" xr:uid="{00000000-0002-0000-0700-000004000000}">
      <formula1>INDIRECT(D7)</formula1>
    </dataValidation>
  </dataValidations>
  <pageMargins left="0.7" right="0.7" top="0.75" bottom="0.75" header="0.3" footer="0.3"/>
  <pageSetup paperSize="9" scale="66" orientation="landscape" r:id="rId1"/>
  <colBreaks count="1" manualBreakCount="1">
    <brk id="18" max="1048575" man="1"/>
  </colBreak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tabColor rgb="FFFFA3C2"/>
    <pageSetUpPr fitToPage="1"/>
  </sheetPr>
  <dimension ref="A1:AX54"/>
  <sheetViews>
    <sheetView showGridLines="0" zoomScale="85" zoomScaleNormal="85" workbookViewId="0"/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8" width="8.125" style="213" customWidth="1"/>
    <col min="9" max="13" width="8.125" style="213" hidden="1" customWidth="1" outlineLevel="1"/>
    <col min="14" max="14" width="8.125" style="171" customWidth="1" collapsed="1"/>
    <col min="15" max="15" width="8.125" style="171" customWidth="1"/>
    <col min="16" max="16" width="21.5" style="172" customWidth="1"/>
    <col min="17" max="17" width="13.625" style="172" hidden="1" customWidth="1" outlineLevel="1"/>
    <col min="18" max="18" width="6.75" style="172" customWidth="1" collapsed="1"/>
    <col min="19" max="19" width="7.25" style="173" customWidth="1" outlineLevel="1"/>
    <col min="20" max="20" width="7.25" style="174" customWidth="1" outlineLevel="1"/>
    <col min="21" max="25" width="7.25" style="174" customWidth="1" outlineLevel="1" collapsed="1"/>
    <col min="26" max="26" width="7.25" style="174" customWidth="1" outlineLevel="1"/>
    <col min="27" max="33" width="7.25" style="174" customWidth="1" outlineLevel="1" collapsed="1"/>
    <col min="34" max="34" width="7.25" style="174" customWidth="1" outlineLevel="1"/>
    <col min="35" max="41" width="7.25" style="174" customWidth="1" outlineLevel="1" collapsed="1"/>
    <col min="42" max="42" width="7.25" style="174" customWidth="1" outlineLevel="1"/>
    <col min="43" max="49" width="7.25" style="174" customWidth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>SUM(S6:AW6)</f>
        <v>0</v>
      </c>
      <c r="S6" s="278">
        <f t="shared" ref="S6:AW6" si="1">SUBTOTAL(9,(S7:S917))</f>
        <v>0</v>
      </c>
      <c r="T6" s="279">
        <f t="shared" si="1"/>
        <v>0</v>
      </c>
      <c r="U6" s="279">
        <f t="shared" si="1"/>
        <v>0</v>
      </c>
      <c r="V6" s="279">
        <f t="shared" si="1"/>
        <v>0</v>
      </c>
      <c r="W6" s="279">
        <f t="shared" si="1"/>
        <v>0</v>
      </c>
      <c r="X6" s="279">
        <f t="shared" si="1"/>
        <v>0</v>
      </c>
      <c r="Y6" s="279">
        <f t="shared" si="1"/>
        <v>0</v>
      </c>
      <c r="Z6" s="279">
        <f t="shared" si="1"/>
        <v>0</v>
      </c>
      <c r="AA6" s="279">
        <f t="shared" si="1"/>
        <v>0</v>
      </c>
      <c r="AB6" s="279">
        <f t="shared" si="1"/>
        <v>0</v>
      </c>
      <c r="AC6" s="279">
        <f t="shared" si="1"/>
        <v>0</v>
      </c>
      <c r="AD6" s="279">
        <f t="shared" si="1"/>
        <v>0</v>
      </c>
      <c r="AE6" s="279">
        <f t="shared" si="1"/>
        <v>0</v>
      </c>
      <c r="AF6" s="279">
        <f t="shared" si="1"/>
        <v>0</v>
      </c>
      <c r="AG6" s="279">
        <f t="shared" si="1"/>
        <v>0</v>
      </c>
      <c r="AH6" s="279">
        <f t="shared" si="1"/>
        <v>0</v>
      </c>
      <c r="AI6" s="279">
        <f t="shared" si="1"/>
        <v>0</v>
      </c>
      <c r="AJ6" s="279">
        <f t="shared" si="1"/>
        <v>0</v>
      </c>
      <c r="AK6" s="279">
        <f t="shared" si="1"/>
        <v>0</v>
      </c>
      <c r="AL6" s="279">
        <f t="shared" si="1"/>
        <v>0</v>
      </c>
      <c r="AM6" s="279">
        <f t="shared" si="1"/>
        <v>0</v>
      </c>
      <c r="AN6" s="279">
        <f t="shared" si="1"/>
        <v>0</v>
      </c>
      <c r="AO6" s="279">
        <f t="shared" si="1"/>
        <v>0</v>
      </c>
      <c r="AP6" s="279">
        <f t="shared" si="1"/>
        <v>0</v>
      </c>
      <c r="AQ6" s="279">
        <f t="shared" si="1"/>
        <v>0</v>
      </c>
      <c r="AR6" s="279">
        <f t="shared" si="1"/>
        <v>0</v>
      </c>
      <c r="AS6" s="279">
        <f t="shared" si="1"/>
        <v>0</v>
      </c>
      <c r="AT6" s="279">
        <f t="shared" si="1"/>
        <v>0</v>
      </c>
      <c r="AU6" s="279">
        <f t="shared" si="1"/>
        <v>0</v>
      </c>
      <c r="AV6" s="279">
        <f t="shared" si="1"/>
        <v>0</v>
      </c>
      <c r="AW6" s="279">
        <f t="shared" si="1"/>
        <v>0</v>
      </c>
      <c r="AX6" s="194"/>
    </row>
    <row r="7" spans="1:50" ht="12.6" customHeight="1">
      <c r="A7" s="195">
        <f>ROW()-6</f>
        <v>1</v>
      </c>
      <c r="B7" s="195" t="s">
        <v>78</v>
      </c>
      <c r="C7" s="195" t="s">
        <v>87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199"/>
      <c r="P7" s="200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52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52" si="3">ROW()-6</f>
        <v>2</v>
      </c>
      <c r="B8" s="195" t="s">
        <v>78</v>
      </c>
      <c r="C8" s="195" t="s">
        <v>87</v>
      </c>
      <c r="D8" s="429" t="s">
        <v>84</v>
      </c>
      <c r="E8" s="429" t="s">
        <v>85</v>
      </c>
      <c r="F8" s="429" t="s">
        <v>379</v>
      </c>
      <c r="G8" s="429" t="s">
        <v>380</v>
      </c>
      <c r="H8" s="429"/>
      <c r="I8" s="429"/>
      <c r="J8" s="429"/>
      <c r="K8" s="429"/>
      <c r="L8" s="429"/>
      <c r="M8" s="429"/>
      <c r="N8" s="430" t="s">
        <v>222</v>
      </c>
      <c r="O8" s="370"/>
      <c r="P8" s="369" t="s">
        <v>392</v>
      </c>
      <c r="Q8" s="238" t="str">
        <f>IF(ISBLANK(D8),"",D8&amp;"&gt;"&amp;E8&amp;"&gt;"&amp;F8&amp;"&gt;"&amp;G8&amp;"&gt;"&amp;H8&amp;"&gt;"&amp;I8&amp;"&gt;"&amp;J8&amp;"&gt;"&amp;K8&amp;"&gt;"&amp;L8&amp;"&gt;"&amp;M8)</f>
        <v>STAR_MF&gt;MFデザイン&gt;打合せ&gt;内部&gt;&gt;&gt;&gt;&gt;&gt;</v>
      </c>
      <c r="R8" s="192">
        <f t="shared" si="2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78</v>
      </c>
      <c r="C9" s="195" t="s">
        <v>87</v>
      </c>
      <c r="D9" s="429" t="s">
        <v>84</v>
      </c>
      <c r="E9" s="429" t="s">
        <v>85</v>
      </c>
      <c r="F9" s="429" t="s">
        <v>379</v>
      </c>
      <c r="G9" s="429" t="s">
        <v>380</v>
      </c>
      <c r="H9" s="429"/>
      <c r="I9" s="429"/>
      <c r="J9" s="429"/>
      <c r="K9" s="429"/>
      <c r="L9" s="429"/>
      <c r="M9" s="429"/>
      <c r="N9" s="430" t="s">
        <v>222</v>
      </c>
      <c r="O9" s="370"/>
      <c r="P9" s="369" t="s">
        <v>399</v>
      </c>
      <c r="Q9" s="238" t="str">
        <f t="shared" ref="Q9:Q52" si="4">IF(ISBLANK(D9),"",D9&amp;"&gt;"&amp;E9&amp;"&gt;"&amp;F9&amp;"&gt;"&amp;G9&amp;"&gt;"&amp;H9&amp;"&gt;"&amp;I9&amp;"&gt;"&amp;J9&amp;"&gt;"&amp;K9&amp;"&gt;"&amp;L9&amp;"&gt;"&amp;M9)</f>
        <v>STAR_MF&gt;MFデザイン&gt;打合せ&gt;内部&gt;&gt;&gt;&gt;&gt;&gt;</v>
      </c>
      <c r="R9" s="192">
        <f t="shared" si="2"/>
        <v>0</v>
      </c>
      <c r="S9" s="201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2"/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78</v>
      </c>
      <c r="C10" s="195" t="s">
        <v>87</v>
      </c>
      <c r="D10" s="429" t="s">
        <v>84</v>
      </c>
      <c r="E10" s="429" t="s">
        <v>322</v>
      </c>
      <c r="F10" s="429" t="s">
        <v>108</v>
      </c>
      <c r="G10" s="429"/>
      <c r="H10" s="429"/>
      <c r="I10" s="429"/>
      <c r="J10" s="429"/>
      <c r="K10" s="429"/>
      <c r="L10" s="429"/>
      <c r="M10" s="429"/>
      <c r="N10" s="430" t="s">
        <v>222</v>
      </c>
      <c r="O10" s="370"/>
      <c r="P10" s="369" t="s">
        <v>402</v>
      </c>
      <c r="Q10" s="238" t="str">
        <f t="shared" si="4"/>
        <v>STAR_MF&gt;社内業務&gt;雑務&gt;&gt;&gt;&gt;&gt;&gt;&gt;</v>
      </c>
      <c r="R10" s="192">
        <f t="shared" si="2"/>
        <v>0</v>
      </c>
      <c r="S10" s="201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78</v>
      </c>
      <c r="C11" s="195" t="s">
        <v>87</v>
      </c>
      <c r="D11" s="429"/>
      <c r="E11" s="429"/>
      <c r="F11" s="429"/>
      <c r="G11" s="429"/>
      <c r="H11" s="429"/>
      <c r="I11" s="429"/>
      <c r="J11" s="429"/>
      <c r="K11" s="429"/>
      <c r="L11" s="429"/>
      <c r="M11" s="429"/>
      <c r="N11" s="430"/>
      <c r="O11" s="370"/>
      <c r="P11" s="369"/>
      <c r="Q11" s="238" t="str">
        <f t="shared" si="4"/>
        <v/>
      </c>
      <c r="R11" s="192">
        <f t="shared" si="2"/>
        <v>0</v>
      </c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78</v>
      </c>
      <c r="C12" s="195" t="s">
        <v>87</v>
      </c>
      <c r="D12" s="429" t="s">
        <v>84</v>
      </c>
      <c r="E12" s="429" t="s">
        <v>393</v>
      </c>
      <c r="F12" s="429" t="s">
        <v>394</v>
      </c>
      <c r="G12" s="429"/>
      <c r="H12" s="429"/>
      <c r="I12" s="429"/>
      <c r="J12" s="429"/>
      <c r="K12" s="429"/>
      <c r="L12" s="429"/>
      <c r="M12" s="429"/>
      <c r="N12" s="430" t="s">
        <v>222</v>
      </c>
      <c r="O12" s="370"/>
      <c r="P12" s="369" t="s">
        <v>395</v>
      </c>
      <c r="Q12" s="238" t="str">
        <f t="shared" si="4"/>
        <v>STAR_MF&gt;休暇&gt;有休&gt;&gt;&gt;&gt;&gt;&gt;&gt;</v>
      </c>
      <c r="R12" s="192">
        <f t="shared" si="2"/>
        <v>0</v>
      </c>
      <c r="S12" s="201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78</v>
      </c>
      <c r="C13" s="195" t="s">
        <v>87</v>
      </c>
      <c r="D13" s="429"/>
      <c r="E13" s="429"/>
      <c r="F13" s="429"/>
      <c r="G13" s="429"/>
      <c r="H13" s="429"/>
      <c r="I13" s="429"/>
      <c r="J13" s="429"/>
      <c r="K13" s="429"/>
      <c r="L13" s="429"/>
      <c r="M13" s="429"/>
      <c r="N13" s="430"/>
      <c r="O13" s="370"/>
      <c r="P13" s="369"/>
      <c r="Q13" s="238" t="str">
        <f t="shared" si="4"/>
        <v/>
      </c>
      <c r="R13" s="192">
        <f t="shared" si="2"/>
        <v>0</v>
      </c>
      <c r="S13" s="201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3"/>
        <v>8</v>
      </c>
      <c r="B14" s="195" t="s">
        <v>78</v>
      </c>
      <c r="C14" s="195" t="s">
        <v>87</v>
      </c>
      <c r="D14" s="429" t="s">
        <v>84</v>
      </c>
      <c r="E14" s="429" t="s">
        <v>85</v>
      </c>
      <c r="F14" s="429" t="s">
        <v>16</v>
      </c>
      <c r="G14" s="429" t="s">
        <v>104</v>
      </c>
      <c r="H14" s="429"/>
      <c r="I14" s="429"/>
      <c r="J14" s="429"/>
      <c r="K14" s="429"/>
      <c r="L14" s="429"/>
      <c r="M14" s="429"/>
      <c r="N14" s="430" t="s">
        <v>602</v>
      </c>
      <c r="O14" s="430" t="s">
        <v>896</v>
      </c>
      <c r="P14" s="200" t="s">
        <v>790</v>
      </c>
      <c r="Q14" s="238" t="str">
        <f t="shared" si="4"/>
        <v>STAR_MF&gt;MFデザイン&gt;新規ON&gt;新規&gt;&gt;&gt;&gt;&gt;&gt;</v>
      </c>
      <c r="R14" s="192">
        <f t="shared" si="2"/>
        <v>0</v>
      </c>
      <c r="S14" s="428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3"/>
      <c r="AW14" s="203"/>
      <c r="AX14" s="184"/>
    </row>
    <row r="15" spans="1:50" ht="12.6" customHeight="1">
      <c r="A15" s="195">
        <f t="shared" si="3"/>
        <v>9</v>
      </c>
      <c r="B15" s="195" t="s">
        <v>78</v>
      </c>
      <c r="C15" s="195" t="s">
        <v>87</v>
      </c>
      <c r="D15" s="429" t="s">
        <v>84</v>
      </c>
      <c r="E15" s="429" t="s">
        <v>85</v>
      </c>
      <c r="F15" s="429" t="s">
        <v>197</v>
      </c>
      <c r="G15" s="429" t="s">
        <v>104</v>
      </c>
      <c r="H15" s="429"/>
      <c r="I15" s="429"/>
      <c r="J15" s="429"/>
      <c r="K15" s="429"/>
      <c r="L15" s="429"/>
      <c r="M15" s="429"/>
      <c r="N15" s="430" t="s">
        <v>602</v>
      </c>
      <c r="O15" s="430" t="s">
        <v>828</v>
      </c>
      <c r="P15" s="200" t="s">
        <v>851</v>
      </c>
      <c r="Q15" s="238" t="str">
        <f t="shared" si="4"/>
        <v>STAR_MF&gt;MFデザイン&gt;テーマ対応&gt;新規&gt;&gt;&gt;&gt;&gt;&gt;</v>
      </c>
      <c r="R15" s="192">
        <f t="shared" si="2"/>
        <v>0</v>
      </c>
      <c r="S15" s="201"/>
      <c r="T15" s="201"/>
      <c r="U15" s="201"/>
      <c r="V15" s="201"/>
      <c r="W15" s="201"/>
      <c r="X15" s="202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4"/>
      <c r="AW15" s="204"/>
      <c r="AX15" s="184"/>
    </row>
    <row r="16" spans="1:50" ht="12.6" customHeight="1">
      <c r="A16" s="195">
        <f t="shared" si="3"/>
        <v>10</v>
      </c>
      <c r="B16" s="195" t="s">
        <v>78</v>
      </c>
      <c r="C16" s="195" t="s">
        <v>87</v>
      </c>
      <c r="D16" s="429" t="s">
        <v>84</v>
      </c>
      <c r="E16" s="429" t="s">
        <v>85</v>
      </c>
      <c r="F16" s="429" t="s">
        <v>197</v>
      </c>
      <c r="G16" s="429" t="s">
        <v>104</v>
      </c>
      <c r="H16" s="429"/>
      <c r="I16" s="429"/>
      <c r="J16" s="429"/>
      <c r="K16" s="429"/>
      <c r="L16" s="429"/>
      <c r="M16" s="429"/>
      <c r="N16" s="430" t="s">
        <v>602</v>
      </c>
      <c r="O16" s="430" t="s">
        <v>852</v>
      </c>
      <c r="P16" s="200" t="s">
        <v>872</v>
      </c>
      <c r="Q16" s="238" t="str">
        <f t="shared" si="4"/>
        <v>STAR_MF&gt;MFデザイン&gt;テーマ対応&gt;新規&gt;&gt;&gt;&gt;&gt;&gt;</v>
      </c>
      <c r="R16" s="192">
        <f t="shared" si="2"/>
        <v>0</v>
      </c>
      <c r="S16" s="204"/>
      <c r="T16" s="201"/>
      <c r="U16" s="201"/>
      <c r="V16" s="201"/>
      <c r="W16" s="201"/>
      <c r="X16" s="202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2"/>
      <c r="AJ16" s="202"/>
      <c r="AK16" s="202"/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3"/>
      <c r="AW16" s="203"/>
      <c r="AX16" s="184"/>
    </row>
    <row r="17" spans="1:50" ht="12.6" customHeight="1">
      <c r="A17" s="195">
        <f t="shared" si="3"/>
        <v>11</v>
      </c>
      <c r="B17" s="195" t="s">
        <v>78</v>
      </c>
      <c r="C17" s="195" t="s">
        <v>87</v>
      </c>
      <c r="D17" s="429" t="s">
        <v>84</v>
      </c>
      <c r="E17" s="429" t="s">
        <v>85</v>
      </c>
      <c r="F17" s="429" t="s">
        <v>321</v>
      </c>
      <c r="G17" s="429" t="s">
        <v>104</v>
      </c>
      <c r="H17" s="196"/>
      <c r="I17" s="196"/>
      <c r="J17" s="196"/>
      <c r="K17" s="196"/>
      <c r="L17" s="196"/>
      <c r="M17" s="196"/>
      <c r="N17" s="430" t="s">
        <v>222</v>
      </c>
      <c r="O17" s="430" t="s">
        <v>1071</v>
      </c>
      <c r="P17" s="200" t="s">
        <v>854</v>
      </c>
      <c r="Q17" s="238" t="str">
        <f t="shared" si="4"/>
        <v>STAR_MF&gt;MFデザイン&gt;ホワイトモック&gt;新規&gt;&gt;&gt;&gt;&gt;&gt;</v>
      </c>
      <c r="R17" s="192">
        <f t="shared" si="2"/>
        <v>0</v>
      </c>
      <c r="S17" s="201"/>
      <c r="T17" s="202"/>
      <c r="U17" s="202"/>
      <c r="V17" s="202"/>
      <c r="W17" s="202"/>
      <c r="X17" s="202"/>
      <c r="Y17" s="202"/>
      <c r="Z17" s="202"/>
      <c r="AA17" s="202"/>
      <c r="AB17" s="202"/>
      <c r="AC17" s="202"/>
      <c r="AD17" s="202"/>
      <c r="AE17" s="202"/>
      <c r="AF17" s="202"/>
      <c r="AG17" s="202"/>
      <c r="AH17" s="202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4"/>
      <c r="AW17" s="204"/>
      <c r="AX17" s="184"/>
    </row>
    <row r="18" spans="1:50" ht="12.6" customHeight="1">
      <c r="A18" s="195">
        <f t="shared" si="3"/>
        <v>12</v>
      </c>
      <c r="B18" s="195" t="s">
        <v>78</v>
      </c>
      <c r="C18" s="195" t="s">
        <v>87</v>
      </c>
      <c r="D18" s="429" t="s">
        <v>84</v>
      </c>
      <c r="E18" s="429" t="s">
        <v>85</v>
      </c>
      <c r="F18" s="429" t="s">
        <v>16</v>
      </c>
      <c r="G18" s="429" t="s">
        <v>119</v>
      </c>
      <c r="H18" s="196" t="s">
        <v>120</v>
      </c>
      <c r="I18" s="196"/>
      <c r="J18" s="196"/>
      <c r="K18" s="196"/>
      <c r="L18" s="196"/>
      <c r="M18" s="196"/>
      <c r="N18" s="430" t="s">
        <v>602</v>
      </c>
      <c r="O18" s="430" t="s">
        <v>896</v>
      </c>
      <c r="P18" s="200" t="s">
        <v>897</v>
      </c>
      <c r="Q18" s="238" t="str">
        <f t="shared" si="4"/>
        <v>STAR_MF&gt;MFデザイン&gt;新規ON&gt;内部改善&gt;必須&gt;&gt;&gt;&gt;&gt;</v>
      </c>
      <c r="R18" s="192">
        <f t="shared" si="2"/>
        <v>0</v>
      </c>
      <c r="S18" s="203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78</v>
      </c>
      <c r="C19" s="195" t="s">
        <v>87</v>
      </c>
      <c r="D19" s="429" t="s">
        <v>84</v>
      </c>
      <c r="E19" s="429" t="s">
        <v>85</v>
      </c>
      <c r="F19" s="429" t="s">
        <v>328</v>
      </c>
      <c r="G19" s="429" t="s">
        <v>187</v>
      </c>
      <c r="H19" s="429"/>
      <c r="I19" s="429"/>
      <c r="J19" s="429"/>
      <c r="K19" s="429"/>
      <c r="L19" s="429"/>
      <c r="M19" s="429"/>
      <c r="N19" s="430" t="s">
        <v>602</v>
      </c>
      <c r="O19" s="370" t="s">
        <v>888</v>
      </c>
      <c r="P19" s="200" t="s">
        <v>889</v>
      </c>
      <c r="Q19" s="238" t="str">
        <f t="shared" si="4"/>
        <v>STAR_MF&gt;MFデザイン&gt;環境・ライブラリ&gt;納品&gt;&gt;&gt;&gt;&gt;&gt;</v>
      </c>
      <c r="R19" s="192">
        <f t="shared" si="2"/>
        <v>0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78</v>
      </c>
      <c r="C20" s="195" t="s">
        <v>87</v>
      </c>
      <c r="D20" s="429" t="s">
        <v>84</v>
      </c>
      <c r="E20" s="429" t="s">
        <v>85</v>
      </c>
      <c r="F20" s="429" t="s">
        <v>14</v>
      </c>
      <c r="G20" s="429"/>
      <c r="H20" s="429"/>
      <c r="I20" s="429"/>
      <c r="J20" s="429"/>
      <c r="K20" s="429"/>
      <c r="L20" s="429"/>
      <c r="M20" s="429"/>
      <c r="N20" s="430" t="s">
        <v>222</v>
      </c>
      <c r="O20" s="370" t="s">
        <v>908</v>
      </c>
      <c r="P20" s="200" t="s">
        <v>909</v>
      </c>
      <c r="Q20" s="238" t="str">
        <f t="shared" si="4"/>
        <v>STAR_MF&gt;MFデザイン&gt;管理&gt;&gt;&gt;&gt;&gt;&gt;&gt;</v>
      </c>
      <c r="R20" s="192">
        <f t="shared" si="2"/>
        <v>0</v>
      </c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78</v>
      </c>
      <c r="C21" s="195" t="s">
        <v>87</v>
      </c>
      <c r="D21" s="429" t="s">
        <v>84</v>
      </c>
      <c r="E21" s="429" t="s">
        <v>85</v>
      </c>
      <c r="F21" s="429" t="s">
        <v>321</v>
      </c>
      <c r="G21" s="429" t="s">
        <v>104</v>
      </c>
      <c r="H21" s="429"/>
      <c r="I21" s="429"/>
      <c r="J21" s="429"/>
      <c r="K21" s="429"/>
      <c r="L21" s="429"/>
      <c r="M21" s="429"/>
      <c r="N21" s="430" t="s">
        <v>222</v>
      </c>
      <c r="O21" s="370" t="s">
        <v>964</v>
      </c>
      <c r="P21" s="200" t="s">
        <v>965</v>
      </c>
      <c r="Q21" s="238" t="str">
        <f t="shared" si="4"/>
        <v>STAR_MF&gt;MFデザイン&gt;ホワイトモック&gt;新規&gt;&gt;&gt;&gt;&gt;&gt;</v>
      </c>
      <c r="R21" s="192">
        <f t="shared" si="2"/>
        <v>0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78</v>
      </c>
      <c r="C22" s="195" t="s">
        <v>87</v>
      </c>
      <c r="D22" s="429" t="s">
        <v>84</v>
      </c>
      <c r="E22" s="429" t="s">
        <v>85</v>
      </c>
      <c r="F22" s="429" t="s">
        <v>39</v>
      </c>
      <c r="G22" s="429" t="s">
        <v>182</v>
      </c>
      <c r="H22" s="429"/>
      <c r="I22" s="429"/>
      <c r="J22" s="429"/>
      <c r="K22" s="429"/>
      <c r="L22" s="429"/>
      <c r="M22" s="429"/>
      <c r="N22" s="430" t="s">
        <v>582</v>
      </c>
      <c r="O22" s="370" t="s">
        <v>991</v>
      </c>
      <c r="P22" s="200" t="s">
        <v>992</v>
      </c>
      <c r="Q22" s="238" t="str">
        <f t="shared" si="4"/>
        <v>STAR_MF&gt;MFデザイン&gt;エンハンス&gt;調査・問合せ&gt;&gt;&gt;&gt;&gt;&gt;</v>
      </c>
      <c r="R22" s="192">
        <f t="shared" si="2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78</v>
      </c>
      <c r="C23" s="195" t="s">
        <v>87</v>
      </c>
      <c r="D23" s="429" t="s">
        <v>84</v>
      </c>
      <c r="E23" s="429" t="s">
        <v>85</v>
      </c>
      <c r="F23" s="429" t="s">
        <v>328</v>
      </c>
      <c r="G23" s="429" t="s">
        <v>187</v>
      </c>
      <c r="H23" s="196"/>
      <c r="I23" s="196"/>
      <c r="J23" s="196"/>
      <c r="K23" s="196"/>
      <c r="L23" s="196"/>
      <c r="M23" s="196"/>
      <c r="N23" s="430" t="s">
        <v>602</v>
      </c>
      <c r="O23" s="430" t="s">
        <v>993</v>
      </c>
      <c r="P23" s="429" t="s">
        <v>994</v>
      </c>
      <c r="Q23" s="238" t="str">
        <f t="shared" si="4"/>
        <v>STAR_MF&gt;MFデザイン&gt;環境・ライブラリ&gt;納品&gt;&gt;&gt;&gt;&gt;&gt;</v>
      </c>
      <c r="R23" s="192">
        <f t="shared" si="2"/>
        <v>0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78</v>
      </c>
      <c r="C24" s="195" t="s">
        <v>87</v>
      </c>
      <c r="D24" s="429" t="s">
        <v>84</v>
      </c>
      <c r="E24" s="429" t="s">
        <v>85</v>
      </c>
      <c r="F24" s="429" t="s">
        <v>16</v>
      </c>
      <c r="G24" s="429" t="s">
        <v>104</v>
      </c>
      <c r="H24" s="429"/>
      <c r="I24" s="429"/>
      <c r="J24" s="429"/>
      <c r="K24" s="429"/>
      <c r="L24" s="429"/>
      <c r="M24" s="429"/>
      <c r="N24" s="430" t="s">
        <v>602</v>
      </c>
      <c r="O24" s="370" t="s">
        <v>1043</v>
      </c>
      <c r="P24" s="362" t="s">
        <v>1042</v>
      </c>
      <c r="Q24" s="238" t="str">
        <f t="shared" si="4"/>
        <v>STAR_MF&gt;MFデザイン&gt;新規ON&gt;新規&gt;&gt;&gt;&gt;&gt;&gt;</v>
      </c>
      <c r="R24" s="192">
        <f t="shared" si="2"/>
        <v>0</v>
      </c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1"/>
      <c r="AF24" s="201"/>
      <c r="AG24" s="201"/>
      <c r="AH24" s="201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78</v>
      </c>
      <c r="C25" s="195" t="s">
        <v>87</v>
      </c>
      <c r="D25" s="429" t="s">
        <v>84</v>
      </c>
      <c r="E25" s="429" t="s">
        <v>85</v>
      </c>
      <c r="F25" s="429" t="s">
        <v>197</v>
      </c>
      <c r="G25" s="429" t="s">
        <v>104</v>
      </c>
      <c r="H25" s="429"/>
      <c r="I25" s="429"/>
      <c r="J25" s="429"/>
      <c r="K25" s="429"/>
      <c r="L25" s="429"/>
      <c r="M25" s="429"/>
      <c r="N25" s="430" t="s">
        <v>602</v>
      </c>
      <c r="O25" s="370" t="s">
        <v>1025</v>
      </c>
      <c r="P25" s="200" t="s">
        <v>1044</v>
      </c>
      <c r="Q25" s="238" t="str">
        <f t="shared" si="4"/>
        <v>STAR_MF&gt;MFデザイン&gt;テーマ対応&gt;新規&gt;&gt;&gt;&gt;&gt;&gt;</v>
      </c>
      <c r="R25" s="192">
        <f t="shared" si="2"/>
        <v>0</v>
      </c>
      <c r="S25" s="203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78</v>
      </c>
      <c r="C26" s="195" t="s">
        <v>365</v>
      </c>
      <c r="D26" s="429" t="s">
        <v>84</v>
      </c>
      <c r="E26" s="429" t="s">
        <v>85</v>
      </c>
      <c r="F26" s="429" t="s">
        <v>17</v>
      </c>
      <c r="G26" s="429" t="s">
        <v>119</v>
      </c>
      <c r="H26" s="429" t="s">
        <v>120</v>
      </c>
      <c r="I26" s="429"/>
      <c r="J26" s="429"/>
      <c r="K26" s="429"/>
      <c r="L26" s="429"/>
      <c r="M26" s="429"/>
      <c r="N26" s="430" t="s">
        <v>222</v>
      </c>
      <c r="O26" s="284" t="s">
        <v>675</v>
      </c>
      <c r="P26" s="200" t="s">
        <v>676</v>
      </c>
      <c r="Q26" s="238" t="str">
        <f t="shared" si="4"/>
        <v>STAR_MF&gt;MFデザイン&gt;ASP標準版&gt;内部改善&gt;必須&gt;&gt;&gt;&gt;&gt;</v>
      </c>
      <c r="R26" s="192">
        <f t="shared" si="2"/>
        <v>0</v>
      </c>
      <c r="S26" s="203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78</v>
      </c>
      <c r="C27" s="195" t="s">
        <v>87</v>
      </c>
      <c r="D27" s="429" t="s">
        <v>84</v>
      </c>
      <c r="E27" s="429" t="s">
        <v>85</v>
      </c>
      <c r="F27" s="429" t="s">
        <v>328</v>
      </c>
      <c r="G27" s="429" t="s">
        <v>187</v>
      </c>
      <c r="H27" s="429"/>
      <c r="I27" s="429"/>
      <c r="J27" s="429"/>
      <c r="K27" s="429"/>
      <c r="L27" s="429"/>
      <c r="M27" s="429"/>
      <c r="N27" s="198" t="s">
        <v>602</v>
      </c>
      <c r="O27" s="370" t="s">
        <v>1080</v>
      </c>
      <c r="P27" s="200" t="s">
        <v>1081</v>
      </c>
      <c r="Q27" s="238" t="str">
        <f t="shared" si="4"/>
        <v>STAR_MF&gt;MFデザイン&gt;環境・ライブラリ&gt;納品&gt;&gt;&gt;&gt;&gt;&gt;</v>
      </c>
      <c r="R27" s="192">
        <f t="shared" si="2"/>
        <v>0</v>
      </c>
      <c r="S27" s="203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78</v>
      </c>
      <c r="C28" s="195" t="s">
        <v>87</v>
      </c>
      <c r="D28" s="429" t="s">
        <v>84</v>
      </c>
      <c r="E28" s="429" t="s">
        <v>322</v>
      </c>
      <c r="F28" s="429" t="s">
        <v>108</v>
      </c>
      <c r="G28" s="429"/>
      <c r="H28" s="429"/>
      <c r="I28" s="429"/>
      <c r="J28" s="429"/>
      <c r="K28" s="429"/>
      <c r="L28" s="429"/>
      <c r="M28" s="429"/>
      <c r="N28" s="430" t="s">
        <v>222</v>
      </c>
      <c r="O28" s="370" t="s">
        <v>1099</v>
      </c>
      <c r="P28" s="200" t="s">
        <v>1100</v>
      </c>
      <c r="Q28" s="238" t="str">
        <f t="shared" si="4"/>
        <v>STAR_MF&gt;社内業務&gt;雑務&gt;&gt;&gt;&gt;&gt;&gt;&gt;</v>
      </c>
      <c r="R28" s="192">
        <f t="shared" si="2"/>
        <v>0</v>
      </c>
      <c r="S28" s="203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78</v>
      </c>
      <c r="C29" s="195" t="s">
        <v>87</v>
      </c>
      <c r="D29" s="429" t="s">
        <v>84</v>
      </c>
      <c r="E29" s="429" t="s">
        <v>85</v>
      </c>
      <c r="F29" s="429" t="s">
        <v>321</v>
      </c>
      <c r="G29" s="429" t="s">
        <v>104</v>
      </c>
      <c r="H29" s="429"/>
      <c r="I29" s="429"/>
      <c r="J29" s="429"/>
      <c r="K29" s="429"/>
      <c r="L29" s="429"/>
      <c r="M29" s="429"/>
      <c r="N29" s="430" t="s">
        <v>222</v>
      </c>
      <c r="O29" s="368" t="s">
        <v>1101</v>
      </c>
      <c r="P29" s="200" t="s">
        <v>1102</v>
      </c>
      <c r="Q29" s="238" t="str">
        <f t="shared" si="4"/>
        <v>STAR_MF&gt;MFデザイン&gt;ホワイトモック&gt;新規&gt;&gt;&gt;&gt;&gt;&gt;</v>
      </c>
      <c r="R29" s="192">
        <f t="shared" si="2"/>
        <v>0</v>
      </c>
      <c r="S29" s="204"/>
      <c r="T29" s="201"/>
      <c r="U29" s="201"/>
      <c r="V29" s="201"/>
      <c r="W29" s="201"/>
      <c r="X29" s="201"/>
      <c r="Y29" s="201"/>
      <c r="Z29" s="201"/>
      <c r="AA29" s="201"/>
      <c r="AB29" s="201"/>
      <c r="AC29" s="201"/>
      <c r="AD29" s="201"/>
      <c r="AE29" s="201"/>
      <c r="AF29" s="201"/>
      <c r="AG29" s="201"/>
      <c r="AH29" s="201"/>
      <c r="AI29" s="201"/>
      <c r="AJ29" s="201"/>
      <c r="AK29" s="201"/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4"/>
      <c r="AW29" s="204"/>
      <c r="AX29" s="184"/>
    </row>
    <row r="30" spans="1:50" ht="12.6" customHeight="1">
      <c r="A30" s="195">
        <f t="shared" si="3"/>
        <v>24</v>
      </c>
      <c r="B30" s="195" t="s">
        <v>78</v>
      </c>
      <c r="C30" s="195" t="s">
        <v>87</v>
      </c>
      <c r="D30" s="429" t="s">
        <v>84</v>
      </c>
      <c r="E30" s="429" t="s">
        <v>85</v>
      </c>
      <c r="F30" s="429" t="s">
        <v>39</v>
      </c>
      <c r="G30" s="429" t="s">
        <v>182</v>
      </c>
      <c r="H30" s="429"/>
      <c r="I30" s="429"/>
      <c r="J30" s="429"/>
      <c r="K30" s="429"/>
      <c r="L30" s="429"/>
      <c r="M30" s="429"/>
      <c r="N30" s="430" t="s">
        <v>602</v>
      </c>
      <c r="O30" s="370" t="s">
        <v>1146</v>
      </c>
      <c r="P30" s="200" t="s">
        <v>1147</v>
      </c>
      <c r="Q30" s="238" t="str">
        <f t="shared" si="4"/>
        <v>STAR_MF&gt;MFデザイン&gt;エンハンス&gt;調査・問合せ&gt;&gt;&gt;&gt;&gt;&gt;</v>
      </c>
      <c r="R30" s="192">
        <f t="shared" si="2"/>
        <v>0</v>
      </c>
      <c r="S30" s="203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78</v>
      </c>
      <c r="C31" s="195" t="s">
        <v>87</v>
      </c>
      <c r="D31" s="429" t="s">
        <v>84</v>
      </c>
      <c r="E31" s="429" t="s">
        <v>85</v>
      </c>
      <c r="F31" s="429" t="s">
        <v>328</v>
      </c>
      <c r="G31" s="429" t="s">
        <v>187</v>
      </c>
      <c r="H31" s="429"/>
      <c r="I31" s="429"/>
      <c r="J31" s="429"/>
      <c r="K31" s="429"/>
      <c r="L31" s="429"/>
      <c r="M31" s="429"/>
      <c r="N31" s="198" t="s">
        <v>602</v>
      </c>
      <c r="O31" s="370" t="s">
        <v>1167</v>
      </c>
      <c r="P31" s="200" t="s">
        <v>1168</v>
      </c>
      <c r="Q31" s="238" t="str">
        <f t="shared" si="4"/>
        <v>STAR_MF&gt;MFデザイン&gt;環境・ライブラリ&gt;納品&gt;&gt;&gt;&gt;&gt;&gt;</v>
      </c>
      <c r="R31" s="192">
        <f t="shared" si="2"/>
        <v>0</v>
      </c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78</v>
      </c>
      <c r="C32" s="195" t="s">
        <v>87</v>
      </c>
      <c r="D32" s="429" t="s">
        <v>84</v>
      </c>
      <c r="E32" s="429" t="s">
        <v>85</v>
      </c>
      <c r="F32" s="429" t="s">
        <v>123</v>
      </c>
      <c r="G32" s="429"/>
      <c r="H32" s="429"/>
      <c r="I32" s="429"/>
      <c r="J32" s="429"/>
      <c r="K32" s="429"/>
      <c r="L32" s="429"/>
      <c r="M32" s="429"/>
      <c r="N32" s="430" t="s">
        <v>602</v>
      </c>
      <c r="O32" s="370" t="s">
        <v>1230</v>
      </c>
      <c r="P32" s="200" t="s">
        <v>1231</v>
      </c>
      <c r="Q32" s="238" t="str">
        <f t="shared" si="4"/>
        <v>STAR_MF&gt;MFデザイン&gt;追付き&gt;&gt;&gt;&gt;&gt;&gt;&gt;</v>
      </c>
      <c r="R32" s="192">
        <f t="shared" si="2"/>
        <v>0</v>
      </c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3"/>
      <c r="AW32" s="203"/>
      <c r="AX32" s="184"/>
    </row>
    <row r="33" spans="1:50" ht="12.6" customHeight="1">
      <c r="A33" s="195">
        <f t="shared" si="3"/>
        <v>27</v>
      </c>
      <c r="B33" s="195" t="s">
        <v>78</v>
      </c>
      <c r="C33" s="195" t="s">
        <v>87</v>
      </c>
      <c r="D33" s="429"/>
      <c r="E33" s="429"/>
      <c r="F33" s="429"/>
      <c r="G33" s="429"/>
      <c r="H33" s="429"/>
      <c r="I33" s="429"/>
      <c r="J33" s="429"/>
      <c r="K33" s="429"/>
      <c r="L33" s="429"/>
      <c r="M33" s="429"/>
      <c r="N33" s="430"/>
      <c r="O33" s="370"/>
      <c r="P33" s="200"/>
      <c r="Q33" s="238" t="str">
        <f t="shared" si="4"/>
        <v/>
      </c>
      <c r="R33" s="192">
        <f t="shared" si="2"/>
        <v>0</v>
      </c>
      <c r="S33" s="201"/>
      <c r="T33" s="201"/>
      <c r="U33" s="201"/>
      <c r="V33" s="201"/>
      <c r="W33" s="201"/>
      <c r="X33" s="201"/>
      <c r="Y33" s="201"/>
      <c r="Z33" s="201"/>
      <c r="AA33" s="201"/>
      <c r="AB33" s="201"/>
      <c r="AC33" s="201"/>
      <c r="AD33" s="201"/>
      <c r="AE33" s="201"/>
      <c r="AF33" s="201"/>
      <c r="AG33" s="201"/>
      <c r="AH33" s="201"/>
      <c r="AI33" s="201"/>
      <c r="AJ33" s="201"/>
      <c r="AK33" s="201"/>
      <c r="AL33" s="202"/>
      <c r="AM33" s="202"/>
      <c r="AN33" s="202"/>
      <c r="AO33" s="202"/>
      <c r="AP33" s="202"/>
      <c r="AQ33" s="202"/>
      <c r="AR33" s="201"/>
      <c r="AS33" s="201"/>
      <c r="AT33" s="201"/>
      <c r="AU33" s="201"/>
      <c r="AV33" s="204"/>
      <c r="AW33" s="204"/>
      <c r="AX33" s="184"/>
    </row>
    <row r="34" spans="1:50" ht="12.6" customHeight="1">
      <c r="A34" s="195">
        <f t="shared" si="3"/>
        <v>28</v>
      </c>
      <c r="B34" s="195" t="s">
        <v>78</v>
      </c>
      <c r="C34" s="195" t="s">
        <v>87</v>
      </c>
      <c r="D34" s="429"/>
      <c r="E34" s="429"/>
      <c r="F34" s="429"/>
      <c r="G34" s="429"/>
      <c r="H34" s="429"/>
      <c r="I34" s="429"/>
      <c r="J34" s="429"/>
      <c r="K34" s="429"/>
      <c r="L34" s="429"/>
      <c r="M34" s="429"/>
      <c r="N34" s="430"/>
      <c r="O34" s="370"/>
      <c r="P34" s="200"/>
      <c r="Q34" s="238" t="str">
        <f t="shared" si="4"/>
        <v/>
      </c>
      <c r="R34" s="192">
        <f t="shared" si="2"/>
        <v>0</v>
      </c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4"/>
      <c r="AW34" s="204"/>
      <c r="AX34" s="184"/>
    </row>
    <row r="35" spans="1:50" ht="12.6" customHeight="1">
      <c r="A35" s="195">
        <f t="shared" si="3"/>
        <v>29</v>
      </c>
      <c r="B35" s="195" t="s">
        <v>78</v>
      </c>
      <c r="C35" s="195" t="s">
        <v>87</v>
      </c>
      <c r="D35" s="429"/>
      <c r="E35" s="429"/>
      <c r="F35" s="429"/>
      <c r="G35" s="429"/>
      <c r="H35" s="429"/>
      <c r="I35" s="429"/>
      <c r="J35" s="429"/>
      <c r="K35" s="429"/>
      <c r="L35" s="429"/>
      <c r="M35" s="429"/>
      <c r="N35" s="430"/>
      <c r="O35" s="370"/>
      <c r="P35" s="200"/>
      <c r="Q35" s="238" t="str">
        <f t="shared" si="4"/>
        <v/>
      </c>
      <c r="R35" s="192">
        <f t="shared" si="2"/>
        <v>0</v>
      </c>
      <c r="S35" s="201"/>
      <c r="T35" s="201"/>
      <c r="U35" s="201"/>
      <c r="V35" s="201"/>
      <c r="W35" s="201"/>
      <c r="X35" s="201"/>
      <c r="Y35" s="201"/>
      <c r="Z35" s="201"/>
      <c r="AA35" s="201"/>
      <c r="AB35" s="201"/>
      <c r="AC35" s="201"/>
      <c r="AD35" s="201"/>
      <c r="AE35" s="201"/>
      <c r="AF35" s="201"/>
      <c r="AG35" s="201"/>
      <c r="AH35" s="201"/>
      <c r="AI35" s="201"/>
      <c r="AJ35" s="201"/>
      <c r="AK35" s="201"/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4"/>
      <c r="AW35" s="204"/>
      <c r="AX35" s="184"/>
    </row>
    <row r="36" spans="1:50" ht="12.6" customHeight="1">
      <c r="A36" s="195">
        <f t="shared" si="3"/>
        <v>30</v>
      </c>
      <c r="B36" s="195" t="s">
        <v>78</v>
      </c>
      <c r="C36" s="195" t="s">
        <v>87</v>
      </c>
      <c r="D36" s="429"/>
      <c r="E36" s="429"/>
      <c r="F36" s="429"/>
      <c r="G36" s="429"/>
      <c r="H36" s="429"/>
      <c r="I36" s="429"/>
      <c r="J36" s="429"/>
      <c r="K36" s="429"/>
      <c r="L36" s="429"/>
      <c r="M36" s="429"/>
      <c r="N36" s="430"/>
      <c r="O36" s="199"/>
      <c r="P36" s="197"/>
      <c r="Q36" s="238" t="str">
        <f t="shared" si="4"/>
        <v/>
      </c>
      <c r="R36" s="192">
        <f t="shared" si="2"/>
        <v>0</v>
      </c>
      <c r="S36" s="201"/>
      <c r="T36" s="201"/>
      <c r="U36" s="201"/>
      <c r="V36" s="201"/>
      <c r="W36" s="201"/>
      <c r="X36" s="201"/>
      <c r="Y36" s="201"/>
      <c r="Z36" s="201"/>
      <c r="AA36" s="201"/>
      <c r="AB36" s="201"/>
      <c r="AC36" s="201"/>
      <c r="AD36" s="201"/>
      <c r="AE36" s="201"/>
      <c r="AF36" s="201"/>
      <c r="AG36" s="201"/>
      <c r="AH36" s="201"/>
      <c r="AI36" s="201"/>
      <c r="AJ36" s="201"/>
      <c r="AK36" s="201"/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78</v>
      </c>
      <c r="C37" s="195" t="s">
        <v>87</v>
      </c>
      <c r="D37" s="429"/>
      <c r="E37" s="429"/>
      <c r="F37" s="429"/>
      <c r="G37" s="429"/>
      <c r="H37" s="429"/>
      <c r="I37" s="429"/>
      <c r="J37" s="429"/>
      <c r="K37" s="429"/>
      <c r="L37" s="429"/>
      <c r="M37" s="429"/>
      <c r="N37" s="430"/>
      <c r="O37" s="370"/>
      <c r="P37" s="200"/>
      <c r="Q37" s="238" t="str">
        <f t="shared" si="4"/>
        <v/>
      </c>
      <c r="R37" s="192">
        <f t="shared" si="2"/>
        <v>0</v>
      </c>
      <c r="S37" s="201"/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4"/>
      <c r="AW37" s="204"/>
      <c r="AX37" s="184"/>
    </row>
    <row r="38" spans="1:50" ht="12.6" customHeight="1">
      <c r="A38" s="195">
        <f t="shared" si="3"/>
        <v>32</v>
      </c>
      <c r="B38" s="195" t="s">
        <v>78</v>
      </c>
      <c r="C38" s="195" t="s">
        <v>87</v>
      </c>
      <c r="D38" s="429"/>
      <c r="E38" s="429"/>
      <c r="F38" s="429"/>
      <c r="G38" s="429"/>
      <c r="H38" s="429"/>
      <c r="I38" s="429"/>
      <c r="J38" s="429"/>
      <c r="K38" s="429"/>
      <c r="L38" s="429"/>
      <c r="M38" s="429"/>
      <c r="N38" s="430"/>
      <c r="O38" s="199"/>
      <c r="P38" s="200"/>
      <c r="Q38" s="238" t="str">
        <f t="shared" si="4"/>
        <v/>
      </c>
      <c r="R38" s="192">
        <f t="shared" si="2"/>
        <v>0</v>
      </c>
      <c r="S38" s="201"/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1"/>
      <c r="AK38" s="201"/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4"/>
      <c r="AW38" s="204"/>
      <c r="AX38" s="184"/>
    </row>
    <row r="39" spans="1:50" ht="12.6" customHeight="1">
      <c r="A39" s="195">
        <f t="shared" si="3"/>
        <v>33</v>
      </c>
      <c r="B39" s="195" t="s">
        <v>78</v>
      </c>
      <c r="C39" s="195" t="s">
        <v>87</v>
      </c>
      <c r="D39" s="429"/>
      <c r="E39" s="429"/>
      <c r="F39" s="429"/>
      <c r="G39" s="429"/>
      <c r="H39" s="429"/>
      <c r="I39" s="429"/>
      <c r="J39" s="429"/>
      <c r="K39" s="429"/>
      <c r="L39" s="429"/>
      <c r="M39" s="429"/>
      <c r="N39" s="430"/>
      <c r="O39" s="199"/>
      <c r="P39" s="200"/>
      <c r="Q39" s="238" t="str">
        <f t="shared" si="4"/>
        <v/>
      </c>
      <c r="R39" s="192">
        <f t="shared" si="2"/>
        <v>0</v>
      </c>
      <c r="S39" s="201"/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1"/>
      <c r="AK39" s="201"/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4"/>
      <c r="AW39" s="204"/>
      <c r="AX39" s="184"/>
    </row>
    <row r="40" spans="1:50" ht="12.6" customHeight="1">
      <c r="A40" s="195">
        <f t="shared" si="3"/>
        <v>34</v>
      </c>
      <c r="B40" s="195" t="s">
        <v>78</v>
      </c>
      <c r="C40" s="195" t="s">
        <v>87</v>
      </c>
      <c r="D40" s="429"/>
      <c r="E40" s="429"/>
      <c r="F40" s="429"/>
      <c r="G40" s="429"/>
      <c r="H40" s="429"/>
      <c r="I40" s="429"/>
      <c r="J40" s="429"/>
      <c r="K40" s="429"/>
      <c r="L40" s="429"/>
      <c r="M40" s="429"/>
      <c r="N40" s="430"/>
      <c r="O40" s="199"/>
      <c r="P40" s="200"/>
      <c r="Q40" s="238" t="str">
        <f t="shared" si="4"/>
        <v/>
      </c>
      <c r="R40" s="192">
        <f t="shared" si="2"/>
        <v>0</v>
      </c>
      <c r="S40" s="201"/>
      <c r="T40" s="201"/>
      <c r="U40" s="201"/>
      <c r="V40" s="201"/>
      <c r="W40" s="201"/>
      <c r="X40" s="201"/>
      <c r="Y40" s="201"/>
      <c r="Z40" s="201"/>
      <c r="AA40" s="201"/>
      <c r="AB40" s="201"/>
      <c r="AC40" s="201"/>
      <c r="AD40" s="201"/>
      <c r="AE40" s="201"/>
      <c r="AF40" s="201"/>
      <c r="AG40" s="201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78</v>
      </c>
      <c r="C41" s="195" t="s">
        <v>87</v>
      </c>
      <c r="D41" s="429"/>
      <c r="E41" s="429"/>
      <c r="F41" s="429"/>
      <c r="G41" s="429"/>
      <c r="H41" s="429"/>
      <c r="I41" s="429"/>
      <c r="J41" s="429"/>
      <c r="K41" s="429"/>
      <c r="L41" s="429"/>
      <c r="M41" s="429"/>
      <c r="N41" s="430"/>
      <c r="O41" s="199"/>
      <c r="P41" s="200"/>
      <c r="Q41" s="238" t="str">
        <f t="shared" si="4"/>
        <v/>
      </c>
      <c r="R41" s="192">
        <f t="shared" si="2"/>
        <v>0</v>
      </c>
      <c r="S41" s="201"/>
      <c r="T41" s="201"/>
      <c r="U41" s="201"/>
      <c r="V41" s="201"/>
      <c r="W41" s="201"/>
      <c r="X41" s="201"/>
      <c r="Y41" s="201"/>
      <c r="Z41" s="201"/>
      <c r="AA41" s="201"/>
      <c r="AB41" s="201"/>
      <c r="AC41" s="201"/>
      <c r="AD41" s="201"/>
      <c r="AE41" s="201"/>
      <c r="AF41" s="201"/>
      <c r="AG41" s="201"/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4"/>
      <c r="AW41" s="204"/>
      <c r="AX41" s="184"/>
    </row>
    <row r="42" spans="1:50" ht="12.6" customHeight="1">
      <c r="A42" s="195">
        <f t="shared" si="3"/>
        <v>36</v>
      </c>
      <c r="B42" s="195" t="s">
        <v>78</v>
      </c>
      <c r="C42" s="195" t="s">
        <v>87</v>
      </c>
      <c r="D42" s="429"/>
      <c r="E42" s="429"/>
      <c r="F42" s="429"/>
      <c r="G42" s="429"/>
      <c r="H42" s="429"/>
      <c r="I42" s="429"/>
      <c r="J42" s="429"/>
      <c r="K42" s="429"/>
      <c r="L42" s="429"/>
      <c r="M42" s="429"/>
      <c r="N42" s="430"/>
      <c r="O42" s="199"/>
      <c r="P42" s="200"/>
      <c r="Q42" s="238" t="str">
        <f t="shared" si="4"/>
        <v/>
      </c>
      <c r="R42" s="192">
        <f t="shared" si="2"/>
        <v>0</v>
      </c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4"/>
      <c r="AW42" s="204"/>
      <c r="AX42" s="184"/>
    </row>
    <row r="43" spans="1:50" ht="12.6" customHeight="1">
      <c r="A43" s="195">
        <f t="shared" si="3"/>
        <v>37</v>
      </c>
      <c r="B43" s="195" t="s">
        <v>78</v>
      </c>
      <c r="C43" s="195" t="s">
        <v>87</v>
      </c>
      <c r="D43" s="429"/>
      <c r="E43" s="429"/>
      <c r="F43" s="429"/>
      <c r="G43" s="429"/>
      <c r="H43" s="429"/>
      <c r="I43" s="429"/>
      <c r="J43" s="429"/>
      <c r="K43" s="429"/>
      <c r="L43" s="429"/>
      <c r="M43" s="429"/>
      <c r="N43" s="430"/>
      <c r="O43" s="199"/>
      <c r="P43" s="200"/>
      <c r="Q43" s="238" t="str">
        <f t="shared" si="4"/>
        <v/>
      </c>
      <c r="R43" s="192">
        <f t="shared" si="2"/>
        <v>0</v>
      </c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4"/>
      <c r="AW43" s="204"/>
      <c r="AX43" s="184"/>
    </row>
    <row r="44" spans="1:50" ht="12.6" customHeight="1">
      <c r="A44" s="195">
        <f t="shared" si="3"/>
        <v>38</v>
      </c>
      <c r="B44" s="195" t="s">
        <v>78</v>
      </c>
      <c r="C44" s="195" t="s">
        <v>87</v>
      </c>
      <c r="D44" s="429"/>
      <c r="E44" s="429"/>
      <c r="F44" s="429"/>
      <c r="G44" s="429"/>
      <c r="H44" s="429"/>
      <c r="I44" s="429"/>
      <c r="J44" s="429"/>
      <c r="K44" s="429"/>
      <c r="L44" s="429"/>
      <c r="M44" s="429"/>
      <c r="N44" s="430"/>
      <c r="O44" s="370"/>
      <c r="P44" s="200"/>
      <c r="Q44" s="238" t="str">
        <f t="shared" si="4"/>
        <v/>
      </c>
      <c r="R44" s="192">
        <f t="shared" si="2"/>
        <v>0</v>
      </c>
      <c r="S44" s="204"/>
      <c r="T44" s="204"/>
      <c r="U44" s="204"/>
      <c r="V44" s="204"/>
      <c r="W44" s="204"/>
      <c r="X44" s="204"/>
      <c r="Y44" s="204"/>
      <c r="Z44" s="204"/>
      <c r="AA44" s="204"/>
      <c r="AB44" s="204"/>
      <c r="AC44" s="204"/>
      <c r="AD44" s="204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  <c r="AP44" s="204"/>
      <c r="AQ44" s="204"/>
      <c r="AR44" s="204"/>
      <c r="AS44" s="204"/>
      <c r="AT44" s="204"/>
      <c r="AU44" s="204"/>
      <c r="AV44" s="204"/>
      <c r="AW44" s="204"/>
      <c r="AX44" s="184"/>
    </row>
    <row r="45" spans="1:50" ht="12.6" customHeight="1">
      <c r="A45" s="195">
        <f t="shared" si="3"/>
        <v>39</v>
      </c>
      <c r="B45" s="195" t="s">
        <v>78</v>
      </c>
      <c r="C45" s="195" t="s">
        <v>87</v>
      </c>
      <c r="D45" s="429"/>
      <c r="E45" s="429"/>
      <c r="F45" s="429"/>
      <c r="G45" s="429"/>
      <c r="H45" s="196"/>
      <c r="I45" s="196"/>
      <c r="J45" s="196"/>
      <c r="K45" s="196"/>
      <c r="L45" s="196"/>
      <c r="M45" s="196"/>
      <c r="N45" s="430"/>
      <c r="O45" s="199"/>
      <c r="P45" s="200"/>
      <c r="Q45" s="238" t="str">
        <f t="shared" si="4"/>
        <v/>
      </c>
      <c r="R45" s="192">
        <f t="shared" si="2"/>
        <v>0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184"/>
    </row>
    <row r="46" spans="1:50" ht="12.6" customHeight="1">
      <c r="A46" s="195">
        <f t="shared" si="3"/>
        <v>40</v>
      </c>
      <c r="B46" s="195" t="s">
        <v>78</v>
      </c>
      <c r="C46" s="195" t="s">
        <v>87</v>
      </c>
      <c r="D46" s="429"/>
      <c r="E46" s="429"/>
      <c r="F46" s="429"/>
      <c r="G46" s="429"/>
      <c r="H46" s="196"/>
      <c r="I46" s="196"/>
      <c r="J46" s="196"/>
      <c r="K46" s="196"/>
      <c r="L46" s="196"/>
      <c r="M46" s="196"/>
      <c r="N46" s="430"/>
      <c r="O46" s="199"/>
      <c r="P46" s="200"/>
      <c r="Q46" s="238" t="str">
        <f t="shared" si="4"/>
        <v/>
      </c>
      <c r="R46" s="192">
        <f t="shared" si="2"/>
        <v>0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184"/>
    </row>
    <row r="47" spans="1:50" ht="12.6" customHeight="1">
      <c r="A47" s="195">
        <f t="shared" si="3"/>
        <v>41</v>
      </c>
      <c r="B47" s="195" t="s">
        <v>78</v>
      </c>
      <c r="C47" s="195" t="s">
        <v>87</v>
      </c>
      <c r="D47" s="429"/>
      <c r="E47" s="429"/>
      <c r="F47" s="429"/>
      <c r="G47" s="429"/>
      <c r="H47" s="429"/>
      <c r="I47" s="429"/>
      <c r="J47" s="429"/>
      <c r="K47" s="429"/>
      <c r="L47" s="429"/>
      <c r="M47" s="429"/>
      <c r="N47" s="430"/>
      <c r="O47" s="199"/>
      <c r="P47" s="205"/>
      <c r="Q47" s="238" t="str">
        <f t="shared" si="4"/>
        <v/>
      </c>
      <c r="R47" s="192">
        <f t="shared" si="2"/>
        <v>0</v>
      </c>
      <c r="S47" s="204"/>
      <c r="T47" s="204"/>
      <c r="U47" s="204"/>
      <c r="V47" s="204"/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  <c r="AU47" s="204"/>
      <c r="AV47" s="204"/>
      <c r="AW47" s="204"/>
      <c r="AX47" s="184"/>
    </row>
    <row r="48" spans="1:50" ht="12.6" customHeight="1">
      <c r="A48" s="195">
        <f t="shared" si="3"/>
        <v>42</v>
      </c>
      <c r="B48" s="195" t="s">
        <v>78</v>
      </c>
      <c r="C48" s="195" t="s">
        <v>87</v>
      </c>
      <c r="D48" s="429"/>
      <c r="E48" s="429"/>
      <c r="F48" s="429"/>
      <c r="G48" s="429"/>
      <c r="H48" s="429"/>
      <c r="I48" s="429"/>
      <c r="J48" s="429"/>
      <c r="K48" s="429"/>
      <c r="L48" s="429"/>
      <c r="M48" s="429"/>
      <c r="N48" s="430"/>
      <c r="O48" s="199"/>
      <c r="P48" s="205"/>
      <c r="Q48" s="238" t="str">
        <f t="shared" si="4"/>
        <v/>
      </c>
      <c r="R48" s="192">
        <f t="shared" si="2"/>
        <v>0</v>
      </c>
      <c r="S48" s="204"/>
      <c r="T48" s="204"/>
      <c r="U48" s="204"/>
      <c r="V48" s="204"/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  <c r="AU48" s="204"/>
      <c r="AV48" s="204"/>
      <c r="AW48" s="204"/>
      <c r="AX48" s="184"/>
    </row>
    <row r="49" spans="1:50" ht="12.6" customHeight="1">
      <c r="A49" s="195">
        <f t="shared" si="3"/>
        <v>43</v>
      </c>
      <c r="B49" s="195" t="s">
        <v>78</v>
      </c>
      <c r="C49" s="195" t="s">
        <v>87</v>
      </c>
      <c r="D49" s="429"/>
      <c r="E49" s="429"/>
      <c r="F49" s="429"/>
      <c r="G49" s="429"/>
      <c r="H49" s="429"/>
      <c r="I49" s="429"/>
      <c r="J49" s="429"/>
      <c r="K49" s="429"/>
      <c r="L49" s="429"/>
      <c r="M49" s="429"/>
      <c r="N49" s="430"/>
      <c r="O49" s="199"/>
      <c r="P49" s="205"/>
      <c r="Q49" s="238" t="str">
        <f t="shared" si="4"/>
        <v/>
      </c>
      <c r="R49" s="192">
        <f t="shared" si="2"/>
        <v>0</v>
      </c>
      <c r="S49" s="204"/>
      <c r="T49" s="204"/>
      <c r="U49" s="204"/>
      <c r="V49" s="204"/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  <c r="AU49" s="204"/>
      <c r="AV49" s="204"/>
      <c r="AW49" s="204"/>
      <c r="AX49" s="184"/>
    </row>
    <row r="50" spans="1:50" ht="12.6" customHeight="1">
      <c r="A50" s="195">
        <f t="shared" si="3"/>
        <v>44</v>
      </c>
      <c r="B50" s="195" t="s">
        <v>78</v>
      </c>
      <c r="C50" s="195" t="s">
        <v>87</v>
      </c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8"/>
      <c r="O50" s="199"/>
      <c r="P50" s="200"/>
      <c r="Q50" s="238" t="str">
        <f t="shared" si="4"/>
        <v/>
      </c>
      <c r="R50" s="192">
        <f t="shared" si="2"/>
        <v>0</v>
      </c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184"/>
    </row>
    <row r="51" spans="1:50" ht="12.6" customHeight="1">
      <c r="A51" s="195">
        <f t="shared" si="3"/>
        <v>45</v>
      </c>
      <c r="B51" s="195" t="s">
        <v>78</v>
      </c>
      <c r="C51" s="195" t="s">
        <v>87</v>
      </c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8"/>
      <c r="O51" s="199"/>
      <c r="P51" s="200"/>
      <c r="Q51" s="238" t="str">
        <f t="shared" si="4"/>
        <v/>
      </c>
      <c r="R51" s="192">
        <f t="shared" si="2"/>
        <v>0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184"/>
    </row>
    <row r="52" spans="1:50" ht="12.6" customHeight="1">
      <c r="A52" s="195">
        <f t="shared" si="3"/>
        <v>46</v>
      </c>
      <c r="B52" s="195" t="s">
        <v>78</v>
      </c>
      <c r="C52" s="195" t="s">
        <v>87</v>
      </c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8"/>
      <c r="O52" s="199"/>
      <c r="P52" s="200"/>
      <c r="Q52" s="238" t="str">
        <f t="shared" si="4"/>
        <v/>
      </c>
      <c r="R52" s="192">
        <f t="shared" si="2"/>
        <v>0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184"/>
    </row>
    <row r="53" spans="1:50" ht="12.6" customHeight="1">
      <c r="A53" s="206"/>
      <c r="B53" s="207" t="s">
        <v>348</v>
      </c>
      <c r="C53" s="207"/>
      <c r="D53" s="432"/>
      <c r="E53" s="433"/>
      <c r="F53" s="433"/>
      <c r="G53" s="433"/>
      <c r="H53" s="433"/>
      <c r="I53" s="434"/>
      <c r="J53" s="434"/>
      <c r="K53" s="434"/>
      <c r="L53" s="434"/>
      <c r="M53" s="434"/>
      <c r="N53" s="434"/>
      <c r="O53" s="209"/>
      <c r="P53" s="210"/>
      <c r="Q53" s="435"/>
      <c r="R53" s="211"/>
      <c r="S53" s="211"/>
      <c r="T53" s="211"/>
      <c r="U53" s="211"/>
      <c r="V53" s="211"/>
      <c r="W53" s="211"/>
      <c r="X53" s="211"/>
      <c r="Y53" s="211"/>
      <c r="Z53" s="211"/>
      <c r="AA53" s="211"/>
      <c r="AB53" s="211"/>
      <c r="AC53" s="211"/>
      <c r="AD53" s="211"/>
      <c r="AE53" s="211"/>
      <c r="AF53" s="211"/>
      <c r="AG53" s="211"/>
      <c r="AH53" s="211"/>
      <c r="AI53" s="211"/>
      <c r="AJ53" s="211"/>
      <c r="AK53" s="211"/>
      <c r="AL53" s="211"/>
      <c r="AM53" s="211"/>
      <c r="AN53" s="211"/>
      <c r="AO53" s="211"/>
      <c r="AP53" s="211"/>
      <c r="AQ53" s="211"/>
      <c r="AR53" s="211"/>
      <c r="AS53" s="211"/>
      <c r="AT53" s="211"/>
      <c r="AU53" s="211"/>
      <c r="AV53" s="211"/>
      <c r="AW53" s="208"/>
      <c r="AX53" s="212"/>
    </row>
    <row r="54" spans="1:50">
      <c r="I54" s="171"/>
      <c r="J54" s="171"/>
      <c r="K54" s="171"/>
      <c r="L54" s="171"/>
      <c r="M54" s="171"/>
      <c r="P54" s="214"/>
      <c r="Q54" s="215"/>
      <c r="R54" s="215"/>
      <c r="S54" s="174"/>
      <c r="AW54" s="167"/>
      <c r="AX54" s="167"/>
    </row>
  </sheetData>
  <autoFilter ref="A6:AW53" xr:uid="{00000000-0009-0000-0000-000008000000}"/>
  <phoneticPr fontId="4"/>
  <conditionalFormatting sqref="S7:AW53">
    <cfRule type="expression" dxfId="34" priority="2">
      <formula>S$5=0</formula>
    </cfRule>
  </conditionalFormatting>
  <dataValidations count="5">
    <dataValidation type="list" allowBlank="1" showInputMessage="1" showErrorMessage="1" sqref="E7:M52" xr:uid="{00000000-0002-0000-0800-000000000000}">
      <formula1>INDIRECT(D7)</formula1>
    </dataValidation>
    <dataValidation type="list" allowBlank="1" showInputMessage="1" sqref="N7:N53" xr:uid="{00000000-0002-0000-0800-000001000000}">
      <formula1>補助1</formula1>
    </dataValidation>
    <dataValidation type="list" allowBlank="1" showInputMessage="1" showErrorMessage="1" sqref="D7:D52" xr:uid="{00000000-0002-0000-0800-000002000000}">
      <formula1>分類1</formula1>
    </dataValidation>
    <dataValidation type="list" allowBlank="1" showInputMessage="1" showErrorMessage="1" sqref="B7:B52" xr:uid="{00000000-0002-0000-0800-000003000000}">
      <formula1>メンバ</formula1>
    </dataValidation>
    <dataValidation type="list" allowBlank="1" showInputMessage="1" showErrorMessage="1" sqref="C7:C52" xr:uid="{00000000-0002-0000-0800-000004000000}">
      <formula1>役割</formula1>
    </dataValidation>
  </dataValidations>
  <pageMargins left="0.7" right="0.7" top="0.75" bottom="0.75" header="0.3" footer="0.3"/>
  <pageSetup paperSize="9" scale="66" orientation="landscape" r:id="rId1"/>
  <colBreaks count="1" manualBreakCount="1">
    <brk id="18" max="1048575" man="1"/>
  </col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1">
    <tabColor rgb="FFFFA3C2"/>
    <pageSetUpPr fitToPage="1"/>
  </sheetPr>
  <dimension ref="A1:AX42"/>
  <sheetViews>
    <sheetView showGridLines="0" zoomScale="85" zoomScaleNormal="85" workbookViewId="0"/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125" style="171" customWidth="1"/>
    <col min="16" max="16" width="21.5" style="172" customWidth="1"/>
    <col min="17" max="17" width="13.625" style="172" customWidth="1" outlineLevel="1"/>
    <col min="18" max="18" width="6.875" style="172" customWidth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>SUM(S6:AW6)</f>
        <v>0</v>
      </c>
      <c r="S6" s="192">
        <f t="shared" ref="S6:AW6" si="1">SUBTOTAL(9,(S7:S905))</f>
        <v>0</v>
      </c>
      <c r="T6" s="193">
        <f t="shared" si="1"/>
        <v>0</v>
      </c>
      <c r="U6" s="193">
        <f t="shared" si="1"/>
        <v>0</v>
      </c>
      <c r="V6" s="193">
        <f t="shared" si="1"/>
        <v>0</v>
      </c>
      <c r="W6" s="193">
        <f t="shared" si="1"/>
        <v>0</v>
      </c>
      <c r="X6" s="193">
        <f t="shared" si="1"/>
        <v>0</v>
      </c>
      <c r="Y6" s="193">
        <f t="shared" si="1"/>
        <v>0</v>
      </c>
      <c r="Z6" s="193">
        <f t="shared" si="1"/>
        <v>0</v>
      </c>
      <c r="AA6" s="193">
        <f t="shared" si="1"/>
        <v>0</v>
      </c>
      <c r="AB6" s="193">
        <f t="shared" si="1"/>
        <v>0</v>
      </c>
      <c r="AC6" s="193">
        <f t="shared" si="1"/>
        <v>0</v>
      </c>
      <c r="AD6" s="193">
        <f t="shared" si="1"/>
        <v>0</v>
      </c>
      <c r="AE6" s="193">
        <f t="shared" si="1"/>
        <v>0</v>
      </c>
      <c r="AF6" s="193">
        <f t="shared" si="1"/>
        <v>0</v>
      </c>
      <c r="AG6" s="193">
        <f t="shared" si="1"/>
        <v>0</v>
      </c>
      <c r="AH6" s="193">
        <f t="shared" si="1"/>
        <v>0</v>
      </c>
      <c r="AI6" s="193">
        <f t="shared" si="1"/>
        <v>0</v>
      </c>
      <c r="AJ6" s="193">
        <f t="shared" si="1"/>
        <v>0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2.6" customHeight="1">
      <c r="A7" s="195">
        <f>ROW()-6</f>
        <v>1</v>
      </c>
      <c r="B7" s="195" t="s">
        <v>79</v>
      </c>
      <c r="C7" s="195" t="s">
        <v>365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199"/>
      <c r="P7" s="200"/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40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40" si="3">ROW()-6</f>
        <v>2</v>
      </c>
      <c r="B8" s="195" t="s">
        <v>79</v>
      </c>
      <c r="C8" s="195" t="s">
        <v>365</v>
      </c>
      <c r="D8" s="196" t="s">
        <v>84</v>
      </c>
      <c r="E8" s="196" t="s">
        <v>393</v>
      </c>
      <c r="F8" s="196" t="s">
        <v>394</v>
      </c>
      <c r="G8" s="196"/>
      <c r="H8" s="196"/>
      <c r="I8" s="196"/>
      <c r="J8" s="196"/>
      <c r="K8" s="196"/>
      <c r="L8" s="196"/>
      <c r="M8" s="196"/>
      <c r="N8" s="198" t="s">
        <v>222</v>
      </c>
      <c r="O8" s="199"/>
      <c r="P8" s="200" t="s">
        <v>395</v>
      </c>
      <c r="Q8" s="29" t="str">
        <f>IF(ISBLANK(D8),"",D8&amp;"&gt;"&amp;E8&amp;"&gt;"&amp;F8&amp;"&gt;"&amp;G8&amp;"&gt;"&amp;H8&amp;"&gt;"&amp;I8&amp;"&gt;"&amp;J8&amp;"&gt;"&amp;K8&amp;"&gt;"&amp;L8&amp;"&gt;"&amp;M8)</f>
        <v>STAR_MF&gt;休暇&gt;有休&gt;&gt;&gt;&gt;&gt;&gt;&gt;</v>
      </c>
      <c r="R8" s="192">
        <f t="shared" si="2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428"/>
      <c r="AP8" s="201"/>
      <c r="AQ8" s="428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79</v>
      </c>
      <c r="C9" s="195" t="s">
        <v>365</v>
      </c>
      <c r="D9" s="429" t="s">
        <v>209</v>
      </c>
      <c r="E9" s="429" t="s">
        <v>326</v>
      </c>
      <c r="F9" s="429" t="s">
        <v>9</v>
      </c>
      <c r="G9" s="429" t="s">
        <v>10</v>
      </c>
      <c r="H9" s="196"/>
      <c r="I9" s="196"/>
      <c r="J9" s="196"/>
      <c r="K9" s="196"/>
      <c r="L9" s="196"/>
      <c r="M9" s="196"/>
      <c r="N9" s="430" t="s">
        <v>222</v>
      </c>
      <c r="O9" s="350"/>
      <c r="P9" s="349" t="s">
        <v>560</v>
      </c>
      <c r="Q9" s="29" t="str">
        <f t="shared" ref="Q9:Q39" si="4">IF(ISBLANK(D9),"",D9&amp;"&gt;"&amp;E9&amp;"&gt;"&amp;F9&amp;"&gt;"&amp;G9&amp;"&gt;"&amp;H9&amp;"&gt;"&amp;I9&amp;"&gt;"&amp;J9&amp;"&gt;"&amp;K9&amp;"&gt;"&amp;L9&amp;"&gt;"&amp;M9)</f>
        <v>XXXXXX&gt;プロジェクトＡ&gt;打合せ&gt;内部&gt;&gt;&gt;&gt;&gt;&gt;</v>
      </c>
      <c r="R9" s="192">
        <f t="shared" si="2"/>
        <v>0</v>
      </c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2"/>
      <c r="AI9" s="202"/>
      <c r="AJ9" s="202"/>
      <c r="AK9" s="202"/>
      <c r="AL9" s="202"/>
      <c r="AM9" s="201"/>
      <c r="AN9" s="202"/>
      <c r="AO9" s="202"/>
      <c r="AP9" s="202"/>
      <c r="AQ9" s="428"/>
      <c r="AR9" s="202"/>
      <c r="AS9" s="202"/>
      <c r="AT9" s="202"/>
      <c r="AU9" s="202"/>
      <c r="AV9" s="202"/>
      <c r="AW9" s="202"/>
      <c r="AX9" s="184"/>
    </row>
    <row r="10" spans="1:50" ht="12.6" customHeight="1">
      <c r="A10" s="195">
        <f t="shared" si="3"/>
        <v>4</v>
      </c>
      <c r="B10" s="195" t="s">
        <v>79</v>
      </c>
      <c r="C10" s="195"/>
      <c r="D10" s="429"/>
      <c r="E10" s="429"/>
      <c r="F10" s="429"/>
      <c r="G10" s="429"/>
      <c r="H10" s="196"/>
      <c r="I10" s="196"/>
      <c r="J10" s="196"/>
      <c r="K10" s="196"/>
      <c r="L10" s="196"/>
      <c r="M10" s="196"/>
      <c r="N10" s="430"/>
      <c r="O10" s="367"/>
      <c r="P10" s="366"/>
      <c r="Q10" s="29" t="str">
        <f t="shared" si="4"/>
        <v/>
      </c>
      <c r="R10" s="192">
        <f t="shared" si="2"/>
        <v>0</v>
      </c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1"/>
      <c r="AP10" s="202"/>
      <c r="AQ10" s="202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79</v>
      </c>
      <c r="C11" s="195" t="s">
        <v>365</v>
      </c>
      <c r="D11" s="429" t="s">
        <v>693</v>
      </c>
      <c r="E11" s="429" t="s">
        <v>719</v>
      </c>
      <c r="F11" s="429" t="s">
        <v>700</v>
      </c>
      <c r="G11" s="429"/>
      <c r="H11" s="196"/>
      <c r="I11" s="196"/>
      <c r="J11" s="196"/>
      <c r="K11" s="196"/>
      <c r="L11" s="196"/>
      <c r="M11" s="196"/>
      <c r="N11" s="430"/>
      <c r="O11" s="430" t="s">
        <v>766</v>
      </c>
      <c r="P11" s="369" t="s">
        <v>767</v>
      </c>
      <c r="Q11" s="29" t="str">
        <f t="shared" si="4"/>
        <v>APF&gt;Flash脱却&gt;設計&gt;&gt;&gt;&gt;&gt;&gt;&gt;</v>
      </c>
      <c r="R11" s="192">
        <f t="shared" si="2"/>
        <v>0</v>
      </c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1"/>
      <c r="AP11" s="202"/>
      <c r="AQ11" s="202"/>
      <c r="AR11" s="202"/>
      <c r="AS11" s="202"/>
      <c r="AT11" s="202"/>
      <c r="AU11" s="202"/>
      <c r="AV11" s="203"/>
      <c r="AW11" s="203"/>
      <c r="AX11" s="184"/>
    </row>
    <row r="12" spans="1:50" ht="12.6" customHeight="1">
      <c r="A12" s="195">
        <f t="shared" si="3"/>
        <v>6</v>
      </c>
      <c r="B12" s="195" t="s">
        <v>79</v>
      </c>
      <c r="C12" s="195" t="s">
        <v>365</v>
      </c>
      <c r="D12" s="429" t="s">
        <v>693</v>
      </c>
      <c r="E12" s="429" t="s">
        <v>719</v>
      </c>
      <c r="F12" s="429" t="s">
        <v>700</v>
      </c>
      <c r="G12" s="429"/>
      <c r="H12" s="196"/>
      <c r="I12" s="196"/>
      <c r="J12" s="196"/>
      <c r="K12" s="196"/>
      <c r="L12" s="196"/>
      <c r="M12" s="196"/>
      <c r="N12" s="430"/>
      <c r="O12" s="370" t="s">
        <v>734</v>
      </c>
      <c r="P12" s="369" t="s">
        <v>733</v>
      </c>
      <c r="Q12" s="29" t="str">
        <f t="shared" si="4"/>
        <v>APF&gt;Flash脱却&gt;設計&gt;&gt;&gt;&gt;&gt;&gt;&gt;</v>
      </c>
      <c r="R12" s="192">
        <f t="shared" si="2"/>
        <v>0</v>
      </c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1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79</v>
      </c>
      <c r="C13" s="195" t="s">
        <v>365</v>
      </c>
      <c r="D13" s="429" t="s">
        <v>693</v>
      </c>
      <c r="E13" s="429" t="s">
        <v>719</v>
      </c>
      <c r="F13" s="429" t="s">
        <v>700</v>
      </c>
      <c r="G13" s="429"/>
      <c r="H13" s="196"/>
      <c r="I13" s="196"/>
      <c r="J13" s="196"/>
      <c r="K13" s="196"/>
      <c r="L13" s="196"/>
      <c r="M13" s="196"/>
      <c r="N13" s="430"/>
      <c r="O13" s="430" t="s">
        <v>759</v>
      </c>
      <c r="P13" s="369" t="s">
        <v>760</v>
      </c>
      <c r="Q13" s="29" t="str">
        <f t="shared" si="4"/>
        <v>APF&gt;Flash脱却&gt;設計&gt;&gt;&gt;&gt;&gt;&gt;&gt;</v>
      </c>
      <c r="R13" s="192">
        <f t="shared" si="2"/>
        <v>0</v>
      </c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1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3"/>
        <v>8</v>
      </c>
      <c r="B14" s="195" t="s">
        <v>79</v>
      </c>
      <c r="C14" s="195" t="s">
        <v>365</v>
      </c>
      <c r="D14" s="429" t="s">
        <v>693</v>
      </c>
      <c r="E14" s="429" t="s">
        <v>719</v>
      </c>
      <c r="F14" s="429" t="s">
        <v>700</v>
      </c>
      <c r="G14" s="429"/>
      <c r="H14" s="196"/>
      <c r="I14" s="196"/>
      <c r="J14" s="196"/>
      <c r="K14" s="196"/>
      <c r="L14" s="196"/>
      <c r="M14" s="196"/>
      <c r="N14" s="430"/>
      <c r="O14" s="430" t="s">
        <v>956</v>
      </c>
      <c r="P14" s="369" t="s">
        <v>957</v>
      </c>
      <c r="Q14" s="29" t="str">
        <f t="shared" si="4"/>
        <v>APF&gt;Flash脱却&gt;設計&gt;&gt;&gt;&gt;&gt;&gt;&gt;</v>
      </c>
      <c r="R14" s="192">
        <f t="shared" si="2"/>
        <v>0</v>
      </c>
      <c r="S14" s="202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1"/>
      <c r="AP14" s="202"/>
      <c r="AQ14" s="202"/>
      <c r="AR14" s="202"/>
      <c r="AS14" s="202"/>
      <c r="AT14" s="202"/>
      <c r="AU14" s="202"/>
      <c r="AV14" s="203"/>
      <c r="AW14" s="203"/>
      <c r="AX14" s="184"/>
    </row>
    <row r="15" spans="1:50" ht="12.6" customHeight="1">
      <c r="A15" s="195">
        <f t="shared" si="3"/>
        <v>9</v>
      </c>
      <c r="B15" s="195" t="s">
        <v>79</v>
      </c>
      <c r="C15" s="195" t="s">
        <v>365</v>
      </c>
      <c r="D15" s="429" t="s">
        <v>693</v>
      </c>
      <c r="E15" s="429" t="s">
        <v>719</v>
      </c>
      <c r="F15" s="429" t="s">
        <v>700</v>
      </c>
      <c r="G15" s="429"/>
      <c r="H15" s="196"/>
      <c r="I15" s="196"/>
      <c r="J15" s="196"/>
      <c r="K15" s="196"/>
      <c r="L15" s="196"/>
      <c r="M15" s="196"/>
      <c r="N15" s="430"/>
      <c r="O15" s="430" t="s">
        <v>1113</v>
      </c>
      <c r="P15" s="369" t="s">
        <v>1114</v>
      </c>
      <c r="Q15" s="29" t="str">
        <f t="shared" si="4"/>
        <v>APF&gt;Flash脱却&gt;設計&gt;&gt;&gt;&gt;&gt;&gt;&gt;</v>
      </c>
      <c r="R15" s="192">
        <f t="shared" si="2"/>
        <v>0</v>
      </c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202"/>
      <c r="AM15" s="202"/>
      <c r="AN15" s="202"/>
      <c r="AO15" s="201"/>
      <c r="AP15" s="202"/>
      <c r="AQ15" s="202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79</v>
      </c>
      <c r="C16" s="195" t="s">
        <v>365</v>
      </c>
      <c r="D16" s="429" t="s">
        <v>693</v>
      </c>
      <c r="E16" s="429" t="s">
        <v>719</v>
      </c>
      <c r="F16" s="429" t="s">
        <v>700</v>
      </c>
      <c r="G16" s="429"/>
      <c r="H16" s="196"/>
      <c r="I16" s="196"/>
      <c r="J16" s="196"/>
      <c r="K16" s="196"/>
      <c r="L16" s="196"/>
      <c r="M16" s="196"/>
      <c r="N16" s="430"/>
      <c r="O16" s="430" t="s">
        <v>1115</v>
      </c>
      <c r="P16" s="369" t="s">
        <v>1116</v>
      </c>
      <c r="Q16" s="29" t="str">
        <f t="shared" si="4"/>
        <v>APF&gt;Flash脱却&gt;設計&gt;&gt;&gt;&gt;&gt;&gt;&gt;</v>
      </c>
      <c r="R16" s="192">
        <f t="shared" si="2"/>
        <v>0</v>
      </c>
      <c r="S16" s="202"/>
      <c r="T16" s="202"/>
      <c r="U16" s="202"/>
      <c r="V16" s="202"/>
      <c r="W16" s="202"/>
      <c r="X16" s="202"/>
      <c r="Y16" s="202"/>
      <c r="Z16" s="202"/>
      <c r="AA16" s="202"/>
      <c r="AB16" s="202"/>
      <c r="AC16" s="202"/>
      <c r="AD16" s="202"/>
      <c r="AE16" s="202"/>
      <c r="AF16" s="202"/>
      <c r="AG16" s="202"/>
      <c r="AH16" s="202"/>
      <c r="AI16" s="202"/>
      <c r="AJ16" s="202"/>
      <c r="AK16" s="202"/>
      <c r="AL16" s="202"/>
      <c r="AM16" s="202"/>
      <c r="AN16" s="202"/>
      <c r="AO16" s="201"/>
      <c r="AP16" s="202"/>
      <c r="AQ16" s="202"/>
      <c r="AR16" s="202"/>
      <c r="AS16" s="202"/>
      <c r="AT16" s="202"/>
      <c r="AU16" s="202"/>
      <c r="AV16" s="203"/>
      <c r="AW16" s="203"/>
      <c r="AX16" s="184"/>
    </row>
    <row r="17" spans="1:50" ht="12.6" customHeight="1">
      <c r="A17" s="195">
        <f t="shared" si="3"/>
        <v>11</v>
      </c>
      <c r="B17" s="195" t="s">
        <v>79</v>
      </c>
      <c r="C17" s="195" t="s">
        <v>365</v>
      </c>
      <c r="D17" s="429" t="s">
        <v>693</v>
      </c>
      <c r="E17" s="429" t="s">
        <v>719</v>
      </c>
      <c r="F17" s="429" t="s">
        <v>700</v>
      </c>
      <c r="G17" s="429"/>
      <c r="H17" s="196"/>
      <c r="I17" s="196"/>
      <c r="J17" s="196"/>
      <c r="K17" s="196"/>
      <c r="L17" s="196"/>
      <c r="M17" s="196"/>
      <c r="N17" s="430"/>
      <c r="O17" s="430" t="s">
        <v>1117</v>
      </c>
      <c r="P17" s="369" t="s">
        <v>1118</v>
      </c>
      <c r="Q17" s="29" t="str">
        <f t="shared" si="4"/>
        <v>APF&gt;Flash脱却&gt;設計&gt;&gt;&gt;&gt;&gt;&gt;&gt;</v>
      </c>
      <c r="R17" s="192">
        <f t="shared" si="2"/>
        <v>0</v>
      </c>
      <c r="S17" s="202"/>
      <c r="T17" s="202"/>
      <c r="U17" s="202"/>
      <c r="V17" s="202"/>
      <c r="W17" s="202"/>
      <c r="X17" s="202"/>
      <c r="Y17" s="202"/>
      <c r="Z17" s="202"/>
      <c r="AA17" s="202"/>
      <c r="AB17" s="202"/>
      <c r="AC17" s="202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1"/>
      <c r="AP17" s="202"/>
      <c r="AQ17" s="202"/>
      <c r="AR17" s="202"/>
      <c r="AS17" s="202"/>
      <c r="AT17" s="202"/>
      <c r="AU17" s="202"/>
      <c r="AV17" s="203"/>
      <c r="AW17" s="203"/>
      <c r="AX17" s="184"/>
    </row>
    <row r="18" spans="1:50" ht="12.6" customHeight="1">
      <c r="A18" s="195">
        <f t="shared" si="3"/>
        <v>12</v>
      </c>
      <c r="B18" s="195" t="s">
        <v>79</v>
      </c>
      <c r="C18" s="195" t="s">
        <v>365</v>
      </c>
      <c r="D18" s="429" t="s">
        <v>693</v>
      </c>
      <c r="E18" s="429" t="s">
        <v>719</v>
      </c>
      <c r="F18" s="429" t="s">
        <v>700</v>
      </c>
      <c r="G18" s="429"/>
      <c r="H18" s="196"/>
      <c r="I18" s="196"/>
      <c r="J18" s="196"/>
      <c r="K18" s="196"/>
      <c r="L18" s="196"/>
      <c r="M18" s="196"/>
      <c r="N18" s="430"/>
      <c r="O18" s="370" t="s">
        <v>1242</v>
      </c>
      <c r="P18" s="369" t="s">
        <v>1243</v>
      </c>
      <c r="Q18" s="29" t="str">
        <f t="shared" si="4"/>
        <v>APF&gt;Flash脱却&gt;設計&gt;&gt;&gt;&gt;&gt;&gt;&gt;</v>
      </c>
      <c r="R18" s="192">
        <f t="shared" si="2"/>
        <v>0</v>
      </c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1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79</v>
      </c>
      <c r="C19" s="195"/>
      <c r="D19" s="429"/>
      <c r="E19" s="429"/>
      <c r="F19" s="429"/>
      <c r="G19" s="429"/>
      <c r="H19" s="196"/>
      <c r="I19" s="196"/>
      <c r="J19" s="196"/>
      <c r="K19" s="196"/>
      <c r="L19" s="196"/>
      <c r="M19" s="196"/>
      <c r="N19" s="430"/>
      <c r="O19" s="370"/>
      <c r="P19" s="369"/>
      <c r="Q19" s="29" t="str">
        <f t="shared" si="4"/>
        <v/>
      </c>
      <c r="R19" s="192">
        <f t="shared" si="2"/>
        <v>0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1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79</v>
      </c>
      <c r="C20" s="195"/>
      <c r="D20" s="429"/>
      <c r="E20" s="429"/>
      <c r="F20" s="429"/>
      <c r="G20" s="429"/>
      <c r="H20" s="196"/>
      <c r="I20" s="196"/>
      <c r="J20" s="196"/>
      <c r="K20" s="196"/>
      <c r="L20" s="196"/>
      <c r="M20" s="196"/>
      <c r="N20" s="430"/>
      <c r="O20" s="370"/>
      <c r="P20" s="369"/>
      <c r="Q20" s="29" t="str">
        <f t="shared" si="4"/>
        <v/>
      </c>
      <c r="R20" s="192">
        <f t="shared" si="2"/>
        <v>0</v>
      </c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1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79</v>
      </c>
      <c r="C21" s="195"/>
      <c r="D21" s="429"/>
      <c r="E21" s="429"/>
      <c r="F21" s="429"/>
      <c r="G21" s="429"/>
      <c r="H21" s="196"/>
      <c r="I21" s="196"/>
      <c r="J21" s="196"/>
      <c r="K21" s="196"/>
      <c r="L21" s="196"/>
      <c r="M21" s="196"/>
      <c r="N21" s="430"/>
      <c r="O21" s="370"/>
      <c r="P21" s="369"/>
      <c r="Q21" s="29" t="str">
        <f t="shared" si="4"/>
        <v/>
      </c>
      <c r="R21" s="192">
        <f t="shared" si="2"/>
        <v>0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1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79</v>
      </c>
      <c r="C22" s="195"/>
      <c r="D22" s="429"/>
      <c r="E22" s="429"/>
      <c r="F22" s="429"/>
      <c r="G22" s="429"/>
      <c r="H22" s="196"/>
      <c r="I22" s="196"/>
      <c r="J22" s="196"/>
      <c r="K22" s="196"/>
      <c r="L22" s="196"/>
      <c r="M22" s="196"/>
      <c r="N22" s="430"/>
      <c r="O22" s="370"/>
      <c r="P22" s="369"/>
      <c r="Q22" s="29" t="str">
        <f t="shared" si="4"/>
        <v/>
      </c>
      <c r="R22" s="192">
        <f t="shared" si="2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1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79</v>
      </c>
      <c r="C23" s="195"/>
      <c r="D23" s="429"/>
      <c r="E23" s="429"/>
      <c r="F23" s="429"/>
      <c r="G23" s="429"/>
      <c r="H23" s="196"/>
      <c r="I23" s="196"/>
      <c r="J23" s="196"/>
      <c r="K23" s="196"/>
      <c r="L23" s="196"/>
      <c r="M23" s="196"/>
      <c r="N23" s="430"/>
      <c r="O23" s="370"/>
      <c r="P23" s="369"/>
      <c r="Q23" s="29" t="str">
        <f t="shared" si="4"/>
        <v/>
      </c>
      <c r="R23" s="192">
        <f t="shared" si="2"/>
        <v>0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1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79</v>
      </c>
      <c r="C24" s="195"/>
      <c r="D24" s="429"/>
      <c r="E24" s="429"/>
      <c r="F24" s="429"/>
      <c r="G24" s="429"/>
      <c r="H24" s="196"/>
      <c r="I24" s="196"/>
      <c r="J24" s="196"/>
      <c r="K24" s="196"/>
      <c r="L24" s="196"/>
      <c r="M24" s="196"/>
      <c r="N24" s="430"/>
      <c r="O24" s="370"/>
      <c r="P24" s="369"/>
      <c r="Q24" s="29" t="str">
        <f t="shared" si="4"/>
        <v/>
      </c>
      <c r="R24" s="192">
        <f t="shared" si="2"/>
        <v>0</v>
      </c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1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79</v>
      </c>
      <c r="C25" s="195"/>
      <c r="D25" s="429"/>
      <c r="E25" s="429"/>
      <c r="F25" s="429"/>
      <c r="G25" s="429"/>
      <c r="H25" s="196"/>
      <c r="I25" s="196"/>
      <c r="J25" s="196"/>
      <c r="K25" s="196"/>
      <c r="L25" s="196"/>
      <c r="M25" s="196"/>
      <c r="N25" s="430"/>
      <c r="O25" s="370"/>
      <c r="P25" s="366"/>
      <c r="Q25" s="29" t="str">
        <f t="shared" si="4"/>
        <v/>
      </c>
      <c r="R25" s="192">
        <f t="shared" si="2"/>
        <v>0</v>
      </c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1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79</v>
      </c>
      <c r="C26" s="195"/>
      <c r="D26" s="429"/>
      <c r="E26" s="429"/>
      <c r="F26" s="429"/>
      <c r="G26" s="429"/>
      <c r="H26" s="429"/>
      <c r="I26" s="429"/>
      <c r="J26" s="429"/>
      <c r="K26" s="429"/>
      <c r="L26" s="429"/>
      <c r="M26" s="429"/>
      <c r="N26" s="430"/>
      <c r="O26" s="370"/>
      <c r="P26" s="369"/>
      <c r="Q26" s="29" t="str">
        <f t="shared" si="4"/>
        <v/>
      </c>
      <c r="R26" s="192">
        <f t="shared" si="2"/>
        <v>0</v>
      </c>
      <c r="S26" s="201"/>
      <c r="T26" s="201"/>
      <c r="U26" s="201"/>
      <c r="V26" s="201"/>
      <c r="W26" s="201"/>
      <c r="X26" s="201"/>
      <c r="Y26" s="201"/>
      <c r="Z26" s="201"/>
      <c r="AA26" s="201"/>
      <c r="AB26" s="201"/>
      <c r="AC26" s="201"/>
      <c r="AD26" s="201"/>
      <c r="AE26" s="201"/>
      <c r="AF26" s="201"/>
      <c r="AG26" s="201"/>
      <c r="AH26" s="201"/>
      <c r="AI26" s="201"/>
      <c r="AJ26" s="201"/>
      <c r="AK26" s="201"/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4"/>
      <c r="AW26" s="204"/>
      <c r="AX26" s="184"/>
    </row>
    <row r="27" spans="1:50" ht="12.6" customHeight="1">
      <c r="A27" s="195">
        <f t="shared" si="3"/>
        <v>21</v>
      </c>
      <c r="B27" s="195" t="s">
        <v>79</v>
      </c>
      <c r="C27" s="195"/>
      <c r="D27" s="429"/>
      <c r="E27" s="429"/>
      <c r="F27" s="429"/>
      <c r="G27" s="429"/>
      <c r="H27" s="429"/>
      <c r="I27" s="429"/>
      <c r="J27" s="429"/>
      <c r="K27" s="429"/>
      <c r="L27" s="429"/>
      <c r="M27" s="429"/>
      <c r="N27" s="430"/>
      <c r="O27" s="370"/>
      <c r="P27" s="369"/>
      <c r="Q27" s="29" t="str">
        <f t="shared" si="4"/>
        <v/>
      </c>
      <c r="R27" s="192">
        <f t="shared" si="2"/>
        <v>0</v>
      </c>
      <c r="S27" s="201"/>
      <c r="T27" s="201"/>
      <c r="U27" s="201"/>
      <c r="V27" s="201"/>
      <c r="W27" s="201"/>
      <c r="X27" s="201"/>
      <c r="Y27" s="201"/>
      <c r="Z27" s="201"/>
      <c r="AA27" s="201"/>
      <c r="AB27" s="201"/>
      <c r="AC27" s="201"/>
      <c r="AD27" s="201"/>
      <c r="AE27" s="201"/>
      <c r="AF27" s="201"/>
      <c r="AG27" s="201"/>
      <c r="AH27" s="201"/>
      <c r="AI27" s="201"/>
      <c r="AJ27" s="201"/>
      <c r="AK27" s="201"/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4"/>
      <c r="AW27" s="204"/>
      <c r="AX27" s="184"/>
    </row>
    <row r="28" spans="1:50" ht="12.6" customHeight="1">
      <c r="A28" s="195">
        <f t="shared" si="3"/>
        <v>22</v>
      </c>
      <c r="B28" s="195" t="s">
        <v>79</v>
      </c>
      <c r="C28" s="195"/>
      <c r="D28" s="429"/>
      <c r="E28" s="429"/>
      <c r="F28" s="429"/>
      <c r="G28" s="429"/>
      <c r="H28" s="429"/>
      <c r="I28" s="429"/>
      <c r="J28" s="429"/>
      <c r="K28" s="429"/>
      <c r="L28" s="429"/>
      <c r="M28" s="429"/>
      <c r="N28" s="430"/>
      <c r="O28" s="370"/>
      <c r="P28" s="369"/>
      <c r="Q28" s="29" t="str">
        <f t="shared" si="4"/>
        <v/>
      </c>
      <c r="R28" s="192">
        <f t="shared" si="2"/>
        <v>0</v>
      </c>
      <c r="S28" s="201"/>
      <c r="T28" s="201"/>
      <c r="U28" s="201"/>
      <c r="V28" s="201"/>
      <c r="W28" s="201"/>
      <c r="X28" s="201"/>
      <c r="Y28" s="201"/>
      <c r="Z28" s="201"/>
      <c r="AA28" s="201"/>
      <c r="AB28" s="201"/>
      <c r="AC28" s="201"/>
      <c r="AD28" s="201"/>
      <c r="AE28" s="201"/>
      <c r="AF28" s="201"/>
      <c r="AG28" s="201"/>
      <c r="AH28" s="201"/>
      <c r="AI28" s="201"/>
      <c r="AJ28" s="201"/>
      <c r="AK28" s="201"/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4"/>
      <c r="AW28" s="204"/>
      <c r="AX28" s="184"/>
    </row>
    <row r="29" spans="1:50" ht="12.6" customHeight="1">
      <c r="A29" s="195">
        <f t="shared" si="3"/>
        <v>23</v>
      </c>
      <c r="B29" s="195" t="s">
        <v>79</v>
      </c>
      <c r="C29" s="195"/>
      <c r="D29" s="429"/>
      <c r="E29" s="429"/>
      <c r="F29" s="429"/>
      <c r="G29" s="429"/>
      <c r="H29" s="429"/>
      <c r="I29" s="429"/>
      <c r="J29" s="429"/>
      <c r="K29" s="429"/>
      <c r="L29" s="429"/>
      <c r="M29" s="429"/>
      <c r="N29" s="430"/>
      <c r="O29" s="370"/>
      <c r="P29" s="369"/>
      <c r="Q29" s="29" t="str">
        <f t="shared" si="4"/>
        <v/>
      </c>
      <c r="R29" s="192">
        <f t="shared" si="2"/>
        <v>0</v>
      </c>
      <c r="S29" s="201"/>
      <c r="T29" s="201"/>
      <c r="U29" s="201"/>
      <c r="V29" s="201"/>
      <c r="W29" s="201"/>
      <c r="X29" s="201"/>
      <c r="Y29" s="201"/>
      <c r="Z29" s="201"/>
      <c r="AA29" s="201"/>
      <c r="AB29" s="201"/>
      <c r="AC29" s="201"/>
      <c r="AD29" s="201"/>
      <c r="AE29" s="201"/>
      <c r="AF29" s="201"/>
      <c r="AG29" s="201"/>
      <c r="AH29" s="201"/>
      <c r="AI29" s="201"/>
      <c r="AJ29" s="201"/>
      <c r="AK29" s="201"/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4"/>
      <c r="AW29" s="204"/>
      <c r="AX29" s="184"/>
    </row>
    <row r="30" spans="1:50" ht="12.6" customHeight="1">
      <c r="A30" s="195">
        <f t="shared" si="3"/>
        <v>24</v>
      </c>
      <c r="B30" s="195" t="s">
        <v>79</v>
      </c>
      <c r="C30" s="195"/>
      <c r="D30" s="429"/>
      <c r="E30" s="429"/>
      <c r="F30" s="429"/>
      <c r="G30" s="429"/>
      <c r="H30" s="429"/>
      <c r="I30" s="429"/>
      <c r="J30" s="429"/>
      <c r="K30" s="429"/>
      <c r="L30" s="429"/>
      <c r="M30" s="429"/>
      <c r="N30" s="430"/>
      <c r="O30" s="370"/>
      <c r="P30" s="369"/>
      <c r="Q30" s="29" t="str">
        <f t="shared" si="4"/>
        <v/>
      </c>
      <c r="R30" s="192">
        <f t="shared" si="2"/>
        <v>0</v>
      </c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  <c r="AF30" s="201"/>
      <c r="AG30" s="201"/>
      <c r="AH30" s="201"/>
      <c r="AI30" s="201"/>
      <c r="AJ30" s="201"/>
      <c r="AK30" s="201"/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4"/>
      <c r="AW30" s="204"/>
      <c r="AX30" s="184"/>
    </row>
    <row r="31" spans="1:50" ht="12.6" customHeight="1">
      <c r="A31" s="195">
        <f t="shared" si="3"/>
        <v>25</v>
      </c>
      <c r="B31" s="195" t="s">
        <v>79</v>
      </c>
      <c r="C31" s="195"/>
      <c r="D31" s="429"/>
      <c r="E31" s="429"/>
      <c r="F31" s="429"/>
      <c r="G31" s="429"/>
      <c r="H31" s="429"/>
      <c r="I31" s="429"/>
      <c r="J31" s="429"/>
      <c r="K31" s="429"/>
      <c r="L31" s="429"/>
      <c r="M31" s="429"/>
      <c r="N31" s="430"/>
      <c r="O31" s="370"/>
      <c r="P31" s="369"/>
      <c r="Q31" s="29" t="str">
        <f t="shared" si="4"/>
        <v/>
      </c>
      <c r="R31" s="192">
        <f t="shared" si="2"/>
        <v>0</v>
      </c>
      <c r="S31" s="201"/>
      <c r="T31" s="201"/>
      <c r="U31" s="201"/>
      <c r="V31" s="201"/>
      <c r="W31" s="201"/>
      <c r="X31" s="201"/>
      <c r="Y31" s="201"/>
      <c r="Z31" s="201"/>
      <c r="AA31" s="201"/>
      <c r="AB31" s="201"/>
      <c r="AC31" s="201"/>
      <c r="AD31" s="201"/>
      <c r="AE31" s="201"/>
      <c r="AF31" s="201"/>
      <c r="AG31" s="201"/>
      <c r="AH31" s="201"/>
      <c r="AI31" s="201"/>
      <c r="AJ31" s="201"/>
      <c r="AK31" s="201"/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4"/>
      <c r="AW31" s="204"/>
      <c r="AX31" s="184"/>
    </row>
    <row r="32" spans="1:50" ht="12.6" customHeight="1">
      <c r="A32" s="195">
        <f t="shared" si="3"/>
        <v>26</v>
      </c>
      <c r="B32" s="195" t="s">
        <v>79</v>
      </c>
      <c r="C32" s="195"/>
      <c r="D32" s="429"/>
      <c r="E32" s="429"/>
      <c r="F32" s="429"/>
      <c r="G32" s="429"/>
      <c r="H32" s="429"/>
      <c r="I32" s="429"/>
      <c r="J32" s="429"/>
      <c r="K32" s="429"/>
      <c r="L32" s="429"/>
      <c r="M32" s="429"/>
      <c r="N32" s="430"/>
      <c r="O32" s="370"/>
      <c r="P32" s="369"/>
      <c r="Q32" s="29" t="str">
        <f t="shared" si="4"/>
        <v/>
      </c>
      <c r="R32" s="192">
        <f t="shared" si="2"/>
        <v>0</v>
      </c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201"/>
      <c r="AI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4"/>
      <c r="AW32" s="204"/>
      <c r="AX32" s="184"/>
    </row>
    <row r="33" spans="1:50" ht="12.6" customHeight="1">
      <c r="A33" s="195">
        <f t="shared" si="3"/>
        <v>27</v>
      </c>
      <c r="B33" s="195" t="s">
        <v>79</v>
      </c>
      <c r="C33" s="195"/>
      <c r="D33" s="429"/>
      <c r="E33" s="429"/>
      <c r="F33" s="429"/>
      <c r="G33" s="429"/>
      <c r="H33" s="429"/>
      <c r="I33" s="429"/>
      <c r="J33" s="429"/>
      <c r="K33" s="429"/>
      <c r="L33" s="429"/>
      <c r="M33" s="429"/>
      <c r="N33" s="430"/>
      <c r="O33" s="370"/>
      <c r="P33" s="369"/>
      <c r="Q33" s="29" t="str">
        <f t="shared" si="4"/>
        <v/>
      </c>
      <c r="R33" s="192">
        <f t="shared" si="2"/>
        <v>0</v>
      </c>
      <c r="S33" s="201"/>
      <c r="T33" s="201"/>
      <c r="U33" s="201"/>
      <c r="V33" s="201"/>
      <c r="W33" s="201"/>
      <c r="X33" s="201"/>
      <c r="Y33" s="201"/>
      <c r="Z33" s="201"/>
      <c r="AA33" s="201"/>
      <c r="AB33" s="201"/>
      <c r="AC33" s="201"/>
      <c r="AD33" s="201"/>
      <c r="AE33" s="201"/>
      <c r="AF33" s="201"/>
      <c r="AG33" s="201"/>
      <c r="AH33" s="201"/>
      <c r="AI33" s="201"/>
      <c r="AJ33" s="201"/>
      <c r="AK33" s="201"/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4"/>
      <c r="AW33" s="204"/>
      <c r="AX33" s="184"/>
    </row>
    <row r="34" spans="1:50" ht="12.6" customHeight="1">
      <c r="A34" s="195">
        <f t="shared" si="3"/>
        <v>28</v>
      </c>
      <c r="B34" s="195" t="s">
        <v>79</v>
      </c>
      <c r="C34" s="195"/>
      <c r="D34" s="429"/>
      <c r="E34" s="429"/>
      <c r="F34" s="429"/>
      <c r="G34" s="429"/>
      <c r="H34" s="429"/>
      <c r="I34" s="429"/>
      <c r="J34" s="429"/>
      <c r="K34" s="429"/>
      <c r="L34" s="429"/>
      <c r="M34" s="429"/>
      <c r="N34" s="430"/>
      <c r="O34" s="370"/>
      <c r="P34" s="369"/>
      <c r="Q34" s="29" t="str">
        <f t="shared" si="4"/>
        <v/>
      </c>
      <c r="R34" s="192">
        <f t="shared" si="2"/>
        <v>0</v>
      </c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4"/>
      <c r="AW34" s="204"/>
      <c r="AX34" s="184"/>
    </row>
    <row r="35" spans="1:50" ht="12.6" customHeight="1">
      <c r="A35" s="195">
        <f t="shared" si="3"/>
        <v>29</v>
      </c>
      <c r="B35" s="195" t="s">
        <v>79</v>
      </c>
      <c r="C35" s="195"/>
      <c r="D35" s="429"/>
      <c r="E35" s="429"/>
      <c r="F35" s="429"/>
      <c r="G35" s="429"/>
      <c r="H35" s="429"/>
      <c r="I35" s="429"/>
      <c r="J35" s="429"/>
      <c r="K35" s="429"/>
      <c r="L35" s="429"/>
      <c r="M35" s="429"/>
      <c r="N35" s="430"/>
      <c r="O35" s="370"/>
      <c r="P35" s="369"/>
      <c r="Q35" s="29" t="str">
        <f t="shared" si="4"/>
        <v/>
      </c>
      <c r="R35" s="192">
        <f t="shared" si="2"/>
        <v>0</v>
      </c>
      <c r="S35" s="201"/>
      <c r="T35" s="201"/>
      <c r="U35" s="201"/>
      <c r="V35" s="201"/>
      <c r="W35" s="201"/>
      <c r="X35" s="201"/>
      <c r="Y35" s="201"/>
      <c r="Z35" s="201"/>
      <c r="AA35" s="201"/>
      <c r="AB35" s="201"/>
      <c r="AC35" s="201"/>
      <c r="AD35" s="201"/>
      <c r="AE35" s="201"/>
      <c r="AF35" s="201"/>
      <c r="AG35" s="201"/>
      <c r="AH35" s="201"/>
      <c r="AI35" s="201"/>
      <c r="AJ35" s="201"/>
      <c r="AK35" s="201"/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4"/>
      <c r="AW35" s="204"/>
      <c r="AX35" s="184"/>
    </row>
    <row r="36" spans="1:50" ht="12.6" customHeight="1">
      <c r="A36" s="195">
        <f t="shared" si="3"/>
        <v>30</v>
      </c>
      <c r="B36" s="240" t="s">
        <v>79</v>
      </c>
      <c r="C36" s="240"/>
      <c r="D36" s="429"/>
      <c r="E36" s="429"/>
      <c r="F36" s="429"/>
      <c r="G36" s="429"/>
      <c r="H36" s="429"/>
      <c r="I36" s="429"/>
      <c r="J36" s="429"/>
      <c r="K36" s="429"/>
      <c r="L36" s="429"/>
      <c r="M36" s="429"/>
      <c r="N36" s="430"/>
      <c r="O36" s="370"/>
      <c r="P36" s="369"/>
      <c r="Q36" s="29" t="str">
        <f t="shared" si="4"/>
        <v/>
      </c>
      <c r="R36" s="192">
        <f t="shared" si="2"/>
        <v>0</v>
      </c>
      <c r="S36" s="201"/>
      <c r="T36" s="201"/>
      <c r="U36" s="201"/>
      <c r="V36" s="201"/>
      <c r="W36" s="201"/>
      <c r="X36" s="201"/>
      <c r="Y36" s="201"/>
      <c r="Z36" s="201"/>
      <c r="AA36" s="201"/>
      <c r="AB36" s="201"/>
      <c r="AC36" s="201"/>
      <c r="AD36" s="201"/>
      <c r="AE36" s="201"/>
      <c r="AF36" s="201"/>
      <c r="AG36" s="201"/>
      <c r="AH36" s="201"/>
      <c r="AI36" s="201"/>
      <c r="AJ36" s="201"/>
      <c r="AK36" s="201"/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79</v>
      </c>
      <c r="C37" s="195"/>
      <c r="D37" s="429"/>
      <c r="E37" s="429"/>
      <c r="F37" s="429"/>
      <c r="G37" s="429"/>
      <c r="H37" s="429"/>
      <c r="I37" s="429"/>
      <c r="J37" s="429"/>
      <c r="K37" s="429"/>
      <c r="L37" s="429"/>
      <c r="M37" s="429"/>
      <c r="N37" s="430"/>
      <c r="O37" s="370"/>
      <c r="P37" s="369"/>
      <c r="Q37" s="29" t="str">
        <f t="shared" si="4"/>
        <v/>
      </c>
      <c r="R37" s="192">
        <f t="shared" si="2"/>
        <v>0</v>
      </c>
      <c r="S37" s="201"/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4"/>
      <c r="AW37" s="204"/>
      <c r="AX37" s="184"/>
    </row>
    <row r="38" spans="1:50" ht="12.6" customHeight="1">
      <c r="A38" s="195">
        <f t="shared" si="3"/>
        <v>32</v>
      </c>
      <c r="B38" s="195" t="s">
        <v>79</v>
      </c>
      <c r="C38" s="195"/>
      <c r="D38" s="429"/>
      <c r="E38" s="429"/>
      <c r="F38" s="429"/>
      <c r="G38" s="429"/>
      <c r="H38" s="429"/>
      <c r="I38" s="429"/>
      <c r="J38" s="429"/>
      <c r="K38" s="429"/>
      <c r="L38" s="429"/>
      <c r="M38" s="429"/>
      <c r="N38" s="430"/>
      <c r="O38" s="370"/>
      <c r="P38" s="369"/>
      <c r="Q38" s="29" t="str">
        <f t="shared" si="4"/>
        <v/>
      </c>
      <c r="R38" s="192">
        <f t="shared" si="2"/>
        <v>0</v>
      </c>
      <c r="S38" s="201"/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1"/>
      <c r="AK38" s="201"/>
      <c r="AL38" s="201"/>
      <c r="AM38" s="201"/>
      <c r="AN38" s="201"/>
      <c r="AO38" s="201"/>
      <c r="AP38" s="201"/>
      <c r="AQ38" s="201"/>
      <c r="AR38" s="201"/>
      <c r="AS38" s="428"/>
      <c r="AT38" s="201"/>
      <c r="AU38" s="201"/>
      <c r="AV38" s="204"/>
      <c r="AW38" s="204"/>
      <c r="AX38" s="184"/>
    </row>
    <row r="39" spans="1:50" ht="12.6" customHeight="1">
      <c r="A39" s="195">
        <f t="shared" si="3"/>
        <v>33</v>
      </c>
      <c r="B39" s="240" t="s">
        <v>79</v>
      </c>
      <c r="C39" s="240"/>
      <c r="D39" s="429"/>
      <c r="E39" s="429"/>
      <c r="F39" s="429"/>
      <c r="G39" s="429"/>
      <c r="H39" s="429"/>
      <c r="I39" s="429"/>
      <c r="J39" s="429"/>
      <c r="K39" s="429"/>
      <c r="L39" s="429"/>
      <c r="M39" s="429"/>
      <c r="N39" s="430"/>
      <c r="O39" s="370"/>
      <c r="P39" s="369"/>
      <c r="Q39" s="29" t="str">
        <f t="shared" si="4"/>
        <v/>
      </c>
      <c r="R39" s="192">
        <f t="shared" si="2"/>
        <v>0</v>
      </c>
      <c r="S39" s="201"/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1"/>
      <c r="AK39" s="201"/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4"/>
      <c r="AW39" s="204"/>
      <c r="AX39" s="184"/>
    </row>
    <row r="40" spans="1:50" ht="12.6" customHeight="1">
      <c r="A40" s="195">
        <f t="shared" si="3"/>
        <v>34</v>
      </c>
      <c r="B40" s="195"/>
      <c r="C40" s="195"/>
      <c r="D40" s="429"/>
      <c r="E40" s="429"/>
      <c r="F40" s="429"/>
      <c r="G40" s="429"/>
      <c r="H40" s="196"/>
      <c r="I40" s="196"/>
      <c r="J40" s="196"/>
      <c r="K40" s="196"/>
      <c r="L40" s="196"/>
      <c r="M40" s="196"/>
      <c r="N40" s="430"/>
      <c r="O40" s="370"/>
      <c r="P40" s="366"/>
      <c r="Q40" s="29" t="str">
        <f t="shared" ref="Q40" si="5">IF(ISBLANK(D40),"",D40&amp;"&gt;"&amp;E40&amp;"&gt;"&amp;F40&amp;"&gt;"&amp;G40&amp;"&gt;"&amp;H40&amp;"&gt;"&amp;I40&amp;"&gt;"&amp;J40&amp;"&gt;"&amp;K40&amp;"&gt;"&amp;L40&amp;"&gt;"&amp;M40)</f>
        <v/>
      </c>
      <c r="R40" s="192">
        <f t="shared" si="2"/>
        <v>0</v>
      </c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1"/>
      <c r="AP40" s="202"/>
      <c r="AQ40" s="202"/>
      <c r="AR40" s="202"/>
      <c r="AS40" s="202"/>
      <c r="AT40" s="202"/>
      <c r="AU40" s="202"/>
      <c r="AV40" s="203"/>
      <c r="AW40" s="203"/>
      <c r="AX40" s="184"/>
    </row>
    <row r="41" spans="1:50" ht="12.6" customHeight="1">
      <c r="A41" s="206"/>
      <c r="B41" s="207" t="s">
        <v>348</v>
      </c>
      <c r="C41" s="207"/>
      <c r="D41" s="432"/>
      <c r="E41" s="433"/>
      <c r="F41" s="433"/>
      <c r="G41" s="433"/>
      <c r="H41" s="433"/>
      <c r="I41" s="434"/>
      <c r="J41" s="434"/>
      <c r="K41" s="434"/>
      <c r="L41" s="434"/>
      <c r="M41" s="434"/>
      <c r="N41" s="434"/>
      <c r="O41" s="209"/>
      <c r="P41" s="210"/>
      <c r="Q41" s="435"/>
      <c r="R41" s="211"/>
      <c r="S41" s="365"/>
      <c r="T41" s="365"/>
      <c r="U41" s="365"/>
      <c r="V41" s="365"/>
      <c r="W41" s="365"/>
      <c r="X41" s="365"/>
      <c r="Y41" s="365"/>
      <c r="Z41" s="365"/>
      <c r="AA41" s="365"/>
      <c r="AB41" s="365"/>
      <c r="AC41" s="365"/>
      <c r="AD41" s="365"/>
      <c r="AE41" s="365"/>
      <c r="AF41" s="365"/>
      <c r="AG41" s="365"/>
      <c r="AH41" s="211"/>
      <c r="AI41" s="211"/>
      <c r="AJ41" s="211"/>
      <c r="AK41" s="211"/>
      <c r="AL41" s="211"/>
      <c r="AM41" s="211"/>
      <c r="AN41" s="211"/>
      <c r="AO41" s="211"/>
      <c r="AP41" s="211"/>
      <c r="AQ41" s="211"/>
      <c r="AR41" s="211"/>
      <c r="AS41" s="211"/>
      <c r="AT41" s="211"/>
      <c r="AU41" s="211"/>
      <c r="AV41" s="211"/>
      <c r="AW41" s="208"/>
      <c r="AX41" s="212"/>
    </row>
    <row r="42" spans="1:50">
      <c r="I42" s="171"/>
      <c r="J42" s="171"/>
      <c r="K42" s="171"/>
      <c r="L42" s="171"/>
      <c r="M42" s="171"/>
      <c r="P42" s="214"/>
      <c r="Q42" s="215"/>
      <c r="R42" s="215"/>
      <c r="S42" s="174"/>
      <c r="AW42" s="167"/>
      <c r="AX42" s="167"/>
    </row>
  </sheetData>
  <autoFilter ref="A6:AW41" xr:uid="{00000000-0009-0000-0000-000009000000}"/>
  <phoneticPr fontId="4"/>
  <conditionalFormatting sqref="S7:AW41">
    <cfRule type="expression" dxfId="33" priority="106">
      <formula>S$5=0</formula>
    </cfRule>
  </conditionalFormatting>
  <dataValidations count="5">
    <dataValidation type="list" allowBlank="1" showInputMessage="1" showErrorMessage="1" sqref="C7:C40" xr:uid="{00000000-0002-0000-0900-000000000000}">
      <formula1>役割</formula1>
    </dataValidation>
    <dataValidation type="list" allowBlank="1" showInputMessage="1" showErrorMessage="1" sqref="B7:B40" xr:uid="{00000000-0002-0000-0900-000001000000}">
      <formula1>メンバ</formula1>
    </dataValidation>
    <dataValidation type="list" allowBlank="1" showInputMessage="1" showErrorMessage="1" sqref="D7:D40" xr:uid="{00000000-0002-0000-0900-000002000000}">
      <formula1>分類1</formula1>
    </dataValidation>
    <dataValidation type="list" allowBlank="1" showInputMessage="1" sqref="N7:N41" xr:uid="{00000000-0002-0000-0900-000003000000}">
      <formula1>補助1</formula1>
    </dataValidation>
    <dataValidation type="list" allowBlank="1" showInputMessage="1" showErrorMessage="1" sqref="E7:M40" xr:uid="{00000000-0002-0000-09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5">
    <tabColor rgb="FFFFA3C2"/>
    <pageSetUpPr fitToPage="1"/>
  </sheetPr>
  <dimension ref="A1:AX44"/>
  <sheetViews>
    <sheetView showGridLines="0" zoomScaleNormal="100" workbookViewId="0">
      <pane xSplit="18" ySplit="6" topLeftCell="S7" activePane="bottomRight" state="frozen"/>
      <selection activeCell="P35" sqref="P35"/>
      <selection pane="topRight" activeCell="P35" sqref="P35"/>
      <selection pane="bottomLeft" activeCell="P35" sqref="P35"/>
      <selection pane="bottomRight" activeCell="A35" sqref="A35:XFD35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375" style="171" customWidth="1"/>
    <col min="16" max="16" width="30.625" style="172" customWidth="1"/>
    <col min="17" max="17" width="8.5" style="172" customWidth="1" outlineLevel="1"/>
    <col min="18" max="18" width="6.875" style="172" customWidth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 t="shared" ref="R6:R42" si="1">SUM(S6:AW6)</f>
        <v>0</v>
      </c>
      <c r="S6" s="192">
        <f t="shared" ref="S6:AW6" si="2">SUBTOTAL(9,(S7:S907))</f>
        <v>0</v>
      </c>
      <c r="T6" s="193">
        <f t="shared" si="2"/>
        <v>0</v>
      </c>
      <c r="U6" s="193">
        <f t="shared" si="2"/>
        <v>0</v>
      </c>
      <c r="V6" s="193">
        <f t="shared" si="2"/>
        <v>0</v>
      </c>
      <c r="W6" s="193">
        <f t="shared" si="2"/>
        <v>0</v>
      </c>
      <c r="X6" s="193">
        <f t="shared" si="2"/>
        <v>0</v>
      </c>
      <c r="Y6" s="193">
        <f t="shared" si="2"/>
        <v>0</v>
      </c>
      <c r="Z6" s="193">
        <f t="shared" si="2"/>
        <v>0</v>
      </c>
      <c r="AA6" s="193">
        <f t="shared" si="2"/>
        <v>0</v>
      </c>
      <c r="AB6" s="193">
        <f t="shared" si="2"/>
        <v>0</v>
      </c>
      <c r="AC6" s="193">
        <f t="shared" si="2"/>
        <v>0</v>
      </c>
      <c r="AD6" s="193">
        <f t="shared" si="2"/>
        <v>0</v>
      </c>
      <c r="AE6" s="193">
        <f t="shared" si="2"/>
        <v>0</v>
      </c>
      <c r="AF6" s="193">
        <f t="shared" si="2"/>
        <v>0</v>
      </c>
      <c r="AG6" s="193">
        <f t="shared" si="2"/>
        <v>0</v>
      </c>
      <c r="AH6" s="193">
        <f t="shared" si="2"/>
        <v>0</v>
      </c>
      <c r="AI6" s="193">
        <f t="shared" si="2"/>
        <v>0</v>
      </c>
      <c r="AJ6" s="193">
        <f t="shared" si="2"/>
        <v>0</v>
      </c>
      <c r="AK6" s="193">
        <f t="shared" si="2"/>
        <v>0</v>
      </c>
      <c r="AL6" s="193">
        <f t="shared" si="2"/>
        <v>0</v>
      </c>
      <c r="AM6" s="193">
        <f t="shared" si="2"/>
        <v>0</v>
      </c>
      <c r="AN6" s="193">
        <f t="shared" si="2"/>
        <v>0</v>
      </c>
      <c r="AO6" s="193">
        <f t="shared" si="2"/>
        <v>0</v>
      </c>
      <c r="AP6" s="193">
        <f t="shared" si="2"/>
        <v>0</v>
      </c>
      <c r="AQ6" s="193">
        <f t="shared" si="2"/>
        <v>0</v>
      </c>
      <c r="AR6" s="193">
        <f t="shared" si="2"/>
        <v>0</v>
      </c>
      <c r="AS6" s="193">
        <f t="shared" si="2"/>
        <v>0</v>
      </c>
      <c r="AT6" s="193">
        <f t="shared" si="2"/>
        <v>0</v>
      </c>
      <c r="AU6" s="193">
        <f t="shared" si="2"/>
        <v>0</v>
      </c>
      <c r="AV6" s="193">
        <f t="shared" si="2"/>
        <v>0</v>
      </c>
      <c r="AW6" s="193">
        <f t="shared" si="2"/>
        <v>0</v>
      </c>
      <c r="AX6" s="194"/>
    </row>
    <row r="7" spans="1:50" ht="12.6" customHeight="1">
      <c r="A7" s="195">
        <f>ROW()-6</f>
        <v>1</v>
      </c>
      <c r="B7" s="195" t="s">
        <v>656</v>
      </c>
      <c r="C7" s="195" t="s">
        <v>368</v>
      </c>
      <c r="D7" s="429" t="s">
        <v>84</v>
      </c>
      <c r="E7" s="429" t="s">
        <v>85</v>
      </c>
      <c r="F7" s="429" t="s">
        <v>379</v>
      </c>
      <c r="G7" s="429" t="s">
        <v>380</v>
      </c>
      <c r="H7" s="429"/>
      <c r="I7" s="429"/>
      <c r="J7" s="429"/>
      <c r="K7" s="429"/>
      <c r="L7" s="429"/>
      <c r="M7" s="429"/>
      <c r="N7" s="430" t="s">
        <v>222</v>
      </c>
      <c r="O7" s="370"/>
      <c r="P7" s="369" t="s">
        <v>392</v>
      </c>
      <c r="Q7" s="29" t="str">
        <f>IF(ISBLANK(D7),"",D7&amp;"&gt;"&amp;E7&amp;"&gt;"&amp;F7&amp;"&gt;"&amp;G7&amp;"&gt;"&amp;H7&amp;"&gt;"&amp;I7&amp;"&gt;"&amp;J7&amp;"&gt;"&amp;K7&amp;"&gt;"&amp;L7&amp;"&gt;"&amp;M7)</f>
        <v>STAR_MF&gt;MFデザイン&gt;打合せ&gt;内部&gt;&gt;&gt;&gt;&gt;&gt;</v>
      </c>
      <c r="R7" s="192">
        <f t="shared" si="1"/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428"/>
      <c r="AM7" s="428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42" si="3">ROW()-6</f>
        <v>2</v>
      </c>
      <c r="B8" s="195" t="s">
        <v>655</v>
      </c>
      <c r="C8" s="195" t="s">
        <v>368</v>
      </c>
      <c r="D8" s="429" t="s">
        <v>693</v>
      </c>
      <c r="E8" s="429" t="s">
        <v>719</v>
      </c>
      <c r="F8" s="196" t="s">
        <v>627</v>
      </c>
      <c r="G8" s="196" t="s">
        <v>10</v>
      </c>
      <c r="H8" s="196"/>
      <c r="I8" s="429"/>
      <c r="J8" s="196"/>
      <c r="K8" s="196"/>
      <c r="L8" s="196"/>
      <c r="M8" s="196"/>
      <c r="N8" s="198" t="s">
        <v>222</v>
      </c>
      <c r="O8" s="430"/>
      <c r="P8" s="200" t="s">
        <v>805</v>
      </c>
      <c r="Q8" s="29" t="str">
        <f>IF(ISBLANK(D8),"",D8&amp;"&gt;"&amp;E8&amp;"&gt;"&amp;F8&amp;"&gt;"&amp;G8&amp;"&gt;"&amp;H8&amp;"&gt;"&amp;I8&amp;"&gt;"&amp;J8&amp;"&gt;"&amp;K8&amp;"&gt;"&amp;L8&amp;"&gt;"&amp;M8)</f>
        <v>APF&gt;Flash脱却&gt;打合せ&gt;内部&gt;&gt;&gt;&gt;&gt;&gt;</v>
      </c>
      <c r="R8" s="192">
        <f t="shared" si="1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428"/>
      <c r="AM8" s="428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655</v>
      </c>
      <c r="C9" s="195" t="s">
        <v>368</v>
      </c>
      <c r="D9" s="429" t="s">
        <v>693</v>
      </c>
      <c r="E9" s="429" t="s">
        <v>719</v>
      </c>
      <c r="F9" s="429" t="s">
        <v>627</v>
      </c>
      <c r="G9" s="429" t="s">
        <v>10</v>
      </c>
      <c r="H9" s="429"/>
      <c r="I9" s="429"/>
      <c r="J9" s="429"/>
      <c r="K9" s="429"/>
      <c r="L9" s="429"/>
      <c r="M9" s="429"/>
      <c r="N9" s="430" t="s">
        <v>222</v>
      </c>
      <c r="O9" s="430" t="s">
        <v>935</v>
      </c>
      <c r="P9" s="217" t="s">
        <v>936</v>
      </c>
      <c r="Q9" s="29" t="str">
        <f t="shared" ref="Q9:Q42" si="4">IF(ISBLANK(D9),"",D9&amp;"&gt;"&amp;E9&amp;"&gt;"&amp;F9&amp;"&gt;"&amp;G9&amp;"&gt;"&amp;H9&amp;"&gt;"&amp;I9&amp;"&gt;"&amp;J9&amp;"&gt;"&amp;K9&amp;"&gt;"&amp;L9&amp;"&gt;"&amp;M9)</f>
        <v>APF&gt;Flash脱却&gt;打合せ&gt;内部&gt;&gt;&gt;&gt;&gt;&gt;</v>
      </c>
      <c r="R9" s="192">
        <f t="shared" si="1"/>
        <v>0</v>
      </c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2"/>
      <c r="AI9" s="202"/>
      <c r="AJ9" s="202"/>
      <c r="AK9" s="202"/>
      <c r="AL9" s="428"/>
      <c r="AM9" s="428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655</v>
      </c>
      <c r="C10" s="195" t="s">
        <v>368</v>
      </c>
      <c r="D10" s="429" t="s">
        <v>84</v>
      </c>
      <c r="E10" s="429" t="s">
        <v>322</v>
      </c>
      <c r="F10" s="429" t="s">
        <v>108</v>
      </c>
      <c r="G10" s="429"/>
      <c r="H10" s="429"/>
      <c r="I10" s="429"/>
      <c r="J10" s="429"/>
      <c r="K10" s="429"/>
      <c r="L10" s="429"/>
      <c r="M10" s="429"/>
      <c r="N10" s="430" t="s">
        <v>222</v>
      </c>
      <c r="O10" s="430"/>
      <c r="P10" s="369" t="s">
        <v>985</v>
      </c>
      <c r="Q10" s="29" t="str">
        <f t="shared" si="4"/>
        <v>STAR_MF&gt;社内業務&gt;雑務&gt;&gt;&gt;&gt;&gt;&gt;&gt;</v>
      </c>
      <c r="R10" s="192">
        <f t="shared" si="1"/>
        <v>0</v>
      </c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2"/>
      <c r="AF10" s="202"/>
      <c r="AG10" s="202"/>
      <c r="AH10" s="201"/>
      <c r="AI10" s="201"/>
      <c r="AJ10" s="201"/>
      <c r="AK10" s="201"/>
      <c r="AL10" s="428"/>
      <c r="AM10" s="428"/>
      <c r="AN10" s="201"/>
      <c r="AO10" s="201"/>
      <c r="AP10" s="201"/>
      <c r="AQ10" s="201"/>
      <c r="AR10" s="201"/>
      <c r="AS10" s="201"/>
      <c r="AT10" s="201"/>
      <c r="AU10" s="201"/>
      <c r="AV10" s="204"/>
      <c r="AW10" s="204"/>
      <c r="AX10" s="184"/>
    </row>
    <row r="11" spans="1:50" ht="12.6" customHeight="1">
      <c r="A11" s="195">
        <f t="shared" si="3"/>
        <v>5</v>
      </c>
      <c r="B11" s="195" t="s">
        <v>655</v>
      </c>
      <c r="C11" s="195" t="s">
        <v>368</v>
      </c>
      <c r="D11" s="429" t="s">
        <v>84</v>
      </c>
      <c r="E11" s="429" t="s">
        <v>85</v>
      </c>
      <c r="F11" s="429" t="s">
        <v>189</v>
      </c>
      <c r="G11" s="429" t="s">
        <v>179</v>
      </c>
      <c r="H11" s="429" t="s">
        <v>177</v>
      </c>
      <c r="I11" s="429" t="s">
        <v>104</v>
      </c>
      <c r="J11" s="429"/>
      <c r="K11" s="429"/>
      <c r="L11" s="429"/>
      <c r="M11" s="429"/>
      <c r="N11" s="430" t="s">
        <v>222</v>
      </c>
      <c r="O11" s="430" t="s">
        <v>701</v>
      </c>
      <c r="P11" s="217" t="s">
        <v>702</v>
      </c>
      <c r="Q11" s="29" t="str">
        <f t="shared" si="4"/>
        <v>STAR_MF&gt;MFデザイン&gt;投資情報&gt;PC版&gt;テーマ対応&gt;新規&gt;&gt;&gt;&gt;</v>
      </c>
      <c r="R11" s="192">
        <f t="shared" si="1"/>
        <v>0</v>
      </c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428"/>
      <c r="AM11" s="428"/>
      <c r="AN11" s="201"/>
      <c r="AO11" s="201"/>
      <c r="AP11" s="201"/>
      <c r="AQ11" s="201"/>
      <c r="AR11" s="201"/>
      <c r="AS11" s="201"/>
      <c r="AT11" s="201"/>
      <c r="AU11" s="201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655</v>
      </c>
      <c r="C12" s="195" t="s">
        <v>368</v>
      </c>
      <c r="D12" s="429" t="s">
        <v>84</v>
      </c>
      <c r="E12" s="429" t="s">
        <v>85</v>
      </c>
      <c r="F12" s="196" t="s">
        <v>16</v>
      </c>
      <c r="G12" s="196" t="s">
        <v>104</v>
      </c>
      <c r="H12" s="196"/>
      <c r="I12" s="429"/>
      <c r="J12" s="429"/>
      <c r="K12" s="429"/>
      <c r="L12" s="429"/>
      <c r="M12" s="429"/>
      <c r="N12" s="430" t="s">
        <v>602</v>
      </c>
      <c r="O12" s="430" t="s">
        <v>911</v>
      </c>
      <c r="P12" s="442" t="s">
        <v>912</v>
      </c>
      <c r="Q12" s="29" t="str">
        <f t="shared" si="4"/>
        <v>STAR_MF&gt;MFデザイン&gt;新規ON&gt;新規&gt;&gt;&gt;&gt;&gt;&gt;</v>
      </c>
      <c r="R12" s="192">
        <f t="shared" si="1"/>
        <v>0</v>
      </c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428"/>
      <c r="AM12" s="428"/>
      <c r="AN12" s="202"/>
      <c r="AO12" s="202"/>
      <c r="AP12" s="202"/>
      <c r="AQ12" s="201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655</v>
      </c>
      <c r="C13" s="195" t="s">
        <v>368</v>
      </c>
      <c r="D13" s="429" t="s">
        <v>84</v>
      </c>
      <c r="E13" s="429" t="s">
        <v>85</v>
      </c>
      <c r="F13" s="429" t="s">
        <v>189</v>
      </c>
      <c r="G13" s="429" t="s">
        <v>179</v>
      </c>
      <c r="H13" s="429" t="s">
        <v>177</v>
      </c>
      <c r="I13" s="429" t="s">
        <v>104</v>
      </c>
      <c r="J13" s="429"/>
      <c r="K13" s="429"/>
      <c r="L13" s="429"/>
      <c r="M13" s="429"/>
      <c r="N13" s="430" t="s">
        <v>222</v>
      </c>
      <c r="O13" s="430" t="s">
        <v>701</v>
      </c>
      <c r="P13" s="217" t="s">
        <v>981</v>
      </c>
      <c r="Q13" s="29" t="str">
        <f t="shared" si="4"/>
        <v>STAR_MF&gt;MFデザイン&gt;投資情報&gt;PC版&gt;テーマ対応&gt;新規&gt;&gt;&gt;&gt;</v>
      </c>
      <c r="R13" s="192">
        <f t="shared" si="1"/>
        <v>0</v>
      </c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428"/>
      <c r="AM13" s="428"/>
      <c r="AN13" s="201"/>
      <c r="AO13" s="201"/>
      <c r="AP13" s="201"/>
      <c r="AQ13" s="201"/>
      <c r="AR13" s="201"/>
      <c r="AS13" s="201"/>
      <c r="AT13" s="201"/>
      <c r="AU13" s="201"/>
      <c r="AV13" s="204"/>
      <c r="AW13" s="204"/>
      <c r="AX13" s="184"/>
    </row>
    <row r="14" spans="1:50" ht="12.6" customHeight="1">
      <c r="A14" s="195">
        <f t="shared" si="3"/>
        <v>8</v>
      </c>
      <c r="B14" s="195" t="s">
        <v>655</v>
      </c>
      <c r="C14" s="195" t="s">
        <v>368</v>
      </c>
      <c r="D14" s="429" t="s">
        <v>693</v>
      </c>
      <c r="E14" s="429" t="s">
        <v>719</v>
      </c>
      <c r="F14" s="196" t="s">
        <v>323</v>
      </c>
      <c r="G14" s="196" t="s">
        <v>99</v>
      </c>
      <c r="H14" s="196" t="s">
        <v>104</v>
      </c>
      <c r="I14" s="429"/>
      <c r="J14" s="196"/>
      <c r="K14" s="196"/>
      <c r="L14" s="196"/>
      <c r="M14" s="196"/>
      <c r="N14" s="198" t="s">
        <v>222</v>
      </c>
      <c r="O14" s="430" t="s">
        <v>833</v>
      </c>
      <c r="P14" s="200" t="s">
        <v>880</v>
      </c>
      <c r="Q14" s="29" t="str">
        <f t="shared" si="4"/>
        <v>APF&gt;Flash脱却&gt;デザイン&gt;デザイン制作&gt;新規&gt;&gt;&gt;&gt;&gt;</v>
      </c>
      <c r="R14" s="192">
        <f t="shared" si="1"/>
        <v>0</v>
      </c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428"/>
      <c r="AM14" s="428"/>
      <c r="AN14" s="201"/>
      <c r="AO14" s="201"/>
      <c r="AP14" s="201"/>
      <c r="AQ14" s="201"/>
      <c r="AR14" s="201"/>
      <c r="AS14" s="201"/>
      <c r="AT14" s="201"/>
      <c r="AU14" s="201"/>
      <c r="AV14" s="204"/>
      <c r="AW14" s="204"/>
      <c r="AX14" s="184"/>
    </row>
    <row r="15" spans="1:50" ht="12.6" customHeight="1">
      <c r="A15" s="195">
        <f t="shared" si="3"/>
        <v>9</v>
      </c>
      <c r="B15" s="195" t="s">
        <v>655</v>
      </c>
      <c r="C15" s="195" t="s">
        <v>368</v>
      </c>
      <c r="D15" s="429" t="s">
        <v>693</v>
      </c>
      <c r="E15" s="429" t="s">
        <v>719</v>
      </c>
      <c r="F15" s="196" t="s">
        <v>323</v>
      </c>
      <c r="G15" s="196" t="s">
        <v>99</v>
      </c>
      <c r="H15" s="196" t="s">
        <v>104</v>
      </c>
      <c r="I15" s="429"/>
      <c r="J15" s="196"/>
      <c r="K15" s="196"/>
      <c r="L15" s="196"/>
      <c r="M15" s="196"/>
      <c r="N15" s="198" t="s">
        <v>222</v>
      </c>
      <c r="O15" s="430" t="s">
        <v>879</v>
      </c>
      <c r="P15" s="200" t="s">
        <v>878</v>
      </c>
      <c r="Q15" s="29" t="str">
        <f t="shared" si="4"/>
        <v>APF&gt;Flash脱却&gt;デザイン&gt;デザイン制作&gt;新規&gt;&gt;&gt;&gt;&gt;</v>
      </c>
      <c r="R15" s="192">
        <f t="shared" si="1"/>
        <v>0</v>
      </c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428"/>
      <c r="AM15" s="428"/>
      <c r="AN15" s="202"/>
      <c r="AO15" s="202"/>
      <c r="AP15" s="202"/>
      <c r="AQ15" s="201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655</v>
      </c>
      <c r="C16" s="195" t="s">
        <v>368</v>
      </c>
      <c r="D16" s="429" t="s">
        <v>693</v>
      </c>
      <c r="E16" s="429" t="s">
        <v>719</v>
      </c>
      <c r="F16" s="196" t="s">
        <v>323</v>
      </c>
      <c r="G16" s="196" t="s">
        <v>99</v>
      </c>
      <c r="H16" s="196" t="s">
        <v>104</v>
      </c>
      <c r="I16" s="429"/>
      <c r="J16" s="196"/>
      <c r="K16" s="196"/>
      <c r="L16" s="196"/>
      <c r="M16" s="196"/>
      <c r="N16" s="198" t="s">
        <v>222</v>
      </c>
      <c r="O16" s="430" t="s">
        <v>886</v>
      </c>
      <c r="P16" s="280" t="s">
        <v>887</v>
      </c>
      <c r="Q16" s="29" t="str">
        <f t="shared" ref="Q16:Q17" si="5">IF(ISBLANK(D16),"",D16&amp;"&gt;"&amp;E16&amp;"&gt;"&amp;F16&amp;"&gt;"&amp;G16&amp;"&gt;"&amp;H16&amp;"&gt;"&amp;I16&amp;"&gt;"&amp;J16&amp;"&gt;"&amp;K16&amp;"&gt;"&amp;L16&amp;"&gt;"&amp;M16)</f>
        <v>APF&gt;Flash脱却&gt;デザイン&gt;デザイン制作&gt;新規&gt;&gt;&gt;&gt;&gt;</v>
      </c>
      <c r="R16" s="192">
        <f t="shared" si="1"/>
        <v>0</v>
      </c>
      <c r="S16" s="201"/>
      <c r="T16" s="201"/>
      <c r="U16" s="201"/>
      <c r="V16" s="201"/>
      <c r="W16" s="201"/>
      <c r="X16" s="201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428"/>
      <c r="AM16" s="428"/>
      <c r="AN16" s="201"/>
      <c r="AO16" s="201"/>
      <c r="AP16" s="201"/>
      <c r="AQ16" s="201"/>
      <c r="AR16" s="201"/>
      <c r="AS16" s="201"/>
      <c r="AT16" s="201"/>
      <c r="AU16" s="201"/>
      <c r="AV16" s="204"/>
      <c r="AW16" s="204"/>
      <c r="AX16" s="184"/>
    </row>
    <row r="17" spans="1:50" ht="12.6" customHeight="1">
      <c r="A17" s="195">
        <f t="shared" si="3"/>
        <v>11</v>
      </c>
      <c r="B17" s="195" t="s">
        <v>655</v>
      </c>
      <c r="C17" s="195" t="s">
        <v>368</v>
      </c>
      <c r="D17" s="429" t="s">
        <v>693</v>
      </c>
      <c r="E17" s="429" t="s">
        <v>719</v>
      </c>
      <c r="F17" s="196" t="s">
        <v>323</v>
      </c>
      <c r="G17" s="196" t="s">
        <v>99</v>
      </c>
      <c r="H17" s="196" t="s">
        <v>104</v>
      </c>
      <c r="I17" s="429"/>
      <c r="J17" s="196"/>
      <c r="K17" s="196"/>
      <c r="L17" s="196"/>
      <c r="M17" s="196"/>
      <c r="N17" s="198" t="s">
        <v>222</v>
      </c>
      <c r="O17" s="430" t="s">
        <v>934</v>
      </c>
      <c r="P17" s="217" t="s">
        <v>937</v>
      </c>
      <c r="Q17" s="29" t="str">
        <f t="shared" si="5"/>
        <v>APF&gt;Flash脱却&gt;デザイン&gt;デザイン制作&gt;新規&gt;&gt;&gt;&gt;&gt;</v>
      </c>
      <c r="R17" s="192">
        <f t="shared" si="1"/>
        <v>0</v>
      </c>
      <c r="S17" s="201"/>
      <c r="T17" s="201"/>
      <c r="U17" s="201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1"/>
      <c r="AK17" s="201"/>
      <c r="AL17" s="428"/>
      <c r="AM17" s="428"/>
      <c r="AN17" s="201"/>
      <c r="AO17" s="201"/>
      <c r="AP17" s="201"/>
      <c r="AQ17" s="201"/>
      <c r="AR17" s="201"/>
      <c r="AS17" s="201"/>
      <c r="AT17" s="201"/>
      <c r="AU17" s="201"/>
      <c r="AV17" s="204"/>
      <c r="AW17" s="204"/>
      <c r="AX17" s="184"/>
    </row>
    <row r="18" spans="1:50" ht="12.6" customHeight="1">
      <c r="A18" s="195">
        <f t="shared" si="3"/>
        <v>12</v>
      </c>
      <c r="B18" s="195" t="s">
        <v>655</v>
      </c>
      <c r="C18" s="195" t="s">
        <v>368</v>
      </c>
      <c r="D18" s="429" t="s">
        <v>693</v>
      </c>
      <c r="E18" s="429" t="s">
        <v>719</v>
      </c>
      <c r="F18" s="429" t="s">
        <v>627</v>
      </c>
      <c r="G18" s="196" t="s">
        <v>10</v>
      </c>
      <c r="H18" s="196"/>
      <c r="I18" s="429"/>
      <c r="J18" s="196"/>
      <c r="K18" s="196"/>
      <c r="L18" s="196"/>
      <c r="M18" s="196"/>
      <c r="N18" s="198" t="s">
        <v>222</v>
      </c>
      <c r="O18" s="370" t="s">
        <v>954</v>
      </c>
      <c r="P18" s="217" t="s">
        <v>955</v>
      </c>
      <c r="Q18" s="29" t="str">
        <f t="shared" si="4"/>
        <v>APF&gt;Flash脱却&gt;打合せ&gt;内部&gt;&gt;&gt;&gt;&gt;&gt;</v>
      </c>
      <c r="R18" s="192">
        <f t="shared" si="1"/>
        <v>0</v>
      </c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655</v>
      </c>
      <c r="C19" s="195" t="s">
        <v>368</v>
      </c>
      <c r="D19" s="429" t="s">
        <v>84</v>
      </c>
      <c r="E19" s="429" t="s">
        <v>85</v>
      </c>
      <c r="F19" s="429" t="s">
        <v>18</v>
      </c>
      <c r="G19" s="429" t="s">
        <v>177</v>
      </c>
      <c r="H19" s="429" t="s">
        <v>118</v>
      </c>
      <c r="I19" s="429"/>
      <c r="J19" s="429"/>
      <c r="K19" s="429"/>
      <c r="L19" s="429"/>
      <c r="M19" s="429"/>
      <c r="N19" s="430" t="s">
        <v>222</v>
      </c>
      <c r="O19" s="430" t="s">
        <v>982</v>
      </c>
      <c r="P19" s="217" t="s">
        <v>983</v>
      </c>
      <c r="Q19" s="29" t="str">
        <f t="shared" ref="Q19:Q23" si="6">IF(ISBLANK(D19),"",D19&amp;"&gt;"&amp;E19&amp;"&gt;"&amp;F19&amp;"&gt;"&amp;G19&amp;"&gt;"&amp;H19&amp;"&gt;"&amp;I19&amp;"&gt;"&amp;J19&amp;"&gt;"&amp;K19&amp;"&gt;"&amp;L19&amp;"&gt;"&amp;M19)</f>
        <v>STAR_MF&gt;MFデザイン&gt;フロント帳票&gt;テーマ対応&gt;仕様変更&gt;&gt;&gt;&gt;&gt;</v>
      </c>
      <c r="R19" s="192">
        <f t="shared" si="1"/>
        <v>0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428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655</v>
      </c>
      <c r="C20" s="195" t="s">
        <v>368</v>
      </c>
      <c r="D20" s="429" t="s">
        <v>84</v>
      </c>
      <c r="E20" s="429" t="s">
        <v>85</v>
      </c>
      <c r="F20" s="429" t="s">
        <v>18</v>
      </c>
      <c r="G20" s="429" t="s">
        <v>177</v>
      </c>
      <c r="H20" s="429" t="s">
        <v>118</v>
      </c>
      <c r="I20" s="429"/>
      <c r="J20" s="429"/>
      <c r="K20" s="429"/>
      <c r="L20" s="429"/>
      <c r="M20" s="429"/>
      <c r="N20" s="430" t="s">
        <v>222</v>
      </c>
      <c r="O20" s="430" t="s">
        <v>982</v>
      </c>
      <c r="P20" s="217" t="s">
        <v>984</v>
      </c>
      <c r="Q20" s="29" t="str">
        <f t="shared" ref="Q20:Q22" si="7">IF(ISBLANK(D20),"",D20&amp;"&gt;"&amp;E20&amp;"&gt;"&amp;F20&amp;"&gt;"&amp;G20&amp;"&gt;"&amp;H20&amp;"&gt;"&amp;I20&amp;"&gt;"&amp;J20&amp;"&gt;"&amp;K20&amp;"&gt;"&amp;L20&amp;"&gt;"&amp;M20)</f>
        <v>STAR_MF&gt;MFデザイン&gt;フロント帳票&gt;テーマ対応&gt;仕様変更&gt;&gt;&gt;&gt;&gt;</v>
      </c>
      <c r="R20" s="192">
        <f t="shared" si="1"/>
        <v>0</v>
      </c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655</v>
      </c>
      <c r="C21" s="195" t="s">
        <v>368</v>
      </c>
      <c r="D21" s="429" t="s">
        <v>693</v>
      </c>
      <c r="E21" s="429" t="s">
        <v>719</v>
      </c>
      <c r="F21" s="429" t="s">
        <v>627</v>
      </c>
      <c r="G21" s="429" t="s">
        <v>10</v>
      </c>
      <c r="H21" s="196"/>
      <c r="I21" s="196"/>
      <c r="J21" s="196"/>
      <c r="K21" s="196"/>
      <c r="L21" s="196"/>
      <c r="M21" s="196"/>
      <c r="N21" s="198" t="s">
        <v>222</v>
      </c>
      <c r="O21" s="437" t="s">
        <v>1001</v>
      </c>
      <c r="P21" s="200" t="s">
        <v>1000</v>
      </c>
      <c r="Q21" s="29" t="str">
        <f t="shared" si="7"/>
        <v>APF&gt;Flash脱却&gt;打合せ&gt;内部&gt;&gt;&gt;&gt;&gt;&gt;</v>
      </c>
      <c r="R21" s="192">
        <f t="shared" si="1"/>
        <v>0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655</v>
      </c>
      <c r="C22" s="195" t="s">
        <v>368</v>
      </c>
      <c r="D22" s="429" t="s">
        <v>693</v>
      </c>
      <c r="E22" s="429" t="s">
        <v>719</v>
      </c>
      <c r="F22" s="196" t="s">
        <v>323</v>
      </c>
      <c r="G22" s="196" t="s">
        <v>99</v>
      </c>
      <c r="H22" s="196" t="s">
        <v>104</v>
      </c>
      <c r="I22" s="429"/>
      <c r="J22" s="196"/>
      <c r="K22" s="196"/>
      <c r="L22" s="196"/>
      <c r="M22" s="196"/>
      <c r="N22" s="198" t="s">
        <v>222</v>
      </c>
      <c r="O22" s="370" t="s">
        <v>1039</v>
      </c>
      <c r="P22" s="200" t="s">
        <v>848</v>
      </c>
      <c r="Q22" s="29" t="str">
        <f t="shared" si="7"/>
        <v>APF&gt;Flash脱却&gt;デザイン&gt;デザイン制作&gt;新規&gt;&gt;&gt;&gt;&gt;</v>
      </c>
      <c r="R22" s="192">
        <f t="shared" si="1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655</v>
      </c>
      <c r="C23" s="195" t="s">
        <v>368</v>
      </c>
      <c r="D23" s="429" t="s">
        <v>693</v>
      </c>
      <c r="E23" s="429" t="s">
        <v>719</v>
      </c>
      <c r="F23" s="196" t="s">
        <v>323</v>
      </c>
      <c r="G23" s="196" t="s">
        <v>99</v>
      </c>
      <c r="H23" s="196" t="s">
        <v>104</v>
      </c>
      <c r="I23" s="429"/>
      <c r="J23" s="196"/>
      <c r="K23" s="196"/>
      <c r="L23" s="196"/>
      <c r="M23" s="196"/>
      <c r="N23" s="198" t="s">
        <v>222</v>
      </c>
      <c r="O23" s="370" t="s">
        <v>1073</v>
      </c>
      <c r="P23" s="200" t="s">
        <v>1072</v>
      </c>
      <c r="Q23" s="29" t="str">
        <f t="shared" si="6"/>
        <v>APF&gt;Flash脱却&gt;デザイン&gt;デザイン制作&gt;新規&gt;&gt;&gt;&gt;&gt;</v>
      </c>
      <c r="R23" s="192">
        <f t="shared" si="1"/>
        <v>0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655</v>
      </c>
      <c r="C24" s="195" t="s">
        <v>368</v>
      </c>
      <c r="D24" s="429" t="s">
        <v>84</v>
      </c>
      <c r="E24" s="429" t="s">
        <v>85</v>
      </c>
      <c r="F24" s="429" t="s">
        <v>18</v>
      </c>
      <c r="G24" s="429" t="s">
        <v>177</v>
      </c>
      <c r="H24" s="429" t="s">
        <v>118</v>
      </c>
      <c r="I24" s="429"/>
      <c r="J24" s="429"/>
      <c r="K24" s="429"/>
      <c r="L24" s="429"/>
      <c r="M24" s="429"/>
      <c r="N24" s="430" t="s">
        <v>222</v>
      </c>
      <c r="O24" s="430" t="s">
        <v>1075</v>
      </c>
      <c r="P24" s="200" t="s">
        <v>1074</v>
      </c>
      <c r="Q24" s="29" t="str">
        <f t="shared" si="4"/>
        <v>STAR_MF&gt;MFデザイン&gt;フロント帳票&gt;テーマ対応&gt;仕様変更&gt;&gt;&gt;&gt;&gt;</v>
      </c>
      <c r="R24" s="192">
        <f t="shared" si="1"/>
        <v>0</v>
      </c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655</v>
      </c>
      <c r="C25" s="195" t="s">
        <v>368</v>
      </c>
      <c r="D25" s="429" t="s">
        <v>693</v>
      </c>
      <c r="E25" s="429" t="s">
        <v>719</v>
      </c>
      <c r="F25" s="196" t="s">
        <v>323</v>
      </c>
      <c r="G25" s="196" t="s">
        <v>99</v>
      </c>
      <c r="H25" s="196" t="s">
        <v>104</v>
      </c>
      <c r="I25" s="429"/>
      <c r="J25" s="429"/>
      <c r="K25" s="429"/>
      <c r="L25" s="429"/>
      <c r="M25" s="429"/>
      <c r="N25" s="430" t="s">
        <v>222</v>
      </c>
      <c r="O25" s="430" t="s">
        <v>1096</v>
      </c>
      <c r="P25" s="200" t="s">
        <v>1095</v>
      </c>
      <c r="Q25" s="29" t="str">
        <f t="shared" si="4"/>
        <v>APF&gt;Flash脱却&gt;デザイン&gt;デザイン制作&gt;新規&gt;&gt;&gt;&gt;&gt;</v>
      </c>
      <c r="R25" s="192">
        <f t="shared" si="1"/>
        <v>0</v>
      </c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655</v>
      </c>
      <c r="C26" s="195" t="s">
        <v>368</v>
      </c>
      <c r="D26" s="429" t="s">
        <v>693</v>
      </c>
      <c r="E26" s="429" t="s">
        <v>719</v>
      </c>
      <c r="F26" s="429" t="s">
        <v>627</v>
      </c>
      <c r="G26" s="429" t="s">
        <v>10</v>
      </c>
      <c r="H26" s="429"/>
      <c r="I26" s="429"/>
      <c r="J26" s="429"/>
      <c r="K26" s="429"/>
      <c r="L26" s="429"/>
      <c r="M26" s="429"/>
      <c r="N26" s="430" t="s">
        <v>222</v>
      </c>
      <c r="O26" s="430" t="s">
        <v>1123</v>
      </c>
      <c r="P26" s="436" t="s">
        <v>1122</v>
      </c>
      <c r="Q26" s="29" t="str">
        <f t="shared" si="4"/>
        <v>APF&gt;Flash脱却&gt;打合せ&gt;内部&gt;&gt;&gt;&gt;&gt;&gt;</v>
      </c>
      <c r="R26" s="192">
        <f t="shared" si="1"/>
        <v>0</v>
      </c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655</v>
      </c>
      <c r="C27" s="195" t="s">
        <v>368</v>
      </c>
      <c r="D27" s="429" t="s">
        <v>693</v>
      </c>
      <c r="E27" s="429" t="s">
        <v>719</v>
      </c>
      <c r="F27" s="196" t="s">
        <v>323</v>
      </c>
      <c r="G27" s="196" t="s">
        <v>99</v>
      </c>
      <c r="H27" s="196" t="s">
        <v>104</v>
      </c>
      <c r="I27" s="429"/>
      <c r="J27" s="429"/>
      <c r="K27" s="429"/>
      <c r="L27" s="429"/>
      <c r="M27" s="429"/>
      <c r="N27" s="430" t="s">
        <v>222</v>
      </c>
      <c r="O27" s="430" t="s">
        <v>1124</v>
      </c>
      <c r="P27" s="217" t="s">
        <v>1125</v>
      </c>
      <c r="Q27" s="29" t="str">
        <f t="shared" si="4"/>
        <v>APF&gt;Flash脱却&gt;デザイン&gt;デザイン制作&gt;新規&gt;&gt;&gt;&gt;&gt;</v>
      </c>
      <c r="R27" s="192">
        <f t="shared" si="1"/>
        <v>0</v>
      </c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655</v>
      </c>
      <c r="C28" s="195" t="s">
        <v>368</v>
      </c>
      <c r="D28" s="429" t="s">
        <v>84</v>
      </c>
      <c r="E28" s="429" t="s">
        <v>322</v>
      </c>
      <c r="F28" s="429" t="s">
        <v>9</v>
      </c>
      <c r="G28" s="196" t="s">
        <v>10</v>
      </c>
      <c r="H28" s="196"/>
      <c r="I28" s="429"/>
      <c r="J28" s="196"/>
      <c r="K28" s="196"/>
      <c r="L28" s="196"/>
      <c r="M28" s="196"/>
      <c r="N28" s="198" t="s">
        <v>222</v>
      </c>
      <c r="O28" s="370"/>
      <c r="P28" s="200" t="s">
        <v>1126</v>
      </c>
      <c r="Q28" s="29" t="str">
        <f t="shared" ref="Q28:Q35" si="8">IF(ISBLANK(D28),"",D28&amp;"&gt;"&amp;E28&amp;"&gt;"&amp;F28&amp;"&gt;"&amp;G28&amp;"&gt;"&amp;H28&amp;"&gt;"&amp;I28&amp;"&gt;"&amp;J28&amp;"&gt;"&amp;K28&amp;"&gt;"&amp;L28&amp;"&gt;"&amp;M28)</f>
        <v>STAR_MF&gt;社内業務&gt;打合せ&gt;内部&gt;&gt;&gt;&gt;&gt;&gt;</v>
      </c>
      <c r="R28" s="192">
        <f t="shared" si="1"/>
        <v>0</v>
      </c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655</v>
      </c>
      <c r="C29" s="195" t="s">
        <v>368</v>
      </c>
      <c r="D29" s="429" t="s">
        <v>693</v>
      </c>
      <c r="E29" s="429" t="s">
        <v>719</v>
      </c>
      <c r="F29" s="196" t="s">
        <v>323</v>
      </c>
      <c r="G29" s="196" t="s">
        <v>99</v>
      </c>
      <c r="H29" s="196" t="s">
        <v>104</v>
      </c>
      <c r="I29" s="429"/>
      <c r="J29" s="429"/>
      <c r="K29" s="429"/>
      <c r="L29" s="429"/>
      <c r="M29" s="429"/>
      <c r="N29" s="430" t="s">
        <v>222</v>
      </c>
      <c r="O29" s="370" t="s">
        <v>1128</v>
      </c>
      <c r="P29" s="200" t="s">
        <v>1127</v>
      </c>
      <c r="Q29" s="29" t="str">
        <f t="shared" si="8"/>
        <v>APF&gt;Flash脱却&gt;デザイン&gt;デザイン制作&gt;新規&gt;&gt;&gt;&gt;&gt;</v>
      </c>
      <c r="R29" s="192">
        <f t="shared" si="1"/>
        <v>0</v>
      </c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655</v>
      </c>
      <c r="C30" s="195" t="s">
        <v>368</v>
      </c>
      <c r="D30" s="429" t="s">
        <v>693</v>
      </c>
      <c r="E30" s="429" t="s">
        <v>719</v>
      </c>
      <c r="F30" s="196" t="s">
        <v>323</v>
      </c>
      <c r="G30" s="196" t="s">
        <v>99</v>
      </c>
      <c r="H30" s="196" t="s">
        <v>104</v>
      </c>
      <c r="I30" s="429"/>
      <c r="J30" s="196"/>
      <c r="K30" s="196"/>
      <c r="L30" s="196"/>
      <c r="M30" s="196"/>
      <c r="N30" s="198" t="s">
        <v>222</v>
      </c>
      <c r="O30" s="430"/>
      <c r="P30" s="200" t="s">
        <v>1131</v>
      </c>
      <c r="Q30" s="29" t="str">
        <f t="shared" si="8"/>
        <v>APF&gt;Flash脱却&gt;デザイン&gt;デザイン制作&gt;新規&gt;&gt;&gt;&gt;&gt;</v>
      </c>
      <c r="R30" s="192">
        <f t="shared" si="1"/>
        <v>0</v>
      </c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655</v>
      </c>
      <c r="C31" s="195" t="s">
        <v>368</v>
      </c>
      <c r="D31" s="429" t="s">
        <v>693</v>
      </c>
      <c r="E31" s="429" t="s">
        <v>719</v>
      </c>
      <c r="F31" s="196" t="s">
        <v>323</v>
      </c>
      <c r="G31" s="196" t="s">
        <v>99</v>
      </c>
      <c r="H31" s="196" t="s">
        <v>104</v>
      </c>
      <c r="I31" s="429"/>
      <c r="J31" s="196"/>
      <c r="K31" s="196"/>
      <c r="L31" s="196"/>
      <c r="M31" s="196"/>
      <c r="N31" s="198" t="s">
        <v>222</v>
      </c>
      <c r="O31" s="368" t="s">
        <v>1140</v>
      </c>
      <c r="P31" s="200" t="s">
        <v>1141</v>
      </c>
      <c r="Q31" s="29" t="str">
        <f t="shared" si="8"/>
        <v>APF&gt;Flash脱却&gt;デザイン&gt;デザイン制作&gt;新規&gt;&gt;&gt;&gt;&gt;</v>
      </c>
      <c r="R31" s="192">
        <f t="shared" si="1"/>
        <v>0</v>
      </c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655</v>
      </c>
      <c r="C32" s="195" t="s">
        <v>368</v>
      </c>
      <c r="D32" s="429" t="s">
        <v>693</v>
      </c>
      <c r="E32" s="429" t="s">
        <v>719</v>
      </c>
      <c r="F32" s="196" t="s">
        <v>323</v>
      </c>
      <c r="G32" s="196" t="s">
        <v>99</v>
      </c>
      <c r="H32" s="196" t="s">
        <v>104</v>
      </c>
      <c r="I32" s="429"/>
      <c r="J32" s="429"/>
      <c r="K32" s="429"/>
      <c r="L32" s="429"/>
      <c r="M32" s="429"/>
      <c r="N32" s="430" t="s">
        <v>222</v>
      </c>
      <c r="O32" s="430" t="s">
        <v>1142</v>
      </c>
      <c r="P32" s="200" t="s">
        <v>1143</v>
      </c>
      <c r="Q32" s="29" t="str">
        <f t="shared" si="8"/>
        <v>APF&gt;Flash脱却&gt;デザイン&gt;デザイン制作&gt;新規&gt;&gt;&gt;&gt;&gt;</v>
      </c>
      <c r="R32" s="192">
        <f t="shared" si="1"/>
        <v>0</v>
      </c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201"/>
      <c r="AI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4"/>
      <c r="AW32" s="204"/>
      <c r="AX32" s="184"/>
    </row>
    <row r="33" spans="1:50" ht="12.6" customHeight="1">
      <c r="A33" s="195">
        <f t="shared" si="3"/>
        <v>27</v>
      </c>
      <c r="B33" s="195" t="s">
        <v>655</v>
      </c>
      <c r="C33" s="195" t="s">
        <v>368</v>
      </c>
      <c r="D33" s="429" t="s">
        <v>693</v>
      </c>
      <c r="E33" s="429" t="s">
        <v>719</v>
      </c>
      <c r="F33" s="196" t="s">
        <v>323</v>
      </c>
      <c r="G33" s="196" t="s">
        <v>99</v>
      </c>
      <c r="H33" s="196" t="s">
        <v>104</v>
      </c>
      <c r="I33" s="429"/>
      <c r="J33" s="429"/>
      <c r="K33" s="429"/>
      <c r="L33" s="429"/>
      <c r="M33" s="429"/>
      <c r="N33" s="430" t="s">
        <v>222</v>
      </c>
      <c r="O33" s="430" t="s">
        <v>1158</v>
      </c>
      <c r="P33" s="436" t="s">
        <v>1159</v>
      </c>
      <c r="Q33" s="29" t="str">
        <f t="shared" si="8"/>
        <v>APF&gt;Flash脱却&gt;デザイン&gt;デザイン制作&gt;新規&gt;&gt;&gt;&gt;&gt;</v>
      </c>
      <c r="R33" s="192">
        <f t="shared" si="1"/>
        <v>0</v>
      </c>
      <c r="S33" s="203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1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3"/>
      <c r="AW33" s="203"/>
      <c r="AX33" s="184"/>
    </row>
    <row r="34" spans="1:50" ht="12.6" customHeight="1">
      <c r="A34" s="195">
        <f t="shared" si="3"/>
        <v>28</v>
      </c>
      <c r="B34" s="195" t="s">
        <v>655</v>
      </c>
      <c r="C34" s="195" t="s">
        <v>368</v>
      </c>
      <c r="D34" s="429" t="s">
        <v>693</v>
      </c>
      <c r="E34" s="429" t="s">
        <v>719</v>
      </c>
      <c r="F34" s="196" t="s">
        <v>323</v>
      </c>
      <c r="G34" s="196" t="s">
        <v>99</v>
      </c>
      <c r="H34" s="196" t="s">
        <v>104</v>
      </c>
      <c r="I34" s="429"/>
      <c r="J34" s="429"/>
      <c r="K34" s="429"/>
      <c r="L34" s="429"/>
      <c r="M34" s="429"/>
      <c r="N34" s="430" t="s">
        <v>222</v>
      </c>
      <c r="O34" s="430" t="s">
        <v>1234</v>
      </c>
      <c r="P34" s="200" t="s">
        <v>1235</v>
      </c>
      <c r="Q34" s="29" t="str">
        <f t="shared" si="8"/>
        <v>APF&gt;Flash脱却&gt;デザイン&gt;デザイン制作&gt;新規&gt;&gt;&gt;&gt;&gt;</v>
      </c>
      <c r="R34" s="192">
        <f t="shared" si="1"/>
        <v>0</v>
      </c>
      <c r="S34" s="203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3"/>
      <c r="AW34" s="203"/>
      <c r="AX34" s="184"/>
    </row>
    <row r="35" spans="1:50" ht="12.6" customHeight="1">
      <c r="A35" s="195">
        <f t="shared" si="3"/>
        <v>29</v>
      </c>
      <c r="B35" s="195" t="s">
        <v>655</v>
      </c>
      <c r="C35" s="195" t="s">
        <v>368</v>
      </c>
      <c r="D35" s="429" t="s">
        <v>84</v>
      </c>
      <c r="E35" s="429" t="s">
        <v>107</v>
      </c>
      <c r="F35" s="196" t="s">
        <v>110</v>
      </c>
      <c r="G35" s="196"/>
      <c r="H35" s="196"/>
      <c r="I35" s="429"/>
      <c r="J35" s="196"/>
      <c r="K35" s="196"/>
      <c r="L35" s="196"/>
      <c r="M35" s="196"/>
      <c r="N35" s="198" t="s">
        <v>222</v>
      </c>
      <c r="O35" s="430"/>
      <c r="P35" s="200" t="s">
        <v>804</v>
      </c>
      <c r="Q35" s="29" t="str">
        <f t="shared" si="8"/>
        <v>STAR_MF&gt;休暇&gt;有休&gt;&gt;&gt;&gt;&gt;&gt;&gt;</v>
      </c>
      <c r="R35" s="192">
        <f t="shared" si="1"/>
        <v>0</v>
      </c>
      <c r="S35" s="203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3"/>
      <c r="AW35" s="203"/>
      <c r="AX35" s="184"/>
    </row>
    <row r="36" spans="1:50" ht="12.6" customHeight="1">
      <c r="A36" s="195">
        <f t="shared" si="3"/>
        <v>30</v>
      </c>
      <c r="B36" s="195" t="s">
        <v>655</v>
      </c>
      <c r="C36" s="195" t="s">
        <v>368</v>
      </c>
      <c r="D36" s="429" t="s">
        <v>693</v>
      </c>
      <c r="E36" s="429" t="s">
        <v>719</v>
      </c>
      <c r="F36" s="429" t="s">
        <v>627</v>
      </c>
      <c r="G36" s="429" t="s">
        <v>10</v>
      </c>
      <c r="H36" s="429"/>
      <c r="I36" s="429"/>
      <c r="J36" s="429"/>
      <c r="K36" s="429"/>
      <c r="L36" s="429"/>
      <c r="M36" s="429"/>
      <c r="N36" s="430" t="s">
        <v>222</v>
      </c>
      <c r="O36" s="199" t="s">
        <v>1237</v>
      </c>
      <c r="P36" s="200" t="s">
        <v>1236</v>
      </c>
      <c r="Q36" s="29" t="str">
        <f t="shared" si="4"/>
        <v>APF&gt;Flash脱却&gt;打合せ&gt;内部&gt;&gt;&gt;&gt;&gt;&gt;</v>
      </c>
      <c r="R36" s="192">
        <f t="shared" si="1"/>
        <v>0</v>
      </c>
      <c r="S36" s="204"/>
      <c r="T36" s="201"/>
      <c r="U36" s="201"/>
      <c r="V36" s="201"/>
      <c r="W36" s="201"/>
      <c r="X36" s="201"/>
      <c r="Y36" s="201"/>
      <c r="Z36" s="201"/>
      <c r="AA36" s="201"/>
      <c r="AB36" s="201"/>
      <c r="AC36" s="201"/>
      <c r="AD36" s="201"/>
      <c r="AE36" s="201"/>
      <c r="AF36" s="201"/>
      <c r="AG36" s="201"/>
      <c r="AH36" s="201"/>
      <c r="AI36" s="201"/>
      <c r="AJ36" s="201"/>
      <c r="AK36" s="201"/>
      <c r="AL36" s="201"/>
      <c r="AM36" s="201"/>
      <c r="AN36" s="201"/>
      <c r="AO36" s="201"/>
      <c r="AP36" s="201"/>
      <c r="AQ36" s="201"/>
      <c r="AR36" s="201"/>
      <c r="AS36" s="201"/>
      <c r="AT36" s="202"/>
      <c r="AU36" s="201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655</v>
      </c>
      <c r="C37" s="195" t="s">
        <v>368</v>
      </c>
      <c r="D37" s="429"/>
      <c r="E37" s="429"/>
      <c r="F37" s="196"/>
      <c r="G37" s="196"/>
      <c r="H37" s="196"/>
      <c r="I37" s="429"/>
      <c r="J37" s="196"/>
      <c r="K37" s="196"/>
      <c r="L37" s="196"/>
      <c r="M37" s="196"/>
      <c r="N37" s="198"/>
      <c r="O37" s="430"/>
      <c r="P37" s="200"/>
      <c r="Q37" s="29" t="str">
        <f t="shared" si="4"/>
        <v/>
      </c>
      <c r="R37" s="192">
        <f t="shared" si="1"/>
        <v>0</v>
      </c>
      <c r="S37" s="203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428"/>
      <c r="AU37" s="202"/>
      <c r="AV37" s="203"/>
      <c r="AW37" s="203"/>
      <c r="AX37" s="184"/>
    </row>
    <row r="38" spans="1:50" ht="12.6" customHeight="1">
      <c r="A38" s="195">
        <f t="shared" si="3"/>
        <v>32</v>
      </c>
      <c r="B38" s="195" t="s">
        <v>655</v>
      </c>
      <c r="C38" s="195" t="s">
        <v>368</v>
      </c>
      <c r="D38" s="429"/>
      <c r="E38" s="429"/>
      <c r="F38" s="196"/>
      <c r="G38" s="196"/>
      <c r="H38" s="196"/>
      <c r="I38" s="429"/>
      <c r="J38" s="196"/>
      <c r="K38" s="196"/>
      <c r="L38" s="196"/>
      <c r="M38" s="196"/>
      <c r="N38" s="198"/>
      <c r="O38" s="199"/>
      <c r="P38" s="200"/>
      <c r="Q38" s="29" t="str">
        <f t="shared" si="4"/>
        <v/>
      </c>
      <c r="R38" s="192">
        <f t="shared" si="1"/>
        <v>0</v>
      </c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3"/>
      <c r="AW38" s="203"/>
      <c r="AX38" s="184"/>
    </row>
    <row r="39" spans="1:50" ht="12.6" customHeight="1">
      <c r="A39" s="195">
        <f t="shared" si="3"/>
        <v>33</v>
      </c>
      <c r="B39" s="195" t="s">
        <v>655</v>
      </c>
      <c r="C39" s="195" t="s">
        <v>368</v>
      </c>
      <c r="D39" s="429"/>
      <c r="E39" s="429"/>
      <c r="F39" s="196"/>
      <c r="G39" s="196"/>
      <c r="H39" s="196"/>
      <c r="I39" s="429"/>
      <c r="J39" s="196"/>
      <c r="K39" s="196"/>
      <c r="L39" s="196"/>
      <c r="M39" s="196"/>
      <c r="N39" s="198"/>
      <c r="O39" s="199"/>
      <c r="P39" s="200"/>
      <c r="Q39" s="29" t="str">
        <f t="shared" si="4"/>
        <v/>
      </c>
      <c r="R39" s="192">
        <f t="shared" si="1"/>
        <v>0</v>
      </c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3"/>
      <c r="AW39" s="203"/>
      <c r="AX39" s="184"/>
    </row>
    <row r="40" spans="1:50" ht="12.6" customHeight="1">
      <c r="A40" s="195">
        <f t="shared" si="3"/>
        <v>34</v>
      </c>
      <c r="B40" s="195" t="s">
        <v>655</v>
      </c>
      <c r="C40" s="195" t="s">
        <v>368</v>
      </c>
      <c r="D40" s="429"/>
      <c r="E40" s="429"/>
      <c r="F40" s="196"/>
      <c r="G40" s="196"/>
      <c r="H40" s="196"/>
      <c r="I40" s="429"/>
      <c r="J40" s="196"/>
      <c r="K40" s="196"/>
      <c r="L40" s="196"/>
      <c r="M40" s="196"/>
      <c r="N40" s="198"/>
      <c r="O40" s="370"/>
      <c r="P40" s="200"/>
      <c r="Q40" s="29" t="str">
        <f t="shared" ref="Q40:Q41" si="9">IF(ISBLANK(D40),"",D40&amp;"&gt;"&amp;E40&amp;"&gt;"&amp;F40&amp;"&gt;"&amp;G40&amp;"&gt;"&amp;H40&amp;"&gt;"&amp;I40&amp;"&gt;"&amp;J40&amp;"&gt;"&amp;K40&amp;"&gt;"&amp;L40&amp;"&gt;"&amp;M40)</f>
        <v/>
      </c>
      <c r="R40" s="192">
        <f t="shared" si="1"/>
        <v>0</v>
      </c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3"/>
      <c r="AW40" s="203"/>
      <c r="AX40" s="184"/>
    </row>
    <row r="41" spans="1:50" ht="12.6" customHeight="1">
      <c r="A41" s="195">
        <f t="shared" si="3"/>
        <v>35</v>
      </c>
      <c r="B41" s="195" t="s">
        <v>655</v>
      </c>
      <c r="C41" s="195" t="s">
        <v>368</v>
      </c>
      <c r="D41" s="429"/>
      <c r="E41" s="429"/>
      <c r="F41" s="196"/>
      <c r="G41" s="196"/>
      <c r="H41" s="196"/>
      <c r="I41" s="429"/>
      <c r="J41" s="196"/>
      <c r="K41" s="196"/>
      <c r="L41" s="196"/>
      <c r="M41" s="196"/>
      <c r="N41" s="198"/>
      <c r="O41" s="370"/>
      <c r="P41" s="200"/>
      <c r="Q41" s="29" t="str">
        <f t="shared" si="9"/>
        <v/>
      </c>
      <c r="R41" s="192">
        <f t="shared" si="1"/>
        <v>0</v>
      </c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3"/>
      <c r="AW41" s="203"/>
      <c r="AX41" s="184"/>
    </row>
    <row r="42" spans="1:50" ht="12.6" customHeight="1">
      <c r="A42" s="195">
        <f t="shared" si="3"/>
        <v>36</v>
      </c>
      <c r="B42" s="195" t="s">
        <v>655</v>
      </c>
      <c r="C42" s="195" t="s">
        <v>368</v>
      </c>
      <c r="D42" s="196"/>
      <c r="E42" s="196"/>
      <c r="F42" s="196"/>
      <c r="G42" s="196"/>
      <c r="H42" s="196"/>
      <c r="I42" s="196"/>
      <c r="J42" s="196"/>
      <c r="K42" s="196"/>
      <c r="L42" s="196"/>
      <c r="M42" s="196"/>
      <c r="N42" s="198"/>
      <c r="O42" s="199"/>
      <c r="P42" s="200"/>
      <c r="Q42" s="29" t="str">
        <f t="shared" si="4"/>
        <v/>
      </c>
      <c r="R42" s="192">
        <f t="shared" si="1"/>
        <v>0</v>
      </c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3"/>
      <c r="AW42" s="203"/>
      <c r="AX42" s="184"/>
    </row>
    <row r="43" spans="1:50" ht="12.6" customHeight="1">
      <c r="A43" s="206"/>
      <c r="B43" s="207" t="s">
        <v>348</v>
      </c>
      <c r="C43" s="207"/>
      <c r="D43" s="432"/>
      <c r="E43" s="433"/>
      <c r="F43" s="433"/>
      <c r="G43" s="433"/>
      <c r="H43" s="433"/>
      <c r="I43" s="434"/>
      <c r="J43" s="434"/>
      <c r="K43" s="434"/>
      <c r="L43" s="434"/>
      <c r="M43" s="434"/>
      <c r="N43" s="434"/>
      <c r="O43" s="209"/>
      <c r="P43" s="210"/>
      <c r="Q43" s="435"/>
      <c r="R43" s="211"/>
      <c r="S43" s="211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1"/>
      <c r="AP43" s="211"/>
      <c r="AQ43" s="211"/>
      <c r="AR43" s="211"/>
      <c r="AS43" s="211"/>
      <c r="AT43" s="211"/>
      <c r="AU43" s="211"/>
      <c r="AV43" s="211"/>
      <c r="AW43" s="208"/>
      <c r="AX43" s="212"/>
    </row>
    <row r="44" spans="1:50">
      <c r="I44" s="171"/>
      <c r="J44" s="171"/>
      <c r="K44" s="171"/>
      <c r="L44" s="171"/>
      <c r="M44" s="171"/>
      <c r="P44" s="214"/>
      <c r="Q44" s="215"/>
      <c r="R44" s="215"/>
      <c r="S44" s="174"/>
      <c r="AW44" s="167"/>
      <c r="AX44" s="167"/>
    </row>
  </sheetData>
  <autoFilter ref="A6:AW43" xr:uid="{00000000-0009-0000-0000-00000A000000}"/>
  <phoneticPr fontId="4"/>
  <conditionalFormatting sqref="S7:AW43">
    <cfRule type="expression" dxfId="32" priority="6">
      <formula>S$5=0</formula>
    </cfRule>
  </conditionalFormatting>
  <dataValidations count="5">
    <dataValidation type="list" allowBlank="1" showInputMessage="1" showErrorMessage="1" sqref="C7:C42" xr:uid="{00000000-0002-0000-0A00-000000000000}">
      <formula1>役割</formula1>
    </dataValidation>
    <dataValidation type="list" allowBlank="1" showInputMessage="1" showErrorMessage="1" sqref="B7:B42" xr:uid="{00000000-0002-0000-0A00-000001000000}">
      <formula1>メンバ</formula1>
    </dataValidation>
    <dataValidation type="list" allowBlank="1" showInputMessage="1" showErrorMessage="1" sqref="D7:D42" xr:uid="{00000000-0002-0000-0A00-000002000000}">
      <formula1>分類1</formula1>
    </dataValidation>
    <dataValidation type="list" allowBlank="1" showInputMessage="1" sqref="N7:N43" xr:uid="{00000000-0002-0000-0A00-000003000000}">
      <formula1>補助1</formula1>
    </dataValidation>
    <dataValidation type="list" allowBlank="1" showInputMessage="1" showErrorMessage="1" sqref="E7:M42" xr:uid="{00000000-0002-0000-0A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>
    <tabColor rgb="FFFFA3C2"/>
    <pageSetUpPr fitToPage="1"/>
  </sheetPr>
  <dimension ref="A1:AX28"/>
  <sheetViews>
    <sheetView showGridLines="0" zoomScaleNormal="100" workbookViewId="0">
      <pane xSplit="18" ySplit="6" topLeftCell="S7" activePane="bottomRight" state="frozen"/>
      <selection activeCell="P35" sqref="P35"/>
      <selection pane="topRight" activeCell="P35" sqref="P35"/>
      <selection pane="bottomLeft" activeCell="P35" sqref="P35"/>
      <selection pane="bottomRight" activeCell="S7" sqref="S7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375" style="171" customWidth="1"/>
    <col min="16" max="16" width="30.625" style="172" customWidth="1"/>
    <col min="17" max="17" width="8.5" style="172" customWidth="1" outlineLevel="1"/>
    <col min="18" max="18" width="6.875" style="172" customWidth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3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7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7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7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1"/>
      <c r="P6" s="321"/>
      <c r="Q6" s="191"/>
      <c r="R6" s="192">
        <f t="shared" ref="R6:R26" si="1">SUM(S6:AW6)</f>
        <v>0</v>
      </c>
      <c r="S6" s="192">
        <f t="shared" ref="S6:AW6" si="2">SUBTOTAL(9,(S7:S891))</f>
        <v>0</v>
      </c>
      <c r="T6" s="193">
        <f t="shared" si="2"/>
        <v>0</v>
      </c>
      <c r="U6" s="193">
        <f t="shared" si="2"/>
        <v>0</v>
      </c>
      <c r="V6" s="193">
        <f t="shared" si="2"/>
        <v>0</v>
      </c>
      <c r="W6" s="193">
        <f t="shared" si="2"/>
        <v>0</v>
      </c>
      <c r="X6" s="193">
        <f t="shared" si="2"/>
        <v>0</v>
      </c>
      <c r="Y6" s="193">
        <f t="shared" si="2"/>
        <v>0</v>
      </c>
      <c r="Z6" s="193">
        <f t="shared" si="2"/>
        <v>0</v>
      </c>
      <c r="AA6" s="193">
        <f t="shared" si="2"/>
        <v>0</v>
      </c>
      <c r="AB6" s="193">
        <f t="shared" si="2"/>
        <v>0</v>
      </c>
      <c r="AC6" s="193">
        <f t="shared" si="2"/>
        <v>0</v>
      </c>
      <c r="AD6" s="193">
        <f t="shared" si="2"/>
        <v>0</v>
      </c>
      <c r="AE6" s="193">
        <f t="shared" si="2"/>
        <v>0</v>
      </c>
      <c r="AF6" s="193">
        <f t="shared" si="2"/>
        <v>0</v>
      </c>
      <c r="AG6" s="193">
        <f t="shared" si="2"/>
        <v>0</v>
      </c>
      <c r="AH6" s="193">
        <f t="shared" si="2"/>
        <v>0</v>
      </c>
      <c r="AI6" s="193">
        <f t="shared" si="2"/>
        <v>0</v>
      </c>
      <c r="AJ6" s="193">
        <f t="shared" si="2"/>
        <v>0</v>
      </c>
      <c r="AK6" s="193">
        <f t="shared" si="2"/>
        <v>0</v>
      </c>
      <c r="AL6" s="193">
        <f t="shared" si="2"/>
        <v>0</v>
      </c>
      <c r="AM6" s="193">
        <f t="shared" si="2"/>
        <v>0</v>
      </c>
      <c r="AN6" s="193">
        <f t="shared" si="2"/>
        <v>0</v>
      </c>
      <c r="AO6" s="193">
        <f t="shared" si="2"/>
        <v>0</v>
      </c>
      <c r="AP6" s="193">
        <f t="shared" si="2"/>
        <v>0</v>
      </c>
      <c r="AQ6" s="193">
        <f t="shared" si="2"/>
        <v>0</v>
      </c>
      <c r="AR6" s="193">
        <f t="shared" si="2"/>
        <v>0</v>
      </c>
      <c r="AS6" s="193">
        <f t="shared" si="2"/>
        <v>0</v>
      </c>
      <c r="AT6" s="193">
        <f t="shared" si="2"/>
        <v>0</v>
      </c>
      <c r="AU6" s="193">
        <f t="shared" si="2"/>
        <v>0</v>
      </c>
      <c r="AV6" s="193">
        <f t="shared" si="2"/>
        <v>0</v>
      </c>
      <c r="AW6" s="193">
        <f t="shared" si="2"/>
        <v>0</v>
      </c>
      <c r="AX6" s="194"/>
    </row>
    <row r="7" spans="1:50" ht="12.6" customHeight="1">
      <c r="A7" s="195">
        <f>ROW()-6</f>
        <v>1</v>
      </c>
      <c r="B7" s="195" t="s">
        <v>877</v>
      </c>
      <c r="C7" s="195" t="s">
        <v>365</v>
      </c>
      <c r="D7" s="429" t="s">
        <v>84</v>
      </c>
      <c r="E7" s="429" t="s">
        <v>85</v>
      </c>
      <c r="F7" s="429" t="s">
        <v>9</v>
      </c>
      <c r="G7" s="429" t="s">
        <v>10</v>
      </c>
      <c r="H7" s="429"/>
      <c r="I7" s="429"/>
      <c r="J7" s="429"/>
      <c r="K7" s="429"/>
      <c r="L7" s="429"/>
      <c r="M7" s="429"/>
      <c r="N7" s="430" t="s">
        <v>1148</v>
      </c>
      <c r="O7" s="430" t="s">
        <v>1148</v>
      </c>
      <c r="P7" s="369" t="s">
        <v>1149</v>
      </c>
      <c r="Q7" s="29" t="str">
        <f>IF(ISBLANK(D7),"",D7&amp;"&gt;"&amp;E7&amp;"&gt;"&amp;F7&amp;"&gt;"&amp;G7&amp;"&gt;"&amp;H7&amp;"&gt;"&amp;I7&amp;"&gt;"&amp;J7&amp;"&gt;"&amp;K7&amp;"&gt;"&amp;L7&amp;"&gt;"&amp;M7)</f>
        <v>STAR_MF&gt;MFデザイン&gt;打合せ&gt;内部&gt;&gt;&gt;&gt;&gt;&gt;</v>
      </c>
      <c r="R7" s="192">
        <f t="shared" si="1"/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26" si="3">ROW()-6</f>
        <v>2</v>
      </c>
      <c r="B8" s="195" t="s">
        <v>876</v>
      </c>
      <c r="C8" s="195" t="s">
        <v>365</v>
      </c>
      <c r="D8" s="429" t="s">
        <v>84</v>
      </c>
      <c r="E8" s="429" t="s">
        <v>322</v>
      </c>
      <c r="F8" s="196" t="s">
        <v>32</v>
      </c>
      <c r="G8" s="196"/>
      <c r="H8" s="196"/>
      <c r="I8" s="429"/>
      <c r="J8" s="196"/>
      <c r="K8" s="196"/>
      <c r="L8" s="196"/>
      <c r="M8" s="196"/>
      <c r="N8" s="198" t="s">
        <v>1068</v>
      </c>
      <c r="O8" s="430" t="s">
        <v>908</v>
      </c>
      <c r="P8" s="217" t="s">
        <v>1055</v>
      </c>
      <c r="Q8" s="29" t="str">
        <f>IF(ISBLANK(D8),"",D8&amp;"&gt;"&amp;E8&amp;"&gt;"&amp;F8&amp;"&gt;"&amp;G8&amp;"&gt;"&amp;H8&amp;"&gt;"&amp;I8&amp;"&gt;"&amp;J8&amp;"&gt;"&amp;K8&amp;"&gt;"&amp;L8&amp;"&gt;"&amp;M8)</f>
        <v>STAR_MF&gt;社内業務&gt;研修&gt;&gt;&gt;&gt;&gt;&gt;&gt;</v>
      </c>
      <c r="R8" s="192">
        <f t="shared" si="1"/>
        <v>0</v>
      </c>
      <c r="S8" s="428"/>
      <c r="T8" s="428"/>
      <c r="U8" s="428"/>
      <c r="V8" s="428"/>
      <c r="W8" s="428"/>
      <c r="X8" s="202"/>
      <c r="Y8" s="202"/>
      <c r="Z8" s="202"/>
      <c r="AA8" s="428"/>
      <c r="AB8" s="428"/>
      <c r="AC8" s="428"/>
      <c r="AD8" s="202"/>
      <c r="AE8" s="202"/>
      <c r="AF8" s="202"/>
      <c r="AG8" s="202"/>
      <c r="AH8" s="428"/>
      <c r="AI8" s="428"/>
      <c r="AJ8" s="428"/>
      <c r="AK8" s="428"/>
      <c r="AL8" s="428"/>
      <c r="AM8" s="428"/>
      <c r="AN8" s="428"/>
      <c r="AO8" s="428"/>
      <c r="AP8" s="428"/>
      <c r="AQ8" s="428"/>
      <c r="AR8" s="428"/>
      <c r="AS8" s="428"/>
      <c r="AT8" s="428"/>
      <c r="AU8" s="428"/>
      <c r="AV8" s="204"/>
      <c r="AW8" s="204"/>
      <c r="AX8" s="184"/>
    </row>
    <row r="9" spans="1:50" ht="12.6" customHeight="1">
      <c r="A9" s="195">
        <f t="shared" si="3"/>
        <v>3</v>
      </c>
      <c r="B9" s="195" t="s">
        <v>876</v>
      </c>
      <c r="C9" s="195" t="s">
        <v>365</v>
      </c>
      <c r="D9" s="429" t="s">
        <v>84</v>
      </c>
      <c r="E9" s="429" t="s">
        <v>322</v>
      </c>
      <c r="F9" s="196" t="s">
        <v>108</v>
      </c>
      <c r="G9" s="196"/>
      <c r="H9" s="196"/>
      <c r="I9" s="429"/>
      <c r="J9" s="429"/>
      <c r="K9" s="429"/>
      <c r="L9" s="429"/>
      <c r="M9" s="429"/>
      <c r="N9" s="430" t="s">
        <v>1068</v>
      </c>
      <c r="O9" s="430"/>
      <c r="P9" s="200" t="s">
        <v>1056</v>
      </c>
      <c r="Q9" s="29" t="str">
        <f t="shared" ref="Q9:Q26" si="4">IF(ISBLANK(D9),"",D9&amp;"&gt;"&amp;E9&amp;"&gt;"&amp;F9&amp;"&gt;"&amp;G9&amp;"&gt;"&amp;H9&amp;"&gt;"&amp;I9&amp;"&gt;"&amp;J9&amp;"&gt;"&amp;K9&amp;"&gt;"&amp;L9&amp;"&gt;"&amp;M9)</f>
        <v>STAR_MF&gt;社内業務&gt;雑務&gt;&gt;&gt;&gt;&gt;&gt;&gt;</v>
      </c>
      <c r="R9" s="192">
        <f t="shared" si="1"/>
        <v>0</v>
      </c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2"/>
      <c r="AI9" s="202"/>
      <c r="AJ9" s="202"/>
      <c r="AK9" s="202"/>
      <c r="AL9" s="428"/>
      <c r="AM9" s="428"/>
      <c r="AN9" s="202"/>
      <c r="AO9" s="202"/>
      <c r="AP9" s="202"/>
      <c r="AQ9" s="202"/>
      <c r="AR9" s="202"/>
      <c r="AS9" s="202"/>
      <c r="AT9" s="202"/>
      <c r="AU9" s="202"/>
      <c r="AV9" s="203"/>
      <c r="AW9" s="203"/>
      <c r="AX9" s="184"/>
    </row>
    <row r="10" spans="1:50" ht="12.6" customHeight="1">
      <c r="A10" s="195">
        <f t="shared" si="3"/>
        <v>4</v>
      </c>
      <c r="B10" s="195" t="s">
        <v>876</v>
      </c>
      <c r="C10" s="195" t="s">
        <v>365</v>
      </c>
      <c r="D10" s="429" t="s">
        <v>84</v>
      </c>
      <c r="E10" s="429" t="s">
        <v>85</v>
      </c>
      <c r="F10" s="196" t="s">
        <v>123</v>
      </c>
      <c r="G10" s="196"/>
      <c r="H10" s="196"/>
      <c r="I10" s="429"/>
      <c r="J10" s="196"/>
      <c r="K10" s="196"/>
      <c r="L10" s="196"/>
      <c r="M10" s="196"/>
      <c r="N10" s="198" t="s">
        <v>602</v>
      </c>
      <c r="O10" s="430" t="s">
        <v>1067</v>
      </c>
      <c r="P10" s="280" t="s">
        <v>1066</v>
      </c>
      <c r="Q10" s="29" t="str">
        <f t="shared" si="4"/>
        <v>STAR_MF&gt;MFデザイン&gt;追付き&gt;&gt;&gt;&gt;&gt;&gt;&gt;</v>
      </c>
      <c r="R10" s="192">
        <f t="shared" si="1"/>
        <v>0</v>
      </c>
      <c r="S10" s="428"/>
      <c r="T10" s="428"/>
      <c r="U10" s="428"/>
      <c r="V10" s="428"/>
      <c r="W10" s="428"/>
      <c r="X10" s="428"/>
      <c r="Y10" s="428"/>
      <c r="Z10" s="428"/>
      <c r="AA10" s="428"/>
      <c r="AB10" s="428"/>
      <c r="AC10" s="428"/>
      <c r="AD10" s="428"/>
      <c r="AE10" s="202"/>
      <c r="AF10" s="202"/>
      <c r="AG10" s="202"/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8"/>
      <c r="AU10" s="428"/>
      <c r="AV10" s="204"/>
      <c r="AW10" s="204"/>
      <c r="AX10" s="184"/>
    </row>
    <row r="11" spans="1:50" ht="12.6" customHeight="1">
      <c r="A11" s="195">
        <f t="shared" si="3"/>
        <v>5</v>
      </c>
      <c r="B11" s="195" t="s">
        <v>876</v>
      </c>
      <c r="C11" s="195" t="s">
        <v>365</v>
      </c>
      <c r="D11" s="429" t="s">
        <v>84</v>
      </c>
      <c r="E11" s="429" t="s">
        <v>85</v>
      </c>
      <c r="F11" s="429" t="s">
        <v>328</v>
      </c>
      <c r="G11" s="429" t="s">
        <v>187</v>
      </c>
      <c r="H11" s="429"/>
      <c r="I11" s="429"/>
      <c r="J11" s="429"/>
      <c r="K11" s="429"/>
      <c r="L11" s="429"/>
      <c r="M11" s="429"/>
      <c r="N11" s="430" t="s">
        <v>602</v>
      </c>
      <c r="O11" s="430" t="s">
        <v>1087</v>
      </c>
      <c r="P11" s="442" t="s">
        <v>1088</v>
      </c>
      <c r="Q11" s="29" t="str">
        <f t="shared" si="4"/>
        <v>STAR_MF&gt;MFデザイン&gt;環境・ライブラリ&gt;納品&gt;&gt;&gt;&gt;&gt;&gt;</v>
      </c>
      <c r="R11" s="192">
        <f t="shared" si="1"/>
        <v>0</v>
      </c>
      <c r="S11" s="428"/>
      <c r="T11" s="428"/>
      <c r="U11" s="428"/>
      <c r="V11" s="428"/>
      <c r="W11" s="428"/>
      <c r="X11" s="428"/>
      <c r="Y11" s="428"/>
      <c r="Z11" s="428"/>
      <c r="AA11" s="428"/>
      <c r="AB11" s="428"/>
      <c r="AC11" s="428"/>
      <c r="AD11" s="428"/>
      <c r="AE11" s="428"/>
      <c r="AF11" s="428"/>
      <c r="AG11" s="428"/>
      <c r="AH11" s="428"/>
      <c r="AI11" s="428"/>
      <c r="AJ11" s="428"/>
      <c r="AK11" s="428"/>
      <c r="AL11" s="428"/>
      <c r="AM11" s="428"/>
      <c r="AN11" s="428"/>
      <c r="AO11" s="428"/>
      <c r="AP11" s="428"/>
      <c r="AQ11" s="428"/>
      <c r="AR11" s="428"/>
      <c r="AS11" s="428"/>
      <c r="AT11" s="428"/>
      <c r="AU11" s="428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876</v>
      </c>
      <c r="C12" s="195" t="s">
        <v>365</v>
      </c>
      <c r="D12" s="429" t="s">
        <v>84</v>
      </c>
      <c r="E12" s="429" t="s">
        <v>85</v>
      </c>
      <c r="F12" s="429" t="s">
        <v>14</v>
      </c>
      <c r="G12" s="429"/>
      <c r="H12" s="429"/>
      <c r="I12" s="429"/>
      <c r="J12" s="429"/>
      <c r="K12" s="429"/>
      <c r="L12" s="429"/>
      <c r="M12" s="429"/>
      <c r="N12" s="430" t="s">
        <v>1119</v>
      </c>
      <c r="O12" s="430" t="s">
        <v>1120</v>
      </c>
      <c r="P12" s="217" t="s">
        <v>1121</v>
      </c>
      <c r="Q12" s="29" t="str">
        <f t="shared" si="4"/>
        <v>STAR_MF&gt;MFデザイン&gt;管理&gt;&gt;&gt;&gt;&gt;&gt;&gt;</v>
      </c>
      <c r="R12" s="192">
        <f t="shared" si="1"/>
        <v>0</v>
      </c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428"/>
      <c r="AM12" s="428"/>
      <c r="AN12" s="202"/>
      <c r="AO12" s="202"/>
      <c r="AP12" s="202"/>
      <c r="AQ12" s="428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876</v>
      </c>
      <c r="C13" s="195" t="s">
        <v>365</v>
      </c>
      <c r="D13" s="429" t="s">
        <v>84</v>
      </c>
      <c r="E13" s="429" t="s">
        <v>85</v>
      </c>
      <c r="F13" s="196" t="s">
        <v>197</v>
      </c>
      <c r="G13" s="196" t="s">
        <v>104</v>
      </c>
      <c r="H13" s="196"/>
      <c r="I13" s="429"/>
      <c r="J13" s="196"/>
      <c r="K13" s="196"/>
      <c r="L13" s="196"/>
      <c r="M13" s="196"/>
      <c r="N13" s="198" t="s">
        <v>602</v>
      </c>
      <c r="O13" s="430" t="s">
        <v>1145</v>
      </c>
      <c r="P13" s="200" t="s">
        <v>1144</v>
      </c>
      <c r="Q13" s="29" t="str">
        <f>IF(ISBLANK(D13),"",D13&amp;"&gt;"&amp;E13&amp;"&gt;"&amp;F13&amp;"&gt;"&amp;G13&amp;"&gt;"&amp;H13&amp;"&gt;"&amp;I13&amp;"&gt;"&amp;J13&amp;"&gt;"&amp;K13&amp;"&gt;"&amp;L13&amp;"&gt;"&amp;M13)</f>
        <v>STAR_MF&gt;MFデザイン&gt;テーマ対応&gt;新規&gt;&gt;&gt;&gt;&gt;&gt;</v>
      </c>
      <c r="R13" s="192">
        <f t="shared" si="1"/>
        <v>0</v>
      </c>
      <c r="S13" s="428"/>
      <c r="T13" s="428"/>
      <c r="U13" s="428"/>
      <c r="V13" s="428"/>
      <c r="W13" s="428"/>
      <c r="X13" s="428"/>
      <c r="Y13" s="428"/>
      <c r="Z13" s="428"/>
      <c r="AA13" s="428"/>
      <c r="AB13" s="428"/>
      <c r="AC13" s="428"/>
      <c r="AD13" s="428"/>
      <c r="AE13" s="428"/>
      <c r="AF13" s="428"/>
      <c r="AG13" s="428"/>
      <c r="AH13" s="428"/>
      <c r="AI13" s="428"/>
      <c r="AJ13" s="428"/>
      <c r="AK13" s="428"/>
      <c r="AL13" s="428"/>
      <c r="AM13" s="428"/>
      <c r="AN13" s="428"/>
      <c r="AO13" s="428"/>
      <c r="AP13" s="428"/>
      <c r="AQ13" s="428"/>
      <c r="AR13" s="428"/>
      <c r="AS13" s="428"/>
      <c r="AU13" s="428"/>
      <c r="AV13" s="204"/>
      <c r="AW13" s="204"/>
      <c r="AX13" s="184"/>
    </row>
    <row r="14" spans="1:50" ht="12.6" customHeight="1">
      <c r="A14" s="195">
        <f t="shared" si="3"/>
        <v>8</v>
      </c>
      <c r="B14" s="195" t="s">
        <v>876</v>
      </c>
      <c r="C14" s="195" t="s">
        <v>365</v>
      </c>
      <c r="D14" s="429" t="s">
        <v>84</v>
      </c>
      <c r="E14" s="429" t="s">
        <v>85</v>
      </c>
      <c r="F14" s="196" t="s">
        <v>197</v>
      </c>
      <c r="G14" s="196" t="s">
        <v>104</v>
      </c>
      <c r="H14" s="196"/>
      <c r="I14" s="429"/>
      <c r="J14" s="196"/>
      <c r="K14" s="196"/>
      <c r="L14" s="196"/>
      <c r="M14" s="196"/>
      <c r="N14" s="198" t="s">
        <v>602</v>
      </c>
      <c r="O14" s="430" t="s">
        <v>1222</v>
      </c>
      <c r="P14" s="200" t="s">
        <v>1221</v>
      </c>
      <c r="Q14" s="29" t="str">
        <f t="shared" si="4"/>
        <v>STAR_MF&gt;MFデザイン&gt;テーマ対応&gt;新規&gt;&gt;&gt;&gt;&gt;&gt;</v>
      </c>
      <c r="R14" s="192">
        <f t="shared" si="1"/>
        <v>0</v>
      </c>
      <c r="S14" s="428"/>
      <c r="T14" s="428"/>
      <c r="U14" s="428"/>
      <c r="V14" s="428"/>
      <c r="W14" s="428"/>
      <c r="X14" s="428"/>
      <c r="Y14" s="428"/>
      <c r="Z14" s="428"/>
      <c r="AA14" s="428"/>
      <c r="AB14" s="428"/>
      <c r="AC14" s="428"/>
      <c r="AD14" s="428"/>
      <c r="AE14" s="428"/>
      <c r="AF14" s="428"/>
      <c r="AG14" s="428"/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428"/>
      <c r="AS14" s="428"/>
      <c r="AT14" s="428"/>
      <c r="AU14" s="428"/>
      <c r="AV14" s="204"/>
      <c r="AW14" s="204"/>
      <c r="AX14" s="184"/>
    </row>
    <row r="15" spans="1:50" ht="12.6" customHeight="1">
      <c r="A15" s="195">
        <f t="shared" si="3"/>
        <v>9</v>
      </c>
      <c r="B15" s="195" t="s">
        <v>876</v>
      </c>
      <c r="C15" s="195" t="s">
        <v>365</v>
      </c>
      <c r="D15" s="429"/>
      <c r="E15" s="429"/>
      <c r="F15" s="196"/>
      <c r="G15" s="196"/>
      <c r="H15" s="196"/>
      <c r="I15" s="429"/>
      <c r="J15" s="196"/>
      <c r="K15" s="196"/>
      <c r="L15" s="196"/>
      <c r="M15" s="196"/>
      <c r="N15" s="198"/>
      <c r="O15" s="430"/>
      <c r="P15" s="200"/>
      <c r="Q15" s="29" t="str">
        <f t="shared" si="4"/>
        <v/>
      </c>
      <c r="R15" s="192">
        <f t="shared" si="1"/>
        <v>0</v>
      </c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428"/>
      <c r="AM15" s="428"/>
      <c r="AN15" s="202"/>
      <c r="AO15" s="202"/>
      <c r="AP15" s="202"/>
      <c r="AQ15" s="428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876</v>
      </c>
      <c r="C16" s="195" t="s">
        <v>365</v>
      </c>
      <c r="D16" s="429"/>
      <c r="E16" s="429"/>
      <c r="F16" s="196"/>
      <c r="G16" s="196"/>
      <c r="H16" s="196"/>
      <c r="I16" s="429"/>
      <c r="J16" s="196"/>
      <c r="K16" s="196"/>
      <c r="L16" s="196"/>
      <c r="M16" s="196"/>
      <c r="N16" s="198"/>
      <c r="O16" s="430"/>
      <c r="P16" s="280"/>
      <c r="Q16" s="29" t="str">
        <f t="shared" si="4"/>
        <v/>
      </c>
      <c r="R16" s="192">
        <f t="shared" si="1"/>
        <v>0</v>
      </c>
      <c r="S16" s="428"/>
      <c r="T16" s="428"/>
      <c r="U16" s="428"/>
      <c r="V16" s="428"/>
      <c r="W16" s="428"/>
      <c r="X16" s="428"/>
      <c r="Y16" s="428"/>
      <c r="Z16" s="428"/>
      <c r="AA16" s="428"/>
      <c r="AB16" s="428"/>
      <c r="AC16" s="428"/>
      <c r="AD16" s="428"/>
      <c r="AE16" s="428"/>
      <c r="AF16" s="428"/>
      <c r="AG16" s="428"/>
      <c r="AH16" s="428"/>
      <c r="AI16" s="428"/>
      <c r="AJ16" s="428"/>
      <c r="AK16" s="428"/>
      <c r="AL16" s="428"/>
      <c r="AM16" s="428"/>
      <c r="AN16" s="428"/>
      <c r="AO16" s="428"/>
      <c r="AP16" s="428"/>
      <c r="AQ16" s="428"/>
      <c r="AR16" s="428"/>
      <c r="AS16" s="428"/>
      <c r="AT16" s="428"/>
      <c r="AU16" s="428"/>
      <c r="AV16" s="204"/>
      <c r="AW16" s="204"/>
      <c r="AX16" s="184"/>
    </row>
    <row r="17" spans="1:50" ht="12.6" customHeight="1">
      <c r="A17" s="195">
        <f t="shared" si="3"/>
        <v>11</v>
      </c>
      <c r="B17" s="195" t="s">
        <v>876</v>
      </c>
      <c r="C17" s="195" t="s">
        <v>365</v>
      </c>
      <c r="D17" s="429"/>
      <c r="E17" s="429"/>
      <c r="F17" s="196"/>
      <c r="G17" s="196"/>
      <c r="H17" s="196"/>
      <c r="I17" s="429"/>
      <c r="J17" s="196"/>
      <c r="K17" s="196"/>
      <c r="L17" s="196"/>
      <c r="M17" s="196"/>
      <c r="N17" s="198"/>
      <c r="O17" s="430"/>
      <c r="P17" s="217"/>
      <c r="Q17" s="29" t="str">
        <f t="shared" si="4"/>
        <v/>
      </c>
      <c r="R17" s="192">
        <f t="shared" si="1"/>
        <v>0</v>
      </c>
      <c r="S17" s="428"/>
      <c r="T17" s="428"/>
      <c r="U17" s="428"/>
      <c r="V17" s="428"/>
      <c r="W17" s="428"/>
      <c r="X17" s="428"/>
      <c r="Y17" s="428"/>
      <c r="Z17" s="428"/>
      <c r="AA17" s="428"/>
      <c r="AB17" s="428"/>
      <c r="AC17" s="428"/>
      <c r="AD17" s="428"/>
      <c r="AE17" s="428"/>
      <c r="AF17" s="428"/>
      <c r="AG17" s="428"/>
      <c r="AH17" s="428"/>
      <c r="AI17" s="428"/>
      <c r="AJ17" s="428"/>
      <c r="AK17" s="428"/>
      <c r="AL17" s="428"/>
      <c r="AM17" s="428"/>
      <c r="AN17" s="428"/>
      <c r="AO17" s="428"/>
      <c r="AP17" s="428"/>
      <c r="AQ17" s="428"/>
      <c r="AR17" s="428"/>
      <c r="AS17" s="428"/>
      <c r="AT17" s="428"/>
      <c r="AU17" s="428"/>
      <c r="AV17" s="204"/>
      <c r="AW17" s="204"/>
      <c r="AX17" s="184"/>
    </row>
    <row r="18" spans="1:50" ht="12.6" customHeight="1">
      <c r="A18" s="195">
        <f t="shared" si="3"/>
        <v>12</v>
      </c>
      <c r="B18" s="195" t="s">
        <v>876</v>
      </c>
      <c r="C18" s="195" t="s">
        <v>365</v>
      </c>
      <c r="D18" s="429"/>
      <c r="E18" s="429"/>
      <c r="F18" s="196"/>
      <c r="G18" s="196"/>
      <c r="H18" s="196"/>
      <c r="I18" s="429"/>
      <c r="J18" s="196"/>
      <c r="K18" s="196"/>
      <c r="L18" s="196"/>
      <c r="M18" s="196"/>
      <c r="N18" s="198"/>
      <c r="O18" s="430"/>
      <c r="P18" s="200"/>
      <c r="Q18" s="29" t="str">
        <f t="shared" si="4"/>
        <v/>
      </c>
      <c r="R18" s="192">
        <f t="shared" si="1"/>
        <v>0</v>
      </c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876</v>
      </c>
      <c r="C19" s="195" t="s">
        <v>365</v>
      </c>
      <c r="D19" s="429"/>
      <c r="E19" s="429"/>
      <c r="F19" s="429"/>
      <c r="G19" s="429"/>
      <c r="H19" s="429"/>
      <c r="I19" s="429"/>
      <c r="J19" s="429"/>
      <c r="K19" s="429"/>
      <c r="L19" s="429"/>
      <c r="M19" s="429"/>
      <c r="N19" s="430"/>
      <c r="O19" s="430"/>
      <c r="P19" s="217"/>
      <c r="Q19" s="29" t="str">
        <f t="shared" si="4"/>
        <v/>
      </c>
      <c r="R19" s="192">
        <f t="shared" si="1"/>
        <v>0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876</v>
      </c>
      <c r="C20" s="195" t="s">
        <v>365</v>
      </c>
      <c r="D20" s="429"/>
      <c r="E20" s="429"/>
      <c r="F20" s="429"/>
      <c r="G20" s="429"/>
      <c r="H20" s="429"/>
      <c r="I20" s="429"/>
      <c r="J20" s="429"/>
      <c r="K20" s="429"/>
      <c r="L20" s="429"/>
      <c r="M20" s="429"/>
      <c r="N20" s="430"/>
      <c r="O20" s="430"/>
      <c r="P20" s="200"/>
      <c r="Q20" s="29" t="str">
        <f t="shared" si="4"/>
        <v/>
      </c>
      <c r="R20" s="192">
        <f t="shared" si="1"/>
        <v>0</v>
      </c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876</v>
      </c>
      <c r="C21" s="195" t="s">
        <v>365</v>
      </c>
      <c r="D21" s="429"/>
      <c r="E21" s="429"/>
      <c r="F21" s="196"/>
      <c r="G21" s="196"/>
      <c r="H21" s="196"/>
      <c r="I21" s="196"/>
      <c r="J21" s="196"/>
      <c r="K21" s="196"/>
      <c r="L21" s="196"/>
      <c r="M21" s="196"/>
      <c r="N21" s="198"/>
      <c r="O21" s="437"/>
      <c r="P21" s="200"/>
      <c r="Q21" s="29" t="str">
        <f t="shared" si="4"/>
        <v/>
      </c>
      <c r="R21" s="192">
        <f t="shared" si="1"/>
        <v>0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876</v>
      </c>
      <c r="C22" s="195" t="s">
        <v>365</v>
      </c>
      <c r="D22" s="429"/>
      <c r="E22" s="429"/>
      <c r="F22" s="196"/>
      <c r="G22" s="196"/>
      <c r="H22" s="196"/>
      <c r="I22" s="429"/>
      <c r="J22" s="196"/>
      <c r="K22" s="196"/>
      <c r="L22" s="196"/>
      <c r="M22" s="196"/>
      <c r="N22" s="198"/>
      <c r="O22" s="430"/>
      <c r="P22" s="200"/>
      <c r="Q22" s="29" t="str">
        <f t="shared" si="4"/>
        <v/>
      </c>
      <c r="R22" s="192">
        <f t="shared" si="1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876</v>
      </c>
      <c r="C23" s="195" t="s">
        <v>365</v>
      </c>
      <c r="D23" s="429"/>
      <c r="E23" s="429"/>
      <c r="F23" s="196"/>
      <c r="G23" s="196"/>
      <c r="H23" s="196"/>
      <c r="I23" s="429"/>
      <c r="J23" s="196"/>
      <c r="K23" s="196"/>
      <c r="L23" s="196"/>
      <c r="M23" s="196"/>
      <c r="N23" s="198"/>
      <c r="O23" s="430"/>
      <c r="P23" s="200"/>
      <c r="Q23" s="29" t="str">
        <f t="shared" si="4"/>
        <v/>
      </c>
      <c r="R23" s="192">
        <f t="shared" si="1"/>
        <v>0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876</v>
      </c>
      <c r="C24" s="195" t="s">
        <v>365</v>
      </c>
      <c r="D24" s="429"/>
      <c r="E24" s="429"/>
      <c r="F24" s="196"/>
      <c r="G24" s="196"/>
      <c r="H24" s="196"/>
      <c r="I24" s="429"/>
      <c r="J24" s="429"/>
      <c r="K24" s="429"/>
      <c r="L24" s="429"/>
      <c r="M24" s="429"/>
      <c r="N24" s="430"/>
      <c r="O24" s="430"/>
      <c r="P24" s="200"/>
      <c r="Q24" s="29" t="str">
        <f t="shared" si="4"/>
        <v/>
      </c>
      <c r="R24" s="192">
        <f t="shared" si="1"/>
        <v>0</v>
      </c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876</v>
      </c>
      <c r="C25" s="195" t="s">
        <v>365</v>
      </c>
      <c r="D25" s="429"/>
      <c r="E25" s="429"/>
      <c r="F25" s="196"/>
      <c r="G25" s="196"/>
      <c r="H25" s="196"/>
      <c r="I25" s="429"/>
      <c r="J25" s="429"/>
      <c r="K25" s="429"/>
      <c r="L25" s="429"/>
      <c r="M25" s="429"/>
      <c r="N25" s="430"/>
      <c r="O25" s="430"/>
      <c r="P25" s="200"/>
      <c r="Q25" s="29" t="str">
        <f t="shared" si="4"/>
        <v/>
      </c>
      <c r="R25" s="192">
        <f t="shared" si="1"/>
        <v>0</v>
      </c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876</v>
      </c>
      <c r="C26" s="195" t="s">
        <v>365</v>
      </c>
      <c r="D26" s="429"/>
      <c r="E26" s="429"/>
      <c r="F26" s="429"/>
      <c r="G26" s="429"/>
      <c r="H26" s="429"/>
      <c r="I26" s="429"/>
      <c r="J26" s="429"/>
      <c r="K26" s="429"/>
      <c r="L26" s="429"/>
      <c r="M26" s="429"/>
      <c r="N26" s="430"/>
      <c r="O26" s="430"/>
      <c r="P26" s="436"/>
      <c r="Q26" s="29" t="str">
        <f t="shared" si="4"/>
        <v/>
      </c>
      <c r="R26" s="192">
        <f t="shared" si="1"/>
        <v>0</v>
      </c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206"/>
      <c r="B27" s="207" t="s">
        <v>348</v>
      </c>
      <c r="C27" s="207"/>
      <c r="D27" s="432"/>
      <c r="E27" s="433"/>
      <c r="F27" s="433"/>
      <c r="G27" s="433"/>
      <c r="H27" s="433"/>
      <c r="I27" s="434"/>
      <c r="J27" s="434"/>
      <c r="K27" s="434"/>
      <c r="L27" s="434"/>
      <c r="M27" s="434"/>
      <c r="N27" s="434"/>
      <c r="O27" s="209"/>
      <c r="P27" s="210"/>
      <c r="Q27" s="435"/>
      <c r="R27" s="435"/>
      <c r="S27" s="435"/>
      <c r="T27" s="435"/>
      <c r="U27" s="435"/>
      <c r="V27" s="435"/>
      <c r="W27" s="435"/>
      <c r="X27" s="435"/>
      <c r="Y27" s="435"/>
      <c r="Z27" s="435"/>
      <c r="AA27" s="435"/>
      <c r="AB27" s="435"/>
      <c r="AC27" s="435"/>
      <c r="AD27" s="435"/>
      <c r="AE27" s="435"/>
      <c r="AF27" s="435"/>
      <c r="AG27" s="435"/>
      <c r="AH27" s="435"/>
      <c r="AI27" s="435"/>
      <c r="AJ27" s="435"/>
      <c r="AK27" s="435"/>
      <c r="AL27" s="435"/>
      <c r="AM27" s="435"/>
      <c r="AN27" s="435"/>
      <c r="AO27" s="435"/>
      <c r="AP27" s="435"/>
      <c r="AQ27" s="435"/>
      <c r="AR27" s="435"/>
      <c r="AS27" s="435"/>
      <c r="AT27" s="435"/>
      <c r="AU27" s="435"/>
      <c r="AV27" s="435"/>
      <c r="AW27" s="432"/>
      <c r="AX27" s="212"/>
    </row>
    <row r="28" spans="1:50">
      <c r="I28" s="171"/>
      <c r="J28" s="171"/>
      <c r="K28" s="171"/>
      <c r="L28" s="171"/>
      <c r="M28" s="171"/>
      <c r="P28" s="214"/>
      <c r="Q28" s="215"/>
      <c r="R28" s="215"/>
      <c r="S28" s="174"/>
      <c r="AW28" s="167"/>
      <c r="AX28" s="167"/>
    </row>
  </sheetData>
  <autoFilter ref="A6:AW27" xr:uid="{00000000-0009-0000-0000-00000B000000}"/>
  <phoneticPr fontId="4"/>
  <conditionalFormatting sqref="S7:AW12 S13:AS13 AU13:AW13 S14:AW27">
    <cfRule type="expression" dxfId="31" priority="1">
      <formula>S$5=0</formula>
    </cfRule>
  </conditionalFormatting>
  <dataValidations count="5">
    <dataValidation type="list" allowBlank="1" showInputMessage="1" showErrorMessage="1" sqref="D7:D26" xr:uid="{00000000-0002-0000-0B00-000000000000}">
      <formula1>分類1</formula1>
    </dataValidation>
    <dataValidation type="list" allowBlank="1" showInputMessage="1" showErrorMessage="1" sqref="B7:B26" xr:uid="{00000000-0002-0000-0B00-000001000000}">
      <formula1>メンバ</formula1>
    </dataValidation>
    <dataValidation type="list" allowBlank="1" showInputMessage="1" showErrorMessage="1" sqref="C7:C26" xr:uid="{00000000-0002-0000-0B00-000002000000}">
      <formula1>役割</formula1>
    </dataValidation>
    <dataValidation type="list" allowBlank="1" showInputMessage="1" showErrorMessage="1" sqref="E7:M26" xr:uid="{00000000-0002-0000-0B00-000003000000}">
      <formula1>INDIRECT(D7)</formula1>
    </dataValidation>
    <dataValidation type="list" allowBlank="1" showInputMessage="1" sqref="N7:N27" xr:uid="{00000000-0002-0000-0B00-000004000000}">
      <formula1>補助1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788FB-9BB3-40FB-8588-17B72761366E}">
  <sheetPr codeName="Sheet28">
    <tabColor rgb="FFFFA3C2"/>
    <pageSetUpPr fitToPage="1"/>
  </sheetPr>
  <dimension ref="A1:AX43"/>
  <sheetViews>
    <sheetView showGridLines="0" tabSelected="1" zoomScale="85" zoomScaleNormal="85" workbookViewId="0">
      <selection activeCell="AA27" sqref="AA27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125" style="171" customWidth="1"/>
    <col min="16" max="16" width="21.5" style="172" customWidth="1"/>
    <col min="17" max="17" width="13.75" style="172" hidden="1" customWidth="1" outlineLevel="1"/>
    <col min="18" max="18" width="7" style="172" customWidth="1" collapsed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3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7" t="s">
        <v>212</v>
      </c>
      <c r="P3" s="317"/>
      <c r="Q3" s="180"/>
      <c r="R3" s="181"/>
      <c r="S3" s="182" t="str">
        <f t="shared" ref="S3:AW3" si="0">TEXT(S2,"aaa")</f>
        <v>週五</v>
      </c>
      <c r="T3" s="183" t="str">
        <f t="shared" si="0"/>
        <v>週六</v>
      </c>
      <c r="U3" s="183" t="str">
        <f t="shared" si="0"/>
        <v>週日</v>
      </c>
      <c r="V3" s="183" t="str">
        <f t="shared" si="0"/>
        <v>週一</v>
      </c>
      <c r="W3" s="183" t="str">
        <f t="shared" si="0"/>
        <v>週二</v>
      </c>
      <c r="X3" s="183" t="str">
        <f t="shared" si="0"/>
        <v>週三</v>
      </c>
      <c r="Y3" s="183" t="str">
        <f t="shared" si="0"/>
        <v>週四</v>
      </c>
      <c r="Z3" s="183" t="str">
        <f t="shared" si="0"/>
        <v>週五</v>
      </c>
      <c r="AA3" s="183" t="str">
        <f t="shared" si="0"/>
        <v>週六</v>
      </c>
      <c r="AB3" s="183" t="str">
        <f t="shared" si="0"/>
        <v>週日</v>
      </c>
      <c r="AC3" s="183" t="str">
        <f t="shared" si="0"/>
        <v>週一</v>
      </c>
      <c r="AD3" s="183" t="str">
        <f t="shared" si="0"/>
        <v>週二</v>
      </c>
      <c r="AE3" s="183" t="str">
        <f t="shared" si="0"/>
        <v>週三</v>
      </c>
      <c r="AF3" s="183" t="str">
        <f t="shared" si="0"/>
        <v>週四</v>
      </c>
      <c r="AG3" s="183" t="str">
        <f t="shared" si="0"/>
        <v>週五</v>
      </c>
      <c r="AH3" s="183" t="str">
        <f t="shared" si="0"/>
        <v>週六</v>
      </c>
      <c r="AI3" s="183" t="str">
        <f t="shared" si="0"/>
        <v>週日</v>
      </c>
      <c r="AJ3" s="183" t="str">
        <f t="shared" si="0"/>
        <v>週一</v>
      </c>
      <c r="AK3" s="183" t="str">
        <f t="shared" si="0"/>
        <v>週二</v>
      </c>
      <c r="AL3" s="183" t="str">
        <f t="shared" si="0"/>
        <v>週三</v>
      </c>
      <c r="AM3" s="183" t="str">
        <f t="shared" si="0"/>
        <v>週四</v>
      </c>
      <c r="AN3" s="183" t="str">
        <f t="shared" si="0"/>
        <v>週五</v>
      </c>
      <c r="AO3" s="183" t="str">
        <f t="shared" si="0"/>
        <v>週六</v>
      </c>
      <c r="AP3" s="183" t="str">
        <f t="shared" si="0"/>
        <v>週日</v>
      </c>
      <c r="AQ3" s="183" t="str">
        <f t="shared" si="0"/>
        <v>週一</v>
      </c>
      <c r="AR3" s="183" t="str">
        <f t="shared" si="0"/>
        <v>週二</v>
      </c>
      <c r="AS3" s="183" t="str">
        <f t="shared" si="0"/>
        <v>週三</v>
      </c>
      <c r="AT3" s="183" t="str">
        <f t="shared" si="0"/>
        <v>週四</v>
      </c>
      <c r="AU3" s="183" t="str">
        <f t="shared" si="0"/>
        <v>週五</v>
      </c>
      <c r="AV3" s="183" t="str">
        <f t="shared" si="0"/>
        <v>週六</v>
      </c>
      <c r="AW3" s="183" t="str">
        <f t="shared" si="0"/>
        <v>週日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7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7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1"/>
      <c r="P6" s="321"/>
      <c r="Q6" s="191"/>
      <c r="R6" s="192">
        <f>SUM(S6:AW6)</f>
        <v>3.1875</v>
      </c>
      <c r="S6" s="192">
        <f t="shared" ref="S6:AW6" si="1">SUBTOTAL(9,(S7:S906))</f>
        <v>0.33333333333333331</v>
      </c>
      <c r="T6" s="193">
        <f t="shared" si="1"/>
        <v>0</v>
      </c>
      <c r="U6" s="193">
        <f t="shared" si="1"/>
        <v>0</v>
      </c>
      <c r="V6" s="193">
        <f t="shared" si="1"/>
        <v>0.33333333333333331</v>
      </c>
      <c r="W6" s="193">
        <f t="shared" si="1"/>
        <v>0.34722222222222221</v>
      </c>
      <c r="X6" s="193">
        <f t="shared" si="1"/>
        <v>0.34722222222222221</v>
      </c>
      <c r="Y6" s="193">
        <f t="shared" si="1"/>
        <v>0.375</v>
      </c>
      <c r="Z6" s="193">
        <f t="shared" si="1"/>
        <v>0.35416666666666669</v>
      </c>
      <c r="AA6" s="193">
        <f t="shared" si="1"/>
        <v>0</v>
      </c>
      <c r="AB6" s="193">
        <f t="shared" si="1"/>
        <v>0</v>
      </c>
      <c r="AC6" s="193">
        <f t="shared" si="1"/>
        <v>0.34722222222222215</v>
      </c>
      <c r="AD6" s="193">
        <f t="shared" si="1"/>
        <v>0.35416666666666663</v>
      </c>
      <c r="AE6" s="193">
        <f t="shared" si="1"/>
        <v>0</v>
      </c>
      <c r="AF6" s="193">
        <f t="shared" si="1"/>
        <v>0</v>
      </c>
      <c r="AG6" s="193">
        <f t="shared" si="1"/>
        <v>0</v>
      </c>
      <c r="AH6" s="193">
        <f t="shared" si="1"/>
        <v>0</v>
      </c>
      <c r="AI6" s="193">
        <f t="shared" si="1"/>
        <v>0</v>
      </c>
      <c r="AJ6" s="193">
        <f t="shared" si="1"/>
        <v>0.39583333333333337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1.25" customHeight="1">
      <c r="A7" s="195">
        <f>ROW()-6</f>
        <v>1</v>
      </c>
      <c r="B7" s="195" t="s">
        <v>1322</v>
      </c>
      <c r="C7" s="195" t="s">
        <v>365</v>
      </c>
      <c r="D7" s="196" t="s">
        <v>693</v>
      </c>
      <c r="E7" s="196" t="s">
        <v>719</v>
      </c>
      <c r="F7" s="196" t="s">
        <v>627</v>
      </c>
      <c r="G7" s="196" t="s">
        <v>10</v>
      </c>
      <c r="H7" s="196"/>
      <c r="I7" s="196"/>
      <c r="J7" s="196"/>
      <c r="K7" s="196"/>
      <c r="L7" s="196"/>
      <c r="M7" s="196"/>
      <c r="N7" s="198" t="s">
        <v>222</v>
      </c>
      <c r="O7" s="430"/>
      <c r="P7" s="172" t="s">
        <v>1386</v>
      </c>
      <c r="Q7" s="29" t="str">
        <f>IF(ISBLANK(D8),"",D8&amp;"&gt;"&amp;E8&amp;"&gt;"&amp;F8&amp;"&gt;"&amp;G8&amp;"&gt;"&amp;H8&amp;"&gt;"&amp;I8&amp;"&gt;"&amp;J8&amp;"&gt;"&amp;K8&amp;"&gt;"&amp;L8&amp;"&gt;"&amp;M8)</f>
        <v>APF&gt;Flash脱却&gt;設計&gt;&gt;&gt;&gt;&gt;&gt;&gt;</v>
      </c>
      <c r="R7" s="192">
        <f t="shared" ref="R7:R41" si="2">SUM(S7:AW7)</f>
        <v>0.1736111111111111</v>
      </c>
      <c r="S7" s="202"/>
      <c r="T7" s="202"/>
      <c r="U7" s="202"/>
      <c r="V7" s="202">
        <v>2.0833333333333332E-2</v>
      </c>
      <c r="W7" s="202">
        <v>2.0833333333333332E-2</v>
      </c>
      <c r="X7" s="202">
        <v>2.0833333333333332E-2</v>
      </c>
      <c r="Y7" s="202">
        <v>2.0833333333333332E-2</v>
      </c>
      <c r="Z7" s="202">
        <v>2.7777777777777776E-2</v>
      </c>
      <c r="AA7" s="202"/>
      <c r="AB7" s="202"/>
      <c r="AC7" s="202">
        <v>1.3888888888888888E-2</v>
      </c>
      <c r="AD7" s="202">
        <v>2.0833333333333332E-2</v>
      </c>
      <c r="AE7" s="202"/>
      <c r="AF7" s="202"/>
      <c r="AG7" s="202"/>
      <c r="AH7" s="202"/>
      <c r="AI7" s="202"/>
      <c r="AJ7" s="202">
        <v>2.7777777777777776E-2</v>
      </c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41" si="3">ROW()-6</f>
        <v>2</v>
      </c>
      <c r="B8" s="195" t="s">
        <v>1321</v>
      </c>
      <c r="C8" s="195" t="s">
        <v>365</v>
      </c>
      <c r="D8" s="196" t="s">
        <v>693</v>
      </c>
      <c r="E8" s="196" t="s">
        <v>720</v>
      </c>
      <c r="F8" s="196" t="s">
        <v>749</v>
      </c>
      <c r="G8" s="196"/>
      <c r="H8" s="196"/>
      <c r="I8" s="196"/>
      <c r="J8" s="196"/>
      <c r="K8" s="196"/>
      <c r="L8" s="196"/>
      <c r="M8" s="196"/>
      <c r="N8" s="198"/>
      <c r="O8" s="430" t="s">
        <v>1291</v>
      </c>
      <c r="P8" s="200" t="s">
        <v>1292</v>
      </c>
      <c r="Q8" s="29" t="str">
        <f>IF(ISBLANK(D7),"",D7&amp;"&gt;"&amp;E7&amp;"&gt;"&amp;F7&amp;"&gt;"&amp;G7&amp;"&gt;"&amp;H7&amp;"&gt;"&amp;I7&amp;"&gt;"&amp;J7&amp;"&gt;"&amp;K7&amp;"&gt;"&amp;L7&amp;"&gt;"&amp;M7)</f>
        <v>APF&gt;Flash脱却&gt;打合せ&gt;内部&gt;&gt;&gt;&gt;&gt;&gt;</v>
      </c>
      <c r="R8" s="192">
        <f t="shared" si="2"/>
        <v>1.5138888888888888</v>
      </c>
      <c r="S8" s="428"/>
      <c r="T8" s="428"/>
      <c r="U8" s="428"/>
      <c r="V8" s="428"/>
      <c r="W8" s="428">
        <v>0.28472222222222221</v>
      </c>
      <c r="X8" s="428">
        <v>0.3263888888888889</v>
      </c>
      <c r="Y8" s="428">
        <v>0.3125</v>
      </c>
      <c r="Z8" s="428">
        <v>0.29166666666666669</v>
      </c>
      <c r="AA8" s="428"/>
      <c r="AB8" s="428"/>
      <c r="AC8" s="428">
        <v>2.0833333333333332E-2</v>
      </c>
      <c r="AD8" s="428"/>
      <c r="AE8" s="428"/>
      <c r="AF8" s="428"/>
      <c r="AG8" s="428"/>
      <c r="AH8" s="428"/>
      <c r="AI8" s="428"/>
      <c r="AJ8" s="428">
        <v>0.27777777777777779</v>
      </c>
      <c r="AK8" s="428"/>
      <c r="AL8" s="428"/>
      <c r="AM8" s="428"/>
      <c r="AN8" s="428"/>
      <c r="AO8" s="428"/>
      <c r="AP8" s="428"/>
      <c r="AQ8" s="428"/>
      <c r="AR8" s="428"/>
      <c r="AS8" s="428"/>
      <c r="AT8" s="428"/>
      <c r="AU8" s="428"/>
      <c r="AV8" s="204"/>
      <c r="AW8" s="204"/>
      <c r="AX8" s="184"/>
    </row>
    <row r="9" spans="1:50" ht="12.6" customHeight="1">
      <c r="A9" s="195">
        <f t="shared" si="3"/>
        <v>3</v>
      </c>
      <c r="B9" s="195" t="s">
        <v>1321</v>
      </c>
      <c r="C9" s="195" t="s">
        <v>365</v>
      </c>
      <c r="D9" s="196" t="s">
        <v>693</v>
      </c>
      <c r="E9" s="196" t="s">
        <v>720</v>
      </c>
      <c r="F9" s="196" t="s">
        <v>749</v>
      </c>
      <c r="G9" s="196"/>
      <c r="H9" s="196"/>
      <c r="I9" s="196"/>
      <c r="J9" s="196"/>
      <c r="K9" s="196"/>
      <c r="L9" s="196"/>
      <c r="M9" s="196"/>
      <c r="N9" s="198"/>
      <c r="O9" s="430" t="s">
        <v>1390</v>
      </c>
      <c r="P9" s="200" t="s">
        <v>1385</v>
      </c>
      <c r="Q9" s="29" t="e">
        <f>IF(ISBLANK(#REF!),"",#REF!&amp;"&gt;"&amp;#REF!&amp;"&gt;"&amp;#REF!&amp;"&gt;"&amp;#REF!&amp;"&gt;"&amp;#REF!&amp;"&gt;"&amp;#REF!&amp;"&gt;"&amp;#REF!&amp;"&gt;"&amp;#REF!&amp;"&gt;"&amp;#REF!&amp;"&gt;"&amp;#REF!)</f>
        <v>#REF!</v>
      </c>
      <c r="R9" s="192">
        <f t="shared" si="2"/>
        <v>0.68055555555555547</v>
      </c>
      <c r="S9" s="428"/>
      <c r="T9" s="428"/>
      <c r="U9" s="428"/>
      <c r="V9" s="428"/>
      <c r="W9" s="428"/>
      <c r="Y9" s="428"/>
      <c r="Z9" s="428"/>
      <c r="AA9" s="428"/>
      <c r="AB9" s="428"/>
      <c r="AC9" s="428">
        <v>0.30555555555555552</v>
      </c>
      <c r="AD9" s="428">
        <v>0.33333333333333331</v>
      </c>
      <c r="AE9" s="428"/>
      <c r="AF9" s="428"/>
      <c r="AG9" s="428"/>
      <c r="AH9" s="428"/>
      <c r="AI9" s="428"/>
      <c r="AJ9" s="428">
        <v>4.1666666666666664E-2</v>
      </c>
      <c r="AK9" s="428"/>
      <c r="AL9" s="428"/>
      <c r="AM9" s="428"/>
      <c r="AN9" s="428"/>
      <c r="AO9" s="428"/>
      <c r="AP9" s="428"/>
      <c r="AQ9" s="428"/>
      <c r="AR9" s="428"/>
      <c r="AS9" s="428"/>
      <c r="AT9" s="428"/>
      <c r="AU9" s="428"/>
      <c r="AV9" s="204"/>
      <c r="AW9" s="204"/>
      <c r="AX9" s="184"/>
    </row>
    <row r="10" spans="1:50" ht="12.6" customHeight="1">
      <c r="A10" s="195">
        <f t="shared" si="3"/>
        <v>4</v>
      </c>
      <c r="B10" s="195" t="s">
        <v>1321</v>
      </c>
      <c r="C10" s="195" t="s">
        <v>365</v>
      </c>
      <c r="D10" s="196" t="s">
        <v>693</v>
      </c>
      <c r="E10" s="196" t="s">
        <v>322</v>
      </c>
      <c r="F10" s="196" t="s">
        <v>108</v>
      </c>
      <c r="G10" s="196"/>
      <c r="H10" s="196"/>
      <c r="I10" s="196"/>
      <c r="J10" s="196"/>
      <c r="K10" s="196"/>
      <c r="L10" s="196"/>
      <c r="M10" s="196"/>
      <c r="N10" s="198"/>
      <c r="O10" s="430"/>
      <c r="P10" s="200" t="s">
        <v>1387</v>
      </c>
      <c r="Q10" s="29" t="str">
        <f>IF(ISBLANK(D10),"",D10&amp;"&gt;"&amp;E10&amp;"&gt;"&amp;F10&amp;"&gt;"&amp;G10&amp;"&gt;"&amp;H10&amp;"&gt;"&amp;I10&amp;"&gt;"&amp;J10&amp;"&gt;"&amp;K10&amp;"&gt;"&amp;L10&amp;"&gt;"&amp;M10)</f>
        <v>APF&gt;社内業務&gt;雑務&gt;&gt;&gt;&gt;&gt;&gt;&gt;</v>
      </c>
      <c r="R10" s="192">
        <f t="shared" si="2"/>
        <v>0.54166666666666663</v>
      </c>
      <c r="S10" s="202">
        <v>0.33333333333333331</v>
      </c>
      <c r="T10" s="202"/>
      <c r="U10" s="202"/>
      <c r="V10" s="202">
        <v>0.20833333333333334</v>
      </c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1321</v>
      </c>
      <c r="C11" s="195" t="s">
        <v>365</v>
      </c>
      <c r="D11" s="196" t="s">
        <v>693</v>
      </c>
      <c r="E11" s="196" t="s">
        <v>719</v>
      </c>
      <c r="F11" s="196" t="s">
        <v>627</v>
      </c>
      <c r="G11" s="196"/>
      <c r="H11" s="196"/>
      <c r="I11" s="196"/>
      <c r="J11" s="196"/>
      <c r="K11" s="196"/>
      <c r="L11" s="196"/>
      <c r="M11" s="196"/>
      <c r="N11" s="198"/>
      <c r="O11" s="430" t="s">
        <v>1291</v>
      </c>
      <c r="P11" s="200"/>
      <c r="Q11" s="29" t="str">
        <f t="shared" ref="Q11:Q41" si="4">IF(ISBLANK(D11),"",D11&amp;"&gt;"&amp;E11&amp;"&gt;"&amp;F11&amp;"&gt;"&amp;G11&amp;"&gt;"&amp;H11&amp;"&gt;"&amp;I11&amp;"&gt;"&amp;J11&amp;"&gt;"&amp;K11&amp;"&gt;"&amp;L11&amp;"&gt;"&amp;M11)</f>
        <v>APF&gt;Flash脱却&gt;打合せ&gt;&gt;&gt;&gt;&gt;&gt;&gt;</v>
      </c>
      <c r="R11" s="192">
        <f t="shared" si="2"/>
        <v>0.10416666666666667</v>
      </c>
      <c r="S11" s="202"/>
      <c r="T11" s="202"/>
      <c r="U11" s="202"/>
      <c r="V11" s="202">
        <v>2.0833333333333332E-2</v>
      </c>
      <c r="W11" s="202">
        <v>4.1666666666666664E-2</v>
      </c>
      <c r="X11" s="202"/>
      <c r="Y11" s="202"/>
      <c r="Z11" s="202">
        <v>3.4722222222222224E-2</v>
      </c>
      <c r="AA11" s="202"/>
      <c r="AB11" s="202"/>
      <c r="AC11" s="202">
        <v>6.9444444444444441E-3</v>
      </c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3"/>
      <c r="AW11" s="203"/>
      <c r="AX11" s="184"/>
    </row>
    <row r="12" spans="1:50" ht="12.6" customHeight="1">
      <c r="A12" s="195">
        <f t="shared" si="3"/>
        <v>6</v>
      </c>
      <c r="B12" s="195" t="s">
        <v>1321</v>
      </c>
      <c r="C12" s="195" t="s">
        <v>365</v>
      </c>
      <c r="D12" s="196" t="s">
        <v>693</v>
      </c>
      <c r="E12" s="196" t="s">
        <v>322</v>
      </c>
      <c r="F12" s="196" t="s">
        <v>188</v>
      </c>
      <c r="G12" s="196"/>
      <c r="H12" s="196"/>
      <c r="I12" s="196"/>
      <c r="J12" s="196"/>
      <c r="K12" s="196"/>
      <c r="L12" s="196"/>
      <c r="M12" s="196"/>
      <c r="N12" s="198"/>
      <c r="O12" s="430"/>
      <c r="P12" s="449" t="s">
        <v>1388</v>
      </c>
      <c r="Q12" s="29" t="str">
        <f>IF(ISBLANK(D12),"",D12&amp;"&gt;"&amp;E12&amp;"&gt;"&amp;F12&amp;"&gt;"&amp;G12&amp;"&gt;"&amp;H12&amp;"&gt;"&amp;I12&amp;"&gt;"&amp;J12&amp;"&gt;"&amp;K12&amp;"&gt;"&amp;L12&amp;"&gt;"&amp;M12)</f>
        <v>APF&gt;社内業務&gt;自己研鑽&gt;&gt;&gt;&gt;&gt;&gt;&gt;</v>
      </c>
      <c r="R12" s="192">
        <f t="shared" si="2"/>
        <v>8.3333333333333329E-2</v>
      </c>
      <c r="S12" s="202"/>
      <c r="T12" s="202"/>
      <c r="U12" s="202"/>
      <c r="V12" s="202">
        <v>8.3333333333333329E-2</v>
      </c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1321</v>
      </c>
      <c r="C13" s="195" t="s">
        <v>365</v>
      </c>
      <c r="D13" s="196" t="s">
        <v>693</v>
      </c>
      <c r="E13" s="196" t="s">
        <v>719</v>
      </c>
      <c r="F13" s="196" t="s">
        <v>627</v>
      </c>
      <c r="G13" s="196" t="s">
        <v>10</v>
      </c>
      <c r="H13" s="196"/>
      <c r="I13" s="196"/>
      <c r="J13" s="196"/>
      <c r="K13" s="196"/>
      <c r="L13" s="196"/>
      <c r="M13" s="196"/>
      <c r="N13" s="198"/>
      <c r="O13" s="430"/>
      <c r="P13" s="200" t="s">
        <v>1389</v>
      </c>
      <c r="Q13" s="29" t="str">
        <f t="shared" ref="Q13:Q14" si="5">IF(ISBLANK(D13),"",D13&amp;"&gt;"&amp;E13&amp;"&gt;"&amp;F13&amp;"&gt;"&amp;G13&amp;"&gt;"&amp;H13&amp;"&gt;"&amp;I13&amp;"&gt;"&amp;J13&amp;"&gt;"&amp;K13&amp;"&gt;"&amp;L13&amp;"&gt;"&amp;M13)</f>
        <v>APF&gt;Flash脱却&gt;打合せ&gt;内部&gt;&gt;&gt;&gt;&gt;&gt;</v>
      </c>
      <c r="R13" s="192">
        <f t="shared" si="2"/>
        <v>4.1666666666666664E-2</v>
      </c>
      <c r="S13" s="202"/>
      <c r="T13" s="202"/>
      <c r="U13" s="202"/>
      <c r="V13" s="202"/>
      <c r="W13" s="202"/>
      <c r="X13" s="202"/>
      <c r="Y13" s="202">
        <v>4.1666666666666664E-2</v>
      </c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3"/>
        <v>8</v>
      </c>
      <c r="B14" s="195" t="s">
        <v>1321</v>
      </c>
      <c r="C14" s="195" t="s">
        <v>365</v>
      </c>
      <c r="D14" s="196" t="s">
        <v>693</v>
      </c>
      <c r="E14" s="196" t="s">
        <v>719</v>
      </c>
      <c r="F14" s="196" t="s">
        <v>627</v>
      </c>
      <c r="G14" s="196" t="s">
        <v>10</v>
      </c>
      <c r="H14" s="196"/>
      <c r="I14" s="196"/>
      <c r="J14" s="196"/>
      <c r="K14" s="196"/>
      <c r="L14" s="196"/>
      <c r="M14" s="196"/>
      <c r="N14" s="198"/>
      <c r="O14" s="430" t="s">
        <v>1390</v>
      </c>
      <c r="P14" s="200"/>
      <c r="Q14" s="29" t="str">
        <f t="shared" si="5"/>
        <v>APF&gt;Flash脱却&gt;打合せ&gt;内部&gt;&gt;&gt;&gt;&gt;&gt;</v>
      </c>
      <c r="R14" s="192">
        <f t="shared" si="2"/>
        <v>4.8611111111111112E-2</v>
      </c>
      <c r="S14" s="428"/>
      <c r="T14" s="428"/>
      <c r="U14" s="428"/>
      <c r="V14" s="428"/>
      <c r="W14" s="428"/>
      <c r="X14" s="428"/>
      <c r="Y14" s="428"/>
      <c r="Z14" s="428"/>
      <c r="AA14" s="428"/>
      <c r="AB14" s="428"/>
      <c r="AC14" s="428"/>
      <c r="AD14" s="428"/>
      <c r="AE14" s="428"/>
      <c r="AF14" s="428"/>
      <c r="AG14" s="428"/>
      <c r="AH14" s="428"/>
      <c r="AI14" s="428"/>
      <c r="AJ14" s="428">
        <v>4.8611111111111112E-2</v>
      </c>
      <c r="AK14" s="428"/>
      <c r="AL14" s="428"/>
      <c r="AM14" s="428"/>
      <c r="AN14" s="428"/>
      <c r="AO14" s="428"/>
      <c r="AP14" s="428"/>
      <c r="AQ14" s="428"/>
      <c r="AR14" s="428"/>
      <c r="AS14" s="428"/>
      <c r="AT14" s="428"/>
      <c r="AU14" s="428"/>
      <c r="AV14" s="204"/>
      <c r="AW14" s="204"/>
      <c r="AX14" s="184"/>
    </row>
    <row r="15" spans="1:50" ht="12.6" customHeight="1">
      <c r="A15" s="195">
        <f t="shared" si="3"/>
        <v>9</v>
      </c>
      <c r="B15" s="195" t="s">
        <v>1321</v>
      </c>
      <c r="C15" s="195" t="s">
        <v>365</v>
      </c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98"/>
      <c r="O15" s="430"/>
      <c r="P15" s="216"/>
      <c r="Q15" s="29" t="str">
        <f>IF(ISBLANK(D15),"",D15&amp;"&gt;"&amp;E15&amp;"&gt;"&amp;F15&amp;"&gt;"&amp;G15&amp;"&gt;"&amp;H15&amp;"&gt;"&amp;I15&amp;"&gt;"&amp;J15&amp;"&gt;"&amp;K15&amp;"&gt;"&amp;L15&amp;"&gt;"&amp;M15)</f>
        <v/>
      </c>
      <c r="R15" s="192">
        <f t="shared" si="2"/>
        <v>0</v>
      </c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202"/>
      <c r="AM15" s="202"/>
      <c r="AN15" s="202"/>
      <c r="AO15" s="202"/>
      <c r="AP15" s="202"/>
      <c r="AQ15" s="202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1321</v>
      </c>
      <c r="C16" s="195" t="s">
        <v>365</v>
      </c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8"/>
      <c r="O16" s="430"/>
      <c r="P16" s="200"/>
      <c r="Q16" s="29" t="str">
        <f t="shared" si="4"/>
        <v/>
      </c>
      <c r="R16" s="192">
        <f t="shared" si="2"/>
        <v>0</v>
      </c>
      <c r="S16" s="428"/>
      <c r="T16" s="428"/>
      <c r="U16" s="428"/>
      <c r="V16" s="428"/>
      <c r="W16" s="428"/>
      <c r="X16" s="428"/>
      <c r="Y16" s="428"/>
      <c r="Z16" s="428"/>
      <c r="AA16" s="428"/>
      <c r="AB16" s="428"/>
      <c r="AC16" s="428"/>
      <c r="AD16" s="428"/>
      <c r="AE16" s="428"/>
      <c r="AF16" s="428"/>
      <c r="AG16" s="428"/>
      <c r="AH16" s="428"/>
      <c r="AI16" s="428"/>
      <c r="AJ16" s="428"/>
      <c r="AK16" s="428"/>
      <c r="AL16" s="428"/>
      <c r="AM16" s="428"/>
      <c r="AN16" s="428"/>
      <c r="AO16" s="428"/>
      <c r="AP16" s="428"/>
      <c r="AQ16" s="428"/>
      <c r="AR16" s="428"/>
      <c r="AS16" s="428"/>
      <c r="AT16" s="428"/>
      <c r="AU16" s="428"/>
      <c r="AV16" s="204"/>
      <c r="AW16" s="204"/>
      <c r="AX16" s="184"/>
    </row>
    <row r="17" spans="1:50" ht="12.6" customHeight="1">
      <c r="A17" s="195">
        <f t="shared" si="3"/>
        <v>11</v>
      </c>
      <c r="B17" s="195" t="s">
        <v>1321</v>
      </c>
      <c r="C17" s="195" t="s">
        <v>365</v>
      </c>
      <c r="D17" s="196"/>
      <c r="E17" s="196"/>
      <c r="F17" s="196"/>
      <c r="G17" s="196"/>
      <c r="H17" s="196"/>
      <c r="I17" s="196"/>
      <c r="J17" s="196"/>
      <c r="K17" s="196"/>
      <c r="L17" s="196"/>
      <c r="M17" s="196"/>
      <c r="N17" s="198"/>
      <c r="O17" s="282"/>
      <c r="P17" s="216"/>
      <c r="Q17" s="29" t="str">
        <f t="shared" si="4"/>
        <v/>
      </c>
      <c r="R17" s="192">
        <f t="shared" si="2"/>
        <v>0</v>
      </c>
      <c r="S17" s="428"/>
      <c r="T17" s="428"/>
      <c r="U17" s="428"/>
      <c r="V17" s="428"/>
      <c r="W17" s="428"/>
      <c r="X17" s="428"/>
      <c r="Y17" s="428"/>
      <c r="Z17" s="428"/>
      <c r="AA17" s="428"/>
      <c r="AB17" s="428"/>
      <c r="AC17" s="428"/>
      <c r="AD17" s="428"/>
      <c r="AE17" s="428"/>
      <c r="AF17" s="428"/>
      <c r="AG17" s="428"/>
      <c r="AH17" s="428"/>
      <c r="AI17" s="428"/>
      <c r="AJ17" s="428"/>
      <c r="AK17" s="428"/>
      <c r="AL17" s="428"/>
      <c r="AM17" s="428"/>
      <c r="AN17" s="428"/>
      <c r="AO17" s="428"/>
      <c r="AP17" s="428"/>
      <c r="AQ17" s="428"/>
      <c r="AR17" s="428"/>
      <c r="AS17" s="428"/>
      <c r="AT17" s="428"/>
      <c r="AU17" s="428"/>
      <c r="AV17" s="204"/>
      <c r="AW17" s="204"/>
      <c r="AX17" s="184"/>
    </row>
    <row r="18" spans="1:50" ht="12.6" customHeight="1">
      <c r="A18" s="195">
        <f t="shared" si="3"/>
        <v>12</v>
      </c>
      <c r="B18" s="195" t="s">
        <v>1321</v>
      </c>
      <c r="C18" s="195" t="s">
        <v>365</v>
      </c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8"/>
      <c r="O18" s="430"/>
      <c r="P18" s="200"/>
      <c r="Q18" s="29" t="str">
        <f t="shared" si="4"/>
        <v/>
      </c>
      <c r="R18" s="192">
        <f t="shared" si="2"/>
        <v>0</v>
      </c>
      <c r="S18" s="428"/>
      <c r="T18" s="428"/>
      <c r="U18" s="428"/>
      <c r="V18" s="428"/>
      <c r="W18" s="428"/>
      <c r="X18" s="428"/>
      <c r="Y18" s="428"/>
      <c r="Z18" s="428"/>
      <c r="AA18" s="428"/>
      <c r="AB18" s="428"/>
      <c r="AC18" s="428"/>
      <c r="AD18" s="428"/>
      <c r="AE18" s="428"/>
      <c r="AF18" s="428"/>
      <c r="AG18" s="428"/>
      <c r="AH18" s="428"/>
      <c r="AI18" s="428"/>
      <c r="AJ18" s="428"/>
      <c r="AK18" s="428"/>
      <c r="AL18" s="428"/>
      <c r="AM18" s="428"/>
      <c r="AN18" s="428"/>
      <c r="AO18" s="428"/>
      <c r="AP18" s="428"/>
      <c r="AQ18" s="428"/>
      <c r="AR18" s="428"/>
      <c r="AS18" s="428"/>
      <c r="AT18" s="428"/>
      <c r="AU18" s="428"/>
      <c r="AV18" s="204"/>
      <c r="AW18" s="204"/>
      <c r="AX18" s="184"/>
    </row>
    <row r="19" spans="1:50" ht="12.6" customHeight="1">
      <c r="A19" s="195">
        <f t="shared" si="3"/>
        <v>13</v>
      </c>
      <c r="B19" s="195" t="s">
        <v>1321</v>
      </c>
      <c r="C19" s="195" t="s">
        <v>365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8"/>
      <c r="O19" s="430"/>
      <c r="P19" s="200"/>
      <c r="Q19" s="29" t="str">
        <f t="shared" si="4"/>
        <v/>
      </c>
      <c r="R19" s="192">
        <f t="shared" si="2"/>
        <v>0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1321</v>
      </c>
      <c r="C20" s="195" t="s">
        <v>365</v>
      </c>
      <c r="D20" s="196"/>
      <c r="E20" s="196"/>
      <c r="F20" s="196"/>
      <c r="G20" s="196"/>
      <c r="H20" s="196"/>
      <c r="I20" s="196"/>
      <c r="J20" s="196"/>
      <c r="K20" s="196"/>
      <c r="L20" s="196"/>
      <c r="M20" s="196"/>
      <c r="N20" s="198"/>
      <c r="O20" s="430"/>
      <c r="P20" s="200"/>
      <c r="Q20" s="29" t="str">
        <f t="shared" si="4"/>
        <v/>
      </c>
      <c r="R20" s="192">
        <f t="shared" si="2"/>
        <v>0</v>
      </c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1321</v>
      </c>
      <c r="C21" s="195" t="s">
        <v>365</v>
      </c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8"/>
      <c r="O21" s="430"/>
      <c r="P21" s="200"/>
      <c r="Q21" s="29" t="str">
        <f t="shared" si="4"/>
        <v/>
      </c>
      <c r="R21" s="192">
        <f t="shared" si="2"/>
        <v>0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1321</v>
      </c>
      <c r="C22" s="195" t="s">
        <v>365</v>
      </c>
      <c r="D22" s="196"/>
      <c r="E22" s="196"/>
      <c r="F22" s="196"/>
      <c r="G22" s="196"/>
      <c r="H22" s="196"/>
      <c r="I22" s="196"/>
      <c r="J22" s="196"/>
      <c r="K22" s="196"/>
      <c r="L22" s="196"/>
      <c r="M22" s="196"/>
      <c r="N22" s="198"/>
      <c r="O22" s="430"/>
      <c r="P22" s="200"/>
      <c r="Q22" s="29" t="str">
        <f t="shared" si="4"/>
        <v/>
      </c>
      <c r="R22" s="192">
        <f t="shared" si="2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1321</v>
      </c>
      <c r="C23" s="195" t="s">
        <v>365</v>
      </c>
      <c r="D23" s="196"/>
      <c r="E23" s="196"/>
      <c r="F23" s="196"/>
      <c r="G23" s="196"/>
      <c r="H23" s="196"/>
      <c r="I23" s="196"/>
      <c r="J23" s="196"/>
      <c r="K23" s="196"/>
      <c r="L23" s="196"/>
      <c r="M23" s="196"/>
      <c r="N23" s="198"/>
      <c r="O23" s="430"/>
      <c r="P23" s="200"/>
      <c r="Q23" s="29" t="str">
        <f t="shared" si="4"/>
        <v/>
      </c>
      <c r="R23" s="192">
        <f t="shared" si="2"/>
        <v>0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1321</v>
      </c>
      <c r="C24" s="195" t="s">
        <v>365</v>
      </c>
      <c r="D24" s="429"/>
      <c r="E24" s="429"/>
      <c r="F24" s="429"/>
      <c r="G24" s="196"/>
      <c r="H24" s="196"/>
      <c r="I24" s="429"/>
      <c r="J24" s="429"/>
      <c r="K24" s="429"/>
      <c r="L24" s="429"/>
      <c r="M24" s="429"/>
      <c r="N24" s="430"/>
      <c r="O24" s="430"/>
      <c r="P24" s="217"/>
      <c r="Q24" s="29" t="str">
        <f t="shared" si="4"/>
        <v/>
      </c>
      <c r="R24" s="192">
        <f t="shared" si="2"/>
        <v>0</v>
      </c>
      <c r="S24" s="428"/>
      <c r="T24" s="428"/>
      <c r="U24" s="428"/>
      <c r="V24" s="428"/>
      <c r="W24" s="428"/>
      <c r="X24" s="428"/>
      <c r="Y24" s="428"/>
      <c r="Z24" s="428"/>
      <c r="AA24" s="428"/>
      <c r="AB24" s="428"/>
      <c r="AC24" s="428"/>
      <c r="AD24" s="428"/>
      <c r="AE24" s="428"/>
      <c r="AF24" s="428"/>
      <c r="AG24" s="428"/>
      <c r="AH24" s="428"/>
      <c r="AJ24" s="428"/>
      <c r="AK24" s="428"/>
      <c r="AL24" s="428"/>
      <c r="AM24" s="428"/>
      <c r="AN24" s="428"/>
      <c r="AO24" s="428"/>
      <c r="AP24" s="428"/>
      <c r="AQ24" s="428"/>
      <c r="AR24" s="428"/>
      <c r="AS24" s="428"/>
      <c r="AT24" s="428"/>
      <c r="AU24" s="428"/>
      <c r="AV24" s="204"/>
      <c r="AW24" s="204"/>
      <c r="AX24" s="184"/>
    </row>
    <row r="25" spans="1:50" ht="12.6" customHeight="1">
      <c r="A25" s="195">
        <f t="shared" si="3"/>
        <v>19</v>
      </c>
      <c r="B25" s="195" t="s">
        <v>1321</v>
      </c>
      <c r="C25" s="195" t="s">
        <v>365</v>
      </c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8"/>
      <c r="O25" s="430"/>
      <c r="P25" s="200"/>
      <c r="Q25" s="29" t="str">
        <f t="shared" si="4"/>
        <v/>
      </c>
      <c r="R25" s="192">
        <f t="shared" si="2"/>
        <v>0</v>
      </c>
      <c r="S25" s="203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428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1321</v>
      </c>
      <c r="C26" s="195" t="s">
        <v>365</v>
      </c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198"/>
      <c r="O26" s="430"/>
      <c r="P26" s="200"/>
      <c r="Q26" s="29" t="str">
        <f t="shared" si="4"/>
        <v/>
      </c>
      <c r="R26" s="192">
        <f t="shared" si="2"/>
        <v>0</v>
      </c>
      <c r="S26" s="203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1321</v>
      </c>
      <c r="C27" s="195" t="s">
        <v>365</v>
      </c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98"/>
      <c r="O27" s="430"/>
      <c r="P27" s="200"/>
      <c r="Q27" s="29" t="str">
        <f t="shared" si="4"/>
        <v/>
      </c>
      <c r="R27" s="192">
        <f t="shared" si="2"/>
        <v>0</v>
      </c>
      <c r="S27" s="203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1321</v>
      </c>
      <c r="C28" s="195" t="s">
        <v>365</v>
      </c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198"/>
      <c r="O28" s="430"/>
      <c r="P28" s="200"/>
      <c r="Q28" s="29" t="str">
        <f t="shared" si="4"/>
        <v/>
      </c>
      <c r="R28" s="192">
        <f t="shared" si="2"/>
        <v>0</v>
      </c>
      <c r="S28" s="203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1321</v>
      </c>
      <c r="C29" s="195" t="s">
        <v>365</v>
      </c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8"/>
      <c r="O29" s="430"/>
      <c r="P29" s="200"/>
      <c r="Q29" s="29" t="str">
        <f t="shared" si="4"/>
        <v/>
      </c>
      <c r="R29" s="192">
        <f t="shared" si="2"/>
        <v>0</v>
      </c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1321</v>
      </c>
      <c r="C30" s="195" t="s">
        <v>365</v>
      </c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8"/>
      <c r="O30" s="430"/>
      <c r="P30" s="200"/>
      <c r="Q30" s="29" t="str">
        <f t="shared" si="4"/>
        <v/>
      </c>
      <c r="R30" s="192">
        <f t="shared" si="2"/>
        <v>0</v>
      </c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1321</v>
      </c>
      <c r="C31" s="195" t="s">
        <v>365</v>
      </c>
      <c r="D31" s="196"/>
      <c r="E31" s="196"/>
      <c r="F31" s="196"/>
      <c r="G31" s="196"/>
      <c r="H31" s="196"/>
      <c r="I31" s="196"/>
      <c r="J31" s="196"/>
      <c r="K31" s="196"/>
      <c r="L31" s="196"/>
      <c r="M31" s="196"/>
      <c r="N31" s="198"/>
      <c r="O31" s="430"/>
      <c r="P31" s="200"/>
      <c r="Q31" s="29" t="str">
        <f t="shared" si="4"/>
        <v/>
      </c>
      <c r="R31" s="192">
        <f t="shared" si="2"/>
        <v>0</v>
      </c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1321</v>
      </c>
      <c r="C32" s="195" t="s">
        <v>365</v>
      </c>
      <c r="D32" s="429"/>
      <c r="E32" s="429"/>
      <c r="F32" s="429"/>
      <c r="G32" s="429"/>
      <c r="H32" s="429"/>
      <c r="I32" s="429"/>
      <c r="J32" s="429"/>
      <c r="K32" s="429"/>
      <c r="L32" s="429"/>
      <c r="M32" s="429"/>
      <c r="N32" s="430"/>
      <c r="O32" s="430"/>
      <c r="P32" s="200"/>
      <c r="Q32" s="29" t="str">
        <f t="shared" si="4"/>
        <v/>
      </c>
      <c r="R32" s="192">
        <f t="shared" si="2"/>
        <v>0</v>
      </c>
      <c r="S32" s="428"/>
      <c r="T32" s="428"/>
      <c r="U32" s="428"/>
      <c r="V32" s="428"/>
      <c r="W32" s="428"/>
      <c r="X32" s="428"/>
      <c r="Y32" s="428"/>
      <c r="Z32" s="428"/>
      <c r="AA32" s="428"/>
      <c r="AB32" s="428"/>
      <c r="AC32" s="428"/>
      <c r="AD32" s="428"/>
      <c r="AE32" s="428"/>
      <c r="AF32" s="428"/>
      <c r="AG32" s="428"/>
      <c r="AH32" s="428"/>
      <c r="AI32" s="428"/>
      <c r="AJ32" s="428"/>
      <c r="AK32" s="428"/>
      <c r="AL32" s="428"/>
      <c r="AM32" s="428"/>
      <c r="AN32" s="428"/>
      <c r="AO32" s="428"/>
      <c r="AP32" s="428"/>
      <c r="AQ32" s="428"/>
      <c r="AR32" s="428"/>
      <c r="AS32" s="428"/>
      <c r="AT32" s="428"/>
      <c r="AU32" s="428"/>
      <c r="AV32" s="204"/>
      <c r="AW32" s="204"/>
      <c r="AX32" s="184"/>
    </row>
    <row r="33" spans="1:50" ht="12.6" customHeight="1">
      <c r="A33" s="195">
        <f t="shared" si="3"/>
        <v>27</v>
      </c>
      <c r="B33" s="195" t="s">
        <v>1321</v>
      </c>
      <c r="C33" s="195" t="s">
        <v>365</v>
      </c>
      <c r="D33" s="429"/>
      <c r="E33" s="429"/>
      <c r="F33" s="429"/>
      <c r="G33" s="429"/>
      <c r="H33" s="429"/>
      <c r="I33" s="429"/>
      <c r="J33" s="429"/>
      <c r="K33" s="429"/>
      <c r="L33" s="429"/>
      <c r="M33" s="429"/>
      <c r="N33" s="430"/>
      <c r="O33" s="430"/>
      <c r="P33" s="200"/>
      <c r="Q33" s="29" t="str">
        <f t="shared" si="4"/>
        <v/>
      </c>
      <c r="R33" s="192">
        <f t="shared" si="2"/>
        <v>0</v>
      </c>
      <c r="S33" s="428"/>
      <c r="T33" s="428"/>
      <c r="U33" s="428"/>
      <c r="V33" s="428"/>
      <c r="W33" s="428"/>
      <c r="X33" s="428"/>
      <c r="Y33" s="428"/>
      <c r="Z33" s="428"/>
      <c r="AA33" s="428"/>
      <c r="AB33" s="428"/>
      <c r="AC33" s="428"/>
      <c r="AD33" s="428"/>
      <c r="AE33" s="428"/>
      <c r="AF33" s="428"/>
      <c r="AG33" s="428"/>
      <c r="AH33" s="428"/>
      <c r="AI33" s="428"/>
      <c r="AJ33" s="428"/>
      <c r="AK33" s="428"/>
      <c r="AL33" s="428"/>
      <c r="AM33" s="428"/>
      <c r="AN33" s="428"/>
      <c r="AO33" s="428"/>
      <c r="AP33" s="428"/>
      <c r="AQ33" s="428"/>
      <c r="AR33" s="428"/>
      <c r="AS33" s="428"/>
      <c r="AT33" s="428"/>
      <c r="AU33" s="428"/>
      <c r="AV33" s="204"/>
      <c r="AW33" s="204"/>
      <c r="AX33" s="184"/>
    </row>
    <row r="34" spans="1:50" ht="12.6" customHeight="1">
      <c r="A34" s="195">
        <f t="shared" si="3"/>
        <v>28</v>
      </c>
      <c r="B34" s="195" t="s">
        <v>1321</v>
      </c>
      <c r="C34" s="195" t="s">
        <v>365</v>
      </c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8"/>
      <c r="O34" s="430"/>
      <c r="P34" s="200"/>
      <c r="Q34" s="29" t="str">
        <f t="shared" si="4"/>
        <v/>
      </c>
      <c r="R34" s="192">
        <f t="shared" si="2"/>
        <v>0</v>
      </c>
      <c r="S34" s="428"/>
      <c r="T34" s="428"/>
      <c r="U34" s="428"/>
      <c r="V34" s="428"/>
      <c r="W34" s="428"/>
      <c r="X34" s="428"/>
      <c r="Y34" s="428"/>
      <c r="Z34" s="428"/>
      <c r="AA34" s="428"/>
      <c r="AB34" s="428"/>
      <c r="AC34" s="428"/>
      <c r="AD34" s="428"/>
      <c r="AE34" s="428"/>
      <c r="AF34" s="428"/>
      <c r="AG34" s="428"/>
      <c r="AH34" s="428"/>
      <c r="AI34" s="428"/>
      <c r="AJ34" s="428"/>
      <c r="AK34" s="428"/>
      <c r="AL34" s="428"/>
      <c r="AM34" s="428"/>
      <c r="AN34" s="428"/>
      <c r="AO34" s="428"/>
      <c r="AP34" s="428"/>
      <c r="AQ34" s="428"/>
      <c r="AR34" s="428"/>
      <c r="AS34" s="428"/>
      <c r="AT34" s="428"/>
      <c r="AU34" s="428"/>
      <c r="AV34" s="204"/>
      <c r="AW34" s="204"/>
      <c r="AX34" s="184"/>
    </row>
    <row r="35" spans="1:50" ht="12.6" customHeight="1">
      <c r="A35" s="195">
        <f t="shared" si="3"/>
        <v>29</v>
      </c>
      <c r="B35" s="195" t="s">
        <v>1321</v>
      </c>
      <c r="C35" s="195" t="s">
        <v>365</v>
      </c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8"/>
      <c r="O35" s="430"/>
      <c r="P35" s="200"/>
      <c r="Q35" s="29" t="str">
        <f t="shared" si="4"/>
        <v/>
      </c>
      <c r="R35" s="192">
        <f t="shared" si="2"/>
        <v>0</v>
      </c>
      <c r="S35" s="428"/>
      <c r="T35" s="428"/>
      <c r="U35" s="428"/>
      <c r="V35" s="428"/>
      <c r="W35" s="428"/>
      <c r="X35" s="428"/>
      <c r="Y35" s="428"/>
      <c r="Z35" s="428"/>
      <c r="AA35" s="428"/>
      <c r="AB35" s="428"/>
      <c r="AC35" s="428"/>
      <c r="AD35" s="428"/>
      <c r="AE35" s="428"/>
      <c r="AF35" s="428"/>
      <c r="AG35" s="428"/>
      <c r="AH35" s="428"/>
      <c r="AI35" s="428"/>
      <c r="AJ35" s="428"/>
      <c r="AK35" s="428"/>
      <c r="AL35" s="428"/>
      <c r="AM35" s="428"/>
      <c r="AN35" s="428"/>
      <c r="AO35" s="428"/>
      <c r="AP35" s="428"/>
      <c r="AQ35" s="428"/>
      <c r="AR35" s="428"/>
      <c r="AS35" s="428"/>
      <c r="AT35" s="428"/>
      <c r="AU35" s="428"/>
      <c r="AV35" s="204"/>
      <c r="AW35" s="204"/>
      <c r="AX35" s="184"/>
    </row>
    <row r="36" spans="1:50" ht="12.6" customHeight="1">
      <c r="A36" s="195">
        <f t="shared" si="3"/>
        <v>30</v>
      </c>
      <c r="B36" s="195" t="s">
        <v>1321</v>
      </c>
      <c r="C36" s="195" t="s">
        <v>365</v>
      </c>
      <c r="D36" s="429"/>
      <c r="E36" s="429"/>
      <c r="F36" s="429"/>
      <c r="G36" s="429"/>
      <c r="H36" s="429"/>
      <c r="I36" s="429"/>
      <c r="J36" s="429"/>
      <c r="K36" s="429"/>
      <c r="L36" s="429"/>
      <c r="M36" s="429"/>
      <c r="N36" s="430"/>
      <c r="O36" s="430"/>
      <c r="P36" s="200"/>
      <c r="Q36" s="29" t="str">
        <f t="shared" si="4"/>
        <v/>
      </c>
      <c r="R36" s="192">
        <f t="shared" si="2"/>
        <v>0</v>
      </c>
      <c r="S36" s="428"/>
      <c r="T36" s="428"/>
      <c r="U36" s="428"/>
      <c r="V36" s="428"/>
      <c r="W36" s="428"/>
      <c r="X36" s="428"/>
      <c r="Y36" s="428"/>
      <c r="Z36" s="428"/>
      <c r="AA36" s="428"/>
      <c r="AB36" s="428"/>
      <c r="AC36" s="428"/>
      <c r="AD36" s="428"/>
      <c r="AE36" s="428"/>
      <c r="AF36" s="428"/>
      <c r="AG36" s="428"/>
      <c r="AH36" s="428"/>
      <c r="AI36" s="428"/>
      <c r="AJ36" s="428"/>
      <c r="AK36" s="428"/>
      <c r="AL36" s="428"/>
      <c r="AM36" s="428"/>
      <c r="AN36" s="428"/>
      <c r="AO36" s="428"/>
      <c r="AP36" s="428"/>
      <c r="AQ36" s="428"/>
      <c r="AR36" s="428"/>
      <c r="AS36" s="428"/>
      <c r="AT36" s="428"/>
      <c r="AU36" s="428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1321</v>
      </c>
      <c r="C37" s="195" t="s">
        <v>365</v>
      </c>
      <c r="D37" s="429"/>
      <c r="E37" s="429"/>
      <c r="F37" s="429"/>
      <c r="G37" s="429"/>
      <c r="H37" s="429"/>
      <c r="I37" s="429"/>
      <c r="J37" s="429"/>
      <c r="K37" s="429"/>
      <c r="L37" s="429"/>
      <c r="M37" s="429"/>
      <c r="N37" s="430"/>
      <c r="O37" s="430"/>
      <c r="P37" s="200"/>
      <c r="Q37" s="29" t="str">
        <f t="shared" si="4"/>
        <v/>
      </c>
      <c r="R37" s="192">
        <f t="shared" si="2"/>
        <v>0</v>
      </c>
      <c r="S37" s="428"/>
      <c r="T37" s="428"/>
      <c r="U37" s="428"/>
      <c r="V37" s="428"/>
      <c r="W37" s="428"/>
      <c r="X37" s="428"/>
      <c r="Y37" s="428"/>
      <c r="Z37" s="428"/>
      <c r="AA37" s="428"/>
      <c r="AB37" s="428"/>
      <c r="AC37" s="428"/>
      <c r="AD37" s="428"/>
      <c r="AE37" s="428"/>
      <c r="AF37" s="428"/>
      <c r="AG37" s="428"/>
      <c r="AH37" s="428"/>
      <c r="AI37" s="428"/>
      <c r="AJ37" s="428"/>
      <c r="AK37" s="428"/>
      <c r="AL37" s="428"/>
      <c r="AM37" s="428"/>
      <c r="AN37" s="428"/>
      <c r="AO37" s="428"/>
      <c r="AP37" s="428"/>
      <c r="AQ37" s="428"/>
      <c r="AR37" s="428"/>
      <c r="AS37" s="428"/>
      <c r="AT37" s="428"/>
      <c r="AU37" s="428"/>
      <c r="AV37" s="204"/>
      <c r="AW37" s="204"/>
      <c r="AX37" s="184"/>
    </row>
    <row r="38" spans="1:50" ht="12.6" customHeight="1">
      <c r="A38" s="195">
        <f t="shared" si="3"/>
        <v>32</v>
      </c>
      <c r="B38" s="195" t="s">
        <v>1321</v>
      </c>
      <c r="C38" s="195" t="s">
        <v>365</v>
      </c>
      <c r="D38" s="429"/>
      <c r="E38" s="429"/>
      <c r="F38" s="429"/>
      <c r="G38" s="429"/>
      <c r="H38" s="429"/>
      <c r="I38" s="429"/>
      <c r="J38" s="429"/>
      <c r="K38" s="429"/>
      <c r="L38" s="429"/>
      <c r="M38" s="429"/>
      <c r="N38" s="430"/>
      <c r="O38" s="430"/>
      <c r="P38" s="200"/>
      <c r="Q38" s="29" t="str">
        <f t="shared" si="4"/>
        <v/>
      </c>
      <c r="R38" s="192">
        <f t="shared" si="2"/>
        <v>0</v>
      </c>
      <c r="S38" s="428"/>
      <c r="T38" s="428"/>
      <c r="U38" s="428"/>
      <c r="V38" s="428"/>
      <c r="W38" s="428"/>
      <c r="X38" s="428"/>
      <c r="Y38" s="428"/>
      <c r="Z38" s="428"/>
      <c r="AA38" s="428"/>
      <c r="AB38" s="428"/>
      <c r="AC38" s="428"/>
      <c r="AD38" s="428"/>
      <c r="AE38" s="428"/>
      <c r="AF38" s="428"/>
      <c r="AG38" s="428"/>
      <c r="AH38" s="428"/>
      <c r="AI38" s="428"/>
      <c r="AJ38" s="428"/>
      <c r="AK38" s="428"/>
      <c r="AL38" s="428"/>
      <c r="AM38" s="428"/>
      <c r="AN38" s="428"/>
      <c r="AO38" s="428"/>
      <c r="AP38" s="428"/>
      <c r="AQ38" s="428"/>
      <c r="AR38" s="428"/>
      <c r="AS38" s="428"/>
      <c r="AT38" s="428"/>
      <c r="AU38" s="428"/>
      <c r="AV38" s="204"/>
      <c r="AW38" s="204"/>
      <c r="AX38" s="184"/>
    </row>
    <row r="39" spans="1:50" ht="12.6" customHeight="1">
      <c r="A39" s="195">
        <f t="shared" si="3"/>
        <v>33</v>
      </c>
      <c r="B39" s="195" t="s">
        <v>1321</v>
      </c>
      <c r="C39" s="195" t="s">
        <v>365</v>
      </c>
      <c r="D39" s="429"/>
      <c r="E39" s="429"/>
      <c r="F39" s="429"/>
      <c r="G39" s="429"/>
      <c r="H39" s="429"/>
      <c r="I39" s="429"/>
      <c r="J39" s="429"/>
      <c r="K39" s="429"/>
      <c r="L39" s="429"/>
      <c r="M39" s="429"/>
      <c r="N39" s="430"/>
      <c r="O39" s="430"/>
      <c r="P39" s="200"/>
      <c r="Q39" s="29" t="str">
        <f t="shared" si="4"/>
        <v/>
      </c>
      <c r="R39" s="192">
        <f t="shared" si="2"/>
        <v>0</v>
      </c>
      <c r="S39" s="428"/>
      <c r="T39" s="428"/>
      <c r="U39" s="428"/>
      <c r="V39" s="428"/>
      <c r="W39" s="428"/>
      <c r="X39" s="428"/>
      <c r="Y39" s="428"/>
      <c r="Z39" s="428"/>
      <c r="AA39" s="428"/>
      <c r="AB39" s="428"/>
      <c r="AC39" s="428"/>
      <c r="AD39" s="428"/>
      <c r="AE39" s="428"/>
      <c r="AF39" s="428"/>
      <c r="AG39" s="428"/>
      <c r="AH39" s="428"/>
      <c r="AI39" s="428"/>
      <c r="AJ39" s="428"/>
      <c r="AK39" s="428"/>
      <c r="AL39" s="428"/>
      <c r="AM39" s="428"/>
      <c r="AN39" s="428"/>
      <c r="AO39" s="428"/>
      <c r="AP39" s="428"/>
      <c r="AQ39" s="428"/>
      <c r="AR39" s="428"/>
      <c r="AS39" s="428"/>
      <c r="AT39" s="428"/>
      <c r="AU39" s="428"/>
      <c r="AV39" s="204"/>
      <c r="AW39" s="204"/>
      <c r="AX39" s="184"/>
    </row>
    <row r="40" spans="1:50" ht="12.6" customHeight="1">
      <c r="A40" s="195">
        <f t="shared" si="3"/>
        <v>34</v>
      </c>
      <c r="B40" s="195" t="s">
        <v>1321</v>
      </c>
      <c r="C40" s="195" t="s">
        <v>365</v>
      </c>
      <c r="D40" s="429"/>
      <c r="E40" s="429"/>
      <c r="F40" s="429"/>
      <c r="G40" s="429"/>
      <c r="H40" s="429"/>
      <c r="I40" s="429"/>
      <c r="J40" s="429"/>
      <c r="K40" s="429"/>
      <c r="L40" s="429"/>
      <c r="M40" s="429"/>
      <c r="N40" s="430"/>
      <c r="O40" s="430"/>
      <c r="P40" s="200"/>
      <c r="Q40" s="29" t="str">
        <f t="shared" si="4"/>
        <v/>
      </c>
      <c r="R40" s="192">
        <f t="shared" si="2"/>
        <v>0</v>
      </c>
      <c r="S40" s="428"/>
      <c r="T40" s="428"/>
      <c r="U40" s="428"/>
      <c r="V40" s="428"/>
      <c r="W40" s="428"/>
      <c r="X40" s="428"/>
      <c r="Y40" s="428"/>
      <c r="Z40" s="428"/>
      <c r="AA40" s="428"/>
      <c r="AB40" s="428"/>
      <c r="AC40" s="428"/>
      <c r="AD40" s="428"/>
      <c r="AE40" s="428"/>
      <c r="AF40" s="428"/>
      <c r="AG40" s="428"/>
      <c r="AH40" s="428"/>
      <c r="AI40" s="428"/>
      <c r="AJ40" s="428"/>
      <c r="AK40" s="428"/>
      <c r="AL40" s="428"/>
      <c r="AM40" s="428"/>
      <c r="AN40" s="428"/>
      <c r="AO40" s="428"/>
      <c r="AP40" s="428"/>
      <c r="AQ40" s="428"/>
      <c r="AR40" s="428"/>
      <c r="AS40" s="428"/>
      <c r="AT40" s="428"/>
      <c r="AU40" s="428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1321</v>
      </c>
      <c r="C41" s="195" t="s">
        <v>365</v>
      </c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8"/>
      <c r="O41" s="430"/>
      <c r="P41" s="200"/>
      <c r="Q41" s="29" t="str">
        <f t="shared" si="4"/>
        <v/>
      </c>
      <c r="R41" s="192">
        <f t="shared" si="2"/>
        <v>0</v>
      </c>
      <c r="S41" s="203"/>
      <c r="T41" s="203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184"/>
    </row>
    <row r="42" spans="1:50" ht="12.6" customHeight="1">
      <c r="A42" s="206"/>
      <c r="B42" s="207" t="s">
        <v>348</v>
      </c>
      <c r="C42" s="207"/>
      <c r="D42" s="432"/>
      <c r="E42" s="433"/>
      <c r="F42" s="433"/>
      <c r="G42" s="433"/>
      <c r="H42" s="433"/>
      <c r="I42" s="434"/>
      <c r="J42" s="434"/>
      <c r="K42" s="434"/>
      <c r="L42" s="434"/>
      <c r="M42" s="434"/>
      <c r="N42" s="434"/>
      <c r="O42" s="209"/>
      <c r="P42" s="210"/>
      <c r="Q42" s="435"/>
      <c r="R42" s="435"/>
      <c r="S42" s="435"/>
      <c r="T42" s="435"/>
      <c r="U42" s="435"/>
      <c r="V42" s="435"/>
      <c r="W42" s="435"/>
      <c r="X42" s="435"/>
      <c r="Y42" s="435"/>
      <c r="Z42" s="435"/>
      <c r="AA42" s="435"/>
      <c r="AB42" s="435"/>
      <c r="AC42" s="435"/>
      <c r="AD42" s="435"/>
      <c r="AE42" s="435"/>
      <c r="AF42" s="435"/>
      <c r="AG42" s="435"/>
      <c r="AH42" s="435"/>
      <c r="AI42" s="435"/>
      <c r="AJ42" s="435"/>
      <c r="AK42" s="435"/>
      <c r="AL42" s="435"/>
      <c r="AM42" s="435"/>
      <c r="AN42" s="435"/>
      <c r="AO42" s="435"/>
      <c r="AP42" s="435"/>
      <c r="AQ42" s="435"/>
      <c r="AR42" s="435"/>
      <c r="AS42" s="435"/>
      <c r="AT42" s="435"/>
      <c r="AU42" s="435"/>
      <c r="AV42" s="435"/>
      <c r="AW42" s="432"/>
      <c r="AX42" s="212"/>
    </row>
    <row r="43" spans="1:50">
      <c r="I43" s="171"/>
      <c r="J43" s="171"/>
      <c r="K43" s="171"/>
      <c r="L43" s="171"/>
      <c r="M43" s="171"/>
      <c r="P43" s="214"/>
      <c r="Q43" s="215"/>
      <c r="R43" s="215"/>
      <c r="S43" s="174"/>
      <c r="AW43" s="167"/>
      <c r="AX43" s="167"/>
    </row>
  </sheetData>
  <autoFilter ref="A6:AW42" xr:uid="{00000000-0009-0000-0000-00000D000000}"/>
  <phoneticPr fontId="4"/>
  <conditionalFormatting sqref="S10:AW42 S9:W9 Y9:AW9 S7:AW8">
    <cfRule type="expression" dxfId="30" priority="1">
      <formula>S$5=0</formula>
    </cfRule>
  </conditionalFormatting>
  <dataValidations count="5">
    <dataValidation type="list" allowBlank="1" showInputMessage="1" showErrorMessage="1" sqref="B7:B41" xr:uid="{BE59E529-5502-4F3C-B074-E0954A91A07A}">
      <formula1>メンバ</formula1>
    </dataValidation>
    <dataValidation type="list" allowBlank="1" showInputMessage="1" showErrorMessage="1" sqref="C7:C41" xr:uid="{98D6CA84-08D6-4656-8350-6BBF8B50CC17}">
      <formula1>役割</formula1>
    </dataValidation>
    <dataValidation type="list" allowBlank="1" showInputMessage="1" showErrorMessage="1" sqref="E7:M41" xr:uid="{5E849303-5B87-4E60-9E19-78F3D54775D8}">
      <formula1>INDIRECT(D7)</formula1>
    </dataValidation>
    <dataValidation type="list" allowBlank="1" showInputMessage="1" sqref="N7:N42" xr:uid="{E1866C2D-FB6E-40BD-A871-19470CDABBB7}">
      <formula1>補助1</formula1>
    </dataValidation>
    <dataValidation type="list" allowBlank="1" showInputMessage="1" showErrorMessage="1" sqref="D7:D41" xr:uid="{6618A0DD-1D02-4E68-96FF-626FBDBBE03B}">
      <formula1>分類1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3">
    <tabColor rgb="FFFFA3C2"/>
    <pageSetUpPr fitToPage="1"/>
  </sheetPr>
  <dimension ref="A1:AX49"/>
  <sheetViews>
    <sheetView showGridLines="0" zoomScaleNormal="100" workbookViewId="0">
      <pane xSplit="18" ySplit="6" topLeftCell="S7" activePane="bottomRight" state="frozen"/>
      <selection pane="topRight" activeCell="S1" sqref="S1"/>
      <selection pane="bottomLeft" activeCell="A7" sqref="A7"/>
      <selection pane="bottomRight" activeCell="S7" sqref="S7"/>
    </sheetView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125" style="171" customWidth="1"/>
    <col min="16" max="16" width="21.5" style="172" customWidth="1"/>
    <col min="17" max="17" width="13.75" style="172" hidden="1" customWidth="1" outlineLevel="1"/>
    <col min="18" max="18" width="6.875" style="172" customWidth="1" collapsed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2" width="7.25" style="174" customWidth="1" outlineLevel="1"/>
    <col min="43" max="49" width="7.25" style="174" customWidth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2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6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6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6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0"/>
      <c r="P6" s="321"/>
      <c r="Q6" s="191"/>
      <c r="R6" s="192">
        <f t="shared" ref="R6:R47" si="1">SUM(S6:AW6)</f>
        <v>0</v>
      </c>
      <c r="S6" s="192">
        <f t="shared" ref="S6:AW6" si="2">SUBTOTAL(9,(S7:S912))</f>
        <v>0</v>
      </c>
      <c r="T6" s="193">
        <f t="shared" si="2"/>
        <v>0</v>
      </c>
      <c r="U6" s="193">
        <f t="shared" si="2"/>
        <v>0</v>
      </c>
      <c r="V6" s="193">
        <f t="shared" si="2"/>
        <v>0</v>
      </c>
      <c r="W6" s="193">
        <f t="shared" si="2"/>
        <v>0</v>
      </c>
      <c r="X6" s="193">
        <f t="shared" si="2"/>
        <v>0</v>
      </c>
      <c r="Y6" s="193">
        <f t="shared" si="2"/>
        <v>0</v>
      </c>
      <c r="Z6" s="193">
        <f t="shared" si="2"/>
        <v>0</v>
      </c>
      <c r="AA6" s="193">
        <f t="shared" si="2"/>
        <v>0</v>
      </c>
      <c r="AB6" s="193">
        <f t="shared" si="2"/>
        <v>0</v>
      </c>
      <c r="AC6" s="193">
        <f t="shared" si="2"/>
        <v>0</v>
      </c>
      <c r="AD6" s="193">
        <f t="shared" si="2"/>
        <v>0</v>
      </c>
      <c r="AE6" s="193">
        <f t="shared" si="2"/>
        <v>0</v>
      </c>
      <c r="AF6" s="193">
        <f t="shared" si="2"/>
        <v>0</v>
      </c>
      <c r="AG6" s="193">
        <f t="shared" si="2"/>
        <v>0</v>
      </c>
      <c r="AH6" s="193">
        <f t="shared" si="2"/>
        <v>0</v>
      </c>
      <c r="AI6" s="193">
        <f t="shared" si="2"/>
        <v>0</v>
      </c>
      <c r="AJ6" s="193">
        <f t="shared" si="2"/>
        <v>0</v>
      </c>
      <c r="AK6" s="193">
        <f t="shared" si="2"/>
        <v>0</v>
      </c>
      <c r="AL6" s="193">
        <f t="shared" si="2"/>
        <v>0</v>
      </c>
      <c r="AM6" s="193">
        <f t="shared" si="2"/>
        <v>0</v>
      </c>
      <c r="AN6" s="193">
        <f t="shared" si="2"/>
        <v>0</v>
      </c>
      <c r="AO6" s="193">
        <f t="shared" si="2"/>
        <v>0</v>
      </c>
      <c r="AP6" s="193">
        <f t="shared" si="2"/>
        <v>0</v>
      </c>
      <c r="AQ6" s="193">
        <f t="shared" si="2"/>
        <v>0</v>
      </c>
      <c r="AR6" s="193">
        <f t="shared" si="2"/>
        <v>0</v>
      </c>
      <c r="AS6" s="193">
        <f t="shared" si="2"/>
        <v>0</v>
      </c>
      <c r="AT6" s="193">
        <f t="shared" si="2"/>
        <v>0</v>
      </c>
      <c r="AU6" s="193">
        <f t="shared" si="2"/>
        <v>0</v>
      </c>
      <c r="AV6" s="193">
        <f t="shared" si="2"/>
        <v>0</v>
      </c>
      <c r="AW6" s="193">
        <f t="shared" si="2"/>
        <v>0</v>
      </c>
      <c r="AX6" s="194"/>
    </row>
    <row r="7" spans="1:50" ht="11.25" customHeight="1">
      <c r="A7" s="195">
        <f t="shared" ref="A7:A47" si="3">ROW()-6</f>
        <v>1</v>
      </c>
      <c r="B7" s="195" t="s">
        <v>657</v>
      </c>
      <c r="C7" s="195" t="s">
        <v>350</v>
      </c>
      <c r="D7" s="196" t="s">
        <v>693</v>
      </c>
      <c r="E7" s="196" t="s">
        <v>719</v>
      </c>
      <c r="F7" s="196" t="s">
        <v>627</v>
      </c>
      <c r="G7" s="196" t="s">
        <v>10</v>
      </c>
      <c r="H7" s="196"/>
      <c r="I7" s="196"/>
      <c r="J7" s="196"/>
      <c r="K7" s="196"/>
      <c r="L7" s="196"/>
      <c r="M7" s="196"/>
      <c r="N7" s="198" t="s">
        <v>222</v>
      </c>
      <c r="O7" s="199"/>
      <c r="P7" s="369" t="s">
        <v>816</v>
      </c>
      <c r="Q7" s="29" t="str">
        <f t="shared" ref="Q7:Q47" si="4">IF(ISBLANK(D7),"",D7&amp;"&gt;"&amp;E7&amp;"&gt;"&amp;F7&amp;"&gt;"&amp;G7&amp;"&gt;"&amp;H7&amp;"&gt;"&amp;I7&amp;"&gt;"&amp;J7&amp;"&gt;"&amp;K7&amp;"&gt;"&amp;L7&amp;"&gt;"&amp;M7)</f>
        <v>APF&gt;Flash脱却&gt;打合せ&gt;内部&gt;&gt;&gt;&gt;&gt;&gt;</v>
      </c>
      <c r="R7" s="192">
        <f t="shared" si="1"/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si="3"/>
        <v>2</v>
      </c>
      <c r="B8" s="195" t="s">
        <v>479</v>
      </c>
      <c r="C8" s="195" t="s">
        <v>350</v>
      </c>
      <c r="D8" s="196" t="s">
        <v>693</v>
      </c>
      <c r="E8" s="196" t="s">
        <v>719</v>
      </c>
      <c r="F8" s="196" t="s">
        <v>700</v>
      </c>
      <c r="G8" s="196"/>
      <c r="H8" s="196"/>
      <c r="I8" s="196"/>
      <c r="J8" s="196"/>
      <c r="K8" s="196"/>
      <c r="L8" s="196"/>
      <c r="M8" s="196"/>
      <c r="N8" s="198"/>
      <c r="O8" s="199" t="s">
        <v>794</v>
      </c>
      <c r="P8" s="369" t="s">
        <v>793</v>
      </c>
      <c r="Q8" s="29" t="str">
        <f t="shared" si="4"/>
        <v>APF&gt;Flash脱却&gt;設計&gt;&gt;&gt;&gt;&gt;&gt;&gt;</v>
      </c>
      <c r="R8" s="192">
        <f t="shared" si="1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479</v>
      </c>
      <c r="C9" s="195" t="s">
        <v>350</v>
      </c>
      <c r="D9" s="196" t="s">
        <v>693</v>
      </c>
      <c r="E9" s="196" t="s">
        <v>719</v>
      </c>
      <c r="F9" s="196" t="s">
        <v>700</v>
      </c>
      <c r="G9" s="196"/>
      <c r="H9" s="196"/>
      <c r="I9" s="196"/>
      <c r="J9" s="196"/>
      <c r="K9" s="196"/>
      <c r="L9" s="196"/>
      <c r="M9" s="196"/>
      <c r="N9" s="198"/>
      <c r="O9" s="350" t="s">
        <v>811</v>
      </c>
      <c r="P9" s="217" t="s">
        <v>812</v>
      </c>
      <c r="Q9" s="29" t="str">
        <f t="shared" si="4"/>
        <v>APF&gt;Flash脱却&gt;設計&gt;&gt;&gt;&gt;&gt;&gt;&gt;</v>
      </c>
      <c r="R9" s="192">
        <f t="shared" si="1"/>
        <v>0</v>
      </c>
      <c r="S9" s="201"/>
      <c r="T9" s="201"/>
      <c r="U9" s="201"/>
      <c r="V9" s="201"/>
      <c r="W9" s="201"/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201"/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4"/>
      <c r="AW9" s="204"/>
      <c r="AX9" s="184"/>
    </row>
    <row r="10" spans="1:50" ht="12.6" customHeight="1">
      <c r="A10" s="195">
        <f t="shared" si="3"/>
        <v>4</v>
      </c>
      <c r="B10" s="195" t="s">
        <v>479</v>
      </c>
      <c r="C10" s="195" t="s">
        <v>350</v>
      </c>
      <c r="D10" s="196" t="s">
        <v>693</v>
      </c>
      <c r="E10" s="196" t="s">
        <v>719</v>
      </c>
      <c r="F10" s="196" t="s">
        <v>700</v>
      </c>
      <c r="G10" s="196"/>
      <c r="H10" s="196"/>
      <c r="I10" s="196"/>
      <c r="J10" s="196"/>
      <c r="K10" s="196"/>
      <c r="L10" s="196"/>
      <c r="M10" s="196"/>
      <c r="N10" s="198"/>
      <c r="O10" s="430" t="s">
        <v>885</v>
      </c>
      <c r="P10" s="443" t="s">
        <v>884</v>
      </c>
      <c r="Q10" s="29" t="str">
        <f t="shared" ref="Q10:Q15" si="5">IF(ISBLANK(D10),"",D10&amp;"&gt;"&amp;E10&amp;"&gt;"&amp;F10&amp;"&gt;"&amp;G10&amp;"&gt;"&amp;H10&amp;"&gt;"&amp;I10&amp;"&gt;"&amp;J10&amp;"&gt;"&amp;K10&amp;"&gt;"&amp;L10&amp;"&gt;"&amp;M10)</f>
        <v>APF&gt;Flash脱却&gt;設計&gt;&gt;&gt;&gt;&gt;&gt;&gt;</v>
      </c>
      <c r="R10" s="192">
        <f t="shared" ref="R10:R15" si="6">SUM(S10:AW10)</f>
        <v>0</v>
      </c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4"/>
      <c r="AW10" s="204"/>
      <c r="AX10" s="184"/>
    </row>
    <row r="11" spans="1:50" ht="12.6" customHeight="1">
      <c r="A11" s="195">
        <f t="shared" si="3"/>
        <v>5</v>
      </c>
      <c r="B11" s="195" t="s">
        <v>479</v>
      </c>
      <c r="C11" s="195" t="s">
        <v>350</v>
      </c>
      <c r="D11" s="196" t="s">
        <v>693</v>
      </c>
      <c r="E11" s="196" t="s">
        <v>719</v>
      </c>
      <c r="F11" s="196" t="s">
        <v>700</v>
      </c>
      <c r="G11" s="196"/>
      <c r="H11" s="196"/>
      <c r="I11" s="196"/>
      <c r="J11" s="196"/>
      <c r="K11" s="196"/>
      <c r="L11" s="196"/>
      <c r="M11" s="196"/>
      <c r="N11" s="198"/>
      <c r="O11" s="444" t="s">
        <v>929</v>
      </c>
      <c r="P11" s="216" t="s">
        <v>928</v>
      </c>
      <c r="Q11" s="29" t="str">
        <f t="shared" si="5"/>
        <v>APF&gt;Flash脱却&gt;設計&gt;&gt;&gt;&gt;&gt;&gt;&gt;</v>
      </c>
      <c r="R11" s="192">
        <f t="shared" si="6"/>
        <v>0</v>
      </c>
      <c r="S11" s="428"/>
      <c r="T11" s="428"/>
      <c r="U11" s="428"/>
      <c r="V11" s="428"/>
      <c r="W11" s="428"/>
      <c r="X11" s="428"/>
      <c r="Y11" s="428"/>
      <c r="Z11" s="428"/>
      <c r="AA11" s="428"/>
      <c r="AB11" s="428"/>
      <c r="AC11" s="428"/>
      <c r="AD11" s="428"/>
      <c r="AE11" s="428"/>
      <c r="AF11" s="428"/>
      <c r="AG11" s="428"/>
      <c r="AH11" s="428"/>
      <c r="AI11" s="428"/>
      <c r="AJ11" s="428"/>
      <c r="AK11" s="428"/>
      <c r="AL11" s="428"/>
      <c r="AM11" s="428"/>
      <c r="AN11" s="428"/>
      <c r="AO11" s="428"/>
      <c r="AP11" s="428"/>
      <c r="AQ11" s="428"/>
      <c r="AR11" s="428"/>
      <c r="AS11" s="428"/>
      <c r="AT11" s="428"/>
      <c r="AU11" s="428"/>
      <c r="AV11" s="204"/>
      <c r="AW11" s="204"/>
      <c r="AX11" s="184"/>
    </row>
    <row r="12" spans="1:50" ht="12.6" customHeight="1">
      <c r="A12" s="195">
        <f t="shared" si="3"/>
        <v>6</v>
      </c>
      <c r="B12" s="195" t="s">
        <v>479</v>
      </c>
      <c r="C12" s="195" t="s">
        <v>350</v>
      </c>
      <c r="D12" s="196" t="s">
        <v>693</v>
      </c>
      <c r="E12" s="196" t="s">
        <v>719</v>
      </c>
      <c r="F12" s="196" t="s">
        <v>700</v>
      </c>
      <c r="G12" s="196"/>
      <c r="H12" s="196"/>
      <c r="I12" s="196"/>
      <c r="J12" s="196"/>
      <c r="K12" s="196"/>
      <c r="L12" s="196"/>
      <c r="M12" s="196"/>
      <c r="N12" s="198"/>
      <c r="O12" s="444" t="s">
        <v>926</v>
      </c>
      <c r="P12" s="216" t="s">
        <v>927</v>
      </c>
      <c r="Q12" s="29" t="str">
        <f t="shared" si="5"/>
        <v>APF&gt;Flash脱却&gt;設計&gt;&gt;&gt;&gt;&gt;&gt;&gt;</v>
      </c>
      <c r="R12" s="192">
        <f t="shared" si="6"/>
        <v>0</v>
      </c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4"/>
      <c r="AW12" s="204"/>
      <c r="AX12" s="184"/>
    </row>
    <row r="13" spans="1:50" ht="12.6" customHeight="1">
      <c r="A13" s="195">
        <f t="shared" si="3"/>
        <v>7</v>
      </c>
      <c r="B13" s="195" t="s">
        <v>479</v>
      </c>
      <c r="C13" s="195" t="s">
        <v>350</v>
      </c>
      <c r="D13" s="196" t="s">
        <v>693</v>
      </c>
      <c r="E13" s="196" t="s">
        <v>719</v>
      </c>
      <c r="F13" s="196" t="s">
        <v>700</v>
      </c>
      <c r="G13" s="196"/>
      <c r="H13" s="196"/>
      <c r="I13" s="196"/>
      <c r="J13" s="196"/>
      <c r="K13" s="196"/>
      <c r="L13" s="196"/>
      <c r="M13" s="196"/>
      <c r="N13" s="198"/>
      <c r="O13" s="199" t="s">
        <v>933</v>
      </c>
      <c r="P13" s="200" t="s">
        <v>932</v>
      </c>
      <c r="Q13" s="29" t="str">
        <f t="shared" si="5"/>
        <v>APF&gt;Flash脱却&gt;設計&gt;&gt;&gt;&gt;&gt;&gt;&gt;</v>
      </c>
      <c r="R13" s="192">
        <f t="shared" si="6"/>
        <v>0</v>
      </c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4"/>
      <c r="AW13" s="204"/>
      <c r="AX13" s="184"/>
    </row>
    <row r="14" spans="1:50" ht="12.6" customHeight="1">
      <c r="A14" s="195">
        <f t="shared" si="3"/>
        <v>8</v>
      </c>
      <c r="B14" s="195" t="s">
        <v>479</v>
      </c>
      <c r="C14" s="195" t="s">
        <v>350</v>
      </c>
      <c r="D14" s="196" t="s">
        <v>693</v>
      </c>
      <c r="E14" s="196" t="s">
        <v>719</v>
      </c>
      <c r="F14" s="196" t="s">
        <v>700</v>
      </c>
      <c r="G14" s="196"/>
      <c r="H14" s="196"/>
      <c r="I14" s="196"/>
      <c r="J14" s="196"/>
      <c r="K14" s="196"/>
      <c r="L14" s="196"/>
      <c r="M14" s="196"/>
      <c r="N14" s="198"/>
      <c r="O14" s="350" t="s">
        <v>846</v>
      </c>
      <c r="P14" s="369" t="s">
        <v>930</v>
      </c>
      <c r="Q14" s="29" t="str">
        <f t="shared" si="5"/>
        <v>APF&gt;Flash脱却&gt;設計&gt;&gt;&gt;&gt;&gt;&gt;&gt;</v>
      </c>
      <c r="R14" s="192">
        <f t="shared" si="6"/>
        <v>0</v>
      </c>
      <c r="S14" s="202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3"/>
      <c r="AW14" s="203"/>
      <c r="AX14" s="184"/>
    </row>
    <row r="15" spans="1:50" ht="12.6" customHeight="1">
      <c r="A15" s="195">
        <f t="shared" si="3"/>
        <v>9</v>
      </c>
      <c r="B15" s="195" t="s">
        <v>479</v>
      </c>
      <c r="C15" s="195" t="s">
        <v>350</v>
      </c>
      <c r="D15" s="196" t="s">
        <v>693</v>
      </c>
      <c r="E15" s="196" t="s">
        <v>719</v>
      </c>
      <c r="F15" s="196" t="s">
        <v>700</v>
      </c>
      <c r="G15" s="196"/>
      <c r="H15" s="196"/>
      <c r="I15" s="196"/>
      <c r="J15" s="196"/>
      <c r="K15" s="196"/>
      <c r="L15" s="196"/>
      <c r="M15" s="196"/>
      <c r="N15" s="198"/>
      <c r="O15" s="430" t="s">
        <v>867</v>
      </c>
      <c r="P15" s="443" t="s">
        <v>868</v>
      </c>
      <c r="Q15" s="29" t="str">
        <f t="shared" si="5"/>
        <v>APF&gt;Flash脱却&gt;設計&gt;&gt;&gt;&gt;&gt;&gt;&gt;</v>
      </c>
      <c r="R15" s="192">
        <f t="shared" si="6"/>
        <v>0</v>
      </c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4"/>
      <c r="AW15" s="204"/>
      <c r="AX15" s="184"/>
    </row>
    <row r="16" spans="1:50" ht="12.6" customHeight="1">
      <c r="A16" s="195">
        <f t="shared" si="3"/>
        <v>10</v>
      </c>
      <c r="B16" s="195" t="s">
        <v>479</v>
      </c>
      <c r="C16" s="195" t="s">
        <v>350</v>
      </c>
      <c r="D16" s="196" t="s">
        <v>693</v>
      </c>
      <c r="E16" s="196" t="s">
        <v>719</v>
      </c>
      <c r="F16" s="196" t="s">
        <v>700</v>
      </c>
      <c r="G16" s="196"/>
      <c r="H16" s="196"/>
      <c r="I16" s="196"/>
      <c r="J16" s="196"/>
      <c r="K16" s="196"/>
      <c r="L16" s="196"/>
      <c r="M16" s="196"/>
      <c r="N16" s="198"/>
      <c r="O16" s="430" t="s">
        <v>833</v>
      </c>
      <c r="P16" s="443" t="s">
        <v>880</v>
      </c>
      <c r="Q16" s="29" t="str">
        <f t="shared" ref="Q16" si="7">IF(ISBLANK(D16),"",D16&amp;"&gt;"&amp;E16&amp;"&gt;"&amp;F16&amp;"&gt;"&amp;G16&amp;"&gt;"&amp;H16&amp;"&gt;"&amp;I16&amp;"&gt;"&amp;J16&amp;"&gt;"&amp;K16&amp;"&gt;"&amp;L16&amp;"&gt;"&amp;M16)</f>
        <v>APF&gt;Flash脱却&gt;設計&gt;&gt;&gt;&gt;&gt;&gt;&gt;</v>
      </c>
      <c r="R16" s="192">
        <f t="shared" ref="R16" si="8">SUM(S16:AW16)</f>
        <v>0</v>
      </c>
      <c r="S16" s="202"/>
      <c r="T16" s="202"/>
      <c r="U16" s="202"/>
      <c r="V16" s="202"/>
      <c r="W16" s="202"/>
      <c r="X16" s="202"/>
      <c r="Y16" s="202"/>
      <c r="Z16" s="202"/>
      <c r="AA16" s="202"/>
      <c r="AB16" s="202"/>
      <c r="AC16" s="202"/>
      <c r="AD16" s="202"/>
      <c r="AE16" s="202"/>
      <c r="AF16" s="202"/>
      <c r="AG16" s="202"/>
      <c r="AH16" s="202"/>
      <c r="AI16" s="202"/>
      <c r="AJ16" s="202"/>
      <c r="AK16" s="202"/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3"/>
      <c r="AW16" s="203"/>
      <c r="AX16" s="184"/>
    </row>
    <row r="17" spans="1:50" ht="12.6" customHeight="1">
      <c r="A17" s="195">
        <f t="shared" si="3"/>
        <v>11</v>
      </c>
      <c r="B17" s="195" t="s">
        <v>479</v>
      </c>
      <c r="C17" s="195" t="s">
        <v>350</v>
      </c>
      <c r="D17" s="196" t="s">
        <v>693</v>
      </c>
      <c r="E17" s="196" t="s">
        <v>719</v>
      </c>
      <c r="F17" s="196" t="s">
        <v>700</v>
      </c>
      <c r="G17" s="196"/>
      <c r="H17" s="196"/>
      <c r="I17" s="196"/>
      <c r="J17" s="196"/>
      <c r="K17" s="196"/>
      <c r="L17" s="196"/>
      <c r="M17" s="196"/>
      <c r="N17" s="198"/>
      <c r="O17" s="199" t="s">
        <v>815</v>
      </c>
      <c r="P17" s="443" t="s">
        <v>931</v>
      </c>
      <c r="Q17" s="29" t="str">
        <f t="shared" si="4"/>
        <v>APF&gt;Flash脱却&gt;設計&gt;&gt;&gt;&gt;&gt;&gt;&gt;</v>
      </c>
      <c r="R17" s="192">
        <f t="shared" si="1"/>
        <v>0</v>
      </c>
      <c r="S17" s="202"/>
      <c r="T17" s="202"/>
      <c r="U17" s="202"/>
      <c r="V17" s="202"/>
      <c r="W17" s="202"/>
      <c r="X17" s="202"/>
      <c r="Y17" s="202"/>
      <c r="Z17" s="202"/>
      <c r="AA17" s="202"/>
      <c r="AB17" s="202"/>
      <c r="AC17" s="202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2"/>
      <c r="AP17" s="202"/>
      <c r="AQ17" s="202"/>
      <c r="AR17" s="202"/>
      <c r="AS17" s="202"/>
      <c r="AT17" s="202"/>
      <c r="AU17" s="202"/>
      <c r="AV17" s="203"/>
      <c r="AW17" s="203"/>
      <c r="AX17" s="184"/>
    </row>
    <row r="18" spans="1:50" ht="12.6" customHeight="1">
      <c r="A18" s="195">
        <f t="shared" si="3"/>
        <v>12</v>
      </c>
      <c r="B18" s="195" t="s">
        <v>479</v>
      </c>
      <c r="C18" s="195" t="s">
        <v>350</v>
      </c>
      <c r="D18" s="196" t="s">
        <v>693</v>
      </c>
      <c r="E18" s="196" t="s">
        <v>719</v>
      </c>
      <c r="F18" s="196" t="s">
        <v>700</v>
      </c>
      <c r="G18" s="196"/>
      <c r="H18" s="196"/>
      <c r="I18" s="196"/>
      <c r="J18" s="196"/>
      <c r="K18" s="196"/>
      <c r="L18" s="196"/>
      <c r="M18" s="196"/>
      <c r="N18" s="198"/>
      <c r="O18" s="430" t="s">
        <v>847</v>
      </c>
      <c r="P18" s="443" t="s">
        <v>848</v>
      </c>
      <c r="Q18" s="29" t="str">
        <f t="shared" ref="Q18" si="9">IF(ISBLANK(D18),"",D18&amp;"&gt;"&amp;E18&amp;"&gt;"&amp;F18&amp;"&gt;"&amp;G18&amp;"&gt;"&amp;H18&amp;"&gt;"&amp;I18&amp;"&gt;"&amp;J18&amp;"&gt;"&amp;K18&amp;"&gt;"&amp;L18&amp;"&gt;"&amp;M18)</f>
        <v>APF&gt;Flash脱却&gt;設計&gt;&gt;&gt;&gt;&gt;&gt;&gt;</v>
      </c>
      <c r="R18" s="192">
        <f t="shared" ref="R18" si="10">SUM(S18:AW18)</f>
        <v>0</v>
      </c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3"/>
      <c r="AW18" s="203"/>
      <c r="AX18" s="184"/>
    </row>
    <row r="19" spans="1:50" ht="12.6" customHeight="1">
      <c r="A19" s="195">
        <f t="shared" si="3"/>
        <v>13</v>
      </c>
      <c r="B19" s="195" t="s">
        <v>479</v>
      </c>
      <c r="C19" s="195" t="s">
        <v>350</v>
      </c>
      <c r="D19" s="196" t="s">
        <v>693</v>
      </c>
      <c r="E19" s="196" t="s">
        <v>719</v>
      </c>
      <c r="F19" s="196" t="s">
        <v>700</v>
      </c>
      <c r="G19" s="196"/>
      <c r="H19" s="196"/>
      <c r="I19" s="196"/>
      <c r="J19" s="196"/>
      <c r="K19" s="196"/>
      <c r="L19" s="196"/>
      <c r="M19" s="196"/>
      <c r="N19" s="198"/>
      <c r="O19" s="363" t="s">
        <v>997</v>
      </c>
      <c r="P19" s="200" t="s">
        <v>1246</v>
      </c>
      <c r="Q19" s="29" t="str">
        <f>IF(ISBLANK(D19),"",D19&amp;"&gt;"&amp;E19&amp;"&gt;"&amp;F19&amp;"&gt;"&amp;G19&amp;"&gt;"&amp;H19&amp;"&gt;"&amp;I19&amp;"&gt;"&amp;J19&amp;"&gt;"&amp;K19&amp;"&gt;"&amp;L19&amp;"&gt;"&amp;M19)</f>
        <v>APF&gt;Flash脱却&gt;設計&gt;&gt;&gt;&gt;&gt;&gt;&gt;</v>
      </c>
      <c r="R19" s="192">
        <f>SUM(S19:AW19)</f>
        <v>0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479</v>
      </c>
      <c r="C20" s="195" t="s">
        <v>350</v>
      </c>
      <c r="D20" s="196" t="s">
        <v>693</v>
      </c>
      <c r="E20" s="196" t="s">
        <v>719</v>
      </c>
      <c r="F20" s="196" t="s">
        <v>700</v>
      </c>
      <c r="G20" s="196"/>
      <c r="H20" s="196"/>
      <c r="I20" s="196"/>
      <c r="J20" s="196"/>
      <c r="K20" s="196"/>
      <c r="L20" s="196"/>
      <c r="M20" s="196"/>
      <c r="N20" s="198"/>
      <c r="O20" s="430" t="s">
        <v>1035</v>
      </c>
      <c r="P20" s="200" t="s">
        <v>1247</v>
      </c>
      <c r="Q20" s="29" t="str">
        <f t="shared" ref="Q20" si="11">IF(ISBLANK(D20),"",D20&amp;"&gt;"&amp;E20&amp;"&gt;"&amp;F20&amp;"&gt;"&amp;G20&amp;"&gt;"&amp;H20&amp;"&gt;"&amp;I20&amp;"&gt;"&amp;J20&amp;"&gt;"&amp;K20&amp;"&gt;"&amp;L20&amp;"&gt;"&amp;M20)</f>
        <v>APF&gt;Flash脱却&gt;設計&gt;&gt;&gt;&gt;&gt;&gt;&gt;</v>
      </c>
      <c r="R20" s="192">
        <f t="shared" ref="R20" si="12">SUM(S20:AW20)</f>
        <v>0</v>
      </c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479</v>
      </c>
      <c r="C21" s="195" t="s">
        <v>350</v>
      </c>
      <c r="D21" s="196" t="s">
        <v>693</v>
      </c>
      <c r="E21" s="196" t="s">
        <v>719</v>
      </c>
      <c r="F21" s="196" t="s">
        <v>627</v>
      </c>
      <c r="G21" s="196" t="s">
        <v>10</v>
      </c>
      <c r="H21" s="196"/>
      <c r="I21" s="196"/>
      <c r="J21" s="196"/>
      <c r="K21" s="196"/>
      <c r="L21" s="196"/>
      <c r="M21" s="196"/>
      <c r="N21" s="198"/>
      <c r="O21" s="199" t="s">
        <v>821</v>
      </c>
      <c r="P21" s="369" t="s">
        <v>822</v>
      </c>
      <c r="Q21" s="29" t="str">
        <f t="shared" si="4"/>
        <v>APF&gt;Flash脱却&gt;打合せ&gt;内部&gt;&gt;&gt;&gt;&gt;&gt;</v>
      </c>
      <c r="R21" s="192">
        <f t="shared" si="1"/>
        <v>0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479</v>
      </c>
      <c r="C22" s="195" t="s">
        <v>350</v>
      </c>
      <c r="D22" s="196" t="s">
        <v>693</v>
      </c>
      <c r="E22" s="196" t="s">
        <v>719</v>
      </c>
      <c r="F22" s="196" t="s">
        <v>627</v>
      </c>
      <c r="G22" s="196" t="s">
        <v>10</v>
      </c>
      <c r="H22" s="196"/>
      <c r="I22" s="196"/>
      <c r="J22" s="196"/>
      <c r="K22" s="196"/>
      <c r="L22" s="196"/>
      <c r="M22" s="196"/>
      <c r="N22" s="198"/>
      <c r="O22" s="363" t="s">
        <v>978</v>
      </c>
      <c r="P22" s="369" t="s">
        <v>869</v>
      </c>
      <c r="Q22" s="29" t="str">
        <f t="shared" si="4"/>
        <v>APF&gt;Flash脱却&gt;打合せ&gt;内部&gt;&gt;&gt;&gt;&gt;&gt;</v>
      </c>
      <c r="R22" s="192">
        <f t="shared" si="1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479</v>
      </c>
      <c r="C23" s="195" t="s">
        <v>350</v>
      </c>
      <c r="D23" s="196" t="s">
        <v>693</v>
      </c>
      <c r="E23" s="196" t="s">
        <v>719</v>
      </c>
      <c r="F23" s="196" t="s">
        <v>627</v>
      </c>
      <c r="G23" s="196" t="s">
        <v>10</v>
      </c>
      <c r="H23" s="196"/>
      <c r="I23" s="196"/>
      <c r="J23" s="196"/>
      <c r="K23" s="196"/>
      <c r="L23" s="196"/>
      <c r="M23" s="196"/>
      <c r="N23" s="198"/>
      <c r="O23" s="430" t="s">
        <v>977</v>
      </c>
      <c r="P23" s="369" t="s">
        <v>936</v>
      </c>
      <c r="Q23" s="29" t="str">
        <f t="shared" si="4"/>
        <v>APF&gt;Flash脱却&gt;打合せ&gt;内部&gt;&gt;&gt;&gt;&gt;&gt;</v>
      </c>
      <c r="R23" s="192">
        <f t="shared" si="1"/>
        <v>0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479</v>
      </c>
      <c r="C24" s="195" t="s">
        <v>350</v>
      </c>
      <c r="D24" s="196" t="s">
        <v>693</v>
      </c>
      <c r="E24" s="196" t="s">
        <v>719</v>
      </c>
      <c r="F24" s="196" t="s">
        <v>627</v>
      </c>
      <c r="G24" s="196" t="s">
        <v>10</v>
      </c>
      <c r="H24" s="196"/>
      <c r="I24" s="196"/>
      <c r="J24" s="196"/>
      <c r="K24" s="196"/>
      <c r="L24" s="196"/>
      <c r="M24" s="196"/>
      <c r="N24" s="198"/>
      <c r="O24" s="430" t="s">
        <v>1001</v>
      </c>
      <c r="P24" s="369" t="s">
        <v>1034</v>
      </c>
      <c r="Q24" s="29" t="str">
        <f>IF(ISBLANK(D24),"",D24&amp;"&gt;"&amp;E24&amp;"&gt;"&amp;F24&amp;"&gt;"&amp;G24&amp;"&gt;"&amp;H24&amp;"&gt;"&amp;I24&amp;"&gt;"&amp;J24&amp;"&gt;"&amp;K24&amp;"&gt;"&amp;L24&amp;"&gt;"&amp;M24)</f>
        <v>APF&gt;Flash脱却&gt;打合せ&gt;内部&gt;&gt;&gt;&gt;&gt;&gt;</v>
      </c>
      <c r="R24" s="192">
        <f>SUM(S24:AW24)</f>
        <v>0</v>
      </c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3"/>
      <c r="AW24" s="203"/>
      <c r="AX24" s="184"/>
    </row>
    <row r="25" spans="1:50" ht="12.6" customHeight="1">
      <c r="A25" s="195">
        <f t="shared" si="3"/>
        <v>19</v>
      </c>
      <c r="B25" s="195" t="s">
        <v>479</v>
      </c>
      <c r="C25" s="195" t="s">
        <v>350</v>
      </c>
      <c r="D25" s="196" t="s">
        <v>693</v>
      </c>
      <c r="E25" s="196" t="s">
        <v>719</v>
      </c>
      <c r="F25" s="196" t="s">
        <v>627</v>
      </c>
      <c r="G25" s="196" t="s">
        <v>10</v>
      </c>
      <c r="H25" s="196"/>
      <c r="I25" s="196"/>
      <c r="J25" s="196"/>
      <c r="K25" s="196"/>
      <c r="L25" s="196"/>
      <c r="M25" s="196"/>
      <c r="N25" s="198"/>
      <c r="O25" s="430" t="s">
        <v>1103</v>
      </c>
      <c r="P25" s="369" t="s">
        <v>1104</v>
      </c>
      <c r="Q25" s="29" t="str">
        <f>IF(ISBLANK(D25),"",D25&amp;"&gt;"&amp;E25&amp;"&gt;"&amp;F25&amp;"&gt;"&amp;G25&amp;"&gt;"&amp;H25&amp;"&gt;"&amp;I25&amp;"&gt;"&amp;J25&amp;"&gt;"&amp;K25&amp;"&gt;"&amp;L25&amp;"&gt;"&amp;M25)</f>
        <v>APF&gt;Flash脱却&gt;打合せ&gt;内部&gt;&gt;&gt;&gt;&gt;&gt;</v>
      </c>
      <c r="R25" s="192">
        <f>SUM(S25:AW25)</f>
        <v>0</v>
      </c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479</v>
      </c>
      <c r="C26" s="195" t="s">
        <v>350</v>
      </c>
      <c r="D26" s="196" t="s">
        <v>693</v>
      </c>
      <c r="E26" s="196" t="s">
        <v>719</v>
      </c>
      <c r="F26" s="196" t="s">
        <v>627</v>
      </c>
      <c r="G26" s="196" t="s">
        <v>10</v>
      </c>
      <c r="H26" s="196"/>
      <c r="I26" s="196"/>
      <c r="J26" s="196"/>
      <c r="K26" s="196"/>
      <c r="L26" s="196"/>
      <c r="M26" s="196"/>
      <c r="N26" s="198"/>
      <c r="O26" s="430" t="s">
        <v>1237</v>
      </c>
      <c r="P26" s="369" t="s">
        <v>1236</v>
      </c>
      <c r="Q26" s="29" t="str">
        <f>IF(ISBLANK(D26),"",D26&amp;"&gt;"&amp;E26&amp;"&gt;"&amp;F26&amp;"&gt;"&amp;G26&amp;"&gt;"&amp;H26&amp;"&gt;"&amp;I26&amp;"&gt;"&amp;J26&amp;"&gt;"&amp;K26&amp;"&gt;"&amp;L26&amp;"&gt;"&amp;M26)</f>
        <v>APF&gt;Flash脱却&gt;打合せ&gt;内部&gt;&gt;&gt;&gt;&gt;&gt;</v>
      </c>
      <c r="R26" s="192">
        <f>SUM(S26:AW26)</f>
        <v>0</v>
      </c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479</v>
      </c>
      <c r="C27" s="195" t="s">
        <v>350</v>
      </c>
      <c r="D27" s="196" t="s">
        <v>693</v>
      </c>
      <c r="E27" s="196" t="s">
        <v>719</v>
      </c>
      <c r="F27" s="196" t="s">
        <v>700</v>
      </c>
      <c r="G27" s="196"/>
      <c r="H27" s="196"/>
      <c r="I27" s="196"/>
      <c r="J27" s="196"/>
      <c r="K27" s="196"/>
      <c r="L27" s="196"/>
      <c r="M27" s="196"/>
      <c r="N27" s="198"/>
      <c r="O27" s="199" t="s">
        <v>995</v>
      </c>
      <c r="P27" s="200" t="s">
        <v>996</v>
      </c>
      <c r="Q27" s="29" t="str">
        <f t="shared" si="4"/>
        <v>APF&gt;Flash脱却&gt;設計&gt;&gt;&gt;&gt;&gt;&gt;&gt;</v>
      </c>
      <c r="R27" s="192">
        <f t="shared" si="1"/>
        <v>0</v>
      </c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479</v>
      </c>
      <c r="C28" s="195" t="s">
        <v>350</v>
      </c>
      <c r="D28" s="196" t="s">
        <v>693</v>
      </c>
      <c r="E28" s="196" t="s">
        <v>719</v>
      </c>
      <c r="F28" s="196" t="s">
        <v>700</v>
      </c>
      <c r="G28" s="196"/>
      <c r="H28" s="196"/>
      <c r="I28" s="196"/>
      <c r="J28" s="196"/>
      <c r="K28" s="196"/>
      <c r="L28" s="196"/>
      <c r="M28" s="196"/>
      <c r="N28" s="198"/>
      <c r="O28" s="199" t="s">
        <v>1137</v>
      </c>
      <c r="P28" s="200" t="s">
        <v>1136</v>
      </c>
      <c r="Q28" s="29" t="str">
        <f t="shared" si="4"/>
        <v>APF&gt;Flash脱却&gt;設計&gt;&gt;&gt;&gt;&gt;&gt;&gt;</v>
      </c>
      <c r="R28" s="192">
        <f t="shared" si="1"/>
        <v>0</v>
      </c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479</v>
      </c>
      <c r="C29" s="195" t="s">
        <v>350</v>
      </c>
      <c r="D29" s="196" t="s">
        <v>693</v>
      </c>
      <c r="E29" s="196" t="s">
        <v>719</v>
      </c>
      <c r="F29" s="196" t="s">
        <v>40</v>
      </c>
      <c r="G29" s="196" t="s">
        <v>26</v>
      </c>
      <c r="H29" s="196"/>
      <c r="I29" s="196"/>
      <c r="J29" s="196"/>
      <c r="K29" s="196"/>
      <c r="L29" s="196"/>
      <c r="M29" s="196"/>
      <c r="N29" s="198"/>
      <c r="O29" s="199" t="s">
        <v>1244</v>
      </c>
      <c r="P29" s="200" t="s">
        <v>1245</v>
      </c>
      <c r="Q29" s="29" t="str">
        <f t="shared" si="4"/>
        <v>APF&gt;Flash脱却&gt;モックアップ&gt;方式検討&gt;&gt;&gt;&gt;&gt;&gt;</v>
      </c>
      <c r="R29" s="192">
        <f t="shared" si="1"/>
        <v>0</v>
      </c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479</v>
      </c>
      <c r="C30" s="195" t="s">
        <v>350</v>
      </c>
      <c r="D30" s="196" t="s">
        <v>693</v>
      </c>
      <c r="E30" s="196" t="s">
        <v>719</v>
      </c>
      <c r="F30" s="196" t="s">
        <v>40</v>
      </c>
      <c r="G30" s="196" t="s">
        <v>26</v>
      </c>
      <c r="H30" s="196"/>
      <c r="I30" s="429"/>
      <c r="J30" s="429"/>
      <c r="K30" s="429"/>
      <c r="L30" s="429"/>
      <c r="M30" s="429"/>
      <c r="N30" s="430"/>
      <c r="O30" s="199" t="s">
        <v>1248</v>
      </c>
      <c r="P30" s="217" t="s">
        <v>1249</v>
      </c>
      <c r="Q30" s="29" t="str">
        <f t="shared" si="4"/>
        <v>APF&gt;Flash脱却&gt;モックアップ&gt;方式検討&gt;&gt;&gt;&gt;&gt;&gt;</v>
      </c>
      <c r="R30" s="192">
        <f t="shared" si="1"/>
        <v>0</v>
      </c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  <c r="AF30" s="201"/>
      <c r="AG30" s="201"/>
      <c r="AH30" s="201"/>
      <c r="AJ30" s="201"/>
      <c r="AK30" s="201"/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4"/>
      <c r="AW30" s="204"/>
      <c r="AX30" s="184"/>
    </row>
    <row r="31" spans="1:50" ht="12.6" customHeight="1">
      <c r="A31" s="195">
        <f t="shared" si="3"/>
        <v>25</v>
      </c>
      <c r="B31" s="195" t="s">
        <v>479</v>
      </c>
      <c r="C31" s="195" t="s">
        <v>350</v>
      </c>
      <c r="D31" s="196" t="s">
        <v>693</v>
      </c>
      <c r="E31" s="196" t="s">
        <v>719</v>
      </c>
      <c r="F31" s="196" t="s">
        <v>40</v>
      </c>
      <c r="G31" s="196" t="s">
        <v>26</v>
      </c>
      <c r="H31" s="196"/>
      <c r="I31" s="196"/>
      <c r="J31" s="196"/>
      <c r="K31" s="196"/>
      <c r="L31" s="196"/>
      <c r="M31" s="196"/>
      <c r="N31" s="198"/>
      <c r="O31" s="199" t="s">
        <v>1250</v>
      </c>
      <c r="P31" s="200" t="s">
        <v>1251</v>
      </c>
      <c r="Q31" s="29" t="str">
        <f t="shared" si="4"/>
        <v>APF&gt;Flash脱却&gt;モックアップ&gt;方式検討&gt;&gt;&gt;&gt;&gt;&gt;</v>
      </c>
      <c r="R31" s="192">
        <f t="shared" si="1"/>
        <v>0</v>
      </c>
      <c r="S31" s="203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1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479</v>
      </c>
      <c r="C32" s="195" t="s">
        <v>350</v>
      </c>
      <c r="D32" s="196" t="s">
        <v>693</v>
      </c>
      <c r="E32" s="196" t="s">
        <v>719</v>
      </c>
      <c r="F32" s="196" t="s">
        <v>40</v>
      </c>
      <c r="G32" s="196" t="s">
        <v>26</v>
      </c>
      <c r="H32" s="196"/>
      <c r="I32" s="196"/>
      <c r="J32" s="196"/>
      <c r="K32" s="196"/>
      <c r="L32" s="196"/>
      <c r="M32" s="196"/>
      <c r="N32" s="198"/>
      <c r="O32" s="199" t="s">
        <v>1252</v>
      </c>
      <c r="P32" s="200" t="s">
        <v>1253</v>
      </c>
      <c r="Q32" s="29" t="str">
        <f t="shared" si="4"/>
        <v>APF&gt;Flash脱却&gt;モックアップ&gt;方式検討&gt;&gt;&gt;&gt;&gt;&gt;</v>
      </c>
      <c r="R32" s="192">
        <f t="shared" si="1"/>
        <v>0</v>
      </c>
      <c r="S32" s="203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3"/>
      <c r="AW32" s="203"/>
      <c r="AX32" s="184"/>
    </row>
    <row r="33" spans="1:50" ht="12.6" customHeight="1">
      <c r="A33" s="195">
        <f t="shared" si="3"/>
        <v>27</v>
      </c>
      <c r="B33" s="195" t="s">
        <v>479</v>
      </c>
      <c r="C33" s="195" t="s">
        <v>350</v>
      </c>
      <c r="D33" s="196" t="s">
        <v>693</v>
      </c>
      <c r="E33" s="196" t="s">
        <v>719</v>
      </c>
      <c r="F33" s="196" t="s">
        <v>40</v>
      </c>
      <c r="G33" s="196" t="s">
        <v>26</v>
      </c>
      <c r="H33" s="196"/>
      <c r="I33" s="196"/>
      <c r="J33" s="196"/>
      <c r="K33" s="196"/>
      <c r="L33" s="196"/>
      <c r="M33" s="196"/>
      <c r="N33" s="198"/>
      <c r="O33" s="199" t="s">
        <v>1254</v>
      </c>
      <c r="P33" s="200" t="s">
        <v>1255</v>
      </c>
      <c r="Q33" s="29" t="str">
        <f t="shared" si="4"/>
        <v>APF&gt;Flash脱却&gt;モックアップ&gt;方式検討&gt;&gt;&gt;&gt;&gt;&gt;</v>
      </c>
      <c r="R33" s="192">
        <f t="shared" si="1"/>
        <v>0</v>
      </c>
      <c r="S33" s="203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3"/>
      <c r="AW33" s="203"/>
      <c r="AX33" s="184"/>
    </row>
    <row r="34" spans="1:50" ht="12.6" customHeight="1">
      <c r="A34" s="195">
        <f t="shared" si="3"/>
        <v>28</v>
      </c>
      <c r="B34" s="195" t="s">
        <v>479</v>
      </c>
      <c r="C34" s="195" t="s">
        <v>350</v>
      </c>
      <c r="D34" s="196" t="s">
        <v>693</v>
      </c>
      <c r="E34" s="196" t="s">
        <v>719</v>
      </c>
      <c r="F34" s="196" t="s">
        <v>40</v>
      </c>
      <c r="G34" s="196" t="s">
        <v>26</v>
      </c>
      <c r="H34" s="196"/>
      <c r="I34" s="196"/>
      <c r="J34" s="196"/>
      <c r="K34" s="196"/>
      <c r="L34" s="196"/>
      <c r="M34" s="196"/>
      <c r="N34" s="198"/>
      <c r="O34" s="199" t="s">
        <v>1256</v>
      </c>
      <c r="P34" s="200" t="s">
        <v>1257</v>
      </c>
      <c r="Q34" s="29" t="str">
        <f t="shared" si="4"/>
        <v>APF&gt;Flash脱却&gt;モックアップ&gt;方式検討&gt;&gt;&gt;&gt;&gt;&gt;</v>
      </c>
      <c r="R34" s="192">
        <f t="shared" si="1"/>
        <v>0</v>
      </c>
      <c r="S34" s="203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3"/>
      <c r="AW34" s="203"/>
      <c r="AX34" s="184"/>
    </row>
    <row r="35" spans="1:50" ht="12.6" customHeight="1">
      <c r="A35" s="195">
        <f t="shared" si="3"/>
        <v>29</v>
      </c>
      <c r="B35" s="195" t="s">
        <v>479</v>
      </c>
      <c r="C35" s="195" t="s">
        <v>350</v>
      </c>
      <c r="D35" s="196" t="s">
        <v>693</v>
      </c>
      <c r="E35" s="196" t="s">
        <v>719</v>
      </c>
      <c r="F35" s="196" t="s">
        <v>40</v>
      </c>
      <c r="G35" s="196" t="s">
        <v>26</v>
      </c>
      <c r="H35" s="196"/>
      <c r="I35" s="196"/>
      <c r="J35" s="196"/>
      <c r="K35" s="196"/>
      <c r="L35" s="196"/>
      <c r="M35" s="196"/>
      <c r="N35" s="198"/>
      <c r="O35" s="199" t="s">
        <v>1258</v>
      </c>
      <c r="P35" s="200" t="s">
        <v>1259</v>
      </c>
      <c r="Q35" s="29" t="str">
        <f t="shared" si="4"/>
        <v>APF&gt;Flash脱却&gt;モックアップ&gt;方式検討&gt;&gt;&gt;&gt;&gt;&gt;</v>
      </c>
      <c r="R35" s="192">
        <f t="shared" si="1"/>
        <v>0</v>
      </c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3"/>
      <c r="AW35" s="203"/>
      <c r="AX35" s="184"/>
    </row>
    <row r="36" spans="1:50" ht="12.6" customHeight="1">
      <c r="A36" s="195">
        <f t="shared" si="3"/>
        <v>30</v>
      </c>
      <c r="B36" s="195" t="s">
        <v>479</v>
      </c>
      <c r="C36" s="195" t="s">
        <v>350</v>
      </c>
      <c r="D36" s="196" t="s">
        <v>693</v>
      </c>
      <c r="E36" s="196" t="s">
        <v>719</v>
      </c>
      <c r="F36" s="196" t="s">
        <v>40</v>
      </c>
      <c r="G36" s="196" t="s">
        <v>26</v>
      </c>
      <c r="H36" s="196"/>
      <c r="I36" s="196"/>
      <c r="J36" s="196"/>
      <c r="K36" s="196"/>
      <c r="L36" s="196"/>
      <c r="M36" s="196"/>
      <c r="N36" s="198"/>
      <c r="O36" s="199" t="s">
        <v>1260</v>
      </c>
      <c r="P36" s="200" t="s">
        <v>1261</v>
      </c>
      <c r="Q36" s="29" t="str">
        <f t="shared" si="4"/>
        <v>APF&gt;Flash脱却&gt;モックアップ&gt;方式検討&gt;&gt;&gt;&gt;&gt;&gt;</v>
      </c>
      <c r="R36" s="192">
        <f t="shared" si="1"/>
        <v>0</v>
      </c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3"/>
      <c r="AW36" s="203"/>
      <c r="AX36" s="184"/>
    </row>
    <row r="37" spans="1:50" ht="12.6" customHeight="1">
      <c r="A37" s="195">
        <f t="shared" si="3"/>
        <v>31</v>
      </c>
      <c r="B37" s="195" t="s">
        <v>479</v>
      </c>
      <c r="C37" s="195" t="s">
        <v>350</v>
      </c>
      <c r="D37" s="196" t="s">
        <v>693</v>
      </c>
      <c r="E37" s="196" t="s">
        <v>719</v>
      </c>
      <c r="F37" s="196" t="s">
        <v>40</v>
      </c>
      <c r="G37" s="196" t="s">
        <v>26</v>
      </c>
      <c r="H37" s="196"/>
      <c r="I37" s="196"/>
      <c r="J37" s="196"/>
      <c r="K37" s="196"/>
      <c r="L37" s="196"/>
      <c r="M37" s="196"/>
      <c r="N37" s="198"/>
      <c r="O37" s="199" t="s">
        <v>1262</v>
      </c>
      <c r="P37" s="200" t="s">
        <v>1263</v>
      </c>
      <c r="Q37" s="29" t="str">
        <f t="shared" si="4"/>
        <v>APF&gt;Flash脱却&gt;モックアップ&gt;方式検討&gt;&gt;&gt;&gt;&gt;&gt;</v>
      </c>
      <c r="R37" s="192">
        <f t="shared" si="1"/>
        <v>0</v>
      </c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3"/>
      <c r="AW37" s="203"/>
      <c r="AX37" s="184"/>
    </row>
    <row r="38" spans="1:50" ht="12.6" customHeight="1">
      <c r="A38" s="195">
        <f t="shared" si="3"/>
        <v>32</v>
      </c>
      <c r="B38" s="195" t="s">
        <v>479</v>
      </c>
      <c r="C38" s="195" t="s">
        <v>350</v>
      </c>
      <c r="D38" s="196" t="s">
        <v>693</v>
      </c>
      <c r="E38" s="196" t="s">
        <v>719</v>
      </c>
      <c r="F38" s="196" t="s">
        <v>40</v>
      </c>
      <c r="G38" s="196" t="s">
        <v>26</v>
      </c>
      <c r="H38" s="429"/>
      <c r="I38" s="429"/>
      <c r="J38" s="429"/>
      <c r="K38" s="429"/>
      <c r="L38" s="429"/>
      <c r="M38" s="429"/>
      <c r="N38" s="430"/>
      <c r="O38" s="199" t="s">
        <v>1264</v>
      </c>
      <c r="P38" s="200" t="s">
        <v>1265</v>
      </c>
      <c r="Q38" s="29" t="str">
        <f t="shared" si="4"/>
        <v>APF&gt;Flash脱却&gt;モックアップ&gt;方式検討&gt;&gt;&gt;&gt;&gt;&gt;</v>
      </c>
      <c r="R38" s="192">
        <f t="shared" si="1"/>
        <v>0</v>
      </c>
      <c r="S38" s="201"/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1"/>
      <c r="AK38" s="201"/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4"/>
      <c r="AW38" s="204"/>
      <c r="AX38" s="184"/>
    </row>
    <row r="39" spans="1:50" ht="12.6" customHeight="1">
      <c r="A39" s="195">
        <f t="shared" si="3"/>
        <v>33</v>
      </c>
      <c r="B39" s="195" t="s">
        <v>479</v>
      </c>
      <c r="C39" s="195" t="s">
        <v>350</v>
      </c>
      <c r="D39" s="196" t="s">
        <v>693</v>
      </c>
      <c r="E39" s="196" t="s">
        <v>719</v>
      </c>
      <c r="F39" s="196" t="s">
        <v>40</v>
      </c>
      <c r="G39" s="196" t="s">
        <v>26</v>
      </c>
      <c r="H39" s="429"/>
      <c r="I39" s="429"/>
      <c r="J39" s="429"/>
      <c r="K39" s="429"/>
      <c r="L39" s="429"/>
      <c r="M39" s="429"/>
      <c r="N39" s="430"/>
      <c r="O39" s="199" t="s">
        <v>1266</v>
      </c>
      <c r="P39" s="200" t="s">
        <v>1267</v>
      </c>
      <c r="Q39" s="29" t="str">
        <f t="shared" si="4"/>
        <v>APF&gt;Flash脱却&gt;モックアップ&gt;方式検討&gt;&gt;&gt;&gt;&gt;&gt;</v>
      </c>
      <c r="R39" s="192">
        <f t="shared" si="1"/>
        <v>0</v>
      </c>
      <c r="S39" s="201"/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1"/>
      <c r="AK39" s="201"/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4"/>
      <c r="AW39" s="204"/>
      <c r="AX39" s="184"/>
    </row>
    <row r="40" spans="1:50" ht="12.6" customHeight="1">
      <c r="A40" s="195">
        <f t="shared" si="3"/>
        <v>34</v>
      </c>
      <c r="B40" s="195" t="s">
        <v>479</v>
      </c>
      <c r="C40" s="195" t="s">
        <v>350</v>
      </c>
      <c r="D40" s="196" t="s">
        <v>693</v>
      </c>
      <c r="E40" s="196" t="s">
        <v>719</v>
      </c>
      <c r="F40" s="196" t="s">
        <v>40</v>
      </c>
      <c r="G40" s="196" t="s">
        <v>26</v>
      </c>
      <c r="H40" s="196"/>
      <c r="I40" s="196"/>
      <c r="J40" s="196"/>
      <c r="K40" s="196"/>
      <c r="L40" s="196"/>
      <c r="M40" s="196"/>
      <c r="N40" s="198"/>
      <c r="O40" s="287" t="s">
        <v>1268</v>
      </c>
      <c r="P40" s="200" t="s">
        <v>1269</v>
      </c>
      <c r="Q40" s="29" t="str">
        <f t="shared" si="4"/>
        <v>APF&gt;Flash脱却&gt;モックアップ&gt;方式検討&gt;&gt;&gt;&gt;&gt;&gt;</v>
      </c>
      <c r="R40" s="192">
        <f t="shared" si="1"/>
        <v>0</v>
      </c>
      <c r="S40" s="201"/>
      <c r="T40" s="201"/>
      <c r="U40" s="201"/>
      <c r="V40" s="201"/>
      <c r="W40" s="201"/>
      <c r="X40" s="201"/>
      <c r="Y40" s="201"/>
      <c r="Z40" s="201"/>
      <c r="AA40" s="201"/>
      <c r="AB40" s="201"/>
      <c r="AC40" s="201"/>
      <c r="AD40" s="201"/>
      <c r="AE40" s="201"/>
      <c r="AF40" s="201"/>
      <c r="AG40" s="201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479</v>
      </c>
      <c r="C41" s="195" t="s">
        <v>350</v>
      </c>
      <c r="D41" s="196" t="s">
        <v>693</v>
      </c>
      <c r="E41" s="196" t="s">
        <v>719</v>
      </c>
      <c r="F41" s="196" t="s">
        <v>700</v>
      </c>
      <c r="G41" s="196"/>
      <c r="H41" s="196"/>
      <c r="I41" s="196"/>
      <c r="J41" s="196"/>
      <c r="K41" s="196"/>
      <c r="L41" s="196"/>
      <c r="M41" s="196"/>
      <c r="N41" s="198"/>
      <c r="O41" s="287" t="s">
        <v>1270</v>
      </c>
      <c r="P41" s="200" t="s">
        <v>1271</v>
      </c>
      <c r="Q41" s="29" t="str">
        <f t="shared" si="4"/>
        <v>APF&gt;Flash脱却&gt;設計&gt;&gt;&gt;&gt;&gt;&gt;&gt;</v>
      </c>
      <c r="R41" s="192">
        <f t="shared" si="1"/>
        <v>0</v>
      </c>
      <c r="S41" s="201"/>
      <c r="T41" s="201"/>
      <c r="U41" s="201"/>
      <c r="V41" s="201"/>
      <c r="W41" s="201"/>
      <c r="X41" s="201"/>
      <c r="Y41" s="201"/>
      <c r="Z41" s="201"/>
      <c r="AA41" s="201"/>
      <c r="AB41" s="201"/>
      <c r="AC41" s="201"/>
      <c r="AD41" s="201"/>
      <c r="AE41" s="201"/>
      <c r="AF41" s="201"/>
      <c r="AG41" s="201"/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4"/>
      <c r="AW41" s="204"/>
      <c r="AX41" s="184"/>
    </row>
    <row r="42" spans="1:50" ht="12.6" customHeight="1">
      <c r="A42" s="195">
        <f t="shared" si="3"/>
        <v>36</v>
      </c>
      <c r="B42" s="195" t="s">
        <v>479</v>
      </c>
      <c r="C42" s="195" t="s">
        <v>350</v>
      </c>
      <c r="D42" s="196" t="s">
        <v>693</v>
      </c>
      <c r="E42" s="196" t="s">
        <v>719</v>
      </c>
      <c r="F42" s="429" t="s">
        <v>700</v>
      </c>
      <c r="G42" s="429"/>
      <c r="H42" s="429"/>
      <c r="I42" s="429"/>
      <c r="J42" s="429"/>
      <c r="K42" s="429"/>
      <c r="L42" s="429"/>
      <c r="M42" s="429"/>
      <c r="N42" s="430"/>
      <c r="O42" s="199" t="s">
        <v>1272</v>
      </c>
      <c r="P42" s="200" t="s">
        <v>1273</v>
      </c>
      <c r="Q42" s="29" t="str">
        <f t="shared" si="4"/>
        <v>APF&gt;Flash脱却&gt;設計&gt;&gt;&gt;&gt;&gt;&gt;&gt;</v>
      </c>
      <c r="R42" s="192">
        <f t="shared" si="1"/>
        <v>0</v>
      </c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4"/>
      <c r="AW42" s="204"/>
      <c r="AX42" s="184"/>
    </row>
    <row r="43" spans="1:50" ht="12.6" customHeight="1">
      <c r="A43" s="195">
        <f t="shared" si="3"/>
        <v>37</v>
      </c>
      <c r="B43" s="195"/>
      <c r="C43" s="195"/>
      <c r="D43" s="429"/>
      <c r="E43" s="429"/>
      <c r="F43" s="429"/>
      <c r="G43" s="429"/>
      <c r="H43" s="429"/>
      <c r="I43" s="429"/>
      <c r="J43" s="429"/>
      <c r="K43" s="429"/>
      <c r="L43" s="429"/>
      <c r="M43" s="429"/>
      <c r="N43" s="430"/>
      <c r="O43" s="199"/>
      <c r="P43" s="200"/>
      <c r="Q43" s="29" t="str">
        <f t="shared" si="4"/>
        <v/>
      </c>
      <c r="R43" s="192">
        <f t="shared" si="1"/>
        <v>0</v>
      </c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4"/>
      <c r="AW43" s="204"/>
      <c r="AX43" s="184"/>
    </row>
    <row r="44" spans="1:50" ht="12.6" customHeight="1">
      <c r="A44" s="195">
        <f t="shared" si="3"/>
        <v>38</v>
      </c>
      <c r="B44" s="195"/>
      <c r="C44" s="195"/>
      <c r="D44" s="429"/>
      <c r="E44" s="429"/>
      <c r="F44" s="429"/>
      <c r="G44" s="429"/>
      <c r="H44" s="429"/>
      <c r="I44" s="429"/>
      <c r="J44" s="429"/>
      <c r="K44" s="429"/>
      <c r="L44" s="429"/>
      <c r="M44" s="429"/>
      <c r="N44" s="430"/>
      <c r="O44" s="199"/>
      <c r="P44" s="200"/>
      <c r="Q44" s="29" t="str">
        <f t="shared" si="4"/>
        <v/>
      </c>
      <c r="R44" s="192">
        <f t="shared" si="1"/>
        <v>0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J44" s="201"/>
      <c r="AK44" s="201"/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4"/>
      <c r="AW44" s="204"/>
      <c r="AX44" s="184"/>
    </row>
    <row r="45" spans="1:50" ht="12.6" customHeight="1">
      <c r="A45" s="195">
        <f t="shared" si="3"/>
        <v>39</v>
      </c>
      <c r="B45" s="195"/>
      <c r="C45" s="195"/>
      <c r="D45" s="429"/>
      <c r="E45" s="429"/>
      <c r="F45" s="429"/>
      <c r="G45" s="429"/>
      <c r="H45" s="429"/>
      <c r="I45" s="429"/>
      <c r="J45" s="429"/>
      <c r="K45" s="429"/>
      <c r="L45" s="429"/>
      <c r="M45" s="429"/>
      <c r="N45" s="430"/>
      <c r="O45" s="199"/>
      <c r="P45" s="200"/>
      <c r="Q45" s="29" t="str">
        <f t="shared" si="4"/>
        <v/>
      </c>
      <c r="R45" s="192">
        <f t="shared" si="1"/>
        <v>0</v>
      </c>
      <c r="S45" s="201"/>
      <c r="T45" s="201"/>
      <c r="U45" s="201"/>
      <c r="V45" s="201"/>
      <c r="W45" s="201"/>
      <c r="X45" s="201"/>
      <c r="Y45" s="201"/>
      <c r="Z45" s="201"/>
      <c r="AA45" s="201"/>
      <c r="AB45" s="201"/>
      <c r="AC45" s="201"/>
      <c r="AD45" s="201"/>
      <c r="AE45" s="201"/>
      <c r="AF45" s="201"/>
      <c r="AG45" s="201"/>
      <c r="AH45" s="201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4"/>
      <c r="AW45" s="204"/>
      <c r="AX45" s="184"/>
    </row>
    <row r="46" spans="1:50" ht="12.6" customHeight="1">
      <c r="A46" s="195">
        <f t="shared" si="3"/>
        <v>40</v>
      </c>
      <c r="B46" s="195"/>
      <c r="C46" s="195"/>
      <c r="D46" s="429"/>
      <c r="E46" s="429"/>
      <c r="F46" s="429"/>
      <c r="G46" s="429"/>
      <c r="H46" s="429"/>
      <c r="I46" s="429"/>
      <c r="J46" s="429"/>
      <c r="K46" s="429"/>
      <c r="L46" s="429"/>
      <c r="M46" s="429"/>
      <c r="N46" s="430"/>
      <c r="O46" s="199"/>
      <c r="P46" s="200"/>
      <c r="Q46" s="29" t="str">
        <f t="shared" si="4"/>
        <v/>
      </c>
      <c r="R46" s="192">
        <f t="shared" si="1"/>
        <v>0</v>
      </c>
      <c r="S46" s="201"/>
      <c r="T46" s="201"/>
      <c r="U46" s="201"/>
      <c r="V46" s="201"/>
      <c r="W46" s="201"/>
      <c r="X46" s="201"/>
      <c r="Y46" s="201"/>
      <c r="Z46" s="201"/>
      <c r="AA46" s="201"/>
      <c r="AB46" s="201"/>
      <c r="AC46" s="201"/>
      <c r="AD46" s="201"/>
      <c r="AE46" s="201"/>
      <c r="AF46" s="201"/>
      <c r="AG46" s="201"/>
      <c r="AH46" s="201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4"/>
      <c r="AW46" s="204"/>
      <c r="AX46" s="184"/>
    </row>
    <row r="47" spans="1:50" ht="12.6" customHeight="1">
      <c r="A47" s="195">
        <f t="shared" si="3"/>
        <v>41</v>
      </c>
      <c r="B47" s="195"/>
      <c r="C47" s="195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8"/>
      <c r="O47" s="199"/>
      <c r="P47" s="200"/>
      <c r="Q47" s="29" t="str">
        <f t="shared" si="4"/>
        <v/>
      </c>
      <c r="R47" s="192">
        <f t="shared" si="1"/>
        <v>0</v>
      </c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184"/>
    </row>
    <row r="48" spans="1:50" ht="12.6" customHeight="1">
      <c r="A48" s="206"/>
      <c r="B48" s="207" t="s">
        <v>348</v>
      </c>
      <c r="C48" s="207"/>
      <c r="D48" s="432"/>
      <c r="E48" s="433"/>
      <c r="F48" s="433"/>
      <c r="G48" s="433"/>
      <c r="H48" s="433"/>
      <c r="I48" s="434"/>
      <c r="J48" s="434"/>
      <c r="K48" s="434"/>
      <c r="L48" s="434"/>
      <c r="M48" s="434"/>
      <c r="N48" s="434"/>
      <c r="O48" s="209"/>
      <c r="P48" s="210"/>
      <c r="Q48" s="435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1"/>
      <c r="AP48" s="211"/>
      <c r="AQ48" s="211"/>
      <c r="AR48" s="211"/>
      <c r="AS48" s="211"/>
      <c r="AT48" s="211"/>
      <c r="AU48" s="211"/>
      <c r="AV48" s="211"/>
      <c r="AW48" s="208"/>
      <c r="AX48" s="212"/>
    </row>
    <row r="49" spans="9:50">
      <c r="I49" s="171"/>
      <c r="J49" s="171"/>
      <c r="K49" s="171"/>
      <c r="L49" s="171"/>
      <c r="M49" s="171"/>
      <c r="P49" s="214"/>
      <c r="Q49" s="215"/>
      <c r="R49" s="215"/>
      <c r="S49" s="174"/>
      <c r="AW49" s="167"/>
      <c r="AX49" s="167"/>
    </row>
  </sheetData>
  <autoFilter ref="A6:AW48" xr:uid="{00000000-0009-0000-0000-00000C000000}">
    <sortState ref="A7:AW48">
      <sortCondition ref="O6:O48"/>
    </sortState>
  </autoFilter>
  <phoneticPr fontId="4"/>
  <conditionalFormatting sqref="S7:AW10 S27:AW48 S12:AW24">
    <cfRule type="expression" dxfId="29" priority="10">
      <formula>S$5=0</formula>
    </cfRule>
  </conditionalFormatting>
  <conditionalFormatting sqref="S11:AW11">
    <cfRule type="expression" dxfId="28" priority="4">
      <formula>S$5=0</formula>
    </cfRule>
  </conditionalFormatting>
  <conditionalFormatting sqref="S20:AW20">
    <cfRule type="expression" dxfId="27" priority="3">
      <formula>S$5=0</formula>
    </cfRule>
  </conditionalFormatting>
  <conditionalFormatting sqref="S25:AW25">
    <cfRule type="expression" dxfId="26" priority="2">
      <formula>S$5=0</formula>
    </cfRule>
  </conditionalFormatting>
  <conditionalFormatting sqref="S26:AW26">
    <cfRule type="expression" dxfId="25" priority="1">
      <formula>S$5=0</formula>
    </cfRule>
  </conditionalFormatting>
  <dataValidations disablePrompts="1" count="5">
    <dataValidation type="list" allowBlank="1" showInputMessage="1" sqref="N7:N48" xr:uid="{00000000-0002-0000-0C00-000000000000}">
      <formula1>補助1</formula1>
    </dataValidation>
    <dataValidation type="list" allowBlank="1" showInputMessage="1" showErrorMessage="1" sqref="D7:D47" xr:uid="{00000000-0002-0000-0C00-000001000000}">
      <formula1>分類1</formula1>
    </dataValidation>
    <dataValidation type="list" allowBlank="1" showInputMessage="1" showErrorMessage="1" sqref="B7:B47" xr:uid="{00000000-0002-0000-0C00-000002000000}">
      <formula1>メンバ</formula1>
    </dataValidation>
    <dataValidation type="list" allowBlank="1" showInputMessage="1" showErrorMessage="1" sqref="C7:C47" xr:uid="{00000000-0002-0000-0C00-000003000000}">
      <formula1>役割</formula1>
    </dataValidation>
    <dataValidation type="list" allowBlank="1" showInputMessage="1" showErrorMessage="1" sqref="E7:M47" xr:uid="{00000000-0002-0000-0C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>
    <tabColor rgb="FFFFA3C2"/>
    <pageSetUpPr fitToPage="1"/>
  </sheetPr>
  <dimension ref="A1:AX43"/>
  <sheetViews>
    <sheetView showGridLines="0" zoomScale="85" zoomScaleNormal="85" workbookViewId="0"/>
  </sheetViews>
  <sheetFormatPr defaultColWidth="8.875" defaultRowHeight="14.25" outlineLevelCol="1"/>
  <cols>
    <col min="1" max="1" width="3.75" style="167" customWidth="1"/>
    <col min="2" max="3" width="6.375" style="168" customWidth="1"/>
    <col min="4" max="4" width="8.125" style="167" customWidth="1"/>
    <col min="5" max="6" width="8.125" style="213" customWidth="1"/>
    <col min="7" max="13" width="8.125" style="213" customWidth="1" outlineLevel="1"/>
    <col min="14" max="14" width="8.125" style="171" customWidth="1" outlineLevel="1"/>
    <col min="15" max="15" width="8.125" style="171" customWidth="1"/>
    <col min="16" max="16" width="21.5" style="172" customWidth="1"/>
    <col min="17" max="17" width="13.75" style="172" hidden="1" customWidth="1" outlineLevel="1"/>
    <col min="18" max="18" width="6.875" style="172" customWidth="1" collapsed="1"/>
    <col min="19" max="19" width="7.25" style="173" customWidth="1" outlineLevel="1"/>
    <col min="20" max="26" width="7.25" style="174" customWidth="1" outlineLevel="1"/>
    <col min="27" max="27" width="7.25" style="174" customWidth="1" outlineLevel="1" collapsed="1"/>
    <col min="28" max="49" width="7.25" style="174" customWidth="1" outlineLevel="1"/>
    <col min="50" max="50" width="5.375" style="174" bestFit="1" customWidth="1"/>
    <col min="51" max="85" width="4" style="167" customWidth="1"/>
    <col min="86" max="16384" width="8.875" style="167"/>
  </cols>
  <sheetData>
    <row r="1" spans="1:50" ht="34.9" customHeight="1">
      <c r="D1" s="248" t="s">
        <v>405</v>
      </c>
      <c r="E1" s="170"/>
      <c r="F1" s="170"/>
      <c r="G1" s="170"/>
      <c r="H1" s="170"/>
      <c r="I1" s="170"/>
      <c r="J1" s="170"/>
      <c r="K1" s="170"/>
      <c r="L1" s="170"/>
      <c r="M1" s="170"/>
    </row>
    <row r="2" spans="1:50" ht="14.45" customHeight="1">
      <c r="A2" s="311" t="s">
        <v>347</v>
      </c>
      <c r="B2" s="311" t="s">
        <v>80</v>
      </c>
      <c r="C2" s="311" t="s">
        <v>67</v>
      </c>
      <c r="D2" s="311" t="s">
        <v>0</v>
      </c>
      <c r="E2" s="311" t="s">
        <v>1</v>
      </c>
      <c r="F2" s="311" t="s">
        <v>2</v>
      </c>
      <c r="G2" s="311" t="s">
        <v>3</v>
      </c>
      <c r="H2" s="311" t="s">
        <v>4</v>
      </c>
      <c r="I2" s="311" t="s">
        <v>5</v>
      </c>
      <c r="J2" s="311" t="s">
        <v>6</v>
      </c>
      <c r="K2" s="311" t="s">
        <v>7</v>
      </c>
      <c r="L2" s="311" t="s">
        <v>190</v>
      </c>
      <c r="M2" s="311" t="s">
        <v>191</v>
      </c>
      <c r="N2" s="107" t="s">
        <v>210</v>
      </c>
      <c r="O2" s="313" t="s">
        <v>211</v>
      </c>
      <c r="P2" s="313" t="s">
        <v>81</v>
      </c>
      <c r="Q2" s="175"/>
      <c r="R2" s="176"/>
      <c r="S2" s="177">
        <f>設定!$C$2</f>
        <v>43525</v>
      </c>
      <c r="T2" s="178">
        <f>IF(S2="","",IF(MONTH(設定!$C$2)=MONTH(S2+1),S2+1,""))</f>
        <v>43526</v>
      </c>
      <c r="U2" s="178">
        <f>IF(T2="","",IF(MONTH(設定!$C$2)=MONTH(T2+1),T2+1,""))</f>
        <v>43527</v>
      </c>
      <c r="V2" s="178">
        <f>IF(U2="","",IF(MONTH(設定!$C$2)=MONTH(U2+1),U2+1,""))</f>
        <v>43528</v>
      </c>
      <c r="W2" s="178">
        <f>IF(V2="","",IF(MONTH(設定!$C$2)=MONTH(V2+1),V2+1,""))</f>
        <v>43529</v>
      </c>
      <c r="X2" s="178">
        <f>IF(W2="","",IF(MONTH(設定!$C$2)=MONTH(W2+1),W2+1,""))</f>
        <v>43530</v>
      </c>
      <c r="Y2" s="178">
        <f>IF(X2="","",IF(MONTH(設定!$C$2)=MONTH(X2+1),X2+1,""))</f>
        <v>43531</v>
      </c>
      <c r="Z2" s="178">
        <f>IF(Y2="","",IF(MONTH(設定!$C$2)=MONTH(Y2+1),Y2+1,""))</f>
        <v>43532</v>
      </c>
      <c r="AA2" s="178">
        <f>IF(Z2="","",IF(MONTH(設定!$C$2)=MONTH(Z2+1),Z2+1,""))</f>
        <v>43533</v>
      </c>
      <c r="AB2" s="178">
        <f>IF(AA2="","",IF(MONTH(設定!$C$2)=MONTH(AA2+1),AA2+1,""))</f>
        <v>43534</v>
      </c>
      <c r="AC2" s="178">
        <f>IF(AB2="","",IF(MONTH(設定!$C$2)=MONTH(AB2+1),AB2+1,""))</f>
        <v>43535</v>
      </c>
      <c r="AD2" s="178">
        <f>IF(AC2="","",IF(MONTH(設定!$C$2)=MONTH(AC2+1),AC2+1,""))</f>
        <v>43536</v>
      </c>
      <c r="AE2" s="178">
        <f>IF(AD2="","",IF(MONTH(設定!$C$2)=MONTH(AD2+1),AD2+1,""))</f>
        <v>43537</v>
      </c>
      <c r="AF2" s="178">
        <f>IF(AE2="","",IF(MONTH(設定!$C$2)=MONTH(AE2+1),AE2+1,""))</f>
        <v>43538</v>
      </c>
      <c r="AG2" s="178">
        <f>IF(AF2="","",IF(MONTH(設定!$C$2)=MONTH(AF2+1),AF2+1,""))</f>
        <v>43539</v>
      </c>
      <c r="AH2" s="178">
        <f>IF(AG2="","",IF(MONTH(設定!$C$2)=MONTH(AG2+1),AG2+1,""))</f>
        <v>43540</v>
      </c>
      <c r="AI2" s="178">
        <f>IF(AH2="","",IF(MONTH(設定!$C$2)=MONTH(AH2+1),AH2+1,""))</f>
        <v>43541</v>
      </c>
      <c r="AJ2" s="178">
        <f>IF(AI2="","",IF(MONTH(設定!$C$2)=MONTH(AI2+1),AI2+1,""))</f>
        <v>43542</v>
      </c>
      <c r="AK2" s="178">
        <f>IF(AJ2="","",IF(MONTH(設定!$C$2)=MONTH(AJ2+1),AJ2+1,""))</f>
        <v>43543</v>
      </c>
      <c r="AL2" s="178">
        <f>IF(AK2="","",IF(MONTH(設定!$C$2)=MONTH(AK2+1),AK2+1,""))</f>
        <v>43544</v>
      </c>
      <c r="AM2" s="178">
        <f>IF(AL2="","",IF(MONTH(設定!$C$2)=MONTH(AL2+1),AL2+1,""))</f>
        <v>43545</v>
      </c>
      <c r="AN2" s="178">
        <f>IF(AM2="","",IF(MONTH(設定!$C$2)=MONTH(AM2+1),AM2+1,""))</f>
        <v>43546</v>
      </c>
      <c r="AO2" s="178">
        <f>IF(AN2="","",IF(MONTH(設定!$C$2)=MONTH(AN2+1),AN2+1,""))</f>
        <v>43547</v>
      </c>
      <c r="AP2" s="178">
        <f>IF(AO2="","",IF(MONTH(設定!$C$2)=MONTH(AO2+1),AO2+1,""))</f>
        <v>43548</v>
      </c>
      <c r="AQ2" s="178">
        <f>IF(AP2="","",IF(MONTH(設定!$C$2)=MONTH(AP2+1),AP2+1,""))</f>
        <v>43549</v>
      </c>
      <c r="AR2" s="178">
        <f>IF(AQ2="","",IF(MONTH(設定!$C$2)=MONTH(AQ2+1),AQ2+1,""))</f>
        <v>43550</v>
      </c>
      <c r="AS2" s="178">
        <f>IF(AR2="","",IF(MONTH(設定!$C$2)=MONTH(AR2+1),AR2+1,""))</f>
        <v>43551</v>
      </c>
      <c r="AT2" s="178">
        <f>IF(AS2="","",IF(MONTH(設定!$C$2)=MONTH(AS2+1),AS2+1,""))</f>
        <v>43552</v>
      </c>
      <c r="AU2" s="178">
        <f>IF(AT2="","",IF(MONTH(設定!$C$2)=MONTH(AT2+1),AT2+1,""))</f>
        <v>43553</v>
      </c>
      <c r="AV2" s="178">
        <f>IF(AU2="","",IF(MONTH(設定!$C$2)=MONTH(AU2+1),AU2+1,""))</f>
        <v>43554</v>
      </c>
      <c r="AW2" s="178">
        <f>IF(AV2="","",IF(MONTH(設定!$C$2)=MONTH(AV2+1),AV2+1,""))</f>
        <v>43555</v>
      </c>
      <c r="AX2" s="179" t="s">
        <v>396</v>
      </c>
    </row>
    <row r="3" spans="1:50">
      <c r="A3" s="314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5"/>
      <c r="O3" s="317" t="s">
        <v>212</v>
      </c>
      <c r="P3" s="317"/>
      <c r="Q3" s="180"/>
      <c r="R3" s="181"/>
      <c r="S3" s="182" t="str">
        <f t="shared" ref="S3:AW3" si="0">TEXT(S2,"aaa")</f>
        <v>金</v>
      </c>
      <c r="T3" s="183" t="str">
        <f t="shared" si="0"/>
        <v>土</v>
      </c>
      <c r="U3" s="183" t="str">
        <f t="shared" si="0"/>
        <v>日</v>
      </c>
      <c r="V3" s="183" t="str">
        <f t="shared" si="0"/>
        <v>月</v>
      </c>
      <c r="W3" s="183" t="str">
        <f t="shared" si="0"/>
        <v>火</v>
      </c>
      <c r="X3" s="183" t="str">
        <f t="shared" si="0"/>
        <v>水</v>
      </c>
      <c r="Y3" s="183" t="str">
        <f t="shared" si="0"/>
        <v>木</v>
      </c>
      <c r="Z3" s="183" t="str">
        <f t="shared" si="0"/>
        <v>金</v>
      </c>
      <c r="AA3" s="183" t="str">
        <f t="shared" si="0"/>
        <v>土</v>
      </c>
      <c r="AB3" s="183" t="str">
        <f t="shared" si="0"/>
        <v>日</v>
      </c>
      <c r="AC3" s="183" t="str">
        <f t="shared" si="0"/>
        <v>月</v>
      </c>
      <c r="AD3" s="183" t="str">
        <f t="shared" si="0"/>
        <v>火</v>
      </c>
      <c r="AE3" s="183" t="str">
        <f t="shared" si="0"/>
        <v>水</v>
      </c>
      <c r="AF3" s="183" t="str">
        <f t="shared" si="0"/>
        <v>木</v>
      </c>
      <c r="AG3" s="183" t="str">
        <f t="shared" si="0"/>
        <v>金</v>
      </c>
      <c r="AH3" s="183" t="str">
        <f t="shared" si="0"/>
        <v>土</v>
      </c>
      <c r="AI3" s="183" t="str">
        <f t="shared" si="0"/>
        <v>日</v>
      </c>
      <c r="AJ3" s="183" t="str">
        <f t="shared" si="0"/>
        <v>月</v>
      </c>
      <c r="AK3" s="183" t="str">
        <f t="shared" si="0"/>
        <v>火</v>
      </c>
      <c r="AL3" s="183" t="str">
        <f t="shared" si="0"/>
        <v>水</v>
      </c>
      <c r="AM3" s="183" t="str">
        <f t="shared" si="0"/>
        <v>木</v>
      </c>
      <c r="AN3" s="183" t="str">
        <f t="shared" si="0"/>
        <v>金</v>
      </c>
      <c r="AO3" s="183" t="str">
        <f t="shared" si="0"/>
        <v>土</v>
      </c>
      <c r="AP3" s="183" t="str">
        <f t="shared" si="0"/>
        <v>日</v>
      </c>
      <c r="AQ3" s="183" t="str">
        <f t="shared" si="0"/>
        <v>月</v>
      </c>
      <c r="AR3" s="183" t="str">
        <f t="shared" si="0"/>
        <v>火</v>
      </c>
      <c r="AS3" s="183" t="str">
        <f t="shared" si="0"/>
        <v>水</v>
      </c>
      <c r="AT3" s="183" t="str">
        <f t="shared" si="0"/>
        <v>木</v>
      </c>
      <c r="AU3" s="183" t="str">
        <f t="shared" si="0"/>
        <v>金</v>
      </c>
      <c r="AV3" s="183" t="str">
        <f t="shared" si="0"/>
        <v>土</v>
      </c>
      <c r="AW3" s="183" t="str">
        <f t="shared" si="0"/>
        <v>日</v>
      </c>
      <c r="AX3" s="184"/>
    </row>
    <row r="4" spans="1:50" hidden="1">
      <c r="A4" s="314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5"/>
      <c r="O4" s="317"/>
      <c r="P4" s="317"/>
      <c r="Q4" s="180"/>
      <c r="R4" s="181"/>
      <c r="S4" s="182">
        <f>IF(S5="","",VLOOKUP(S$2,勤務日数!$H$1:$L$366,3,FALSE))</f>
        <v>9</v>
      </c>
      <c r="T4" s="185">
        <f>IF(T5="","",VLOOKUP(T$2,勤務日数!$H$1:$L$366,3,FALSE))</f>
        <v>9</v>
      </c>
      <c r="U4" s="185">
        <f>IF(U5="","",VLOOKUP(U$2,勤務日数!$H$1:$L$366,3,FALSE))</f>
        <v>10</v>
      </c>
      <c r="V4" s="185">
        <f>IF(V5="","",VLOOKUP(V$2,勤務日数!$H$1:$L$366,3,FALSE))</f>
        <v>10</v>
      </c>
      <c r="W4" s="185">
        <f>IF(W5="","",VLOOKUP(W$2,勤務日数!$H$1:$L$366,3,FALSE))</f>
        <v>10</v>
      </c>
      <c r="X4" s="185">
        <f>IF(X5="","",VLOOKUP(X$2,勤務日数!$H$1:$L$366,3,FALSE))</f>
        <v>10</v>
      </c>
      <c r="Y4" s="185">
        <f>IF(Y5="","",VLOOKUP(Y$2,勤務日数!$H$1:$L$366,3,FALSE))</f>
        <v>10</v>
      </c>
      <c r="Z4" s="185">
        <f>IF(Z5="","",VLOOKUP(Z$2,勤務日数!$H$1:$L$366,3,FALSE))</f>
        <v>10</v>
      </c>
      <c r="AA4" s="185">
        <f>IF(AA5="","",VLOOKUP(AA$2,勤務日数!$H$1:$L$366,3,FALSE))</f>
        <v>10</v>
      </c>
      <c r="AB4" s="185">
        <f>IF(AB5="","",VLOOKUP(AB$2,勤務日数!$H$1:$L$366,3,FALSE))</f>
        <v>11</v>
      </c>
      <c r="AC4" s="185">
        <f>IF(AC5="","",VLOOKUP(AC$2,勤務日数!$H$1:$L$366,3,FALSE))</f>
        <v>11</v>
      </c>
      <c r="AD4" s="185">
        <f>IF(AD5="","",VLOOKUP(AD$2,勤務日数!$H$1:$L$366,3,FALSE))</f>
        <v>11</v>
      </c>
      <c r="AE4" s="185">
        <f>IF(AE5="","",VLOOKUP(AE$2,勤務日数!$H$1:$L$366,3,FALSE))</f>
        <v>11</v>
      </c>
      <c r="AF4" s="185">
        <f>IF(AF5="","",VLOOKUP(AF$2,勤務日数!$H$1:$L$366,3,FALSE))</f>
        <v>11</v>
      </c>
      <c r="AG4" s="185">
        <f>IF(AG5="","",VLOOKUP(AG$2,勤務日数!$H$1:$L$366,3,FALSE))</f>
        <v>11</v>
      </c>
      <c r="AH4" s="185">
        <f>IF(AH5="","",VLOOKUP(AH$2,勤務日数!$H$1:$L$366,3,FALSE))</f>
        <v>11</v>
      </c>
      <c r="AI4" s="185">
        <f>IF(AI5="","",VLOOKUP(AI$2,勤務日数!$H$1:$L$366,3,FALSE))</f>
        <v>12</v>
      </c>
      <c r="AJ4" s="185">
        <f>IF(AJ5="","",VLOOKUP(AJ$2,勤務日数!$H$1:$L$366,3,FALSE))</f>
        <v>12</v>
      </c>
      <c r="AK4" s="185">
        <f>IF(AK5="","",VLOOKUP(AK$2,勤務日数!$H$1:$L$366,3,FALSE))</f>
        <v>12</v>
      </c>
      <c r="AL4" s="185">
        <f>IF(AL5="","",VLOOKUP(AL$2,勤務日数!$H$1:$L$366,3,FALSE))</f>
        <v>12</v>
      </c>
      <c r="AM4" s="185">
        <f>IF(AM5="","",VLOOKUP(AM$2,勤務日数!$H$1:$L$366,3,FALSE))</f>
        <v>12</v>
      </c>
      <c r="AN4" s="185">
        <f>IF(AN5="","",VLOOKUP(AN$2,勤務日数!$H$1:$L$366,3,FALSE))</f>
        <v>12</v>
      </c>
      <c r="AO4" s="185">
        <f>IF(AO5="","",VLOOKUP(AO$2,勤務日数!$H$1:$L$366,3,FALSE))</f>
        <v>12</v>
      </c>
      <c r="AP4" s="185">
        <f>IF(AP5="","",VLOOKUP(AP$2,勤務日数!$H$1:$L$366,3,FALSE))</f>
        <v>13</v>
      </c>
      <c r="AQ4" s="185">
        <f>IF(AQ5="","",VLOOKUP(AQ$2,勤務日数!$H$1:$L$366,3,FALSE))</f>
        <v>13</v>
      </c>
      <c r="AR4" s="185">
        <f>IF(AR5="","",VLOOKUP(AR$2,勤務日数!$H$1:$L$366,3,FALSE))</f>
        <v>13</v>
      </c>
      <c r="AS4" s="185">
        <f>IF(AS5="","",VLOOKUP(AS$2,勤務日数!$H$1:$L$366,3,FALSE))</f>
        <v>13</v>
      </c>
      <c r="AT4" s="185">
        <f>IF(AT5="","",VLOOKUP(AT$2,勤務日数!$H$1:$L$366,3,FALSE))</f>
        <v>13</v>
      </c>
      <c r="AU4" s="185">
        <f>IF(AU5="","",VLOOKUP(AU$2,勤務日数!$H$1:$L$366,3,FALSE))</f>
        <v>13</v>
      </c>
      <c r="AV4" s="185">
        <f>IF(AV5="","",VLOOKUP(AV$2,勤務日数!$H$1:$L$366,3,FALSE))</f>
        <v>13</v>
      </c>
      <c r="AW4" s="185">
        <f>IF(AW5="","",VLOOKUP(AW$2,勤務日数!$H$1:$L$366,3,FALSE))</f>
        <v>14</v>
      </c>
      <c r="AX4" s="184"/>
    </row>
    <row r="5" spans="1:50" s="190" customFormat="1" ht="16.5" hidden="1" customHeight="1">
      <c r="A5" s="314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5"/>
      <c r="O5" s="317"/>
      <c r="P5" s="317"/>
      <c r="Q5" s="180"/>
      <c r="R5" s="186"/>
      <c r="S5" s="187">
        <f>IF(ISERROR(VLOOKUP(S$2,勤務日数!$H$1:$L$366,5,FALSE)),"",VLOOKUP(S$2,勤務日数!$H$1:$L$366,5,FALSE))</f>
        <v>1</v>
      </c>
      <c r="T5" s="188">
        <f>IF(ISERROR(VLOOKUP(T$2,勤務日数!$H$1:$L$366,5,FALSE)),"",VLOOKUP(T$2,勤務日数!$H$1:$L$366,5,FALSE))</f>
        <v>0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1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0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1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0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1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0</v>
      </c>
      <c r="AN5" s="188">
        <f>IF(ISERROR(VLOOKUP(AN$2,勤務日数!$H$1:$L$366,5,FALSE)),"",VLOOKUP(AN$2,勤務日数!$H$1:$L$366,5,FALSE))</f>
        <v>1</v>
      </c>
      <c r="AO5" s="188">
        <f>IF(ISERROR(VLOOKUP(AO$2,勤務日数!$H$1:$L$366,5,FALSE)),"",VLOOKUP(AO$2,勤務日数!$H$1:$L$366,5,FALSE))</f>
        <v>0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1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0</v>
      </c>
      <c r="AW5" s="188">
        <f>IF(ISERROR(VLOOKUP(AW$2,勤務日数!$H$1:$L$366,5,FALSE)),"",VLOOKUP(AW$2,勤務日数!$H$1:$L$366,5,FALSE))</f>
        <v>0</v>
      </c>
      <c r="AX5" s="189"/>
    </row>
    <row r="6" spans="1:50" s="168" customFormat="1">
      <c r="A6" s="31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9"/>
      <c r="O6" s="321"/>
      <c r="P6" s="321"/>
      <c r="Q6" s="191"/>
      <c r="R6" s="192">
        <f>SUM(S6:AW6)</f>
        <v>0</v>
      </c>
      <c r="S6" s="192">
        <f t="shared" ref="S6:AW6" si="1">SUBTOTAL(9,(S7:S906))</f>
        <v>0</v>
      </c>
      <c r="T6" s="193">
        <f t="shared" si="1"/>
        <v>0</v>
      </c>
      <c r="U6" s="193">
        <f t="shared" si="1"/>
        <v>0</v>
      </c>
      <c r="V6" s="193">
        <f t="shared" si="1"/>
        <v>0</v>
      </c>
      <c r="W6" s="193">
        <f t="shared" si="1"/>
        <v>0</v>
      </c>
      <c r="X6" s="193">
        <f t="shared" si="1"/>
        <v>0</v>
      </c>
      <c r="Y6" s="193">
        <f t="shared" si="1"/>
        <v>0</v>
      </c>
      <c r="Z6" s="193">
        <f t="shared" si="1"/>
        <v>0</v>
      </c>
      <c r="AA6" s="193">
        <f t="shared" si="1"/>
        <v>0</v>
      </c>
      <c r="AB6" s="193">
        <f t="shared" si="1"/>
        <v>0</v>
      </c>
      <c r="AC6" s="193">
        <f t="shared" si="1"/>
        <v>0</v>
      </c>
      <c r="AD6" s="193">
        <f t="shared" si="1"/>
        <v>0</v>
      </c>
      <c r="AE6" s="193">
        <f t="shared" si="1"/>
        <v>0</v>
      </c>
      <c r="AF6" s="193">
        <f t="shared" si="1"/>
        <v>0</v>
      </c>
      <c r="AG6" s="193">
        <f t="shared" si="1"/>
        <v>0</v>
      </c>
      <c r="AH6" s="193">
        <f t="shared" si="1"/>
        <v>0</v>
      </c>
      <c r="AI6" s="193">
        <f t="shared" si="1"/>
        <v>0</v>
      </c>
      <c r="AJ6" s="193">
        <f t="shared" si="1"/>
        <v>0</v>
      </c>
      <c r="AK6" s="193">
        <f t="shared" si="1"/>
        <v>0</v>
      </c>
      <c r="AL6" s="193">
        <f t="shared" si="1"/>
        <v>0</v>
      </c>
      <c r="AM6" s="193">
        <f t="shared" si="1"/>
        <v>0</v>
      </c>
      <c r="AN6" s="193">
        <f t="shared" si="1"/>
        <v>0</v>
      </c>
      <c r="AO6" s="193">
        <f t="shared" si="1"/>
        <v>0</v>
      </c>
      <c r="AP6" s="193">
        <f t="shared" si="1"/>
        <v>0</v>
      </c>
      <c r="AQ6" s="193">
        <f t="shared" si="1"/>
        <v>0</v>
      </c>
      <c r="AR6" s="193">
        <f t="shared" si="1"/>
        <v>0</v>
      </c>
      <c r="AS6" s="193">
        <f t="shared" si="1"/>
        <v>0</v>
      </c>
      <c r="AT6" s="193">
        <f t="shared" si="1"/>
        <v>0</v>
      </c>
      <c r="AU6" s="193">
        <f t="shared" si="1"/>
        <v>0</v>
      </c>
      <c r="AV6" s="193">
        <f t="shared" si="1"/>
        <v>0</v>
      </c>
      <c r="AW6" s="193">
        <f t="shared" si="1"/>
        <v>0</v>
      </c>
      <c r="AX6" s="194"/>
    </row>
    <row r="7" spans="1:50" ht="11.25" customHeight="1">
      <c r="A7" s="195">
        <f>ROW()-6</f>
        <v>1</v>
      </c>
      <c r="B7" s="195" t="s">
        <v>664</v>
      </c>
      <c r="C7" s="195" t="s">
        <v>365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8"/>
      <c r="O7" s="370"/>
      <c r="P7" s="426" t="s">
        <v>1324</v>
      </c>
      <c r="Q7" s="29" t="str">
        <f>IF(ISBLANK(D7),"",D7&amp;"&gt;"&amp;E7&amp;"&gt;"&amp;F7&amp;"&gt;"&amp;G7&amp;"&gt;"&amp;H7&amp;"&gt;"&amp;I7&amp;"&gt;"&amp;J7&amp;"&gt;"&amp;K7&amp;"&gt;"&amp;L7&amp;"&gt;"&amp;M7)</f>
        <v/>
      </c>
      <c r="R7" s="192">
        <f t="shared" ref="R7:R41" si="2">SUM(S7:AW7)</f>
        <v>0</v>
      </c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3"/>
      <c r="AW7" s="203"/>
      <c r="AX7" s="184"/>
    </row>
    <row r="8" spans="1:50" ht="12.6" customHeight="1">
      <c r="A8" s="195">
        <f t="shared" ref="A8:A41" si="3">ROW()-6</f>
        <v>2</v>
      </c>
      <c r="B8" s="195" t="s">
        <v>640</v>
      </c>
      <c r="C8" s="195" t="s">
        <v>365</v>
      </c>
      <c r="D8" s="429"/>
      <c r="E8" s="429"/>
      <c r="F8" s="429"/>
      <c r="G8" s="429"/>
      <c r="H8" s="429"/>
      <c r="I8" s="429"/>
      <c r="J8" s="429"/>
      <c r="K8" s="429"/>
      <c r="L8" s="429"/>
      <c r="M8" s="429"/>
      <c r="N8" s="430"/>
      <c r="O8" s="430"/>
      <c r="P8" s="369"/>
      <c r="Q8" s="29" t="str">
        <f t="shared" ref="Q8" si="4">IF(ISBLANK(D8),"",D8&amp;"&gt;"&amp;E8&amp;"&gt;"&amp;F8&amp;"&gt;"&amp;G8&amp;"&gt;"&amp;H8&amp;"&gt;"&amp;I8&amp;"&gt;"&amp;J8&amp;"&gt;"&amp;K8&amp;"&gt;"&amp;L8&amp;"&gt;"&amp;M8)</f>
        <v/>
      </c>
      <c r="R8" s="192">
        <f t="shared" si="2"/>
        <v>0</v>
      </c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4"/>
      <c r="AW8" s="204"/>
      <c r="AX8" s="184"/>
    </row>
    <row r="9" spans="1:50" ht="12.6" customHeight="1">
      <c r="A9" s="195">
        <f t="shared" si="3"/>
        <v>3</v>
      </c>
      <c r="B9" s="195" t="s">
        <v>640</v>
      </c>
      <c r="C9" s="195" t="s">
        <v>365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8"/>
      <c r="O9" s="370"/>
      <c r="P9" s="216"/>
      <c r="Q9" s="29" t="str">
        <f>IF(ISBLANK(D9),"",D9&amp;"&gt;"&amp;E9&amp;"&gt;"&amp;F9&amp;"&gt;"&amp;G9&amp;"&gt;"&amp;H9&amp;"&gt;"&amp;I9&amp;"&gt;"&amp;J9&amp;"&gt;"&amp;K9&amp;"&gt;"&amp;L9&amp;"&gt;"&amp;M9)</f>
        <v/>
      </c>
      <c r="R9" s="192">
        <f t="shared" si="2"/>
        <v>0</v>
      </c>
      <c r="S9" s="201"/>
      <c r="T9" s="201"/>
      <c r="U9" s="201"/>
      <c r="V9" s="201"/>
      <c r="W9" s="201"/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201"/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4"/>
      <c r="AW9" s="204"/>
      <c r="AX9" s="184"/>
    </row>
    <row r="10" spans="1:50" ht="12.6" customHeight="1">
      <c r="A10" s="195">
        <f t="shared" si="3"/>
        <v>4</v>
      </c>
      <c r="B10" s="195" t="s">
        <v>640</v>
      </c>
      <c r="C10" s="195" t="s">
        <v>365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8"/>
      <c r="O10" s="370"/>
      <c r="P10" s="426"/>
      <c r="Q10" s="29" t="str">
        <f>IF(ISBLANK(D10),"",D10&amp;"&gt;"&amp;E10&amp;"&gt;"&amp;F10&amp;"&gt;"&amp;G10&amp;"&gt;"&amp;H10&amp;"&gt;"&amp;I10&amp;"&gt;"&amp;J10&amp;"&gt;"&amp;K10&amp;"&gt;"&amp;L10&amp;"&gt;"&amp;M10)</f>
        <v/>
      </c>
      <c r="R10" s="192">
        <f t="shared" si="2"/>
        <v>0</v>
      </c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3"/>
      <c r="AW10" s="203"/>
      <c r="AX10" s="184"/>
    </row>
    <row r="11" spans="1:50" ht="12.6" customHeight="1">
      <c r="A11" s="195">
        <f t="shared" si="3"/>
        <v>5</v>
      </c>
      <c r="B11" s="195" t="s">
        <v>640</v>
      </c>
      <c r="C11" s="195" t="s">
        <v>365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8"/>
      <c r="O11" s="370"/>
      <c r="P11" s="200"/>
      <c r="Q11" s="29" t="str">
        <f t="shared" ref="Q11:Q41" si="5">IF(ISBLANK(D11),"",D11&amp;"&gt;"&amp;E11&amp;"&gt;"&amp;F11&amp;"&gt;"&amp;G11&amp;"&gt;"&amp;H11&amp;"&gt;"&amp;I11&amp;"&gt;"&amp;J11&amp;"&gt;"&amp;K11&amp;"&gt;"&amp;L11&amp;"&gt;"&amp;M11)</f>
        <v/>
      </c>
      <c r="R11" s="192">
        <f t="shared" si="2"/>
        <v>0</v>
      </c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3"/>
      <c r="AW11" s="203"/>
      <c r="AX11" s="184"/>
    </row>
    <row r="12" spans="1:50" ht="12.6" customHeight="1">
      <c r="A12" s="195">
        <f t="shared" si="3"/>
        <v>6</v>
      </c>
      <c r="B12" s="195" t="s">
        <v>640</v>
      </c>
      <c r="C12" s="195" t="s">
        <v>365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8"/>
      <c r="O12" s="370"/>
      <c r="P12" s="200"/>
      <c r="Q12" s="29" t="str">
        <f>IF(ISBLANK(D12),"",D12&amp;"&gt;"&amp;E12&amp;"&gt;"&amp;F12&amp;"&gt;"&amp;G12&amp;"&gt;"&amp;H12&amp;"&gt;"&amp;I12&amp;"&gt;"&amp;J12&amp;"&gt;"&amp;K12&amp;"&gt;"&amp;L12&amp;"&gt;"&amp;M12)</f>
        <v/>
      </c>
      <c r="R12" s="192">
        <f t="shared" si="2"/>
        <v>0</v>
      </c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3"/>
      <c r="AW12" s="203"/>
      <c r="AX12" s="184"/>
    </row>
    <row r="13" spans="1:50" ht="12.6" customHeight="1">
      <c r="A13" s="195">
        <f t="shared" si="3"/>
        <v>7</v>
      </c>
      <c r="B13" s="195" t="s">
        <v>640</v>
      </c>
      <c r="C13" s="195" t="s">
        <v>365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8"/>
      <c r="O13" s="370"/>
      <c r="P13" s="200"/>
      <c r="Q13" s="29" t="str">
        <f t="shared" ref="Q13:Q14" si="6">IF(ISBLANK(D13),"",D13&amp;"&gt;"&amp;E13&amp;"&gt;"&amp;F13&amp;"&gt;"&amp;G13&amp;"&gt;"&amp;H13&amp;"&gt;"&amp;I13&amp;"&gt;"&amp;J13&amp;"&gt;"&amp;K13&amp;"&gt;"&amp;L13&amp;"&gt;"&amp;M13)</f>
        <v/>
      </c>
      <c r="R13" s="192">
        <f t="shared" si="2"/>
        <v>0</v>
      </c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3"/>
      <c r="AW13" s="203"/>
      <c r="AX13" s="184"/>
    </row>
    <row r="14" spans="1:50" ht="12.6" customHeight="1">
      <c r="A14" s="195">
        <f t="shared" si="3"/>
        <v>8</v>
      </c>
      <c r="B14" s="195" t="s">
        <v>640</v>
      </c>
      <c r="C14" s="195" t="s">
        <v>365</v>
      </c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8"/>
      <c r="O14" s="370"/>
      <c r="P14" s="200"/>
      <c r="Q14" s="29" t="str">
        <f t="shared" si="6"/>
        <v/>
      </c>
      <c r="R14" s="192">
        <f t="shared" si="2"/>
        <v>0</v>
      </c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4"/>
      <c r="AW14" s="204"/>
      <c r="AX14" s="184"/>
    </row>
    <row r="15" spans="1:50" ht="12.6" customHeight="1">
      <c r="A15" s="195">
        <f t="shared" si="3"/>
        <v>9</v>
      </c>
      <c r="B15" s="195" t="s">
        <v>640</v>
      </c>
      <c r="C15" s="195" t="s">
        <v>365</v>
      </c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98"/>
      <c r="O15" s="370"/>
      <c r="P15" s="216"/>
      <c r="Q15" s="29" t="str">
        <f>IF(ISBLANK(D15),"",D15&amp;"&gt;"&amp;E15&amp;"&gt;"&amp;F15&amp;"&gt;"&amp;G15&amp;"&gt;"&amp;H15&amp;"&gt;"&amp;I15&amp;"&gt;"&amp;J15&amp;"&gt;"&amp;K15&amp;"&gt;"&amp;L15&amp;"&gt;"&amp;M15)</f>
        <v/>
      </c>
      <c r="R15" s="192">
        <f t="shared" si="2"/>
        <v>0</v>
      </c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202"/>
      <c r="AM15" s="202"/>
      <c r="AN15" s="202"/>
      <c r="AO15" s="202"/>
      <c r="AP15" s="202"/>
      <c r="AQ15" s="202"/>
      <c r="AR15" s="202"/>
      <c r="AS15" s="202"/>
      <c r="AT15" s="202"/>
      <c r="AU15" s="202"/>
      <c r="AV15" s="203"/>
      <c r="AW15" s="203"/>
      <c r="AX15" s="184"/>
    </row>
    <row r="16" spans="1:50" ht="12.6" customHeight="1">
      <c r="A16" s="195">
        <f t="shared" si="3"/>
        <v>10</v>
      </c>
      <c r="B16" s="195" t="s">
        <v>640</v>
      </c>
      <c r="C16" s="195" t="s">
        <v>365</v>
      </c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8"/>
      <c r="O16" s="370"/>
      <c r="P16" s="200"/>
      <c r="Q16" s="29" t="str">
        <f t="shared" si="5"/>
        <v/>
      </c>
      <c r="R16" s="192">
        <f t="shared" si="2"/>
        <v>0</v>
      </c>
      <c r="S16" s="201"/>
      <c r="T16" s="201"/>
      <c r="U16" s="201"/>
      <c r="V16" s="201"/>
      <c r="W16" s="201"/>
      <c r="X16" s="201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4"/>
      <c r="AW16" s="204"/>
      <c r="AX16" s="184"/>
    </row>
    <row r="17" spans="1:50" ht="12.6" customHeight="1">
      <c r="A17" s="195">
        <f t="shared" si="3"/>
        <v>11</v>
      </c>
      <c r="B17" s="195" t="s">
        <v>640</v>
      </c>
      <c r="C17" s="195" t="s">
        <v>365</v>
      </c>
      <c r="D17" s="196"/>
      <c r="E17" s="196"/>
      <c r="F17" s="196"/>
      <c r="G17" s="196"/>
      <c r="H17" s="196"/>
      <c r="I17" s="196"/>
      <c r="J17" s="196"/>
      <c r="K17" s="196"/>
      <c r="L17" s="196"/>
      <c r="M17" s="196"/>
      <c r="N17" s="198"/>
      <c r="O17" s="282"/>
      <c r="P17" s="216"/>
      <c r="Q17" s="29" t="str">
        <f t="shared" si="5"/>
        <v/>
      </c>
      <c r="R17" s="192">
        <f t="shared" si="2"/>
        <v>0</v>
      </c>
      <c r="S17" s="201"/>
      <c r="T17" s="201"/>
      <c r="U17" s="201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4"/>
      <c r="AW17" s="204"/>
      <c r="AX17" s="184"/>
    </row>
    <row r="18" spans="1:50" ht="12.6" customHeight="1">
      <c r="A18" s="195">
        <f t="shared" si="3"/>
        <v>12</v>
      </c>
      <c r="B18" s="195" t="s">
        <v>640</v>
      </c>
      <c r="C18" s="195" t="s">
        <v>365</v>
      </c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8"/>
      <c r="O18" s="370"/>
      <c r="P18" s="200"/>
      <c r="Q18" s="29" t="str">
        <f t="shared" si="5"/>
        <v/>
      </c>
      <c r="R18" s="192">
        <f t="shared" si="2"/>
        <v>0</v>
      </c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1"/>
      <c r="AI18" s="201"/>
      <c r="AJ18" s="201"/>
      <c r="AK18" s="201"/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4"/>
      <c r="AW18" s="204"/>
      <c r="AX18" s="184"/>
    </row>
    <row r="19" spans="1:50" ht="12.6" customHeight="1">
      <c r="A19" s="195">
        <f t="shared" si="3"/>
        <v>13</v>
      </c>
      <c r="B19" s="195" t="s">
        <v>640</v>
      </c>
      <c r="C19" s="195" t="s">
        <v>365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8"/>
      <c r="O19" s="370"/>
      <c r="P19" s="200"/>
      <c r="Q19" s="29" t="str">
        <f t="shared" si="5"/>
        <v/>
      </c>
      <c r="R19" s="192">
        <f t="shared" si="2"/>
        <v>0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3"/>
      <c r="AW19" s="203"/>
      <c r="AX19" s="184"/>
    </row>
    <row r="20" spans="1:50" ht="12.6" customHeight="1">
      <c r="A20" s="195">
        <f t="shared" si="3"/>
        <v>14</v>
      </c>
      <c r="B20" s="195" t="s">
        <v>640</v>
      </c>
      <c r="C20" s="195" t="s">
        <v>365</v>
      </c>
      <c r="D20" s="196"/>
      <c r="E20" s="196"/>
      <c r="F20" s="196"/>
      <c r="G20" s="196"/>
      <c r="H20" s="196"/>
      <c r="I20" s="196"/>
      <c r="J20" s="196"/>
      <c r="K20" s="196"/>
      <c r="L20" s="196"/>
      <c r="M20" s="196"/>
      <c r="N20" s="198"/>
      <c r="O20" s="370"/>
      <c r="P20" s="200"/>
      <c r="Q20" s="29" t="str">
        <f t="shared" si="5"/>
        <v/>
      </c>
      <c r="R20" s="192">
        <f t="shared" si="2"/>
        <v>0</v>
      </c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3"/>
      <c r="AW20" s="203"/>
      <c r="AX20" s="184"/>
    </row>
    <row r="21" spans="1:50" ht="12.6" customHeight="1">
      <c r="A21" s="195">
        <f t="shared" si="3"/>
        <v>15</v>
      </c>
      <c r="B21" s="195" t="s">
        <v>640</v>
      </c>
      <c r="C21" s="195" t="s">
        <v>365</v>
      </c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8"/>
      <c r="O21" s="370"/>
      <c r="P21" s="200"/>
      <c r="Q21" s="29" t="str">
        <f t="shared" si="5"/>
        <v/>
      </c>
      <c r="R21" s="192">
        <f t="shared" si="2"/>
        <v>0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3"/>
      <c r="AW21" s="203"/>
      <c r="AX21" s="184"/>
    </row>
    <row r="22" spans="1:50" ht="12.6" customHeight="1">
      <c r="A22" s="195">
        <f t="shared" si="3"/>
        <v>16</v>
      </c>
      <c r="B22" s="195" t="s">
        <v>640</v>
      </c>
      <c r="C22" s="195" t="s">
        <v>365</v>
      </c>
      <c r="D22" s="196"/>
      <c r="E22" s="196"/>
      <c r="F22" s="196"/>
      <c r="G22" s="196"/>
      <c r="H22" s="196"/>
      <c r="I22" s="196"/>
      <c r="J22" s="196"/>
      <c r="K22" s="196"/>
      <c r="L22" s="196"/>
      <c r="M22" s="196"/>
      <c r="N22" s="198"/>
      <c r="O22" s="370"/>
      <c r="P22" s="200"/>
      <c r="Q22" s="29" t="str">
        <f t="shared" si="5"/>
        <v/>
      </c>
      <c r="R22" s="192">
        <f t="shared" si="2"/>
        <v>0</v>
      </c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3"/>
      <c r="AW22" s="203"/>
      <c r="AX22" s="184"/>
    </row>
    <row r="23" spans="1:50" ht="12.6" customHeight="1">
      <c r="A23" s="195">
        <f t="shared" si="3"/>
        <v>17</v>
      </c>
      <c r="B23" s="195" t="s">
        <v>640</v>
      </c>
      <c r="C23" s="195" t="s">
        <v>365</v>
      </c>
      <c r="D23" s="196"/>
      <c r="E23" s="196"/>
      <c r="F23" s="196"/>
      <c r="G23" s="196"/>
      <c r="H23" s="196"/>
      <c r="I23" s="196"/>
      <c r="J23" s="196"/>
      <c r="K23" s="196"/>
      <c r="L23" s="196"/>
      <c r="M23" s="196"/>
      <c r="N23" s="198"/>
      <c r="O23" s="370"/>
      <c r="P23" s="200"/>
      <c r="Q23" s="29" t="str">
        <f t="shared" si="5"/>
        <v/>
      </c>
      <c r="R23" s="192">
        <f t="shared" si="2"/>
        <v>0</v>
      </c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3"/>
      <c r="AW23" s="203"/>
      <c r="AX23" s="184"/>
    </row>
    <row r="24" spans="1:50" ht="12.6" customHeight="1">
      <c r="A24" s="195">
        <f t="shared" si="3"/>
        <v>18</v>
      </c>
      <c r="B24" s="195" t="s">
        <v>640</v>
      </c>
      <c r="C24" s="195" t="s">
        <v>365</v>
      </c>
      <c r="D24" s="429"/>
      <c r="E24" s="429"/>
      <c r="F24" s="429"/>
      <c r="G24" s="196"/>
      <c r="H24" s="196"/>
      <c r="I24" s="429"/>
      <c r="J24" s="429"/>
      <c r="K24" s="429"/>
      <c r="L24" s="429"/>
      <c r="M24" s="429"/>
      <c r="N24" s="430"/>
      <c r="O24" s="370"/>
      <c r="P24" s="217"/>
      <c r="Q24" s="29" t="str">
        <f t="shared" si="5"/>
        <v/>
      </c>
      <c r="R24" s="192">
        <f t="shared" si="2"/>
        <v>0</v>
      </c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1"/>
      <c r="AF24" s="201"/>
      <c r="AG24" s="201"/>
      <c r="AH24" s="201"/>
      <c r="AJ24" s="201"/>
      <c r="AK24" s="201"/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4"/>
      <c r="AW24" s="204"/>
      <c r="AX24" s="184"/>
    </row>
    <row r="25" spans="1:50" ht="12.6" customHeight="1">
      <c r="A25" s="195">
        <f t="shared" si="3"/>
        <v>19</v>
      </c>
      <c r="B25" s="195" t="s">
        <v>640</v>
      </c>
      <c r="C25" s="195" t="s">
        <v>365</v>
      </c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8"/>
      <c r="O25" s="370"/>
      <c r="P25" s="200"/>
      <c r="Q25" s="29" t="str">
        <f t="shared" si="5"/>
        <v/>
      </c>
      <c r="R25" s="192">
        <f t="shared" si="2"/>
        <v>0</v>
      </c>
      <c r="S25" s="203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1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3"/>
      <c r="AW25" s="203"/>
      <c r="AX25" s="184"/>
    </row>
    <row r="26" spans="1:50" ht="12.6" customHeight="1">
      <c r="A26" s="195">
        <f t="shared" si="3"/>
        <v>20</v>
      </c>
      <c r="B26" s="195" t="s">
        <v>640</v>
      </c>
      <c r="C26" s="195" t="s">
        <v>365</v>
      </c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198"/>
      <c r="O26" s="370"/>
      <c r="P26" s="200"/>
      <c r="Q26" s="29" t="str">
        <f t="shared" si="5"/>
        <v/>
      </c>
      <c r="R26" s="192">
        <f t="shared" si="2"/>
        <v>0</v>
      </c>
      <c r="S26" s="203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3"/>
      <c r="AW26" s="203"/>
      <c r="AX26" s="184"/>
    </row>
    <row r="27" spans="1:50" ht="12.6" customHeight="1">
      <c r="A27" s="195">
        <f t="shared" si="3"/>
        <v>21</v>
      </c>
      <c r="B27" s="195" t="s">
        <v>640</v>
      </c>
      <c r="C27" s="195" t="s">
        <v>365</v>
      </c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98"/>
      <c r="O27" s="370"/>
      <c r="P27" s="200"/>
      <c r="Q27" s="29" t="str">
        <f t="shared" si="5"/>
        <v/>
      </c>
      <c r="R27" s="192">
        <f t="shared" si="2"/>
        <v>0</v>
      </c>
      <c r="S27" s="203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3"/>
      <c r="AW27" s="203"/>
      <c r="AX27" s="184"/>
    </row>
    <row r="28" spans="1:50" ht="12.6" customHeight="1">
      <c r="A28" s="195">
        <f t="shared" si="3"/>
        <v>22</v>
      </c>
      <c r="B28" s="195" t="s">
        <v>640</v>
      </c>
      <c r="C28" s="195" t="s">
        <v>365</v>
      </c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198"/>
      <c r="O28" s="370"/>
      <c r="P28" s="200"/>
      <c r="Q28" s="29" t="str">
        <f t="shared" si="5"/>
        <v/>
      </c>
      <c r="R28" s="192">
        <f t="shared" si="2"/>
        <v>0</v>
      </c>
      <c r="S28" s="203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3"/>
      <c r="AW28" s="203"/>
      <c r="AX28" s="184"/>
    </row>
    <row r="29" spans="1:50" ht="12.6" customHeight="1">
      <c r="A29" s="195">
        <f t="shared" si="3"/>
        <v>23</v>
      </c>
      <c r="B29" s="195" t="s">
        <v>640</v>
      </c>
      <c r="C29" s="195" t="s">
        <v>365</v>
      </c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98"/>
      <c r="O29" s="370"/>
      <c r="P29" s="200"/>
      <c r="Q29" s="29" t="str">
        <f t="shared" si="5"/>
        <v/>
      </c>
      <c r="R29" s="192">
        <f t="shared" si="2"/>
        <v>0</v>
      </c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3"/>
      <c r="AW29" s="203"/>
      <c r="AX29" s="184"/>
    </row>
    <row r="30" spans="1:50" ht="12.6" customHeight="1">
      <c r="A30" s="195">
        <f t="shared" si="3"/>
        <v>24</v>
      </c>
      <c r="B30" s="195" t="s">
        <v>640</v>
      </c>
      <c r="C30" s="195" t="s">
        <v>365</v>
      </c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8"/>
      <c r="O30" s="370"/>
      <c r="P30" s="200"/>
      <c r="Q30" s="29" t="str">
        <f t="shared" si="5"/>
        <v/>
      </c>
      <c r="R30" s="192">
        <f t="shared" si="2"/>
        <v>0</v>
      </c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3"/>
      <c r="AW30" s="203"/>
      <c r="AX30" s="184"/>
    </row>
    <row r="31" spans="1:50" ht="12.6" customHeight="1">
      <c r="A31" s="195">
        <f t="shared" si="3"/>
        <v>25</v>
      </c>
      <c r="B31" s="195" t="s">
        <v>640</v>
      </c>
      <c r="C31" s="195" t="s">
        <v>365</v>
      </c>
      <c r="D31" s="196"/>
      <c r="E31" s="196"/>
      <c r="F31" s="196"/>
      <c r="G31" s="196"/>
      <c r="H31" s="196"/>
      <c r="I31" s="196"/>
      <c r="J31" s="196"/>
      <c r="K31" s="196"/>
      <c r="L31" s="196"/>
      <c r="M31" s="196"/>
      <c r="N31" s="198"/>
      <c r="O31" s="370"/>
      <c r="P31" s="200"/>
      <c r="Q31" s="29" t="str">
        <f t="shared" si="5"/>
        <v/>
      </c>
      <c r="R31" s="192">
        <f t="shared" si="2"/>
        <v>0</v>
      </c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3"/>
      <c r="AW31" s="203"/>
      <c r="AX31" s="184"/>
    </row>
    <row r="32" spans="1:50" ht="12.6" customHeight="1">
      <c r="A32" s="195">
        <f t="shared" si="3"/>
        <v>26</v>
      </c>
      <c r="B32" s="195" t="s">
        <v>640</v>
      </c>
      <c r="C32" s="195" t="s">
        <v>365</v>
      </c>
      <c r="D32" s="429"/>
      <c r="E32" s="429"/>
      <c r="F32" s="429"/>
      <c r="G32" s="429"/>
      <c r="H32" s="429"/>
      <c r="I32" s="429"/>
      <c r="J32" s="429"/>
      <c r="K32" s="429"/>
      <c r="L32" s="429"/>
      <c r="M32" s="429"/>
      <c r="N32" s="430"/>
      <c r="O32" s="370"/>
      <c r="P32" s="200"/>
      <c r="Q32" s="29" t="str">
        <f t="shared" si="5"/>
        <v/>
      </c>
      <c r="R32" s="192">
        <f t="shared" si="2"/>
        <v>0</v>
      </c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201"/>
      <c r="AI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4"/>
      <c r="AW32" s="204"/>
      <c r="AX32" s="184"/>
    </row>
    <row r="33" spans="1:50" ht="12.6" customHeight="1">
      <c r="A33" s="195">
        <f t="shared" si="3"/>
        <v>27</v>
      </c>
      <c r="B33" s="195" t="s">
        <v>640</v>
      </c>
      <c r="C33" s="195" t="s">
        <v>365</v>
      </c>
      <c r="D33" s="429"/>
      <c r="E33" s="429"/>
      <c r="F33" s="429"/>
      <c r="G33" s="429"/>
      <c r="H33" s="429"/>
      <c r="I33" s="429"/>
      <c r="J33" s="429"/>
      <c r="K33" s="429"/>
      <c r="L33" s="429"/>
      <c r="M33" s="429"/>
      <c r="N33" s="430"/>
      <c r="O33" s="370"/>
      <c r="P33" s="200"/>
      <c r="Q33" s="29" t="str">
        <f t="shared" si="5"/>
        <v/>
      </c>
      <c r="R33" s="192">
        <f t="shared" si="2"/>
        <v>0</v>
      </c>
      <c r="S33" s="201"/>
      <c r="T33" s="201"/>
      <c r="U33" s="201"/>
      <c r="V33" s="201"/>
      <c r="W33" s="201"/>
      <c r="X33" s="201"/>
      <c r="Y33" s="201"/>
      <c r="Z33" s="201"/>
      <c r="AA33" s="201"/>
      <c r="AB33" s="201"/>
      <c r="AC33" s="201"/>
      <c r="AD33" s="201"/>
      <c r="AE33" s="201"/>
      <c r="AF33" s="201"/>
      <c r="AG33" s="201"/>
      <c r="AH33" s="201"/>
      <c r="AI33" s="201"/>
      <c r="AJ33" s="201"/>
      <c r="AK33" s="201"/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4"/>
      <c r="AW33" s="204"/>
      <c r="AX33" s="184"/>
    </row>
    <row r="34" spans="1:50" ht="12.6" customHeight="1">
      <c r="A34" s="195">
        <f t="shared" si="3"/>
        <v>28</v>
      </c>
      <c r="B34" s="195" t="s">
        <v>640</v>
      </c>
      <c r="C34" s="195" t="s">
        <v>365</v>
      </c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8"/>
      <c r="O34" s="370"/>
      <c r="P34" s="200"/>
      <c r="Q34" s="29" t="str">
        <f t="shared" si="5"/>
        <v/>
      </c>
      <c r="R34" s="192">
        <f t="shared" si="2"/>
        <v>0</v>
      </c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1"/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4"/>
      <c r="AW34" s="204"/>
      <c r="AX34" s="184"/>
    </row>
    <row r="35" spans="1:50" ht="12.6" customHeight="1">
      <c r="A35" s="195">
        <f t="shared" si="3"/>
        <v>29</v>
      </c>
      <c r="B35" s="195" t="s">
        <v>640</v>
      </c>
      <c r="C35" s="195" t="s">
        <v>365</v>
      </c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8"/>
      <c r="O35" s="370"/>
      <c r="P35" s="200"/>
      <c r="Q35" s="29" t="str">
        <f t="shared" si="5"/>
        <v/>
      </c>
      <c r="R35" s="192">
        <f t="shared" si="2"/>
        <v>0</v>
      </c>
      <c r="S35" s="201"/>
      <c r="T35" s="201"/>
      <c r="U35" s="201"/>
      <c r="V35" s="201"/>
      <c r="W35" s="201"/>
      <c r="X35" s="201"/>
      <c r="Y35" s="201"/>
      <c r="Z35" s="201"/>
      <c r="AA35" s="201"/>
      <c r="AB35" s="201"/>
      <c r="AC35" s="201"/>
      <c r="AD35" s="201"/>
      <c r="AE35" s="201"/>
      <c r="AF35" s="201"/>
      <c r="AG35" s="201"/>
      <c r="AH35" s="201"/>
      <c r="AI35" s="201"/>
      <c r="AJ35" s="201"/>
      <c r="AK35" s="201"/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4"/>
      <c r="AW35" s="204"/>
      <c r="AX35" s="184"/>
    </row>
    <row r="36" spans="1:50" ht="12.6" customHeight="1">
      <c r="A36" s="195">
        <f t="shared" si="3"/>
        <v>30</v>
      </c>
      <c r="B36" s="195" t="s">
        <v>640</v>
      </c>
      <c r="C36" s="195" t="s">
        <v>365</v>
      </c>
      <c r="D36" s="429"/>
      <c r="E36" s="429"/>
      <c r="F36" s="429"/>
      <c r="G36" s="429"/>
      <c r="H36" s="429"/>
      <c r="I36" s="429"/>
      <c r="J36" s="429"/>
      <c r="K36" s="429"/>
      <c r="L36" s="429"/>
      <c r="M36" s="429"/>
      <c r="N36" s="430"/>
      <c r="O36" s="370"/>
      <c r="P36" s="200"/>
      <c r="Q36" s="29" t="str">
        <f t="shared" si="5"/>
        <v/>
      </c>
      <c r="R36" s="192">
        <f t="shared" si="2"/>
        <v>0</v>
      </c>
      <c r="S36" s="201"/>
      <c r="T36" s="201"/>
      <c r="U36" s="201"/>
      <c r="V36" s="201"/>
      <c r="W36" s="201"/>
      <c r="X36" s="201"/>
      <c r="Y36" s="201"/>
      <c r="Z36" s="201"/>
      <c r="AA36" s="201"/>
      <c r="AB36" s="201"/>
      <c r="AC36" s="201"/>
      <c r="AD36" s="201"/>
      <c r="AE36" s="201"/>
      <c r="AF36" s="201"/>
      <c r="AG36" s="201"/>
      <c r="AH36" s="201"/>
      <c r="AI36" s="201"/>
      <c r="AJ36" s="201"/>
      <c r="AK36" s="201"/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4"/>
      <c r="AW36" s="204"/>
      <c r="AX36" s="184"/>
    </row>
    <row r="37" spans="1:50" ht="12.6" customHeight="1">
      <c r="A37" s="195">
        <f t="shared" si="3"/>
        <v>31</v>
      </c>
      <c r="B37" s="195" t="s">
        <v>640</v>
      </c>
      <c r="C37" s="195" t="s">
        <v>365</v>
      </c>
      <c r="D37" s="429"/>
      <c r="E37" s="429"/>
      <c r="F37" s="429"/>
      <c r="G37" s="429"/>
      <c r="H37" s="429"/>
      <c r="I37" s="429"/>
      <c r="J37" s="429"/>
      <c r="K37" s="429"/>
      <c r="L37" s="429"/>
      <c r="M37" s="429"/>
      <c r="N37" s="430"/>
      <c r="O37" s="370"/>
      <c r="P37" s="200"/>
      <c r="Q37" s="29" t="str">
        <f t="shared" si="5"/>
        <v/>
      </c>
      <c r="R37" s="192">
        <f t="shared" si="2"/>
        <v>0</v>
      </c>
      <c r="S37" s="201"/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4"/>
      <c r="AW37" s="204"/>
      <c r="AX37" s="184"/>
    </row>
    <row r="38" spans="1:50" ht="12.6" customHeight="1">
      <c r="A38" s="195">
        <f t="shared" si="3"/>
        <v>32</v>
      </c>
      <c r="B38" s="195" t="s">
        <v>640</v>
      </c>
      <c r="C38" s="195" t="s">
        <v>365</v>
      </c>
      <c r="D38" s="429"/>
      <c r="E38" s="429"/>
      <c r="F38" s="429"/>
      <c r="G38" s="429"/>
      <c r="H38" s="429"/>
      <c r="I38" s="429"/>
      <c r="J38" s="429"/>
      <c r="K38" s="429"/>
      <c r="L38" s="429"/>
      <c r="M38" s="429"/>
      <c r="N38" s="430"/>
      <c r="O38" s="370"/>
      <c r="P38" s="200"/>
      <c r="Q38" s="29" t="str">
        <f t="shared" si="5"/>
        <v/>
      </c>
      <c r="R38" s="192">
        <f t="shared" si="2"/>
        <v>0</v>
      </c>
      <c r="S38" s="201"/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1"/>
      <c r="AK38" s="201"/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4"/>
      <c r="AW38" s="204"/>
      <c r="AX38" s="184"/>
    </row>
    <row r="39" spans="1:50" ht="12.6" customHeight="1">
      <c r="A39" s="195">
        <f t="shared" si="3"/>
        <v>33</v>
      </c>
      <c r="B39" s="195" t="s">
        <v>640</v>
      </c>
      <c r="C39" s="195" t="s">
        <v>365</v>
      </c>
      <c r="D39" s="429"/>
      <c r="E39" s="429"/>
      <c r="F39" s="429"/>
      <c r="G39" s="429"/>
      <c r="H39" s="429"/>
      <c r="I39" s="429"/>
      <c r="J39" s="429"/>
      <c r="K39" s="429"/>
      <c r="L39" s="429"/>
      <c r="M39" s="429"/>
      <c r="N39" s="430"/>
      <c r="O39" s="370"/>
      <c r="P39" s="200"/>
      <c r="Q39" s="29" t="str">
        <f t="shared" si="5"/>
        <v/>
      </c>
      <c r="R39" s="192">
        <f t="shared" si="2"/>
        <v>0</v>
      </c>
      <c r="S39" s="201"/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1"/>
      <c r="AK39" s="201"/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4"/>
      <c r="AW39" s="204"/>
      <c r="AX39" s="184"/>
    </row>
    <row r="40" spans="1:50" ht="12.6" customHeight="1">
      <c r="A40" s="195">
        <f t="shared" si="3"/>
        <v>34</v>
      </c>
      <c r="B40" s="195" t="s">
        <v>640</v>
      </c>
      <c r="C40" s="195" t="s">
        <v>365</v>
      </c>
      <c r="D40" s="429"/>
      <c r="E40" s="429"/>
      <c r="F40" s="429"/>
      <c r="G40" s="429"/>
      <c r="H40" s="429"/>
      <c r="I40" s="429"/>
      <c r="J40" s="429"/>
      <c r="K40" s="429"/>
      <c r="L40" s="429"/>
      <c r="M40" s="429"/>
      <c r="N40" s="430"/>
      <c r="O40" s="370"/>
      <c r="P40" s="200"/>
      <c r="Q40" s="29" t="str">
        <f t="shared" si="5"/>
        <v/>
      </c>
      <c r="R40" s="192">
        <f t="shared" si="2"/>
        <v>0</v>
      </c>
      <c r="S40" s="201"/>
      <c r="T40" s="201"/>
      <c r="U40" s="201"/>
      <c r="V40" s="201"/>
      <c r="W40" s="201"/>
      <c r="X40" s="201"/>
      <c r="Y40" s="201"/>
      <c r="Z40" s="201"/>
      <c r="AA40" s="201"/>
      <c r="AB40" s="201"/>
      <c r="AC40" s="201"/>
      <c r="AD40" s="201"/>
      <c r="AE40" s="201"/>
      <c r="AF40" s="201"/>
      <c r="AG40" s="201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4"/>
      <c r="AW40" s="204"/>
      <c r="AX40" s="184"/>
    </row>
    <row r="41" spans="1:50" ht="12.6" customHeight="1">
      <c r="A41" s="195">
        <f t="shared" si="3"/>
        <v>35</v>
      </c>
      <c r="B41" s="195" t="s">
        <v>640</v>
      </c>
      <c r="C41" s="195" t="s">
        <v>365</v>
      </c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8"/>
      <c r="O41" s="370"/>
      <c r="P41" s="200"/>
      <c r="Q41" s="29" t="str">
        <f t="shared" si="5"/>
        <v/>
      </c>
      <c r="R41" s="192">
        <f t="shared" si="2"/>
        <v>0</v>
      </c>
      <c r="S41" s="203"/>
      <c r="T41" s="203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184"/>
    </row>
    <row r="42" spans="1:50" ht="12.6" customHeight="1">
      <c r="A42" s="206"/>
      <c r="B42" s="207" t="s">
        <v>348</v>
      </c>
      <c r="C42" s="207"/>
      <c r="D42" s="432"/>
      <c r="E42" s="433"/>
      <c r="F42" s="433"/>
      <c r="G42" s="433"/>
      <c r="H42" s="433"/>
      <c r="I42" s="434"/>
      <c r="J42" s="434"/>
      <c r="K42" s="434"/>
      <c r="L42" s="434"/>
      <c r="M42" s="434"/>
      <c r="N42" s="434"/>
      <c r="O42" s="209"/>
      <c r="P42" s="210"/>
      <c r="Q42" s="435"/>
      <c r="R42" s="365"/>
      <c r="S42" s="365"/>
      <c r="T42" s="365"/>
      <c r="U42" s="365"/>
      <c r="V42" s="365"/>
      <c r="W42" s="365"/>
      <c r="X42" s="365"/>
      <c r="Y42" s="365"/>
      <c r="Z42" s="365"/>
      <c r="AA42" s="365"/>
      <c r="AB42" s="365"/>
      <c r="AC42" s="365"/>
      <c r="AD42" s="365"/>
      <c r="AE42" s="365"/>
      <c r="AF42" s="365"/>
      <c r="AG42" s="365"/>
      <c r="AH42" s="365"/>
      <c r="AI42" s="365"/>
      <c r="AJ42" s="365"/>
      <c r="AK42" s="365"/>
      <c r="AL42" s="365"/>
      <c r="AM42" s="365"/>
      <c r="AN42" s="365"/>
      <c r="AO42" s="365"/>
      <c r="AP42" s="365"/>
      <c r="AQ42" s="365"/>
      <c r="AR42" s="365"/>
      <c r="AS42" s="365"/>
      <c r="AT42" s="365"/>
      <c r="AU42" s="365"/>
      <c r="AV42" s="365"/>
      <c r="AW42" s="364"/>
      <c r="AX42" s="212"/>
    </row>
    <row r="43" spans="1:50">
      <c r="I43" s="171"/>
      <c r="J43" s="171"/>
      <c r="K43" s="171"/>
      <c r="L43" s="171"/>
      <c r="M43" s="171"/>
      <c r="P43" s="214"/>
      <c r="Q43" s="215"/>
      <c r="R43" s="215"/>
      <c r="S43" s="174"/>
      <c r="AW43" s="167"/>
      <c r="AX43" s="167"/>
    </row>
  </sheetData>
  <autoFilter ref="A6:AW42" xr:uid="{00000000-0009-0000-0000-00000D000000}"/>
  <phoneticPr fontId="4"/>
  <conditionalFormatting sqref="S7:AW42">
    <cfRule type="expression" dxfId="24" priority="1">
      <formula>S$5=0</formula>
    </cfRule>
  </conditionalFormatting>
  <dataValidations count="5">
    <dataValidation type="list" allowBlank="1" showInputMessage="1" showErrorMessage="1" sqref="C7:C41" xr:uid="{00000000-0002-0000-0D00-000000000000}">
      <formula1>役割</formula1>
    </dataValidation>
    <dataValidation type="list" allowBlank="1" showInputMessage="1" showErrorMessage="1" sqref="B7:B41" xr:uid="{00000000-0002-0000-0D00-000001000000}">
      <formula1>メンバ</formula1>
    </dataValidation>
    <dataValidation type="list" allowBlank="1" showInputMessage="1" showErrorMessage="1" sqref="D7:D41" xr:uid="{00000000-0002-0000-0D00-000002000000}">
      <formula1>分類1</formula1>
    </dataValidation>
    <dataValidation type="list" allowBlank="1" showInputMessage="1" sqref="N7:N42" xr:uid="{00000000-0002-0000-0D00-000003000000}">
      <formula1>補助1</formula1>
    </dataValidation>
    <dataValidation type="list" allowBlank="1" showInputMessage="1" showErrorMessage="1" sqref="E7:M41" xr:uid="{00000000-0002-0000-0D00-000004000000}">
      <formula1>INDIRECT(D7)</formula1>
    </dataValidation>
  </dataValidations>
  <pageMargins left="0.7" right="0.7" top="0.75" bottom="0.75" header="0.3" footer="0.3"/>
  <pageSetup paperSize="9" scale="30" orientation="landscape" r:id="rId1"/>
  <colBreaks count="1" manualBreakCount="1">
    <brk id="18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>
    <tabColor rgb="FFFFC000"/>
    <pageSetUpPr fitToPage="1"/>
  </sheetPr>
  <dimension ref="A1:XEJ447"/>
  <sheetViews>
    <sheetView showGridLines="0" zoomScale="70" zoomScaleNormal="70" workbookViewId="0"/>
  </sheetViews>
  <sheetFormatPr defaultColWidth="3" defaultRowHeight="14.25" outlineLevelCol="1"/>
  <cols>
    <col min="1" max="1" width="3" style="174"/>
    <col min="2" max="2" width="3.375" style="167" bestFit="1" customWidth="1"/>
    <col min="3" max="4" width="6.375" style="168" customWidth="1"/>
    <col min="5" max="5" width="8.125" style="167" customWidth="1"/>
    <col min="6" max="14" width="8.125" style="213" customWidth="1"/>
    <col min="15" max="16" width="8.125" style="171" customWidth="1"/>
    <col min="17" max="17" width="52.875" style="172" bestFit="1" customWidth="1"/>
    <col min="18" max="19" width="4.5" style="172" customWidth="1"/>
    <col min="20" max="20" width="4.5" style="173" hidden="1" customWidth="1" outlineLevel="1"/>
    <col min="21" max="27" width="4.5" style="174" hidden="1" customWidth="1" outlineLevel="1"/>
    <col min="28" max="28" width="4.5" style="174" hidden="1" customWidth="1" outlineLevel="1" collapsed="1"/>
    <col min="29" max="50" width="4.5" style="174" hidden="1" customWidth="1" outlineLevel="1"/>
    <col min="51" max="51" width="3" style="174" collapsed="1"/>
    <col min="52" max="53" width="6.375" style="243" customWidth="1"/>
    <col min="54" max="73" width="6.375" style="172" hidden="1" customWidth="1" outlineLevel="1"/>
    <col min="74" max="74" width="3" style="167" collapsed="1"/>
    <col min="75" max="16384" width="3" style="167"/>
  </cols>
  <sheetData>
    <row r="1" spans="1:73" ht="34.9" customHeight="1">
      <c r="E1" s="169"/>
      <c r="F1" s="170"/>
      <c r="G1" s="170"/>
      <c r="H1" s="170"/>
      <c r="I1" s="170"/>
      <c r="J1" s="170"/>
      <c r="K1" s="170"/>
      <c r="L1" s="170"/>
      <c r="M1" s="170"/>
      <c r="N1" s="170"/>
    </row>
    <row r="2" spans="1:73" ht="14.45" customHeight="1">
      <c r="B2" s="311" t="s">
        <v>347</v>
      </c>
      <c r="C2" s="311" t="s">
        <v>80</v>
      </c>
      <c r="D2" s="311" t="s">
        <v>67</v>
      </c>
      <c r="E2" s="311" t="s">
        <v>0</v>
      </c>
      <c r="F2" s="311" t="s">
        <v>1</v>
      </c>
      <c r="G2" s="311" t="s">
        <v>2</v>
      </c>
      <c r="H2" s="311" t="s">
        <v>3</v>
      </c>
      <c r="I2" s="311" t="s">
        <v>4</v>
      </c>
      <c r="J2" s="311" t="s">
        <v>5</v>
      </c>
      <c r="K2" s="311" t="s">
        <v>6</v>
      </c>
      <c r="L2" s="311" t="s">
        <v>7</v>
      </c>
      <c r="M2" s="311" t="s">
        <v>190</v>
      </c>
      <c r="N2" s="311" t="s">
        <v>191</v>
      </c>
      <c r="O2" s="107" t="s">
        <v>210</v>
      </c>
      <c r="P2" s="312" t="s">
        <v>211</v>
      </c>
      <c r="Q2" s="313" t="s">
        <v>81</v>
      </c>
      <c r="R2" s="175"/>
      <c r="S2" s="176"/>
      <c r="T2" s="177">
        <f>設定!$C$2</f>
        <v>43525</v>
      </c>
      <c r="U2" s="178">
        <f>IF(T2="","",IF(MONTH(設定!$C$2)=MONTH(T2+1),T2+1,""))</f>
        <v>43526</v>
      </c>
      <c r="V2" s="178">
        <f>IF(U2="","",IF(MONTH(設定!$C$2)=MONTH(U2+1),U2+1,""))</f>
        <v>43527</v>
      </c>
      <c r="W2" s="178">
        <f>IF(V2="","",IF(MONTH(設定!$C$2)=MONTH(V2+1),V2+1,""))</f>
        <v>43528</v>
      </c>
      <c r="X2" s="178">
        <f>IF(W2="","",IF(MONTH(設定!$C$2)=MONTH(W2+1),W2+1,""))</f>
        <v>43529</v>
      </c>
      <c r="Y2" s="178">
        <f>IF(X2="","",IF(MONTH(設定!$C$2)=MONTH(X2+1),X2+1,""))</f>
        <v>43530</v>
      </c>
      <c r="Z2" s="178">
        <f>IF(Y2="","",IF(MONTH(設定!$C$2)=MONTH(Y2+1),Y2+1,""))</f>
        <v>43531</v>
      </c>
      <c r="AA2" s="178">
        <f>IF(Z2="","",IF(MONTH(設定!$C$2)=MONTH(Z2+1),Z2+1,""))</f>
        <v>43532</v>
      </c>
      <c r="AB2" s="178">
        <f>IF(AA2="","",IF(MONTH(設定!$C$2)=MONTH(AA2+1),AA2+1,""))</f>
        <v>43533</v>
      </c>
      <c r="AC2" s="178">
        <f>IF(AB2="","",IF(MONTH(設定!$C$2)=MONTH(AB2+1),AB2+1,""))</f>
        <v>43534</v>
      </c>
      <c r="AD2" s="178">
        <f>IF(AC2="","",IF(MONTH(設定!$C$2)=MONTH(AC2+1),AC2+1,""))</f>
        <v>43535</v>
      </c>
      <c r="AE2" s="178">
        <f>IF(AD2="","",IF(MONTH(設定!$C$2)=MONTH(AD2+1),AD2+1,""))</f>
        <v>43536</v>
      </c>
      <c r="AF2" s="178">
        <f>IF(AE2="","",IF(MONTH(設定!$C$2)=MONTH(AE2+1),AE2+1,""))</f>
        <v>43537</v>
      </c>
      <c r="AG2" s="178">
        <f>IF(AF2="","",IF(MONTH(設定!$C$2)=MONTH(AF2+1),AF2+1,""))</f>
        <v>43538</v>
      </c>
      <c r="AH2" s="178">
        <f>IF(AG2="","",IF(MONTH(設定!$C$2)=MONTH(AG2+1),AG2+1,""))</f>
        <v>43539</v>
      </c>
      <c r="AI2" s="178">
        <f>IF(AH2="","",IF(MONTH(設定!$C$2)=MONTH(AH2+1),AH2+1,""))</f>
        <v>43540</v>
      </c>
      <c r="AJ2" s="178">
        <f>IF(AI2="","",IF(MONTH(設定!$C$2)=MONTH(AI2+1),AI2+1,""))</f>
        <v>43541</v>
      </c>
      <c r="AK2" s="178">
        <f>IF(AJ2="","",IF(MONTH(設定!$C$2)=MONTH(AJ2+1),AJ2+1,""))</f>
        <v>43542</v>
      </c>
      <c r="AL2" s="178">
        <f>IF(AK2="","",IF(MONTH(設定!$C$2)=MONTH(AK2+1),AK2+1,""))</f>
        <v>43543</v>
      </c>
      <c r="AM2" s="178">
        <f>IF(AL2="","",IF(MONTH(設定!$C$2)=MONTH(AL2+1),AL2+1,""))</f>
        <v>43544</v>
      </c>
      <c r="AN2" s="178">
        <f>IF(AM2="","",IF(MONTH(設定!$C$2)=MONTH(AM2+1),AM2+1,""))</f>
        <v>43545</v>
      </c>
      <c r="AO2" s="178">
        <f>IF(AN2="","",IF(MONTH(設定!$C$2)=MONTH(AN2+1),AN2+1,""))</f>
        <v>43546</v>
      </c>
      <c r="AP2" s="178">
        <f>IF(AO2="","",IF(MONTH(設定!$C$2)=MONTH(AO2+1),AO2+1,""))</f>
        <v>43547</v>
      </c>
      <c r="AQ2" s="178">
        <f>IF(AP2="","",IF(MONTH(設定!$C$2)=MONTH(AP2+1),AP2+1,""))</f>
        <v>43548</v>
      </c>
      <c r="AR2" s="178">
        <f>IF(AQ2="","",IF(MONTH(設定!$C$2)=MONTH(AQ2+1),AQ2+1,""))</f>
        <v>43549</v>
      </c>
      <c r="AS2" s="178">
        <f>IF(AR2="","",IF(MONTH(設定!$C$2)=MONTH(AR2+1),AR2+1,""))</f>
        <v>43550</v>
      </c>
      <c r="AT2" s="178">
        <f>IF(AS2="","",IF(MONTH(設定!$C$2)=MONTH(AS2+1),AS2+1,""))</f>
        <v>43551</v>
      </c>
      <c r="AU2" s="178">
        <f>IF(AT2="","",IF(MONTH(設定!$C$2)=MONTH(AT2+1),AT2+1,""))</f>
        <v>43552</v>
      </c>
      <c r="AV2" s="178">
        <f>IF(AU2="","",IF(MONTH(設定!$C$2)=MONTH(AU2+1),AU2+1,""))</f>
        <v>43553</v>
      </c>
      <c r="AW2" s="178">
        <f>IF(AV2="","",IF(MONTH(設定!$C$2)=MONTH(AV2+1),AV2+1,""))</f>
        <v>43554</v>
      </c>
      <c r="AX2" s="178">
        <f>IF(AW2="","",IF(MONTH(設定!$C$2)=MONTH(AW2+1),AW2+1,""))</f>
        <v>43555</v>
      </c>
      <c r="AY2" s="176"/>
      <c r="AZ2" s="219" t="s">
        <v>161</v>
      </c>
      <c r="BA2" s="219" t="s">
        <v>163</v>
      </c>
      <c r="BB2" s="220" t="s">
        <v>155</v>
      </c>
      <c r="BC2" s="221"/>
      <c r="BD2" s="221"/>
      <c r="BE2" s="222"/>
      <c r="BF2" s="220" t="s">
        <v>156</v>
      </c>
      <c r="BG2" s="221"/>
      <c r="BH2" s="221"/>
      <c r="BI2" s="222"/>
      <c r="BJ2" s="220" t="s">
        <v>157</v>
      </c>
      <c r="BK2" s="221"/>
      <c r="BL2" s="221"/>
      <c r="BM2" s="222"/>
      <c r="BN2" s="220" t="s">
        <v>158</v>
      </c>
      <c r="BO2" s="221"/>
      <c r="BP2" s="221"/>
      <c r="BQ2" s="222"/>
      <c r="BR2" s="220" t="s">
        <v>167</v>
      </c>
      <c r="BS2" s="221"/>
      <c r="BT2" s="221"/>
      <c r="BU2" s="222"/>
    </row>
    <row r="3" spans="1:73"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4"/>
      <c r="O3" s="315"/>
      <c r="P3" s="316" t="s">
        <v>212</v>
      </c>
      <c r="Q3" s="317"/>
      <c r="R3" s="180"/>
      <c r="S3" s="181"/>
      <c r="T3" s="182" t="str">
        <f t="shared" ref="T3:AX3" si="0">TEXT(T2,"aaa")</f>
        <v>金</v>
      </c>
      <c r="U3" s="183" t="str">
        <f t="shared" si="0"/>
        <v>土</v>
      </c>
      <c r="V3" s="183" t="str">
        <f t="shared" si="0"/>
        <v>日</v>
      </c>
      <c r="W3" s="183" t="str">
        <f t="shared" si="0"/>
        <v>月</v>
      </c>
      <c r="X3" s="183" t="str">
        <f t="shared" si="0"/>
        <v>火</v>
      </c>
      <c r="Y3" s="183" t="str">
        <f t="shared" si="0"/>
        <v>水</v>
      </c>
      <c r="Z3" s="183" t="str">
        <f t="shared" si="0"/>
        <v>木</v>
      </c>
      <c r="AA3" s="183" t="str">
        <f t="shared" si="0"/>
        <v>金</v>
      </c>
      <c r="AB3" s="183" t="str">
        <f t="shared" si="0"/>
        <v>土</v>
      </c>
      <c r="AC3" s="183" t="str">
        <f t="shared" si="0"/>
        <v>日</v>
      </c>
      <c r="AD3" s="183" t="str">
        <f t="shared" si="0"/>
        <v>月</v>
      </c>
      <c r="AE3" s="183" t="str">
        <f t="shared" si="0"/>
        <v>火</v>
      </c>
      <c r="AF3" s="183" t="str">
        <f t="shared" si="0"/>
        <v>水</v>
      </c>
      <c r="AG3" s="183" t="str">
        <f t="shared" si="0"/>
        <v>木</v>
      </c>
      <c r="AH3" s="183" t="str">
        <f t="shared" si="0"/>
        <v>金</v>
      </c>
      <c r="AI3" s="183" t="str">
        <f t="shared" si="0"/>
        <v>土</v>
      </c>
      <c r="AJ3" s="183" t="str">
        <f t="shared" si="0"/>
        <v>日</v>
      </c>
      <c r="AK3" s="183" t="str">
        <f t="shared" si="0"/>
        <v>月</v>
      </c>
      <c r="AL3" s="183" t="str">
        <f t="shared" si="0"/>
        <v>火</v>
      </c>
      <c r="AM3" s="183" t="str">
        <f t="shared" si="0"/>
        <v>水</v>
      </c>
      <c r="AN3" s="183" t="str">
        <f t="shared" si="0"/>
        <v>木</v>
      </c>
      <c r="AO3" s="183" t="str">
        <f t="shared" si="0"/>
        <v>金</v>
      </c>
      <c r="AP3" s="183" t="str">
        <f t="shared" si="0"/>
        <v>土</v>
      </c>
      <c r="AQ3" s="183" t="str">
        <f t="shared" si="0"/>
        <v>日</v>
      </c>
      <c r="AR3" s="183" t="str">
        <f t="shared" si="0"/>
        <v>月</v>
      </c>
      <c r="AS3" s="183" t="str">
        <f t="shared" si="0"/>
        <v>火</v>
      </c>
      <c r="AT3" s="183" t="str">
        <f t="shared" si="0"/>
        <v>水</v>
      </c>
      <c r="AU3" s="183" t="str">
        <f t="shared" si="0"/>
        <v>木</v>
      </c>
      <c r="AV3" s="183" t="str">
        <f t="shared" si="0"/>
        <v>金</v>
      </c>
      <c r="AW3" s="183" t="str">
        <f t="shared" si="0"/>
        <v>土</v>
      </c>
      <c r="AX3" s="183" t="str">
        <f t="shared" si="0"/>
        <v>日</v>
      </c>
      <c r="AY3" s="181"/>
      <c r="AZ3" s="223"/>
      <c r="BA3" s="223"/>
      <c r="BB3" s="224" t="s">
        <v>161</v>
      </c>
      <c r="BC3" s="221" t="s">
        <v>162</v>
      </c>
      <c r="BD3" s="219" t="s">
        <v>163</v>
      </c>
      <c r="BE3" s="225" t="s">
        <v>166</v>
      </c>
      <c r="BF3" s="224" t="s">
        <v>161</v>
      </c>
      <c r="BG3" s="221" t="s">
        <v>162</v>
      </c>
      <c r="BH3" s="219" t="s">
        <v>163</v>
      </c>
      <c r="BI3" s="225" t="s">
        <v>166</v>
      </c>
      <c r="BJ3" s="224" t="s">
        <v>161</v>
      </c>
      <c r="BK3" s="221" t="s">
        <v>162</v>
      </c>
      <c r="BL3" s="219" t="s">
        <v>163</v>
      </c>
      <c r="BM3" s="225" t="s">
        <v>166</v>
      </c>
      <c r="BN3" s="224" t="s">
        <v>161</v>
      </c>
      <c r="BO3" s="221" t="s">
        <v>162</v>
      </c>
      <c r="BP3" s="219" t="s">
        <v>163</v>
      </c>
      <c r="BQ3" s="225" t="s">
        <v>166</v>
      </c>
      <c r="BR3" s="224" t="s">
        <v>168</v>
      </c>
      <c r="BS3" s="221" t="s">
        <v>169</v>
      </c>
      <c r="BT3" s="219" t="s">
        <v>170</v>
      </c>
      <c r="BU3" s="225" t="s">
        <v>171</v>
      </c>
    </row>
    <row r="4" spans="1:73"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5"/>
      <c r="P4" s="316"/>
      <c r="Q4" s="317"/>
      <c r="R4" s="180"/>
      <c r="S4" s="181"/>
      <c r="T4" s="182">
        <f>IF(T5="","",VLOOKUP(T$2,勤務日数!$H$1:$L$366,3,FALSE))</f>
        <v>9</v>
      </c>
      <c r="U4" s="185">
        <f>IF(U3="日",T4+1,T4)</f>
        <v>9</v>
      </c>
      <c r="V4" s="185">
        <f t="shared" ref="V4:AA4" si="1">IF(V3="日",U4+1,U4)</f>
        <v>10</v>
      </c>
      <c r="W4" s="185">
        <f t="shared" si="1"/>
        <v>10</v>
      </c>
      <c r="X4" s="185">
        <f t="shared" si="1"/>
        <v>10</v>
      </c>
      <c r="Y4" s="185">
        <f t="shared" si="1"/>
        <v>10</v>
      </c>
      <c r="Z4" s="185">
        <f t="shared" si="1"/>
        <v>10</v>
      </c>
      <c r="AA4" s="185">
        <f t="shared" si="1"/>
        <v>10</v>
      </c>
      <c r="AB4" s="185">
        <f t="shared" ref="AB4" si="2">IF(AB3="日",AA4+1,AA4)</f>
        <v>10</v>
      </c>
      <c r="AC4" s="185">
        <f t="shared" ref="AC4" si="3">IF(AC3="日",AB4+1,AB4)</f>
        <v>11</v>
      </c>
      <c r="AD4" s="185">
        <f t="shared" ref="AD4" si="4">IF(AD3="日",AC4+1,AC4)</f>
        <v>11</v>
      </c>
      <c r="AE4" s="185">
        <f t="shared" ref="AE4" si="5">IF(AE3="日",AD4+1,AD4)</f>
        <v>11</v>
      </c>
      <c r="AF4" s="185">
        <f t="shared" ref="AF4" si="6">IF(AF3="日",AE4+1,AE4)</f>
        <v>11</v>
      </c>
      <c r="AG4" s="185">
        <f t="shared" ref="AG4" si="7">IF(AG3="日",AF4+1,AF4)</f>
        <v>11</v>
      </c>
      <c r="AH4" s="185">
        <f t="shared" ref="AH4" si="8">IF(AH3="日",AG4+1,AG4)</f>
        <v>11</v>
      </c>
      <c r="AI4" s="185">
        <f t="shared" ref="AI4" si="9">IF(AI3="日",AH4+1,AH4)</f>
        <v>11</v>
      </c>
      <c r="AJ4" s="185">
        <f t="shared" ref="AJ4" si="10">IF(AJ3="日",AI4+1,AI4)</f>
        <v>12</v>
      </c>
      <c r="AK4" s="185">
        <f t="shared" ref="AK4" si="11">IF(AK3="日",AJ4+1,AJ4)</f>
        <v>12</v>
      </c>
      <c r="AL4" s="185">
        <f t="shared" ref="AL4" si="12">IF(AL3="日",AK4+1,AK4)</f>
        <v>12</v>
      </c>
      <c r="AM4" s="185">
        <f t="shared" ref="AM4" si="13">IF(AM3="日",AL4+1,AL4)</f>
        <v>12</v>
      </c>
      <c r="AN4" s="185">
        <f t="shared" ref="AN4" si="14">IF(AN3="日",AM4+1,AM4)</f>
        <v>12</v>
      </c>
      <c r="AO4" s="185">
        <f t="shared" ref="AO4" si="15">IF(AO3="日",AN4+1,AN4)</f>
        <v>12</v>
      </c>
      <c r="AP4" s="185">
        <f t="shared" ref="AP4" si="16">IF(AP3="日",AO4+1,AO4)</f>
        <v>12</v>
      </c>
      <c r="AQ4" s="185">
        <f t="shared" ref="AQ4" si="17">IF(AQ3="日",AP4+1,AP4)</f>
        <v>13</v>
      </c>
      <c r="AR4" s="185">
        <f t="shared" ref="AR4" si="18">IF(AR3="日",AQ4+1,AQ4)</f>
        <v>13</v>
      </c>
      <c r="AS4" s="185">
        <f t="shared" ref="AS4" si="19">IF(AS3="日",AR4+1,AR4)</f>
        <v>13</v>
      </c>
      <c r="AT4" s="185">
        <f t="shared" ref="AT4" si="20">IF(AT3="日",AS4+1,AS4)</f>
        <v>13</v>
      </c>
      <c r="AU4" s="185">
        <f t="shared" ref="AU4" si="21">IF(AU3="日",AT4+1,AT4)</f>
        <v>13</v>
      </c>
      <c r="AV4" s="185">
        <f t="shared" ref="AV4" si="22">IF(AV3="日",AU4+1,AU4)</f>
        <v>13</v>
      </c>
      <c r="AW4" s="185">
        <f t="shared" ref="AW4" si="23">IF(AW3="日",AV4+1,AV4)</f>
        <v>13</v>
      </c>
      <c r="AX4" s="185">
        <f>IF(AX5="","",VLOOKUP(AX$2,勤務日数!$H$1:$L$366,3,FALSE))</f>
        <v>14</v>
      </c>
      <c r="AY4" s="226"/>
      <c r="AZ4" s="223"/>
      <c r="BA4" s="223"/>
      <c r="BB4" s="227"/>
      <c r="BC4" s="228">
        <f>T4</f>
        <v>9</v>
      </c>
      <c r="BD4" s="227"/>
      <c r="BE4" s="229"/>
      <c r="BF4" s="227"/>
      <c r="BG4" s="228">
        <f>BC4+1</f>
        <v>10</v>
      </c>
      <c r="BH4" s="227"/>
      <c r="BI4" s="229"/>
      <c r="BJ4" s="227"/>
      <c r="BK4" s="228">
        <f>BG4+1</f>
        <v>11</v>
      </c>
      <c r="BL4" s="227"/>
      <c r="BM4" s="229"/>
      <c r="BN4" s="227"/>
      <c r="BO4" s="228">
        <f>BK4+1</f>
        <v>12</v>
      </c>
      <c r="BP4" s="227"/>
      <c r="BQ4" s="229"/>
      <c r="BR4" s="227"/>
      <c r="BS4" s="228">
        <f>BO4+1</f>
        <v>13</v>
      </c>
      <c r="BT4" s="227"/>
      <c r="BU4" s="229"/>
    </row>
    <row r="5" spans="1:73" s="190" customFormat="1" ht="16.5" customHeight="1">
      <c r="A5" s="307"/>
      <c r="B5" s="314"/>
      <c r="C5" s="314"/>
      <c r="D5" s="314"/>
      <c r="E5" s="314"/>
      <c r="F5" s="314"/>
      <c r="G5" s="314"/>
      <c r="H5" s="314"/>
      <c r="I5" s="314"/>
      <c r="J5" s="314"/>
      <c r="K5" s="314"/>
      <c r="L5" s="314"/>
      <c r="M5" s="314"/>
      <c r="N5" s="314"/>
      <c r="O5" s="315"/>
      <c r="P5" s="316"/>
      <c r="Q5" s="317"/>
      <c r="R5" s="180"/>
      <c r="S5" s="186"/>
      <c r="T5" s="187">
        <f>IF(ISERROR(VLOOKUP(T$2,勤務日数!$H$1:$L$366,5,FALSE)),"",VLOOKUP(T$2,勤務日数!$H$1:$L$366,5,FALSE))</f>
        <v>1</v>
      </c>
      <c r="U5" s="188">
        <f>IF(ISERROR(VLOOKUP(U$2,勤務日数!$H$1:$L$366,5,FALSE)),"",VLOOKUP(U$2,勤務日数!$H$1:$L$366,5,FALSE))</f>
        <v>0</v>
      </c>
      <c r="V5" s="188">
        <f>IF(ISERROR(VLOOKUP(V$2,勤務日数!$H$1:$L$366,5,FALSE)),"",VLOOKUP(V$2,勤務日数!$H$1:$L$366,5,FALSE))</f>
        <v>0</v>
      </c>
      <c r="W5" s="188">
        <f>IF(ISERROR(VLOOKUP(W$2,勤務日数!$H$1:$L$366,5,FALSE)),"",VLOOKUP(W$2,勤務日数!$H$1:$L$366,5,FALSE))</f>
        <v>1</v>
      </c>
      <c r="X5" s="188">
        <f>IF(ISERROR(VLOOKUP(X$2,勤務日数!$H$1:$L$366,5,FALSE)),"",VLOOKUP(X$2,勤務日数!$H$1:$L$366,5,FALSE))</f>
        <v>1</v>
      </c>
      <c r="Y5" s="188">
        <f>IF(ISERROR(VLOOKUP(Y$2,勤務日数!$H$1:$L$366,5,FALSE)),"",VLOOKUP(Y$2,勤務日数!$H$1:$L$366,5,FALSE))</f>
        <v>1</v>
      </c>
      <c r="Z5" s="188">
        <f>IF(ISERROR(VLOOKUP(Z$2,勤務日数!$H$1:$L$366,5,FALSE)),"",VLOOKUP(Z$2,勤務日数!$H$1:$L$366,5,FALSE))</f>
        <v>1</v>
      </c>
      <c r="AA5" s="188">
        <f>IF(ISERROR(VLOOKUP(AA$2,勤務日数!$H$1:$L$366,5,FALSE)),"",VLOOKUP(AA$2,勤務日数!$H$1:$L$366,5,FALSE))</f>
        <v>1</v>
      </c>
      <c r="AB5" s="188">
        <f>IF(ISERROR(VLOOKUP(AB$2,勤務日数!$H$1:$L$366,5,FALSE)),"",VLOOKUP(AB$2,勤務日数!$H$1:$L$366,5,FALSE))</f>
        <v>0</v>
      </c>
      <c r="AC5" s="188">
        <f>IF(ISERROR(VLOOKUP(AC$2,勤務日数!$H$1:$L$366,5,FALSE)),"",VLOOKUP(AC$2,勤務日数!$H$1:$L$366,5,FALSE))</f>
        <v>0</v>
      </c>
      <c r="AD5" s="188">
        <f>IF(ISERROR(VLOOKUP(AD$2,勤務日数!$H$1:$L$366,5,FALSE)),"",VLOOKUP(AD$2,勤務日数!$H$1:$L$366,5,FALSE))</f>
        <v>1</v>
      </c>
      <c r="AE5" s="188">
        <f>IF(ISERROR(VLOOKUP(AE$2,勤務日数!$H$1:$L$366,5,FALSE)),"",VLOOKUP(AE$2,勤務日数!$H$1:$L$366,5,FALSE))</f>
        <v>1</v>
      </c>
      <c r="AF5" s="188">
        <f>IF(ISERROR(VLOOKUP(AF$2,勤務日数!$H$1:$L$366,5,FALSE)),"",VLOOKUP(AF$2,勤務日数!$H$1:$L$366,5,FALSE))</f>
        <v>1</v>
      </c>
      <c r="AG5" s="188">
        <f>IF(ISERROR(VLOOKUP(AG$2,勤務日数!$H$1:$L$366,5,FALSE)),"",VLOOKUP(AG$2,勤務日数!$H$1:$L$366,5,FALSE))</f>
        <v>1</v>
      </c>
      <c r="AH5" s="188">
        <f>IF(ISERROR(VLOOKUP(AH$2,勤務日数!$H$1:$L$366,5,FALSE)),"",VLOOKUP(AH$2,勤務日数!$H$1:$L$366,5,FALSE))</f>
        <v>1</v>
      </c>
      <c r="AI5" s="188">
        <f>IF(ISERROR(VLOOKUP(AI$2,勤務日数!$H$1:$L$366,5,FALSE)),"",VLOOKUP(AI$2,勤務日数!$H$1:$L$366,5,FALSE))</f>
        <v>0</v>
      </c>
      <c r="AJ5" s="188">
        <f>IF(ISERROR(VLOOKUP(AJ$2,勤務日数!$H$1:$L$366,5,FALSE)),"",VLOOKUP(AJ$2,勤務日数!$H$1:$L$366,5,FALSE))</f>
        <v>0</v>
      </c>
      <c r="AK5" s="188">
        <f>IF(ISERROR(VLOOKUP(AK$2,勤務日数!$H$1:$L$366,5,FALSE)),"",VLOOKUP(AK$2,勤務日数!$H$1:$L$366,5,FALSE))</f>
        <v>1</v>
      </c>
      <c r="AL5" s="188">
        <f>IF(ISERROR(VLOOKUP(AL$2,勤務日数!$H$1:$L$366,5,FALSE)),"",VLOOKUP(AL$2,勤務日数!$H$1:$L$366,5,FALSE))</f>
        <v>1</v>
      </c>
      <c r="AM5" s="188">
        <f>IF(ISERROR(VLOOKUP(AM$2,勤務日数!$H$1:$L$366,5,FALSE)),"",VLOOKUP(AM$2,勤務日数!$H$1:$L$366,5,FALSE))</f>
        <v>1</v>
      </c>
      <c r="AN5" s="188">
        <f>IF(ISERROR(VLOOKUP(AN$2,勤務日数!$H$1:$L$366,5,FALSE)),"",VLOOKUP(AN$2,勤務日数!$H$1:$L$366,5,FALSE))</f>
        <v>0</v>
      </c>
      <c r="AO5" s="188">
        <f>IF(ISERROR(VLOOKUP(AO$2,勤務日数!$H$1:$L$366,5,FALSE)),"",VLOOKUP(AO$2,勤務日数!$H$1:$L$366,5,FALSE))</f>
        <v>1</v>
      </c>
      <c r="AP5" s="188">
        <f>IF(ISERROR(VLOOKUP(AP$2,勤務日数!$H$1:$L$366,5,FALSE)),"",VLOOKUP(AP$2,勤務日数!$H$1:$L$366,5,FALSE))</f>
        <v>0</v>
      </c>
      <c r="AQ5" s="188">
        <f>IF(ISERROR(VLOOKUP(AQ$2,勤務日数!$H$1:$L$366,5,FALSE)),"",VLOOKUP(AQ$2,勤務日数!$H$1:$L$366,5,FALSE))</f>
        <v>0</v>
      </c>
      <c r="AR5" s="188">
        <f>IF(ISERROR(VLOOKUP(AR$2,勤務日数!$H$1:$L$366,5,FALSE)),"",VLOOKUP(AR$2,勤務日数!$H$1:$L$366,5,FALSE))</f>
        <v>1</v>
      </c>
      <c r="AS5" s="188">
        <f>IF(ISERROR(VLOOKUP(AS$2,勤務日数!$H$1:$L$366,5,FALSE)),"",VLOOKUP(AS$2,勤務日数!$H$1:$L$366,5,FALSE))</f>
        <v>1</v>
      </c>
      <c r="AT5" s="188">
        <f>IF(ISERROR(VLOOKUP(AT$2,勤務日数!$H$1:$L$366,5,FALSE)),"",VLOOKUP(AT$2,勤務日数!$H$1:$L$366,5,FALSE))</f>
        <v>1</v>
      </c>
      <c r="AU5" s="188">
        <f>IF(ISERROR(VLOOKUP(AU$2,勤務日数!$H$1:$L$366,5,FALSE)),"",VLOOKUP(AU$2,勤務日数!$H$1:$L$366,5,FALSE))</f>
        <v>1</v>
      </c>
      <c r="AV5" s="188">
        <f>IF(ISERROR(VLOOKUP(AV$2,勤務日数!$H$1:$L$366,5,FALSE)),"",VLOOKUP(AV$2,勤務日数!$H$1:$L$366,5,FALSE))</f>
        <v>1</v>
      </c>
      <c r="AW5" s="188">
        <f>IF(ISERROR(VLOOKUP(AW$2,勤務日数!$H$1:$L$366,5,FALSE)),"",VLOOKUP(AW$2,勤務日数!$H$1:$L$366,5,FALSE))</f>
        <v>0</v>
      </c>
      <c r="AX5" s="188">
        <f>IF(ISERROR(VLOOKUP(AX$2,勤務日数!$H$1:$L$366,5,FALSE)),"",VLOOKUP(AX$2,勤務日数!$H$1:$L$366,5,FALSE))</f>
        <v>0</v>
      </c>
      <c r="AY5" s="230"/>
      <c r="AZ5" s="244"/>
      <c r="BA5" s="244"/>
      <c r="BB5" s="231"/>
      <c r="BC5" s="232">
        <f>SUMIF($T$4:$AX$4,BC4,$T$5:$AX$5)</f>
        <v>1</v>
      </c>
      <c r="BD5" s="231"/>
      <c r="BE5" s="233"/>
      <c r="BF5" s="231"/>
      <c r="BG5" s="232">
        <f>SUMIF($T$4:$AX$4,BG4,$T$5:$AX$5)</f>
        <v>5</v>
      </c>
      <c r="BH5" s="231"/>
      <c r="BI5" s="233"/>
      <c r="BJ5" s="231"/>
      <c r="BK5" s="232">
        <f>SUMIF($T$4:$AX$4,BK4,$T$5:$AX$5)</f>
        <v>5</v>
      </c>
      <c r="BL5" s="231"/>
      <c r="BM5" s="233"/>
      <c r="BN5" s="231"/>
      <c r="BO5" s="232">
        <f>SUMIF($T$4:$AX$4,BO4,$T$5:$AX$5)</f>
        <v>4</v>
      </c>
      <c r="BP5" s="231"/>
      <c r="BQ5" s="233"/>
      <c r="BR5" s="231"/>
      <c r="BS5" s="232">
        <f>SUMIF($T$4:$AX$4,BS4,$T$5:$AX$5)</f>
        <v>5</v>
      </c>
      <c r="BT5" s="231"/>
      <c r="BU5" s="233"/>
    </row>
    <row r="6" spans="1:73" s="168" customFormat="1">
      <c r="A6" s="308"/>
      <c r="B6" s="318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8"/>
      <c r="O6" s="319"/>
      <c r="P6" s="320"/>
      <c r="Q6" s="321"/>
      <c r="R6" s="191"/>
      <c r="S6" s="192"/>
      <c r="T6" s="192">
        <f t="shared" ref="T6:AX6" si="24">SUBTOTAL(9,(T7:T1310))</f>
        <v>0.3125</v>
      </c>
      <c r="U6" s="193">
        <f t="shared" si="24"/>
        <v>0</v>
      </c>
      <c r="V6" s="193">
        <f t="shared" si="24"/>
        <v>0</v>
      </c>
      <c r="W6" s="193">
        <f t="shared" si="24"/>
        <v>0</v>
      </c>
      <c r="X6" s="193">
        <f t="shared" si="24"/>
        <v>0</v>
      </c>
      <c r="Y6" s="193">
        <f t="shared" si="24"/>
        <v>0</v>
      </c>
      <c r="Z6" s="193">
        <f t="shared" si="24"/>
        <v>0</v>
      </c>
      <c r="AA6" s="193">
        <f t="shared" si="24"/>
        <v>0</v>
      </c>
      <c r="AB6" s="193">
        <f t="shared" si="24"/>
        <v>0</v>
      </c>
      <c r="AC6" s="193">
        <f t="shared" si="24"/>
        <v>0</v>
      </c>
      <c r="AD6" s="193">
        <f t="shared" si="24"/>
        <v>0</v>
      </c>
      <c r="AE6" s="193">
        <f t="shared" si="24"/>
        <v>0</v>
      </c>
      <c r="AF6" s="193">
        <f t="shared" si="24"/>
        <v>0</v>
      </c>
      <c r="AG6" s="193">
        <f t="shared" si="24"/>
        <v>0</v>
      </c>
      <c r="AH6" s="193">
        <f t="shared" si="24"/>
        <v>0</v>
      </c>
      <c r="AI6" s="193">
        <f t="shared" si="24"/>
        <v>0</v>
      </c>
      <c r="AJ6" s="193">
        <f t="shared" si="24"/>
        <v>0</v>
      </c>
      <c r="AK6" s="193">
        <f t="shared" si="24"/>
        <v>0</v>
      </c>
      <c r="AL6" s="193">
        <f t="shared" si="24"/>
        <v>0</v>
      </c>
      <c r="AM6" s="193">
        <f t="shared" si="24"/>
        <v>0</v>
      </c>
      <c r="AN6" s="193">
        <f t="shared" si="24"/>
        <v>0</v>
      </c>
      <c r="AO6" s="193">
        <f t="shared" si="24"/>
        <v>0</v>
      </c>
      <c r="AP6" s="193">
        <f t="shared" si="24"/>
        <v>0</v>
      </c>
      <c r="AQ6" s="193">
        <f t="shared" si="24"/>
        <v>0</v>
      </c>
      <c r="AR6" s="193">
        <f t="shared" si="24"/>
        <v>0</v>
      </c>
      <c r="AS6" s="193">
        <f t="shared" si="24"/>
        <v>0</v>
      </c>
      <c r="AT6" s="193">
        <f t="shared" si="24"/>
        <v>0</v>
      </c>
      <c r="AU6" s="193">
        <f t="shared" si="24"/>
        <v>0</v>
      </c>
      <c r="AV6" s="193">
        <f t="shared" si="24"/>
        <v>0</v>
      </c>
      <c r="AW6" s="193">
        <f t="shared" si="24"/>
        <v>0</v>
      </c>
      <c r="AX6" s="193">
        <f t="shared" si="24"/>
        <v>0</v>
      </c>
      <c r="AY6" s="192"/>
      <c r="AZ6" s="234">
        <f t="shared" ref="AZ6:BU6" si="25">SUBTOTAL(9,(AZ7:AZ1310))</f>
        <v>0.05</v>
      </c>
      <c r="BA6" s="235">
        <f t="shared" si="25"/>
        <v>1</v>
      </c>
      <c r="BB6" s="235">
        <f t="shared" si="25"/>
        <v>0.05</v>
      </c>
      <c r="BC6" s="235">
        <f t="shared" si="25"/>
        <v>1</v>
      </c>
      <c r="BD6" s="235">
        <f t="shared" si="25"/>
        <v>1</v>
      </c>
      <c r="BE6" s="235">
        <f t="shared" si="25"/>
        <v>0.3125</v>
      </c>
      <c r="BF6" s="235">
        <f t="shared" si="25"/>
        <v>0</v>
      </c>
      <c r="BG6" s="235">
        <f t="shared" si="25"/>
        <v>0</v>
      </c>
      <c r="BH6" s="235">
        <f t="shared" si="25"/>
        <v>0</v>
      </c>
      <c r="BI6" s="235">
        <f t="shared" si="25"/>
        <v>0</v>
      </c>
      <c r="BJ6" s="235">
        <f t="shared" si="25"/>
        <v>0</v>
      </c>
      <c r="BK6" s="235">
        <f t="shared" si="25"/>
        <v>0</v>
      </c>
      <c r="BL6" s="235">
        <f t="shared" si="25"/>
        <v>0</v>
      </c>
      <c r="BM6" s="235">
        <f t="shared" si="25"/>
        <v>0</v>
      </c>
      <c r="BN6" s="235">
        <f t="shared" si="25"/>
        <v>0</v>
      </c>
      <c r="BO6" s="235">
        <f t="shared" si="25"/>
        <v>0</v>
      </c>
      <c r="BP6" s="235">
        <f t="shared" si="25"/>
        <v>0</v>
      </c>
      <c r="BQ6" s="235">
        <f t="shared" si="25"/>
        <v>0</v>
      </c>
      <c r="BR6" s="235">
        <f t="shared" si="25"/>
        <v>0</v>
      </c>
      <c r="BS6" s="235">
        <f t="shared" si="25"/>
        <v>0</v>
      </c>
      <c r="BT6" s="235">
        <f t="shared" si="25"/>
        <v>0</v>
      </c>
      <c r="BU6" s="236">
        <f t="shared" si="25"/>
        <v>0</v>
      </c>
    </row>
    <row r="7" spans="1:73" ht="12.6" customHeight="1">
      <c r="A7" s="174" t="str">
        <f>IF(ISBLANK(P7),"",P7)</f>
        <v/>
      </c>
      <c r="B7" s="195">
        <v>1</v>
      </c>
      <c r="C7" s="195" t="s">
        <v>377</v>
      </c>
      <c r="D7" s="309" t="s">
        <v>378</v>
      </c>
      <c r="E7" s="196"/>
      <c r="F7" s="196"/>
      <c r="G7" s="196"/>
      <c r="H7" s="196"/>
      <c r="I7" s="196"/>
      <c r="J7" s="196"/>
      <c r="K7" s="196"/>
      <c r="L7" s="196"/>
      <c r="M7" s="286"/>
      <c r="N7" s="286"/>
      <c r="O7" s="198"/>
      <c r="P7" s="287"/>
      <c r="Q7" s="200"/>
      <c r="R7" s="29"/>
      <c r="S7" s="201">
        <v>0</v>
      </c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2"/>
      <c r="AW7" s="203"/>
      <c r="AX7" s="203"/>
      <c r="AY7" s="204"/>
      <c r="AZ7" s="237">
        <f>SUM(BB7,BF7,BJ7,BN7,BR7)</f>
        <v>0</v>
      </c>
      <c r="BA7" s="238">
        <f>SUM(BD7,BH7,BL7,BP7,BT7)</f>
        <v>0</v>
      </c>
      <c r="BB7" s="238">
        <f>BD7/勤務日数!$E$20</f>
        <v>0</v>
      </c>
      <c r="BC7" s="238">
        <f>IF($BC$5=0,0,BD7/$BC$5)</f>
        <v>0</v>
      </c>
      <c r="BD7" s="29">
        <f>(DAY(BE7)*24+HOUR(BE7)+MINUTE(BE7)/60)/勤務日数!$F$17</f>
        <v>0</v>
      </c>
      <c r="BE7" s="202">
        <f t="shared" ref="BE7:BE38" si="26">IF(ISBLANK($C7),0,SUMIF($T$4:$AX$4,BC$4,$T7:$AX7))</f>
        <v>0</v>
      </c>
      <c r="BF7" s="238">
        <f>BH7/勤務日数!$E$20</f>
        <v>0</v>
      </c>
      <c r="BG7" s="238">
        <f>IF(BG$5=0,0,BH7/BG$5)</f>
        <v>0</v>
      </c>
      <c r="BH7" s="29">
        <f>(DAY(BI7)*24+HOUR(BI7)+MINUTE(BI7)/60)/勤務日数!$F$17</f>
        <v>0</v>
      </c>
      <c r="BI7" s="202">
        <f t="shared" ref="BI7:BI38" si="27">IF(ISBLANK($C7),0,SUMIF($T$4:$AX$4,BG$4,$T7:$AX7))</f>
        <v>0</v>
      </c>
      <c r="BJ7" s="238">
        <f>BL7/勤務日数!$E$20</f>
        <v>0</v>
      </c>
      <c r="BK7" s="238">
        <f>IF(BK$5=0,0,BL7/BK$5)</f>
        <v>0</v>
      </c>
      <c r="BL7" s="29">
        <f>(DAY(BM7)*24+HOUR(BM7)+MINUTE(BM7)/60)/勤務日数!$F$17</f>
        <v>0</v>
      </c>
      <c r="BM7" s="202">
        <f t="shared" ref="BM7:BM38" si="28">IF(ISBLANK($C7),0,SUMIF($T$4:$AX$4,BK$4,$T7:$AX7))</f>
        <v>0</v>
      </c>
      <c r="BN7" s="238">
        <f>BP7/勤務日数!$E$20</f>
        <v>0</v>
      </c>
      <c r="BO7" s="238">
        <f t="shared" ref="BO7:BO70" si="29">IF(BO$5=0,0,BP7/BO$5)</f>
        <v>0</v>
      </c>
      <c r="BP7" s="29">
        <f>(DAY(BQ7)*24+HOUR(BQ7)+MINUTE(BQ7)/60)/勤務日数!$F$17</f>
        <v>0</v>
      </c>
      <c r="BQ7" s="202">
        <f t="shared" ref="BQ7:BQ38" si="30">IF(ISBLANK($C7),0,SUMIF($T$4:$AX$4,BO$4,$T7:$AX7))</f>
        <v>0</v>
      </c>
      <c r="BR7" s="238">
        <f>BT7/勤務日数!$E$20</f>
        <v>0</v>
      </c>
      <c r="BS7" s="238">
        <f>IF(BS$5=0,0,BT7/BS$5)</f>
        <v>0</v>
      </c>
      <c r="BT7" s="29">
        <f>(DAY(BU7)*24+HOUR(BU7)+MINUTE(BU7)/60)/勤務日数!$F$17</f>
        <v>0</v>
      </c>
      <c r="BU7" s="202">
        <f t="shared" ref="BU7:BU38" si="31">IF(ISBLANK($C7),0,SUMIF($T$4:$AX$4,BS$4,$T7:$AX7))</f>
        <v>0</v>
      </c>
    </row>
    <row r="8" spans="1:73" ht="12.6" customHeight="1">
      <c r="A8" s="174" t="str">
        <f t="shared" ref="A8:A71" si="32">IF(ISBLANK(P8),"",P8)</f>
        <v/>
      </c>
      <c r="B8" s="195">
        <v>2</v>
      </c>
      <c r="C8" s="195" t="s">
        <v>377</v>
      </c>
      <c r="D8" s="309" t="s">
        <v>378</v>
      </c>
      <c r="E8" s="196" t="s">
        <v>487</v>
      </c>
      <c r="F8" s="196" t="s">
        <v>378</v>
      </c>
      <c r="G8" s="196"/>
      <c r="H8" s="196"/>
      <c r="I8" s="196"/>
      <c r="J8" s="196"/>
      <c r="K8" s="196"/>
      <c r="L8" s="196"/>
      <c r="M8" s="286"/>
      <c r="N8" s="286"/>
      <c r="O8" s="198" t="s">
        <v>222</v>
      </c>
      <c r="P8" s="287"/>
      <c r="Q8" s="200" t="s">
        <v>378</v>
      </c>
      <c r="R8" s="29" t="s">
        <v>553</v>
      </c>
      <c r="S8" s="201">
        <v>0</v>
      </c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1"/>
      <c r="AW8" s="204"/>
      <c r="AX8" s="204"/>
      <c r="AY8" s="204"/>
      <c r="AZ8" s="237">
        <f>SUM(BB8,BF8,BJ8,BN8,BR8)</f>
        <v>0</v>
      </c>
      <c r="BA8" s="238">
        <f>SUM(BD8,BH8,BL8,BP8,BT8)</f>
        <v>0</v>
      </c>
      <c r="BB8" s="238">
        <f>BD8/勤務日数!$E$20</f>
        <v>0</v>
      </c>
      <c r="BC8" s="238">
        <f t="shared" ref="BC8:BC38" si="33">IF($BC$5=0,0,BD8/$BC$5)</f>
        <v>0</v>
      </c>
      <c r="BD8" s="29">
        <f>(DAY(BE8)*24+HOUR(BE8)+MINUTE(BE8)/60)/勤務日数!$F$17</f>
        <v>0</v>
      </c>
      <c r="BE8" s="202">
        <f t="shared" si="26"/>
        <v>0</v>
      </c>
      <c r="BF8" s="238">
        <f>BH8/勤務日数!$E$20</f>
        <v>0</v>
      </c>
      <c r="BG8" s="238">
        <f t="shared" ref="BG8:BG71" si="34">IF(BG$5=0,0,BH8/BG$5)</f>
        <v>0</v>
      </c>
      <c r="BH8" s="29">
        <f>(DAY(BI8)*24+HOUR(BI8)+MINUTE(BI8)/60)/勤務日数!$F$17</f>
        <v>0</v>
      </c>
      <c r="BI8" s="202">
        <f t="shared" si="27"/>
        <v>0</v>
      </c>
      <c r="BJ8" s="238">
        <f>BL8/勤務日数!$E$20</f>
        <v>0</v>
      </c>
      <c r="BK8" s="238">
        <f t="shared" ref="BK8:BK71" si="35">IF(BK$5=0,0,BL8/BK$5)</f>
        <v>0</v>
      </c>
      <c r="BL8" s="29">
        <f>(DAY(BM8)*24+HOUR(BM8)+MINUTE(BM8)/60)/勤務日数!$F$17</f>
        <v>0</v>
      </c>
      <c r="BM8" s="202">
        <f t="shared" si="28"/>
        <v>0</v>
      </c>
      <c r="BN8" s="238">
        <f>BP8/勤務日数!$E$20</f>
        <v>0</v>
      </c>
      <c r="BO8" s="238">
        <f t="shared" si="29"/>
        <v>0</v>
      </c>
      <c r="BP8" s="29">
        <f>(DAY(BQ8)*24+HOUR(BQ8)+MINUTE(BQ8)/60)/勤務日数!$F$17</f>
        <v>0</v>
      </c>
      <c r="BQ8" s="202">
        <f t="shared" si="30"/>
        <v>0</v>
      </c>
      <c r="BR8" s="238">
        <f>BT8/勤務日数!$E$20</f>
        <v>0</v>
      </c>
      <c r="BS8" s="238">
        <f>IF(BS$5=0,0,BT8/BS$5)</f>
        <v>0</v>
      </c>
      <c r="BT8" s="29">
        <f>(DAY(BU8)*24+HOUR(BU8)+MINUTE(BU8)/60)/勤務日数!$F$17</f>
        <v>0</v>
      </c>
      <c r="BU8" s="202">
        <f t="shared" si="31"/>
        <v>0</v>
      </c>
    </row>
    <row r="9" spans="1:73" ht="12.6" customHeight="1">
      <c r="A9" s="174" t="str">
        <f t="shared" si="32"/>
        <v/>
      </c>
      <c r="B9" s="195">
        <v>3</v>
      </c>
      <c r="C9" s="195" t="s">
        <v>377</v>
      </c>
      <c r="D9" s="309" t="s">
        <v>378</v>
      </c>
      <c r="E9" s="196" t="s">
        <v>487</v>
      </c>
      <c r="F9" s="196" t="s">
        <v>393</v>
      </c>
      <c r="G9" s="196" t="s">
        <v>394</v>
      </c>
      <c r="H9" s="196"/>
      <c r="I9" s="196"/>
      <c r="J9" s="196"/>
      <c r="K9" s="196"/>
      <c r="L9" s="196"/>
      <c r="M9" s="286"/>
      <c r="N9" s="286"/>
      <c r="O9" s="198"/>
      <c r="P9" s="287"/>
      <c r="Q9" s="200"/>
      <c r="R9" s="29" t="s">
        <v>610</v>
      </c>
      <c r="S9" s="201">
        <v>0.3125</v>
      </c>
      <c r="T9" s="202">
        <v>0.3125</v>
      </c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2"/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2"/>
      <c r="AW9" s="203"/>
      <c r="AX9" s="203"/>
      <c r="AY9" s="204"/>
      <c r="AZ9" s="237">
        <f t="shared" ref="AZ9:AZ445" si="36">SUM(BB9,BF9,BJ9,BN9,BR9)</f>
        <v>0.05</v>
      </c>
      <c r="BA9" s="238">
        <f t="shared" ref="BA9:BA445" si="37">SUM(BD9,BH9,BL9,BP9,BT9)</f>
        <v>1</v>
      </c>
      <c r="BB9" s="238">
        <f>BD9/勤務日数!$E$20</f>
        <v>0.05</v>
      </c>
      <c r="BC9" s="238">
        <f t="shared" si="33"/>
        <v>1</v>
      </c>
      <c r="BD9" s="29">
        <f>(DAY(BE9)*24+HOUR(BE9)+MINUTE(BE9)/60)/勤務日数!$F$17</f>
        <v>1</v>
      </c>
      <c r="BE9" s="202">
        <f t="shared" si="26"/>
        <v>0.3125</v>
      </c>
      <c r="BF9" s="238">
        <f>BH9/勤務日数!$E$20</f>
        <v>0</v>
      </c>
      <c r="BG9" s="238">
        <f t="shared" si="34"/>
        <v>0</v>
      </c>
      <c r="BH9" s="29">
        <f>(DAY(BI9)*24+HOUR(BI9)+MINUTE(BI9)/60)/勤務日数!$F$17</f>
        <v>0</v>
      </c>
      <c r="BI9" s="202">
        <f t="shared" si="27"/>
        <v>0</v>
      </c>
      <c r="BJ9" s="238">
        <f>BL9/勤務日数!$E$20</f>
        <v>0</v>
      </c>
      <c r="BK9" s="238">
        <f t="shared" si="35"/>
        <v>0</v>
      </c>
      <c r="BL9" s="29">
        <f>(DAY(BM9)*24+HOUR(BM9)+MINUTE(BM9)/60)/勤務日数!$F$17</f>
        <v>0</v>
      </c>
      <c r="BM9" s="202">
        <f t="shared" si="28"/>
        <v>0</v>
      </c>
      <c r="BN9" s="238">
        <f>BP9/勤務日数!$E$20</f>
        <v>0</v>
      </c>
      <c r="BO9" s="238">
        <f t="shared" si="29"/>
        <v>0</v>
      </c>
      <c r="BP9" s="29">
        <f>(DAY(BQ9)*24+HOUR(BQ9)+MINUTE(BQ9)/60)/勤務日数!$F$17</f>
        <v>0</v>
      </c>
      <c r="BQ9" s="202">
        <f t="shared" si="30"/>
        <v>0</v>
      </c>
      <c r="BR9" s="238">
        <f>BT9/勤務日数!$E$20</f>
        <v>0</v>
      </c>
      <c r="BS9" s="238">
        <f t="shared" ref="BS9:BS70" si="38">IF(BS$5=0,0,BT9/BS$5)</f>
        <v>0</v>
      </c>
      <c r="BT9" s="29">
        <f>(DAY(BU9)*24+HOUR(BU9)+MINUTE(BU9)/60)/勤務日数!$F$17</f>
        <v>0</v>
      </c>
      <c r="BU9" s="202">
        <f t="shared" si="31"/>
        <v>0</v>
      </c>
    </row>
    <row r="10" spans="1:73" ht="12.6" customHeight="1">
      <c r="A10" s="174" t="str">
        <f t="shared" si="32"/>
        <v/>
      </c>
      <c r="B10" s="195">
        <v>4</v>
      </c>
      <c r="C10" s="195" t="s">
        <v>377</v>
      </c>
      <c r="D10" s="309" t="s">
        <v>378</v>
      </c>
      <c r="E10" s="196" t="s">
        <v>487</v>
      </c>
      <c r="F10" s="196" t="s">
        <v>379</v>
      </c>
      <c r="G10" s="196" t="s">
        <v>380</v>
      </c>
      <c r="H10" s="196"/>
      <c r="I10" s="196"/>
      <c r="J10" s="196"/>
      <c r="K10" s="196"/>
      <c r="L10" s="196"/>
      <c r="M10" s="286"/>
      <c r="N10" s="286"/>
      <c r="O10" s="198" t="s">
        <v>222</v>
      </c>
      <c r="P10" s="287"/>
      <c r="Q10" s="200" t="s">
        <v>381</v>
      </c>
      <c r="R10" s="29" t="s">
        <v>554</v>
      </c>
      <c r="S10" s="201">
        <v>0</v>
      </c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2"/>
      <c r="AW10" s="203"/>
      <c r="AX10" s="203"/>
      <c r="AY10" s="204"/>
      <c r="AZ10" s="237">
        <f t="shared" si="36"/>
        <v>0</v>
      </c>
      <c r="BA10" s="238">
        <f t="shared" si="37"/>
        <v>0</v>
      </c>
      <c r="BB10" s="238">
        <f>BD10/勤務日数!$E$20</f>
        <v>0</v>
      </c>
      <c r="BC10" s="238">
        <f t="shared" si="33"/>
        <v>0</v>
      </c>
      <c r="BD10" s="29">
        <f>(DAY(BE10)*24+HOUR(BE10)+MINUTE(BE10)/60)/勤務日数!$F$17</f>
        <v>0</v>
      </c>
      <c r="BE10" s="202">
        <f t="shared" si="26"/>
        <v>0</v>
      </c>
      <c r="BF10" s="238">
        <f>BH10/勤務日数!$E$20</f>
        <v>0</v>
      </c>
      <c r="BG10" s="238">
        <f t="shared" si="34"/>
        <v>0</v>
      </c>
      <c r="BH10" s="29">
        <f>(DAY(BI10)*24+HOUR(BI10)+MINUTE(BI10)/60)/勤務日数!$F$17</f>
        <v>0</v>
      </c>
      <c r="BI10" s="202">
        <f t="shared" si="27"/>
        <v>0</v>
      </c>
      <c r="BJ10" s="238">
        <f>BL10/勤務日数!$E$20</f>
        <v>0</v>
      </c>
      <c r="BK10" s="238">
        <f t="shared" si="35"/>
        <v>0</v>
      </c>
      <c r="BL10" s="29">
        <f>(DAY(BM10)*24+HOUR(BM10)+MINUTE(BM10)/60)/勤務日数!$F$17</f>
        <v>0</v>
      </c>
      <c r="BM10" s="202">
        <f t="shared" si="28"/>
        <v>0</v>
      </c>
      <c r="BN10" s="238">
        <f>BP10/勤務日数!$E$20</f>
        <v>0</v>
      </c>
      <c r="BO10" s="238">
        <f t="shared" si="29"/>
        <v>0</v>
      </c>
      <c r="BP10" s="29">
        <f>(DAY(BQ10)*24+HOUR(BQ10)+MINUTE(BQ10)/60)/勤務日数!$F$17</f>
        <v>0</v>
      </c>
      <c r="BQ10" s="202">
        <f t="shared" si="30"/>
        <v>0</v>
      </c>
      <c r="BR10" s="238">
        <f>BT10/勤務日数!$E$20</f>
        <v>0</v>
      </c>
      <c r="BS10" s="238">
        <f t="shared" si="38"/>
        <v>0</v>
      </c>
      <c r="BT10" s="29">
        <f>(DAY(BU10)*24+HOUR(BU10)+MINUTE(BU10)/60)/勤務日数!$F$17</f>
        <v>0</v>
      </c>
      <c r="BU10" s="202">
        <f t="shared" si="31"/>
        <v>0</v>
      </c>
    </row>
    <row r="11" spans="1:73" ht="12.6" customHeight="1">
      <c r="A11" s="174" t="str">
        <f t="shared" si="32"/>
        <v/>
      </c>
      <c r="B11" s="195">
        <v>5</v>
      </c>
      <c r="C11" s="195" t="s">
        <v>377</v>
      </c>
      <c r="D11" s="309" t="s">
        <v>378</v>
      </c>
      <c r="E11" s="196" t="s">
        <v>487</v>
      </c>
      <c r="F11" s="196" t="s">
        <v>379</v>
      </c>
      <c r="G11" s="286" t="s">
        <v>380</v>
      </c>
      <c r="H11" s="286"/>
      <c r="I11" s="286"/>
      <c r="J11" s="286"/>
      <c r="K11" s="286"/>
      <c r="L11" s="286"/>
      <c r="M11" s="286"/>
      <c r="N11" s="286"/>
      <c r="O11" s="287" t="s">
        <v>222</v>
      </c>
      <c r="P11" s="287"/>
      <c r="Q11" s="288" t="s">
        <v>470</v>
      </c>
      <c r="R11" s="29" t="s">
        <v>554</v>
      </c>
      <c r="S11" s="201">
        <v>0</v>
      </c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4"/>
      <c r="AX11" s="204"/>
      <c r="AY11" s="204"/>
      <c r="AZ11" s="237">
        <f t="shared" ref="AZ11" si="39">SUM(BB11,BF11,BJ11,BN11,BR11)</f>
        <v>0</v>
      </c>
      <c r="BA11" s="238">
        <f t="shared" ref="BA11" si="40">SUM(BD11,BH11,BL11,BP11,BT11)</f>
        <v>0</v>
      </c>
      <c r="BB11" s="238">
        <f>BD11/勤務日数!$E$20</f>
        <v>0</v>
      </c>
      <c r="BC11" s="238">
        <f t="shared" si="33"/>
        <v>0</v>
      </c>
      <c r="BD11" s="29">
        <f>(DAY(BE11)*24+HOUR(BE11)+MINUTE(BE11)/60)/勤務日数!$F$17</f>
        <v>0</v>
      </c>
      <c r="BE11" s="202">
        <f t="shared" si="26"/>
        <v>0</v>
      </c>
      <c r="BF11" s="238">
        <f>BH11/勤務日数!$E$20</f>
        <v>0</v>
      </c>
      <c r="BG11" s="238">
        <f t="shared" si="34"/>
        <v>0</v>
      </c>
      <c r="BH11" s="29">
        <f>(DAY(BI11)*24+HOUR(BI11)+MINUTE(BI11)/60)/勤務日数!$F$17</f>
        <v>0</v>
      </c>
      <c r="BI11" s="202">
        <f t="shared" si="27"/>
        <v>0</v>
      </c>
      <c r="BJ11" s="238">
        <f>BL11/勤務日数!$E$20</f>
        <v>0</v>
      </c>
      <c r="BK11" s="238">
        <f t="shared" si="35"/>
        <v>0</v>
      </c>
      <c r="BL11" s="29">
        <f>(DAY(BM11)*24+HOUR(BM11)+MINUTE(BM11)/60)/勤務日数!$F$17</f>
        <v>0</v>
      </c>
      <c r="BM11" s="202">
        <f t="shared" si="28"/>
        <v>0</v>
      </c>
      <c r="BN11" s="238">
        <f>BP11/勤務日数!$E$20</f>
        <v>0</v>
      </c>
      <c r="BO11" s="238">
        <f t="shared" si="29"/>
        <v>0</v>
      </c>
      <c r="BP11" s="29">
        <f>(DAY(BQ11)*24+HOUR(BQ11)+MINUTE(BQ11)/60)/勤務日数!$F$17</f>
        <v>0</v>
      </c>
      <c r="BQ11" s="202">
        <f t="shared" si="30"/>
        <v>0</v>
      </c>
      <c r="BR11" s="238">
        <f>BT11/勤務日数!$E$20</f>
        <v>0</v>
      </c>
      <c r="BS11" s="238">
        <f t="shared" si="38"/>
        <v>0</v>
      </c>
      <c r="BT11" s="29">
        <f>(DAY(BU11)*24+HOUR(BU11)+MINUTE(BU11)/60)/勤務日数!$F$17</f>
        <v>0</v>
      </c>
      <c r="BU11" s="202">
        <f t="shared" si="31"/>
        <v>0</v>
      </c>
    </row>
    <row r="12" spans="1:73" ht="12.6" customHeight="1">
      <c r="A12" s="174" t="str">
        <f t="shared" si="32"/>
        <v/>
      </c>
      <c r="B12" s="195">
        <v>6</v>
      </c>
      <c r="C12" s="195" t="s">
        <v>377</v>
      </c>
      <c r="D12" s="309" t="s">
        <v>378</v>
      </c>
      <c r="E12" s="196" t="s">
        <v>487</v>
      </c>
      <c r="F12" s="196" t="s">
        <v>379</v>
      </c>
      <c r="G12" s="196" t="s">
        <v>380</v>
      </c>
      <c r="H12" s="196"/>
      <c r="I12" s="196"/>
      <c r="J12" s="196"/>
      <c r="K12" s="196"/>
      <c r="L12" s="196"/>
      <c r="M12" s="286"/>
      <c r="N12" s="286"/>
      <c r="O12" s="198" t="s">
        <v>222</v>
      </c>
      <c r="P12" s="287"/>
      <c r="Q12" s="200" t="s">
        <v>481</v>
      </c>
      <c r="R12" s="29" t="s">
        <v>554</v>
      </c>
      <c r="S12" s="201">
        <v>0</v>
      </c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3"/>
      <c r="AX12" s="203"/>
      <c r="AY12" s="204"/>
      <c r="AZ12" s="237">
        <f t="shared" si="36"/>
        <v>0</v>
      </c>
      <c r="BA12" s="238">
        <f t="shared" si="37"/>
        <v>0</v>
      </c>
      <c r="BB12" s="238">
        <f>BD12/勤務日数!$E$20</f>
        <v>0</v>
      </c>
      <c r="BC12" s="238">
        <f t="shared" si="33"/>
        <v>0</v>
      </c>
      <c r="BD12" s="29">
        <f>(DAY(BE12)*24+HOUR(BE12)+MINUTE(BE12)/60)/勤務日数!$F$17</f>
        <v>0</v>
      </c>
      <c r="BE12" s="202">
        <f t="shared" si="26"/>
        <v>0</v>
      </c>
      <c r="BF12" s="238">
        <f>BH12/勤務日数!$E$20</f>
        <v>0</v>
      </c>
      <c r="BG12" s="238">
        <f t="shared" si="34"/>
        <v>0</v>
      </c>
      <c r="BH12" s="29">
        <f>(DAY(BI12)*24+HOUR(BI12)+MINUTE(BI12)/60)/勤務日数!$F$17</f>
        <v>0</v>
      </c>
      <c r="BI12" s="202">
        <f t="shared" si="27"/>
        <v>0</v>
      </c>
      <c r="BJ12" s="238">
        <f>BL12/勤務日数!$E$20</f>
        <v>0</v>
      </c>
      <c r="BK12" s="238">
        <f t="shared" si="35"/>
        <v>0</v>
      </c>
      <c r="BL12" s="29">
        <f>(DAY(BM12)*24+HOUR(BM12)+MINUTE(BM12)/60)/勤務日数!$F$17</f>
        <v>0</v>
      </c>
      <c r="BM12" s="202">
        <f t="shared" si="28"/>
        <v>0</v>
      </c>
      <c r="BN12" s="238">
        <f>BP12/勤務日数!$E$20</f>
        <v>0</v>
      </c>
      <c r="BO12" s="238">
        <f t="shared" si="29"/>
        <v>0</v>
      </c>
      <c r="BP12" s="29">
        <f>(DAY(BQ12)*24+HOUR(BQ12)+MINUTE(BQ12)/60)/勤務日数!$F$17</f>
        <v>0</v>
      </c>
      <c r="BQ12" s="202">
        <f t="shared" si="30"/>
        <v>0</v>
      </c>
      <c r="BR12" s="238">
        <f>BT12/勤務日数!$E$20</f>
        <v>0</v>
      </c>
      <c r="BS12" s="238">
        <f t="shared" si="38"/>
        <v>0</v>
      </c>
      <c r="BT12" s="29">
        <f>(DAY(BU12)*24+HOUR(BU12)+MINUTE(BU12)/60)/勤務日数!$F$17</f>
        <v>0</v>
      </c>
      <c r="BU12" s="202">
        <f t="shared" si="31"/>
        <v>0</v>
      </c>
    </row>
    <row r="13" spans="1:73" ht="12.6" customHeight="1">
      <c r="A13" s="174" t="str">
        <f t="shared" si="32"/>
        <v>STMF_KAIZEN-180</v>
      </c>
      <c r="B13" s="195">
        <v>7</v>
      </c>
      <c r="C13" s="195" t="s">
        <v>377</v>
      </c>
      <c r="D13" s="309" t="s">
        <v>378</v>
      </c>
      <c r="E13" s="196" t="s">
        <v>487</v>
      </c>
      <c r="F13" s="196" t="s">
        <v>404</v>
      </c>
      <c r="G13" s="196"/>
      <c r="H13" s="196"/>
      <c r="I13" s="196"/>
      <c r="J13" s="196"/>
      <c r="K13" s="196"/>
      <c r="L13" s="196"/>
      <c r="M13" s="286"/>
      <c r="N13" s="286"/>
      <c r="O13" s="198" t="s">
        <v>222</v>
      </c>
      <c r="P13" s="287" t="s">
        <v>385</v>
      </c>
      <c r="Q13" s="200" t="s">
        <v>386</v>
      </c>
      <c r="R13" s="29" t="s">
        <v>555</v>
      </c>
      <c r="S13" s="201">
        <v>0</v>
      </c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3"/>
      <c r="AX13" s="203"/>
      <c r="AY13" s="204"/>
      <c r="AZ13" s="237">
        <f t="shared" si="36"/>
        <v>0</v>
      </c>
      <c r="BA13" s="238">
        <f t="shared" si="37"/>
        <v>0</v>
      </c>
      <c r="BB13" s="238">
        <f>BD13/勤務日数!$E$20</f>
        <v>0</v>
      </c>
      <c r="BC13" s="238">
        <f t="shared" si="33"/>
        <v>0</v>
      </c>
      <c r="BD13" s="29">
        <f>(DAY(BE13)*24+HOUR(BE13)+MINUTE(BE13)/60)/勤務日数!$F$17</f>
        <v>0</v>
      </c>
      <c r="BE13" s="202">
        <f t="shared" si="26"/>
        <v>0</v>
      </c>
      <c r="BF13" s="238">
        <f>BH13/勤務日数!$E$20</f>
        <v>0</v>
      </c>
      <c r="BG13" s="238">
        <f t="shared" si="34"/>
        <v>0</v>
      </c>
      <c r="BH13" s="29">
        <f>(DAY(BI13)*24+HOUR(BI13)+MINUTE(BI13)/60)/勤務日数!$F$17</f>
        <v>0</v>
      </c>
      <c r="BI13" s="202">
        <f t="shared" si="27"/>
        <v>0</v>
      </c>
      <c r="BJ13" s="238">
        <f>BL13/勤務日数!$E$20</f>
        <v>0</v>
      </c>
      <c r="BK13" s="238">
        <f t="shared" si="35"/>
        <v>0</v>
      </c>
      <c r="BL13" s="29">
        <f>(DAY(BM13)*24+HOUR(BM13)+MINUTE(BM13)/60)/勤務日数!$F$17</f>
        <v>0</v>
      </c>
      <c r="BM13" s="202">
        <f t="shared" si="28"/>
        <v>0</v>
      </c>
      <c r="BN13" s="238">
        <f>BP13/勤務日数!$E$20</f>
        <v>0</v>
      </c>
      <c r="BO13" s="238">
        <f t="shared" si="29"/>
        <v>0</v>
      </c>
      <c r="BP13" s="29">
        <f>(DAY(BQ13)*24+HOUR(BQ13)+MINUTE(BQ13)/60)/勤務日数!$F$17</f>
        <v>0</v>
      </c>
      <c r="BQ13" s="202">
        <f t="shared" si="30"/>
        <v>0</v>
      </c>
      <c r="BR13" s="238">
        <f>BT13/勤務日数!$E$20</f>
        <v>0</v>
      </c>
      <c r="BS13" s="238">
        <f>IF(BS$5=0,0,BT13/BS$5)</f>
        <v>0</v>
      </c>
      <c r="BT13" s="29">
        <f>(DAY(BU13)*24+HOUR(BU13)+MINUTE(BU13)/60)/勤務日数!$F$17</f>
        <v>0</v>
      </c>
      <c r="BU13" s="202">
        <f t="shared" si="31"/>
        <v>0</v>
      </c>
    </row>
    <row r="14" spans="1:73" ht="12.6" customHeight="1">
      <c r="A14" s="174" t="str">
        <f t="shared" si="32"/>
        <v/>
      </c>
      <c r="B14" s="195">
        <v>8</v>
      </c>
      <c r="C14" s="195" t="s">
        <v>377</v>
      </c>
      <c r="D14" s="309" t="s">
        <v>378</v>
      </c>
      <c r="E14" s="196" t="s">
        <v>487</v>
      </c>
      <c r="F14" s="196" t="s">
        <v>404</v>
      </c>
      <c r="G14" s="196"/>
      <c r="H14" s="196"/>
      <c r="I14" s="196"/>
      <c r="J14" s="196"/>
      <c r="K14" s="196"/>
      <c r="L14" s="196"/>
      <c r="M14" s="286"/>
      <c r="N14" s="286"/>
      <c r="O14" s="198" t="s">
        <v>222</v>
      </c>
      <c r="P14" s="287"/>
      <c r="Q14" s="200" t="s">
        <v>704</v>
      </c>
      <c r="R14" s="29" t="s">
        <v>555</v>
      </c>
      <c r="S14" s="201">
        <v>0</v>
      </c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2"/>
      <c r="AW14" s="203"/>
      <c r="AX14" s="203"/>
      <c r="AY14" s="204"/>
      <c r="AZ14" s="237">
        <f t="shared" si="36"/>
        <v>0</v>
      </c>
      <c r="BA14" s="238">
        <f t="shared" si="37"/>
        <v>0</v>
      </c>
      <c r="BB14" s="238">
        <f>BD14/勤務日数!$E$20</f>
        <v>0</v>
      </c>
      <c r="BC14" s="238">
        <f t="shared" si="33"/>
        <v>0</v>
      </c>
      <c r="BD14" s="29">
        <f>(DAY(BE14)*24+HOUR(BE14)+MINUTE(BE14)/60)/勤務日数!$F$17</f>
        <v>0</v>
      </c>
      <c r="BE14" s="202">
        <f t="shared" si="26"/>
        <v>0</v>
      </c>
      <c r="BF14" s="238">
        <f>BH14/勤務日数!$E$20</f>
        <v>0</v>
      </c>
      <c r="BG14" s="238">
        <f t="shared" si="34"/>
        <v>0</v>
      </c>
      <c r="BH14" s="29">
        <f>(DAY(BI14)*24+HOUR(BI14)+MINUTE(BI14)/60)/勤務日数!$F$17</f>
        <v>0</v>
      </c>
      <c r="BI14" s="202">
        <f t="shared" si="27"/>
        <v>0</v>
      </c>
      <c r="BJ14" s="238">
        <f>BL14/勤務日数!$E$20</f>
        <v>0</v>
      </c>
      <c r="BK14" s="238">
        <f t="shared" si="35"/>
        <v>0</v>
      </c>
      <c r="BL14" s="29">
        <f>(DAY(BM14)*24+HOUR(BM14)+MINUTE(BM14)/60)/勤務日数!$F$17</f>
        <v>0</v>
      </c>
      <c r="BM14" s="202">
        <f t="shared" si="28"/>
        <v>0</v>
      </c>
      <c r="BN14" s="238">
        <f>BP14/勤務日数!$E$20</f>
        <v>0</v>
      </c>
      <c r="BO14" s="238">
        <f t="shared" si="29"/>
        <v>0</v>
      </c>
      <c r="BP14" s="29">
        <f>(DAY(BQ14)*24+HOUR(BQ14)+MINUTE(BQ14)/60)/勤務日数!$F$17</f>
        <v>0</v>
      </c>
      <c r="BQ14" s="202">
        <f t="shared" si="30"/>
        <v>0</v>
      </c>
      <c r="BR14" s="238">
        <f>BT14/勤務日数!$E$20</f>
        <v>0</v>
      </c>
      <c r="BS14" s="238">
        <f t="shared" si="38"/>
        <v>0</v>
      </c>
      <c r="BT14" s="29">
        <f>(DAY(BU14)*24+HOUR(BU14)+MINUTE(BU14)/60)/勤務日数!$F$17</f>
        <v>0</v>
      </c>
      <c r="BU14" s="202">
        <f t="shared" si="31"/>
        <v>0</v>
      </c>
    </row>
    <row r="15" spans="1:73" ht="12.6" customHeight="1">
      <c r="A15" s="174" t="str">
        <f t="shared" si="32"/>
        <v/>
      </c>
      <c r="B15" s="195">
        <v>9</v>
      </c>
      <c r="C15" s="195" t="s">
        <v>377</v>
      </c>
      <c r="D15" s="309" t="s">
        <v>378</v>
      </c>
      <c r="E15" s="196"/>
      <c r="F15" s="196"/>
      <c r="G15" s="196"/>
      <c r="H15" s="196"/>
      <c r="I15" s="196"/>
      <c r="J15" s="196"/>
      <c r="K15" s="196"/>
      <c r="L15" s="196"/>
      <c r="M15" s="286"/>
      <c r="N15" s="286"/>
      <c r="O15" s="198"/>
      <c r="P15" s="287"/>
      <c r="Q15" s="288"/>
      <c r="R15" s="29"/>
      <c r="S15" s="201">
        <v>0</v>
      </c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4"/>
      <c r="AX15" s="204"/>
      <c r="AY15" s="204"/>
      <c r="AZ15" s="237">
        <f t="shared" ref="AZ15" si="41">SUM(BB15,BF15,BJ15,BN15,BR15)</f>
        <v>0</v>
      </c>
      <c r="BA15" s="238">
        <f t="shared" ref="BA15" si="42">SUM(BD15,BH15,BL15,BP15,BT15)</f>
        <v>0</v>
      </c>
      <c r="BB15" s="238">
        <f>BD15/勤務日数!$E$20</f>
        <v>0</v>
      </c>
      <c r="BC15" s="238">
        <f t="shared" si="33"/>
        <v>0</v>
      </c>
      <c r="BD15" s="29">
        <f>(DAY(BE15)*24+HOUR(BE15)+MINUTE(BE15)/60)/勤務日数!$F$17</f>
        <v>0</v>
      </c>
      <c r="BE15" s="202">
        <f t="shared" si="26"/>
        <v>0</v>
      </c>
      <c r="BF15" s="238">
        <f>BH15/勤務日数!$E$20</f>
        <v>0</v>
      </c>
      <c r="BG15" s="238">
        <f t="shared" si="34"/>
        <v>0</v>
      </c>
      <c r="BH15" s="29">
        <f>(DAY(BI15)*24+HOUR(BI15)+MINUTE(BI15)/60)/勤務日数!$F$17</f>
        <v>0</v>
      </c>
      <c r="BI15" s="202">
        <f t="shared" si="27"/>
        <v>0</v>
      </c>
      <c r="BJ15" s="238">
        <f>BL15/勤務日数!$E$20</f>
        <v>0</v>
      </c>
      <c r="BK15" s="238">
        <f t="shared" si="35"/>
        <v>0</v>
      </c>
      <c r="BL15" s="29">
        <f>(DAY(BM15)*24+HOUR(BM15)+MINUTE(BM15)/60)/勤務日数!$F$17</f>
        <v>0</v>
      </c>
      <c r="BM15" s="202">
        <f t="shared" si="28"/>
        <v>0</v>
      </c>
      <c r="BN15" s="238">
        <f>BP15/勤務日数!$E$20</f>
        <v>0</v>
      </c>
      <c r="BO15" s="238">
        <f t="shared" si="29"/>
        <v>0</v>
      </c>
      <c r="BP15" s="29">
        <f>(DAY(BQ15)*24+HOUR(BQ15)+MINUTE(BQ15)/60)/勤務日数!$F$17</f>
        <v>0</v>
      </c>
      <c r="BQ15" s="202">
        <f t="shared" si="30"/>
        <v>0</v>
      </c>
      <c r="BR15" s="238">
        <f>BT15/勤務日数!$E$20</f>
        <v>0</v>
      </c>
      <c r="BS15" s="238">
        <f t="shared" si="38"/>
        <v>0</v>
      </c>
      <c r="BT15" s="29">
        <f>(DAY(BU15)*24+HOUR(BU15)+MINUTE(BU15)/60)/勤務日数!$F$17</f>
        <v>0</v>
      </c>
      <c r="BU15" s="202">
        <f t="shared" si="31"/>
        <v>0</v>
      </c>
    </row>
    <row r="16" spans="1:73" ht="12.6" customHeight="1">
      <c r="A16" s="174" t="str">
        <f t="shared" si="32"/>
        <v/>
      </c>
      <c r="B16" s="195">
        <v>10</v>
      </c>
      <c r="C16" s="195" t="s">
        <v>377</v>
      </c>
      <c r="D16" s="309" t="s">
        <v>378</v>
      </c>
      <c r="E16" s="196" t="s">
        <v>84</v>
      </c>
      <c r="F16" s="196" t="s">
        <v>85</v>
      </c>
      <c r="G16" s="196" t="s">
        <v>379</v>
      </c>
      <c r="H16" s="196" t="s">
        <v>380</v>
      </c>
      <c r="I16" s="196"/>
      <c r="J16" s="196"/>
      <c r="K16" s="196"/>
      <c r="L16" s="196"/>
      <c r="M16" s="286"/>
      <c r="N16" s="286"/>
      <c r="O16" s="198" t="s">
        <v>222</v>
      </c>
      <c r="P16" s="287"/>
      <c r="Q16" s="200" t="s">
        <v>649</v>
      </c>
      <c r="R16" s="29" t="s">
        <v>235</v>
      </c>
      <c r="S16" s="201">
        <v>0</v>
      </c>
      <c r="T16" s="202"/>
      <c r="U16" s="202"/>
      <c r="V16" s="202"/>
      <c r="W16" s="202"/>
      <c r="X16" s="202"/>
      <c r="Y16" s="202"/>
      <c r="Z16" s="202"/>
      <c r="AA16" s="202"/>
      <c r="AB16" s="202"/>
      <c r="AC16" s="202"/>
      <c r="AD16" s="202"/>
      <c r="AE16" s="202"/>
      <c r="AF16" s="202"/>
      <c r="AG16" s="202"/>
      <c r="AH16" s="202"/>
      <c r="AI16" s="202"/>
      <c r="AJ16" s="202"/>
      <c r="AK16" s="202"/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2"/>
      <c r="AW16" s="203"/>
      <c r="AX16" s="203"/>
      <c r="AY16" s="204"/>
      <c r="AZ16" s="237">
        <f t="shared" si="36"/>
        <v>0</v>
      </c>
      <c r="BA16" s="238">
        <f t="shared" si="37"/>
        <v>0</v>
      </c>
      <c r="BB16" s="238">
        <f>BD16/勤務日数!$E$20</f>
        <v>0</v>
      </c>
      <c r="BC16" s="238">
        <f t="shared" si="33"/>
        <v>0</v>
      </c>
      <c r="BD16" s="29">
        <f>(DAY(BE16)*24+HOUR(BE16)+MINUTE(BE16)/60)/勤務日数!$F$17</f>
        <v>0</v>
      </c>
      <c r="BE16" s="202">
        <f t="shared" si="26"/>
        <v>0</v>
      </c>
      <c r="BF16" s="238">
        <f>BH16/勤務日数!$E$20</f>
        <v>0</v>
      </c>
      <c r="BG16" s="238">
        <f t="shared" si="34"/>
        <v>0</v>
      </c>
      <c r="BH16" s="29">
        <f>(DAY(BI16)*24+HOUR(BI16)+MINUTE(BI16)/60)/勤務日数!$F$17</f>
        <v>0</v>
      </c>
      <c r="BI16" s="202">
        <f t="shared" si="27"/>
        <v>0</v>
      </c>
      <c r="BJ16" s="238">
        <f>BL16/勤務日数!$E$20</f>
        <v>0</v>
      </c>
      <c r="BK16" s="238">
        <f t="shared" si="35"/>
        <v>0</v>
      </c>
      <c r="BL16" s="29">
        <f>(DAY(BM16)*24+HOUR(BM16)+MINUTE(BM16)/60)/勤務日数!$F$17</f>
        <v>0</v>
      </c>
      <c r="BM16" s="202">
        <f t="shared" si="28"/>
        <v>0</v>
      </c>
      <c r="BN16" s="238">
        <f>BP16/勤務日数!$E$20</f>
        <v>0</v>
      </c>
      <c r="BO16" s="238">
        <f t="shared" si="29"/>
        <v>0</v>
      </c>
      <c r="BP16" s="29">
        <f>(DAY(BQ16)*24+HOUR(BQ16)+MINUTE(BQ16)/60)/勤務日数!$F$17</f>
        <v>0</v>
      </c>
      <c r="BQ16" s="202">
        <f t="shared" si="30"/>
        <v>0</v>
      </c>
      <c r="BR16" s="238">
        <f>BT16/勤務日数!$E$20</f>
        <v>0</v>
      </c>
      <c r="BS16" s="238">
        <f t="shared" si="38"/>
        <v>0</v>
      </c>
      <c r="BT16" s="29">
        <f>(DAY(BU16)*24+HOUR(BU16)+MINUTE(BU16)/60)/勤務日数!$F$17</f>
        <v>0</v>
      </c>
      <c r="BU16" s="202">
        <f t="shared" si="31"/>
        <v>0</v>
      </c>
    </row>
    <row r="17" spans="1:73" ht="12.6" customHeight="1">
      <c r="A17" s="174" t="str">
        <f t="shared" si="32"/>
        <v>STMF_BRANCH-953</v>
      </c>
      <c r="B17" s="195">
        <v>11</v>
      </c>
      <c r="C17" s="195" t="s">
        <v>377</v>
      </c>
      <c r="D17" s="309" t="s">
        <v>378</v>
      </c>
      <c r="E17" s="196" t="s">
        <v>84</v>
      </c>
      <c r="F17" s="196" t="s">
        <v>85</v>
      </c>
      <c r="G17" s="196" t="s">
        <v>379</v>
      </c>
      <c r="H17" s="196" t="s">
        <v>382</v>
      </c>
      <c r="I17" s="196"/>
      <c r="J17" s="196"/>
      <c r="K17" s="196"/>
      <c r="L17" s="196"/>
      <c r="M17" s="286"/>
      <c r="N17" s="286"/>
      <c r="O17" s="198" t="s">
        <v>222</v>
      </c>
      <c r="P17" s="287" t="s">
        <v>383</v>
      </c>
      <c r="Q17" s="200" t="s">
        <v>384</v>
      </c>
      <c r="R17" s="29" t="s">
        <v>236</v>
      </c>
      <c r="S17" s="201">
        <v>0</v>
      </c>
      <c r="T17" s="201"/>
      <c r="U17" s="201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4"/>
      <c r="AX17" s="204"/>
      <c r="AY17" s="204"/>
      <c r="AZ17" s="237">
        <f t="shared" ref="AZ17:AZ18" si="43">SUM(BB17,BF17,BJ17,BN17,BR17)</f>
        <v>0</v>
      </c>
      <c r="BA17" s="238">
        <f t="shared" ref="BA17:BA18" si="44">SUM(BD17,BH17,BL17,BP17,BT17)</f>
        <v>0</v>
      </c>
      <c r="BB17" s="238">
        <f>BD17/勤務日数!$E$20</f>
        <v>0</v>
      </c>
      <c r="BC17" s="238">
        <f t="shared" si="33"/>
        <v>0</v>
      </c>
      <c r="BD17" s="29">
        <f>(DAY(BE17)*24+HOUR(BE17)+MINUTE(BE17)/60)/勤務日数!$F$17</f>
        <v>0</v>
      </c>
      <c r="BE17" s="202">
        <f t="shared" si="26"/>
        <v>0</v>
      </c>
      <c r="BF17" s="238">
        <f>BH17/勤務日数!$E$20</f>
        <v>0</v>
      </c>
      <c r="BG17" s="238">
        <f t="shared" si="34"/>
        <v>0</v>
      </c>
      <c r="BH17" s="29">
        <f>(DAY(BI17)*24+HOUR(BI17)+MINUTE(BI17)/60)/勤務日数!$F$17</f>
        <v>0</v>
      </c>
      <c r="BI17" s="202">
        <f t="shared" si="27"/>
        <v>0</v>
      </c>
      <c r="BJ17" s="238">
        <f>BL17/勤務日数!$E$20</f>
        <v>0</v>
      </c>
      <c r="BK17" s="238">
        <f t="shared" si="35"/>
        <v>0</v>
      </c>
      <c r="BL17" s="29">
        <f>(DAY(BM17)*24+HOUR(BM17)+MINUTE(BM17)/60)/勤務日数!$F$17</f>
        <v>0</v>
      </c>
      <c r="BM17" s="202">
        <f t="shared" si="28"/>
        <v>0</v>
      </c>
      <c r="BN17" s="238">
        <f>BP17/勤務日数!$E$20</f>
        <v>0</v>
      </c>
      <c r="BO17" s="238">
        <f t="shared" si="29"/>
        <v>0</v>
      </c>
      <c r="BP17" s="29">
        <f>(DAY(BQ17)*24+HOUR(BQ17)+MINUTE(BQ17)/60)/勤務日数!$F$17</f>
        <v>0</v>
      </c>
      <c r="BQ17" s="202">
        <f t="shared" si="30"/>
        <v>0</v>
      </c>
      <c r="BR17" s="238">
        <f>BT17/勤務日数!$E$20</f>
        <v>0</v>
      </c>
      <c r="BS17" s="238">
        <f t="shared" si="38"/>
        <v>0</v>
      </c>
      <c r="BT17" s="29">
        <f>(DAY(BU17)*24+HOUR(BU17)+MINUTE(BU17)/60)/勤務日数!$F$17</f>
        <v>0</v>
      </c>
      <c r="BU17" s="202">
        <f t="shared" si="31"/>
        <v>0</v>
      </c>
    </row>
    <row r="18" spans="1:73" ht="12.6" customHeight="1">
      <c r="A18" s="174" t="str">
        <f t="shared" si="32"/>
        <v/>
      </c>
      <c r="B18" s="195">
        <v>12</v>
      </c>
      <c r="C18" s="195" t="s">
        <v>377</v>
      </c>
      <c r="D18" s="309" t="s">
        <v>378</v>
      </c>
      <c r="E18" s="196" t="s">
        <v>84</v>
      </c>
      <c r="F18" s="196" t="s">
        <v>85</v>
      </c>
      <c r="G18" s="196" t="s">
        <v>379</v>
      </c>
      <c r="H18" s="196" t="s">
        <v>382</v>
      </c>
      <c r="I18" s="196"/>
      <c r="J18" s="196"/>
      <c r="K18" s="196"/>
      <c r="L18" s="196"/>
      <c r="M18" s="286"/>
      <c r="N18" s="286"/>
      <c r="O18" s="198" t="s">
        <v>222</v>
      </c>
      <c r="P18" s="287"/>
      <c r="Q18" s="200" t="s">
        <v>623</v>
      </c>
      <c r="R18" s="29" t="s">
        <v>236</v>
      </c>
      <c r="S18" s="201">
        <v>0</v>
      </c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1"/>
      <c r="AI18" s="201"/>
      <c r="AJ18" s="201"/>
      <c r="AK18" s="201"/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4"/>
      <c r="AX18" s="204"/>
      <c r="AY18" s="204"/>
      <c r="AZ18" s="237">
        <f t="shared" si="43"/>
        <v>0</v>
      </c>
      <c r="BA18" s="238">
        <f t="shared" si="44"/>
        <v>0</v>
      </c>
      <c r="BB18" s="238">
        <f>BD18/勤務日数!$E$20</f>
        <v>0</v>
      </c>
      <c r="BC18" s="238">
        <f t="shared" si="33"/>
        <v>0</v>
      </c>
      <c r="BD18" s="29">
        <f>(DAY(BE18)*24+HOUR(BE18)+MINUTE(BE18)/60)/勤務日数!$F$17</f>
        <v>0</v>
      </c>
      <c r="BE18" s="202">
        <f t="shared" si="26"/>
        <v>0</v>
      </c>
      <c r="BF18" s="238">
        <f>BH18/勤務日数!$E$20</f>
        <v>0</v>
      </c>
      <c r="BG18" s="238">
        <f t="shared" si="34"/>
        <v>0</v>
      </c>
      <c r="BH18" s="29">
        <f>(DAY(BI18)*24+HOUR(BI18)+MINUTE(BI18)/60)/勤務日数!$F$17</f>
        <v>0</v>
      </c>
      <c r="BI18" s="202">
        <f t="shared" si="27"/>
        <v>0</v>
      </c>
      <c r="BJ18" s="238">
        <f>BL18/勤務日数!$E$20</f>
        <v>0</v>
      </c>
      <c r="BK18" s="238">
        <f t="shared" si="35"/>
        <v>0</v>
      </c>
      <c r="BL18" s="29">
        <f>(DAY(BM18)*24+HOUR(BM18)+MINUTE(BM18)/60)/勤務日数!$F$17</f>
        <v>0</v>
      </c>
      <c r="BM18" s="202">
        <f t="shared" si="28"/>
        <v>0</v>
      </c>
      <c r="BN18" s="238">
        <f>BP18/勤務日数!$E$20</f>
        <v>0</v>
      </c>
      <c r="BO18" s="238">
        <f t="shared" si="29"/>
        <v>0</v>
      </c>
      <c r="BP18" s="29">
        <f>(DAY(BQ18)*24+HOUR(BQ18)+MINUTE(BQ18)/60)/勤務日数!$F$17</f>
        <v>0</v>
      </c>
      <c r="BQ18" s="202">
        <f t="shared" si="30"/>
        <v>0</v>
      </c>
      <c r="BR18" s="238">
        <f>BT18/勤務日数!$E$20</f>
        <v>0</v>
      </c>
      <c r="BS18" s="238">
        <f t="shared" si="38"/>
        <v>0</v>
      </c>
      <c r="BT18" s="29">
        <f>(DAY(BU18)*24+HOUR(BU18)+MINUTE(BU18)/60)/勤務日数!$F$17</f>
        <v>0</v>
      </c>
      <c r="BU18" s="202">
        <f t="shared" si="31"/>
        <v>0</v>
      </c>
    </row>
    <row r="19" spans="1:73" ht="12.6" customHeight="1">
      <c r="A19" s="174" t="str">
        <f t="shared" si="32"/>
        <v/>
      </c>
      <c r="B19" s="195">
        <v>13</v>
      </c>
      <c r="C19" s="195" t="s">
        <v>377</v>
      </c>
      <c r="D19" s="309" t="s">
        <v>378</v>
      </c>
      <c r="E19" s="196" t="s">
        <v>84</v>
      </c>
      <c r="F19" s="196" t="s">
        <v>85</v>
      </c>
      <c r="G19" s="196" t="s">
        <v>378</v>
      </c>
      <c r="H19" s="196"/>
      <c r="I19" s="196"/>
      <c r="J19" s="196"/>
      <c r="K19" s="196"/>
      <c r="L19" s="196"/>
      <c r="M19" s="286"/>
      <c r="N19" s="286"/>
      <c r="O19" s="198" t="s">
        <v>222</v>
      </c>
      <c r="P19" s="287"/>
      <c r="Q19" s="200" t="s">
        <v>378</v>
      </c>
      <c r="R19" s="29" t="s">
        <v>234</v>
      </c>
      <c r="S19" s="201">
        <v>0</v>
      </c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3"/>
      <c r="AX19" s="203"/>
      <c r="AY19" s="204"/>
      <c r="AZ19" s="237">
        <f>SUM(BB19,BF19,BJ19,BN19,BR19)</f>
        <v>0</v>
      </c>
      <c r="BA19" s="238">
        <f>SUM(BD19,BH19,BL19,BP19,BT19)</f>
        <v>0</v>
      </c>
      <c r="BB19" s="238">
        <f>BD19/勤務日数!$E$20</f>
        <v>0</v>
      </c>
      <c r="BC19" s="238">
        <f t="shared" si="33"/>
        <v>0</v>
      </c>
      <c r="BD19" s="29">
        <f>(DAY(BE19)*24+HOUR(BE19)+MINUTE(BE19)/60)/勤務日数!$F$17</f>
        <v>0</v>
      </c>
      <c r="BE19" s="202">
        <f t="shared" si="26"/>
        <v>0</v>
      </c>
      <c r="BF19" s="238">
        <f>BH19/勤務日数!$E$20</f>
        <v>0</v>
      </c>
      <c r="BG19" s="238">
        <f t="shared" si="34"/>
        <v>0</v>
      </c>
      <c r="BH19" s="29">
        <f>(DAY(BI19)*24+HOUR(BI19)+MINUTE(BI19)/60)/勤務日数!$F$17</f>
        <v>0</v>
      </c>
      <c r="BI19" s="202">
        <f t="shared" si="27"/>
        <v>0</v>
      </c>
      <c r="BJ19" s="238">
        <f>BL19/勤務日数!$E$20</f>
        <v>0</v>
      </c>
      <c r="BK19" s="238">
        <f t="shared" si="35"/>
        <v>0</v>
      </c>
      <c r="BL19" s="29">
        <f>(DAY(BM19)*24+HOUR(BM19)+MINUTE(BM19)/60)/勤務日数!$F$17</f>
        <v>0</v>
      </c>
      <c r="BM19" s="202">
        <f t="shared" si="28"/>
        <v>0</v>
      </c>
      <c r="BN19" s="238">
        <f>BP19/勤務日数!$E$20</f>
        <v>0</v>
      </c>
      <c r="BO19" s="238">
        <f t="shared" si="29"/>
        <v>0</v>
      </c>
      <c r="BP19" s="29">
        <f>(DAY(BQ19)*24+HOUR(BQ19)+MINUTE(BQ19)/60)/勤務日数!$F$17</f>
        <v>0</v>
      </c>
      <c r="BQ19" s="202">
        <f t="shared" si="30"/>
        <v>0</v>
      </c>
      <c r="BR19" s="238">
        <f>BT19/勤務日数!$E$20</f>
        <v>0</v>
      </c>
      <c r="BS19" s="238">
        <f t="shared" si="38"/>
        <v>0</v>
      </c>
      <c r="BT19" s="29">
        <f>(DAY(BU19)*24+HOUR(BU19)+MINUTE(BU19)/60)/勤務日数!$F$17</f>
        <v>0</v>
      </c>
      <c r="BU19" s="202">
        <f t="shared" si="31"/>
        <v>0</v>
      </c>
    </row>
    <row r="20" spans="1:73" ht="12.6" customHeight="1">
      <c r="A20" s="174" t="str">
        <f t="shared" si="32"/>
        <v/>
      </c>
      <c r="B20" s="195">
        <v>14</v>
      </c>
      <c r="C20" s="195" t="s">
        <v>377</v>
      </c>
      <c r="D20" s="309" t="s">
        <v>378</v>
      </c>
      <c r="E20" s="196"/>
      <c r="F20" s="196"/>
      <c r="G20" s="196"/>
      <c r="H20" s="196"/>
      <c r="I20" s="196"/>
      <c r="J20" s="196"/>
      <c r="K20" s="196"/>
      <c r="L20" s="196"/>
      <c r="M20" s="286"/>
      <c r="N20" s="286"/>
      <c r="O20" s="198"/>
      <c r="P20" s="287"/>
      <c r="Q20" s="200"/>
      <c r="R20" s="29"/>
      <c r="S20" s="201"/>
      <c r="T20" s="201"/>
      <c r="U20" s="201"/>
      <c r="V20" s="201"/>
      <c r="W20" s="201"/>
      <c r="X20" s="201"/>
      <c r="Y20" s="201"/>
      <c r="Z20" s="201"/>
      <c r="AA20" s="201"/>
      <c r="AB20" s="201"/>
      <c r="AC20" s="201"/>
      <c r="AD20" s="201"/>
      <c r="AE20" s="201"/>
      <c r="AF20" s="201"/>
      <c r="AG20" s="201"/>
      <c r="AH20" s="201"/>
      <c r="AI20" s="201"/>
      <c r="AJ20" s="201"/>
      <c r="AK20" s="201"/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4"/>
      <c r="AX20" s="204"/>
      <c r="AY20" s="204"/>
      <c r="AZ20" s="237">
        <f t="shared" ref="AZ20" si="45">SUM(BB20,BF20,BJ20,BN20,BR20)</f>
        <v>0</v>
      </c>
      <c r="BA20" s="238">
        <f t="shared" ref="BA20" si="46">SUM(BD20,BH20,BL20,BP20,BT20)</f>
        <v>0</v>
      </c>
      <c r="BB20" s="238">
        <f>BD20/勤務日数!$E$20</f>
        <v>0</v>
      </c>
      <c r="BC20" s="238">
        <f t="shared" si="33"/>
        <v>0</v>
      </c>
      <c r="BD20" s="29">
        <f>(DAY(BE20)*24+HOUR(BE20)+MINUTE(BE20)/60)/勤務日数!$F$17</f>
        <v>0</v>
      </c>
      <c r="BE20" s="202">
        <f t="shared" si="26"/>
        <v>0</v>
      </c>
      <c r="BF20" s="238">
        <f>BH20/勤務日数!$E$20</f>
        <v>0</v>
      </c>
      <c r="BG20" s="238">
        <f t="shared" si="34"/>
        <v>0</v>
      </c>
      <c r="BH20" s="29">
        <f>(DAY(BI20)*24+HOUR(BI20)+MINUTE(BI20)/60)/勤務日数!$F$17</f>
        <v>0</v>
      </c>
      <c r="BI20" s="202">
        <f t="shared" si="27"/>
        <v>0</v>
      </c>
      <c r="BJ20" s="238">
        <f>BL20/勤務日数!$E$20</f>
        <v>0</v>
      </c>
      <c r="BK20" s="238">
        <f t="shared" si="35"/>
        <v>0</v>
      </c>
      <c r="BL20" s="29">
        <f>(DAY(BM20)*24+HOUR(BM20)+MINUTE(BM20)/60)/勤務日数!$F$17</f>
        <v>0</v>
      </c>
      <c r="BM20" s="202">
        <f t="shared" si="28"/>
        <v>0</v>
      </c>
      <c r="BN20" s="238">
        <f>BP20/勤務日数!$E$20</f>
        <v>0</v>
      </c>
      <c r="BO20" s="238">
        <f t="shared" si="29"/>
        <v>0</v>
      </c>
      <c r="BP20" s="29">
        <f>(DAY(BQ20)*24+HOUR(BQ20)+MINUTE(BQ20)/60)/勤務日数!$F$17</f>
        <v>0</v>
      </c>
      <c r="BQ20" s="202">
        <f t="shared" si="30"/>
        <v>0</v>
      </c>
      <c r="BR20" s="238">
        <f>BT20/勤務日数!$E$20</f>
        <v>0</v>
      </c>
      <c r="BS20" s="238">
        <f t="shared" si="38"/>
        <v>0</v>
      </c>
      <c r="BT20" s="29">
        <f>(DAY(BU20)*24+HOUR(BU20)+MINUTE(BU20)/60)/勤務日数!$F$17</f>
        <v>0</v>
      </c>
      <c r="BU20" s="202">
        <f t="shared" si="31"/>
        <v>0</v>
      </c>
    </row>
    <row r="21" spans="1:73" ht="12.6" customHeight="1">
      <c r="A21" s="174" t="str">
        <f t="shared" si="32"/>
        <v>MF_RNV-1</v>
      </c>
      <c r="B21" s="195">
        <v>15</v>
      </c>
      <c r="C21" s="195" t="s">
        <v>377</v>
      </c>
      <c r="D21" s="309" t="s">
        <v>378</v>
      </c>
      <c r="E21" s="196" t="s">
        <v>84</v>
      </c>
      <c r="F21" s="196" t="s">
        <v>85</v>
      </c>
      <c r="G21" s="196" t="s">
        <v>1365</v>
      </c>
      <c r="H21" s="196" t="s">
        <v>379</v>
      </c>
      <c r="I21" s="196" t="s">
        <v>382</v>
      </c>
      <c r="J21" s="196"/>
      <c r="K21" s="196"/>
      <c r="L21" s="196"/>
      <c r="M21" s="286"/>
      <c r="N21" s="286"/>
      <c r="O21" s="198" t="s">
        <v>222</v>
      </c>
      <c r="P21" s="287" t="s">
        <v>1224</v>
      </c>
      <c r="Q21" s="200" t="s">
        <v>1225</v>
      </c>
      <c r="R21" s="29" t="s">
        <v>1374</v>
      </c>
      <c r="S21" s="201">
        <v>0</v>
      </c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3"/>
      <c r="AX21" s="203"/>
      <c r="AY21" s="204"/>
      <c r="AZ21" s="237">
        <f t="shared" si="36"/>
        <v>0</v>
      </c>
      <c r="BA21" s="238">
        <f t="shared" si="37"/>
        <v>0</v>
      </c>
      <c r="BB21" s="238">
        <f>BD21/勤務日数!$E$20</f>
        <v>0</v>
      </c>
      <c r="BC21" s="238">
        <f t="shared" si="33"/>
        <v>0</v>
      </c>
      <c r="BD21" s="29">
        <f>(DAY(BE21)*24+HOUR(BE21)+MINUTE(BE21)/60)/勤務日数!$F$17</f>
        <v>0</v>
      </c>
      <c r="BE21" s="202">
        <f t="shared" si="26"/>
        <v>0</v>
      </c>
      <c r="BF21" s="238">
        <f>BH21/勤務日数!$E$20</f>
        <v>0</v>
      </c>
      <c r="BG21" s="238">
        <f t="shared" si="34"/>
        <v>0</v>
      </c>
      <c r="BH21" s="29">
        <f>(DAY(BI21)*24+HOUR(BI21)+MINUTE(BI21)/60)/勤務日数!$F$17</f>
        <v>0</v>
      </c>
      <c r="BI21" s="202">
        <f t="shared" si="27"/>
        <v>0</v>
      </c>
      <c r="BJ21" s="238">
        <f>BL21/勤務日数!$E$20</f>
        <v>0</v>
      </c>
      <c r="BK21" s="238">
        <f t="shared" si="35"/>
        <v>0</v>
      </c>
      <c r="BL21" s="29">
        <f>(DAY(BM21)*24+HOUR(BM21)+MINUTE(BM21)/60)/勤務日数!$F$17</f>
        <v>0</v>
      </c>
      <c r="BM21" s="202">
        <f t="shared" si="28"/>
        <v>0</v>
      </c>
      <c r="BN21" s="238">
        <f>BP21/勤務日数!$E$20</f>
        <v>0</v>
      </c>
      <c r="BO21" s="238">
        <f t="shared" si="29"/>
        <v>0</v>
      </c>
      <c r="BP21" s="29">
        <f>(DAY(BQ21)*24+HOUR(BQ21)+MINUTE(BQ21)/60)/勤務日数!$F$17</f>
        <v>0</v>
      </c>
      <c r="BQ21" s="202">
        <f t="shared" si="30"/>
        <v>0</v>
      </c>
      <c r="BR21" s="238">
        <f>BT21/勤務日数!$E$20</f>
        <v>0</v>
      </c>
      <c r="BS21" s="238">
        <f t="shared" si="38"/>
        <v>0</v>
      </c>
      <c r="BT21" s="29">
        <f>(DAY(BU21)*24+HOUR(BU21)+MINUTE(BU21)/60)/勤務日数!$F$17</f>
        <v>0</v>
      </c>
      <c r="BU21" s="202">
        <f t="shared" si="31"/>
        <v>0</v>
      </c>
    </row>
    <row r="22" spans="1:73" ht="12.6" customHeight="1">
      <c r="A22" s="174" t="str">
        <f t="shared" si="32"/>
        <v/>
      </c>
      <c r="B22" s="195">
        <v>16</v>
      </c>
      <c r="C22" s="195" t="s">
        <v>377</v>
      </c>
      <c r="D22" s="309" t="s">
        <v>378</v>
      </c>
      <c r="E22" s="196"/>
      <c r="F22" s="196"/>
      <c r="G22" s="196"/>
      <c r="H22" s="196"/>
      <c r="I22" s="196"/>
      <c r="J22" s="196"/>
      <c r="K22" s="196"/>
      <c r="L22" s="196"/>
      <c r="M22" s="286"/>
      <c r="N22" s="286"/>
      <c r="O22" s="198"/>
      <c r="P22" s="287"/>
      <c r="Q22" s="200"/>
      <c r="R22" s="29"/>
      <c r="S22" s="201">
        <v>0</v>
      </c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3"/>
      <c r="AX22" s="203"/>
      <c r="AY22" s="204"/>
      <c r="AZ22" s="237">
        <f t="shared" si="36"/>
        <v>0</v>
      </c>
      <c r="BA22" s="238">
        <f t="shared" si="37"/>
        <v>0</v>
      </c>
      <c r="BB22" s="238">
        <f>BD22/勤務日数!$E$20</f>
        <v>0</v>
      </c>
      <c r="BC22" s="238">
        <f t="shared" si="33"/>
        <v>0</v>
      </c>
      <c r="BD22" s="29">
        <f>(DAY(BE22)*24+HOUR(BE22)+MINUTE(BE22)/60)/勤務日数!$F$17</f>
        <v>0</v>
      </c>
      <c r="BE22" s="202">
        <f t="shared" si="26"/>
        <v>0</v>
      </c>
      <c r="BF22" s="238">
        <f>BH22/勤務日数!$E$20</f>
        <v>0</v>
      </c>
      <c r="BG22" s="238">
        <f t="shared" si="34"/>
        <v>0</v>
      </c>
      <c r="BH22" s="29">
        <f>(DAY(BI22)*24+HOUR(BI22)+MINUTE(BI22)/60)/勤務日数!$F$17</f>
        <v>0</v>
      </c>
      <c r="BI22" s="202">
        <f t="shared" si="27"/>
        <v>0</v>
      </c>
      <c r="BJ22" s="238">
        <f>BL22/勤務日数!$E$20</f>
        <v>0</v>
      </c>
      <c r="BK22" s="238">
        <f t="shared" si="35"/>
        <v>0</v>
      </c>
      <c r="BL22" s="29">
        <f>(DAY(BM22)*24+HOUR(BM22)+MINUTE(BM22)/60)/勤務日数!$F$17</f>
        <v>0</v>
      </c>
      <c r="BM22" s="202">
        <f t="shared" si="28"/>
        <v>0</v>
      </c>
      <c r="BN22" s="238">
        <f>BP22/勤務日数!$E$20</f>
        <v>0</v>
      </c>
      <c r="BO22" s="238">
        <f t="shared" si="29"/>
        <v>0</v>
      </c>
      <c r="BP22" s="29">
        <f>(DAY(BQ22)*24+HOUR(BQ22)+MINUTE(BQ22)/60)/勤務日数!$F$17</f>
        <v>0</v>
      </c>
      <c r="BQ22" s="202">
        <f t="shared" si="30"/>
        <v>0</v>
      </c>
      <c r="BR22" s="238">
        <f>BT22/勤務日数!$E$20</f>
        <v>0</v>
      </c>
      <c r="BS22" s="238">
        <f t="shared" si="38"/>
        <v>0</v>
      </c>
      <c r="BT22" s="29">
        <f>(DAY(BU22)*24+HOUR(BU22)+MINUTE(BU22)/60)/勤務日数!$F$17</f>
        <v>0</v>
      </c>
      <c r="BU22" s="202">
        <f t="shared" si="31"/>
        <v>0</v>
      </c>
    </row>
    <row r="23" spans="1:73" ht="12.6" customHeight="1">
      <c r="A23" s="174" t="str">
        <f t="shared" si="32"/>
        <v/>
      </c>
      <c r="B23" s="195">
        <v>17</v>
      </c>
      <c r="C23" s="195" t="s">
        <v>377</v>
      </c>
      <c r="D23" s="309" t="s">
        <v>378</v>
      </c>
      <c r="E23" s="196" t="s">
        <v>86</v>
      </c>
      <c r="F23" s="196" t="s">
        <v>517</v>
      </c>
      <c r="G23" s="196" t="s">
        <v>379</v>
      </c>
      <c r="H23" s="196" t="s">
        <v>380</v>
      </c>
      <c r="I23" s="196"/>
      <c r="J23" s="196"/>
      <c r="K23" s="196"/>
      <c r="L23" s="196"/>
      <c r="M23" s="286"/>
      <c r="N23" s="286"/>
      <c r="O23" s="198" t="s">
        <v>222</v>
      </c>
      <c r="P23" s="287"/>
      <c r="Q23" s="200" t="s">
        <v>651</v>
      </c>
      <c r="R23" s="29" t="s">
        <v>566</v>
      </c>
      <c r="S23" s="201">
        <v>0</v>
      </c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3"/>
      <c r="AX23" s="203"/>
      <c r="AY23" s="204"/>
      <c r="AZ23" s="237">
        <f t="shared" si="36"/>
        <v>0</v>
      </c>
      <c r="BA23" s="238">
        <f t="shared" si="37"/>
        <v>0</v>
      </c>
      <c r="BB23" s="238">
        <f>BD23/勤務日数!$E$20</f>
        <v>0</v>
      </c>
      <c r="BC23" s="238">
        <f t="shared" si="33"/>
        <v>0</v>
      </c>
      <c r="BD23" s="29">
        <f>(DAY(BE23)*24+HOUR(BE23)+MINUTE(BE23)/60)/勤務日数!$F$17</f>
        <v>0</v>
      </c>
      <c r="BE23" s="202">
        <f t="shared" si="26"/>
        <v>0</v>
      </c>
      <c r="BF23" s="238">
        <f>BH23/勤務日数!$E$20</f>
        <v>0</v>
      </c>
      <c r="BG23" s="238">
        <f t="shared" si="34"/>
        <v>0</v>
      </c>
      <c r="BH23" s="29">
        <f>(DAY(BI23)*24+HOUR(BI23)+MINUTE(BI23)/60)/勤務日数!$F$17</f>
        <v>0</v>
      </c>
      <c r="BI23" s="202">
        <f t="shared" si="27"/>
        <v>0</v>
      </c>
      <c r="BJ23" s="238">
        <f>BL23/勤務日数!$E$20</f>
        <v>0</v>
      </c>
      <c r="BK23" s="238">
        <f t="shared" si="35"/>
        <v>0</v>
      </c>
      <c r="BL23" s="29">
        <f>(DAY(BM23)*24+HOUR(BM23)+MINUTE(BM23)/60)/勤務日数!$F$17</f>
        <v>0</v>
      </c>
      <c r="BM23" s="202">
        <f t="shared" si="28"/>
        <v>0</v>
      </c>
      <c r="BN23" s="238">
        <f>BP23/勤務日数!$E$20</f>
        <v>0</v>
      </c>
      <c r="BO23" s="238">
        <f t="shared" si="29"/>
        <v>0</v>
      </c>
      <c r="BP23" s="29">
        <f>(DAY(BQ23)*24+HOUR(BQ23)+MINUTE(BQ23)/60)/勤務日数!$F$17</f>
        <v>0</v>
      </c>
      <c r="BQ23" s="202">
        <f t="shared" si="30"/>
        <v>0</v>
      </c>
      <c r="BR23" s="238">
        <f>BT23/勤務日数!$E$20</f>
        <v>0</v>
      </c>
      <c r="BS23" s="238">
        <f t="shared" si="38"/>
        <v>0</v>
      </c>
      <c r="BT23" s="29">
        <f>(DAY(BU23)*24+HOUR(BU23)+MINUTE(BU23)/60)/勤務日数!$F$17</f>
        <v>0</v>
      </c>
      <c r="BU23" s="202">
        <f t="shared" si="31"/>
        <v>0</v>
      </c>
    </row>
    <row r="24" spans="1:73" ht="12.6" customHeight="1">
      <c r="A24" s="174" t="str">
        <f t="shared" si="32"/>
        <v>SLG-17</v>
      </c>
      <c r="B24" s="195">
        <v>18</v>
      </c>
      <c r="C24" s="195" t="s">
        <v>377</v>
      </c>
      <c r="D24" s="309" t="s">
        <v>378</v>
      </c>
      <c r="E24" s="196" t="s">
        <v>86</v>
      </c>
      <c r="F24" s="196" t="s">
        <v>517</v>
      </c>
      <c r="G24" s="196" t="s">
        <v>379</v>
      </c>
      <c r="H24" s="196" t="s">
        <v>382</v>
      </c>
      <c r="I24" s="196"/>
      <c r="J24" s="196"/>
      <c r="K24" s="196"/>
      <c r="L24" s="196"/>
      <c r="M24" s="286"/>
      <c r="N24" s="286"/>
      <c r="O24" s="198" t="s">
        <v>222</v>
      </c>
      <c r="P24" s="287" t="s">
        <v>346</v>
      </c>
      <c r="Q24" s="200" t="s">
        <v>387</v>
      </c>
      <c r="R24" s="29" t="s">
        <v>611</v>
      </c>
      <c r="S24" s="201">
        <v>0</v>
      </c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3"/>
      <c r="AX24" s="203"/>
      <c r="AY24" s="204"/>
      <c r="AZ24" s="237">
        <f t="shared" si="36"/>
        <v>0</v>
      </c>
      <c r="BA24" s="238">
        <f t="shared" si="37"/>
        <v>0</v>
      </c>
      <c r="BB24" s="238">
        <f>BD24/勤務日数!$E$20</f>
        <v>0</v>
      </c>
      <c r="BC24" s="238">
        <f t="shared" si="33"/>
        <v>0</v>
      </c>
      <c r="BD24" s="29">
        <f>(DAY(BE24)*24+HOUR(BE24)+MINUTE(BE24)/60)/勤務日数!$F$17</f>
        <v>0</v>
      </c>
      <c r="BE24" s="202">
        <f t="shared" si="26"/>
        <v>0</v>
      </c>
      <c r="BF24" s="238">
        <f>BH24/勤務日数!$E$20</f>
        <v>0</v>
      </c>
      <c r="BG24" s="238">
        <f t="shared" si="34"/>
        <v>0</v>
      </c>
      <c r="BH24" s="29">
        <f>(DAY(BI24)*24+HOUR(BI24)+MINUTE(BI24)/60)/勤務日数!$F$17</f>
        <v>0</v>
      </c>
      <c r="BI24" s="202">
        <f t="shared" si="27"/>
        <v>0</v>
      </c>
      <c r="BJ24" s="238">
        <f>BL24/勤務日数!$E$20</f>
        <v>0</v>
      </c>
      <c r="BK24" s="238">
        <f t="shared" si="35"/>
        <v>0</v>
      </c>
      <c r="BL24" s="29">
        <f>(DAY(BM24)*24+HOUR(BM24)+MINUTE(BM24)/60)/勤務日数!$F$17</f>
        <v>0</v>
      </c>
      <c r="BM24" s="202">
        <f t="shared" si="28"/>
        <v>0</v>
      </c>
      <c r="BN24" s="238">
        <f>BP24/勤務日数!$E$20</f>
        <v>0</v>
      </c>
      <c r="BO24" s="238">
        <f t="shared" si="29"/>
        <v>0</v>
      </c>
      <c r="BP24" s="29">
        <f>(DAY(BQ24)*24+HOUR(BQ24)+MINUTE(BQ24)/60)/勤務日数!$F$17</f>
        <v>0</v>
      </c>
      <c r="BQ24" s="202">
        <f t="shared" si="30"/>
        <v>0</v>
      </c>
      <c r="BR24" s="238">
        <f>BT24/勤務日数!$E$20</f>
        <v>0</v>
      </c>
      <c r="BS24" s="238">
        <f t="shared" si="38"/>
        <v>0</v>
      </c>
      <c r="BT24" s="29">
        <f>(DAY(BU24)*24+HOUR(BU24)+MINUTE(BU24)/60)/勤務日数!$F$17</f>
        <v>0</v>
      </c>
      <c r="BU24" s="202">
        <f t="shared" si="31"/>
        <v>0</v>
      </c>
    </row>
    <row r="25" spans="1:73" ht="12.6" customHeight="1">
      <c r="A25" s="174" t="str">
        <f t="shared" si="32"/>
        <v/>
      </c>
      <c r="B25" s="195">
        <v>19</v>
      </c>
      <c r="C25" s="195" t="s">
        <v>377</v>
      </c>
      <c r="D25" s="309" t="s">
        <v>378</v>
      </c>
      <c r="E25" s="196" t="s">
        <v>86</v>
      </c>
      <c r="F25" s="196" t="s">
        <v>517</v>
      </c>
      <c r="G25" s="196" t="s">
        <v>378</v>
      </c>
      <c r="H25" s="196"/>
      <c r="I25" s="196"/>
      <c r="J25" s="196"/>
      <c r="K25" s="196"/>
      <c r="L25" s="196"/>
      <c r="M25" s="286"/>
      <c r="N25" s="286"/>
      <c r="O25" s="198" t="s">
        <v>222</v>
      </c>
      <c r="P25" s="287"/>
      <c r="Q25" s="200" t="s">
        <v>471</v>
      </c>
      <c r="R25" s="29" t="s">
        <v>612</v>
      </c>
      <c r="S25" s="201">
        <v>0</v>
      </c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3"/>
      <c r="AX25" s="203"/>
      <c r="AY25" s="204"/>
      <c r="AZ25" s="237">
        <f t="shared" si="36"/>
        <v>0</v>
      </c>
      <c r="BA25" s="238">
        <f t="shared" si="37"/>
        <v>0</v>
      </c>
      <c r="BB25" s="238">
        <f>BD25/勤務日数!$E$20</f>
        <v>0</v>
      </c>
      <c r="BC25" s="238">
        <f t="shared" si="33"/>
        <v>0</v>
      </c>
      <c r="BD25" s="29">
        <f>(DAY(BE25)*24+HOUR(BE25)+MINUTE(BE25)/60)/勤務日数!$F$17</f>
        <v>0</v>
      </c>
      <c r="BE25" s="202">
        <f t="shared" si="26"/>
        <v>0</v>
      </c>
      <c r="BF25" s="238">
        <f>BH25/勤務日数!$E$20</f>
        <v>0</v>
      </c>
      <c r="BG25" s="238">
        <f t="shared" si="34"/>
        <v>0</v>
      </c>
      <c r="BH25" s="29">
        <f>(DAY(BI25)*24+HOUR(BI25)+MINUTE(BI25)/60)/勤務日数!$F$17</f>
        <v>0</v>
      </c>
      <c r="BI25" s="202">
        <f t="shared" si="27"/>
        <v>0</v>
      </c>
      <c r="BJ25" s="238">
        <f>BL25/勤務日数!$E$20</f>
        <v>0</v>
      </c>
      <c r="BK25" s="238">
        <f t="shared" si="35"/>
        <v>0</v>
      </c>
      <c r="BL25" s="29">
        <f>(DAY(BM25)*24+HOUR(BM25)+MINUTE(BM25)/60)/勤務日数!$F$17</f>
        <v>0</v>
      </c>
      <c r="BM25" s="202">
        <f t="shared" si="28"/>
        <v>0</v>
      </c>
      <c r="BN25" s="238">
        <f>BP25/勤務日数!$E$20</f>
        <v>0</v>
      </c>
      <c r="BO25" s="238">
        <f t="shared" si="29"/>
        <v>0</v>
      </c>
      <c r="BP25" s="29">
        <f>(DAY(BQ25)*24+HOUR(BQ25)+MINUTE(BQ25)/60)/勤務日数!$F$17</f>
        <v>0</v>
      </c>
      <c r="BQ25" s="202">
        <f t="shared" si="30"/>
        <v>0</v>
      </c>
      <c r="BR25" s="238">
        <f>BT25/勤務日数!$E$20</f>
        <v>0</v>
      </c>
      <c r="BS25" s="238">
        <f t="shared" si="38"/>
        <v>0</v>
      </c>
      <c r="BT25" s="29">
        <f>(DAY(BU25)*24+HOUR(BU25)+MINUTE(BU25)/60)/勤務日数!$F$17</f>
        <v>0</v>
      </c>
      <c r="BU25" s="202">
        <f t="shared" si="31"/>
        <v>0</v>
      </c>
    </row>
    <row r="26" spans="1:73" ht="12.6" customHeight="1">
      <c r="A26" s="174" t="str">
        <f t="shared" si="32"/>
        <v>SLC-324</v>
      </c>
      <c r="B26" s="195">
        <v>20</v>
      </c>
      <c r="C26" s="195" t="s">
        <v>377</v>
      </c>
      <c r="D26" s="309" t="s">
        <v>378</v>
      </c>
      <c r="E26" s="196" t="s">
        <v>86</v>
      </c>
      <c r="F26" s="196" t="s">
        <v>517</v>
      </c>
      <c r="G26" s="196" t="s">
        <v>388</v>
      </c>
      <c r="H26" s="196"/>
      <c r="I26" s="196"/>
      <c r="J26" s="196"/>
      <c r="K26" s="196"/>
      <c r="L26" s="196"/>
      <c r="M26" s="286"/>
      <c r="N26" s="286"/>
      <c r="O26" s="198" t="s">
        <v>222</v>
      </c>
      <c r="P26" s="287" t="s">
        <v>706</v>
      </c>
      <c r="Q26" s="216" t="s">
        <v>708</v>
      </c>
      <c r="R26" s="29" t="s">
        <v>613</v>
      </c>
      <c r="S26" s="201">
        <v>0</v>
      </c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3"/>
      <c r="AX26" s="203"/>
      <c r="AY26" s="204"/>
      <c r="AZ26" s="237">
        <f t="shared" si="36"/>
        <v>0</v>
      </c>
      <c r="BA26" s="238">
        <f t="shared" si="37"/>
        <v>0</v>
      </c>
      <c r="BB26" s="238">
        <f>BD26/勤務日数!$E$20</f>
        <v>0</v>
      </c>
      <c r="BC26" s="238">
        <f t="shared" si="33"/>
        <v>0</v>
      </c>
      <c r="BD26" s="29">
        <f>(DAY(BE26)*24+HOUR(BE26)+MINUTE(BE26)/60)/勤務日数!$F$17</f>
        <v>0</v>
      </c>
      <c r="BE26" s="202">
        <f t="shared" si="26"/>
        <v>0</v>
      </c>
      <c r="BF26" s="238">
        <f>BH26/勤務日数!$E$20</f>
        <v>0</v>
      </c>
      <c r="BG26" s="238">
        <f t="shared" si="34"/>
        <v>0</v>
      </c>
      <c r="BH26" s="29">
        <f>(DAY(BI26)*24+HOUR(BI26)+MINUTE(BI26)/60)/勤務日数!$F$17</f>
        <v>0</v>
      </c>
      <c r="BI26" s="202">
        <f t="shared" si="27"/>
        <v>0</v>
      </c>
      <c r="BJ26" s="238">
        <f>BL26/勤務日数!$E$20</f>
        <v>0</v>
      </c>
      <c r="BK26" s="238">
        <f t="shared" si="35"/>
        <v>0</v>
      </c>
      <c r="BL26" s="29">
        <f>(DAY(BM26)*24+HOUR(BM26)+MINUTE(BM26)/60)/勤務日数!$F$17</f>
        <v>0</v>
      </c>
      <c r="BM26" s="202">
        <f t="shared" si="28"/>
        <v>0</v>
      </c>
      <c r="BN26" s="238">
        <f>BP26/勤務日数!$E$20</f>
        <v>0</v>
      </c>
      <c r="BO26" s="238">
        <f t="shared" si="29"/>
        <v>0</v>
      </c>
      <c r="BP26" s="29">
        <f>(DAY(BQ26)*24+HOUR(BQ26)+MINUTE(BQ26)/60)/勤務日数!$F$17</f>
        <v>0</v>
      </c>
      <c r="BQ26" s="202">
        <f t="shared" si="30"/>
        <v>0</v>
      </c>
      <c r="BR26" s="238">
        <f>BT26/勤務日数!$E$20</f>
        <v>0</v>
      </c>
      <c r="BS26" s="238">
        <f t="shared" si="38"/>
        <v>0</v>
      </c>
      <c r="BT26" s="29">
        <f>(DAY(BU26)*24+HOUR(BU26)+MINUTE(BU26)/60)/勤務日数!$F$17</f>
        <v>0</v>
      </c>
      <c r="BU26" s="202">
        <f t="shared" si="31"/>
        <v>0</v>
      </c>
    </row>
    <row r="27" spans="1:73" ht="12.6" customHeight="1">
      <c r="A27" s="174" t="str">
        <f t="shared" si="32"/>
        <v/>
      </c>
      <c r="B27" s="195">
        <v>21</v>
      </c>
      <c r="C27" s="195" t="s">
        <v>377</v>
      </c>
      <c r="D27" s="309" t="s">
        <v>378</v>
      </c>
      <c r="E27" s="196"/>
      <c r="F27" s="196"/>
      <c r="G27" s="196"/>
      <c r="H27" s="196"/>
      <c r="I27" s="196"/>
      <c r="J27" s="196"/>
      <c r="K27" s="196"/>
      <c r="L27" s="196"/>
      <c r="M27" s="286"/>
      <c r="N27" s="286"/>
      <c r="O27" s="198"/>
      <c r="P27" s="287"/>
      <c r="Q27" s="200"/>
      <c r="R27" s="29"/>
      <c r="S27" s="201">
        <v>0</v>
      </c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3"/>
      <c r="AX27" s="203"/>
      <c r="AY27" s="204"/>
      <c r="AZ27" s="237">
        <f t="shared" si="36"/>
        <v>0</v>
      </c>
      <c r="BA27" s="238">
        <f t="shared" si="37"/>
        <v>0</v>
      </c>
      <c r="BB27" s="238">
        <f>BD27/勤務日数!$E$20</f>
        <v>0</v>
      </c>
      <c r="BC27" s="238">
        <f t="shared" si="33"/>
        <v>0</v>
      </c>
      <c r="BD27" s="29">
        <f>(DAY(BE27)*24+HOUR(BE27)+MINUTE(BE27)/60)/勤務日数!$F$17</f>
        <v>0</v>
      </c>
      <c r="BE27" s="202">
        <f t="shared" si="26"/>
        <v>0</v>
      </c>
      <c r="BF27" s="238">
        <f>BH27/勤務日数!$E$20</f>
        <v>0</v>
      </c>
      <c r="BG27" s="238">
        <f t="shared" si="34"/>
        <v>0</v>
      </c>
      <c r="BH27" s="29">
        <f>(DAY(BI27)*24+HOUR(BI27)+MINUTE(BI27)/60)/勤務日数!$F$17</f>
        <v>0</v>
      </c>
      <c r="BI27" s="202">
        <f t="shared" si="27"/>
        <v>0</v>
      </c>
      <c r="BJ27" s="238">
        <f>BL27/勤務日数!$E$20</f>
        <v>0</v>
      </c>
      <c r="BK27" s="238">
        <f t="shared" si="35"/>
        <v>0</v>
      </c>
      <c r="BL27" s="29">
        <f>(DAY(BM27)*24+HOUR(BM27)+MINUTE(BM27)/60)/勤務日数!$F$17</f>
        <v>0</v>
      </c>
      <c r="BM27" s="202">
        <f t="shared" si="28"/>
        <v>0</v>
      </c>
      <c r="BN27" s="238">
        <f>BP27/勤務日数!$E$20</f>
        <v>0</v>
      </c>
      <c r="BO27" s="238">
        <f t="shared" si="29"/>
        <v>0</v>
      </c>
      <c r="BP27" s="29">
        <f>(DAY(BQ27)*24+HOUR(BQ27)+MINUTE(BQ27)/60)/勤務日数!$F$17</f>
        <v>0</v>
      </c>
      <c r="BQ27" s="202">
        <f t="shared" si="30"/>
        <v>0</v>
      </c>
      <c r="BR27" s="238">
        <f>BT27/勤務日数!$E$20</f>
        <v>0</v>
      </c>
      <c r="BS27" s="238">
        <f t="shared" si="38"/>
        <v>0</v>
      </c>
      <c r="BT27" s="29">
        <f>(DAY(BU27)*24+HOUR(BU27)+MINUTE(BU27)/60)/勤務日数!$F$17</f>
        <v>0</v>
      </c>
      <c r="BU27" s="202">
        <f t="shared" si="31"/>
        <v>0</v>
      </c>
    </row>
    <row r="28" spans="1:73" ht="12.6" customHeight="1">
      <c r="A28" s="174" t="str">
        <f t="shared" si="32"/>
        <v>APF-9</v>
      </c>
      <c r="B28" s="195">
        <v>22</v>
      </c>
      <c r="C28" s="195" t="s">
        <v>377</v>
      </c>
      <c r="D28" s="309" t="s">
        <v>378</v>
      </c>
      <c r="E28" s="286" t="s">
        <v>693</v>
      </c>
      <c r="F28" s="286" t="s">
        <v>720</v>
      </c>
      <c r="G28" s="286" t="s">
        <v>378</v>
      </c>
      <c r="H28" s="196"/>
      <c r="I28" s="196"/>
      <c r="J28" s="286"/>
      <c r="K28" s="286"/>
      <c r="L28" s="286"/>
      <c r="M28" s="286"/>
      <c r="N28" s="286"/>
      <c r="O28" s="287"/>
      <c r="P28" s="287" t="s">
        <v>710</v>
      </c>
      <c r="Q28" s="288" t="s">
        <v>467</v>
      </c>
      <c r="R28" s="29" t="s">
        <v>747</v>
      </c>
      <c r="S28" s="201">
        <v>0</v>
      </c>
      <c r="T28" s="201"/>
      <c r="U28" s="201"/>
      <c r="V28" s="201"/>
      <c r="W28" s="201"/>
      <c r="X28" s="201"/>
      <c r="Y28" s="201"/>
      <c r="Z28" s="201"/>
      <c r="AA28" s="201"/>
      <c r="AB28" s="201"/>
      <c r="AC28" s="201"/>
      <c r="AD28" s="201"/>
      <c r="AE28" s="201"/>
      <c r="AF28" s="201"/>
      <c r="AG28" s="201"/>
      <c r="AH28" s="201"/>
      <c r="AI28" s="201"/>
      <c r="AJ28" s="201"/>
      <c r="AK28" s="201"/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4"/>
      <c r="AX28" s="204"/>
      <c r="AY28" s="204"/>
      <c r="AZ28" s="237">
        <f t="shared" ref="AZ28" si="47">SUM(BB28,BF28,BJ28,BN28,BR28)</f>
        <v>0</v>
      </c>
      <c r="BA28" s="238">
        <f t="shared" ref="BA28" si="48">SUM(BD28,BH28,BL28,BP28,BT28)</f>
        <v>0</v>
      </c>
      <c r="BB28" s="238">
        <f>BD28/勤務日数!$E$20</f>
        <v>0</v>
      </c>
      <c r="BC28" s="238">
        <f t="shared" si="33"/>
        <v>0</v>
      </c>
      <c r="BD28" s="29">
        <f>(DAY(BE28)*24+HOUR(BE28)+MINUTE(BE28)/60)/勤務日数!$F$17</f>
        <v>0</v>
      </c>
      <c r="BE28" s="202">
        <f t="shared" si="26"/>
        <v>0</v>
      </c>
      <c r="BF28" s="238">
        <f>BH28/勤務日数!$E$20</f>
        <v>0</v>
      </c>
      <c r="BG28" s="238">
        <f t="shared" si="34"/>
        <v>0</v>
      </c>
      <c r="BH28" s="29">
        <f>(DAY(BI28)*24+HOUR(BI28)+MINUTE(BI28)/60)/勤務日数!$F$17</f>
        <v>0</v>
      </c>
      <c r="BI28" s="202">
        <f t="shared" si="27"/>
        <v>0</v>
      </c>
      <c r="BJ28" s="238">
        <f>BL28/勤務日数!$E$20</f>
        <v>0</v>
      </c>
      <c r="BK28" s="238">
        <f t="shared" si="35"/>
        <v>0</v>
      </c>
      <c r="BL28" s="29">
        <f>(DAY(BM28)*24+HOUR(BM28)+MINUTE(BM28)/60)/勤務日数!$F$17</f>
        <v>0</v>
      </c>
      <c r="BM28" s="202">
        <f t="shared" si="28"/>
        <v>0</v>
      </c>
      <c r="BN28" s="238">
        <f>BP28/勤務日数!$E$20</f>
        <v>0</v>
      </c>
      <c r="BO28" s="238">
        <f t="shared" si="29"/>
        <v>0</v>
      </c>
      <c r="BP28" s="29">
        <f>(DAY(BQ28)*24+HOUR(BQ28)+MINUTE(BQ28)/60)/勤務日数!$F$17</f>
        <v>0</v>
      </c>
      <c r="BQ28" s="202">
        <f t="shared" si="30"/>
        <v>0</v>
      </c>
      <c r="BR28" s="238">
        <f>BT28/勤務日数!$E$20</f>
        <v>0</v>
      </c>
      <c r="BS28" s="238">
        <f t="shared" si="38"/>
        <v>0</v>
      </c>
      <c r="BT28" s="29">
        <f>(DAY(BU28)*24+HOUR(BU28)+MINUTE(BU28)/60)/勤務日数!$F$17</f>
        <v>0</v>
      </c>
      <c r="BU28" s="202">
        <f t="shared" si="31"/>
        <v>0</v>
      </c>
    </row>
    <row r="29" spans="1:73" ht="12.6" customHeight="1">
      <c r="A29" s="174" t="str">
        <f t="shared" si="32"/>
        <v>APF-8</v>
      </c>
      <c r="B29" s="195">
        <v>23</v>
      </c>
      <c r="C29" s="195" t="s">
        <v>377</v>
      </c>
      <c r="D29" s="309" t="s">
        <v>378</v>
      </c>
      <c r="E29" s="196" t="s">
        <v>693</v>
      </c>
      <c r="F29" s="196" t="s">
        <v>720</v>
      </c>
      <c r="G29" s="196" t="s">
        <v>378</v>
      </c>
      <c r="H29" s="196"/>
      <c r="I29" s="196"/>
      <c r="J29" s="196"/>
      <c r="K29" s="196"/>
      <c r="L29" s="196"/>
      <c r="M29" s="286"/>
      <c r="N29" s="286"/>
      <c r="O29" s="198"/>
      <c r="P29" s="287" t="s">
        <v>735</v>
      </c>
      <c r="Q29" s="200" t="s">
        <v>736</v>
      </c>
      <c r="R29" s="29" t="s">
        <v>747</v>
      </c>
      <c r="S29" s="201">
        <v>0</v>
      </c>
      <c r="T29" s="203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3"/>
      <c r="AX29" s="203"/>
      <c r="AY29" s="204"/>
      <c r="AZ29" s="237">
        <f t="shared" si="36"/>
        <v>0</v>
      </c>
      <c r="BA29" s="238">
        <f t="shared" si="37"/>
        <v>0</v>
      </c>
      <c r="BB29" s="238">
        <f>BD29/勤務日数!$E$20</f>
        <v>0</v>
      </c>
      <c r="BC29" s="238">
        <f t="shared" si="33"/>
        <v>0</v>
      </c>
      <c r="BD29" s="29">
        <f>(DAY(BE29)*24+HOUR(BE29)+MINUTE(BE29)/60)/勤務日数!$F$17</f>
        <v>0</v>
      </c>
      <c r="BE29" s="202">
        <f t="shared" si="26"/>
        <v>0</v>
      </c>
      <c r="BF29" s="238">
        <f>BH29/勤務日数!$E$20</f>
        <v>0</v>
      </c>
      <c r="BG29" s="238">
        <f t="shared" si="34"/>
        <v>0</v>
      </c>
      <c r="BH29" s="29">
        <f>(DAY(BI29)*24+HOUR(BI29)+MINUTE(BI29)/60)/勤務日数!$F$17</f>
        <v>0</v>
      </c>
      <c r="BI29" s="202">
        <f t="shared" si="27"/>
        <v>0</v>
      </c>
      <c r="BJ29" s="238">
        <f>BL29/勤務日数!$E$20</f>
        <v>0</v>
      </c>
      <c r="BK29" s="238">
        <f t="shared" si="35"/>
        <v>0</v>
      </c>
      <c r="BL29" s="29">
        <f>(DAY(BM29)*24+HOUR(BM29)+MINUTE(BM29)/60)/勤務日数!$F$17</f>
        <v>0</v>
      </c>
      <c r="BM29" s="202">
        <f t="shared" si="28"/>
        <v>0</v>
      </c>
      <c r="BN29" s="238">
        <f>BP29/勤務日数!$E$20</f>
        <v>0</v>
      </c>
      <c r="BO29" s="238">
        <f t="shared" si="29"/>
        <v>0</v>
      </c>
      <c r="BP29" s="29">
        <f>(DAY(BQ29)*24+HOUR(BQ29)+MINUTE(BQ29)/60)/勤務日数!$F$17</f>
        <v>0</v>
      </c>
      <c r="BQ29" s="202">
        <f t="shared" si="30"/>
        <v>0</v>
      </c>
      <c r="BR29" s="238">
        <f>BT29/勤務日数!$E$20</f>
        <v>0</v>
      </c>
      <c r="BS29" s="238">
        <f t="shared" si="38"/>
        <v>0</v>
      </c>
      <c r="BT29" s="29">
        <f>(DAY(BU29)*24+HOUR(BU29)+MINUTE(BU29)/60)/勤務日数!$F$17</f>
        <v>0</v>
      </c>
      <c r="BU29" s="202">
        <f t="shared" si="31"/>
        <v>0</v>
      </c>
    </row>
    <row r="30" spans="1:73" ht="12.6" customHeight="1">
      <c r="A30" s="174" t="str">
        <f t="shared" si="32"/>
        <v>APF-21</v>
      </c>
      <c r="B30" s="195">
        <v>24</v>
      </c>
      <c r="C30" s="195" t="s">
        <v>377</v>
      </c>
      <c r="D30" s="309" t="s">
        <v>378</v>
      </c>
      <c r="E30" s="196" t="s">
        <v>693</v>
      </c>
      <c r="F30" s="196" t="s">
        <v>720</v>
      </c>
      <c r="G30" s="196" t="s">
        <v>378</v>
      </c>
      <c r="H30" s="196"/>
      <c r="I30" s="196"/>
      <c r="J30" s="196"/>
      <c r="K30" s="196"/>
      <c r="L30" s="196"/>
      <c r="M30" s="286"/>
      <c r="N30" s="286"/>
      <c r="O30" s="198"/>
      <c r="P30" s="287" t="s">
        <v>737</v>
      </c>
      <c r="Q30" s="200" t="s">
        <v>738</v>
      </c>
      <c r="R30" s="29" t="s">
        <v>747</v>
      </c>
      <c r="S30" s="201">
        <v>0</v>
      </c>
      <c r="T30" s="203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3"/>
      <c r="AX30" s="203"/>
      <c r="AY30" s="204"/>
      <c r="AZ30" s="237">
        <f t="shared" si="36"/>
        <v>0</v>
      </c>
      <c r="BA30" s="238">
        <f t="shared" si="37"/>
        <v>0</v>
      </c>
      <c r="BB30" s="238">
        <f>BD30/勤務日数!$E$20</f>
        <v>0</v>
      </c>
      <c r="BC30" s="238">
        <f t="shared" si="33"/>
        <v>0</v>
      </c>
      <c r="BD30" s="29">
        <f>(DAY(BE30)*24+HOUR(BE30)+MINUTE(BE30)/60)/勤務日数!$F$17</f>
        <v>0</v>
      </c>
      <c r="BE30" s="202">
        <f t="shared" si="26"/>
        <v>0</v>
      </c>
      <c r="BF30" s="238">
        <f>BH30/勤務日数!$E$20</f>
        <v>0</v>
      </c>
      <c r="BG30" s="238">
        <f t="shared" si="34"/>
        <v>0</v>
      </c>
      <c r="BH30" s="29">
        <f>(DAY(BI30)*24+HOUR(BI30)+MINUTE(BI30)/60)/勤務日数!$F$17</f>
        <v>0</v>
      </c>
      <c r="BI30" s="202">
        <f t="shared" si="27"/>
        <v>0</v>
      </c>
      <c r="BJ30" s="238">
        <f>BL30/勤務日数!$E$20</f>
        <v>0</v>
      </c>
      <c r="BK30" s="238">
        <f t="shared" si="35"/>
        <v>0</v>
      </c>
      <c r="BL30" s="29">
        <f>(DAY(BM30)*24+HOUR(BM30)+MINUTE(BM30)/60)/勤務日数!$F$17</f>
        <v>0</v>
      </c>
      <c r="BM30" s="202">
        <f t="shared" si="28"/>
        <v>0</v>
      </c>
      <c r="BN30" s="238">
        <f>BP30/勤務日数!$E$20</f>
        <v>0</v>
      </c>
      <c r="BO30" s="238">
        <f t="shared" si="29"/>
        <v>0</v>
      </c>
      <c r="BP30" s="29">
        <f>(DAY(BQ30)*24+HOUR(BQ30)+MINUTE(BQ30)/60)/勤務日数!$F$17</f>
        <v>0</v>
      </c>
      <c r="BQ30" s="202">
        <f t="shared" si="30"/>
        <v>0</v>
      </c>
      <c r="BR30" s="238">
        <f>BT30/勤務日数!$E$20</f>
        <v>0</v>
      </c>
      <c r="BS30" s="238">
        <f t="shared" si="38"/>
        <v>0</v>
      </c>
      <c r="BT30" s="29">
        <f>(DAY(BU30)*24+HOUR(BU30)+MINUTE(BU30)/60)/勤務日数!$F$17</f>
        <v>0</v>
      </c>
      <c r="BU30" s="202">
        <f t="shared" si="31"/>
        <v>0</v>
      </c>
    </row>
    <row r="31" spans="1:73" ht="12.6" customHeight="1">
      <c r="A31" s="174" t="str">
        <f t="shared" si="32"/>
        <v/>
      </c>
      <c r="B31" s="195">
        <v>25</v>
      </c>
      <c r="C31" s="195" t="s">
        <v>377</v>
      </c>
      <c r="D31" s="309" t="s">
        <v>378</v>
      </c>
      <c r="E31" s="196"/>
      <c r="F31" s="196"/>
      <c r="G31" s="196"/>
      <c r="H31" s="196"/>
      <c r="I31" s="196"/>
      <c r="J31" s="196"/>
      <c r="K31" s="196"/>
      <c r="L31" s="196"/>
      <c r="M31" s="286"/>
      <c r="N31" s="286"/>
      <c r="O31" s="198"/>
      <c r="P31" s="287"/>
      <c r="Q31" s="216"/>
      <c r="R31" s="29"/>
      <c r="S31" s="201">
        <v>0</v>
      </c>
      <c r="T31" s="203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3"/>
      <c r="AX31" s="203"/>
      <c r="AY31" s="204"/>
      <c r="AZ31" s="237">
        <f t="shared" ref="AZ31" si="49">SUM(BB31,BF31,BJ31,BN31,BR31)</f>
        <v>0</v>
      </c>
      <c r="BA31" s="238">
        <f t="shared" ref="BA31" si="50">SUM(BD31,BH31,BL31,BP31,BT31)</f>
        <v>0</v>
      </c>
      <c r="BB31" s="238">
        <f>BD31/勤務日数!$E$20</f>
        <v>0</v>
      </c>
      <c r="BC31" s="238">
        <f t="shared" si="33"/>
        <v>0</v>
      </c>
      <c r="BD31" s="29">
        <f>(DAY(BE31)*24+HOUR(BE31)+MINUTE(BE31)/60)/勤務日数!$F$17</f>
        <v>0</v>
      </c>
      <c r="BE31" s="202">
        <f t="shared" si="26"/>
        <v>0</v>
      </c>
      <c r="BF31" s="238">
        <f>BH31/勤務日数!$E$20</f>
        <v>0</v>
      </c>
      <c r="BG31" s="238">
        <f t="shared" si="34"/>
        <v>0</v>
      </c>
      <c r="BH31" s="29">
        <f>(DAY(BI31)*24+HOUR(BI31)+MINUTE(BI31)/60)/勤務日数!$F$17</f>
        <v>0</v>
      </c>
      <c r="BI31" s="202">
        <f t="shared" si="27"/>
        <v>0</v>
      </c>
      <c r="BJ31" s="238">
        <f>BL31/勤務日数!$E$20</f>
        <v>0</v>
      </c>
      <c r="BK31" s="238">
        <f t="shared" si="35"/>
        <v>0</v>
      </c>
      <c r="BL31" s="29">
        <f>(DAY(BM31)*24+HOUR(BM31)+MINUTE(BM31)/60)/勤務日数!$F$17</f>
        <v>0</v>
      </c>
      <c r="BM31" s="202">
        <f t="shared" si="28"/>
        <v>0</v>
      </c>
      <c r="BN31" s="238">
        <f>BP31/勤務日数!$E$20</f>
        <v>0</v>
      </c>
      <c r="BO31" s="238">
        <f t="shared" si="29"/>
        <v>0</v>
      </c>
      <c r="BP31" s="29">
        <f>(DAY(BQ31)*24+HOUR(BQ31)+MINUTE(BQ31)/60)/勤務日数!$F$17</f>
        <v>0</v>
      </c>
      <c r="BQ31" s="202">
        <f t="shared" si="30"/>
        <v>0</v>
      </c>
      <c r="BR31" s="238">
        <f>BT31/勤務日数!$E$20</f>
        <v>0</v>
      </c>
      <c r="BS31" s="238">
        <f t="shared" si="38"/>
        <v>0</v>
      </c>
      <c r="BT31" s="29">
        <f>(DAY(BU31)*24+HOUR(BU31)+MINUTE(BU31)/60)/勤務日数!$F$17</f>
        <v>0</v>
      </c>
      <c r="BU31" s="202">
        <f t="shared" si="31"/>
        <v>0</v>
      </c>
    </row>
    <row r="32" spans="1:73" ht="12.6" customHeight="1">
      <c r="A32" s="174" t="str">
        <f t="shared" si="32"/>
        <v>APF-57</v>
      </c>
      <c r="B32" s="195">
        <v>26</v>
      </c>
      <c r="C32" s="195" t="s">
        <v>377</v>
      </c>
      <c r="D32" s="309" t="s">
        <v>378</v>
      </c>
      <c r="E32" s="286" t="s">
        <v>693</v>
      </c>
      <c r="F32" s="286" t="s">
        <v>720</v>
      </c>
      <c r="G32" s="286" t="s">
        <v>378</v>
      </c>
      <c r="H32" s="286"/>
      <c r="I32" s="286"/>
      <c r="J32" s="286"/>
      <c r="K32" s="286"/>
      <c r="L32" s="286"/>
      <c r="M32" s="286"/>
      <c r="N32" s="286"/>
      <c r="O32" s="287"/>
      <c r="P32" s="287" t="s">
        <v>967</v>
      </c>
      <c r="Q32" s="217" t="s">
        <v>969</v>
      </c>
      <c r="R32" s="29" t="s">
        <v>747</v>
      </c>
      <c r="S32" s="201">
        <v>0</v>
      </c>
      <c r="T32" s="204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201"/>
      <c r="AI32" s="201"/>
      <c r="AJ32" s="201"/>
      <c r="AK32" s="201"/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4"/>
      <c r="AX32" s="204"/>
      <c r="AY32" s="204"/>
      <c r="AZ32" s="237">
        <f t="shared" ref="AZ32" si="51">SUM(BB32,BF32,BJ32,BN32,BR32)</f>
        <v>0</v>
      </c>
      <c r="BA32" s="238">
        <f t="shared" ref="BA32" si="52">SUM(BD32,BH32,BL32,BP32,BT32)</f>
        <v>0</v>
      </c>
      <c r="BB32" s="238">
        <f>BD32/勤務日数!$E$20</f>
        <v>0</v>
      </c>
      <c r="BC32" s="238">
        <f t="shared" si="33"/>
        <v>0</v>
      </c>
      <c r="BD32" s="29">
        <f>(DAY(BE32)*24+HOUR(BE32)+MINUTE(BE32)/60)/勤務日数!$F$17</f>
        <v>0</v>
      </c>
      <c r="BE32" s="202">
        <f t="shared" si="26"/>
        <v>0</v>
      </c>
      <c r="BF32" s="238">
        <f>BH32/勤務日数!$E$20</f>
        <v>0</v>
      </c>
      <c r="BG32" s="238">
        <f t="shared" si="34"/>
        <v>0</v>
      </c>
      <c r="BH32" s="29">
        <f>(DAY(BI32)*24+HOUR(BI32)+MINUTE(BI32)/60)/勤務日数!$F$17</f>
        <v>0</v>
      </c>
      <c r="BI32" s="202">
        <f t="shared" si="27"/>
        <v>0</v>
      </c>
      <c r="BJ32" s="238">
        <f>BL32/勤務日数!$E$20</f>
        <v>0</v>
      </c>
      <c r="BK32" s="238">
        <f t="shared" si="35"/>
        <v>0</v>
      </c>
      <c r="BL32" s="29">
        <f>(DAY(BM32)*24+HOUR(BM32)+MINUTE(BM32)/60)/勤務日数!$F$17</f>
        <v>0</v>
      </c>
      <c r="BM32" s="202">
        <f t="shared" si="28"/>
        <v>0</v>
      </c>
      <c r="BN32" s="238">
        <f>BP32/勤務日数!$E$20</f>
        <v>0</v>
      </c>
      <c r="BO32" s="238">
        <f t="shared" si="29"/>
        <v>0</v>
      </c>
      <c r="BP32" s="29">
        <f>(DAY(BQ32)*24+HOUR(BQ32)+MINUTE(BQ32)/60)/勤務日数!$F$17</f>
        <v>0</v>
      </c>
      <c r="BQ32" s="202">
        <f t="shared" si="30"/>
        <v>0</v>
      </c>
      <c r="BR32" s="238">
        <f>BT32/勤務日数!$E$20</f>
        <v>0</v>
      </c>
      <c r="BS32" s="238">
        <f t="shared" si="38"/>
        <v>0</v>
      </c>
      <c r="BT32" s="29">
        <f>(DAY(BU32)*24+HOUR(BU32)+MINUTE(BU32)/60)/勤務日数!$F$17</f>
        <v>0</v>
      </c>
      <c r="BU32" s="202">
        <f t="shared" si="31"/>
        <v>0</v>
      </c>
    </row>
    <row r="33" spans="1:73" ht="12.6" customHeight="1">
      <c r="A33" s="174" t="str">
        <f t="shared" si="32"/>
        <v/>
      </c>
      <c r="B33" s="195">
        <v>27</v>
      </c>
      <c r="C33" s="195" t="s">
        <v>377</v>
      </c>
      <c r="D33" s="309" t="s">
        <v>378</v>
      </c>
      <c r="E33" s="196"/>
      <c r="F33" s="196"/>
      <c r="G33" s="196"/>
      <c r="H33" s="196"/>
      <c r="I33" s="196"/>
      <c r="J33" s="196"/>
      <c r="K33" s="196"/>
      <c r="L33" s="196"/>
      <c r="M33" s="286"/>
      <c r="N33" s="286"/>
      <c r="O33" s="198"/>
      <c r="P33" s="287"/>
      <c r="Q33" s="200"/>
      <c r="R33" s="29"/>
      <c r="S33" s="201">
        <v>0</v>
      </c>
      <c r="T33" s="203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3"/>
      <c r="AX33" s="203"/>
      <c r="AY33" s="204"/>
      <c r="AZ33" s="237">
        <f t="shared" si="36"/>
        <v>0</v>
      </c>
      <c r="BA33" s="238">
        <f t="shared" si="37"/>
        <v>0</v>
      </c>
      <c r="BB33" s="238">
        <f>BD33/勤務日数!$E$20</f>
        <v>0</v>
      </c>
      <c r="BC33" s="238">
        <f t="shared" si="33"/>
        <v>0</v>
      </c>
      <c r="BD33" s="29">
        <f>(DAY(BE33)*24+HOUR(BE33)+MINUTE(BE33)/60)/勤務日数!$F$17</f>
        <v>0</v>
      </c>
      <c r="BE33" s="202">
        <f t="shared" si="26"/>
        <v>0</v>
      </c>
      <c r="BF33" s="238">
        <f>BH33/勤務日数!$E$20</f>
        <v>0</v>
      </c>
      <c r="BG33" s="238">
        <f t="shared" si="34"/>
        <v>0</v>
      </c>
      <c r="BH33" s="29">
        <f>(DAY(BI33)*24+HOUR(BI33)+MINUTE(BI33)/60)/勤務日数!$F$17</f>
        <v>0</v>
      </c>
      <c r="BI33" s="202">
        <f t="shared" si="27"/>
        <v>0</v>
      </c>
      <c r="BJ33" s="238">
        <f>BL33/勤務日数!$E$20</f>
        <v>0</v>
      </c>
      <c r="BK33" s="238">
        <f t="shared" si="35"/>
        <v>0</v>
      </c>
      <c r="BL33" s="29">
        <f>(DAY(BM33)*24+HOUR(BM33)+MINUTE(BM33)/60)/勤務日数!$F$17</f>
        <v>0</v>
      </c>
      <c r="BM33" s="202">
        <f t="shared" si="28"/>
        <v>0</v>
      </c>
      <c r="BN33" s="238">
        <f>BP33/勤務日数!$E$20</f>
        <v>0</v>
      </c>
      <c r="BO33" s="238">
        <f t="shared" si="29"/>
        <v>0</v>
      </c>
      <c r="BP33" s="29">
        <f>(DAY(BQ33)*24+HOUR(BQ33)+MINUTE(BQ33)/60)/勤務日数!$F$17</f>
        <v>0</v>
      </c>
      <c r="BQ33" s="202">
        <f t="shared" si="30"/>
        <v>0</v>
      </c>
      <c r="BR33" s="238">
        <f>BT33/勤務日数!$E$20</f>
        <v>0</v>
      </c>
      <c r="BS33" s="238">
        <f t="shared" si="38"/>
        <v>0</v>
      </c>
      <c r="BT33" s="29">
        <f>(DAY(BU33)*24+HOUR(BU33)+MINUTE(BU33)/60)/勤務日数!$F$17</f>
        <v>0</v>
      </c>
      <c r="BU33" s="202">
        <f t="shared" si="31"/>
        <v>0</v>
      </c>
    </row>
    <row r="34" spans="1:73" ht="12.6" customHeight="1">
      <c r="A34" s="174" t="str">
        <f t="shared" si="32"/>
        <v>APF-54</v>
      </c>
      <c r="B34" s="195">
        <v>28</v>
      </c>
      <c r="C34" s="195" t="s">
        <v>377</v>
      </c>
      <c r="D34" s="309" t="s">
        <v>378</v>
      </c>
      <c r="E34" s="196" t="s">
        <v>693</v>
      </c>
      <c r="F34" s="196" t="s">
        <v>720</v>
      </c>
      <c r="G34" s="196" t="s">
        <v>379</v>
      </c>
      <c r="H34" s="196" t="s">
        <v>380</v>
      </c>
      <c r="I34" s="196"/>
      <c r="J34" s="196"/>
      <c r="K34" s="196"/>
      <c r="L34" s="196"/>
      <c r="M34" s="286"/>
      <c r="N34" s="286"/>
      <c r="O34" s="198"/>
      <c r="P34" s="287" t="s">
        <v>949</v>
      </c>
      <c r="Q34" s="200" t="s">
        <v>951</v>
      </c>
      <c r="R34" s="29" t="s">
        <v>721</v>
      </c>
      <c r="S34" s="201">
        <v>0</v>
      </c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3"/>
      <c r="AX34" s="203"/>
      <c r="AY34" s="204"/>
      <c r="AZ34" s="237">
        <f t="shared" si="36"/>
        <v>0</v>
      </c>
      <c r="BA34" s="238">
        <f t="shared" si="37"/>
        <v>0</v>
      </c>
      <c r="BB34" s="238">
        <f>BD34/勤務日数!$E$20</f>
        <v>0</v>
      </c>
      <c r="BC34" s="238">
        <f t="shared" si="33"/>
        <v>0</v>
      </c>
      <c r="BD34" s="29">
        <f>(DAY(BE34)*24+HOUR(BE34)+MINUTE(BE34)/60)/勤務日数!$F$17</f>
        <v>0</v>
      </c>
      <c r="BE34" s="202">
        <f t="shared" si="26"/>
        <v>0</v>
      </c>
      <c r="BF34" s="238">
        <f>BH34/勤務日数!$E$20</f>
        <v>0</v>
      </c>
      <c r="BG34" s="238">
        <f t="shared" si="34"/>
        <v>0</v>
      </c>
      <c r="BH34" s="29">
        <f>(DAY(BI34)*24+HOUR(BI34)+MINUTE(BI34)/60)/勤務日数!$F$17</f>
        <v>0</v>
      </c>
      <c r="BI34" s="202">
        <f t="shared" si="27"/>
        <v>0</v>
      </c>
      <c r="BJ34" s="238">
        <f>BL34/勤務日数!$E$20</f>
        <v>0</v>
      </c>
      <c r="BK34" s="238">
        <f t="shared" si="35"/>
        <v>0</v>
      </c>
      <c r="BL34" s="29">
        <f>(DAY(BM34)*24+HOUR(BM34)+MINUTE(BM34)/60)/勤務日数!$F$17</f>
        <v>0</v>
      </c>
      <c r="BM34" s="202">
        <f t="shared" si="28"/>
        <v>0</v>
      </c>
      <c r="BN34" s="238">
        <f>BP34/勤務日数!$E$20</f>
        <v>0</v>
      </c>
      <c r="BO34" s="238">
        <f t="shared" si="29"/>
        <v>0</v>
      </c>
      <c r="BP34" s="29">
        <f>(DAY(BQ34)*24+HOUR(BQ34)+MINUTE(BQ34)/60)/勤務日数!$F$17</f>
        <v>0</v>
      </c>
      <c r="BQ34" s="202">
        <f t="shared" si="30"/>
        <v>0</v>
      </c>
      <c r="BR34" s="238">
        <f>BT34/勤務日数!$E$20</f>
        <v>0</v>
      </c>
      <c r="BS34" s="238">
        <f t="shared" si="38"/>
        <v>0</v>
      </c>
      <c r="BT34" s="29">
        <f>(DAY(BU34)*24+HOUR(BU34)+MINUTE(BU34)/60)/勤務日数!$F$17</f>
        <v>0</v>
      </c>
      <c r="BU34" s="202">
        <f t="shared" si="31"/>
        <v>0</v>
      </c>
    </row>
    <row r="35" spans="1:73" ht="12.6" customHeight="1">
      <c r="A35" s="174" t="str">
        <f t="shared" si="32"/>
        <v>APF-55</v>
      </c>
      <c r="B35" s="195">
        <v>29</v>
      </c>
      <c r="C35" s="195" t="s">
        <v>377</v>
      </c>
      <c r="D35" s="309" t="s">
        <v>378</v>
      </c>
      <c r="E35" s="196" t="s">
        <v>693</v>
      </c>
      <c r="F35" s="196" t="s">
        <v>720</v>
      </c>
      <c r="G35" s="196" t="s">
        <v>379</v>
      </c>
      <c r="H35" s="196" t="s">
        <v>382</v>
      </c>
      <c r="I35" s="196"/>
      <c r="J35" s="196"/>
      <c r="K35" s="196"/>
      <c r="L35" s="196"/>
      <c r="M35" s="286"/>
      <c r="N35" s="286"/>
      <c r="O35" s="198"/>
      <c r="P35" s="287" t="s">
        <v>938</v>
      </c>
      <c r="Q35" s="200" t="s">
        <v>939</v>
      </c>
      <c r="R35" s="29" t="s">
        <v>748</v>
      </c>
      <c r="S35" s="201">
        <v>0</v>
      </c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3"/>
      <c r="AX35" s="203"/>
      <c r="AY35" s="204"/>
      <c r="AZ35" s="237">
        <f t="shared" si="36"/>
        <v>0</v>
      </c>
      <c r="BA35" s="238">
        <f t="shared" si="37"/>
        <v>0</v>
      </c>
      <c r="BB35" s="238">
        <f>BD35/勤務日数!$E$20</f>
        <v>0</v>
      </c>
      <c r="BC35" s="238">
        <f t="shared" si="33"/>
        <v>0</v>
      </c>
      <c r="BD35" s="29">
        <f>(DAY(BE35)*24+HOUR(BE35)+MINUTE(BE35)/60)/勤務日数!$F$17</f>
        <v>0</v>
      </c>
      <c r="BE35" s="202">
        <f t="shared" si="26"/>
        <v>0</v>
      </c>
      <c r="BF35" s="238">
        <f>BH35/勤務日数!$E$20</f>
        <v>0</v>
      </c>
      <c r="BG35" s="238">
        <f t="shared" si="34"/>
        <v>0</v>
      </c>
      <c r="BH35" s="29">
        <f>(DAY(BI35)*24+HOUR(BI35)+MINUTE(BI35)/60)/勤務日数!$F$17</f>
        <v>0</v>
      </c>
      <c r="BI35" s="202">
        <f t="shared" si="27"/>
        <v>0</v>
      </c>
      <c r="BJ35" s="238">
        <f>BL35/勤務日数!$E$20</f>
        <v>0</v>
      </c>
      <c r="BK35" s="238">
        <f t="shared" si="35"/>
        <v>0</v>
      </c>
      <c r="BL35" s="29">
        <f>(DAY(BM35)*24+HOUR(BM35)+MINUTE(BM35)/60)/勤務日数!$F$17</f>
        <v>0</v>
      </c>
      <c r="BM35" s="202">
        <f t="shared" si="28"/>
        <v>0</v>
      </c>
      <c r="BN35" s="238">
        <f>BP35/勤務日数!$E$20</f>
        <v>0</v>
      </c>
      <c r="BO35" s="238">
        <f t="shared" si="29"/>
        <v>0</v>
      </c>
      <c r="BP35" s="29">
        <f>(DAY(BQ35)*24+HOUR(BQ35)+MINUTE(BQ35)/60)/勤務日数!$F$17</f>
        <v>0</v>
      </c>
      <c r="BQ35" s="202">
        <f t="shared" si="30"/>
        <v>0</v>
      </c>
      <c r="BR35" s="238">
        <f>BT35/勤務日数!$E$20</f>
        <v>0</v>
      </c>
      <c r="BS35" s="238">
        <f t="shared" si="38"/>
        <v>0</v>
      </c>
      <c r="BT35" s="29">
        <f>(DAY(BU35)*24+HOUR(BU35)+MINUTE(BU35)/60)/勤務日数!$F$17</f>
        <v>0</v>
      </c>
      <c r="BU35" s="202">
        <f t="shared" si="31"/>
        <v>0</v>
      </c>
    </row>
    <row r="36" spans="1:73" ht="12.6" customHeight="1">
      <c r="A36" s="174" t="str">
        <f t="shared" si="32"/>
        <v>APF-60</v>
      </c>
      <c r="B36" s="195">
        <v>30</v>
      </c>
      <c r="C36" s="195" t="s">
        <v>377</v>
      </c>
      <c r="D36" s="309" t="s">
        <v>378</v>
      </c>
      <c r="E36" s="196" t="s">
        <v>693</v>
      </c>
      <c r="F36" s="196" t="s">
        <v>720</v>
      </c>
      <c r="G36" s="196" t="s">
        <v>379</v>
      </c>
      <c r="H36" s="196" t="s">
        <v>382</v>
      </c>
      <c r="I36" s="196"/>
      <c r="J36" s="196"/>
      <c r="K36" s="196"/>
      <c r="L36" s="196"/>
      <c r="M36" s="286"/>
      <c r="N36" s="286"/>
      <c r="O36" s="198"/>
      <c r="P36" s="287" t="s">
        <v>1076</v>
      </c>
      <c r="Q36" s="200" t="s">
        <v>1078</v>
      </c>
      <c r="R36" s="29" t="s">
        <v>748</v>
      </c>
      <c r="S36" s="201">
        <v>0</v>
      </c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3"/>
      <c r="AX36" s="203"/>
      <c r="AY36" s="204"/>
      <c r="AZ36" s="237">
        <f t="shared" si="36"/>
        <v>0</v>
      </c>
      <c r="BA36" s="238">
        <f t="shared" si="37"/>
        <v>0</v>
      </c>
      <c r="BB36" s="238">
        <f>BD36/勤務日数!$E$20</f>
        <v>0</v>
      </c>
      <c r="BC36" s="238">
        <f t="shared" si="33"/>
        <v>0</v>
      </c>
      <c r="BD36" s="29">
        <f>(DAY(BE36)*24+HOUR(BE36)+MINUTE(BE36)/60)/勤務日数!$F$17</f>
        <v>0</v>
      </c>
      <c r="BE36" s="202">
        <f t="shared" si="26"/>
        <v>0</v>
      </c>
      <c r="BF36" s="238">
        <f>BH36/勤務日数!$E$20</f>
        <v>0</v>
      </c>
      <c r="BG36" s="238">
        <f t="shared" si="34"/>
        <v>0</v>
      </c>
      <c r="BH36" s="29">
        <f>(DAY(BI36)*24+HOUR(BI36)+MINUTE(BI36)/60)/勤務日数!$F$17</f>
        <v>0</v>
      </c>
      <c r="BI36" s="202">
        <f t="shared" si="27"/>
        <v>0</v>
      </c>
      <c r="BJ36" s="238">
        <f>BL36/勤務日数!$E$20</f>
        <v>0</v>
      </c>
      <c r="BK36" s="238">
        <f t="shared" si="35"/>
        <v>0</v>
      </c>
      <c r="BL36" s="29">
        <f>(DAY(BM36)*24+HOUR(BM36)+MINUTE(BM36)/60)/勤務日数!$F$17</f>
        <v>0</v>
      </c>
      <c r="BM36" s="202">
        <f t="shared" si="28"/>
        <v>0</v>
      </c>
      <c r="BN36" s="238">
        <f>BP36/勤務日数!$E$20</f>
        <v>0</v>
      </c>
      <c r="BO36" s="238">
        <f t="shared" si="29"/>
        <v>0</v>
      </c>
      <c r="BP36" s="29">
        <f>(DAY(BQ36)*24+HOUR(BQ36)+MINUTE(BQ36)/60)/勤務日数!$F$17</f>
        <v>0</v>
      </c>
      <c r="BQ36" s="202">
        <f t="shared" si="30"/>
        <v>0</v>
      </c>
      <c r="BR36" s="238">
        <f>BT36/勤務日数!$E$20</f>
        <v>0</v>
      </c>
      <c r="BS36" s="238">
        <f t="shared" si="38"/>
        <v>0</v>
      </c>
      <c r="BT36" s="29">
        <f>(DAY(BU36)*24+HOUR(BU36)+MINUTE(BU36)/60)/勤務日数!$F$17</f>
        <v>0</v>
      </c>
      <c r="BU36" s="202">
        <f t="shared" si="31"/>
        <v>0</v>
      </c>
    </row>
    <row r="37" spans="1:73" ht="12.6" customHeight="1">
      <c r="A37" s="174" t="str">
        <f t="shared" si="32"/>
        <v>APF-61</v>
      </c>
      <c r="B37" s="195">
        <v>31</v>
      </c>
      <c r="C37" s="195" t="s">
        <v>377</v>
      </c>
      <c r="D37" s="309" t="s">
        <v>378</v>
      </c>
      <c r="E37" s="286" t="s">
        <v>693</v>
      </c>
      <c r="F37" s="286" t="s">
        <v>720</v>
      </c>
      <c r="G37" s="286" t="s">
        <v>379</v>
      </c>
      <c r="H37" s="286" t="s">
        <v>382</v>
      </c>
      <c r="I37" s="286"/>
      <c r="J37" s="286"/>
      <c r="K37" s="286"/>
      <c r="L37" s="286"/>
      <c r="M37" s="286"/>
      <c r="N37" s="286"/>
      <c r="O37" s="287"/>
      <c r="P37" s="287" t="s">
        <v>1030</v>
      </c>
      <c r="Q37" s="200" t="s">
        <v>1038</v>
      </c>
      <c r="R37" s="29" t="s">
        <v>748</v>
      </c>
      <c r="S37" s="201">
        <v>0</v>
      </c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4"/>
      <c r="AX37" s="204"/>
      <c r="AY37" s="204"/>
      <c r="AZ37" s="237">
        <f t="shared" ref="AZ37:AZ47" si="53">SUM(BB37,BF37,BJ37,BN37,BR37)</f>
        <v>0</v>
      </c>
      <c r="BA37" s="238">
        <f t="shared" ref="BA37:BA47" si="54">SUM(BD37,BH37,BL37,BP37,BT37)</f>
        <v>0</v>
      </c>
      <c r="BB37" s="238">
        <f>BD37/勤務日数!$E$20</f>
        <v>0</v>
      </c>
      <c r="BC37" s="238">
        <f t="shared" si="33"/>
        <v>0</v>
      </c>
      <c r="BD37" s="29">
        <f>(DAY(BE37)*24+HOUR(BE37)+MINUTE(BE37)/60)/勤務日数!$F$17</f>
        <v>0</v>
      </c>
      <c r="BE37" s="202">
        <f t="shared" si="26"/>
        <v>0</v>
      </c>
      <c r="BF37" s="238">
        <f>BH37/勤務日数!$E$20</f>
        <v>0</v>
      </c>
      <c r="BG37" s="238">
        <f t="shared" si="34"/>
        <v>0</v>
      </c>
      <c r="BH37" s="29">
        <f>(DAY(BI37)*24+HOUR(BI37)+MINUTE(BI37)/60)/勤務日数!$F$17</f>
        <v>0</v>
      </c>
      <c r="BI37" s="202">
        <f t="shared" si="27"/>
        <v>0</v>
      </c>
      <c r="BJ37" s="238">
        <f>BL37/勤務日数!$E$20</f>
        <v>0</v>
      </c>
      <c r="BK37" s="238">
        <f t="shared" si="35"/>
        <v>0</v>
      </c>
      <c r="BL37" s="29">
        <f>(DAY(BM37)*24+HOUR(BM37)+MINUTE(BM37)/60)/勤務日数!$F$17</f>
        <v>0</v>
      </c>
      <c r="BM37" s="202">
        <f t="shared" si="28"/>
        <v>0</v>
      </c>
      <c r="BN37" s="238">
        <f>BP37/勤務日数!$E$20</f>
        <v>0</v>
      </c>
      <c r="BO37" s="238">
        <f t="shared" si="29"/>
        <v>0</v>
      </c>
      <c r="BP37" s="29">
        <f>(DAY(BQ37)*24+HOUR(BQ37)+MINUTE(BQ37)/60)/勤務日数!$F$17</f>
        <v>0</v>
      </c>
      <c r="BQ37" s="202">
        <f t="shared" si="30"/>
        <v>0</v>
      </c>
      <c r="BR37" s="238">
        <f>BT37/勤務日数!$E$20</f>
        <v>0</v>
      </c>
      <c r="BS37" s="238">
        <f t="shared" si="38"/>
        <v>0</v>
      </c>
      <c r="BT37" s="29">
        <f>(DAY(BU37)*24+HOUR(BU37)+MINUTE(BU37)/60)/勤務日数!$F$17</f>
        <v>0</v>
      </c>
      <c r="BU37" s="202">
        <f t="shared" si="31"/>
        <v>0</v>
      </c>
    </row>
    <row r="38" spans="1:73" ht="12.6" customHeight="1">
      <c r="A38" s="174" t="str">
        <f t="shared" si="32"/>
        <v>APF-66</v>
      </c>
      <c r="B38" s="195">
        <v>32</v>
      </c>
      <c r="C38" s="195" t="s">
        <v>377</v>
      </c>
      <c r="D38" s="309" t="s">
        <v>378</v>
      </c>
      <c r="E38" s="286" t="s">
        <v>693</v>
      </c>
      <c r="F38" s="286" t="s">
        <v>720</v>
      </c>
      <c r="G38" s="286" t="s">
        <v>379</v>
      </c>
      <c r="H38" s="286" t="s">
        <v>382</v>
      </c>
      <c r="I38" s="286"/>
      <c r="J38" s="286"/>
      <c r="K38" s="286"/>
      <c r="L38" s="286"/>
      <c r="M38" s="286"/>
      <c r="N38" s="286"/>
      <c r="O38" s="287"/>
      <c r="P38" s="287" t="s">
        <v>1105</v>
      </c>
      <c r="Q38" s="200" t="s">
        <v>1038</v>
      </c>
      <c r="R38" s="29" t="s">
        <v>748</v>
      </c>
      <c r="S38" s="201">
        <v>0</v>
      </c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1"/>
      <c r="AK38" s="201"/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4"/>
      <c r="AX38" s="204"/>
      <c r="AY38" s="204"/>
      <c r="AZ38" s="237">
        <f t="shared" si="53"/>
        <v>0</v>
      </c>
      <c r="BA38" s="238">
        <f t="shared" si="54"/>
        <v>0</v>
      </c>
      <c r="BB38" s="238">
        <f>BD38/勤務日数!$E$20</f>
        <v>0</v>
      </c>
      <c r="BC38" s="238">
        <f t="shared" si="33"/>
        <v>0</v>
      </c>
      <c r="BD38" s="29">
        <f>(DAY(BE38)*24+HOUR(BE38)+MINUTE(BE38)/60)/勤務日数!$F$17</f>
        <v>0</v>
      </c>
      <c r="BE38" s="202">
        <f t="shared" si="26"/>
        <v>0</v>
      </c>
      <c r="BF38" s="238">
        <f>BH38/勤務日数!$E$20</f>
        <v>0</v>
      </c>
      <c r="BG38" s="238">
        <f t="shared" si="34"/>
        <v>0</v>
      </c>
      <c r="BH38" s="29">
        <f>(DAY(BI38)*24+HOUR(BI38)+MINUTE(BI38)/60)/勤務日数!$F$17</f>
        <v>0</v>
      </c>
      <c r="BI38" s="202">
        <f t="shared" si="27"/>
        <v>0</v>
      </c>
      <c r="BJ38" s="238">
        <f>BL38/勤務日数!$E$20</f>
        <v>0</v>
      </c>
      <c r="BK38" s="238">
        <f t="shared" si="35"/>
        <v>0</v>
      </c>
      <c r="BL38" s="29">
        <f>(DAY(BM38)*24+HOUR(BM38)+MINUTE(BM38)/60)/勤務日数!$F$17</f>
        <v>0</v>
      </c>
      <c r="BM38" s="202">
        <f t="shared" si="28"/>
        <v>0</v>
      </c>
      <c r="BN38" s="238">
        <f>BP38/勤務日数!$E$20</f>
        <v>0</v>
      </c>
      <c r="BO38" s="238">
        <f t="shared" si="29"/>
        <v>0</v>
      </c>
      <c r="BP38" s="29">
        <f>(DAY(BQ38)*24+HOUR(BQ38)+MINUTE(BQ38)/60)/勤務日数!$F$17</f>
        <v>0</v>
      </c>
      <c r="BQ38" s="202">
        <f t="shared" si="30"/>
        <v>0</v>
      </c>
      <c r="BR38" s="238">
        <f>BT38/勤務日数!$E$20</f>
        <v>0</v>
      </c>
      <c r="BS38" s="238">
        <f t="shared" si="38"/>
        <v>0</v>
      </c>
      <c r="BT38" s="29">
        <f>(DAY(BU38)*24+HOUR(BU38)+MINUTE(BU38)/60)/勤務日数!$F$17</f>
        <v>0</v>
      </c>
      <c r="BU38" s="202">
        <f t="shared" si="31"/>
        <v>0</v>
      </c>
    </row>
    <row r="39" spans="1:73" ht="12.6" customHeight="1">
      <c r="A39" s="174" t="str">
        <f t="shared" si="32"/>
        <v>APF-67</v>
      </c>
      <c r="B39" s="195">
        <v>33</v>
      </c>
      <c r="C39" s="195" t="s">
        <v>377</v>
      </c>
      <c r="D39" s="309" t="s">
        <v>378</v>
      </c>
      <c r="E39" s="286" t="s">
        <v>693</v>
      </c>
      <c r="F39" s="286" t="s">
        <v>720</v>
      </c>
      <c r="G39" s="286" t="s">
        <v>379</v>
      </c>
      <c r="H39" s="286" t="s">
        <v>382</v>
      </c>
      <c r="I39" s="286"/>
      <c r="J39" s="286"/>
      <c r="K39" s="286"/>
      <c r="L39" s="286"/>
      <c r="M39" s="286"/>
      <c r="N39" s="286"/>
      <c r="O39" s="287"/>
      <c r="P39" s="287" t="s">
        <v>1108</v>
      </c>
      <c r="Q39" s="200" t="s">
        <v>1109</v>
      </c>
      <c r="R39" s="29" t="s">
        <v>748</v>
      </c>
      <c r="S39" s="201">
        <v>0</v>
      </c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1"/>
      <c r="AK39" s="201"/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4"/>
      <c r="AX39" s="204"/>
      <c r="AY39" s="204"/>
      <c r="AZ39" s="237">
        <f t="shared" si="53"/>
        <v>0</v>
      </c>
      <c r="BA39" s="238">
        <f t="shared" si="54"/>
        <v>0</v>
      </c>
      <c r="BB39" s="238">
        <f>BD39/勤務日数!$E$20</f>
        <v>0</v>
      </c>
      <c r="BC39" s="238">
        <f t="shared" ref="BC39:BC70" si="55">IF($BC$5=0,0,BD39/$BC$5)</f>
        <v>0</v>
      </c>
      <c r="BD39" s="29">
        <f>(DAY(BE39)*24+HOUR(BE39)+MINUTE(BE39)/60)/勤務日数!$F$17</f>
        <v>0</v>
      </c>
      <c r="BE39" s="202">
        <f t="shared" ref="BE39:BE70" si="56">IF(ISBLANK($C39),0,SUMIF($T$4:$AX$4,BC$4,$T39:$AX39))</f>
        <v>0</v>
      </c>
      <c r="BF39" s="238">
        <f>BH39/勤務日数!$E$20</f>
        <v>0</v>
      </c>
      <c r="BG39" s="238">
        <f t="shared" si="34"/>
        <v>0</v>
      </c>
      <c r="BH39" s="29">
        <f>(DAY(BI39)*24+HOUR(BI39)+MINUTE(BI39)/60)/勤務日数!$F$17</f>
        <v>0</v>
      </c>
      <c r="BI39" s="202">
        <f t="shared" ref="BI39:BI70" si="57">IF(ISBLANK($C39),0,SUMIF($T$4:$AX$4,BG$4,$T39:$AX39))</f>
        <v>0</v>
      </c>
      <c r="BJ39" s="238">
        <f>BL39/勤務日数!$E$20</f>
        <v>0</v>
      </c>
      <c r="BK39" s="238">
        <f t="shared" si="35"/>
        <v>0</v>
      </c>
      <c r="BL39" s="29">
        <f>(DAY(BM39)*24+HOUR(BM39)+MINUTE(BM39)/60)/勤務日数!$F$17</f>
        <v>0</v>
      </c>
      <c r="BM39" s="202">
        <f t="shared" ref="BM39:BM70" si="58">IF(ISBLANK($C39),0,SUMIF($T$4:$AX$4,BK$4,$T39:$AX39))</f>
        <v>0</v>
      </c>
      <c r="BN39" s="238">
        <f>BP39/勤務日数!$E$20</f>
        <v>0</v>
      </c>
      <c r="BO39" s="238">
        <f t="shared" si="29"/>
        <v>0</v>
      </c>
      <c r="BP39" s="29">
        <f>(DAY(BQ39)*24+HOUR(BQ39)+MINUTE(BQ39)/60)/勤務日数!$F$17</f>
        <v>0</v>
      </c>
      <c r="BQ39" s="202">
        <f t="shared" ref="BQ39:BQ70" si="59">IF(ISBLANK($C39),0,SUMIF($T$4:$AX$4,BO$4,$T39:$AX39))</f>
        <v>0</v>
      </c>
      <c r="BR39" s="238">
        <f>BT39/勤務日数!$E$20</f>
        <v>0</v>
      </c>
      <c r="BS39" s="238">
        <f t="shared" si="38"/>
        <v>0</v>
      </c>
      <c r="BT39" s="29">
        <f>(DAY(BU39)*24+HOUR(BU39)+MINUTE(BU39)/60)/勤務日数!$F$17</f>
        <v>0</v>
      </c>
      <c r="BU39" s="202">
        <f t="shared" ref="BU39:BU70" si="60">IF(ISBLANK($C39),0,SUMIF($T$4:$AX$4,BS$4,$T39:$AX39))</f>
        <v>0</v>
      </c>
    </row>
    <row r="40" spans="1:73" ht="12.6" customHeight="1">
      <c r="A40" s="174" t="str">
        <f t="shared" si="32"/>
        <v>APF-92</v>
      </c>
      <c r="B40" s="195">
        <v>34</v>
      </c>
      <c r="C40" s="195" t="s">
        <v>377</v>
      </c>
      <c r="D40" s="309" t="s">
        <v>378</v>
      </c>
      <c r="E40" s="286" t="s">
        <v>693</v>
      </c>
      <c r="F40" s="286" t="s">
        <v>720</v>
      </c>
      <c r="G40" s="286" t="s">
        <v>379</v>
      </c>
      <c r="H40" s="286" t="s">
        <v>382</v>
      </c>
      <c r="I40" s="286"/>
      <c r="J40" s="286"/>
      <c r="K40" s="286"/>
      <c r="L40" s="286"/>
      <c r="M40" s="286"/>
      <c r="N40" s="286"/>
      <c r="O40" s="287"/>
      <c r="P40" s="283" t="s">
        <v>1317</v>
      </c>
      <c r="Q40" s="200" t="s">
        <v>1319</v>
      </c>
      <c r="R40" s="29" t="s">
        <v>748</v>
      </c>
      <c r="S40" s="201">
        <v>0</v>
      </c>
      <c r="T40" s="201"/>
      <c r="U40" s="201"/>
      <c r="V40" s="201"/>
      <c r="W40" s="201"/>
      <c r="X40" s="201"/>
      <c r="Y40" s="201"/>
      <c r="Z40" s="201"/>
      <c r="AA40" s="201"/>
      <c r="AB40" s="201"/>
      <c r="AC40" s="201"/>
      <c r="AD40" s="201"/>
      <c r="AE40" s="201"/>
      <c r="AF40" s="201"/>
      <c r="AG40" s="201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4"/>
      <c r="AX40" s="204"/>
      <c r="AY40" s="204"/>
      <c r="AZ40" s="237">
        <f t="shared" si="53"/>
        <v>0</v>
      </c>
      <c r="BA40" s="238">
        <f t="shared" si="54"/>
        <v>0</v>
      </c>
      <c r="BB40" s="238">
        <f>BD40/勤務日数!$E$20</f>
        <v>0</v>
      </c>
      <c r="BC40" s="238">
        <f t="shared" si="55"/>
        <v>0</v>
      </c>
      <c r="BD40" s="29">
        <f>(DAY(BE40)*24+HOUR(BE40)+MINUTE(BE40)/60)/勤務日数!$F$17</f>
        <v>0</v>
      </c>
      <c r="BE40" s="202">
        <f t="shared" si="56"/>
        <v>0</v>
      </c>
      <c r="BF40" s="238">
        <f>BH40/勤務日数!$E$20</f>
        <v>0</v>
      </c>
      <c r="BG40" s="238">
        <f t="shared" si="34"/>
        <v>0</v>
      </c>
      <c r="BH40" s="29">
        <f>(DAY(BI40)*24+HOUR(BI40)+MINUTE(BI40)/60)/勤務日数!$F$17</f>
        <v>0</v>
      </c>
      <c r="BI40" s="202">
        <f t="shared" si="57"/>
        <v>0</v>
      </c>
      <c r="BJ40" s="238">
        <f>BL40/勤務日数!$E$20</f>
        <v>0</v>
      </c>
      <c r="BK40" s="238">
        <f t="shared" si="35"/>
        <v>0</v>
      </c>
      <c r="BL40" s="29">
        <f>(DAY(BM40)*24+HOUR(BM40)+MINUTE(BM40)/60)/勤務日数!$F$17</f>
        <v>0</v>
      </c>
      <c r="BM40" s="202">
        <f t="shared" si="58"/>
        <v>0</v>
      </c>
      <c r="BN40" s="238">
        <f>BP40/勤務日数!$E$20</f>
        <v>0</v>
      </c>
      <c r="BO40" s="238">
        <f t="shared" si="29"/>
        <v>0</v>
      </c>
      <c r="BP40" s="29">
        <f>(DAY(BQ40)*24+HOUR(BQ40)+MINUTE(BQ40)/60)/勤務日数!$F$17</f>
        <v>0</v>
      </c>
      <c r="BQ40" s="202">
        <f t="shared" si="59"/>
        <v>0</v>
      </c>
      <c r="BR40" s="238">
        <f>BT40/勤務日数!$E$20</f>
        <v>0</v>
      </c>
      <c r="BS40" s="238">
        <f t="shared" si="38"/>
        <v>0</v>
      </c>
      <c r="BT40" s="29">
        <f>(DAY(BU40)*24+HOUR(BU40)+MINUTE(BU40)/60)/勤務日数!$F$17</f>
        <v>0</v>
      </c>
      <c r="BU40" s="202">
        <f t="shared" si="60"/>
        <v>0</v>
      </c>
    </row>
    <row r="41" spans="1:73" ht="12.6" customHeight="1">
      <c r="A41" s="174" t="str">
        <f t="shared" si="32"/>
        <v/>
      </c>
      <c r="B41" s="195">
        <v>35</v>
      </c>
      <c r="C41" s="195" t="s">
        <v>377</v>
      </c>
      <c r="D41" s="309" t="s">
        <v>378</v>
      </c>
      <c r="E41" s="286"/>
      <c r="F41" s="286"/>
      <c r="G41" s="286"/>
      <c r="H41" s="286"/>
      <c r="I41" s="286"/>
      <c r="J41" s="286"/>
      <c r="K41" s="286"/>
      <c r="L41" s="286"/>
      <c r="M41" s="286"/>
      <c r="N41" s="286"/>
      <c r="O41" s="287"/>
      <c r="P41" s="287"/>
      <c r="Q41" s="200"/>
      <c r="R41" s="29"/>
      <c r="S41" s="201">
        <v>0</v>
      </c>
      <c r="T41" s="201"/>
      <c r="U41" s="201"/>
      <c r="V41" s="201"/>
      <c r="W41" s="201"/>
      <c r="X41" s="201"/>
      <c r="Y41" s="201"/>
      <c r="Z41" s="201"/>
      <c r="AA41" s="201"/>
      <c r="AB41" s="201"/>
      <c r="AC41" s="201"/>
      <c r="AD41" s="201"/>
      <c r="AE41" s="201"/>
      <c r="AF41" s="201"/>
      <c r="AG41" s="201"/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4"/>
      <c r="AX41" s="204"/>
      <c r="AY41" s="204"/>
      <c r="AZ41" s="237">
        <f t="shared" si="53"/>
        <v>0</v>
      </c>
      <c r="BA41" s="238">
        <f t="shared" si="54"/>
        <v>0</v>
      </c>
      <c r="BB41" s="238">
        <f>BD41/勤務日数!$E$20</f>
        <v>0</v>
      </c>
      <c r="BC41" s="238">
        <f t="shared" si="55"/>
        <v>0</v>
      </c>
      <c r="BD41" s="29">
        <f>(DAY(BE41)*24+HOUR(BE41)+MINUTE(BE41)/60)/勤務日数!$F$17</f>
        <v>0</v>
      </c>
      <c r="BE41" s="202">
        <f t="shared" si="56"/>
        <v>0</v>
      </c>
      <c r="BF41" s="238">
        <f>BH41/勤務日数!$E$20</f>
        <v>0</v>
      </c>
      <c r="BG41" s="238">
        <f t="shared" si="34"/>
        <v>0</v>
      </c>
      <c r="BH41" s="29">
        <f>(DAY(BI41)*24+HOUR(BI41)+MINUTE(BI41)/60)/勤務日数!$F$17</f>
        <v>0</v>
      </c>
      <c r="BI41" s="202">
        <f t="shared" si="57"/>
        <v>0</v>
      </c>
      <c r="BJ41" s="238">
        <f>BL41/勤務日数!$E$20</f>
        <v>0</v>
      </c>
      <c r="BK41" s="238">
        <f t="shared" si="35"/>
        <v>0</v>
      </c>
      <c r="BL41" s="29">
        <f>(DAY(BM41)*24+HOUR(BM41)+MINUTE(BM41)/60)/勤務日数!$F$17</f>
        <v>0</v>
      </c>
      <c r="BM41" s="202">
        <f t="shared" si="58"/>
        <v>0</v>
      </c>
      <c r="BN41" s="238">
        <f>BP41/勤務日数!$E$20</f>
        <v>0</v>
      </c>
      <c r="BO41" s="238">
        <f t="shared" si="29"/>
        <v>0</v>
      </c>
      <c r="BP41" s="29">
        <f>(DAY(BQ41)*24+HOUR(BQ41)+MINUTE(BQ41)/60)/勤務日数!$F$17</f>
        <v>0</v>
      </c>
      <c r="BQ41" s="202">
        <f t="shared" si="59"/>
        <v>0</v>
      </c>
      <c r="BR41" s="238">
        <f>BT41/勤務日数!$E$20</f>
        <v>0</v>
      </c>
      <c r="BS41" s="238">
        <f t="shared" si="38"/>
        <v>0</v>
      </c>
      <c r="BT41" s="29">
        <f>(DAY(BU41)*24+HOUR(BU41)+MINUTE(BU41)/60)/勤務日数!$F$17</f>
        <v>0</v>
      </c>
      <c r="BU41" s="202">
        <f t="shared" si="60"/>
        <v>0</v>
      </c>
    </row>
    <row r="42" spans="1:73" ht="12.6" customHeight="1">
      <c r="A42" s="174" t="str">
        <f t="shared" si="32"/>
        <v>APF-3</v>
      </c>
      <c r="B42" s="195">
        <v>36</v>
      </c>
      <c r="C42" s="195" t="s">
        <v>377</v>
      </c>
      <c r="D42" s="309" t="s">
        <v>378</v>
      </c>
      <c r="E42" s="286" t="s">
        <v>693</v>
      </c>
      <c r="F42" s="286" t="s">
        <v>720</v>
      </c>
      <c r="G42" s="286" t="s">
        <v>749</v>
      </c>
      <c r="H42" s="286"/>
      <c r="I42" s="286"/>
      <c r="J42" s="286"/>
      <c r="K42" s="286"/>
      <c r="L42" s="286"/>
      <c r="M42" s="286"/>
      <c r="N42" s="286"/>
      <c r="O42" s="287"/>
      <c r="P42" s="287" t="s">
        <v>729</v>
      </c>
      <c r="Q42" s="200" t="s">
        <v>730</v>
      </c>
      <c r="R42" s="29" t="s">
        <v>750</v>
      </c>
      <c r="S42" s="201">
        <v>0</v>
      </c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4"/>
      <c r="AX42" s="204"/>
      <c r="AY42" s="204"/>
      <c r="AZ42" s="237">
        <f t="shared" si="53"/>
        <v>0</v>
      </c>
      <c r="BA42" s="238">
        <f t="shared" si="54"/>
        <v>0</v>
      </c>
      <c r="BB42" s="238">
        <f>BD42/勤務日数!$E$20</f>
        <v>0</v>
      </c>
      <c r="BC42" s="238">
        <f t="shared" si="55"/>
        <v>0</v>
      </c>
      <c r="BD42" s="29">
        <f>(DAY(BE42)*24+HOUR(BE42)+MINUTE(BE42)/60)/勤務日数!$F$17</f>
        <v>0</v>
      </c>
      <c r="BE42" s="202">
        <f t="shared" si="56"/>
        <v>0</v>
      </c>
      <c r="BF42" s="238">
        <f>BH42/勤務日数!$E$20</f>
        <v>0</v>
      </c>
      <c r="BG42" s="238">
        <f t="shared" si="34"/>
        <v>0</v>
      </c>
      <c r="BH42" s="29">
        <f>(DAY(BI42)*24+HOUR(BI42)+MINUTE(BI42)/60)/勤務日数!$F$17</f>
        <v>0</v>
      </c>
      <c r="BI42" s="202">
        <f t="shared" si="57"/>
        <v>0</v>
      </c>
      <c r="BJ42" s="238">
        <f>BL42/勤務日数!$E$20</f>
        <v>0</v>
      </c>
      <c r="BK42" s="238">
        <f t="shared" si="35"/>
        <v>0</v>
      </c>
      <c r="BL42" s="29">
        <f>(DAY(BM42)*24+HOUR(BM42)+MINUTE(BM42)/60)/勤務日数!$F$17</f>
        <v>0</v>
      </c>
      <c r="BM42" s="202">
        <f t="shared" si="58"/>
        <v>0</v>
      </c>
      <c r="BN42" s="238">
        <f>BP42/勤務日数!$E$20</f>
        <v>0</v>
      </c>
      <c r="BO42" s="238">
        <f t="shared" si="29"/>
        <v>0</v>
      </c>
      <c r="BP42" s="29">
        <f>(DAY(BQ42)*24+HOUR(BQ42)+MINUTE(BQ42)/60)/勤務日数!$F$17</f>
        <v>0</v>
      </c>
      <c r="BQ42" s="202">
        <f t="shared" si="59"/>
        <v>0</v>
      </c>
      <c r="BR42" s="238">
        <f>BT42/勤務日数!$E$20</f>
        <v>0</v>
      </c>
      <c r="BS42" s="238">
        <f t="shared" si="38"/>
        <v>0</v>
      </c>
      <c r="BT42" s="29">
        <f>(DAY(BU42)*24+HOUR(BU42)+MINUTE(BU42)/60)/勤務日数!$F$17</f>
        <v>0</v>
      </c>
      <c r="BU42" s="202">
        <f t="shared" si="60"/>
        <v>0</v>
      </c>
    </row>
    <row r="43" spans="1:73" ht="12.6" customHeight="1">
      <c r="A43" s="174" t="str">
        <f t="shared" si="32"/>
        <v>APF-13</v>
      </c>
      <c r="B43" s="195">
        <v>37</v>
      </c>
      <c r="C43" s="195" t="s">
        <v>377</v>
      </c>
      <c r="D43" s="309" t="s">
        <v>378</v>
      </c>
      <c r="E43" s="286" t="s">
        <v>693</v>
      </c>
      <c r="F43" s="286" t="s">
        <v>720</v>
      </c>
      <c r="G43" s="286" t="s">
        <v>749</v>
      </c>
      <c r="H43" s="286"/>
      <c r="I43" s="286"/>
      <c r="J43" s="286"/>
      <c r="K43" s="286"/>
      <c r="L43" s="286"/>
      <c r="M43" s="286"/>
      <c r="N43" s="286"/>
      <c r="O43" s="287"/>
      <c r="P43" s="287" t="s">
        <v>732</v>
      </c>
      <c r="Q43" s="200" t="s">
        <v>731</v>
      </c>
      <c r="R43" s="29" t="s">
        <v>750</v>
      </c>
      <c r="S43" s="201">
        <v>0</v>
      </c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4"/>
      <c r="AX43" s="204"/>
      <c r="AY43" s="204"/>
      <c r="AZ43" s="237">
        <f t="shared" si="53"/>
        <v>0</v>
      </c>
      <c r="BA43" s="238">
        <f t="shared" si="54"/>
        <v>0</v>
      </c>
      <c r="BB43" s="238">
        <f>BD43/勤務日数!$E$20</f>
        <v>0</v>
      </c>
      <c r="BC43" s="238">
        <f t="shared" si="55"/>
        <v>0</v>
      </c>
      <c r="BD43" s="29">
        <f>(DAY(BE43)*24+HOUR(BE43)+MINUTE(BE43)/60)/勤務日数!$F$17</f>
        <v>0</v>
      </c>
      <c r="BE43" s="202">
        <f t="shared" si="56"/>
        <v>0</v>
      </c>
      <c r="BF43" s="238">
        <f>BH43/勤務日数!$E$20</f>
        <v>0</v>
      </c>
      <c r="BG43" s="238">
        <f t="shared" si="34"/>
        <v>0</v>
      </c>
      <c r="BH43" s="29">
        <f>(DAY(BI43)*24+HOUR(BI43)+MINUTE(BI43)/60)/勤務日数!$F$17</f>
        <v>0</v>
      </c>
      <c r="BI43" s="202">
        <f t="shared" si="57"/>
        <v>0</v>
      </c>
      <c r="BJ43" s="238">
        <f>BL43/勤務日数!$E$20</f>
        <v>0</v>
      </c>
      <c r="BK43" s="238">
        <f t="shared" si="35"/>
        <v>0</v>
      </c>
      <c r="BL43" s="29">
        <f>(DAY(BM43)*24+HOUR(BM43)+MINUTE(BM43)/60)/勤務日数!$F$17</f>
        <v>0</v>
      </c>
      <c r="BM43" s="202">
        <f t="shared" si="58"/>
        <v>0</v>
      </c>
      <c r="BN43" s="238">
        <f>BP43/勤務日数!$E$20</f>
        <v>0</v>
      </c>
      <c r="BO43" s="238">
        <f t="shared" si="29"/>
        <v>0</v>
      </c>
      <c r="BP43" s="29">
        <f>(DAY(BQ43)*24+HOUR(BQ43)+MINUTE(BQ43)/60)/勤務日数!$F$17</f>
        <v>0</v>
      </c>
      <c r="BQ43" s="202">
        <f t="shared" si="59"/>
        <v>0</v>
      </c>
      <c r="BR43" s="238">
        <f>BT43/勤務日数!$E$20</f>
        <v>0</v>
      </c>
      <c r="BS43" s="238">
        <f t="shared" si="38"/>
        <v>0</v>
      </c>
      <c r="BT43" s="29">
        <f>(DAY(BU43)*24+HOUR(BU43)+MINUTE(BU43)/60)/勤務日数!$F$17</f>
        <v>0</v>
      </c>
      <c r="BU43" s="202">
        <f t="shared" si="60"/>
        <v>0</v>
      </c>
    </row>
    <row r="44" spans="1:73" ht="12.6" customHeight="1">
      <c r="A44" s="174" t="str">
        <f t="shared" si="32"/>
        <v>APF-4</v>
      </c>
      <c r="B44" s="195">
        <v>38</v>
      </c>
      <c r="C44" s="195" t="s">
        <v>377</v>
      </c>
      <c r="D44" s="309" t="s">
        <v>378</v>
      </c>
      <c r="E44" s="286" t="s">
        <v>693</v>
      </c>
      <c r="F44" s="286" t="s">
        <v>720</v>
      </c>
      <c r="G44" s="286" t="s">
        <v>749</v>
      </c>
      <c r="H44" s="286"/>
      <c r="I44" s="286"/>
      <c r="J44" s="286"/>
      <c r="K44" s="286"/>
      <c r="L44" s="286"/>
      <c r="M44" s="286"/>
      <c r="N44" s="286"/>
      <c r="O44" s="287"/>
      <c r="P44" s="287" t="s">
        <v>734</v>
      </c>
      <c r="Q44" s="200" t="s">
        <v>733</v>
      </c>
      <c r="R44" s="29" t="s">
        <v>750</v>
      </c>
      <c r="S44" s="201">
        <v>0</v>
      </c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J44" s="201"/>
      <c r="AK44" s="201"/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4"/>
      <c r="AX44" s="204"/>
      <c r="AY44" s="204"/>
      <c r="AZ44" s="237">
        <f t="shared" si="53"/>
        <v>0</v>
      </c>
      <c r="BA44" s="238">
        <f t="shared" si="54"/>
        <v>0</v>
      </c>
      <c r="BB44" s="238">
        <f>BD44/勤務日数!$E$20</f>
        <v>0</v>
      </c>
      <c r="BC44" s="238">
        <f t="shared" si="55"/>
        <v>0</v>
      </c>
      <c r="BD44" s="29">
        <f>(DAY(BE44)*24+HOUR(BE44)+MINUTE(BE44)/60)/勤務日数!$F$17</f>
        <v>0</v>
      </c>
      <c r="BE44" s="202">
        <f t="shared" si="56"/>
        <v>0</v>
      </c>
      <c r="BF44" s="238">
        <f>BH44/勤務日数!$E$20</f>
        <v>0</v>
      </c>
      <c r="BG44" s="238">
        <f t="shared" si="34"/>
        <v>0</v>
      </c>
      <c r="BH44" s="29">
        <f>(DAY(BI44)*24+HOUR(BI44)+MINUTE(BI44)/60)/勤務日数!$F$17</f>
        <v>0</v>
      </c>
      <c r="BI44" s="202">
        <f t="shared" si="57"/>
        <v>0</v>
      </c>
      <c r="BJ44" s="238">
        <f>BL44/勤務日数!$E$20</f>
        <v>0</v>
      </c>
      <c r="BK44" s="238">
        <f t="shared" si="35"/>
        <v>0</v>
      </c>
      <c r="BL44" s="29">
        <f>(DAY(BM44)*24+HOUR(BM44)+MINUTE(BM44)/60)/勤務日数!$F$17</f>
        <v>0</v>
      </c>
      <c r="BM44" s="202">
        <f t="shared" si="58"/>
        <v>0</v>
      </c>
      <c r="BN44" s="238">
        <f>BP44/勤務日数!$E$20</f>
        <v>0</v>
      </c>
      <c r="BO44" s="238">
        <f t="shared" si="29"/>
        <v>0</v>
      </c>
      <c r="BP44" s="29">
        <f>(DAY(BQ44)*24+HOUR(BQ44)+MINUTE(BQ44)/60)/勤務日数!$F$17</f>
        <v>0</v>
      </c>
      <c r="BQ44" s="202">
        <f t="shared" si="59"/>
        <v>0</v>
      </c>
      <c r="BR44" s="238">
        <f>BT44/勤務日数!$E$20</f>
        <v>0</v>
      </c>
      <c r="BS44" s="238">
        <f t="shared" si="38"/>
        <v>0</v>
      </c>
      <c r="BT44" s="29">
        <f>(DAY(BU44)*24+HOUR(BU44)+MINUTE(BU44)/60)/勤務日数!$F$17</f>
        <v>0</v>
      </c>
      <c r="BU44" s="202">
        <f t="shared" si="60"/>
        <v>0</v>
      </c>
    </row>
    <row r="45" spans="1:73" ht="12.6" customHeight="1">
      <c r="A45" s="174" t="str">
        <f t="shared" si="32"/>
        <v>APF-5</v>
      </c>
      <c r="B45" s="195">
        <v>39</v>
      </c>
      <c r="C45" s="195" t="s">
        <v>377</v>
      </c>
      <c r="D45" s="309" t="s">
        <v>378</v>
      </c>
      <c r="E45" s="286" t="s">
        <v>693</v>
      </c>
      <c r="F45" s="286" t="s">
        <v>720</v>
      </c>
      <c r="G45" s="286" t="s">
        <v>40</v>
      </c>
      <c r="H45" s="286" t="s">
        <v>539</v>
      </c>
      <c r="I45" s="286" t="s">
        <v>351</v>
      </c>
      <c r="J45" s="286"/>
      <c r="K45" s="286"/>
      <c r="L45" s="286"/>
      <c r="M45" s="286"/>
      <c r="N45" s="286"/>
      <c r="O45" s="287"/>
      <c r="P45" s="287" t="s">
        <v>739</v>
      </c>
      <c r="Q45" s="200" t="s">
        <v>740</v>
      </c>
      <c r="R45" s="29" t="s">
        <v>751</v>
      </c>
      <c r="S45" s="201">
        <v>0</v>
      </c>
      <c r="T45" s="201"/>
      <c r="U45" s="201"/>
      <c r="V45" s="201"/>
      <c r="W45" s="201"/>
      <c r="X45" s="201"/>
      <c r="Y45" s="201"/>
      <c r="Z45" s="201"/>
      <c r="AA45" s="201"/>
      <c r="AB45" s="201"/>
      <c r="AC45" s="201"/>
      <c r="AD45" s="201"/>
      <c r="AE45" s="201"/>
      <c r="AF45" s="201"/>
      <c r="AG45" s="201"/>
      <c r="AH45" s="201"/>
      <c r="AI45" s="201"/>
      <c r="AJ45" s="201"/>
      <c r="AK45" s="201"/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4"/>
      <c r="AX45" s="204"/>
      <c r="AY45" s="204"/>
      <c r="AZ45" s="237">
        <f t="shared" si="53"/>
        <v>0</v>
      </c>
      <c r="BA45" s="238">
        <f t="shared" si="54"/>
        <v>0</v>
      </c>
      <c r="BB45" s="238">
        <f>BD45/勤務日数!$E$20</f>
        <v>0</v>
      </c>
      <c r="BC45" s="238">
        <f t="shared" si="55"/>
        <v>0</v>
      </c>
      <c r="BD45" s="29">
        <f>(DAY(BE45)*24+HOUR(BE45)+MINUTE(BE45)/60)/勤務日数!$F$17</f>
        <v>0</v>
      </c>
      <c r="BE45" s="202">
        <f t="shared" si="56"/>
        <v>0</v>
      </c>
      <c r="BF45" s="238">
        <f>BH45/勤務日数!$E$20</f>
        <v>0</v>
      </c>
      <c r="BG45" s="238">
        <f t="shared" si="34"/>
        <v>0</v>
      </c>
      <c r="BH45" s="29">
        <f>(DAY(BI45)*24+HOUR(BI45)+MINUTE(BI45)/60)/勤務日数!$F$17</f>
        <v>0</v>
      </c>
      <c r="BI45" s="202">
        <f t="shared" si="57"/>
        <v>0</v>
      </c>
      <c r="BJ45" s="238">
        <f>BL45/勤務日数!$E$20</f>
        <v>0</v>
      </c>
      <c r="BK45" s="238">
        <f t="shared" si="35"/>
        <v>0</v>
      </c>
      <c r="BL45" s="29">
        <f>(DAY(BM45)*24+HOUR(BM45)+MINUTE(BM45)/60)/勤務日数!$F$17</f>
        <v>0</v>
      </c>
      <c r="BM45" s="202">
        <f t="shared" si="58"/>
        <v>0</v>
      </c>
      <c r="BN45" s="238">
        <f>BP45/勤務日数!$E$20</f>
        <v>0</v>
      </c>
      <c r="BO45" s="238">
        <f t="shared" si="29"/>
        <v>0</v>
      </c>
      <c r="BP45" s="29">
        <f>(DAY(BQ45)*24+HOUR(BQ45)+MINUTE(BQ45)/60)/勤務日数!$F$17</f>
        <v>0</v>
      </c>
      <c r="BQ45" s="202">
        <f t="shared" si="59"/>
        <v>0</v>
      </c>
      <c r="BR45" s="238">
        <f>BT45/勤務日数!$E$20</f>
        <v>0</v>
      </c>
      <c r="BS45" s="238">
        <f t="shared" si="38"/>
        <v>0</v>
      </c>
      <c r="BT45" s="29">
        <f>(DAY(BU45)*24+HOUR(BU45)+MINUTE(BU45)/60)/勤務日数!$F$17</f>
        <v>0</v>
      </c>
      <c r="BU45" s="202">
        <f t="shared" si="60"/>
        <v>0</v>
      </c>
    </row>
    <row r="46" spans="1:73" ht="12.6" customHeight="1">
      <c r="A46" s="174" t="str">
        <f t="shared" si="32"/>
        <v>APF-6</v>
      </c>
      <c r="B46" s="195">
        <v>40</v>
      </c>
      <c r="C46" s="195" t="s">
        <v>377</v>
      </c>
      <c r="D46" s="309" t="s">
        <v>378</v>
      </c>
      <c r="E46" s="196" t="s">
        <v>693</v>
      </c>
      <c r="F46" s="196" t="s">
        <v>720</v>
      </c>
      <c r="G46" s="196" t="s">
        <v>40</v>
      </c>
      <c r="H46" s="196" t="s">
        <v>539</v>
      </c>
      <c r="I46" s="196" t="s">
        <v>351</v>
      </c>
      <c r="J46" s="196"/>
      <c r="K46" s="196"/>
      <c r="L46" s="196"/>
      <c r="M46" s="286"/>
      <c r="N46" s="286"/>
      <c r="O46" s="198"/>
      <c r="P46" s="287" t="s">
        <v>741</v>
      </c>
      <c r="Q46" s="200" t="s">
        <v>742</v>
      </c>
      <c r="R46" s="29" t="s">
        <v>751</v>
      </c>
      <c r="S46" s="201">
        <v>0</v>
      </c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3"/>
      <c r="AX46" s="203"/>
      <c r="AY46" s="239"/>
      <c r="AZ46" s="237">
        <f t="shared" si="53"/>
        <v>0</v>
      </c>
      <c r="BA46" s="238">
        <f t="shared" si="54"/>
        <v>0</v>
      </c>
      <c r="BB46" s="238">
        <f>BD46/勤務日数!$E$20</f>
        <v>0</v>
      </c>
      <c r="BC46" s="238">
        <f t="shared" si="55"/>
        <v>0</v>
      </c>
      <c r="BD46" s="29">
        <f>(DAY(BE46)*24+HOUR(BE46)+MINUTE(BE46)/60)/勤務日数!$F$17</f>
        <v>0</v>
      </c>
      <c r="BE46" s="202">
        <f t="shared" si="56"/>
        <v>0</v>
      </c>
      <c r="BF46" s="238">
        <f>BH46/勤務日数!$E$20</f>
        <v>0</v>
      </c>
      <c r="BG46" s="238">
        <f t="shared" si="34"/>
        <v>0</v>
      </c>
      <c r="BH46" s="29">
        <f>(DAY(BI46)*24+HOUR(BI46)+MINUTE(BI46)/60)/勤務日数!$F$17</f>
        <v>0</v>
      </c>
      <c r="BI46" s="202">
        <f t="shared" si="57"/>
        <v>0</v>
      </c>
      <c r="BJ46" s="238">
        <f>BL46/勤務日数!$E$20</f>
        <v>0</v>
      </c>
      <c r="BK46" s="238">
        <f t="shared" si="35"/>
        <v>0</v>
      </c>
      <c r="BL46" s="29">
        <f>(DAY(BM46)*24+HOUR(BM46)+MINUTE(BM46)/60)/勤務日数!$F$17</f>
        <v>0</v>
      </c>
      <c r="BM46" s="202">
        <f t="shared" si="58"/>
        <v>0</v>
      </c>
      <c r="BN46" s="238">
        <f>BP46/勤務日数!$E$20</f>
        <v>0</v>
      </c>
      <c r="BO46" s="238">
        <f t="shared" si="29"/>
        <v>0</v>
      </c>
      <c r="BP46" s="29">
        <f>(DAY(BQ46)*24+HOUR(BQ46)+MINUTE(BQ46)/60)/勤務日数!$F$17</f>
        <v>0</v>
      </c>
      <c r="BQ46" s="202">
        <f t="shared" si="59"/>
        <v>0</v>
      </c>
      <c r="BR46" s="238">
        <f>BT46/勤務日数!$E$20</f>
        <v>0</v>
      </c>
      <c r="BS46" s="238">
        <f t="shared" si="38"/>
        <v>0</v>
      </c>
      <c r="BT46" s="29">
        <f>(DAY(BU46)*24+HOUR(BU46)+MINUTE(BU46)/60)/勤務日数!$F$17</f>
        <v>0</v>
      </c>
      <c r="BU46" s="202">
        <f t="shared" si="60"/>
        <v>0</v>
      </c>
    </row>
    <row r="47" spans="1:73" ht="12.6" customHeight="1">
      <c r="A47" s="174" t="str">
        <f t="shared" si="32"/>
        <v>APF-17</v>
      </c>
      <c r="B47" s="195">
        <v>41</v>
      </c>
      <c r="C47" s="195" t="s">
        <v>377</v>
      </c>
      <c r="D47" s="309" t="s">
        <v>378</v>
      </c>
      <c r="E47" s="196" t="s">
        <v>693</v>
      </c>
      <c r="F47" s="196" t="s">
        <v>720</v>
      </c>
      <c r="G47" s="196" t="s">
        <v>40</v>
      </c>
      <c r="H47" s="196" t="s">
        <v>539</v>
      </c>
      <c r="I47" s="196" t="s">
        <v>351</v>
      </c>
      <c r="J47" s="196"/>
      <c r="K47" s="196"/>
      <c r="L47" s="196"/>
      <c r="M47" s="286"/>
      <c r="N47" s="286"/>
      <c r="O47" s="198"/>
      <c r="P47" s="287" t="s">
        <v>743</v>
      </c>
      <c r="Q47" s="200" t="s">
        <v>744</v>
      </c>
      <c r="R47" s="29" t="s">
        <v>751</v>
      </c>
      <c r="S47" s="201">
        <v>0</v>
      </c>
      <c r="T47" s="201"/>
      <c r="U47" s="201"/>
      <c r="V47" s="201"/>
      <c r="W47" s="201"/>
      <c r="X47" s="201"/>
      <c r="Y47" s="201"/>
      <c r="Z47" s="201"/>
      <c r="AA47" s="201"/>
      <c r="AB47" s="201"/>
      <c r="AC47" s="201"/>
      <c r="AD47" s="201"/>
      <c r="AE47" s="201"/>
      <c r="AF47" s="201"/>
      <c r="AG47" s="201"/>
      <c r="AH47" s="201"/>
      <c r="AI47" s="201"/>
      <c r="AJ47" s="201"/>
      <c r="AK47" s="201"/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4"/>
      <c r="AX47" s="204"/>
      <c r="AY47" s="239"/>
      <c r="AZ47" s="237">
        <f t="shared" si="53"/>
        <v>0</v>
      </c>
      <c r="BA47" s="238">
        <f t="shared" si="54"/>
        <v>0</v>
      </c>
      <c r="BB47" s="238">
        <f>BD47/勤務日数!$E$20</f>
        <v>0</v>
      </c>
      <c r="BC47" s="238">
        <f t="shared" si="55"/>
        <v>0</v>
      </c>
      <c r="BD47" s="29">
        <f>(DAY(BE47)*24+HOUR(BE47)+MINUTE(BE47)/60)/勤務日数!$F$17</f>
        <v>0</v>
      </c>
      <c r="BE47" s="202">
        <f t="shared" si="56"/>
        <v>0</v>
      </c>
      <c r="BF47" s="238">
        <f>BH47/勤務日数!$E$20</f>
        <v>0</v>
      </c>
      <c r="BG47" s="238">
        <f t="shared" si="34"/>
        <v>0</v>
      </c>
      <c r="BH47" s="29">
        <f>(DAY(BI47)*24+HOUR(BI47)+MINUTE(BI47)/60)/勤務日数!$F$17</f>
        <v>0</v>
      </c>
      <c r="BI47" s="202">
        <f t="shared" si="57"/>
        <v>0</v>
      </c>
      <c r="BJ47" s="238">
        <f>BL47/勤務日数!$E$20</f>
        <v>0</v>
      </c>
      <c r="BK47" s="238">
        <f t="shared" si="35"/>
        <v>0</v>
      </c>
      <c r="BL47" s="29">
        <f>(DAY(BM47)*24+HOUR(BM47)+MINUTE(BM47)/60)/勤務日数!$F$17</f>
        <v>0</v>
      </c>
      <c r="BM47" s="202">
        <f t="shared" si="58"/>
        <v>0</v>
      </c>
      <c r="BN47" s="238">
        <f>BP47/勤務日数!$E$20</f>
        <v>0</v>
      </c>
      <c r="BO47" s="238">
        <f t="shared" si="29"/>
        <v>0</v>
      </c>
      <c r="BP47" s="29">
        <f>(DAY(BQ47)*24+HOUR(BQ47)+MINUTE(BQ47)/60)/勤務日数!$F$17</f>
        <v>0</v>
      </c>
      <c r="BQ47" s="202">
        <f t="shared" si="59"/>
        <v>0</v>
      </c>
      <c r="BR47" s="238">
        <f>BT47/勤務日数!$E$20</f>
        <v>0</v>
      </c>
      <c r="BS47" s="238">
        <f t="shared" si="38"/>
        <v>0</v>
      </c>
      <c r="BT47" s="29">
        <f>(DAY(BU47)*24+HOUR(BU47)+MINUTE(BU47)/60)/勤務日数!$F$17</f>
        <v>0</v>
      </c>
      <c r="BU47" s="202">
        <f t="shared" si="60"/>
        <v>0</v>
      </c>
    </row>
    <row r="48" spans="1:73" ht="12.6" customHeight="1">
      <c r="A48" s="174" t="str">
        <f t="shared" si="32"/>
        <v>APF-7</v>
      </c>
      <c r="B48" s="195">
        <v>42</v>
      </c>
      <c r="C48" s="195" t="s">
        <v>377</v>
      </c>
      <c r="D48" s="309" t="s">
        <v>378</v>
      </c>
      <c r="E48" s="196" t="s">
        <v>693</v>
      </c>
      <c r="F48" s="196" t="s">
        <v>720</v>
      </c>
      <c r="G48" s="196" t="s">
        <v>749</v>
      </c>
      <c r="H48" s="196"/>
      <c r="I48" s="196"/>
      <c r="J48" s="196"/>
      <c r="K48" s="196"/>
      <c r="L48" s="196"/>
      <c r="M48" s="286"/>
      <c r="N48" s="286"/>
      <c r="O48" s="198"/>
      <c r="P48" s="287" t="s">
        <v>745</v>
      </c>
      <c r="Q48" s="200" t="s">
        <v>746</v>
      </c>
      <c r="R48" s="29" t="s">
        <v>750</v>
      </c>
      <c r="S48" s="201">
        <v>0</v>
      </c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3"/>
      <c r="AX48" s="203"/>
      <c r="AY48" s="239"/>
      <c r="AZ48" s="237">
        <f t="shared" ref="AZ48" si="61">SUM(BB48,BF48,BJ48,BN48,BR48)</f>
        <v>0</v>
      </c>
      <c r="BA48" s="238">
        <f t="shared" ref="BA48" si="62">SUM(BD48,BH48,BL48,BP48,BT48)</f>
        <v>0</v>
      </c>
      <c r="BB48" s="238">
        <f>BD48/勤務日数!$E$20</f>
        <v>0</v>
      </c>
      <c r="BC48" s="238">
        <f t="shared" si="55"/>
        <v>0</v>
      </c>
      <c r="BD48" s="29">
        <f>(DAY(BE48)*24+HOUR(BE48)+MINUTE(BE48)/60)/勤務日数!$F$17</f>
        <v>0</v>
      </c>
      <c r="BE48" s="202">
        <f t="shared" si="56"/>
        <v>0</v>
      </c>
      <c r="BF48" s="238">
        <f>BH48/勤務日数!$E$20</f>
        <v>0</v>
      </c>
      <c r="BG48" s="238">
        <f t="shared" si="34"/>
        <v>0</v>
      </c>
      <c r="BH48" s="29">
        <f>(DAY(BI48)*24+HOUR(BI48)+MINUTE(BI48)/60)/勤務日数!$F$17</f>
        <v>0</v>
      </c>
      <c r="BI48" s="202">
        <f t="shared" si="57"/>
        <v>0</v>
      </c>
      <c r="BJ48" s="238">
        <f>BL48/勤務日数!$E$20</f>
        <v>0</v>
      </c>
      <c r="BK48" s="238">
        <f t="shared" si="35"/>
        <v>0</v>
      </c>
      <c r="BL48" s="29">
        <f>(DAY(BM48)*24+HOUR(BM48)+MINUTE(BM48)/60)/勤務日数!$F$17</f>
        <v>0</v>
      </c>
      <c r="BM48" s="202">
        <f t="shared" si="58"/>
        <v>0</v>
      </c>
      <c r="BN48" s="238">
        <f>BP48/勤務日数!$E$20</f>
        <v>0</v>
      </c>
      <c r="BO48" s="238">
        <f t="shared" si="29"/>
        <v>0</v>
      </c>
      <c r="BP48" s="29">
        <f>(DAY(BQ48)*24+HOUR(BQ48)+MINUTE(BQ48)/60)/勤務日数!$F$17</f>
        <v>0</v>
      </c>
      <c r="BQ48" s="202">
        <f t="shared" si="59"/>
        <v>0</v>
      </c>
      <c r="BR48" s="238">
        <f>BT48/勤務日数!$E$20</f>
        <v>0</v>
      </c>
      <c r="BS48" s="238">
        <f t="shared" si="38"/>
        <v>0</v>
      </c>
      <c r="BT48" s="29">
        <f>(DAY(BU48)*24+HOUR(BU48)+MINUTE(BU48)/60)/勤務日数!$F$17</f>
        <v>0</v>
      </c>
      <c r="BU48" s="202">
        <f t="shared" si="60"/>
        <v>0</v>
      </c>
    </row>
    <row r="49" spans="1:73" ht="12.6" customHeight="1">
      <c r="A49" s="174" t="str">
        <f t="shared" si="32"/>
        <v/>
      </c>
      <c r="B49" s="195">
        <v>43</v>
      </c>
      <c r="C49" s="195" t="s">
        <v>377</v>
      </c>
      <c r="D49" s="309" t="s">
        <v>378</v>
      </c>
      <c r="E49" s="196"/>
      <c r="F49" s="196"/>
      <c r="G49" s="196"/>
      <c r="H49" s="196"/>
      <c r="I49" s="196"/>
      <c r="J49" s="196"/>
      <c r="K49" s="196"/>
      <c r="L49" s="196"/>
      <c r="M49" s="286"/>
      <c r="N49" s="286"/>
      <c r="O49" s="198"/>
      <c r="P49" s="287"/>
      <c r="Q49" s="200"/>
      <c r="R49" s="29"/>
      <c r="S49" s="201">
        <v>0</v>
      </c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3"/>
      <c r="AX49" s="203"/>
      <c r="AY49" s="239"/>
      <c r="AZ49" s="237">
        <f t="shared" ref="AZ49:AZ133" si="63">SUM(BB49,BF49,BJ49,BN49,BR49)</f>
        <v>0</v>
      </c>
      <c r="BA49" s="238">
        <f t="shared" ref="BA49:BA133" si="64">SUM(BD49,BH49,BL49,BP49,BT49)</f>
        <v>0</v>
      </c>
      <c r="BB49" s="238">
        <f>BD49/勤務日数!$E$20</f>
        <v>0</v>
      </c>
      <c r="BC49" s="238">
        <f t="shared" si="55"/>
        <v>0</v>
      </c>
      <c r="BD49" s="29">
        <f>(DAY(BE49)*24+HOUR(BE49)+MINUTE(BE49)/60)/勤務日数!$F$17</f>
        <v>0</v>
      </c>
      <c r="BE49" s="202">
        <f t="shared" si="56"/>
        <v>0</v>
      </c>
      <c r="BF49" s="238">
        <f>BH49/勤務日数!$E$20</f>
        <v>0</v>
      </c>
      <c r="BG49" s="238">
        <f t="shared" si="34"/>
        <v>0</v>
      </c>
      <c r="BH49" s="29">
        <f>(DAY(BI49)*24+HOUR(BI49)+MINUTE(BI49)/60)/勤務日数!$F$17</f>
        <v>0</v>
      </c>
      <c r="BI49" s="202">
        <f t="shared" si="57"/>
        <v>0</v>
      </c>
      <c r="BJ49" s="238">
        <f>BL49/勤務日数!$E$20</f>
        <v>0</v>
      </c>
      <c r="BK49" s="238">
        <f t="shared" si="35"/>
        <v>0</v>
      </c>
      <c r="BL49" s="29">
        <f>(DAY(BM49)*24+HOUR(BM49)+MINUTE(BM49)/60)/勤務日数!$F$17</f>
        <v>0</v>
      </c>
      <c r="BM49" s="202">
        <f t="shared" si="58"/>
        <v>0</v>
      </c>
      <c r="BN49" s="238">
        <f>BP49/勤務日数!$E$20</f>
        <v>0</v>
      </c>
      <c r="BO49" s="238">
        <f t="shared" si="29"/>
        <v>0</v>
      </c>
      <c r="BP49" s="29">
        <f>(DAY(BQ49)*24+HOUR(BQ49)+MINUTE(BQ49)/60)/勤務日数!$F$17</f>
        <v>0</v>
      </c>
      <c r="BQ49" s="202">
        <f t="shared" si="59"/>
        <v>0</v>
      </c>
      <c r="BR49" s="238">
        <f>BT49/勤務日数!$E$20</f>
        <v>0</v>
      </c>
      <c r="BS49" s="238">
        <f t="shared" si="38"/>
        <v>0</v>
      </c>
      <c r="BT49" s="29">
        <f>(DAY(BU49)*24+HOUR(BU49)+MINUTE(BU49)/60)/勤務日数!$F$17</f>
        <v>0</v>
      </c>
      <c r="BU49" s="202">
        <f t="shared" si="60"/>
        <v>0</v>
      </c>
    </row>
    <row r="50" spans="1:73" ht="12.6" customHeight="1">
      <c r="A50" s="174" t="str">
        <f t="shared" si="32"/>
        <v/>
      </c>
      <c r="B50" s="195">
        <v>44</v>
      </c>
      <c r="C50" s="195" t="s">
        <v>377</v>
      </c>
      <c r="D50" s="309" t="s">
        <v>378</v>
      </c>
      <c r="E50" s="196"/>
      <c r="F50" s="196"/>
      <c r="G50" s="286"/>
      <c r="H50" s="286"/>
      <c r="I50" s="286"/>
      <c r="J50" s="286"/>
      <c r="K50" s="286"/>
      <c r="L50" s="286"/>
      <c r="M50" s="286"/>
      <c r="N50" s="286"/>
      <c r="O50" s="287"/>
      <c r="P50" s="287"/>
      <c r="Q50" s="288"/>
      <c r="R50" s="29"/>
      <c r="S50" s="201">
        <v>0</v>
      </c>
      <c r="T50" s="201"/>
      <c r="U50" s="201"/>
      <c r="V50" s="201"/>
      <c r="W50" s="201"/>
      <c r="X50" s="201"/>
      <c r="Y50" s="201"/>
      <c r="Z50" s="201"/>
      <c r="AA50" s="201"/>
      <c r="AB50" s="201"/>
      <c r="AC50" s="201"/>
      <c r="AD50" s="201"/>
      <c r="AE50" s="201"/>
      <c r="AF50" s="201"/>
      <c r="AG50" s="201"/>
      <c r="AH50" s="201"/>
      <c r="AI50" s="201"/>
      <c r="AJ50" s="201"/>
      <c r="AK50" s="201"/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4"/>
      <c r="AX50" s="204"/>
      <c r="AY50" s="239"/>
      <c r="AZ50" s="237">
        <f t="shared" ref="AZ50" si="65">SUM(BB50,BF50,BJ50,BN50,BR50)</f>
        <v>0</v>
      </c>
      <c r="BA50" s="238">
        <f t="shared" ref="BA50" si="66">SUM(BD50,BH50,BL50,BP50,BT50)</f>
        <v>0</v>
      </c>
      <c r="BB50" s="238">
        <f>BD50/勤務日数!$E$20</f>
        <v>0</v>
      </c>
      <c r="BC50" s="238">
        <f t="shared" si="55"/>
        <v>0</v>
      </c>
      <c r="BD50" s="29">
        <f>(DAY(BE50)*24+HOUR(BE50)+MINUTE(BE50)/60)/勤務日数!$F$17</f>
        <v>0</v>
      </c>
      <c r="BE50" s="202">
        <f t="shared" si="56"/>
        <v>0</v>
      </c>
      <c r="BF50" s="238">
        <f>BH50/勤務日数!$E$20</f>
        <v>0</v>
      </c>
      <c r="BG50" s="238">
        <f t="shared" si="34"/>
        <v>0</v>
      </c>
      <c r="BH50" s="29">
        <f>(DAY(BI50)*24+HOUR(BI50)+MINUTE(BI50)/60)/勤務日数!$F$17</f>
        <v>0</v>
      </c>
      <c r="BI50" s="202">
        <f t="shared" si="57"/>
        <v>0</v>
      </c>
      <c r="BJ50" s="238">
        <f>BL50/勤務日数!$E$20</f>
        <v>0</v>
      </c>
      <c r="BK50" s="238">
        <f t="shared" si="35"/>
        <v>0</v>
      </c>
      <c r="BL50" s="29">
        <f>(DAY(BM50)*24+HOUR(BM50)+MINUTE(BM50)/60)/勤務日数!$F$17</f>
        <v>0</v>
      </c>
      <c r="BM50" s="202">
        <f t="shared" si="58"/>
        <v>0</v>
      </c>
      <c r="BN50" s="238">
        <f>BP50/勤務日数!$E$20</f>
        <v>0</v>
      </c>
      <c r="BO50" s="238">
        <f t="shared" si="29"/>
        <v>0</v>
      </c>
      <c r="BP50" s="29">
        <f>(DAY(BQ50)*24+HOUR(BQ50)+MINUTE(BQ50)/60)/勤務日数!$F$17</f>
        <v>0</v>
      </c>
      <c r="BQ50" s="202">
        <f t="shared" si="59"/>
        <v>0</v>
      </c>
      <c r="BR50" s="238">
        <f>BT50/勤務日数!$E$20</f>
        <v>0</v>
      </c>
      <c r="BS50" s="238">
        <f t="shared" si="38"/>
        <v>0</v>
      </c>
      <c r="BT50" s="29">
        <f>(DAY(BU50)*24+HOUR(BU50)+MINUTE(BU50)/60)/勤務日数!$F$17</f>
        <v>0</v>
      </c>
      <c r="BU50" s="202">
        <f t="shared" si="60"/>
        <v>0</v>
      </c>
    </row>
    <row r="51" spans="1:73" ht="12.6" customHeight="1">
      <c r="A51" s="174" t="str">
        <f t="shared" si="32"/>
        <v>XXX-1</v>
      </c>
      <c r="B51" s="195">
        <v>45</v>
      </c>
      <c r="C51" s="195" t="s">
        <v>377</v>
      </c>
      <c r="D51" s="309" t="s">
        <v>378</v>
      </c>
      <c r="E51" s="196" t="s">
        <v>209</v>
      </c>
      <c r="F51" s="196" t="s">
        <v>326</v>
      </c>
      <c r="G51" s="196" t="s">
        <v>378</v>
      </c>
      <c r="H51" s="196"/>
      <c r="I51" s="196"/>
      <c r="J51" s="196"/>
      <c r="K51" s="196"/>
      <c r="L51" s="196"/>
      <c r="M51" s="286"/>
      <c r="N51" s="286"/>
      <c r="O51" s="198"/>
      <c r="P51" s="287" t="s">
        <v>802</v>
      </c>
      <c r="Q51" s="200" t="s">
        <v>800</v>
      </c>
      <c r="R51" s="29" t="s">
        <v>696</v>
      </c>
      <c r="S51" s="201">
        <v>0</v>
      </c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3"/>
      <c r="AX51" s="203"/>
      <c r="AY51" s="239"/>
      <c r="AZ51" s="237">
        <f t="shared" si="63"/>
        <v>0</v>
      </c>
      <c r="BA51" s="238">
        <f t="shared" si="64"/>
        <v>0</v>
      </c>
      <c r="BB51" s="238">
        <f>BD51/勤務日数!$E$20</f>
        <v>0</v>
      </c>
      <c r="BC51" s="238">
        <f t="shared" si="55"/>
        <v>0</v>
      </c>
      <c r="BD51" s="29">
        <f>(DAY(BE51)*24+HOUR(BE51)+MINUTE(BE51)/60)/勤務日数!$F$17</f>
        <v>0</v>
      </c>
      <c r="BE51" s="202">
        <f t="shared" si="56"/>
        <v>0</v>
      </c>
      <c r="BF51" s="238">
        <f>BH51/勤務日数!$E$20</f>
        <v>0</v>
      </c>
      <c r="BG51" s="238">
        <f t="shared" si="34"/>
        <v>0</v>
      </c>
      <c r="BH51" s="29">
        <f>(DAY(BI51)*24+HOUR(BI51)+MINUTE(BI51)/60)/勤務日数!$F$17</f>
        <v>0</v>
      </c>
      <c r="BI51" s="202">
        <f t="shared" si="57"/>
        <v>0</v>
      </c>
      <c r="BJ51" s="238">
        <f>BL51/勤務日数!$E$20</f>
        <v>0</v>
      </c>
      <c r="BK51" s="238">
        <f t="shared" si="35"/>
        <v>0</v>
      </c>
      <c r="BL51" s="29">
        <f>(DAY(BM51)*24+HOUR(BM51)+MINUTE(BM51)/60)/勤務日数!$F$17</f>
        <v>0</v>
      </c>
      <c r="BM51" s="202">
        <f t="shared" si="58"/>
        <v>0</v>
      </c>
      <c r="BN51" s="238">
        <f>BP51/勤務日数!$E$20</f>
        <v>0</v>
      </c>
      <c r="BO51" s="238">
        <f t="shared" si="29"/>
        <v>0</v>
      </c>
      <c r="BP51" s="29">
        <f>(DAY(BQ51)*24+HOUR(BQ51)+MINUTE(BQ51)/60)/勤務日数!$F$17</f>
        <v>0</v>
      </c>
      <c r="BQ51" s="202">
        <f t="shared" si="59"/>
        <v>0</v>
      </c>
      <c r="BR51" s="238">
        <f>BT51/勤務日数!$E$20</f>
        <v>0</v>
      </c>
      <c r="BS51" s="238">
        <f t="shared" si="38"/>
        <v>0</v>
      </c>
      <c r="BT51" s="29">
        <f>(DAY(BU51)*24+HOUR(BU51)+MINUTE(BU51)/60)/勤務日数!$F$17</f>
        <v>0</v>
      </c>
      <c r="BU51" s="202">
        <f t="shared" si="60"/>
        <v>0</v>
      </c>
    </row>
    <row r="52" spans="1:73" ht="12.6" customHeight="1">
      <c r="A52" s="174" t="str">
        <f t="shared" si="32"/>
        <v/>
      </c>
      <c r="B52" s="195">
        <v>1</v>
      </c>
      <c r="C52" s="195" t="s">
        <v>592</v>
      </c>
      <c r="D52" s="309" t="s">
        <v>350</v>
      </c>
      <c r="E52" s="196" t="s">
        <v>84</v>
      </c>
      <c r="F52" s="196" t="s">
        <v>393</v>
      </c>
      <c r="G52" s="196" t="s">
        <v>394</v>
      </c>
      <c r="H52" s="196"/>
      <c r="I52" s="196"/>
      <c r="J52" s="196"/>
      <c r="K52" s="196"/>
      <c r="L52" s="196"/>
      <c r="M52" s="286"/>
      <c r="N52" s="286"/>
      <c r="O52" s="198" t="s">
        <v>222</v>
      </c>
      <c r="P52" s="287"/>
      <c r="Q52" s="200" t="s">
        <v>395</v>
      </c>
      <c r="R52" s="29" t="s">
        <v>290</v>
      </c>
      <c r="S52" s="201">
        <v>0</v>
      </c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202"/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3"/>
      <c r="AX52" s="203"/>
      <c r="AY52" s="239"/>
      <c r="AZ52" s="237">
        <f t="shared" si="63"/>
        <v>0</v>
      </c>
      <c r="BA52" s="238">
        <f t="shared" si="64"/>
        <v>0</v>
      </c>
      <c r="BB52" s="238">
        <f>BD52/勤務日数!$E$20</f>
        <v>0</v>
      </c>
      <c r="BC52" s="238">
        <f t="shared" si="55"/>
        <v>0</v>
      </c>
      <c r="BD52" s="29">
        <f>(DAY(BE52)*24+HOUR(BE52)+MINUTE(BE52)/60)/勤務日数!$F$17</f>
        <v>0</v>
      </c>
      <c r="BE52" s="202">
        <f t="shared" si="56"/>
        <v>0</v>
      </c>
      <c r="BF52" s="238">
        <f>BH52/勤務日数!$E$20</f>
        <v>0</v>
      </c>
      <c r="BG52" s="238">
        <f t="shared" si="34"/>
        <v>0</v>
      </c>
      <c r="BH52" s="29">
        <f>(DAY(BI52)*24+HOUR(BI52)+MINUTE(BI52)/60)/勤務日数!$F$17</f>
        <v>0</v>
      </c>
      <c r="BI52" s="202">
        <f t="shared" si="57"/>
        <v>0</v>
      </c>
      <c r="BJ52" s="238">
        <f>BL52/勤務日数!$E$20</f>
        <v>0</v>
      </c>
      <c r="BK52" s="238">
        <f t="shared" si="35"/>
        <v>0</v>
      </c>
      <c r="BL52" s="29">
        <f>(DAY(BM52)*24+HOUR(BM52)+MINUTE(BM52)/60)/勤務日数!$F$17</f>
        <v>0</v>
      </c>
      <c r="BM52" s="202">
        <f t="shared" si="58"/>
        <v>0</v>
      </c>
      <c r="BN52" s="238">
        <f>BP52/勤務日数!$E$20</f>
        <v>0</v>
      </c>
      <c r="BO52" s="238">
        <f t="shared" si="29"/>
        <v>0</v>
      </c>
      <c r="BP52" s="29">
        <f>(DAY(BQ52)*24+HOUR(BQ52)+MINUTE(BQ52)/60)/勤務日数!$F$17</f>
        <v>0</v>
      </c>
      <c r="BQ52" s="202">
        <f t="shared" si="59"/>
        <v>0</v>
      </c>
      <c r="BR52" s="238">
        <f>BT52/勤務日数!$E$20</f>
        <v>0</v>
      </c>
      <c r="BS52" s="238">
        <f t="shared" si="38"/>
        <v>0</v>
      </c>
      <c r="BT52" s="29">
        <f>(DAY(BU52)*24+HOUR(BU52)+MINUTE(BU52)/60)/勤務日数!$F$17</f>
        <v>0</v>
      </c>
      <c r="BU52" s="202">
        <f t="shared" si="60"/>
        <v>0</v>
      </c>
    </row>
    <row r="53" spans="1:73" ht="12.6" customHeight="1">
      <c r="A53" s="174" t="str">
        <f t="shared" si="32"/>
        <v/>
      </c>
      <c r="B53" s="195">
        <v>2</v>
      </c>
      <c r="C53" s="195" t="s">
        <v>592</v>
      </c>
      <c r="D53" s="309" t="s">
        <v>350</v>
      </c>
      <c r="E53" s="196" t="s">
        <v>84</v>
      </c>
      <c r="F53" s="196" t="s">
        <v>322</v>
      </c>
      <c r="G53" s="196" t="s">
        <v>379</v>
      </c>
      <c r="H53" s="196" t="s">
        <v>380</v>
      </c>
      <c r="I53" s="196"/>
      <c r="J53" s="196"/>
      <c r="K53" s="196"/>
      <c r="L53" s="196"/>
      <c r="M53" s="286"/>
      <c r="N53" s="286"/>
      <c r="O53" s="198" t="s">
        <v>222</v>
      </c>
      <c r="P53" s="287"/>
      <c r="Q53" s="200" t="s">
        <v>381</v>
      </c>
      <c r="R53" s="29" t="s">
        <v>285</v>
      </c>
      <c r="S53" s="201">
        <v>0</v>
      </c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3"/>
      <c r="AX53" s="203"/>
      <c r="AY53" s="239"/>
      <c r="AZ53" s="237">
        <f t="shared" si="63"/>
        <v>0</v>
      </c>
      <c r="BA53" s="238">
        <f t="shared" si="64"/>
        <v>0</v>
      </c>
      <c r="BB53" s="238">
        <f>BD53/勤務日数!$E$20</f>
        <v>0</v>
      </c>
      <c r="BC53" s="238">
        <f t="shared" si="55"/>
        <v>0</v>
      </c>
      <c r="BD53" s="29">
        <f>(DAY(BE53)*24+HOUR(BE53)+MINUTE(BE53)/60)/勤務日数!$F$17</f>
        <v>0</v>
      </c>
      <c r="BE53" s="202">
        <f t="shared" si="56"/>
        <v>0</v>
      </c>
      <c r="BF53" s="238">
        <f>BH53/勤務日数!$E$20</f>
        <v>0</v>
      </c>
      <c r="BG53" s="238">
        <f t="shared" si="34"/>
        <v>0</v>
      </c>
      <c r="BH53" s="29">
        <f>(DAY(BI53)*24+HOUR(BI53)+MINUTE(BI53)/60)/勤務日数!$F$17</f>
        <v>0</v>
      </c>
      <c r="BI53" s="202">
        <f t="shared" si="57"/>
        <v>0</v>
      </c>
      <c r="BJ53" s="238">
        <f>BL53/勤務日数!$E$20</f>
        <v>0</v>
      </c>
      <c r="BK53" s="238">
        <f t="shared" si="35"/>
        <v>0</v>
      </c>
      <c r="BL53" s="29">
        <f>(DAY(BM53)*24+HOUR(BM53)+MINUTE(BM53)/60)/勤務日数!$F$17</f>
        <v>0</v>
      </c>
      <c r="BM53" s="202">
        <f t="shared" si="58"/>
        <v>0</v>
      </c>
      <c r="BN53" s="238">
        <f>BP53/勤務日数!$E$20</f>
        <v>0</v>
      </c>
      <c r="BO53" s="238">
        <f t="shared" si="29"/>
        <v>0</v>
      </c>
      <c r="BP53" s="29">
        <f>(DAY(BQ53)*24+HOUR(BQ53)+MINUTE(BQ53)/60)/勤務日数!$F$17</f>
        <v>0</v>
      </c>
      <c r="BQ53" s="202">
        <f t="shared" si="59"/>
        <v>0</v>
      </c>
      <c r="BR53" s="238">
        <f>BT53/勤務日数!$E$20</f>
        <v>0</v>
      </c>
      <c r="BS53" s="238">
        <f t="shared" si="38"/>
        <v>0</v>
      </c>
      <c r="BT53" s="29">
        <f>(DAY(BU53)*24+HOUR(BU53)+MINUTE(BU53)/60)/勤務日数!$F$17</f>
        <v>0</v>
      </c>
      <c r="BU53" s="202">
        <f t="shared" si="60"/>
        <v>0</v>
      </c>
    </row>
    <row r="54" spans="1:73" ht="12.6" customHeight="1">
      <c r="A54" s="174" t="str">
        <f t="shared" si="32"/>
        <v/>
      </c>
      <c r="B54" s="195">
        <v>3</v>
      </c>
      <c r="C54" s="195" t="s">
        <v>592</v>
      </c>
      <c r="D54" s="309" t="s">
        <v>350</v>
      </c>
      <c r="E54" s="196" t="s">
        <v>84</v>
      </c>
      <c r="F54" s="196" t="s">
        <v>322</v>
      </c>
      <c r="G54" s="196" t="s">
        <v>379</v>
      </c>
      <c r="H54" s="196" t="s">
        <v>380</v>
      </c>
      <c r="I54" s="196"/>
      <c r="J54" s="196"/>
      <c r="K54" s="196"/>
      <c r="L54" s="196"/>
      <c r="M54" s="286"/>
      <c r="N54" s="286"/>
      <c r="O54" s="198" t="s">
        <v>222</v>
      </c>
      <c r="P54" s="287"/>
      <c r="Q54" s="288" t="s">
        <v>470</v>
      </c>
      <c r="R54" s="29" t="s">
        <v>285</v>
      </c>
      <c r="S54" s="201">
        <v>0</v>
      </c>
      <c r="T54" s="201"/>
      <c r="U54" s="201"/>
      <c r="V54" s="201"/>
      <c r="W54" s="201"/>
      <c r="X54" s="201"/>
      <c r="Y54" s="201"/>
      <c r="Z54" s="201"/>
      <c r="AA54" s="201"/>
      <c r="AB54" s="201"/>
      <c r="AC54" s="201"/>
      <c r="AD54" s="201"/>
      <c r="AE54" s="201"/>
      <c r="AF54" s="201"/>
      <c r="AG54" s="201"/>
      <c r="AH54" s="201"/>
      <c r="AI54" s="201"/>
      <c r="AJ54" s="201"/>
      <c r="AK54" s="201"/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4"/>
      <c r="AX54" s="204"/>
      <c r="AY54" s="239"/>
      <c r="AZ54" s="237">
        <f t="shared" ref="AZ54" si="67">SUM(BB54,BF54,BJ54,BN54,BR54)</f>
        <v>0</v>
      </c>
      <c r="BA54" s="238">
        <f t="shared" ref="BA54" si="68">SUM(BD54,BH54,BL54,BP54,BT54)</f>
        <v>0</v>
      </c>
      <c r="BB54" s="238">
        <f>BD54/勤務日数!$E$20</f>
        <v>0</v>
      </c>
      <c r="BC54" s="238">
        <f t="shared" si="55"/>
        <v>0</v>
      </c>
      <c r="BD54" s="29">
        <f>(DAY(BE54)*24+HOUR(BE54)+MINUTE(BE54)/60)/勤務日数!$F$17</f>
        <v>0</v>
      </c>
      <c r="BE54" s="202">
        <f t="shared" si="56"/>
        <v>0</v>
      </c>
      <c r="BF54" s="238">
        <f>BH54/勤務日数!$E$20</f>
        <v>0</v>
      </c>
      <c r="BG54" s="238">
        <f t="shared" si="34"/>
        <v>0</v>
      </c>
      <c r="BH54" s="29">
        <f>(DAY(BI54)*24+HOUR(BI54)+MINUTE(BI54)/60)/勤務日数!$F$17</f>
        <v>0</v>
      </c>
      <c r="BI54" s="202">
        <f t="shared" si="57"/>
        <v>0</v>
      </c>
      <c r="BJ54" s="238">
        <f>BL54/勤務日数!$E$20</f>
        <v>0</v>
      </c>
      <c r="BK54" s="238">
        <f t="shared" si="35"/>
        <v>0</v>
      </c>
      <c r="BL54" s="29">
        <f>(DAY(BM54)*24+HOUR(BM54)+MINUTE(BM54)/60)/勤務日数!$F$17</f>
        <v>0</v>
      </c>
      <c r="BM54" s="202">
        <f t="shared" si="58"/>
        <v>0</v>
      </c>
      <c r="BN54" s="238">
        <f>BP54/勤務日数!$E$20</f>
        <v>0</v>
      </c>
      <c r="BO54" s="238">
        <f t="shared" si="29"/>
        <v>0</v>
      </c>
      <c r="BP54" s="29">
        <f>(DAY(BQ54)*24+HOUR(BQ54)+MINUTE(BQ54)/60)/勤務日数!$F$17</f>
        <v>0</v>
      </c>
      <c r="BQ54" s="202">
        <f t="shared" si="59"/>
        <v>0</v>
      </c>
      <c r="BR54" s="238">
        <f>BT54/勤務日数!$E$20</f>
        <v>0</v>
      </c>
      <c r="BS54" s="238">
        <f t="shared" si="38"/>
        <v>0</v>
      </c>
      <c r="BT54" s="29">
        <f>(DAY(BU54)*24+HOUR(BU54)+MINUTE(BU54)/60)/勤務日数!$F$17</f>
        <v>0</v>
      </c>
      <c r="BU54" s="202">
        <f t="shared" si="60"/>
        <v>0</v>
      </c>
    </row>
    <row r="55" spans="1:73" ht="12.6" customHeight="1">
      <c r="A55" s="174" t="str">
        <f t="shared" si="32"/>
        <v/>
      </c>
      <c r="B55" s="195">
        <v>4</v>
      </c>
      <c r="C55" s="195" t="s">
        <v>592</v>
      </c>
      <c r="D55" s="309" t="s">
        <v>350</v>
      </c>
      <c r="E55" s="196" t="s">
        <v>84</v>
      </c>
      <c r="F55" s="196" t="s">
        <v>322</v>
      </c>
      <c r="G55" s="196" t="s">
        <v>379</v>
      </c>
      <c r="H55" s="196" t="s">
        <v>380</v>
      </c>
      <c r="I55" s="196"/>
      <c r="J55" s="196"/>
      <c r="K55" s="196"/>
      <c r="L55" s="196"/>
      <c r="M55" s="286"/>
      <c r="N55" s="286"/>
      <c r="O55" s="198" t="s">
        <v>222</v>
      </c>
      <c r="P55" s="287"/>
      <c r="Q55" s="200" t="s">
        <v>392</v>
      </c>
      <c r="R55" s="29" t="s">
        <v>285</v>
      </c>
      <c r="S55" s="201">
        <v>0</v>
      </c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3"/>
      <c r="AX55" s="203"/>
      <c r="AY55" s="239"/>
      <c r="AZ55" s="237">
        <f t="shared" ref="AZ55" si="69">SUM(BB55,BF55,BJ55,BN55,BR55)</f>
        <v>0</v>
      </c>
      <c r="BA55" s="238">
        <f t="shared" ref="BA55" si="70">SUM(BD55,BH55,BL55,BP55,BT55)</f>
        <v>0</v>
      </c>
      <c r="BB55" s="238">
        <f>BD55/勤務日数!$E$20</f>
        <v>0</v>
      </c>
      <c r="BC55" s="238">
        <f t="shared" si="55"/>
        <v>0</v>
      </c>
      <c r="BD55" s="29">
        <f>(DAY(BE55)*24+HOUR(BE55)+MINUTE(BE55)/60)/勤務日数!$F$17</f>
        <v>0</v>
      </c>
      <c r="BE55" s="202">
        <f t="shared" si="56"/>
        <v>0</v>
      </c>
      <c r="BF55" s="238">
        <f>BH55/勤務日数!$E$20</f>
        <v>0</v>
      </c>
      <c r="BG55" s="238">
        <f t="shared" si="34"/>
        <v>0</v>
      </c>
      <c r="BH55" s="29">
        <f>(DAY(BI55)*24+HOUR(BI55)+MINUTE(BI55)/60)/勤務日数!$F$17</f>
        <v>0</v>
      </c>
      <c r="BI55" s="202">
        <f t="shared" si="57"/>
        <v>0</v>
      </c>
      <c r="BJ55" s="238">
        <f>BL55/勤務日数!$E$20</f>
        <v>0</v>
      </c>
      <c r="BK55" s="238">
        <f t="shared" si="35"/>
        <v>0</v>
      </c>
      <c r="BL55" s="29">
        <f>(DAY(BM55)*24+HOUR(BM55)+MINUTE(BM55)/60)/勤務日数!$F$17</f>
        <v>0</v>
      </c>
      <c r="BM55" s="202">
        <f t="shared" si="58"/>
        <v>0</v>
      </c>
      <c r="BN55" s="238">
        <f>BP55/勤務日数!$E$20</f>
        <v>0</v>
      </c>
      <c r="BO55" s="238">
        <f t="shared" si="29"/>
        <v>0</v>
      </c>
      <c r="BP55" s="29">
        <f>(DAY(BQ55)*24+HOUR(BQ55)+MINUTE(BQ55)/60)/勤務日数!$F$17</f>
        <v>0</v>
      </c>
      <c r="BQ55" s="202">
        <f t="shared" si="59"/>
        <v>0</v>
      </c>
      <c r="BR55" s="238">
        <f>BT55/勤務日数!$E$20</f>
        <v>0</v>
      </c>
      <c r="BS55" s="238">
        <f t="shared" si="38"/>
        <v>0</v>
      </c>
      <c r="BT55" s="29">
        <f>(DAY(BU55)*24+HOUR(BU55)+MINUTE(BU55)/60)/勤務日数!$F$17</f>
        <v>0</v>
      </c>
      <c r="BU55" s="202">
        <f t="shared" si="60"/>
        <v>0</v>
      </c>
    </row>
    <row r="56" spans="1:73" ht="12.6" customHeight="1">
      <c r="A56" s="174" t="str">
        <f t="shared" si="32"/>
        <v/>
      </c>
      <c r="B56" s="195">
        <v>5</v>
      </c>
      <c r="C56" s="195" t="s">
        <v>592</v>
      </c>
      <c r="D56" s="309" t="s">
        <v>350</v>
      </c>
      <c r="E56" s="196" t="s">
        <v>84</v>
      </c>
      <c r="F56" s="196" t="s">
        <v>322</v>
      </c>
      <c r="G56" s="196" t="s">
        <v>379</v>
      </c>
      <c r="H56" s="196" t="s">
        <v>380</v>
      </c>
      <c r="I56" s="196"/>
      <c r="J56" s="196"/>
      <c r="K56" s="196"/>
      <c r="L56" s="196"/>
      <c r="M56" s="286"/>
      <c r="N56" s="286"/>
      <c r="O56" s="198" t="s">
        <v>222</v>
      </c>
      <c r="P56" s="287"/>
      <c r="Q56" s="200" t="s">
        <v>684</v>
      </c>
      <c r="R56" s="29" t="s">
        <v>285</v>
      </c>
      <c r="S56" s="201">
        <v>0</v>
      </c>
      <c r="T56" s="201"/>
      <c r="U56" s="201"/>
      <c r="V56" s="201"/>
      <c r="W56" s="201"/>
      <c r="X56" s="201"/>
      <c r="Y56" s="201"/>
      <c r="Z56" s="201"/>
      <c r="AA56" s="201"/>
      <c r="AB56" s="201"/>
      <c r="AC56" s="201"/>
      <c r="AD56" s="201"/>
      <c r="AE56" s="201"/>
      <c r="AF56" s="201"/>
      <c r="AG56" s="201"/>
      <c r="AH56" s="201"/>
      <c r="AI56" s="201"/>
      <c r="AJ56" s="201"/>
      <c r="AK56" s="201"/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4"/>
      <c r="AX56" s="204"/>
      <c r="AY56" s="239"/>
      <c r="AZ56" s="237">
        <f t="shared" ref="AZ56" si="71">SUM(BB56,BF56,BJ56,BN56,BR56)</f>
        <v>0</v>
      </c>
      <c r="BA56" s="238">
        <f t="shared" ref="BA56" si="72">SUM(BD56,BH56,BL56,BP56,BT56)</f>
        <v>0</v>
      </c>
      <c r="BB56" s="238">
        <f>BD56/勤務日数!$E$20</f>
        <v>0</v>
      </c>
      <c r="BC56" s="238">
        <f t="shared" si="55"/>
        <v>0</v>
      </c>
      <c r="BD56" s="29">
        <f>(DAY(BE56)*24+HOUR(BE56)+MINUTE(BE56)/60)/勤務日数!$F$17</f>
        <v>0</v>
      </c>
      <c r="BE56" s="202">
        <f t="shared" si="56"/>
        <v>0</v>
      </c>
      <c r="BF56" s="238">
        <f>BH56/勤務日数!$E$20</f>
        <v>0</v>
      </c>
      <c r="BG56" s="238">
        <f t="shared" si="34"/>
        <v>0</v>
      </c>
      <c r="BH56" s="29">
        <f>(DAY(BI56)*24+HOUR(BI56)+MINUTE(BI56)/60)/勤務日数!$F$17</f>
        <v>0</v>
      </c>
      <c r="BI56" s="202">
        <f t="shared" si="57"/>
        <v>0</v>
      </c>
      <c r="BJ56" s="238">
        <f>BL56/勤務日数!$E$20</f>
        <v>0</v>
      </c>
      <c r="BK56" s="238">
        <f t="shared" si="35"/>
        <v>0</v>
      </c>
      <c r="BL56" s="29">
        <f>(DAY(BM56)*24+HOUR(BM56)+MINUTE(BM56)/60)/勤務日数!$F$17</f>
        <v>0</v>
      </c>
      <c r="BM56" s="202">
        <f t="shared" si="58"/>
        <v>0</v>
      </c>
      <c r="BN56" s="238">
        <f>BP56/勤務日数!$E$20</f>
        <v>0</v>
      </c>
      <c r="BO56" s="238">
        <f t="shared" si="29"/>
        <v>0</v>
      </c>
      <c r="BP56" s="29">
        <f>(DAY(BQ56)*24+HOUR(BQ56)+MINUTE(BQ56)/60)/勤務日数!$F$17</f>
        <v>0</v>
      </c>
      <c r="BQ56" s="202">
        <f t="shared" si="59"/>
        <v>0</v>
      </c>
      <c r="BR56" s="238">
        <f>BT56/勤務日数!$E$20</f>
        <v>0</v>
      </c>
      <c r="BS56" s="238">
        <f t="shared" si="38"/>
        <v>0</v>
      </c>
      <c r="BT56" s="29">
        <f>(DAY(BU56)*24+HOUR(BU56)+MINUTE(BU56)/60)/勤務日数!$F$17</f>
        <v>0</v>
      </c>
      <c r="BU56" s="202">
        <f t="shared" si="60"/>
        <v>0</v>
      </c>
    </row>
    <row r="57" spans="1:73" ht="12.6" customHeight="1">
      <c r="A57" s="174" t="str">
        <f t="shared" si="32"/>
        <v/>
      </c>
      <c r="B57" s="195">
        <v>6</v>
      </c>
      <c r="C57" s="195" t="s">
        <v>592</v>
      </c>
      <c r="D57" s="309" t="s">
        <v>350</v>
      </c>
      <c r="E57" s="196" t="s">
        <v>84</v>
      </c>
      <c r="F57" s="196" t="s">
        <v>322</v>
      </c>
      <c r="G57" s="196" t="s">
        <v>379</v>
      </c>
      <c r="H57" s="196" t="s">
        <v>382</v>
      </c>
      <c r="I57" s="196"/>
      <c r="J57" s="196"/>
      <c r="K57" s="196"/>
      <c r="L57" s="196"/>
      <c r="M57" s="286"/>
      <c r="N57" s="286"/>
      <c r="O57" s="198" t="s">
        <v>222</v>
      </c>
      <c r="P57" s="287"/>
      <c r="Q57" s="200" t="s">
        <v>758</v>
      </c>
      <c r="R57" s="29" t="s">
        <v>286</v>
      </c>
      <c r="S57" s="201">
        <v>0</v>
      </c>
      <c r="T57" s="201"/>
      <c r="U57" s="201"/>
      <c r="V57" s="201"/>
      <c r="W57" s="201"/>
      <c r="X57" s="201"/>
      <c r="Y57" s="201"/>
      <c r="Z57" s="201"/>
      <c r="AA57" s="201"/>
      <c r="AB57" s="201"/>
      <c r="AC57" s="201"/>
      <c r="AD57" s="201"/>
      <c r="AE57" s="201"/>
      <c r="AF57" s="201"/>
      <c r="AG57" s="201"/>
      <c r="AH57" s="201"/>
      <c r="AI57" s="201"/>
      <c r="AJ57" s="201"/>
      <c r="AK57" s="201"/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4"/>
      <c r="AX57" s="204"/>
      <c r="AY57" s="239"/>
      <c r="AZ57" s="237">
        <f t="shared" ref="AZ57:AZ66" si="73">SUM(BB57,BF57,BJ57,BN57,BR57)</f>
        <v>0</v>
      </c>
      <c r="BA57" s="238">
        <f t="shared" ref="BA57:BA66" si="74">SUM(BD57,BH57,BL57,BP57,BT57)</f>
        <v>0</v>
      </c>
      <c r="BB57" s="238">
        <f>BD57/勤務日数!$E$20</f>
        <v>0</v>
      </c>
      <c r="BC57" s="238">
        <f t="shared" si="55"/>
        <v>0</v>
      </c>
      <c r="BD57" s="29">
        <f>(DAY(BE57)*24+HOUR(BE57)+MINUTE(BE57)/60)/勤務日数!$F$17</f>
        <v>0</v>
      </c>
      <c r="BE57" s="202">
        <f t="shared" si="56"/>
        <v>0</v>
      </c>
      <c r="BF57" s="238">
        <f>BH57/勤務日数!$E$20</f>
        <v>0</v>
      </c>
      <c r="BG57" s="238">
        <f t="shared" si="34"/>
        <v>0</v>
      </c>
      <c r="BH57" s="29">
        <f>(DAY(BI57)*24+HOUR(BI57)+MINUTE(BI57)/60)/勤務日数!$F$17</f>
        <v>0</v>
      </c>
      <c r="BI57" s="202">
        <f t="shared" si="57"/>
        <v>0</v>
      </c>
      <c r="BJ57" s="238">
        <f>BL57/勤務日数!$E$20</f>
        <v>0</v>
      </c>
      <c r="BK57" s="238">
        <f t="shared" si="35"/>
        <v>0</v>
      </c>
      <c r="BL57" s="29">
        <f>(DAY(BM57)*24+HOUR(BM57)+MINUTE(BM57)/60)/勤務日数!$F$17</f>
        <v>0</v>
      </c>
      <c r="BM57" s="202">
        <f t="shared" si="58"/>
        <v>0</v>
      </c>
      <c r="BN57" s="238">
        <f>BP57/勤務日数!$E$20</f>
        <v>0</v>
      </c>
      <c r="BO57" s="238">
        <f t="shared" si="29"/>
        <v>0</v>
      </c>
      <c r="BP57" s="29">
        <f>(DAY(BQ57)*24+HOUR(BQ57)+MINUTE(BQ57)/60)/勤務日数!$F$17</f>
        <v>0</v>
      </c>
      <c r="BQ57" s="202">
        <f t="shared" si="59"/>
        <v>0</v>
      </c>
      <c r="BR57" s="238">
        <f>BT57/勤務日数!$E$20</f>
        <v>0</v>
      </c>
      <c r="BS57" s="238">
        <f t="shared" si="38"/>
        <v>0</v>
      </c>
      <c r="BT57" s="29">
        <f>(DAY(BU57)*24+HOUR(BU57)+MINUTE(BU57)/60)/勤務日数!$F$17</f>
        <v>0</v>
      </c>
      <c r="BU57" s="202">
        <f t="shared" si="60"/>
        <v>0</v>
      </c>
    </row>
    <row r="58" spans="1:73" ht="12.6" customHeight="1">
      <c r="A58" s="174" t="str">
        <f t="shared" si="32"/>
        <v/>
      </c>
      <c r="B58" s="195">
        <v>7</v>
      </c>
      <c r="C58" s="195" t="s">
        <v>592</v>
      </c>
      <c r="D58" s="309" t="s">
        <v>350</v>
      </c>
      <c r="E58" s="196"/>
      <c r="F58" s="196"/>
      <c r="G58" s="196"/>
      <c r="H58" s="196"/>
      <c r="I58" s="196"/>
      <c r="J58" s="196"/>
      <c r="K58" s="196"/>
      <c r="L58" s="196"/>
      <c r="M58" s="286"/>
      <c r="N58" s="286"/>
      <c r="O58" s="198"/>
      <c r="P58" s="287"/>
      <c r="Q58" s="200"/>
      <c r="R58" s="29"/>
      <c r="S58" s="201">
        <v>0</v>
      </c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3"/>
      <c r="AX58" s="203"/>
      <c r="AY58" s="239"/>
      <c r="AZ58" s="237">
        <f t="shared" si="73"/>
        <v>0</v>
      </c>
      <c r="BA58" s="238">
        <f t="shared" si="74"/>
        <v>0</v>
      </c>
      <c r="BB58" s="238">
        <f>BD58/勤務日数!$E$20</f>
        <v>0</v>
      </c>
      <c r="BC58" s="238">
        <f t="shared" si="55"/>
        <v>0</v>
      </c>
      <c r="BD58" s="29">
        <f>(DAY(BE58)*24+HOUR(BE58)+MINUTE(BE58)/60)/勤務日数!$F$17</f>
        <v>0</v>
      </c>
      <c r="BE58" s="202">
        <f t="shared" si="56"/>
        <v>0</v>
      </c>
      <c r="BF58" s="238">
        <f>BH58/勤務日数!$E$20</f>
        <v>0</v>
      </c>
      <c r="BG58" s="238">
        <f t="shared" si="34"/>
        <v>0</v>
      </c>
      <c r="BH58" s="29">
        <f>(DAY(BI58)*24+HOUR(BI58)+MINUTE(BI58)/60)/勤務日数!$F$17</f>
        <v>0</v>
      </c>
      <c r="BI58" s="202">
        <f t="shared" si="57"/>
        <v>0</v>
      </c>
      <c r="BJ58" s="238">
        <f>BL58/勤務日数!$E$20</f>
        <v>0</v>
      </c>
      <c r="BK58" s="238">
        <f t="shared" si="35"/>
        <v>0</v>
      </c>
      <c r="BL58" s="29">
        <f>(DAY(BM58)*24+HOUR(BM58)+MINUTE(BM58)/60)/勤務日数!$F$17</f>
        <v>0</v>
      </c>
      <c r="BM58" s="202">
        <f t="shared" si="58"/>
        <v>0</v>
      </c>
      <c r="BN58" s="238">
        <f>BP58/勤務日数!$E$20</f>
        <v>0</v>
      </c>
      <c r="BO58" s="238">
        <f t="shared" si="29"/>
        <v>0</v>
      </c>
      <c r="BP58" s="29">
        <f>(DAY(BQ58)*24+HOUR(BQ58)+MINUTE(BQ58)/60)/勤務日数!$F$17</f>
        <v>0</v>
      </c>
      <c r="BQ58" s="202">
        <f t="shared" si="59"/>
        <v>0</v>
      </c>
      <c r="BR58" s="238">
        <f>BT58/勤務日数!$E$20</f>
        <v>0</v>
      </c>
      <c r="BS58" s="238">
        <f t="shared" si="38"/>
        <v>0</v>
      </c>
      <c r="BT58" s="29">
        <f>(DAY(BU58)*24+HOUR(BU58)+MINUTE(BU58)/60)/勤務日数!$F$17</f>
        <v>0</v>
      </c>
      <c r="BU58" s="202">
        <f t="shared" si="60"/>
        <v>0</v>
      </c>
    </row>
    <row r="59" spans="1:73" ht="12.6" customHeight="1">
      <c r="A59" s="174" t="str">
        <f t="shared" si="32"/>
        <v/>
      </c>
      <c r="B59" s="195">
        <v>8</v>
      </c>
      <c r="C59" s="195" t="s">
        <v>592</v>
      </c>
      <c r="D59" s="309" t="s">
        <v>350</v>
      </c>
      <c r="E59" s="196"/>
      <c r="F59" s="196"/>
      <c r="G59" s="196"/>
      <c r="H59" s="196"/>
      <c r="I59" s="196"/>
      <c r="J59" s="196"/>
      <c r="K59" s="196"/>
      <c r="L59" s="196"/>
      <c r="M59" s="286"/>
      <c r="N59" s="286"/>
      <c r="O59" s="198"/>
      <c r="P59" s="287"/>
      <c r="Q59" s="200"/>
      <c r="R59" s="29"/>
      <c r="S59" s="201">
        <v>0</v>
      </c>
      <c r="T59" s="201"/>
      <c r="U59" s="201"/>
      <c r="V59" s="201"/>
      <c r="W59" s="201"/>
      <c r="X59" s="201"/>
      <c r="Y59" s="201"/>
      <c r="Z59" s="201"/>
      <c r="AA59" s="201"/>
      <c r="AB59" s="201"/>
      <c r="AC59" s="201"/>
      <c r="AD59" s="201"/>
      <c r="AE59" s="201"/>
      <c r="AF59" s="201"/>
      <c r="AG59" s="201"/>
      <c r="AH59" s="201"/>
      <c r="AI59" s="201"/>
      <c r="AJ59" s="201"/>
      <c r="AK59" s="201"/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4"/>
      <c r="AX59" s="204"/>
      <c r="AY59" s="239"/>
      <c r="AZ59" s="237">
        <f t="shared" si="73"/>
        <v>0</v>
      </c>
      <c r="BA59" s="238">
        <f t="shared" si="74"/>
        <v>0</v>
      </c>
      <c r="BB59" s="238">
        <f>BD59/勤務日数!$E$20</f>
        <v>0</v>
      </c>
      <c r="BC59" s="238">
        <f t="shared" si="55"/>
        <v>0</v>
      </c>
      <c r="BD59" s="29">
        <f>(DAY(BE59)*24+HOUR(BE59)+MINUTE(BE59)/60)/勤務日数!$F$17</f>
        <v>0</v>
      </c>
      <c r="BE59" s="202">
        <f t="shared" si="56"/>
        <v>0</v>
      </c>
      <c r="BF59" s="238">
        <f>BH59/勤務日数!$E$20</f>
        <v>0</v>
      </c>
      <c r="BG59" s="238">
        <f t="shared" si="34"/>
        <v>0</v>
      </c>
      <c r="BH59" s="29">
        <f>(DAY(BI59)*24+HOUR(BI59)+MINUTE(BI59)/60)/勤務日数!$F$17</f>
        <v>0</v>
      </c>
      <c r="BI59" s="202">
        <f t="shared" si="57"/>
        <v>0</v>
      </c>
      <c r="BJ59" s="238">
        <f>BL59/勤務日数!$E$20</f>
        <v>0</v>
      </c>
      <c r="BK59" s="238">
        <f t="shared" si="35"/>
        <v>0</v>
      </c>
      <c r="BL59" s="29">
        <f>(DAY(BM59)*24+HOUR(BM59)+MINUTE(BM59)/60)/勤務日数!$F$17</f>
        <v>0</v>
      </c>
      <c r="BM59" s="202">
        <f t="shared" si="58"/>
        <v>0</v>
      </c>
      <c r="BN59" s="238">
        <f>BP59/勤務日数!$E$20</f>
        <v>0</v>
      </c>
      <c r="BO59" s="238">
        <f t="shared" si="29"/>
        <v>0</v>
      </c>
      <c r="BP59" s="29">
        <f>(DAY(BQ59)*24+HOUR(BQ59)+MINUTE(BQ59)/60)/勤務日数!$F$17</f>
        <v>0</v>
      </c>
      <c r="BQ59" s="202">
        <f t="shared" si="59"/>
        <v>0</v>
      </c>
      <c r="BR59" s="238">
        <f>BT59/勤務日数!$E$20</f>
        <v>0</v>
      </c>
      <c r="BS59" s="238">
        <f t="shared" si="38"/>
        <v>0</v>
      </c>
      <c r="BT59" s="29">
        <f>(DAY(BU59)*24+HOUR(BU59)+MINUTE(BU59)/60)/勤務日数!$F$17</f>
        <v>0</v>
      </c>
      <c r="BU59" s="202">
        <f t="shared" si="60"/>
        <v>0</v>
      </c>
    </row>
    <row r="60" spans="1:73" ht="12.6" customHeight="1">
      <c r="A60" s="174" t="str">
        <f t="shared" si="32"/>
        <v/>
      </c>
      <c r="B60" s="195">
        <v>9</v>
      </c>
      <c r="C60" s="195" t="s">
        <v>592</v>
      </c>
      <c r="D60" s="309" t="s">
        <v>350</v>
      </c>
      <c r="E60" s="196" t="s">
        <v>84</v>
      </c>
      <c r="F60" s="196" t="s">
        <v>322</v>
      </c>
      <c r="G60" s="196" t="s">
        <v>108</v>
      </c>
      <c r="H60" s="196"/>
      <c r="I60" s="196"/>
      <c r="J60" s="196"/>
      <c r="K60" s="196"/>
      <c r="L60" s="196"/>
      <c r="M60" s="286"/>
      <c r="N60" s="286"/>
      <c r="O60" s="198" t="s">
        <v>222</v>
      </c>
      <c r="P60" s="287"/>
      <c r="Q60" s="216" t="s">
        <v>695</v>
      </c>
      <c r="R60" s="29" t="s">
        <v>289</v>
      </c>
      <c r="S60" s="201">
        <v>0</v>
      </c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3"/>
      <c r="AX60" s="203"/>
      <c r="AY60" s="239"/>
      <c r="AZ60" s="237">
        <f t="shared" si="73"/>
        <v>0</v>
      </c>
      <c r="BA60" s="238">
        <f t="shared" si="74"/>
        <v>0</v>
      </c>
      <c r="BB60" s="238">
        <f>BD60/勤務日数!$E$20</f>
        <v>0</v>
      </c>
      <c r="BC60" s="238">
        <f t="shared" si="55"/>
        <v>0</v>
      </c>
      <c r="BD60" s="29">
        <f>(DAY(BE60)*24+HOUR(BE60)+MINUTE(BE60)/60)/勤務日数!$F$17</f>
        <v>0</v>
      </c>
      <c r="BE60" s="202">
        <f t="shared" si="56"/>
        <v>0</v>
      </c>
      <c r="BF60" s="238">
        <f>BH60/勤務日数!$E$20</f>
        <v>0</v>
      </c>
      <c r="BG60" s="238">
        <f t="shared" si="34"/>
        <v>0</v>
      </c>
      <c r="BH60" s="29">
        <f>(DAY(BI60)*24+HOUR(BI60)+MINUTE(BI60)/60)/勤務日数!$F$17</f>
        <v>0</v>
      </c>
      <c r="BI60" s="202">
        <f t="shared" si="57"/>
        <v>0</v>
      </c>
      <c r="BJ60" s="238">
        <f>BL60/勤務日数!$E$20</f>
        <v>0</v>
      </c>
      <c r="BK60" s="238">
        <f t="shared" si="35"/>
        <v>0</v>
      </c>
      <c r="BL60" s="29">
        <f>(DAY(BM60)*24+HOUR(BM60)+MINUTE(BM60)/60)/勤務日数!$F$17</f>
        <v>0</v>
      </c>
      <c r="BM60" s="202">
        <f t="shared" si="58"/>
        <v>0</v>
      </c>
      <c r="BN60" s="238">
        <f>BP60/勤務日数!$E$20</f>
        <v>0</v>
      </c>
      <c r="BO60" s="238">
        <f t="shared" si="29"/>
        <v>0</v>
      </c>
      <c r="BP60" s="29">
        <f>(DAY(BQ60)*24+HOUR(BQ60)+MINUTE(BQ60)/60)/勤務日数!$F$17</f>
        <v>0</v>
      </c>
      <c r="BQ60" s="202">
        <f t="shared" si="59"/>
        <v>0</v>
      </c>
      <c r="BR60" s="238">
        <f>BT60/勤務日数!$E$20</f>
        <v>0</v>
      </c>
      <c r="BS60" s="238">
        <f t="shared" si="38"/>
        <v>0</v>
      </c>
      <c r="BT60" s="29">
        <f>(DAY(BU60)*24+HOUR(BU60)+MINUTE(BU60)/60)/勤務日数!$F$17</f>
        <v>0</v>
      </c>
      <c r="BU60" s="202">
        <f t="shared" si="60"/>
        <v>0</v>
      </c>
    </row>
    <row r="61" spans="1:73" ht="12.6" customHeight="1">
      <c r="A61" s="174" t="str">
        <f t="shared" si="32"/>
        <v/>
      </c>
      <c r="B61" s="195">
        <v>10</v>
      </c>
      <c r="C61" s="195" t="s">
        <v>592</v>
      </c>
      <c r="D61" s="309" t="s">
        <v>350</v>
      </c>
      <c r="E61" s="196" t="s">
        <v>84</v>
      </c>
      <c r="F61" s="196" t="s">
        <v>322</v>
      </c>
      <c r="G61" s="196" t="s">
        <v>108</v>
      </c>
      <c r="H61" s="196"/>
      <c r="I61" s="196"/>
      <c r="J61" s="196"/>
      <c r="K61" s="196"/>
      <c r="L61" s="196"/>
      <c r="M61" s="286"/>
      <c r="N61" s="286"/>
      <c r="O61" s="198" t="s">
        <v>222</v>
      </c>
      <c r="P61" s="287"/>
      <c r="Q61" s="200" t="s">
        <v>641</v>
      </c>
      <c r="R61" s="29" t="s">
        <v>289</v>
      </c>
      <c r="S61" s="201">
        <v>0</v>
      </c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3"/>
      <c r="AX61" s="203"/>
      <c r="AY61" s="239"/>
      <c r="AZ61" s="237">
        <f t="shared" si="73"/>
        <v>0</v>
      </c>
      <c r="BA61" s="238">
        <f t="shared" si="74"/>
        <v>0</v>
      </c>
      <c r="BB61" s="238">
        <f>BD61/勤務日数!$E$20</f>
        <v>0</v>
      </c>
      <c r="BC61" s="238">
        <f t="shared" si="55"/>
        <v>0</v>
      </c>
      <c r="BD61" s="29">
        <f>(DAY(BE61)*24+HOUR(BE61)+MINUTE(BE61)/60)/勤務日数!$F$17</f>
        <v>0</v>
      </c>
      <c r="BE61" s="202">
        <f t="shared" si="56"/>
        <v>0</v>
      </c>
      <c r="BF61" s="238">
        <f>BH61/勤務日数!$E$20</f>
        <v>0</v>
      </c>
      <c r="BG61" s="238">
        <f t="shared" si="34"/>
        <v>0</v>
      </c>
      <c r="BH61" s="29">
        <f>(DAY(BI61)*24+HOUR(BI61)+MINUTE(BI61)/60)/勤務日数!$F$17</f>
        <v>0</v>
      </c>
      <c r="BI61" s="202">
        <f t="shared" si="57"/>
        <v>0</v>
      </c>
      <c r="BJ61" s="238">
        <f>BL61/勤務日数!$E$20</f>
        <v>0</v>
      </c>
      <c r="BK61" s="238">
        <f t="shared" si="35"/>
        <v>0</v>
      </c>
      <c r="BL61" s="29">
        <f>(DAY(BM61)*24+HOUR(BM61)+MINUTE(BM61)/60)/勤務日数!$F$17</f>
        <v>0</v>
      </c>
      <c r="BM61" s="202">
        <f t="shared" si="58"/>
        <v>0</v>
      </c>
      <c r="BN61" s="238">
        <f>BP61/勤務日数!$E$20</f>
        <v>0</v>
      </c>
      <c r="BO61" s="238">
        <f t="shared" si="29"/>
        <v>0</v>
      </c>
      <c r="BP61" s="29">
        <f>(DAY(BQ61)*24+HOUR(BQ61)+MINUTE(BQ61)/60)/勤務日数!$F$17</f>
        <v>0</v>
      </c>
      <c r="BQ61" s="202">
        <f t="shared" si="59"/>
        <v>0</v>
      </c>
      <c r="BR61" s="238">
        <f>BT61/勤務日数!$E$20</f>
        <v>0</v>
      </c>
      <c r="BS61" s="238">
        <f t="shared" si="38"/>
        <v>0</v>
      </c>
      <c r="BT61" s="29">
        <f>(DAY(BU61)*24+HOUR(BU61)+MINUTE(BU61)/60)/勤務日数!$F$17</f>
        <v>0</v>
      </c>
      <c r="BU61" s="202">
        <f t="shared" si="60"/>
        <v>0</v>
      </c>
    </row>
    <row r="62" spans="1:73" ht="12.6" customHeight="1">
      <c r="A62" s="174" t="str">
        <f t="shared" si="32"/>
        <v/>
      </c>
      <c r="B62" s="195">
        <v>11</v>
      </c>
      <c r="C62" s="195" t="s">
        <v>592</v>
      </c>
      <c r="D62" s="309" t="s">
        <v>350</v>
      </c>
      <c r="E62" s="196" t="s">
        <v>84</v>
      </c>
      <c r="F62" s="196" t="s">
        <v>322</v>
      </c>
      <c r="G62" s="196" t="s">
        <v>108</v>
      </c>
      <c r="H62" s="196"/>
      <c r="I62" s="196"/>
      <c r="J62" s="196"/>
      <c r="K62" s="196"/>
      <c r="L62" s="196"/>
      <c r="M62" s="286"/>
      <c r="N62" s="286"/>
      <c r="O62" s="198" t="s">
        <v>222</v>
      </c>
      <c r="P62" s="287"/>
      <c r="Q62" s="200" t="s">
        <v>680</v>
      </c>
      <c r="R62" s="29" t="s">
        <v>289</v>
      </c>
      <c r="S62" s="201">
        <v>0</v>
      </c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  <c r="AI62" s="202"/>
      <c r="AJ62" s="202"/>
      <c r="AK62" s="202"/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3"/>
      <c r="AX62" s="203"/>
      <c r="AY62" s="239"/>
      <c r="AZ62" s="237">
        <f t="shared" si="73"/>
        <v>0</v>
      </c>
      <c r="BA62" s="238">
        <f t="shared" si="74"/>
        <v>0</v>
      </c>
      <c r="BB62" s="238">
        <f>BD62/勤務日数!$E$20</f>
        <v>0</v>
      </c>
      <c r="BC62" s="238">
        <f t="shared" si="55"/>
        <v>0</v>
      </c>
      <c r="BD62" s="29">
        <f>(DAY(BE62)*24+HOUR(BE62)+MINUTE(BE62)/60)/勤務日数!$F$17</f>
        <v>0</v>
      </c>
      <c r="BE62" s="202">
        <f t="shared" si="56"/>
        <v>0</v>
      </c>
      <c r="BF62" s="238">
        <f>BH62/勤務日数!$E$20</f>
        <v>0</v>
      </c>
      <c r="BG62" s="238">
        <f t="shared" si="34"/>
        <v>0</v>
      </c>
      <c r="BH62" s="29">
        <f>(DAY(BI62)*24+HOUR(BI62)+MINUTE(BI62)/60)/勤務日数!$F$17</f>
        <v>0</v>
      </c>
      <c r="BI62" s="202">
        <f t="shared" si="57"/>
        <v>0</v>
      </c>
      <c r="BJ62" s="238">
        <f>BL62/勤務日数!$E$20</f>
        <v>0</v>
      </c>
      <c r="BK62" s="238">
        <f t="shared" si="35"/>
        <v>0</v>
      </c>
      <c r="BL62" s="29">
        <f>(DAY(BM62)*24+HOUR(BM62)+MINUTE(BM62)/60)/勤務日数!$F$17</f>
        <v>0</v>
      </c>
      <c r="BM62" s="202">
        <f t="shared" si="58"/>
        <v>0</v>
      </c>
      <c r="BN62" s="238">
        <f>BP62/勤務日数!$E$20</f>
        <v>0</v>
      </c>
      <c r="BO62" s="238">
        <f t="shared" si="29"/>
        <v>0</v>
      </c>
      <c r="BP62" s="29">
        <f>(DAY(BQ62)*24+HOUR(BQ62)+MINUTE(BQ62)/60)/勤務日数!$F$17</f>
        <v>0</v>
      </c>
      <c r="BQ62" s="202">
        <f t="shared" si="59"/>
        <v>0</v>
      </c>
      <c r="BR62" s="238">
        <f>BT62/勤務日数!$E$20</f>
        <v>0</v>
      </c>
      <c r="BS62" s="238">
        <f t="shared" si="38"/>
        <v>0</v>
      </c>
      <c r="BT62" s="29">
        <f>(DAY(BU62)*24+HOUR(BU62)+MINUTE(BU62)/60)/勤務日数!$F$17</f>
        <v>0</v>
      </c>
      <c r="BU62" s="202">
        <f t="shared" si="60"/>
        <v>0</v>
      </c>
    </row>
    <row r="63" spans="1:73" ht="12.6" customHeight="1">
      <c r="A63" s="174" t="str">
        <f t="shared" si="32"/>
        <v>RF_TODO-104</v>
      </c>
      <c r="B63" s="195">
        <v>12</v>
      </c>
      <c r="C63" s="195" t="s">
        <v>592</v>
      </c>
      <c r="D63" s="309" t="s">
        <v>350</v>
      </c>
      <c r="E63" s="196" t="s">
        <v>84</v>
      </c>
      <c r="F63" s="196" t="s">
        <v>322</v>
      </c>
      <c r="G63" s="196" t="s">
        <v>108</v>
      </c>
      <c r="H63" s="196"/>
      <c r="I63" s="196"/>
      <c r="J63" s="196"/>
      <c r="K63" s="196"/>
      <c r="L63" s="196"/>
      <c r="M63" s="286"/>
      <c r="N63" s="286"/>
      <c r="O63" s="198" t="s">
        <v>222</v>
      </c>
      <c r="P63" s="287" t="s">
        <v>673</v>
      </c>
      <c r="Q63" s="200" t="s">
        <v>674</v>
      </c>
      <c r="R63" s="29" t="s">
        <v>289</v>
      </c>
      <c r="S63" s="201">
        <v>0</v>
      </c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3"/>
      <c r="AX63" s="203"/>
      <c r="AY63" s="239"/>
      <c r="AZ63" s="237">
        <f t="shared" si="73"/>
        <v>0</v>
      </c>
      <c r="BA63" s="238">
        <f t="shared" si="74"/>
        <v>0</v>
      </c>
      <c r="BB63" s="238">
        <f>BD63/勤務日数!$E$20</f>
        <v>0</v>
      </c>
      <c r="BC63" s="238">
        <f t="shared" si="55"/>
        <v>0</v>
      </c>
      <c r="BD63" s="29">
        <f>(DAY(BE63)*24+HOUR(BE63)+MINUTE(BE63)/60)/勤務日数!$F$17</f>
        <v>0</v>
      </c>
      <c r="BE63" s="202">
        <f t="shared" si="56"/>
        <v>0</v>
      </c>
      <c r="BF63" s="238">
        <f>BH63/勤務日数!$E$20</f>
        <v>0</v>
      </c>
      <c r="BG63" s="238">
        <f t="shared" si="34"/>
        <v>0</v>
      </c>
      <c r="BH63" s="29">
        <f>(DAY(BI63)*24+HOUR(BI63)+MINUTE(BI63)/60)/勤務日数!$F$17</f>
        <v>0</v>
      </c>
      <c r="BI63" s="202">
        <f t="shared" si="57"/>
        <v>0</v>
      </c>
      <c r="BJ63" s="238">
        <f>BL63/勤務日数!$E$20</f>
        <v>0</v>
      </c>
      <c r="BK63" s="238">
        <f t="shared" si="35"/>
        <v>0</v>
      </c>
      <c r="BL63" s="29">
        <f>(DAY(BM63)*24+HOUR(BM63)+MINUTE(BM63)/60)/勤務日数!$F$17</f>
        <v>0</v>
      </c>
      <c r="BM63" s="202">
        <f t="shared" si="58"/>
        <v>0</v>
      </c>
      <c r="BN63" s="238">
        <f>BP63/勤務日数!$E$20</f>
        <v>0</v>
      </c>
      <c r="BO63" s="238">
        <f t="shared" si="29"/>
        <v>0</v>
      </c>
      <c r="BP63" s="29">
        <f>(DAY(BQ63)*24+HOUR(BQ63)+MINUTE(BQ63)/60)/勤務日数!$F$17</f>
        <v>0</v>
      </c>
      <c r="BQ63" s="202">
        <f t="shared" si="59"/>
        <v>0</v>
      </c>
      <c r="BR63" s="238">
        <f>BT63/勤務日数!$E$20</f>
        <v>0</v>
      </c>
      <c r="BS63" s="238">
        <f t="shared" si="38"/>
        <v>0</v>
      </c>
      <c r="BT63" s="29">
        <f>(DAY(BU63)*24+HOUR(BU63)+MINUTE(BU63)/60)/勤務日数!$F$17</f>
        <v>0</v>
      </c>
      <c r="BU63" s="202">
        <f t="shared" si="60"/>
        <v>0</v>
      </c>
    </row>
    <row r="64" spans="1:73" ht="12.6" customHeight="1">
      <c r="A64" s="174" t="str">
        <f t="shared" si="32"/>
        <v/>
      </c>
      <c r="B64" s="195">
        <v>13</v>
      </c>
      <c r="C64" s="195" t="s">
        <v>592</v>
      </c>
      <c r="D64" s="309" t="s">
        <v>350</v>
      </c>
      <c r="E64" s="196"/>
      <c r="F64" s="196"/>
      <c r="G64" s="196"/>
      <c r="H64" s="196"/>
      <c r="I64" s="196"/>
      <c r="J64" s="196"/>
      <c r="K64" s="196"/>
      <c r="L64" s="196"/>
      <c r="M64" s="286"/>
      <c r="N64" s="286"/>
      <c r="O64" s="198"/>
      <c r="P64" s="287"/>
      <c r="Q64" s="200"/>
      <c r="R64" s="29"/>
      <c r="S64" s="201">
        <v>0</v>
      </c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3"/>
      <c r="AX64" s="203"/>
      <c r="AY64" s="239"/>
      <c r="AZ64" s="237">
        <f t="shared" si="73"/>
        <v>0</v>
      </c>
      <c r="BA64" s="238">
        <f t="shared" si="74"/>
        <v>0</v>
      </c>
      <c r="BB64" s="238">
        <f>BD64/勤務日数!$E$20</f>
        <v>0</v>
      </c>
      <c r="BC64" s="238">
        <f t="shared" si="55"/>
        <v>0</v>
      </c>
      <c r="BD64" s="29">
        <f>(DAY(BE64)*24+HOUR(BE64)+MINUTE(BE64)/60)/勤務日数!$F$17</f>
        <v>0</v>
      </c>
      <c r="BE64" s="202">
        <f t="shared" si="56"/>
        <v>0</v>
      </c>
      <c r="BF64" s="238">
        <f>BH64/勤務日数!$E$20</f>
        <v>0</v>
      </c>
      <c r="BG64" s="238">
        <f t="shared" si="34"/>
        <v>0</v>
      </c>
      <c r="BH64" s="29">
        <f>(DAY(BI64)*24+HOUR(BI64)+MINUTE(BI64)/60)/勤務日数!$F$17</f>
        <v>0</v>
      </c>
      <c r="BI64" s="202">
        <f t="shared" si="57"/>
        <v>0</v>
      </c>
      <c r="BJ64" s="238">
        <f>BL64/勤務日数!$E$20</f>
        <v>0</v>
      </c>
      <c r="BK64" s="238">
        <f t="shared" si="35"/>
        <v>0</v>
      </c>
      <c r="BL64" s="29">
        <f>(DAY(BM64)*24+HOUR(BM64)+MINUTE(BM64)/60)/勤務日数!$F$17</f>
        <v>0</v>
      </c>
      <c r="BM64" s="202">
        <f t="shared" si="58"/>
        <v>0</v>
      </c>
      <c r="BN64" s="238">
        <f>BP64/勤務日数!$E$20</f>
        <v>0</v>
      </c>
      <c r="BO64" s="238">
        <f t="shared" si="29"/>
        <v>0</v>
      </c>
      <c r="BP64" s="29">
        <f>(DAY(BQ64)*24+HOUR(BQ64)+MINUTE(BQ64)/60)/勤務日数!$F$17</f>
        <v>0</v>
      </c>
      <c r="BQ64" s="202">
        <f t="shared" si="59"/>
        <v>0</v>
      </c>
      <c r="BR64" s="238">
        <f>BT64/勤務日数!$E$20</f>
        <v>0</v>
      </c>
      <c r="BS64" s="238">
        <f t="shared" si="38"/>
        <v>0</v>
      </c>
      <c r="BT64" s="29">
        <f>(DAY(BU64)*24+HOUR(BU64)+MINUTE(BU64)/60)/勤務日数!$F$17</f>
        <v>0</v>
      </c>
      <c r="BU64" s="202">
        <f t="shared" si="60"/>
        <v>0</v>
      </c>
    </row>
    <row r="65" spans="1:73" ht="12.6" customHeight="1">
      <c r="A65" s="174" t="str">
        <f t="shared" si="32"/>
        <v/>
      </c>
      <c r="B65" s="195">
        <v>14</v>
      </c>
      <c r="C65" s="195" t="s">
        <v>592</v>
      </c>
      <c r="D65" s="309" t="s">
        <v>350</v>
      </c>
      <c r="E65" s="196"/>
      <c r="F65" s="196"/>
      <c r="G65" s="196"/>
      <c r="H65" s="196"/>
      <c r="I65" s="196"/>
      <c r="J65" s="196"/>
      <c r="K65" s="196"/>
      <c r="L65" s="196"/>
      <c r="M65" s="286"/>
      <c r="N65" s="286"/>
      <c r="O65" s="198"/>
      <c r="P65" s="287"/>
      <c r="Q65" s="200"/>
      <c r="R65" s="29"/>
      <c r="S65" s="201">
        <v>0</v>
      </c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3"/>
      <c r="AX65" s="203"/>
      <c r="AY65" s="239"/>
      <c r="AZ65" s="237">
        <f t="shared" si="73"/>
        <v>0</v>
      </c>
      <c r="BA65" s="238">
        <f t="shared" si="74"/>
        <v>0</v>
      </c>
      <c r="BB65" s="238">
        <f>BD65/勤務日数!$E$20</f>
        <v>0</v>
      </c>
      <c r="BC65" s="238">
        <f t="shared" si="55"/>
        <v>0</v>
      </c>
      <c r="BD65" s="29">
        <f>(DAY(BE65)*24+HOUR(BE65)+MINUTE(BE65)/60)/勤務日数!$F$17</f>
        <v>0</v>
      </c>
      <c r="BE65" s="202">
        <f t="shared" si="56"/>
        <v>0</v>
      </c>
      <c r="BF65" s="238">
        <f>BH65/勤務日数!$E$20</f>
        <v>0</v>
      </c>
      <c r="BG65" s="238">
        <f t="shared" si="34"/>
        <v>0</v>
      </c>
      <c r="BH65" s="29">
        <f>(DAY(BI65)*24+HOUR(BI65)+MINUTE(BI65)/60)/勤務日数!$F$17</f>
        <v>0</v>
      </c>
      <c r="BI65" s="202">
        <f t="shared" si="57"/>
        <v>0</v>
      </c>
      <c r="BJ65" s="238">
        <f>BL65/勤務日数!$E$20</f>
        <v>0</v>
      </c>
      <c r="BK65" s="238">
        <f t="shared" si="35"/>
        <v>0</v>
      </c>
      <c r="BL65" s="29">
        <f>(DAY(BM65)*24+HOUR(BM65)+MINUTE(BM65)/60)/勤務日数!$F$17</f>
        <v>0</v>
      </c>
      <c r="BM65" s="202">
        <f t="shared" si="58"/>
        <v>0</v>
      </c>
      <c r="BN65" s="238">
        <f>BP65/勤務日数!$E$20</f>
        <v>0</v>
      </c>
      <c r="BO65" s="238">
        <f t="shared" si="29"/>
        <v>0</v>
      </c>
      <c r="BP65" s="29">
        <f>(DAY(BQ65)*24+HOUR(BQ65)+MINUTE(BQ65)/60)/勤務日数!$F$17</f>
        <v>0</v>
      </c>
      <c r="BQ65" s="202">
        <f t="shared" si="59"/>
        <v>0</v>
      </c>
      <c r="BR65" s="238">
        <f>BT65/勤務日数!$E$20</f>
        <v>0</v>
      </c>
      <c r="BS65" s="238">
        <f t="shared" si="38"/>
        <v>0</v>
      </c>
      <c r="BT65" s="29">
        <f>(DAY(BU65)*24+HOUR(BU65)+MINUTE(BU65)/60)/勤務日数!$F$17</f>
        <v>0</v>
      </c>
      <c r="BU65" s="202">
        <f t="shared" si="60"/>
        <v>0</v>
      </c>
    </row>
    <row r="66" spans="1:73" ht="12.6" customHeight="1">
      <c r="A66" s="174" t="str">
        <f t="shared" si="32"/>
        <v/>
      </c>
      <c r="B66" s="195">
        <v>15</v>
      </c>
      <c r="C66" s="195" t="s">
        <v>592</v>
      </c>
      <c r="D66" s="309" t="s">
        <v>378</v>
      </c>
      <c r="E66" s="196" t="s">
        <v>84</v>
      </c>
      <c r="F66" s="196" t="s">
        <v>85</v>
      </c>
      <c r="G66" s="196" t="s">
        <v>378</v>
      </c>
      <c r="H66" s="196"/>
      <c r="I66" s="196"/>
      <c r="J66" s="196"/>
      <c r="K66" s="196"/>
      <c r="L66" s="196"/>
      <c r="M66" s="286"/>
      <c r="N66" s="286"/>
      <c r="O66" s="198" t="s">
        <v>222</v>
      </c>
      <c r="P66" s="287"/>
      <c r="Q66" s="200" t="s">
        <v>691</v>
      </c>
      <c r="R66" s="29" t="s">
        <v>234</v>
      </c>
      <c r="S66" s="201">
        <v>0</v>
      </c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3"/>
      <c r="AX66" s="203"/>
      <c r="AY66" s="239"/>
      <c r="AZ66" s="237">
        <f t="shared" si="73"/>
        <v>0</v>
      </c>
      <c r="BA66" s="238">
        <f t="shared" si="74"/>
        <v>0</v>
      </c>
      <c r="BB66" s="238">
        <f>BD66/勤務日数!$E$20</f>
        <v>0</v>
      </c>
      <c r="BC66" s="238">
        <f t="shared" si="55"/>
        <v>0</v>
      </c>
      <c r="BD66" s="29">
        <f>(DAY(BE66)*24+HOUR(BE66)+MINUTE(BE66)/60)/勤務日数!$F$17</f>
        <v>0</v>
      </c>
      <c r="BE66" s="202">
        <f t="shared" si="56"/>
        <v>0</v>
      </c>
      <c r="BF66" s="238">
        <f>BH66/勤務日数!$E$20</f>
        <v>0</v>
      </c>
      <c r="BG66" s="238">
        <f t="shared" si="34"/>
        <v>0</v>
      </c>
      <c r="BH66" s="29">
        <f>(DAY(BI66)*24+HOUR(BI66)+MINUTE(BI66)/60)/勤務日数!$F$17</f>
        <v>0</v>
      </c>
      <c r="BI66" s="202">
        <f t="shared" si="57"/>
        <v>0</v>
      </c>
      <c r="BJ66" s="238">
        <f>BL66/勤務日数!$E$20</f>
        <v>0</v>
      </c>
      <c r="BK66" s="238">
        <f t="shared" si="35"/>
        <v>0</v>
      </c>
      <c r="BL66" s="29">
        <f>(DAY(BM66)*24+HOUR(BM66)+MINUTE(BM66)/60)/勤務日数!$F$17</f>
        <v>0</v>
      </c>
      <c r="BM66" s="202">
        <f t="shared" si="58"/>
        <v>0</v>
      </c>
      <c r="BN66" s="238">
        <f>BP66/勤務日数!$E$20</f>
        <v>0</v>
      </c>
      <c r="BO66" s="238">
        <f t="shared" si="29"/>
        <v>0</v>
      </c>
      <c r="BP66" s="29">
        <f>(DAY(BQ66)*24+HOUR(BQ66)+MINUTE(BQ66)/60)/勤務日数!$F$17</f>
        <v>0</v>
      </c>
      <c r="BQ66" s="202">
        <f t="shared" si="59"/>
        <v>0</v>
      </c>
      <c r="BR66" s="238">
        <f>BT66/勤務日数!$E$20</f>
        <v>0</v>
      </c>
      <c r="BS66" s="238">
        <f t="shared" si="38"/>
        <v>0</v>
      </c>
      <c r="BT66" s="29">
        <f>(DAY(BU66)*24+HOUR(BU66)+MINUTE(BU66)/60)/勤務日数!$F$17</f>
        <v>0</v>
      </c>
      <c r="BU66" s="202">
        <f t="shared" si="60"/>
        <v>0</v>
      </c>
    </row>
    <row r="67" spans="1:73" ht="12.6" customHeight="1">
      <c r="A67" s="174" t="str">
        <f t="shared" si="32"/>
        <v/>
      </c>
      <c r="B67" s="195">
        <v>16</v>
      </c>
      <c r="C67" s="195" t="s">
        <v>592</v>
      </c>
      <c r="D67" s="309" t="s">
        <v>378</v>
      </c>
      <c r="E67" s="286" t="s">
        <v>84</v>
      </c>
      <c r="F67" s="286" t="s">
        <v>85</v>
      </c>
      <c r="G67" s="286" t="s">
        <v>378</v>
      </c>
      <c r="H67" s="196"/>
      <c r="I67" s="196"/>
      <c r="J67" s="286"/>
      <c r="K67" s="286"/>
      <c r="L67" s="286"/>
      <c r="M67" s="286"/>
      <c r="N67" s="286"/>
      <c r="O67" s="287" t="s">
        <v>222</v>
      </c>
      <c r="P67" s="287"/>
      <c r="Q67" s="288" t="s">
        <v>692</v>
      </c>
      <c r="R67" s="29" t="s">
        <v>234</v>
      </c>
      <c r="S67" s="201">
        <v>0</v>
      </c>
      <c r="T67" s="201"/>
      <c r="U67" s="201"/>
      <c r="V67" s="201"/>
      <c r="W67" s="201"/>
      <c r="X67" s="201"/>
      <c r="Y67" s="201"/>
      <c r="Z67" s="201"/>
      <c r="AA67" s="201"/>
      <c r="AB67" s="201"/>
      <c r="AC67" s="201"/>
      <c r="AD67" s="201"/>
      <c r="AE67" s="201"/>
      <c r="AF67" s="201"/>
      <c r="AG67" s="201"/>
      <c r="AH67" s="201"/>
      <c r="AI67" s="201"/>
      <c r="AJ67" s="201"/>
      <c r="AK67" s="201"/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4"/>
      <c r="AX67" s="204"/>
      <c r="AY67" s="239"/>
      <c r="AZ67" s="237">
        <f t="shared" ref="AZ67:AZ73" si="75">SUM(BB67,BF67,BJ67,BN67,BR67)</f>
        <v>0</v>
      </c>
      <c r="BA67" s="238">
        <f t="shared" ref="BA67:BA73" si="76">SUM(BD67,BH67,BL67,BP67,BT67)</f>
        <v>0</v>
      </c>
      <c r="BB67" s="238">
        <f>BD67/勤務日数!$E$20</f>
        <v>0</v>
      </c>
      <c r="BC67" s="238">
        <f t="shared" si="55"/>
        <v>0</v>
      </c>
      <c r="BD67" s="29">
        <f>(DAY(BE67)*24+HOUR(BE67)+MINUTE(BE67)/60)/勤務日数!$F$17</f>
        <v>0</v>
      </c>
      <c r="BE67" s="202">
        <f t="shared" si="56"/>
        <v>0</v>
      </c>
      <c r="BF67" s="238">
        <f>BH67/勤務日数!$E$20</f>
        <v>0</v>
      </c>
      <c r="BG67" s="238">
        <f t="shared" si="34"/>
        <v>0</v>
      </c>
      <c r="BH67" s="29">
        <f>(DAY(BI67)*24+HOUR(BI67)+MINUTE(BI67)/60)/勤務日数!$F$17</f>
        <v>0</v>
      </c>
      <c r="BI67" s="202">
        <f t="shared" si="57"/>
        <v>0</v>
      </c>
      <c r="BJ67" s="238">
        <f>BL67/勤務日数!$E$20</f>
        <v>0</v>
      </c>
      <c r="BK67" s="238">
        <f t="shared" si="35"/>
        <v>0</v>
      </c>
      <c r="BL67" s="29">
        <f>(DAY(BM67)*24+HOUR(BM67)+MINUTE(BM67)/60)/勤務日数!$F$17</f>
        <v>0</v>
      </c>
      <c r="BM67" s="202">
        <f t="shared" si="58"/>
        <v>0</v>
      </c>
      <c r="BN67" s="238">
        <f>BP67/勤務日数!$E$20</f>
        <v>0</v>
      </c>
      <c r="BO67" s="238">
        <f t="shared" si="29"/>
        <v>0</v>
      </c>
      <c r="BP67" s="29">
        <f>(DAY(BQ67)*24+HOUR(BQ67)+MINUTE(BQ67)/60)/勤務日数!$F$17</f>
        <v>0</v>
      </c>
      <c r="BQ67" s="202">
        <f t="shared" si="59"/>
        <v>0</v>
      </c>
      <c r="BR67" s="238">
        <f>BT67/勤務日数!$E$20</f>
        <v>0</v>
      </c>
      <c r="BS67" s="238">
        <f t="shared" si="38"/>
        <v>0</v>
      </c>
      <c r="BT67" s="29">
        <f>(DAY(BU67)*24+HOUR(BU67)+MINUTE(BU67)/60)/勤務日数!$F$17</f>
        <v>0</v>
      </c>
      <c r="BU67" s="202">
        <f t="shared" si="60"/>
        <v>0</v>
      </c>
    </row>
    <row r="68" spans="1:73" ht="12.6" customHeight="1">
      <c r="A68" s="174" t="str">
        <f t="shared" si="32"/>
        <v>STMF_BRANCH-1333</v>
      </c>
      <c r="B68" s="195">
        <v>17</v>
      </c>
      <c r="C68" s="195" t="s">
        <v>592</v>
      </c>
      <c r="D68" s="309" t="s">
        <v>378</v>
      </c>
      <c r="E68" s="196" t="s">
        <v>84</v>
      </c>
      <c r="F68" s="196" t="s">
        <v>85</v>
      </c>
      <c r="G68" s="196" t="s">
        <v>378</v>
      </c>
      <c r="H68" s="196"/>
      <c r="I68" s="196"/>
      <c r="J68" s="196"/>
      <c r="K68" s="196"/>
      <c r="L68" s="196"/>
      <c r="M68" s="286"/>
      <c r="N68" s="286"/>
      <c r="O68" s="198" t="s">
        <v>222</v>
      </c>
      <c r="P68" s="287" t="s">
        <v>840</v>
      </c>
      <c r="Q68" s="200" t="s">
        <v>841</v>
      </c>
      <c r="R68" s="29" t="s">
        <v>234</v>
      </c>
      <c r="S68" s="201">
        <v>0</v>
      </c>
      <c r="T68" s="203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3"/>
      <c r="AX68" s="203"/>
      <c r="AY68" s="239"/>
      <c r="AZ68" s="237">
        <f t="shared" si="75"/>
        <v>0</v>
      </c>
      <c r="BA68" s="238">
        <f t="shared" si="76"/>
        <v>0</v>
      </c>
      <c r="BB68" s="238">
        <f>BD68/勤務日数!$E$20</f>
        <v>0</v>
      </c>
      <c r="BC68" s="238">
        <f t="shared" si="55"/>
        <v>0</v>
      </c>
      <c r="BD68" s="29">
        <f>(DAY(BE68)*24+HOUR(BE68)+MINUTE(BE68)/60)/勤務日数!$F$17</f>
        <v>0</v>
      </c>
      <c r="BE68" s="202">
        <f t="shared" si="56"/>
        <v>0</v>
      </c>
      <c r="BF68" s="238">
        <f>BH68/勤務日数!$E$20</f>
        <v>0</v>
      </c>
      <c r="BG68" s="238">
        <f t="shared" si="34"/>
        <v>0</v>
      </c>
      <c r="BH68" s="29">
        <f>(DAY(BI68)*24+HOUR(BI68)+MINUTE(BI68)/60)/勤務日数!$F$17</f>
        <v>0</v>
      </c>
      <c r="BI68" s="202">
        <f t="shared" si="57"/>
        <v>0</v>
      </c>
      <c r="BJ68" s="238">
        <f>BL68/勤務日数!$E$20</f>
        <v>0</v>
      </c>
      <c r="BK68" s="238">
        <f t="shared" si="35"/>
        <v>0</v>
      </c>
      <c r="BL68" s="29">
        <f>(DAY(BM68)*24+HOUR(BM68)+MINUTE(BM68)/60)/勤務日数!$F$17</f>
        <v>0</v>
      </c>
      <c r="BM68" s="202">
        <f t="shared" si="58"/>
        <v>0</v>
      </c>
      <c r="BN68" s="238">
        <f>BP68/勤務日数!$E$20</f>
        <v>0</v>
      </c>
      <c r="BO68" s="238">
        <f t="shared" si="29"/>
        <v>0</v>
      </c>
      <c r="BP68" s="29">
        <f>(DAY(BQ68)*24+HOUR(BQ68)+MINUTE(BQ68)/60)/勤務日数!$F$17</f>
        <v>0</v>
      </c>
      <c r="BQ68" s="202">
        <f t="shared" si="59"/>
        <v>0</v>
      </c>
      <c r="BR68" s="238">
        <f>BT68/勤務日数!$E$20</f>
        <v>0</v>
      </c>
      <c r="BS68" s="238">
        <f t="shared" si="38"/>
        <v>0</v>
      </c>
      <c r="BT68" s="29">
        <f>(DAY(BU68)*24+HOUR(BU68)+MINUTE(BU68)/60)/勤務日数!$F$17</f>
        <v>0</v>
      </c>
      <c r="BU68" s="202">
        <f t="shared" si="60"/>
        <v>0</v>
      </c>
    </row>
    <row r="69" spans="1:73" ht="12.6" customHeight="1">
      <c r="A69" s="174" t="str">
        <f t="shared" si="32"/>
        <v/>
      </c>
      <c r="B69" s="195">
        <v>18</v>
      </c>
      <c r="C69" s="195" t="s">
        <v>592</v>
      </c>
      <c r="D69" s="309" t="s">
        <v>378</v>
      </c>
      <c r="E69" s="196"/>
      <c r="F69" s="196"/>
      <c r="G69" s="196"/>
      <c r="H69" s="196"/>
      <c r="I69" s="196"/>
      <c r="J69" s="196"/>
      <c r="K69" s="196"/>
      <c r="L69" s="196"/>
      <c r="M69" s="286"/>
      <c r="N69" s="286"/>
      <c r="O69" s="198"/>
      <c r="P69" s="287"/>
      <c r="Q69" s="200"/>
      <c r="R69" s="29"/>
      <c r="S69" s="201">
        <v>0</v>
      </c>
      <c r="T69" s="203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3"/>
      <c r="AX69" s="203"/>
      <c r="AY69" s="239"/>
      <c r="AZ69" s="237">
        <f t="shared" si="75"/>
        <v>0</v>
      </c>
      <c r="BA69" s="238">
        <f t="shared" si="76"/>
        <v>0</v>
      </c>
      <c r="BB69" s="238">
        <f>BD69/勤務日数!$E$20</f>
        <v>0</v>
      </c>
      <c r="BC69" s="238">
        <f t="shared" si="55"/>
        <v>0</v>
      </c>
      <c r="BD69" s="29">
        <f>(DAY(BE69)*24+HOUR(BE69)+MINUTE(BE69)/60)/勤務日数!$F$17</f>
        <v>0</v>
      </c>
      <c r="BE69" s="202">
        <f t="shared" si="56"/>
        <v>0</v>
      </c>
      <c r="BF69" s="238">
        <f>BH69/勤務日数!$E$20</f>
        <v>0</v>
      </c>
      <c r="BG69" s="238">
        <f t="shared" si="34"/>
        <v>0</v>
      </c>
      <c r="BH69" s="29">
        <f>(DAY(BI69)*24+HOUR(BI69)+MINUTE(BI69)/60)/勤務日数!$F$17</f>
        <v>0</v>
      </c>
      <c r="BI69" s="202">
        <f t="shared" si="57"/>
        <v>0</v>
      </c>
      <c r="BJ69" s="238">
        <f>BL69/勤務日数!$E$20</f>
        <v>0</v>
      </c>
      <c r="BK69" s="238">
        <f t="shared" si="35"/>
        <v>0</v>
      </c>
      <c r="BL69" s="29">
        <f>(DAY(BM69)*24+HOUR(BM69)+MINUTE(BM69)/60)/勤務日数!$F$17</f>
        <v>0</v>
      </c>
      <c r="BM69" s="202">
        <f t="shared" si="58"/>
        <v>0</v>
      </c>
      <c r="BN69" s="238">
        <f>BP69/勤務日数!$E$20</f>
        <v>0</v>
      </c>
      <c r="BO69" s="238">
        <f t="shared" si="29"/>
        <v>0</v>
      </c>
      <c r="BP69" s="29">
        <f>(DAY(BQ69)*24+HOUR(BQ69)+MINUTE(BQ69)/60)/勤務日数!$F$17</f>
        <v>0</v>
      </c>
      <c r="BQ69" s="202">
        <f t="shared" si="59"/>
        <v>0</v>
      </c>
      <c r="BR69" s="238">
        <f>BT69/勤務日数!$E$20</f>
        <v>0</v>
      </c>
      <c r="BS69" s="238">
        <f t="shared" si="38"/>
        <v>0</v>
      </c>
      <c r="BT69" s="29">
        <f>(DAY(BU69)*24+HOUR(BU69)+MINUTE(BU69)/60)/勤務日数!$F$17</f>
        <v>0</v>
      </c>
      <c r="BU69" s="202">
        <f t="shared" si="60"/>
        <v>0</v>
      </c>
    </row>
    <row r="70" spans="1:73" ht="12.6" customHeight="1">
      <c r="A70" s="174" t="str">
        <f t="shared" si="32"/>
        <v/>
      </c>
      <c r="B70" s="195">
        <v>19</v>
      </c>
      <c r="C70" s="195" t="s">
        <v>592</v>
      </c>
      <c r="D70" s="309" t="s">
        <v>378</v>
      </c>
      <c r="E70" s="196"/>
      <c r="F70" s="196"/>
      <c r="G70" s="196"/>
      <c r="H70" s="196"/>
      <c r="I70" s="196"/>
      <c r="J70" s="196"/>
      <c r="K70" s="196"/>
      <c r="L70" s="196"/>
      <c r="M70" s="286"/>
      <c r="N70" s="286"/>
      <c r="O70" s="198"/>
      <c r="P70" s="287"/>
      <c r="Q70" s="200"/>
      <c r="R70" s="29"/>
      <c r="S70" s="201">
        <v>0</v>
      </c>
      <c r="T70" s="203"/>
      <c r="U70" s="202"/>
      <c r="V70" s="202"/>
      <c r="W70" s="202"/>
      <c r="X70" s="202"/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  <c r="AI70" s="202"/>
      <c r="AJ70" s="202"/>
      <c r="AK70" s="202"/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3"/>
      <c r="AX70" s="203"/>
      <c r="AY70" s="239"/>
      <c r="AZ70" s="237">
        <f t="shared" si="75"/>
        <v>0</v>
      </c>
      <c r="BA70" s="238">
        <f t="shared" si="76"/>
        <v>0</v>
      </c>
      <c r="BB70" s="238">
        <f>BD70/勤務日数!$E$20</f>
        <v>0</v>
      </c>
      <c r="BC70" s="238">
        <f t="shared" si="55"/>
        <v>0</v>
      </c>
      <c r="BD70" s="29">
        <f>(DAY(BE70)*24+HOUR(BE70)+MINUTE(BE70)/60)/勤務日数!$F$17</f>
        <v>0</v>
      </c>
      <c r="BE70" s="202">
        <f t="shared" si="56"/>
        <v>0</v>
      </c>
      <c r="BF70" s="238">
        <f>BH70/勤務日数!$E$20</f>
        <v>0</v>
      </c>
      <c r="BG70" s="238">
        <f t="shared" si="34"/>
        <v>0</v>
      </c>
      <c r="BH70" s="29">
        <f>(DAY(BI70)*24+HOUR(BI70)+MINUTE(BI70)/60)/勤務日数!$F$17</f>
        <v>0</v>
      </c>
      <c r="BI70" s="202">
        <f t="shared" si="57"/>
        <v>0</v>
      </c>
      <c r="BJ70" s="238">
        <f>BL70/勤務日数!$E$20</f>
        <v>0</v>
      </c>
      <c r="BK70" s="238">
        <f t="shared" si="35"/>
        <v>0</v>
      </c>
      <c r="BL70" s="29">
        <f>(DAY(BM70)*24+HOUR(BM70)+MINUTE(BM70)/60)/勤務日数!$F$17</f>
        <v>0</v>
      </c>
      <c r="BM70" s="202">
        <f t="shared" si="58"/>
        <v>0</v>
      </c>
      <c r="BN70" s="238">
        <f>BP70/勤務日数!$E$20</f>
        <v>0</v>
      </c>
      <c r="BO70" s="238">
        <f t="shared" si="29"/>
        <v>0</v>
      </c>
      <c r="BP70" s="29">
        <f>(DAY(BQ70)*24+HOUR(BQ70)+MINUTE(BQ70)/60)/勤務日数!$F$17</f>
        <v>0</v>
      </c>
      <c r="BQ70" s="202">
        <f t="shared" si="59"/>
        <v>0</v>
      </c>
      <c r="BR70" s="238">
        <f>BT70/勤務日数!$E$20</f>
        <v>0</v>
      </c>
      <c r="BS70" s="238">
        <f t="shared" si="38"/>
        <v>0</v>
      </c>
      <c r="BT70" s="29">
        <f>(DAY(BU70)*24+HOUR(BU70)+MINUTE(BU70)/60)/勤務日数!$F$17</f>
        <v>0</v>
      </c>
      <c r="BU70" s="202">
        <f t="shared" si="60"/>
        <v>0</v>
      </c>
    </row>
    <row r="71" spans="1:73" ht="12.6" customHeight="1">
      <c r="A71" s="174" t="str">
        <f t="shared" si="32"/>
        <v>STMF_BRANCH-1343</v>
      </c>
      <c r="B71" s="195">
        <v>20</v>
      </c>
      <c r="C71" s="195" t="s">
        <v>592</v>
      </c>
      <c r="D71" s="309" t="s">
        <v>378</v>
      </c>
      <c r="E71" s="286" t="s">
        <v>84</v>
      </c>
      <c r="F71" s="286" t="s">
        <v>85</v>
      </c>
      <c r="G71" s="286" t="s">
        <v>39</v>
      </c>
      <c r="H71" s="286" t="s">
        <v>352</v>
      </c>
      <c r="I71" s="286"/>
      <c r="J71" s="286"/>
      <c r="K71" s="286"/>
      <c r="L71" s="286"/>
      <c r="M71" s="286"/>
      <c r="N71" s="286"/>
      <c r="O71" s="287" t="s">
        <v>222</v>
      </c>
      <c r="P71" s="287" t="s">
        <v>1017</v>
      </c>
      <c r="Q71" s="288" t="s">
        <v>1020</v>
      </c>
      <c r="R71" s="29" t="s">
        <v>237</v>
      </c>
      <c r="S71" s="201">
        <v>0</v>
      </c>
      <c r="T71" s="204"/>
      <c r="U71" s="201"/>
      <c r="V71" s="201"/>
      <c r="W71" s="201"/>
      <c r="X71" s="201"/>
      <c r="Y71" s="201"/>
      <c r="Z71" s="201"/>
      <c r="AA71" s="201"/>
      <c r="AB71" s="201"/>
      <c r="AC71" s="201"/>
      <c r="AD71" s="201"/>
      <c r="AE71" s="201"/>
      <c r="AF71" s="201"/>
      <c r="AG71" s="201"/>
      <c r="AH71" s="201"/>
      <c r="AI71" s="201"/>
      <c r="AJ71" s="201"/>
      <c r="AK71" s="201"/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4"/>
      <c r="AX71" s="204"/>
      <c r="AY71" s="239"/>
      <c r="AZ71" s="237">
        <f t="shared" si="75"/>
        <v>0</v>
      </c>
      <c r="BA71" s="238">
        <f t="shared" si="76"/>
        <v>0</v>
      </c>
      <c r="BB71" s="238">
        <f>BD71/勤務日数!$E$20</f>
        <v>0</v>
      </c>
      <c r="BC71" s="238">
        <f t="shared" ref="BC71:BC102" si="77">IF($BC$5=0,0,BD71/$BC$5)</f>
        <v>0</v>
      </c>
      <c r="BD71" s="29">
        <f>(DAY(BE71)*24+HOUR(BE71)+MINUTE(BE71)/60)/勤務日数!$F$17</f>
        <v>0</v>
      </c>
      <c r="BE71" s="202">
        <f t="shared" ref="BE71:BE102" si="78">IF(ISBLANK($C71),0,SUMIF($T$4:$AX$4,BC$4,$T71:$AX71))</f>
        <v>0</v>
      </c>
      <c r="BF71" s="238">
        <f>BH71/勤務日数!$E$20</f>
        <v>0</v>
      </c>
      <c r="BG71" s="238">
        <f t="shared" si="34"/>
        <v>0</v>
      </c>
      <c r="BH71" s="29">
        <f>(DAY(BI71)*24+HOUR(BI71)+MINUTE(BI71)/60)/勤務日数!$F$17</f>
        <v>0</v>
      </c>
      <c r="BI71" s="202">
        <f t="shared" ref="BI71:BI102" si="79">IF(ISBLANK($C71),0,SUMIF($T$4:$AX$4,BG$4,$T71:$AX71))</f>
        <v>0</v>
      </c>
      <c r="BJ71" s="238">
        <f>BL71/勤務日数!$E$20</f>
        <v>0</v>
      </c>
      <c r="BK71" s="238">
        <f t="shared" si="35"/>
        <v>0</v>
      </c>
      <c r="BL71" s="29">
        <f>(DAY(BM71)*24+HOUR(BM71)+MINUTE(BM71)/60)/勤務日数!$F$17</f>
        <v>0</v>
      </c>
      <c r="BM71" s="202">
        <f t="shared" ref="BM71:BM102" si="80">IF(ISBLANK($C71),0,SUMIF($T$4:$AX$4,BK$4,$T71:$AX71))</f>
        <v>0</v>
      </c>
      <c r="BN71" s="238">
        <f>BP71/勤務日数!$E$20</f>
        <v>0</v>
      </c>
      <c r="BO71" s="238">
        <f t="shared" ref="BO71:BO134" si="81">IF(BO$5=0,0,BP71/BO$5)</f>
        <v>0</v>
      </c>
      <c r="BP71" s="29">
        <f>(DAY(BQ71)*24+HOUR(BQ71)+MINUTE(BQ71)/60)/勤務日数!$F$17</f>
        <v>0</v>
      </c>
      <c r="BQ71" s="202">
        <f t="shared" ref="BQ71:BQ102" si="82">IF(ISBLANK($C71),0,SUMIF($T$4:$AX$4,BO$4,$T71:$AX71))</f>
        <v>0</v>
      </c>
      <c r="BR71" s="238">
        <f>BT71/勤務日数!$E$20</f>
        <v>0</v>
      </c>
      <c r="BS71" s="238">
        <f t="shared" ref="BS71:BS134" si="83">IF(BS$5=0,0,BT71/BS$5)</f>
        <v>0</v>
      </c>
      <c r="BT71" s="29">
        <f>(DAY(BU71)*24+HOUR(BU71)+MINUTE(BU71)/60)/勤務日数!$F$17</f>
        <v>0</v>
      </c>
      <c r="BU71" s="202">
        <f t="shared" ref="BU71:BU102" si="84">IF(ISBLANK($C71),0,SUMIF($T$4:$AX$4,BS$4,$T71:$AX71))</f>
        <v>0</v>
      </c>
    </row>
    <row r="72" spans="1:73" ht="12.6" customHeight="1">
      <c r="A72" s="174" t="str">
        <f t="shared" ref="A72:A135" si="85">IF(ISBLANK(P72),"",P72)</f>
        <v>STMF_KAIZEN-222</v>
      </c>
      <c r="B72" s="195">
        <v>21</v>
      </c>
      <c r="C72" s="240" t="s">
        <v>592</v>
      </c>
      <c r="D72" s="310" t="s">
        <v>378</v>
      </c>
      <c r="E72" s="286" t="s">
        <v>84</v>
      </c>
      <c r="F72" s="286" t="s">
        <v>85</v>
      </c>
      <c r="G72" s="286" t="s">
        <v>39</v>
      </c>
      <c r="H72" s="286" t="s">
        <v>352</v>
      </c>
      <c r="I72" s="286"/>
      <c r="J72" s="286"/>
      <c r="K72" s="286"/>
      <c r="L72" s="286"/>
      <c r="M72" s="286"/>
      <c r="N72" s="286"/>
      <c r="O72" s="287" t="s">
        <v>222</v>
      </c>
      <c r="P72" s="287" t="s">
        <v>1092</v>
      </c>
      <c r="Q72" s="288" t="s">
        <v>1027</v>
      </c>
      <c r="R72" s="29" t="s">
        <v>237</v>
      </c>
      <c r="S72" s="201">
        <v>0</v>
      </c>
      <c r="T72" s="201"/>
      <c r="U72" s="201"/>
      <c r="V72" s="201"/>
      <c r="W72" s="201"/>
      <c r="X72" s="201"/>
      <c r="Y72" s="201"/>
      <c r="Z72" s="201"/>
      <c r="AA72" s="201"/>
      <c r="AB72" s="201"/>
      <c r="AC72" s="201"/>
      <c r="AD72" s="201"/>
      <c r="AE72" s="201"/>
      <c r="AF72" s="201"/>
      <c r="AG72" s="201"/>
      <c r="AH72" s="201"/>
      <c r="AI72" s="201"/>
      <c r="AJ72" s="201"/>
      <c r="AK72" s="201"/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4"/>
      <c r="AX72" s="204"/>
      <c r="AY72" s="204"/>
      <c r="AZ72" s="237">
        <f t="shared" si="75"/>
        <v>0</v>
      </c>
      <c r="BA72" s="238">
        <f t="shared" si="76"/>
        <v>0</v>
      </c>
      <c r="BB72" s="238">
        <f>BD72/勤務日数!$E$20</f>
        <v>0</v>
      </c>
      <c r="BC72" s="238">
        <f t="shared" si="77"/>
        <v>0</v>
      </c>
      <c r="BD72" s="29">
        <f>(DAY(BE72)*24+HOUR(BE72)+MINUTE(BE72)/60)/勤務日数!$F$17</f>
        <v>0</v>
      </c>
      <c r="BE72" s="202">
        <f t="shared" si="78"/>
        <v>0</v>
      </c>
      <c r="BF72" s="238">
        <f>BH72/勤務日数!$E$20</f>
        <v>0</v>
      </c>
      <c r="BG72" s="238">
        <f t="shared" ref="BG72:BG135" si="86">IF(BG$5=0,0,BH72/BG$5)</f>
        <v>0</v>
      </c>
      <c r="BH72" s="29">
        <f>(DAY(BI72)*24+HOUR(BI72)+MINUTE(BI72)/60)/勤務日数!$F$17</f>
        <v>0</v>
      </c>
      <c r="BI72" s="202">
        <f t="shared" si="79"/>
        <v>0</v>
      </c>
      <c r="BJ72" s="238">
        <f>BL72/勤務日数!$E$20</f>
        <v>0</v>
      </c>
      <c r="BK72" s="238">
        <f t="shared" ref="BK72:BK135" si="87">IF(BK$5=0,0,BL72/BK$5)</f>
        <v>0</v>
      </c>
      <c r="BL72" s="29">
        <f>(DAY(BM72)*24+HOUR(BM72)+MINUTE(BM72)/60)/勤務日数!$F$17</f>
        <v>0</v>
      </c>
      <c r="BM72" s="202">
        <f t="shared" si="80"/>
        <v>0</v>
      </c>
      <c r="BN72" s="238">
        <f>BP72/勤務日数!$E$20</f>
        <v>0</v>
      </c>
      <c r="BO72" s="238">
        <f t="shared" si="81"/>
        <v>0</v>
      </c>
      <c r="BP72" s="29">
        <f>(DAY(BQ72)*24+HOUR(BQ72)+MINUTE(BQ72)/60)/勤務日数!$F$17</f>
        <v>0</v>
      </c>
      <c r="BQ72" s="202">
        <f t="shared" si="82"/>
        <v>0</v>
      </c>
      <c r="BR72" s="238">
        <f>BT72/勤務日数!$E$20</f>
        <v>0</v>
      </c>
      <c r="BS72" s="238">
        <f t="shared" si="83"/>
        <v>0</v>
      </c>
      <c r="BT72" s="29">
        <f>(DAY(BU72)*24+HOUR(BU72)+MINUTE(BU72)/60)/勤務日数!$F$17</f>
        <v>0</v>
      </c>
      <c r="BU72" s="202">
        <f t="shared" si="84"/>
        <v>0</v>
      </c>
    </row>
    <row r="73" spans="1:73" ht="12.6" customHeight="1">
      <c r="A73" s="174" t="str">
        <f t="shared" si="85"/>
        <v>STMF_BRANCH-1352</v>
      </c>
      <c r="B73" s="195">
        <v>22</v>
      </c>
      <c r="C73" s="240" t="s">
        <v>592</v>
      </c>
      <c r="D73" s="310" t="s">
        <v>378</v>
      </c>
      <c r="E73" s="286" t="s">
        <v>84</v>
      </c>
      <c r="F73" s="286" t="s">
        <v>85</v>
      </c>
      <c r="G73" s="286" t="s">
        <v>39</v>
      </c>
      <c r="H73" s="286" t="s">
        <v>352</v>
      </c>
      <c r="I73" s="286"/>
      <c r="J73" s="286"/>
      <c r="K73" s="286"/>
      <c r="L73" s="286"/>
      <c r="M73" s="286"/>
      <c r="N73" s="286"/>
      <c r="O73" s="287" t="s">
        <v>222</v>
      </c>
      <c r="P73" s="287" t="s">
        <v>1183</v>
      </c>
      <c r="Q73" s="288" t="s">
        <v>1184</v>
      </c>
      <c r="R73" s="29" t="s">
        <v>237</v>
      </c>
      <c r="S73" s="201">
        <v>0</v>
      </c>
      <c r="T73" s="201"/>
      <c r="U73" s="201"/>
      <c r="V73" s="201"/>
      <c r="W73" s="201"/>
      <c r="X73" s="201"/>
      <c r="Y73" s="201"/>
      <c r="Z73" s="201"/>
      <c r="AA73" s="201"/>
      <c r="AB73" s="201"/>
      <c r="AC73" s="201"/>
      <c r="AD73" s="201"/>
      <c r="AE73" s="201"/>
      <c r="AF73" s="201"/>
      <c r="AG73" s="201"/>
      <c r="AH73" s="201"/>
      <c r="AI73" s="201"/>
      <c r="AJ73" s="201"/>
      <c r="AK73" s="201"/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4"/>
      <c r="AX73" s="204"/>
      <c r="AY73" s="204"/>
      <c r="AZ73" s="237">
        <f t="shared" si="75"/>
        <v>0</v>
      </c>
      <c r="BA73" s="238">
        <f t="shared" si="76"/>
        <v>0</v>
      </c>
      <c r="BB73" s="238">
        <f>BD73/勤務日数!$E$20</f>
        <v>0</v>
      </c>
      <c r="BC73" s="238">
        <f t="shared" si="77"/>
        <v>0</v>
      </c>
      <c r="BD73" s="29">
        <f>(DAY(BE73)*24+HOUR(BE73)+MINUTE(BE73)/60)/勤務日数!$F$17</f>
        <v>0</v>
      </c>
      <c r="BE73" s="202">
        <f t="shared" si="78"/>
        <v>0</v>
      </c>
      <c r="BF73" s="238">
        <f>BH73/勤務日数!$E$20</f>
        <v>0</v>
      </c>
      <c r="BG73" s="238">
        <f t="shared" si="86"/>
        <v>0</v>
      </c>
      <c r="BH73" s="29">
        <f>(DAY(BI73)*24+HOUR(BI73)+MINUTE(BI73)/60)/勤務日数!$F$17</f>
        <v>0</v>
      </c>
      <c r="BI73" s="202">
        <f t="shared" si="79"/>
        <v>0</v>
      </c>
      <c r="BJ73" s="238">
        <f>BL73/勤務日数!$E$20</f>
        <v>0</v>
      </c>
      <c r="BK73" s="238">
        <f t="shared" si="87"/>
        <v>0</v>
      </c>
      <c r="BL73" s="29">
        <f>(DAY(BM73)*24+HOUR(BM73)+MINUTE(BM73)/60)/勤務日数!$F$17</f>
        <v>0</v>
      </c>
      <c r="BM73" s="202">
        <f t="shared" si="80"/>
        <v>0</v>
      </c>
      <c r="BN73" s="238">
        <f>BP73/勤務日数!$E$20</f>
        <v>0</v>
      </c>
      <c r="BO73" s="238">
        <f t="shared" si="81"/>
        <v>0</v>
      </c>
      <c r="BP73" s="29">
        <f>(DAY(BQ73)*24+HOUR(BQ73)+MINUTE(BQ73)/60)/勤務日数!$F$17</f>
        <v>0</v>
      </c>
      <c r="BQ73" s="202">
        <f t="shared" si="82"/>
        <v>0</v>
      </c>
      <c r="BR73" s="238">
        <f>BT73/勤務日数!$E$20</f>
        <v>0</v>
      </c>
      <c r="BS73" s="238">
        <f t="shared" si="83"/>
        <v>0</v>
      </c>
      <c r="BT73" s="29">
        <f>(DAY(BU73)*24+HOUR(BU73)+MINUTE(BU73)/60)/勤務日数!$F$17</f>
        <v>0</v>
      </c>
      <c r="BU73" s="202">
        <f t="shared" si="84"/>
        <v>0</v>
      </c>
    </row>
    <row r="74" spans="1:73" ht="12.6" customHeight="1">
      <c r="A74" s="174" t="str">
        <f t="shared" si="85"/>
        <v>STMF_BRANCH-1354</v>
      </c>
      <c r="B74" s="195">
        <v>23</v>
      </c>
      <c r="C74" s="240" t="s">
        <v>592</v>
      </c>
      <c r="D74" s="310" t="s">
        <v>378</v>
      </c>
      <c r="E74" s="286" t="s">
        <v>84</v>
      </c>
      <c r="F74" s="286" t="s">
        <v>85</v>
      </c>
      <c r="G74" s="286" t="s">
        <v>39</v>
      </c>
      <c r="H74" s="286" t="s">
        <v>352</v>
      </c>
      <c r="I74" s="286"/>
      <c r="J74" s="286"/>
      <c r="K74" s="286"/>
      <c r="L74" s="286"/>
      <c r="M74" s="286"/>
      <c r="N74" s="286"/>
      <c r="O74" s="287" t="s">
        <v>222</v>
      </c>
      <c r="P74" s="287" t="s">
        <v>1185</v>
      </c>
      <c r="Q74" s="288" t="s">
        <v>1186</v>
      </c>
      <c r="R74" s="29" t="s">
        <v>237</v>
      </c>
      <c r="S74" s="201">
        <v>0</v>
      </c>
      <c r="T74" s="201"/>
      <c r="U74" s="201"/>
      <c r="V74" s="201"/>
      <c r="W74" s="201"/>
      <c r="X74" s="201"/>
      <c r="Y74" s="201"/>
      <c r="Z74" s="201"/>
      <c r="AA74" s="201"/>
      <c r="AB74" s="201"/>
      <c r="AC74" s="201"/>
      <c r="AD74" s="201"/>
      <c r="AE74" s="201"/>
      <c r="AF74" s="201"/>
      <c r="AG74" s="201"/>
      <c r="AH74" s="201"/>
      <c r="AI74" s="201"/>
      <c r="AJ74" s="201"/>
      <c r="AK74" s="201"/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4"/>
      <c r="AX74" s="204"/>
      <c r="AY74" s="204"/>
      <c r="AZ74" s="237">
        <f t="shared" si="63"/>
        <v>0</v>
      </c>
      <c r="BA74" s="238">
        <f t="shared" si="64"/>
        <v>0</v>
      </c>
      <c r="BB74" s="238">
        <f>BD74/勤務日数!$E$20</f>
        <v>0</v>
      </c>
      <c r="BC74" s="238">
        <f t="shared" si="77"/>
        <v>0</v>
      </c>
      <c r="BD74" s="29">
        <f>(DAY(BE74)*24+HOUR(BE74)+MINUTE(BE74)/60)/勤務日数!$F$17</f>
        <v>0</v>
      </c>
      <c r="BE74" s="202">
        <f t="shared" si="78"/>
        <v>0</v>
      </c>
      <c r="BF74" s="238">
        <f>BH74/勤務日数!$E$20</f>
        <v>0</v>
      </c>
      <c r="BG74" s="238">
        <f t="shared" si="86"/>
        <v>0</v>
      </c>
      <c r="BH74" s="29">
        <f>(DAY(BI74)*24+HOUR(BI74)+MINUTE(BI74)/60)/勤務日数!$F$17</f>
        <v>0</v>
      </c>
      <c r="BI74" s="202">
        <f t="shared" si="79"/>
        <v>0</v>
      </c>
      <c r="BJ74" s="238">
        <f>BL74/勤務日数!$E$20</f>
        <v>0</v>
      </c>
      <c r="BK74" s="238">
        <f t="shared" si="87"/>
        <v>0</v>
      </c>
      <c r="BL74" s="29">
        <f>(DAY(BM74)*24+HOUR(BM74)+MINUTE(BM74)/60)/勤務日数!$F$17</f>
        <v>0</v>
      </c>
      <c r="BM74" s="202">
        <f t="shared" si="80"/>
        <v>0</v>
      </c>
      <c r="BN74" s="238">
        <f>BP74/勤務日数!$E$20</f>
        <v>0</v>
      </c>
      <c r="BO74" s="238">
        <f t="shared" si="81"/>
        <v>0</v>
      </c>
      <c r="BP74" s="29">
        <f>(DAY(BQ74)*24+HOUR(BQ74)+MINUTE(BQ74)/60)/勤務日数!$F$17</f>
        <v>0</v>
      </c>
      <c r="BQ74" s="202">
        <f t="shared" si="82"/>
        <v>0</v>
      </c>
      <c r="BR74" s="238">
        <f>BT74/勤務日数!$E$20</f>
        <v>0</v>
      </c>
      <c r="BS74" s="238">
        <f t="shared" si="83"/>
        <v>0</v>
      </c>
      <c r="BT74" s="29">
        <f>(DAY(BU74)*24+HOUR(BU74)+MINUTE(BU74)/60)/勤務日数!$F$17</f>
        <v>0</v>
      </c>
      <c r="BU74" s="202">
        <f t="shared" si="84"/>
        <v>0</v>
      </c>
    </row>
    <row r="75" spans="1:73" ht="12.6" customHeight="1">
      <c r="A75" s="174" t="str">
        <f t="shared" si="85"/>
        <v>STMF_BRANCH-1355</v>
      </c>
      <c r="B75" s="195">
        <v>24</v>
      </c>
      <c r="C75" s="240" t="s">
        <v>592</v>
      </c>
      <c r="D75" s="310" t="s">
        <v>378</v>
      </c>
      <c r="E75" s="286" t="s">
        <v>84</v>
      </c>
      <c r="F75" s="286" t="s">
        <v>85</v>
      </c>
      <c r="G75" s="286" t="s">
        <v>39</v>
      </c>
      <c r="H75" s="286" t="s">
        <v>352</v>
      </c>
      <c r="I75" s="286"/>
      <c r="J75" s="286"/>
      <c r="K75" s="286"/>
      <c r="L75" s="286"/>
      <c r="M75" s="286"/>
      <c r="N75" s="286"/>
      <c r="O75" s="287" t="s">
        <v>222</v>
      </c>
      <c r="P75" s="287" t="s">
        <v>1198</v>
      </c>
      <c r="Q75" s="217" t="s">
        <v>1223</v>
      </c>
      <c r="R75" s="29" t="s">
        <v>237</v>
      </c>
      <c r="S75" s="201">
        <v>0</v>
      </c>
      <c r="T75" s="201"/>
      <c r="U75" s="201"/>
      <c r="V75" s="201"/>
      <c r="W75" s="201"/>
      <c r="X75" s="201"/>
      <c r="Y75" s="201"/>
      <c r="Z75" s="201"/>
      <c r="AA75" s="201"/>
      <c r="AB75" s="201"/>
      <c r="AC75" s="201"/>
      <c r="AD75" s="201"/>
      <c r="AE75" s="201"/>
      <c r="AF75" s="201"/>
      <c r="AG75" s="201"/>
      <c r="AH75" s="201"/>
      <c r="AI75" s="201"/>
      <c r="AJ75" s="201"/>
      <c r="AK75" s="201"/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4"/>
      <c r="AX75" s="204"/>
      <c r="AY75" s="204"/>
      <c r="AZ75" s="237">
        <f t="shared" ref="AZ75:AZ84" si="88">SUM(BB75,BF75,BJ75,BN75,BR75)</f>
        <v>0</v>
      </c>
      <c r="BA75" s="238">
        <f t="shared" ref="BA75:BA84" si="89">SUM(BD75,BH75,BL75,BP75,BT75)</f>
        <v>0</v>
      </c>
      <c r="BB75" s="238">
        <f>BD75/勤務日数!$E$20</f>
        <v>0</v>
      </c>
      <c r="BC75" s="238">
        <f t="shared" si="77"/>
        <v>0</v>
      </c>
      <c r="BD75" s="29">
        <f>(DAY(BE75)*24+HOUR(BE75)+MINUTE(BE75)/60)/勤務日数!$F$17</f>
        <v>0</v>
      </c>
      <c r="BE75" s="202">
        <f t="shared" si="78"/>
        <v>0</v>
      </c>
      <c r="BF75" s="238">
        <f>BH75/勤務日数!$E$20</f>
        <v>0</v>
      </c>
      <c r="BG75" s="238">
        <f t="shared" si="86"/>
        <v>0</v>
      </c>
      <c r="BH75" s="29">
        <f>(DAY(BI75)*24+HOUR(BI75)+MINUTE(BI75)/60)/勤務日数!$F$17</f>
        <v>0</v>
      </c>
      <c r="BI75" s="202">
        <f t="shared" si="79"/>
        <v>0</v>
      </c>
      <c r="BJ75" s="238">
        <f>BL75/勤務日数!$E$20</f>
        <v>0</v>
      </c>
      <c r="BK75" s="238">
        <f t="shared" si="87"/>
        <v>0</v>
      </c>
      <c r="BL75" s="29">
        <f>(DAY(BM75)*24+HOUR(BM75)+MINUTE(BM75)/60)/勤務日数!$F$17</f>
        <v>0</v>
      </c>
      <c r="BM75" s="202">
        <f t="shared" si="80"/>
        <v>0</v>
      </c>
      <c r="BN75" s="238">
        <f>BP75/勤務日数!$E$20</f>
        <v>0</v>
      </c>
      <c r="BO75" s="238">
        <f t="shared" si="81"/>
        <v>0</v>
      </c>
      <c r="BP75" s="29">
        <f>(DAY(BQ75)*24+HOUR(BQ75)+MINUTE(BQ75)/60)/勤務日数!$F$17</f>
        <v>0</v>
      </c>
      <c r="BQ75" s="202">
        <f t="shared" si="82"/>
        <v>0</v>
      </c>
      <c r="BR75" s="238">
        <f>BT75/勤務日数!$E$20</f>
        <v>0</v>
      </c>
      <c r="BS75" s="238">
        <f t="shared" si="83"/>
        <v>0</v>
      </c>
      <c r="BT75" s="29">
        <f>(DAY(BU75)*24+HOUR(BU75)+MINUTE(BU75)/60)/勤務日数!$F$17</f>
        <v>0</v>
      </c>
      <c r="BU75" s="202">
        <f t="shared" si="84"/>
        <v>0</v>
      </c>
    </row>
    <row r="76" spans="1:73" ht="12.6" customHeight="1">
      <c r="A76" s="174" t="str">
        <f t="shared" si="85"/>
        <v/>
      </c>
      <c r="B76" s="195">
        <v>25</v>
      </c>
      <c r="C76" s="240" t="s">
        <v>592</v>
      </c>
      <c r="D76" s="310" t="s">
        <v>378</v>
      </c>
      <c r="E76" s="286"/>
      <c r="F76" s="286"/>
      <c r="G76" s="286"/>
      <c r="H76" s="286"/>
      <c r="I76" s="286"/>
      <c r="J76" s="286"/>
      <c r="K76" s="286"/>
      <c r="L76" s="286"/>
      <c r="M76" s="286"/>
      <c r="N76" s="286"/>
      <c r="O76" s="287"/>
      <c r="P76" s="287"/>
      <c r="Q76" s="217"/>
      <c r="R76" s="29"/>
      <c r="S76" s="201">
        <v>0</v>
      </c>
      <c r="T76" s="201"/>
      <c r="U76" s="201"/>
      <c r="V76" s="201"/>
      <c r="W76" s="201"/>
      <c r="X76" s="201"/>
      <c r="Y76" s="201"/>
      <c r="Z76" s="201"/>
      <c r="AA76" s="201"/>
      <c r="AB76" s="201"/>
      <c r="AC76" s="201"/>
      <c r="AD76" s="201"/>
      <c r="AE76" s="201"/>
      <c r="AF76" s="201"/>
      <c r="AG76" s="201"/>
      <c r="AH76" s="201"/>
      <c r="AI76" s="201"/>
      <c r="AJ76" s="201"/>
      <c r="AK76" s="201"/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4"/>
      <c r="AX76" s="204"/>
      <c r="AY76" s="204"/>
      <c r="AZ76" s="237">
        <f t="shared" si="88"/>
        <v>0</v>
      </c>
      <c r="BA76" s="238">
        <f t="shared" si="89"/>
        <v>0</v>
      </c>
      <c r="BB76" s="238">
        <f>BD76/勤務日数!$E$20</f>
        <v>0</v>
      </c>
      <c r="BC76" s="238">
        <f t="shared" si="77"/>
        <v>0</v>
      </c>
      <c r="BD76" s="29">
        <f>(DAY(BE76)*24+HOUR(BE76)+MINUTE(BE76)/60)/勤務日数!$F$17</f>
        <v>0</v>
      </c>
      <c r="BE76" s="202">
        <f t="shared" si="78"/>
        <v>0</v>
      </c>
      <c r="BF76" s="238">
        <f>BH76/勤務日数!$E$20</f>
        <v>0</v>
      </c>
      <c r="BG76" s="238">
        <f t="shared" si="86"/>
        <v>0</v>
      </c>
      <c r="BH76" s="29">
        <f>(DAY(BI76)*24+HOUR(BI76)+MINUTE(BI76)/60)/勤務日数!$F$17</f>
        <v>0</v>
      </c>
      <c r="BI76" s="202">
        <f t="shared" si="79"/>
        <v>0</v>
      </c>
      <c r="BJ76" s="238">
        <f>BL76/勤務日数!$E$20</f>
        <v>0</v>
      </c>
      <c r="BK76" s="238">
        <f t="shared" si="87"/>
        <v>0</v>
      </c>
      <c r="BL76" s="29">
        <f>(DAY(BM76)*24+HOUR(BM76)+MINUTE(BM76)/60)/勤務日数!$F$17</f>
        <v>0</v>
      </c>
      <c r="BM76" s="202">
        <f t="shared" si="80"/>
        <v>0</v>
      </c>
      <c r="BN76" s="238">
        <f>BP76/勤務日数!$E$20</f>
        <v>0</v>
      </c>
      <c r="BO76" s="238">
        <f t="shared" si="81"/>
        <v>0</v>
      </c>
      <c r="BP76" s="29">
        <f>(DAY(BQ76)*24+HOUR(BQ76)+MINUTE(BQ76)/60)/勤務日数!$F$17</f>
        <v>0</v>
      </c>
      <c r="BQ76" s="202">
        <f t="shared" si="82"/>
        <v>0</v>
      </c>
      <c r="BR76" s="238">
        <f>BT76/勤務日数!$E$20</f>
        <v>0</v>
      </c>
      <c r="BS76" s="238">
        <f t="shared" si="83"/>
        <v>0</v>
      </c>
      <c r="BT76" s="29">
        <f>(DAY(BU76)*24+HOUR(BU76)+MINUTE(BU76)/60)/勤務日数!$F$17</f>
        <v>0</v>
      </c>
      <c r="BU76" s="202">
        <f t="shared" si="84"/>
        <v>0</v>
      </c>
    </row>
    <row r="77" spans="1:73" ht="12.6" customHeight="1">
      <c r="A77" s="174" t="str">
        <f t="shared" si="85"/>
        <v>STMF_BRANCH-1347</v>
      </c>
      <c r="B77" s="195">
        <v>26</v>
      </c>
      <c r="C77" s="240" t="s">
        <v>592</v>
      </c>
      <c r="D77" s="310" t="s">
        <v>378</v>
      </c>
      <c r="E77" s="286" t="s">
        <v>84</v>
      </c>
      <c r="F77" s="286" t="s">
        <v>85</v>
      </c>
      <c r="G77" s="286" t="s">
        <v>197</v>
      </c>
      <c r="H77" s="286" t="s">
        <v>351</v>
      </c>
      <c r="I77" s="286"/>
      <c r="J77" s="286"/>
      <c r="K77" s="286"/>
      <c r="L77" s="286"/>
      <c r="M77" s="286"/>
      <c r="N77" s="286"/>
      <c r="O77" s="287" t="s">
        <v>624</v>
      </c>
      <c r="P77" s="287" t="s">
        <v>1025</v>
      </c>
      <c r="Q77" s="217" t="s">
        <v>1026</v>
      </c>
      <c r="R77" s="29" t="s">
        <v>240</v>
      </c>
      <c r="S77" s="201">
        <v>0</v>
      </c>
      <c r="T77" s="201"/>
      <c r="U77" s="201"/>
      <c r="V77" s="201"/>
      <c r="W77" s="201"/>
      <c r="X77" s="201"/>
      <c r="Y77" s="201"/>
      <c r="Z77" s="201"/>
      <c r="AA77" s="201"/>
      <c r="AB77" s="201"/>
      <c r="AC77" s="201"/>
      <c r="AD77" s="201"/>
      <c r="AE77" s="201"/>
      <c r="AF77" s="201"/>
      <c r="AG77" s="201"/>
      <c r="AH77" s="201"/>
      <c r="AI77" s="201"/>
      <c r="AJ77" s="201"/>
      <c r="AK77" s="201"/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4"/>
      <c r="AX77" s="204"/>
      <c r="AY77" s="204"/>
      <c r="AZ77" s="237">
        <f t="shared" si="88"/>
        <v>0</v>
      </c>
      <c r="BA77" s="238">
        <f t="shared" si="89"/>
        <v>0</v>
      </c>
      <c r="BB77" s="238">
        <f>BD77/勤務日数!$E$20</f>
        <v>0</v>
      </c>
      <c r="BC77" s="238">
        <f t="shared" si="77"/>
        <v>0</v>
      </c>
      <c r="BD77" s="29">
        <f>(DAY(BE77)*24+HOUR(BE77)+MINUTE(BE77)/60)/勤務日数!$F$17</f>
        <v>0</v>
      </c>
      <c r="BE77" s="202">
        <f t="shared" si="78"/>
        <v>0</v>
      </c>
      <c r="BF77" s="238">
        <f>BH77/勤務日数!$E$20</f>
        <v>0</v>
      </c>
      <c r="BG77" s="238">
        <f t="shared" si="86"/>
        <v>0</v>
      </c>
      <c r="BH77" s="29">
        <f>(DAY(BI77)*24+HOUR(BI77)+MINUTE(BI77)/60)/勤務日数!$F$17</f>
        <v>0</v>
      </c>
      <c r="BI77" s="202">
        <f t="shared" si="79"/>
        <v>0</v>
      </c>
      <c r="BJ77" s="238">
        <f>BL77/勤務日数!$E$20</f>
        <v>0</v>
      </c>
      <c r="BK77" s="238">
        <f t="shared" si="87"/>
        <v>0</v>
      </c>
      <c r="BL77" s="29">
        <f>(DAY(BM77)*24+HOUR(BM77)+MINUTE(BM77)/60)/勤務日数!$F$17</f>
        <v>0</v>
      </c>
      <c r="BM77" s="202">
        <f t="shared" si="80"/>
        <v>0</v>
      </c>
      <c r="BN77" s="238">
        <f>BP77/勤務日数!$E$20</f>
        <v>0</v>
      </c>
      <c r="BO77" s="238">
        <f t="shared" si="81"/>
        <v>0</v>
      </c>
      <c r="BP77" s="29">
        <f>(DAY(BQ77)*24+HOUR(BQ77)+MINUTE(BQ77)/60)/勤務日数!$F$17</f>
        <v>0</v>
      </c>
      <c r="BQ77" s="202">
        <f t="shared" si="82"/>
        <v>0</v>
      </c>
      <c r="BR77" s="238">
        <f>BT77/勤務日数!$E$20</f>
        <v>0</v>
      </c>
      <c r="BS77" s="238">
        <f t="shared" si="83"/>
        <v>0</v>
      </c>
      <c r="BT77" s="29">
        <f>(DAY(BU77)*24+HOUR(BU77)+MINUTE(BU77)/60)/勤務日数!$F$17</f>
        <v>0</v>
      </c>
      <c r="BU77" s="202">
        <f t="shared" si="84"/>
        <v>0</v>
      </c>
    </row>
    <row r="78" spans="1:73" ht="12.6" customHeight="1">
      <c r="A78" s="174" t="str">
        <f t="shared" si="85"/>
        <v/>
      </c>
      <c r="B78" s="195">
        <v>27</v>
      </c>
      <c r="C78" s="240" t="s">
        <v>592</v>
      </c>
      <c r="D78" s="310" t="s">
        <v>378</v>
      </c>
      <c r="E78" s="286"/>
      <c r="F78" s="286"/>
      <c r="G78" s="286"/>
      <c r="H78" s="286"/>
      <c r="I78" s="286"/>
      <c r="J78" s="286"/>
      <c r="K78" s="286"/>
      <c r="L78" s="286"/>
      <c r="M78" s="286"/>
      <c r="N78" s="286"/>
      <c r="O78" s="287"/>
      <c r="P78" s="287"/>
      <c r="Q78" s="217"/>
      <c r="R78" s="29"/>
      <c r="S78" s="201">
        <v>0</v>
      </c>
      <c r="T78" s="201"/>
      <c r="U78" s="201"/>
      <c r="V78" s="201"/>
      <c r="W78" s="201"/>
      <c r="X78" s="201"/>
      <c r="Y78" s="201"/>
      <c r="Z78" s="201"/>
      <c r="AA78" s="201"/>
      <c r="AB78" s="201"/>
      <c r="AC78" s="201"/>
      <c r="AD78" s="201"/>
      <c r="AE78" s="201"/>
      <c r="AF78" s="201"/>
      <c r="AG78" s="201"/>
      <c r="AH78" s="201"/>
      <c r="AI78" s="201"/>
      <c r="AJ78" s="201"/>
      <c r="AK78" s="201"/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4"/>
      <c r="AX78" s="204"/>
      <c r="AY78" s="204"/>
      <c r="AZ78" s="237">
        <f t="shared" si="88"/>
        <v>0</v>
      </c>
      <c r="BA78" s="238">
        <f t="shared" si="89"/>
        <v>0</v>
      </c>
      <c r="BB78" s="238">
        <f>BD78/勤務日数!$E$20</f>
        <v>0</v>
      </c>
      <c r="BC78" s="238">
        <f t="shared" si="77"/>
        <v>0</v>
      </c>
      <c r="BD78" s="29">
        <f>(DAY(BE78)*24+HOUR(BE78)+MINUTE(BE78)/60)/勤務日数!$F$17</f>
        <v>0</v>
      </c>
      <c r="BE78" s="202">
        <f t="shared" si="78"/>
        <v>0</v>
      </c>
      <c r="BF78" s="238">
        <f>BH78/勤務日数!$E$20</f>
        <v>0</v>
      </c>
      <c r="BG78" s="238">
        <f t="shared" si="86"/>
        <v>0</v>
      </c>
      <c r="BH78" s="29">
        <f>(DAY(BI78)*24+HOUR(BI78)+MINUTE(BI78)/60)/勤務日数!$F$17</f>
        <v>0</v>
      </c>
      <c r="BI78" s="202">
        <f t="shared" si="79"/>
        <v>0</v>
      </c>
      <c r="BJ78" s="238">
        <f>BL78/勤務日数!$E$20</f>
        <v>0</v>
      </c>
      <c r="BK78" s="238">
        <f t="shared" si="87"/>
        <v>0</v>
      </c>
      <c r="BL78" s="29">
        <f>(DAY(BM78)*24+HOUR(BM78)+MINUTE(BM78)/60)/勤務日数!$F$17</f>
        <v>0</v>
      </c>
      <c r="BM78" s="202">
        <f t="shared" si="80"/>
        <v>0</v>
      </c>
      <c r="BN78" s="238">
        <f>BP78/勤務日数!$E$20</f>
        <v>0</v>
      </c>
      <c r="BO78" s="238">
        <f t="shared" si="81"/>
        <v>0</v>
      </c>
      <c r="BP78" s="29">
        <f>(DAY(BQ78)*24+HOUR(BQ78)+MINUTE(BQ78)/60)/勤務日数!$F$17</f>
        <v>0</v>
      </c>
      <c r="BQ78" s="202">
        <f t="shared" si="82"/>
        <v>0</v>
      </c>
      <c r="BR78" s="238">
        <f>BT78/勤務日数!$E$20</f>
        <v>0</v>
      </c>
      <c r="BS78" s="238">
        <f t="shared" si="83"/>
        <v>0</v>
      </c>
      <c r="BT78" s="29">
        <f>(DAY(BU78)*24+HOUR(BU78)+MINUTE(BU78)/60)/勤務日数!$F$17</f>
        <v>0</v>
      </c>
      <c r="BU78" s="202">
        <f t="shared" si="84"/>
        <v>0</v>
      </c>
    </row>
    <row r="79" spans="1:73" ht="12.6" customHeight="1">
      <c r="A79" s="174" t="str">
        <f t="shared" si="85"/>
        <v>STMF_KAIZEN-224</v>
      </c>
      <c r="B79" s="195">
        <v>28</v>
      </c>
      <c r="C79" s="240" t="s">
        <v>592</v>
      </c>
      <c r="D79" s="310" t="s">
        <v>378</v>
      </c>
      <c r="E79" s="286" t="s">
        <v>84</v>
      </c>
      <c r="F79" s="286" t="s">
        <v>85</v>
      </c>
      <c r="G79" s="286" t="s">
        <v>639</v>
      </c>
      <c r="H79" s="286" t="s">
        <v>124</v>
      </c>
      <c r="I79" s="286" t="s">
        <v>1187</v>
      </c>
      <c r="J79" s="286"/>
      <c r="K79" s="286"/>
      <c r="L79" s="286"/>
      <c r="M79" s="286"/>
      <c r="N79" s="286"/>
      <c r="O79" s="287" t="s">
        <v>222</v>
      </c>
      <c r="P79" s="287" t="s">
        <v>1188</v>
      </c>
      <c r="Q79" s="217" t="s">
        <v>1189</v>
      </c>
      <c r="R79" s="29" t="s">
        <v>372</v>
      </c>
      <c r="S79" s="201">
        <v>0</v>
      </c>
      <c r="T79" s="201"/>
      <c r="U79" s="201"/>
      <c r="V79" s="201"/>
      <c r="W79" s="201"/>
      <c r="X79" s="201"/>
      <c r="Y79" s="201"/>
      <c r="Z79" s="201"/>
      <c r="AA79" s="201"/>
      <c r="AB79" s="201"/>
      <c r="AC79" s="201"/>
      <c r="AD79" s="201"/>
      <c r="AE79" s="201"/>
      <c r="AF79" s="201"/>
      <c r="AG79" s="201"/>
      <c r="AH79" s="201"/>
      <c r="AI79" s="201"/>
      <c r="AJ79" s="201"/>
      <c r="AK79" s="201"/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4"/>
      <c r="AX79" s="204"/>
      <c r="AY79" s="204"/>
      <c r="AZ79" s="237">
        <f t="shared" si="88"/>
        <v>0</v>
      </c>
      <c r="BA79" s="238">
        <f t="shared" si="89"/>
        <v>0</v>
      </c>
      <c r="BB79" s="238">
        <f>BD79/勤務日数!$E$20</f>
        <v>0</v>
      </c>
      <c r="BC79" s="238">
        <f t="shared" si="77"/>
        <v>0</v>
      </c>
      <c r="BD79" s="29">
        <f>(DAY(BE79)*24+HOUR(BE79)+MINUTE(BE79)/60)/勤務日数!$F$17</f>
        <v>0</v>
      </c>
      <c r="BE79" s="202">
        <f t="shared" si="78"/>
        <v>0</v>
      </c>
      <c r="BF79" s="238">
        <f>BH79/勤務日数!$E$20</f>
        <v>0</v>
      </c>
      <c r="BG79" s="238">
        <f t="shared" si="86"/>
        <v>0</v>
      </c>
      <c r="BH79" s="29">
        <f>(DAY(BI79)*24+HOUR(BI79)+MINUTE(BI79)/60)/勤務日数!$F$17</f>
        <v>0</v>
      </c>
      <c r="BI79" s="202">
        <f t="shared" si="79"/>
        <v>0</v>
      </c>
      <c r="BJ79" s="238">
        <f>BL79/勤務日数!$E$20</f>
        <v>0</v>
      </c>
      <c r="BK79" s="238">
        <f t="shared" si="87"/>
        <v>0</v>
      </c>
      <c r="BL79" s="29">
        <f>(DAY(BM79)*24+HOUR(BM79)+MINUTE(BM79)/60)/勤務日数!$F$17</f>
        <v>0</v>
      </c>
      <c r="BM79" s="202">
        <f t="shared" si="80"/>
        <v>0</v>
      </c>
      <c r="BN79" s="238">
        <f>BP79/勤務日数!$E$20</f>
        <v>0</v>
      </c>
      <c r="BO79" s="238">
        <f t="shared" si="81"/>
        <v>0</v>
      </c>
      <c r="BP79" s="29">
        <f>(DAY(BQ79)*24+HOUR(BQ79)+MINUTE(BQ79)/60)/勤務日数!$F$17</f>
        <v>0</v>
      </c>
      <c r="BQ79" s="202">
        <f t="shared" si="82"/>
        <v>0</v>
      </c>
      <c r="BR79" s="238">
        <f>BT79/勤務日数!$E$20</f>
        <v>0</v>
      </c>
      <c r="BS79" s="238">
        <f t="shared" si="83"/>
        <v>0</v>
      </c>
      <c r="BT79" s="29">
        <f>(DAY(BU79)*24+HOUR(BU79)+MINUTE(BU79)/60)/勤務日数!$F$17</f>
        <v>0</v>
      </c>
      <c r="BU79" s="202">
        <f t="shared" si="84"/>
        <v>0</v>
      </c>
    </row>
    <row r="80" spans="1:73" ht="12.6" customHeight="1">
      <c r="A80" s="174" t="str">
        <f t="shared" si="85"/>
        <v>STMF_KAIZEN-223</v>
      </c>
      <c r="B80" s="195">
        <v>29</v>
      </c>
      <c r="C80" s="240" t="s">
        <v>592</v>
      </c>
      <c r="D80" s="310" t="s">
        <v>378</v>
      </c>
      <c r="E80" s="286" t="s">
        <v>84</v>
      </c>
      <c r="F80" s="286" t="s">
        <v>85</v>
      </c>
      <c r="G80" s="286" t="s">
        <v>639</v>
      </c>
      <c r="H80" s="286" t="s">
        <v>354</v>
      </c>
      <c r="I80" s="286" t="s">
        <v>355</v>
      </c>
      <c r="J80" s="286"/>
      <c r="K80" s="286"/>
      <c r="L80" s="286"/>
      <c r="M80" s="286"/>
      <c r="N80" s="286"/>
      <c r="O80" s="287" t="s">
        <v>222</v>
      </c>
      <c r="P80" s="287" t="s">
        <v>1179</v>
      </c>
      <c r="Q80" s="217" t="s">
        <v>1181</v>
      </c>
      <c r="R80" s="29" t="s">
        <v>256</v>
      </c>
      <c r="S80" s="201">
        <v>0</v>
      </c>
      <c r="T80" s="201"/>
      <c r="U80" s="201"/>
      <c r="V80" s="201"/>
      <c r="W80" s="201"/>
      <c r="X80" s="201"/>
      <c r="Y80" s="201"/>
      <c r="Z80" s="201"/>
      <c r="AA80" s="201"/>
      <c r="AB80" s="201"/>
      <c r="AC80" s="201"/>
      <c r="AD80" s="201"/>
      <c r="AE80" s="201"/>
      <c r="AF80" s="201"/>
      <c r="AG80" s="201"/>
      <c r="AH80" s="201"/>
      <c r="AI80" s="201"/>
      <c r="AJ80" s="201"/>
      <c r="AK80" s="201"/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4"/>
      <c r="AX80" s="204"/>
      <c r="AY80" s="204"/>
      <c r="AZ80" s="237">
        <f t="shared" si="88"/>
        <v>0</v>
      </c>
      <c r="BA80" s="238">
        <f t="shared" si="89"/>
        <v>0</v>
      </c>
      <c r="BB80" s="238">
        <f>BD80/勤務日数!$E$20</f>
        <v>0</v>
      </c>
      <c r="BC80" s="238">
        <f t="shared" si="77"/>
        <v>0</v>
      </c>
      <c r="BD80" s="29">
        <f>(DAY(BE80)*24+HOUR(BE80)+MINUTE(BE80)/60)/勤務日数!$F$17</f>
        <v>0</v>
      </c>
      <c r="BE80" s="202">
        <f t="shared" si="78"/>
        <v>0</v>
      </c>
      <c r="BF80" s="238">
        <f>BH80/勤務日数!$E$20</f>
        <v>0</v>
      </c>
      <c r="BG80" s="238">
        <f t="shared" si="86"/>
        <v>0</v>
      </c>
      <c r="BH80" s="29">
        <f>(DAY(BI80)*24+HOUR(BI80)+MINUTE(BI80)/60)/勤務日数!$F$17</f>
        <v>0</v>
      </c>
      <c r="BI80" s="202">
        <f t="shared" si="79"/>
        <v>0</v>
      </c>
      <c r="BJ80" s="238">
        <f>BL80/勤務日数!$E$20</f>
        <v>0</v>
      </c>
      <c r="BK80" s="238">
        <f t="shared" si="87"/>
        <v>0</v>
      </c>
      <c r="BL80" s="29">
        <f>(DAY(BM80)*24+HOUR(BM80)+MINUTE(BM80)/60)/勤務日数!$F$17</f>
        <v>0</v>
      </c>
      <c r="BM80" s="202">
        <f t="shared" si="80"/>
        <v>0</v>
      </c>
      <c r="BN80" s="238">
        <f>BP80/勤務日数!$E$20</f>
        <v>0</v>
      </c>
      <c r="BO80" s="238">
        <f t="shared" si="81"/>
        <v>0</v>
      </c>
      <c r="BP80" s="29">
        <f>(DAY(BQ80)*24+HOUR(BQ80)+MINUTE(BQ80)/60)/勤務日数!$F$17</f>
        <v>0</v>
      </c>
      <c r="BQ80" s="202">
        <f t="shared" si="82"/>
        <v>0</v>
      </c>
      <c r="BR80" s="238">
        <f>BT80/勤務日数!$E$20</f>
        <v>0</v>
      </c>
      <c r="BS80" s="238">
        <f t="shared" si="83"/>
        <v>0</v>
      </c>
      <c r="BT80" s="29">
        <f>(DAY(BU80)*24+HOUR(BU80)+MINUTE(BU80)/60)/勤務日数!$F$17</f>
        <v>0</v>
      </c>
      <c r="BU80" s="202">
        <f t="shared" si="84"/>
        <v>0</v>
      </c>
    </row>
    <row r="81" spans="1:73" ht="12.6" customHeight="1">
      <c r="A81" s="174" t="str">
        <f t="shared" si="85"/>
        <v/>
      </c>
      <c r="B81" s="195">
        <v>30</v>
      </c>
      <c r="C81" s="240" t="s">
        <v>592</v>
      </c>
      <c r="D81" s="310" t="s">
        <v>378</v>
      </c>
      <c r="E81" s="286"/>
      <c r="F81" s="286"/>
      <c r="G81" s="286"/>
      <c r="H81" s="286"/>
      <c r="I81" s="286"/>
      <c r="J81" s="286"/>
      <c r="K81" s="286"/>
      <c r="L81" s="286"/>
      <c r="M81" s="286"/>
      <c r="N81" s="286"/>
      <c r="O81" s="287"/>
      <c r="P81" s="287"/>
      <c r="Q81" s="217"/>
      <c r="R81" s="29"/>
      <c r="S81" s="201">
        <v>0</v>
      </c>
      <c r="T81" s="201"/>
      <c r="U81" s="201"/>
      <c r="V81" s="201"/>
      <c r="W81" s="201"/>
      <c r="X81" s="201"/>
      <c r="Y81" s="201"/>
      <c r="Z81" s="201"/>
      <c r="AA81" s="201"/>
      <c r="AB81" s="201"/>
      <c r="AC81" s="201"/>
      <c r="AD81" s="201"/>
      <c r="AE81" s="201"/>
      <c r="AF81" s="201"/>
      <c r="AG81" s="201"/>
      <c r="AH81" s="201"/>
      <c r="AI81" s="201"/>
      <c r="AJ81" s="201"/>
      <c r="AK81" s="201"/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4"/>
      <c r="AX81" s="204"/>
      <c r="AY81" s="204"/>
      <c r="AZ81" s="237">
        <f t="shared" si="88"/>
        <v>0</v>
      </c>
      <c r="BA81" s="238">
        <f t="shared" si="89"/>
        <v>0</v>
      </c>
      <c r="BB81" s="238">
        <f>BD81/勤務日数!$E$20</f>
        <v>0</v>
      </c>
      <c r="BC81" s="238">
        <f t="shared" si="77"/>
        <v>0</v>
      </c>
      <c r="BD81" s="29">
        <f>(DAY(BE81)*24+HOUR(BE81)+MINUTE(BE81)/60)/勤務日数!$F$17</f>
        <v>0</v>
      </c>
      <c r="BE81" s="202">
        <f t="shared" si="78"/>
        <v>0</v>
      </c>
      <c r="BF81" s="238">
        <f>BH81/勤務日数!$E$20</f>
        <v>0</v>
      </c>
      <c r="BG81" s="238">
        <f t="shared" si="86"/>
        <v>0</v>
      </c>
      <c r="BH81" s="29">
        <f>(DAY(BI81)*24+HOUR(BI81)+MINUTE(BI81)/60)/勤務日数!$F$17</f>
        <v>0</v>
      </c>
      <c r="BI81" s="202">
        <f t="shared" si="79"/>
        <v>0</v>
      </c>
      <c r="BJ81" s="238">
        <f>BL81/勤務日数!$E$20</f>
        <v>0</v>
      </c>
      <c r="BK81" s="238">
        <f t="shared" si="87"/>
        <v>0</v>
      </c>
      <c r="BL81" s="29">
        <f>(DAY(BM81)*24+HOUR(BM81)+MINUTE(BM81)/60)/勤務日数!$F$17</f>
        <v>0</v>
      </c>
      <c r="BM81" s="202">
        <f t="shared" si="80"/>
        <v>0</v>
      </c>
      <c r="BN81" s="238">
        <f>BP81/勤務日数!$E$20</f>
        <v>0</v>
      </c>
      <c r="BO81" s="238">
        <f t="shared" si="81"/>
        <v>0</v>
      </c>
      <c r="BP81" s="29">
        <f>(DAY(BQ81)*24+HOUR(BQ81)+MINUTE(BQ81)/60)/勤務日数!$F$17</f>
        <v>0</v>
      </c>
      <c r="BQ81" s="202">
        <f t="shared" si="82"/>
        <v>0</v>
      </c>
      <c r="BR81" s="238">
        <f>BT81/勤務日数!$E$20</f>
        <v>0</v>
      </c>
      <c r="BS81" s="238">
        <f t="shared" si="83"/>
        <v>0</v>
      </c>
      <c r="BT81" s="29">
        <f>(DAY(BU81)*24+HOUR(BU81)+MINUTE(BU81)/60)/勤務日数!$F$17</f>
        <v>0</v>
      </c>
      <c r="BU81" s="202">
        <f t="shared" si="84"/>
        <v>0</v>
      </c>
    </row>
    <row r="82" spans="1:73" ht="12.6" customHeight="1">
      <c r="A82" s="174" t="str">
        <f t="shared" si="85"/>
        <v>STMF_KAIZEN-226</v>
      </c>
      <c r="B82" s="195">
        <v>31</v>
      </c>
      <c r="C82" s="240" t="s">
        <v>592</v>
      </c>
      <c r="D82" s="310" t="s">
        <v>378</v>
      </c>
      <c r="E82" s="286" t="s">
        <v>84</v>
      </c>
      <c r="F82" s="286" t="s">
        <v>85</v>
      </c>
      <c r="G82" s="286" t="s">
        <v>330</v>
      </c>
      <c r="H82" s="286" t="s">
        <v>354</v>
      </c>
      <c r="I82" s="286" t="s">
        <v>355</v>
      </c>
      <c r="J82" s="286"/>
      <c r="K82" s="286"/>
      <c r="L82" s="286"/>
      <c r="M82" s="286"/>
      <c r="N82" s="286"/>
      <c r="O82" s="287" t="s">
        <v>222</v>
      </c>
      <c r="P82" s="287" t="s">
        <v>1190</v>
      </c>
      <c r="Q82" s="217" t="s">
        <v>1191</v>
      </c>
      <c r="R82" s="29" t="s">
        <v>359</v>
      </c>
      <c r="S82" s="201">
        <v>0</v>
      </c>
      <c r="T82" s="201"/>
      <c r="U82" s="201"/>
      <c r="V82" s="201"/>
      <c r="W82" s="201"/>
      <c r="X82" s="201"/>
      <c r="Y82" s="201"/>
      <c r="Z82" s="201"/>
      <c r="AA82" s="201"/>
      <c r="AB82" s="201"/>
      <c r="AC82" s="201"/>
      <c r="AD82" s="201"/>
      <c r="AE82" s="201"/>
      <c r="AF82" s="201"/>
      <c r="AG82" s="201"/>
      <c r="AH82" s="201"/>
      <c r="AI82" s="201"/>
      <c r="AJ82" s="201"/>
      <c r="AK82" s="201"/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4"/>
      <c r="AX82" s="204"/>
      <c r="AY82" s="204"/>
      <c r="AZ82" s="237">
        <f t="shared" si="88"/>
        <v>0</v>
      </c>
      <c r="BA82" s="238">
        <f t="shared" si="89"/>
        <v>0</v>
      </c>
      <c r="BB82" s="238">
        <f>BD82/勤務日数!$E$20</f>
        <v>0</v>
      </c>
      <c r="BC82" s="238">
        <f t="shared" si="77"/>
        <v>0</v>
      </c>
      <c r="BD82" s="29">
        <f>(DAY(BE82)*24+HOUR(BE82)+MINUTE(BE82)/60)/勤務日数!$F$17</f>
        <v>0</v>
      </c>
      <c r="BE82" s="202">
        <f t="shared" si="78"/>
        <v>0</v>
      </c>
      <c r="BF82" s="238">
        <f>BH82/勤務日数!$E$20</f>
        <v>0</v>
      </c>
      <c r="BG82" s="238">
        <f t="shared" si="86"/>
        <v>0</v>
      </c>
      <c r="BH82" s="29">
        <f>(DAY(BI82)*24+HOUR(BI82)+MINUTE(BI82)/60)/勤務日数!$F$17</f>
        <v>0</v>
      </c>
      <c r="BI82" s="202">
        <f t="shared" si="79"/>
        <v>0</v>
      </c>
      <c r="BJ82" s="238">
        <f>BL82/勤務日数!$E$20</f>
        <v>0</v>
      </c>
      <c r="BK82" s="238">
        <f t="shared" si="87"/>
        <v>0</v>
      </c>
      <c r="BL82" s="29">
        <f>(DAY(BM82)*24+HOUR(BM82)+MINUTE(BM82)/60)/勤務日数!$F$17</f>
        <v>0</v>
      </c>
      <c r="BM82" s="202">
        <f t="shared" si="80"/>
        <v>0</v>
      </c>
      <c r="BN82" s="238">
        <f>BP82/勤務日数!$E$20</f>
        <v>0</v>
      </c>
      <c r="BO82" s="238">
        <f t="shared" si="81"/>
        <v>0</v>
      </c>
      <c r="BP82" s="29">
        <f>(DAY(BQ82)*24+HOUR(BQ82)+MINUTE(BQ82)/60)/勤務日数!$F$17</f>
        <v>0</v>
      </c>
      <c r="BQ82" s="202">
        <f t="shared" si="82"/>
        <v>0</v>
      </c>
      <c r="BR82" s="238">
        <f>BT82/勤務日数!$E$20</f>
        <v>0</v>
      </c>
      <c r="BS82" s="238">
        <f t="shared" si="83"/>
        <v>0</v>
      </c>
      <c r="BT82" s="29">
        <f>(DAY(BU82)*24+HOUR(BU82)+MINUTE(BU82)/60)/勤務日数!$F$17</f>
        <v>0</v>
      </c>
      <c r="BU82" s="202">
        <f t="shared" si="84"/>
        <v>0</v>
      </c>
    </row>
    <row r="83" spans="1:73" ht="12.6" customHeight="1">
      <c r="A83" s="174" t="str">
        <f t="shared" si="85"/>
        <v/>
      </c>
      <c r="B83" s="195">
        <v>32</v>
      </c>
      <c r="C83" s="240" t="s">
        <v>592</v>
      </c>
      <c r="D83" s="310" t="s">
        <v>378</v>
      </c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7"/>
      <c r="P83" s="287"/>
      <c r="Q83" s="217"/>
      <c r="R83" s="29"/>
      <c r="S83" s="201">
        <v>0</v>
      </c>
      <c r="T83" s="201"/>
      <c r="U83" s="201"/>
      <c r="V83" s="201"/>
      <c r="W83" s="201"/>
      <c r="X83" s="201"/>
      <c r="Y83" s="201"/>
      <c r="Z83" s="201"/>
      <c r="AA83" s="201"/>
      <c r="AB83" s="201"/>
      <c r="AC83" s="201"/>
      <c r="AD83" s="201"/>
      <c r="AE83" s="201"/>
      <c r="AF83" s="201"/>
      <c r="AG83" s="201"/>
      <c r="AH83" s="201"/>
      <c r="AI83" s="201"/>
      <c r="AJ83" s="201"/>
      <c r="AK83" s="201"/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4"/>
      <c r="AX83" s="204"/>
      <c r="AY83" s="204"/>
      <c r="AZ83" s="237">
        <f t="shared" si="88"/>
        <v>0</v>
      </c>
      <c r="BA83" s="238">
        <f t="shared" si="89"/>
        <v>0</v>
      </c>
      <c r="BB83" s="238">
        <f>BD83/勤務日数!$E$20</f>
        <v>0</v>
      </c>
      <c r="BC83" s="238">
        <f t="shared" si="77"/>
        <v>0</v>
      </c>
      <c r="BD83" s="29">
        <f>(DAY(BE83)*24+HOUR(BE83)+MINUTE(BE83)/60)/勤務日数!$F$17</f>
        <v>0</v>
      </c>
      <c r="BE83" s="202">
        <f t="shared" si="78"/>
        <v>0</v>
      </c>
      <c r="BF83" s="238">
        <f>BH83/勤務日数!$E$20</f>
        <v>0</v>
      </c>
      <c r="BG83" s="238">
        <f t="shared" si="86"/>
        <v>0</v>
      </c>
      <c r="BH83" s="29">
        <f>(DAY(BI83)*24+HOUR(BI83)+MINUTE(BI83)/60)/勤務日数!$F$17</f>
        <v>0</v>
      </c>
      <c r="BI83" s="202">
        <f t="shared" si="79"/>
        <v>0</v>
      </c>
      <c r="BJ83" s="238">
        <f>BL83/勤務日数!$E$20</f>
        <v>0</v>
      </c>
      <c r="BK83" s="238">
        <f t="shared" si="87"/>
        <v>0</v>
      </c>
      <c r="BL83" s="29">
        <f>(DAY(BM83)*24+HOUR(BM83)+MINUTE(BM83)/60)/勤務日数!$F$17</f>
        <v>0</v>
      </c>
      <c r="BM83" s="202">
        <f t="shared" si="80"/>
        <v>0</v>
      </c>
      <c r="BN83" s="238">
        <f>BP83/勤務日数!$E$20</f>
        <v>0</v>
      </c>
      <c r="BO83" s="238">
        <f t="shared" si="81"/>
        <v>0</v>
      </c>
      <c r="BP83" s="29">
        <f>(DAY(BQ83)*24+HOUR(BQ83)+MINUTE(BQ83)/60)/勤務日数!$F$17</f>
        <v>0</v>
      </c>
      <c r="BQ83" s="202">
        <f t="shared" si="82"/>
        <v>0</v>
      </c>
      <c r="BR83" s="238">
        <f>BT83/勤務日数!$E$20</f>
        <v>0</v>
      </c>
      <c r="BS83" s="238">
        <f t="shared" si="83"/>
        <v>0</v>
      </c>
      <c r="BT83" s="29">
        <f>(DAY(BU83)*24+HOUR(BU83)+MINUTE(BU83)/60)/勤務日数!$F$17</f>
        <v>0</v>
      </c>
      <c r="BU83" s="202">
        <f t="shared" si="84"/>
        <v>0</v>
      </c>
    </row>
    <row r="84" spans="1:73" ht="12.6" customHeight="1">
      <c r="A84" s="174" t="str">
        <f t="shared" si="85"/>
        <v/>
      </c>
      <c r="B84" s="195">
        <v>33</v>
      </c>
      <c r="C84" s="240" t="s">
        <v>592</v>
      </c>
      <c r="D84" s="310" t="s">
        <v>350</v>
      </c>
      <c r="E84" s="286"/>
      <c r="F84" s="286"/>
      <c r="G84" s="286"/>
      <c r="H84" s="286"/>
      <c r="I84" s="286"/>
      <c r="J84" s="286"/>
      <c r="K84" s="286"/>
      <c r="L84" s="286"/>
      <c r="M84" s="286"/>
      <c r="N84" s="286"/>
      <c r="O84" s="287"/>
      <c r="P84" s="287"/>
      <c r="Q84" s="216"/>
      <c r="R84" s="29"/>
      <c r="S84" s="201">
        <v>0</v>
      </c>
      <c r="T84" s="201"/>
      <c r="U84" s="201"/>
      <c r="V84" s="201"/>
      <c r="W84" s="201"/>
      <c r="X84" s="201"/>
      <c r="Y84" s="201"/>
      <c r="Z84" s="201"/>
      <c r="AA84" s="201"/>
      <c r="AB84" s="201"/>
      <c r="AC84" s="201"/>
      <c r="AD84" s="201"/>
      <c r="AE84" s="201"/>
      <c r="AF84" s="201"/>
      <c r="AG84" s="201"/>
      <c r="AH84" s="201"/>
      <c r="AI84" s="201"/>
      <c r="AJ84" s="201"/>
      <c r="AK84" s="201"/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4"/>
      <c r="AX84" s="204"/>
      <c r="AY84" s="204"/>
      <c r="AZ84" s="237">
        <f t="shared" si="88"/>
        <v>0</v>
      </c>
      <c r="BA84" s="238">
        <f t="shared" si="89"/>
        <v>0</v>
      </c>
      <c r="BB84" s="238">
        <f>BD84/勤務日数!$E$20</f>
        <v>0</v>
      </c>
      <c r="BC84" s="238">
        <f t="shared" si="77"/>
        <v>0</v>
      </c>
      <c r="BD84" s="29">
        <f>(DAY(BE84)*24+HOUR(BE84)+MINUTE(BE84)/60)/勤務日数!$F$17</f>
        <v>0</v>
      </c>
      <c r="BE84" s="202">
        <f t="shared" si="78"/>
        <v>0</v>
      </c>
      <c r="BF84" s="238">
        <f>BH84/勤務日数!$E$20</f>
        <v>0</v>
      </c>
      <c r="BG84" s="238">
        <f t="shared" si="86"/>
        <v>0</v>
      </c>
      <c r="BH84" s="29">
        <f>(DAY(BI84)*24+HOUR(BI84)+MINUTE(BI84)/60)/勤務日数!$F$17</f>
        <v>0</v>
      </c>
      <c r="BI84" s="202">
        <f t="shared" si="79"/>
        <v>0</v>
      </c>
      <c r="BJ84" s="238">
        <f>BL84/勤務日数!$E$20</f>
        <v>0</v>
      </c>
      <c r="BK84" s="238">
        <f t="shared" si="87"/>
        <v>0</v>
      </c>
      <c r="BL84" s="29">
        <f>(DAY(BM84)*24+HOUR(BM84)+MINUTE(BM84)/60)/勤務日数!$F$17</f>
        <v>0</v>
      </c>
      <c r="BM84" s="202">
        <f t="shared" si="80"/>
        <v>0</v>
      </c>
      <c r="BN84" s="238">
        <f>BP84/勤務日数!$E$20</f>
        <v>0</v>
      </c>
      <c r="BO84" s="238">
        <f t="shared" si="81"/>
        <v>0</v>
      </c>
      <c r="BP84" s="29">
        <f>(DAY(BQ84)*24+HOUR(BQ84)+MINUTE(BQ84)/60)/勤務日数!$F$17</f>
        <v>0</v>
      </c>
      <c r="BQ84" s="202">
        <f t="shared" si="82"/>
        <v>0</v>
      </c>
      <c r="BR84" s="238">
        <f>BT84/勤務日数!$E$20</f>
        <v>0</v>
      </c>
      <c r="BS84" s="238">
        <f t="shared" si="83"/>
        <v>0</v>
      </c>
      <c r="BT84" s="29">
        <f>(DAY(BU84)*24+HOUR(BU84)+MINUTE(BU84)/60)/勤務日数!$F$17</f>
        <v>0</v>
      </c>
      <c r="BU84" s="202">
        <f t="shared" si="84"/>
        <v>0</v>
      </c>
    </row>
    <row r="85" spans="1:73" ht="12.6" customHeight="1">
      <c r="A85" s="174" t="str">
        <f t="shared" si="85"/>
        <v>STMF_KAIZEN-217</v>
      </c>
      <c r="B85" s="195">
        <v>34</v>
      </c>
      <c r="C85" s="240" t="s">
        <v>592</v>
      </c>
      <c r="D85" s="310" t="s">
        <v>350</v>
      </c>
      <c r="E85" s="286" t="s">
        <v>84</v>
      </c>
      <c r="F85" s="286" t="s">
        <v>85</v>
      </c>
      <c r="G85" s="286" t="s">
        <v>197</v>
      </c>
      <c r="H85" s="286" t="s">
        <v>351</v>
      </c>
      <c r="I85" s="286"/>
      <c r="J85" s="286"/>
      <c r="K85" s="286"/>
      <c r="L85" s="286"/>
      <c r="M85" s="286"/>
      <c r="N85" s="286"/>
      <c r="O85" s="287" t="s">
        <v>222</v>
      </c>
      <c r="P85" s="287" t="s">
        <v>681</v>
      </c>
      <c r="Q85" s="217" t="s">
        <v>1091</v>
      </c>
      <c r="R85" s="29" t="s">
        <v>240</v>
      </c>
      <c r="S85" s="201">
        <v>0</v>
      </c>
      <c r="T85" s="201"/>
      <c r="U85" s="201"/>
      <c r="V85" s="201"/>
      <c r="W85" s="201"/>
      <c r="X85" s="201"/>
      <c r="Y85" s="201"/>
      <c r="Z85" s="201"/>
      <c r="AA85" s="201"/>
      <c r="AB85" s="201"/>
      <c r="AC85" s="201"/>
      <c r="AD85" s="201"/>
      <c r="AE85" s="201"/>
      <c r="AF85" s="201"/>
      <c r="AG85" s="201"/>
      <c r="AH85" s="201"/>
      <c r="AI85" s="201"/>
      <c r="AJ85" s="201"/>
      <c r="AK85" s="201"/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4"/>
      <c r="AX85" s="204"/>
      <c r="AY85" s="204"/>
      <c r="AZ85" s="237">
        <f t="shared" si="63"/>
        <v>0</v>
      </c>
      <c r="BA85" s="238">
        <f t="shared" si="64"/>
        <v>0</v>
      </c>
      <c r="BB85" s="238">
        <f>BD85/勤務日数!$E$20</f>
        <v>0</v>
      </c>
      <c r="BC85" s="238">
        <f t="shared" si="77"/>
        <v>0</v>
      </c>
      <c r="BD85" s="29">
        <f>(DAY(BE85)*24+HOUR(BE85)+MINUTE(BE85)/60)/勤務日数!$F$17</f>
        <v>0</v>
      </c>
      <c r="BE85" s="202">
        <f t="shared" si="78"/>
        <v>0</v>
      </c>
      <c r="BF85" s="238">
        <f>BH85/勤務日数!$E$20</f>
        <v>0</v>
      </c>
      <c r="BG85" s="238">
        <f t="shared" si="86"/>
        <v>0</v>
      </c>
      <c r="BH85" s="29">
        <f>(DAY(BI85)*24+HOUR(BI85)+MINUTE(BI85)/60)/勤務日数!$F$17</f>
        <v>0</v>
      </c>
      <c r="BI85" s="202">
        <f t="shared" si="79"/>
        <v>0</v>
      </c>
      <c r="BJ85" s="238">
        <f>BL85/勤務日数!$E$20</f>
        <v>0</v>
      </c>
      <c r="BK85" s="238">
        <f t="shared" si="87"/>
        <v>0</v>
      </c>
      <c r="BL85" s="29">
        <f>(DAY(BM85)*24+HOUR(BM85)+MINUTE(BM85)/60)/勤務日数!$F$17</f>
        <v>0</v>
      </c>
      <c r="BM85" s="202">
        <f t="shared" si="80"/>
        <v>0</v>
      </c>
      <c r="BN85" s="238">
        <f>BP85/勤務日数!$E$20</f>
        <v>0</v>
      </c>
      <c r="BO85" s="238">
        <f t="shared" si="81"/>
        <v>0</v>
      </c>
      <c r="BP85" s="29">
        <f>(DAY(BQ85)*24+HOUR(BQ85)+MINUTE(BQ85)/60)/勤務日数!$F$17</f>
        <v>0</v>
      </c>
      <c r="BQ85" s="202">
        <f t="shared" si="82"/>
        <v>0</v>
      </c>
      <c r="BR85" s="238">
        <f>BT85/勤務日数!$E$20</f>
        <v>0</v>
      </c>
      <c r="BS85" s="238">
        <f t="shared" si="83"/>
        <v>0</v>
      </c>
      <c r="BT85" s="29">
        <f>(DAY(BU85)*24+HOUR(BU85)+MINUTE(BU85)/60)/勤務日数!$F$17</f>
        <v>0</v>
      </c>
      <c r="BU85" s="202">
        <f t="shared" si="84"/>
        <v>0</v>
      </c>
    </row>
    <row r="86" spans="1:73" ht="12.6" customHeight="1">
      <c r="A86" s="174" t="str">
        <f t="shared" si="85"/>
        <v>MF_RNV-1</v>
      </c>
      <c r="B86" s="195">
        <v>35</v>
      </c>
      <c r="C86" s="240" t="s">
        <v>592</v>
      </c>
      <c r="D86" s="310" t="s">
        <v>350</v>
      </c>
      <c r="E86" s="286" t="s">
        <v>84</v>
      </c>
      <c r="F86" s="286" t="s">
        <v>85</v>
      </c>
      <c r="G86" s="286" t="s">
        <v>379</v>
      </c>
      <c r="H86" s="286" t="s">
        <v>382</v>
      </c>
      <c r="I86" s="286"/>
      <c r="J86" s="286"/>
      <c r="K86" s="286"/>
      <c r="L86" s="286"/>
      <c r="M86" s="286"/>
      <c r="N86" s="286"/>
      <c r="O86" s="287" t="s">
        <v>222</v>
      </c>
      <c r="P86" s="283" t="s">
        <v>1224</v>
      </c>
      <c r="Q86" s="217" t="s">
        <v>1225</v>
      </c>
      <c r="R86" s="29" t="s">
        <v>236</v>
      </c>
      <c r="S86" s="201">
        <v>0</v>
      </c>
      <c r="T86" s="201"/>
      <c r="U86" s="201"/>
      <c r="V86" s="201"/>
      <c r="W86" s="201"/>
      <c r="X86" s="201"/>
      <c r="Y86" s="201"/>
      <c r="Z86" s="201"/>
      <c r="AA86" s="201"/>
      <c r="AB86" s="201"/>
      <c r="AC86" s="201"/>
      <c r="AD86" s="201"/>
      <c r="AE86" s="201"/>
      <c r="AF86" s="201"/>
      <c r="AG86" s="201"/>
      <c r="AH86" s="201"/>
      <c r="AI86" s="201"/>
      <c r="AJ86" s="201"/>
      <c r="AK86" s="201"/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4"/>
      <c r="AX86" s="204"/>
      <c r="AY86" s="204"/>
      <c r="AZ86" s="237">
        <f t="shared" si="63"/>
        <v>0</v>
      </c>
      <c r="BA86" s="238">
        <f t="shared" si="64"/>
        <v>0</v>
      </c>
      <c r="BB86" s="238">
        <f>BD86/勤務日数!$E$20</f>
        <v>0</v>
      </c>
      <c r="BC86" s="238">
        <f t="shared" si="77"/>
        <v>0</v>
      </c>
      <c r="BD86" s="29">
        <f>(DAY(BE86)*24+HOUR(BE86)+MINUTE(BE86)/60)/勤務日数!$F$17</f>
        <v>0</v>
      </c>
      <c r="BE86" s="202">
        <f t="shared" si="78"/>
        <v>0</v>
      </c>
      <c r="BF86" s="238">
        <f>BH86/勤務日数!$E$20</f>
        <v>0</v>
      </c>
      <c r="BG86" s="238">
        <f t="shared" si="86"/>
        <v>0</v>
      </c>
      <c r="BH86" s="29">
        <f>(DAY(BI86)*24+HOUR(BI86)+MINUTE(BI86)/60)/勤務日数!$F$17</f>
        <v>0</v>
      </c>
      <c r="BI86" s="202">
        <f t="shared" si="79"/>
        <v>0</v>
      </c>
      <c r="BJ86" s="238">
        <f>BL86/勤務日数!$E$20</f>
        <v>0</v>
      </c>
      <c r="BK86" s="238">
        <f t="shared" si="87"/>
        <v>0</v>
      </c>
      <c r="BL86" s="29">
        <f>(DAY(BM86)*24+HOUR(BM86)+MINUTE(BM86)/60)/勤務日数!$F$17</f>
        <v>0</v>
      </c>
      <c r="BM86" s="202">
        <f t="shared" si="80"/>
        <v>0</v>
      </c>
      <c r="BN86" s="238">
        <f>BP86/勤務日数!$E$20</f>
        <v>0</v>
      </c>
      <c r="BO86" s="238">
        <f t="shared" si="81"/>
        <v>0</v>
      </c>
      <c r="BP86" s="29">
        <f>(DAY(BQ86)*24+HOUR(BQ86)+MINUTE(BQ86)/60)/勤務日数!$F$17</f>
        <v>0</v>
      </c>
      <c r="BQ86" s="202">
        <f t="shared" si="82"/>
        <v>0</v>
      </c>
      <c r="BR86" s="238">
        <f>BT86/勤務日数!$E$20</f>
        <v>0</v>
      </c>
      <c r="BS86" s="238">
        <f t="shared" si="83"/>
        <v>0</v>
      </c>
      <c r="BT86" s="29">
        <f>(DAY(BU86)*24+HOUR(BU86)+MINUTE(BU86)/60)/勤務日数!$F$17</f>
        <v>0</v>
      </c>
      <c r="BU86" s="202">
        <f t="shared" si="84"/>
        <v>0</v>
      </c>
    </row>
    <row r="87" spans="1:73" ht="12.6" customHeight="1">
      <c r="A87" s="174" t="str">
        <f t="shared" si="85"/>
        <v>MF_RNV-2</v>
      </c>
      <c r="B87" s="195">
        <v>36</v>
      </c>
      <c r="C87" s="240" t="s">
        <v>592</v>
      </c>
      <c r="D87" s="310" t="s">
        <v>350</v>
      </c>
      <c r="E87" s="286" t="s">
        <v>84</v>
      </c>
      <c r="F87" s="286" t="s">
        <v>85</v>
      </c>
      <c r="G87" s="286" t="s">
        <v>197</v>
      </c>
      <c r="H87" s="286" t="s">
        <v>351</v>
      </c>
      <c r="I87" s="286"/>
      <c r="J87" s="286"/>
      <c r="K87" s="286"/>
      <c r="L87" s="286"/>
      <c r="M87" s="286"/>
      <c r="N87" s="286"/>
      <c r="O87" s="287" t="s">
        <v>222</v>
      </c>
      <c r="P87" s="283" t="s">
        <v>1226</v>
      </c>
      <c r="Q87" s="217" t="s">
        <v>1227</v>
      </c>
      <c r="R87" s="29" t="s">
        <v>240</v>
      </c>
      <c r="S87" s="201">
        <v>0</v>
      </c>
      <c r="T87" s="201"/>
      <c r="U87" s="201"/>
      <c r="V87" s="201"/>
      <c r="W87" s="201"/>
      <c r="X87" s="201"/>
      <c r="Y87" s="201"/>
      <c r="Z87" s="201"/>
      <c r="AA87" s="201"/>
      <c r="AB87" s="201"/>
      <c r="AC87" s="201"/>
      <c r="AD87" s="201"/>
      <c r="AE87" s="201"/>
      <c r="AF87" s="201"/>
      <c r="AG87" s="201"/>
      <c r="AH87" s="201"/>
      <c r="AI87" s="201"/>
      <c r="AJ87" s="201"/>
      <c r="AK87" s="201"/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4"/>
      <c r="AX87" s="204"/>
      <c r="AY87" s="204"/>
      <c r="AZ87" s="237">
        <f t="shared" ref="AZ87" si="90">SUM(BB87,BF87,BJ87,BN87,BR87)</f>
        <v>0</v>
      </c>
      <c r="BA87" s="238">
        <f t="shared" ref="BA87" si="91">SUM(BD87,BH87,BL87,BP87,BT87)</f>
        <v>0</v>
      </c>
      <c r="BB87" s="238">
        <f>BD87/勤務日数!$E$20</f>
        <v>0</v>
      </c>
      <c r="BC87" s="238">
        <f t="shared" si="77"/>
        <v>0</v>
      </c>
      <c r="BD87" s="29">
        <f>(DAY(BE87)*24+HOUR(BE87)+MINUTE(BE87)/60)/勤務日数!$F$17</f>
        <v>0</v>
      </c>
      <c r="BE87" s="202">
        <f t="shared" si="78"/>
        <v>0</v>
      </c>
      <c r="BF87" s="238">
        <f>BH87/勤務日数!$E$20</f>
        <v>0</v>
      </c>
      <c r="BG87" s="238">
        <f t="shared" si="86"/>
        <v>0</v>
      </c>
      <c r="BH87" s="29">
        <f>(DAY(BI87)*24+HOUR(BI87)+MINUTE(BI87)/60)/勤務日数!$F$17</f>
        <v>0</v>
      </c>
      <c r="BI87" s="202">
        <f t="shared" si="79"/>
        <v>0</v>
      </c>
      <c r="BJ87" s="238">
        <f>BL87/勤務日数!$E$20</f>
        <v>0</v>
      </c>
      <c r="BK87" s="238">
        <f t="shared" si="87"/>
        <v>0</v>
      </c>
      <c r="BL87" s="29">
        <f>(DAY(BM87)*24+HOUR(BM87)+MINUTE(BM87)/60)/勤務日数!$F$17</f>
        <v>0</v>
      </c>
      <c r="BM87" s="202">
        <f t="shared" si="80"/>
        <v>0</v>
      </c>
      <c r="BN87" s="238">
        <f>BP87/勤務日数!$E$20</f>
        <v>0</v>
      </c>
      <c r="BO87" s="238">
        <f t="shared" si="81"/>
        <v>0</v>
      </c>
      <c r="BP87" s="29">
        <f>(DAY(BQ87)*24+HOUR(BQ87)+MINUTE(BQ87)/60)/勤務日数!$F$17</f>
        <v>0</v>
      </c>
      <c r="BQ87" s="202">
        <f t="shared" si="82"/>
        <v>0</v>
      </c>
      <c r="BR87" s="238">
        <f>BT87/勤務日数!$E$20</f>
        <v>0</v>
      </c>
      <c r="BS87" s="238">
        <f t="shared" si="83"/>
        <v>0</v>
      </c>
      <c r="BT87" s="29">
        <f>(DAY(BU87)*24+HOUR(BU87)+MINUTE(BU87)/60)/勤務日数!$F$17</f>
        <v>0</v>
      </c>
      <c r="BU87" s="202">
        <f t="shared" si="84"/>
        <v>0</v>
      </c>
    </row>
    <row r="88" spans="1:73" ht="12.6" customHeight="1">
      <c r="A88" s="174" t="str">
        <f t="shared" si="85"/>
        <v/>
      </c>
      <c r="B88" s="195">
        <v>37</v>
      </c>
      <c r="C88" s="240" t="s">
        <v>592</v>
      </c>
      <c r="D88" s="310" t="s">
        <v>350</v>
      </c>
      <c r="E88" s="286"/>
      <c r="F88" s="286"/>
      <c r="G88" s="286"/>
      <c r="H88" s="286"/>
      <c r="I88" s="286"/>
      <c r="J88" s="286"/>
      <c r="K88" s="286"/>
      <c r="L88" s="286"/>
      <c r="M88" s="286"/>
      <c r="N88" s="286"/>
      <c r="O88" s="287"/>
      <c r="P88" s="287"/>
      <c r="Q88" s="217"/>
      <c r="R88" s="29"/>
      <c r="S88" s="201">
        <v>0</v>
      </c>
      <c r="T88" s="201"/>
      <c r="U88" s="201"/>
      <c r="V88" s="201"/>
      <c r="W88" s="201"/>
      <c r="X88" s="201"/>
      <c r="Y88" s="201"/>
      <c r="Z88" s="201"/>
      <c r="AA88" s="201"/>
      <c r="AB88" s="201"/>
      <c r="AC88" s="201"/>
      <c r="AD88" s="201"/>
      <c r="AE88" s="201"/>
      <c r="AF88" s="201"/>
      <c r="AG88" s="201"/>
      <c r="AH88" s="201"/>
      <c r="AI88" s="201"/>
      <c r="AJ88" s="201"/>
      <c r="AK88" s="201"/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4"/>
      <c r="AX88" s="204"/>
      <c r="AY88" s="204"/>
      <c r="AZ88" s="237">
        <f t="shared" si="63"/>
        <v>0</v>
      </c>
      <c r="BA88" s="238">
        <f t="shared" si="64"/>
        <v>0</v>
      </c>
      <c r="BB88" s="238">
        <f>BD88/勤務日数!$E$20</f>
        <v>0</v>
      </c>
      <c r="BC88" s="238">
        <f t="shared" si="77"/>
        <v>0</v>
      </c>
      <c r="BD88" s="29">
        <f>(DAY(BE88)*24+HOUR(BE88)+MINUTE(BE88)/60)/勤務日数!$F$17</f>
        <v>0</v>
      </c>
      <c r="BE88" s="202">
        <f t="shared" si="78"/>
        <v>0</v>
      </c>
      <c r="BF88" s="238">
        <f>BH88/勤務日数!$E$20</f>
        <v>0</v>
      </c>
      <c r="BG88" s="238">
        <f t="shared" si="86"/>
        <v>0</v>
      </c>
      <c r="BH88" s="29">
        <f>(DAY(BI88)*24+HOUR(BI88)+MINUTE(BI88)/60)/勤務日数!$F$17</f>
        <v>0</v>
      </c>
      <c r="BI88" s="202">
        <f t="shared" si="79"/>
        <v>0</v>
      </c>
      <c r="BJ88" s="238">
        <f>BL88/勤務日数!$E$20</f>
        <v>0</v>
      </c>
      <c r="BK88" s="238">
        <f t="shared" si="87"/>
        <v>0</v>
      </c>
      <c r="BL88" s="29">
        <f>(DAY(BM88)*24+HOUR(BM88)+MINUTE(BM88)/60)/勤務日数!$F$17</f>
        <v>0</v>
      </c>
      <c r="BM88" s="202">
        <f t="shared" si="80"/>
        <v>0</v>
      </c>
      <c r="BN88" s="238">
        <f>BP88/勤務日数!$E$20</f>
        <v>0</v>
      </c>
      <c r="BO88" s="238">
        <f t="shared" si="81"/>
        <v>0</v>
      </c>
      <c r="BP88" s="29">
        <f>(DAY(BQ88)*24+HOUR(BQ88)+MINUTE(BQ88)/60)/勤務日数!$F$17</f>
        <v>0</v>
      </c>
      <c r="BQ88" s="202">
        <f t="shared" si="82"/>
        <v>0</v>
      </c>
      <c r="BR88" s="238">
        <f>BT88/勤務日数!$E$20</f>
        <v>0</v>
      </c>
      <c r="BS88" s="238">
        <f t="shared" si="83"/>
        <v>0</v>
      </c>
      <c r="BT88" s="29">
        <f>(DAY(BU88)*24+HOUR(BU88)+MINUTE(BU88)/60)/勤務日数!$F$17</f>
        <v>0</v>
      </c>
      <c r="BU88" s="202">
        <f t="shared" si="84"/>
        <v>0</v>
      </c>
    </row>
    <row r="89" spans="1:73" ht="12.6" customHeight="1">
      <c r="A89" s="174" t="str">
        <f t="shared" si="85"/>
        <v/>
      </c>
      <c r="B89" s="195">
        <v>38</v>
      </c>
      <c r="C89" s="240" t="s">
        <v>592</v>
      </c>
      <c r="D89" s="310" t="s">
        <v>350</v>
      </c>
      <c r="E89" s="286"/>
      <c r="F89" s="286"/>
      <c r="G89" s="286"/>
      <c r="H89" s="286"/>
      <c r="I89" s="286"/>
      <c r="J89" s="286"/>
      <c r="K89" s="286"/>
      <c r="L89" s="286"/>
      <c r="M89" s="286"/>
      <c r="N89" s="286"/>
      <c r="O89" s="287"/>
      <c r="P89" s="283"/>
      <c r="Q89" s="217"/>
      <c r="R89" s="29"/>
      <c r="S89" s="201">
        <v>0</v>
      </c>
      <c r="T89" s="201"/>
      <c r="U89" s="201"/>
      <c r="V89" s="201"/>
      <c r="W89" s="201"/>
      <c r="X89" s="201"/>
      <c r="Y89" s="201"/>
      <c r="Z89" s="201"/>
      <c r="AA89" s="201"/>
      <c r="AB89" s="201"/>
      <c r="AC89" s="201"/>
      <c r="AD89" s="201"/>
      <c r="AE89" s="201"/>
      <c r="AF89" s="201"/>
      <c r="AG89" s="201"/>
      <c r="AH89" s="201"/>
      <c r="AI89" s="201"/>
      <c r="AJ89" s="201"/>
      <c r="AK89" s="201"/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4"/>
      <c r="AX89" s="204"/>
      <c r="AY89" s="204"/>
      <c r="AZ89" s="237">
        <f t="shared" si="63"/>
        <v>0</v>
      </c>
      <c r="BA89" s="238">
        <f t="shared" si="64"/>
        <v>0</v>
      </c>
      <c r="BB89" s="238">
        <f>BD89/勤務日数!$E$20</f>
        <v>0</v>
      </c>
      <c r="BC89" s="238">
        <f t="shared" si="77"/>
        <v>0</v>
      </c>
      <c r="BD89" s="29">
        <f>(DAY(BE89)*24+HOUR(BE89)+MINUTE(BE89)/60)/勤務日数!$F$17</f>
        <v>0</v>
      </c>
      <c r="BE89" s="202">
        <f t="shared" si="78"/>
        <v>0</v>
      </c>
      <c r="BF89" s="238">
        <f>BH89/勤務日数!$E$20</f>
        <v>0</v>
      </c>
      <c r="BG89" s="238">
        <f t="shared" si="86"/>
        <v>0</v>
      </c>
      <c r="BH89" s="29">
        <f>(DAY(BI89)*24+HOUR(BI89)+MINUTE(BI89)/60)/勤務日数!$F$17</f>
        <v>0</v>
      </c>
      <c r="BI89" s="202">
        <f t="shared" si="79"/>
        <v>0</v>
      </c>
      <c r="BJ89" s="238">
        <f>BL89/勤務日数!$E$20</f>
        <v>0</v>
      </c>
      <c r="BK89" s="238">
        <f t="shared" si="87"/>
        <v>0</v>
      </c>
      <c r="BL89" s="29">
        <f>(DAY(BM89)*24+HOUR(BM89)+MINUTE(BM89)/60)/勤務日数!$F$17</f>
        <v>0</v>
      </c>
      <c r="BM89" s="202">
        <f t="shared" si="80"/>
        <v>0</v>
      </c>
      <c r="BN89" s="238">
        <f>BP89/勤務日数!$E$20</f>
        <v>0</v>
      </c>
      <c r="BO89" s="238">
        <f t="shared" si="81"/>
        <v>0</v>
      </c>
      <c r="BP89" s="29">
        <f>(DAY(BQ89)*24+HOUR(BQ89)+MINUTE(BQ89)/60)/勤務日数!$F$17</f>
        <v>0</v>
      </c>
      <c r="BQ89" s="202">
        <f t="shared" si="82"/>
        <v>0</v>
      </c>
      <c r="BR89" s="238">
        <f>BT89/勤務日数!$E$20</f>
        <v>0</v>
      </c>
      <c r="BS89" s="238">
        <f t="shared" si="83"/>
        <v>0</v>
      </c>
      <c r="BT89" s="29">
        <f>(DAY(BU89)*24+HOUR(BU89)+MINUTE(BU89)/60)/勤務日数!$F$17</f>
        <v>0</v>
      </c>
      <c r="BU89" s="202">
        <f t="shared" si="84"/>
        <v>0</v>
      </c>
    </row>
    <row r="90" spans="1:73" ht="12.6" customHeight="1">
      <c r="A90" s="174" t="str">
        <f t="shared" si="85"/>
        <v/>
      </c>
      <c r="B90" s="195">
        <v>39</v>
      </c>
      <c r="C90" s="240" t="s">
        <v>592</v>
      </c>
      <c r="D90" s="310" t="s">
        <v>350</v>
      </c>
      <c r="E90" s="286"/>
      <c r="F90" s="286"/>
      <c r="G90" s="286"/>
      <c r="H90" s="286"/>
      <c r="I90" s="286"/>
      <c r="J90" s="286"/>
      <c r="K90" s="286"/>
      <c r="L90" s="286"/>
      <c r="M90" s="286"/>
      <c r="N90" s="286"/>
      <c r="O90" s="287"/>
      <c r="P90" s="283"/>
      <c r="Q90" s="217"/>
      <c r="R90" s="29"/>
      <c r="S90" s="201">
        <v>0</v>
      </c>
      <c r="T90" s="201"/>
      <c r="U90" s="201"/>
      <c r="V90" s="201"/>
      <c r="W90" s="201"/>
      <c r="X90" s="201"/>
      <c r="Y90" s="201"/>
      <c r="Z90" s="201"/>
      <c r="AA90" s="201"/>
      <c r="AB90" s="201"/>
      <c r="AC90" s="201"/>
      <c r="AD90" s="201"/>
      <c r="AE90" s="201"/>
      <c r="AF90" s="201"/>
      <c r="AG90" s="201"/>
      <c r="AH90" s="201"/>
      <c r="AI90" s="201"/>
      <c r="AJ90" s="201"/>
      <c r="AK90" s="201"/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4"/>
      <c r="AX90" s="204"/>
      <c r="AY90" s="204"/>
      <c r="AZ90" s="237">
        <f t="shared" si="63"/>
        <v>0</v>
      </c>
      <c r="BA90" s="238">
        <f t="shared" si="64"/>
        <v>0</v>
      </c>
      <c r="BB90" s="238">
        <f>BD90/勤務日数!$E$20</f>
        <v>0</v>
      </c>
      <c r="BC90" s="238">
        <f t="shared" si="77"/>
        <v>0</v>
      </c>
      <c r="BD90" s="29">
        <f>(DAY(BE90)*24+HOUR(BE90)+MINUTE(BE90)/60)/勤務日数!$F$17</f>
        <v>0</v>
      </c>
      <c r="BE90" s="202">
        <f t="shared" si="78"/>
        <v>0</v>
      </c>
      <c r="BF90" s="238">
        <f>BH90/勤務日数!$E$20</f>
        <v>0</v>
      </c>
      <c r="BG90" s="238">
        <f t="shared" si="86"/>
        <v>0</v>
      </c>
      <c r="BH90" s="29">
        <f>(DAY(BI90)*24+HOUR(BI90)+MINUTE(BI90)/60)/勤務日数!$F$17</f>
        <v>0</v>
      </c>
      <c r="BI90" s="202">
        <f t="shared" si="79"/>
        <v>0</v>
      </c>
      <c r="BJ90" s="238">
        <f>BL90/勤務日数!$E$20</f>
        <v>0</v>
      </c>
      <c r="BK90" s="238">
        <f t="shared" si="87"/>
        <v>0</v>
      </c>
      <c r="BL90" s="29">
        <f>(DAY(BM90)*24+HOUR(BM90)+MINUTE(BM90)/60)/勤務日数!$F$17</f>
        <v>0</v>
      </c>
      <c r="BM90" s="202">
        <f t="shared" si="80"/>
        <v>0</v>
      </c>
      <c r="BN90" s="238">
        <f>BP90/勤務日数!$E$20</f>
        <v>0</v>
      </c>
      <c r="BO90" s="238">
        <f t="shared" si="81"/>
        <v>0</v>
      </c>
      <c r="BP90" s="29">
        <f>(DAY(BQ90)*24+HOUR(BQ90)+MINUTE(BQ90)/60)/勤務日数!$F$17</f>
        <v>0</v>
      </c>
      <c r="BQ90" s="202">
        <f t="shared" si="82"/>
        <v>0</v>
      </c>
      <c r="BR90" s="238">
        <f>BT90/勤務日数!$E$20</f>
        <v>0</v>
      </c>
      <c r="BS90" s="238">
        <f t="shared" si="83"/>
        <v>0</v>
      </c>
      <c r="BT90" s="29">
        <f>(DAY(BU90)*24+HOUR(BU90)+MINUTE(BU90)/60)/勤務日数!$F$17</f>
        <v>0</v>
      </c>
      <c r="BU90" s="202">
        <f t="shared" si="84"/>
        <v>0</v>
      </c>
    </row>
    <row r="91" spans="1:73" ht="12.6" customHeight="1">
      <c r="A91" s="174" t="str">
        <f t="shared" si="85"/>
        <v/>
      </c>
      <c r="B91" s="195">
        <v>40</v>
      </c>
      <c r="C91" s="240" t="s">
        <v>592</v>
      </c>
      <c r="D91" s="310" t="s">
        <v>350</v>
      </c>
      <c r="E91" s="286" t="s">
        <v>84</v>
      </c>
      <c r="F91" s="286" t="s">
        <v>96</v>
      </c>
      <c r="G91" s="286"/>
      <c r="H91" s="286"/>
      <c r="I91" s="286"/>
      <c r="J91" s="286"/>
      <c r="K91" s="286"/>
      <c r="L91" s="286"/>
      <c r="M91" s="286"/>
      <c r="N91" s="286"/>
      <c r="O91" s="287" t="s">
        <v>222</v>
      </c>
      <c r="P91" s="287" t="s">
        <v>500</v>
      </c>
      <c r="Q91" s="217" t="s">
        <v>615</v>
      </c>
      <c r="R91" s="29" t="s">
        <v>284</v>
      </c>
      <c r="S91" s="201">
        <v>0</v>
      </c>
      <c r="T91" s="201"/>
      <c r="U91" s="201"/>
      <c r="V91" s="201"/>
      <c r="W91" s="201"/>
      <c r="X91" s="201"/>
      <c r="Y91" s="201"/>
      <c r="Z91" s="201"/>
      <c r="AA91" s="201"/>
      <c r="AB91" s="201"/>
      <c r="AC91" s="201"/>
      <c r="AD91" s="201"/>
      <c r="AE91" s="201"/>
      <c r="AF91" s="201"/>
      <c r="AG91" s="201"/>
      <c r="AH91" s="201"/>
      <c r="AI91" s="201"/>
      <c r="AJ91" s="201"/>
      <c r="AK91" s="201"/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4"/>
      <c r="AX91" s="204"/>
      <c r="AY91" s="204"/>
      <c r="AZ91" s="237">
        <f t="shared" ref="AZ91" si="92">SUM(BB91,BF91,BJ91,BN91,BR91)</f>
        <v>0</v>
      </c>
      <c r="BA91" s="238">
        <f t="shared" ref="BA91" si="93">SUM(BD91,BH91,BL91,BP91,BT91)</f>
        <v>0</v>
      </c>
      <c r="BB91" s="238">
        <f>BD91/勤務日数!$E$20</f>
        <v>0</v>
      </c>
      <c r="BC91" s="238">
        <f t="shared" si="77"/>
        <v>0</v>
      </c>
      <c r="BD91" s="29">
        <f>(DAY(BE91)*24+HOUR(BE91)+MINUTE(BE91)/60)/勤務日数!$F$17</f>
        <v>0</v>
      </c>
      <c r="BE91" s="202">
        <f t="shared" si="78"/>
        <v>0</v>
      </c>
      <c r="BF91" s="238">
        <f>BH91/勤務日数!$E$20</f>
        <v>0</v>
      </c>
      <c r="BG91" s="238">
        <f t="shared" si="86"/>
        <v>0</v>
      </c>
      <c r="BH91" s="29">
        <f>(DAY(BI91)*24+HOUR(BI91)+MINUTE(BI91)/60)/勤務日数!$F$17</f>
        <v>0</v>
      </c>
      <c r="BI91" s="202">
        <f t="shared" si="79"/>
        <v>0</v>
      </c>
      <c r="BJ91" s="238">
        <f>BL91/勤務日数!$E$20</f>
        <v>0</v>
      </c>
      <c r="BK91" s="238">
        <f t="shared" si="87"/>
        <v>0</v>
      </c>
      <c r="BL91" s="29">
        <f>(DAY(BM91)*24+HOUR(BM91)+MINUTE(BM91)/60)/勤務日数!$F$17</f>
        <v>0</v>
      </c>
      <c r="BM91" s="202">
        <f t="shared" si="80"/>
        <v>0</v>
      </c>
      <c r="BN91" s="238">
        <f>BP91/勤務日数!$E$20</f>
        <v>0</v>
      </c>
      <c r="BO91" s="238">
        <f t="shared" si="81"/>
        <v>0</v>
      </c>
      <c r="BP91" s="29">
        <f>(DAY(BQ91)*24+HOUR(BQ91)+MINUTE(BQ91)/60)/勤務日数!$F$17</f>
        <v>0</v>
      </c>
      <c r="BQ91" s="202">
        <f t="shared" si="82"/>
        <v>0</v>
      </c>
      <c r="BR91" s="238">
        <f>BT91/勤務日数!$E$20</f>
        <v>0</v>
      </c>
      <c r="BS91" s="238">
        <f t="shared" si="83"/>
        <v>0</v>
      </c>
      <c r="BT91" s="29">
        <f>(DAY(BU91)*24+HOUR(BU91)+MINUTE(BU91)/60)/勤務日数!$F$17</f>
        <v>0</v>
      </c>
      <c r="BU91" s="202">
        <f t="shared" si="84"/>
        <v>0</v>
      </c>
    </row>
    <row r="92" spans="1:73" ht="12.6" customHeight="1">
      <c r="A92" s="174" t="str">
        <f t="shared" si="85"/>
        <v/>
      </c>
      <c r="B92" s="195">
        <v>41</v>
      </c>
      <c r="C92" s="240" t="s">
        <v>592</v>
      </c>
      <c r="D92" s="310" t="s">
        <v>350</v>
      </c>
      <c r="E92" s="286"/>
      <c r="F92" s="286"/>
      <c r="G92" s="286"/>
      <c r="H92" s="286"/>
      <c r="I92" s="218"/>
      <c r="J92" s="286"/>
      <c r="K92" s="286"/>
      <c r="L92" s="286"/>
      <c r="M92" s="286"/>
      <c r="N92" s="286"/>
      <c r="O92" s="287"/>
      <c r="P92" s="283"/>
      <c r="Q92" s="216"/>
      <c r="R92" s="241"/>
      <c r="S92" s="201">
        <v>0</v>
      </c>
      <c r="T92" s="201"/>
      <c r="U92" s="201"/>
      <c r="V92" s="201"/>
      <c r="W92" s="201"/>
      <c r="X92" s="201"/>
      <c r="Y92" s="201"/>
      <c r="Z92" s="201"/>
      <c r="AA92" s="201"/>
      <c r="AB92" s="201"/>
      <c r="AC92" s="201"/>
      <c r="AD92" s="201"/>
      <c r="AE92" s="201"/>
      <c r="AF92" s="201"/>
      <c r="AG92" s="201"/>
      <c r="AH92" s="201"/>
      <c r="AI92" s="201"/>
      <c r="AJ92" s="201"/>
      <c r="AK92" s="201"/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4"/>
      <c r="AX92" s="204"/>
      <c r="AY92" s="204"/>
      <c r="AZ92" s="237">
        <f t="shared" ref="AZ92:AZ93" si="94">SUM(BB92,BF92,BJ92,BN92,BR92)</f>
        <v>0</v>
      </c>
      <c r="BA92" s="238">
        <f t="shared" ref="BA92:BA93" si="95">SUM(BD92,BH92,BL92,BP92,BT92)</f>
        <v>0</v>
      </c>
      <c r="BB92" s="238">
        <f>BD92/勤務日数!$E$20</f>
        <v>0</v>
      </c>
      <c r="BC92" s="238">
        <f t="shared" si="77"/>
        <v>0</v>
      </c>
      <c r="BD92" s="29">
        <f>(DAY(BE92)*24+HOUR(BE92)+MINUTE(BE92)/60)/勤務日数!$F$17</f>
        <v>0</v>
      </c>
      <c r="BE92" s="202">
        <f t="shared" si="78"/>
        <v>0</v>
      </c>
      <c r="BF92" s="238">
        <f>BH92/勤務日数!$E$20</f>
        <v>0</v>
      </c>
      <c r="BG92" s="238">
        <f t="shared" si="86"/>
        <v>0</v>
      </c>
      <c r="BH92" s="29">
        <f>(DAY(BI92)*24+HOUR(BI92)+MINUTE(BI92)/60)/勤務日数!$F$17</f>
        <v>0</v>
      </c>
      <c r="BI92" s="202">
        <f t="shared" si="79"/>
        <v>0</v>
      </c>
      <c r="BJ92" s="238">
        <f>BL92/勤務日数!$E$20</f>
        <v>0</v>
      </c>
      <c r="BK92" s="238">
        <f t="shared" si="87"/>
        <v>0</v>
      </c>
      <c r="BL92" s="29">
        <f>(DAY(BM92)*24+HOUR(BM92)+MINUTE(BM92)/60)/勤務日数!$F$17</f>
        <v>0</v>
      </c>
      <c r="BM92" s="202">
        <f t="shared" si="80"/>
        <v>0</v>
      </c>
      <c r="BN92" s="238">
        <f>BP92/勤務日数!$E$20</f>
        <v>0</v>
      </c>
      <c r="BO92" s="238">
        <f t="shared" si="81"/>
        <v>0</v>
      </c>
      <c r="BP92" s="29">
        <f>(DAY(BQ92)*24+HOUR(BQ92)+MINUTE(BQ92)/60)/勤務日数!$F$17</f>
        <v>0</v>
      </c>
      <c r="BQ92" s="202">
        <f t="shared" si="82"/>
        <v>0</v>
      </c>
      <c r="BR92" s="238">
        <f>BT92/勤務日数!$E$20</f>
        <v>0</v>
      </c>
      <c r="BS92" s="238">
        <f t="shared" si="83"/>
        <v>0</v>
      </c>
      <c r="BT92" s="29">
        <f>(DAY(BU92)*24+HOUR(BU92)+MINUTE(BU92)/60)/勤務日数!$F$17</f>
        <v>0</v>
      </c>
      <c r="BU92" s="202">
        <f t="shared" si="84"/>
        <v>0</v>
      </c>
    </row>
    <row r="93" spans="1:73" ht="12.6" customHeight="1">
      <c r="A93" s="174" t="str">
        <f t="shared" si="85"/>
        <v/>
      </c>
      <c r="B93" s="195">
        <v>42</v>
      </c>
      <c r="C93" s="240" t="s">
        <v>592</v>
      </c>
      <c r="D93" s="310" t="s">
        <v>350</v>
      </c>
      <c r="E93" s="286"/>
      <c r="F93" s="286"/>
      <c r="G93" s="286"/>
      <c r="H93" s="286"/>
      <c r="I93" s="218"/>
      <c r="J93" s="286"/>
      <c r="K93" s="286"/>
      <c r="L93" s="286"/>
      <c r="M93" s="286"/>
      <c r="N93" s="286"/>
      <c r="O93" s="287"/>
      <c r="P93" s="287"/>
      <c r="Q93" s="217"/>
      <c r="R93" s="241"/>
      <c r="S93" s="201">
        <v>0</v>
      </c>
      <c r="T93" s="201"/>
      <c r="U93" s="201"/>
      <c r="V93" s="201"/>
      <c r="W93" s="201"/>
      <c r="X93" s="201"/>
      <c r="Y93" s="201"/>
      <c r="Z93" s="201"/>
      <c r="AA93" s="201"/>
      <c r="AB93" s="201"/>
      <c r="AC93" s="201"/>
      <c r="AD93" s="201"/>
      <c r="AE93" s="201"/>
      <c r="AF93" s="201"/>
      <c r="AG93" s="201"/>
      <c r="AH93" s="201"/>
      <c r="AI93" s="201"/>
      <c r="AJ93" s="201"/>
      <c r="AK93" s="201"/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4"/>
      <c r="AX93" s="204"/>
      <c r="AY93" s="204"/>
      <c r="AZ93" s="237">
        <f t="shared" si="94"/>
        <v>0</v>
      </c>
      <c r="BA93" s="238">
        <f t="shared" si="95"/>
        <v>0</v>
      </c>
      <c r="BB93" s="238">
        <f>BD93/勤務日数!$E$20</f>
        <v>0</v>
      </c>
      <c r="BC93" s="238">
        <f t="shared" si="77"/>
        <v>0</v>
      </c>
      <c r="BD93" s="29">
        <f>(DAY(BE93)*24+HOUR(BE93)+MINUTE(BE93)/60)/勤務日数!$F$17</f>
        <v>0</v>
      </c>
      <c r="BE93" s="202">
        <f t="shared" si="78"/>
        <v>0</v>
      </c>
      <c r="BF93" s="238">
        <f>BH93/勤務日数!$E$20</f>
        <v>0</v>
      </c>
      <c r="BG93" s="238">
        <f t="shared" si="86"/>
        <v>0</v>
      </c>
      <c r="BH93" s="29">
        <f>(DAY(BI93)*24+HOUR(BI93)+MINUTE(BI93)/60)/勤務日数!$F$17</f>
        <v>0</v>
      </c>
      <c r="BI93" s="202">
        <f t="shared" si="79"/>
        <v>0</v>
      </c>
      <c r="BJ93" s="238">
        <f>BL93/勤務日数!$E$20</f>
        <v>0</v>
      </c>
      <c r="BK93" s="238">
        <f t="shared" si="87"/>
        <v>0</v>
      </c>
      <c r="BL93" s="29">
        <f>(DAY(BM93)*24+HOUR(BM93)+MINUTE(BM93)/60)/勤務日数!$F$17</f>
        <v>0</v>
      </c>
      <c r="BM93" s="202">
        <f t="shared" si="80"/>
        <v>0</v>
      </c>
      <c r="BN93" s="238">
        <f>BP93/勤務日数!$E$20</f>
        <v>0</v>
      </c>
      <c r="BO93" s="238">
        <f t="shared" si="81"/>
        <v>0</v>
      </c>
      <c r="BP93" s="29">
        <f>(DAY(BQ93)*24+HOUR(BQ93)+MINUTE(BQ93)/60)/勤務日数!$F$17</f>
        <v>0</v>
      </c>
      <c r="BQ93" s="202">
        <f t="shared" si="82"/>
        <v>0</v>
      </c>
      <c r="BR93" s="238">
        <f>BT93/勤務日数!$E$20</f>
        <v>0</v>
      </c>
      <c r="BS93" s="238">
        <f t="shared" si="83"/>
        <v>0</v>
      </c>
      <c r="BT93" s="29">
        <f>(DAY(BU93)*24+HOUR(BU93)+MINUTE(BU93)/60)/勤務日数!$F$17</f>
        <v>0</v>
      </c>
      <c r="BU93" s="202">
        <f t="shared" si="84"/>
        <v>0</v>
      </c>
    </row>
    <row r="94" spans="1:73" ht="12.6" customHeight="1">
      <c r="A94" s="174" t="str">
        <f t="shared" si="85"/>
        <v/>
      </c>
      <c r="B94" s="195">
        <v>43</v>
      </c>
      <c r="C94" s="240" t="s">
        <v>592</v>
      </c>
      <c r="D94" s="310" t="s">
        <v>350</v>
      </c>
      <c r="E94" s="286"/>
      <c r="F94" s="286"/>
      <c r="G94" s="286"/>
      <c r="H94" s="286"/>
      <c r="I94" s="218"/>
      <c r="J94" s="286"/>
      <c r="K94" s="286"/>
      <c r="L94" s="286"/>
      <c r="M94" s="286"/>
      <c r="N94" s="286"/>
      <c r="O94" s="287"/>
      <c r="P94" s="287"/>
      <c r="Q94" s="217"/>
      <c r="R94" s="241"/>
      <c r="S94" s="201">
        <v>0</v>
      </c>
      <c r="T94" s="201"/>
      <c r="U94" s="201"/>
      <c r="V94" s="201"/>
      <c r="W94" s="201"/>
      <c r="X94" s="201"/>
      <c r="Y94" s="201"/>
      <c r="Z94" s="201"/>
      <c r="AA94" s="201"/>
      <c r="AB94" s="201"/>
      <c r="AC94" s="201"/>
      <c r="AD94" s="201"/>
      <c r="AE94" s="201"/>
      <c r="AF94" s="201"/>
      <c r="AG94" s="201"/>
      <c r="AH94" s="201"/>
      <c r="AI94" s="201"/>
      <c r="AJ94" s="201"/>
      <c r="AK94" s="201"/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4"/>
      <c r="AX94" s="204"/>
      <c r="AY94" s="204"/>
      <c r="AZ94" s="237">
        <f t="shared" si="63"/>
        <v>0</v>
      </c>
      <c r="BA94" s="238">
        <f t="shared" si="64"/>
        <v>0</v>
      </c>
      <c r="BB94" s="238">
        <f>BD94/勤務日数!$E$20</f>
        <v>0</v>
      </c>
      <c r="BC94" s="238">
        <f t="shared" si="77"/>
        <v>0</v>
      </c>
      <c r="BD94" s="29">
        <f>(DAY(BE94)*24+HOUR(BE94)+MINUTE(BE94)/60)/勤務日数!$F$17</f>
        <v>0</v>
      </c>
      <c r="BE94" s="202">
        <f t="shared" si="78"/>
        <v>0</v>
      </c>
      <c r="BF94" s="238">
        <f>BH94/勤務日数!$E$20</f>
        <v>0</v>
      </c>
      <c r="BG94" s="238">
        <f t="shared" si="86"/>
        <v>0</v>
      </c>
      <c r="BH94" s="29">
        <f>(DAY(BI94)*24+HOUR(BI94)+MINUTE(BI94)/60)/勤務日数!$F$17</f>
        <v>0</v>
      </c>
      <c r="BI94" s="202">
        <f t="shared" si="79"/>
        <v>0</v>
      </c>
      <c r="BJ94" s="238">
        <f>BL94/勤務日数!$E$20</f>
        <v>0</v>
      </c>
      <c r="BK94" s="238">
        <f t="shared" si="87"/>
        <v>0</v>
      </c>
      <c r="BL94" s="29">
        <f>(DAY(BM94)*24+HOUR(BM94)+MINUTE(BM94)/60)/勤務日数!$F$17</f>
        <v>0</v>
      </c>
      <c r="BM94" s="202">
        <f t="shared" si="80"/>
        <v>0</v>
      </c>
      <c r="BN94" s="238">
        <f>BP94/勤務日数!$E$20</f>
        <v>0</v>
      </c>
      <c r="BO94" s="238">
        <f t="shared" si="81"/>
        <v>0</v>
      </c>
      <c r="BP94" s="29">
        <f>(DAY(BQ94)*24+HOUR(BQ94)+MINUTE(BQ94)/60)/勤務日数!$F$17</f>
        <v>0</v>
      </c>
      <c r="BQ94" s="202">
        <f t="shared" si="82"/>
        <v>0</v>
      </c>
      <c r="BR94" s="238">
        <f>BT94/勤務日数!$E$20</f>
        <v>0</v>
      </c>
      <c r="BS94" s="238">
        <f t="shared" si="83"/>
        <v>0</v>
      </c>
      <c r="BT94" s="29">
        <f>(DAY(BU94)*24+HOUR(BU94)+MINUTE(BU94)/60)/勤務日数!$F$17</f>
        <v>0</v>
      </c>
      <c r="BU94" s="202">
        <f t="shared" si="84"/>
        <v>0</v>
      </c>
    </row>
    <row r="95" spans="1:73" ht="12.6" customHeight="1">
      <c r="A95" s="174" t="str">
        <f t="shared" si="85"/>
        <v/>
      </c>
      <c r="B95" s="195">
        <v>44</v>
      </c>
      <c r="C95" s="240" t="s">
        <v>592</v>
      </c>
      <c r="D95" s="310" t="s">
        <v>350</v>
      </c>
      <c r="E95" s="286"/>
      <c r="F95" s="286"/>
      <c r="G95" s="286"/>
      <c r="H95" s="286"/>
      <c r="I95" s="218"/>
      <c r="J95" s="286"/>
      <c r="K95" s="286"/>
      <c r="L95" s="286"/>
      <c r="M95" s="286"/>
      <c r="N95" s="286"/>
      <c r="O95" s="287"/>
      <c r="P95" s="283"/>
      <c r="Q95" s="217"/>
      <c r="R95" s="241"/>
      <c r="S95" s="201">
        <v>0</v>
      </c>
      <c r="T95" s="201"/>
      <c r="U95" s="201"/>
      <c r="V95" s="201"/>
      <c r="W95" s="201"/>
      <c r="X95" s="201"/>
      <c r="Y95" s="201"/>
      <c r="Z95" s="201"/>
      <c r="AA95" s="201"/>
      <c r="AB95" s="201"/>
      <c r="AC95" s="201"/>
      <c r="AD95" s="201"/>
      <c r="AE95" s="201"/>
      <c r="AF95" s="201"/>
      <c r="AG95" s="201"/>
      <c r="AH95" s="201"/>
      <c r="AI95" s="201"/>
      <c r="AJ95" s="201"/>
      <c r="AK95" s="201"/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4"/>
      <c r="AX95" s="204"/>
      <c r="AY95" s="204"/>
      <c r="AZ95" s="237">
        <f t="shared" si="63"/>
        <v>0</v>
      </c>
      <c r="BA95" s="238">
        <f t="shared" si="64"/>
        <v>0</v>
      </c>
      <c r="BB95" s="238">
        <f>BD95/勤務日数!$E$20</f>
        <v>0</v>
      </c>
      <c r="BC95" s="238">
        <f t="shared" si="77"/>
        <v>0</v>
      </c>
      <c r="BD95" s="29">
        <f>(DAY(BE95)*24+HOUR(BE95)+MINUTE(BE95)/60)/勤務日数!$F$17</f>
        <v>0</v>
      </c>
      <c r="BE95" s="202">
        <f t="shared" si="78"/>
        <v>0</v>
      </c>
      <c r="BF95" s="238">
        <f>BH95/勤務日数!$E$20</f>
        <v>0</v>
      </c>
      <c r="BG95" s="238">
        <f t="shared" si="86"/>
        <v>0</v>
      </c>
      <c r="BH95" s="29">
        <f>(DAY(BI95)*24+HOUR(BI95)+MINUTE(BI95)/60)/勤務日数!$F$17</f>
        <v>0</v>
      </c>
      <c r="BI95" s="202">
        <f t="shared" si="79"/>
        <v>0</v>
      </c>
      <c r="BJ95" s="238">
        <f>BL95/勤務日数!$E$20</f>
        <v>0</v>
      </c>
      <c r="BK95" s="238">
        <f t="shared" si="87"/>
        <v>0</v>
      </c>
      <c r="BL95" s="29">
        <f>(DAY(BM95)*24+HOUR(BM95)+MINUTE(BM95)/60)/勤務日数!$F$17</f>
        <v>0</v>
      </c>
      <c r="BM95" s="202">
        <f t="shared" si="80"/>
        <v>0</v>
      </c>
      <c r="BN95" s="238">
        <f>BP95/勤務日数!$E$20</f>
        <v>0</v>
      </c>
      <c r="BO95" s="238">
        <f t="shared" si="81"/>
        <v>0</v>
      </c>
      <c r="BP95" s="29">
        <f>(DAY(BQ95)*24+HOUR(BQ95)+MINUTE(BQ95)/60)/勤務日数!$F$17</f>
        <v>0</v>
      </c>
      <c r="BQ95" s="202">
        <f t="shared" si="82"/>
        <v>0</v>
      </c>
      <c r="BR95" s="238">
        <f>BT95/勤務日数!$E$20</f>
        <v>0</v>
      </c>
      <c r="BS95" s="238">
        <f t="shared" si="83"/>
        <v>0</v>
      </c>
      <c r="BT95" s="29">
        <f>(DAY(BU95)*24+HOUR(BU95)+MINUTE(BU95)/60)/勤務日数!$F$17</f>
        <v>0</v>
      </c>
      <c r="BU95" s="202">
        <f t="shared" si="84"/>
        <v>0</v>
      </c>
    </row>
    <row r="96" spans="1:73" ht="12.6" customHeight="1">
      <c r="A96" s="174" t="str">
        <f t="shared" si="85"/>
        <v/>
      </c>
      <c r="B96" s="195">
        <v>45</v>
      </c>
      <c r="C96" s="240" t="s">
        <v>592</v>
      </c>
      <c r="D96" s="310" t="s">
        <v>350</v>
      </c>
      <c r="E96" s="286"/>
      <c r="F96" s="286"/>
      <c r="G96" s="286"/>
      <c r="H96" s="286"/>
      <c r="I96" s="286"/>
      <c r="J96" s="286"/>
      <c r="K96" s="286"/>
      <c r="L96" s="286"/>
      <c r="M96" s="286"/>
      <c r="N96" s="286"/>
      <c r="O96" s="287"/>
      <c r="P96" s="287"/>
      <c r="Q96" s="217"/>
      <c r="R96" s="29"/>
      <c r="S96" s="201">
        <v>0</v>
      </c>
      <c r="T96" s="201"/>
      <c r="U96" s="201"/>
      <c r="V96" s="201"/>
      <c r="W96" s="201"/>
      <c r="X96" s="201"/>
      <c r="Y96" s="201"/>
      <c r="Z96" s="201"/>
      <c r="AA96" s="201"/>
      <c r="AB96" s="201"/>
      <c r="AC96" s="201"/>
      <c r="AD96" s="201"/>
      <c r="AE96" s="201"/>
      <c r="AF96" s="201"/>
      <c r="AG96" s="201"/>
      <c r="AH96" s="201"/>
      <c r="AI96" s="201"/>
      <c r="AJ96" s="201"/>
      <c r="AK96" s="201"/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4"/>
      <c r="AX96" s="204"/>
      <c r="AY96" s="204"/>
      <c r="AZ96" s="237">
        <f t="shared" si="63"/>
        <v>0</v>
      </c>
      <c r="BA96" s="238">
        <f t="shared" si="64"/>
        <v>0</v>
      </c>
      <c r="BB96" s="238">
        <f>BD96/勤務日数!$E$20</f>
        <v>0</v>
      </c>
      <c r="BC96" s="238">
        <f t="shared" si="77"/>
        <v>0</v>
      </c>
      <c r="BD96" s="29">
        <f>(DAY(BE96)*24+HOUR(BE96)+MINUTE(BE96)/60)/勤務日数!$F$17</f>
        <v>0</v>
      </c>
      <c r="BE96" s="202">
        <f t="shared" si="78"/>
        <v>0</v>
      </c>
      <c r="BF96" s="238">
        <f>BH96/勤務日数!$E$20</f>
        <v>0</v>
      </c>
      <c r="BG96" s="238">
        <f t="shared" si="86"/>
        <v>0</v>
      </c>
      <c r="BH96" s="29">
        <f>(DAY(BI96)*24+HOUR(BI96)+MINUTE(BI96)/60)/勤務日数!$F$17</f>
        <v>0</v>
      </c>
      <c r="BI96" s="202">
        <f t="shared" si="79"/>
        <v>0</v>
      </c>
      <c r="BJ96" s="238">
        <f>BL96/勤務日数!$E$20</f>
        <v>0</v>
      </c>
      <c r="BK96" s="238">
        <f t="shared" si="87"/>
        <v>0</v>
      </c>
      <c r="BL96" s="29">
        <f>(DAY(BM96)*24+HOUR(BM96)+MINUTE(BM96)/60)/勤務日数!$F$17</f>
        <v>0</v>
      </c>
      <c r="BM96" s="202">
        <f t="shared" si="80"/>
        <v>0</v>
      </c>
      <c r="BN96" s="238">
        <f>BP96/勤務日数!$E$20</f>
        <v>0</v>
      </c>
      <c r="BO96" s="238">
        <f t="shared" si="81"/>
        <v>0</v>
      </c>
      <c r="BP96" s="29">
        <f>(DAY(BQ96)*24+HOUR(BQ96)+MINUTE(BQ96)/60)/勤務日数!$F$17</f>
        <v>0</v>
      </c>
      <c r="BQ96" s="202">
        <f t="shared" si="82"/>
        <v>0</v>
      </c>
      <c r="BR96" s="238">
        <f>BT96/勤務日数!$E$20</f>
        <v>0</v>
      </c>
      <c r="BS96" s="238">
        <f t="shared" si="83"/>
        <v>0</v>
      </c>
      <c r="BT96" s="29">
        <f>(DAY(BU96)*24+HOUR(BU96)+MINUTE(BU96)/60)/勤務日数!$F$17</f>
        <v>0</v>
      </c>
      <c r="BU96" s="202">
        <f t="shared" si="84"/>
        <v>0</v>
      </c>
    </row>
    <row r="97" spans="1:73" ht="12.6" customHeight="1">
      <c r="A97" s="174" t="str">
        <f t="shared" si="85"/>
        <v/>
      </c>
      <c r="B97" s="195">
        <v>46</v>
      </c>
      <c r="C97" s="240" t="s">
        <v>592</v>
      </c>
      <c r="D97" s="310" t="s">
        <v>350</v>
      </c>
      <c r="E97" s="286"/>
      <c r="F97" s="286"/>
      <c r="G97" s="286"/>
      <c r="H97" s="286"/>
      <c r="I97" s="286"/>
      <c r="J97" s="286"/>
      <c r="K97" s="286"/>
      <c r="L97" s="286"/>
      <c r="M97" s="286"/>
      <c r="N97" s="286"/>
      <c r="O97" s="287"/>
      <c r="P97" s="287"/>
      <c r="Q97" s="217"/>
      <c r="R97" s="29"/>
      <c r="S97" s="201">
        <v>0</v>
      </c>
      <c r="T97" s="201"/>
      <c r="U97" s="201"/>
      <c r="V97" s="201"/>
      <c r="W97" s="201"/>
      <c r="X97" s="201"/>
      <c r="Y97" s="201"/>
      <c r="Z97" s="201"/>
      <c r="AA97" s="201"/>
      <c r="AB97" s="201"/>
      <c r="AC97" s="201"/>
      <c r="AD97" s="201"/>
      <c r="AE97" s="201"/>
      <c r="AF97" s="201"/>
      <c r="AG97" s="201"/>
      <c r="AH97" s="201"/>
      <c r="AI97" s="201"/>
      <c r="AJ97" s="201"/>
      <c r="AK97" s="201"/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4"/>
      <c r="AX97" s="204"/>
      <c r="AY97" s="204"/>
      <c r="AZ97" s="237">
        <f t="shared" si="63"/>
        <v>0</v>
      </c>
      <c r="BA97" s="238">
        <f t="shared" si="64"/>
        <v>0</v>
      </c>
      <c r="BB97" s="238">
        <f>BD97/勤務日数!$E$20</f>
        <v>0</v>
      </c>
      <c r="BC97" s="238">
        <f t="shared" si="77"/>
        <v>0</v>
      </c>
      <c r="BD97" s="29">
        <f>(DAY(BE97)*24+HOUR(BE97)+MINUTE(BE97)/60)/勤務日数!$F$17</f>
        <v>0</v>
      </c>
      <c r="BE97" s="202">
        <f t="shared" si="78"/>
        <v>0</v>
      </c>
      <c r="BF97" s="238">
        <f>BH97/勤務日数!$E$20</f>
        <v>0</v>
      </c>
      <c r="BG97" s="238">
        <f t="shared" si="86"/>
        <v>0</v>
      </c>
      <c r="BH97" s="29">
        <f>(DAY(BI97)*24+HOUR(BI97)+MINUTE(BI97)/60)/勤務日数!$F$17</f>
        <v>0</v>
      </c>
      <c r="BI97" s="202">
        <f t="shared" si="79"/>
        <v>0</v>
      </c>
      <c r="BJ97" s="238">
        <f>BL97/勤務日数!$E$20</f>
        <v>0</v>
      </c>
      <c r="BK97" s="238">
        <f t="shared" si="87"/>
        <v>0</v>
      </c>
      <c r="BL97" s="29">
        <f>(DAY(BM97)*24+HOUR(BM97)+MINUTE(BM97)/60)/勤務日数!$F$17</f>
        <v>0</v>
      </c>
      <c r="BM97" s="202">
        <f t="shared" si="80"/>
        <v>0</v>
      </c>
      <c r="BN97" s="238">
        <f>BP97/勤務日数!$E$20</f>
        <v>0</v>
      </c>
      <c r="BO97" s="238">
        <f t="shared" si="81"/>
        <v>0</v>
      </c>
      <c r="BP97" s="29">
        <f>(DAY(BQ97)*24+HOUR(BQ97)+MINUTE(BQ97)/60)/勤務日数!$F$17</f>
        <v>0</v>
      </c>
      <c r="BQ97" s="202">
        <f t="shared" si="82"/>
        <v>0</v>
      </c>
      <c r="BR97" s="238">
        <f>BT97/勤務日数!$E$20</f>
        <v>0</v>
      </c>
      <c r="BS97" s="238">
        <f t="shared" si="83"/>
        <v>0</v>
      </c>
      <c r="BT97" s="29">
        <f>(DAY(BU97)*24+HOUR(BU97)+MINUTE(BU97)/60)/勤務日数!$F$17</f>
        <v>0</v>
      </c>
      <c r="BU97" s="202">
        <f t="shared" si="84"/>
        <v>0</v>
      </c>
    </row>
    <row r="98" spans="1:73" ht="12.6" customHeight="1">
      <c r="A98" s="174" t="str">
        <f t="shared" si="85"/>
        <v/>
      </c>
      <c r="B98" s="195">
        <v>47</v>
      </c>
      <c r="C98" s="240" t="s">
        <v>592</v>
      </c>
      <c r="D98" s="310" t="s">
        <v>350</v>
      </c>
      <c r="E98" s="286"/>
      <c r="F98" s="286"/>
      <c r="G98" s="286"/>
      <c r="H98" s="286"/>
      <c r="I98" s="286"/>
      <c r="J98" s="286"/>
      <c r="K98" s="286"/>
      <c r="L98" s="286"/>
      <c r="M98" s="286"/>
      <c r="N98" s="286"/>
      <c r="O98" s="287"/>
      <c r="P98" s="283"/>
      <c r="Q98" s="217"/>
      <c r="R98" s="29"/>
      <c r="S98" s="201">
        <v>0</v>
      </c>
      <c r="T98" s="201"/>
      <c r="U98" s="201"/>
      <c r="V98" s="201"/>
      <c r="W98" s="201"/>
      <c r="X98" s="201"/>
      <c r="Y98" s="201"/>
      <c r="Z98" s="201"/>
      <c r="AA98" s="201"/>
      <c r="AB98" s="201"/>
      <c r="AC98" s="201"/>
      <c r="AD98" s="201"/>
      <c r="AE98" s="201"/>
      <c r="AF98" s="201"/>
      <c r="AG98" s="201"/>
      <c r="AH98" s="201"/>
      <c r="AI98" s="201"/>
      <c r="AJ98" s="201"/>
      <c r="AK98" s="201"/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4"/>
      <c r="AX98" s="204"/>
      <c r="AY98" s="204"/>
      <c r="AZ98" s="237">
        <f t="shared" si="63"/>
        <v>0</v>
      </c>
      <c r="BA98" s="238">
        <f t="shared" si="64"/>
        <v>0</v>
      </c>
      <c r="BB98" s="238">
        <f>BD98/勤務日数!$E$20</f>
        <v>0</v>
      </c>
      <c r="BC98" s="238">
        <f t="shared" si="77"/>
        <v>0</v>
      </c>
      <c r="BD98" s="29">
        <f>(DAY(BE98)*24+HOUR(BE98)+MINUTE(BE98)/60)/勤務日数!$F$17</f>
        <v>0</v>
      </c>
      <c r="BE98" s="202">
        <f t="shared" si="78"/>
        <v>0</v>
      </c>
      <c r="BF98" s="238">
        <f>BH98/勤務日数!$E$20</f>
        <v>0</v>
      </c>
      <c r="BG98" s="238">
        <f t="shared" si="86"/>
        <v>0</v>
      </c>
      <c r="BH98" s="29">
        <f>(DAY(BI98)*24+HOUR(BI98)+MINUTE(BI98)/60)/勤務日数!$F$17</f>
        <v>0</v>
      </c>
      <c r="BI98" s="202">
        <f t="shared" si="79"/>
        <v>0</v>
      </c>
      <c r="BJ98" s="238">
        <f>BL98/勤務日数!$E$20</f>
        <v>0</v>
      </c>
      <c r="BK98" s="238">
        <f t="shared" si="87"/>
        <v>0</v>
      </c>
      <c r="BL98" s="29">
        <f>(DAY(BM98)*24+HOUR(BM98)+MINUTE(BM98)/60)/勤務日数!$F$17</f>
        <v>0</v>
      </c>
      <c r="BM98" s="202">
        <f t="shared" si="80"/>
        <v>0</v>
      </c>
      <c r="BN98" s="238">
        <f>BP98/勤務日数!$E$20</f>
        <v>0</v>
      </c>
      <c r="BO98" s="238">
        <f t="shared" si="81"/>
        <v>0</v>
      </c>
      <c r="BP98" s="29">
        <f>(DAY(BQ98)*24+HOUR(BQ98)+MINUTE(BQ98)/60)/勤務日数!$F$17</f>
        <v>0</v>
      </c>
      <c r="BQ98" s="202">
        <f t="shared" si="82"/>
        <v>0</v>
      </c>
      <c r="BR98" s="238">
        <f>BT98/勤務日数!$E$20</f>
        <v>0</v>
      </c>
      <c r="BS98" s="238">
        <f t="shared" si="83"/>
        <v>0</v>
      </c>
      <c r="BT98" s="29">
        <f>(DAY(BU98)*24+HOUR(BU98)+MINUTE(BU98)/60)/勤務日数!$F$17</f>
        <v>0</v>
      </c>
      <c r="BU98" s="202">
        <f t="shared" si="84"/>
        <v>0</v>
      </c>
    </row>
    <row r="99" spans="1:73" ht="12.6" customHeight="1">
      <c r="A99" s="174" t="str">
        <f t="shared" si="85"/>
        <v/>
      </c>
      <c r="B99" s="195">
        <v>48</v>
      </c>
      <c r="C99" s="240" t="s">
        <v>592</v>
      </c>
      <c r="D99" s="310" t="s">
        <v>350</v>
      </c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7"/>
      <c r="P99" s="287"/>
      <c r="Q99" s="217"/>
      <c r="R99" s="29"/>
      <c r="S99" s="201">
        <v>0</v>
      </c>
      <c r="T99" s="201"/>
      <c r="U99" s="201"/>
      <c r="V99" s="201"/>
      <c r="W99" s="201"/>
      <c r="X99" s="201"/>
      <c r="Y99" s="201"/>
      <c r="Z99" s="201"/>
      <c r="AA99" s="201"/>
      <c r="AB99" s="201"/>
      <c r="AC99" s="201"/>
      <c r="AD99" s="201"/>
      <c r="AE99" s="201"/>
      <c r="AF99" s="201"/>
      <c r="AG99" s="201"/>
      <c r="AH99" s="201"/>
      <c r="AI99" s="201"/>
      <c r="AJ99" s="201"/>
      <c r="AK99" s="201"/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4"/>
      <c r="AX99" s="204"/>
      <c r="AY99" s="204"/>
      <c r="AZ99" s="237">
        <f t="shared" si="63"/>
        <v>0</v>
      </c>
      <c r="BA99" s="238">
        <f t="shared" si="64"/>
        <v>0</v>
      </c>
      <c r="BB99" s="238">
        <f>BD99/勤務日数!$E$20</f>
        <v>0</v>
      </c>
      <c r="BC99" s="238">
        <f t="shared" si="77"/>
        <v>0</v>
      </c>
      <c r="BD99" s="29">
        <f>(DAY(BE99)*24+HOUR(BE99)+MINUTE(BE99)/60)/勤務日数!$F$17</f>
        <v>0</v>
      </c>
      <c r="BE99" s="202">
        <f t="shared" si="78"/>
        <v>0</v>
      </c>
      <c r="BF99" s="238">
        <f>BH99/勤務日数!$E$20</f>
        <v>0</v>
      </c>
      <c r="BG99" s="238">
        <f t="shared" si="86"/>
        <v>0</v>
      </c>
      <c r="BH99" s="29">
        <f>(DAY(BI99)*24+HOUR(BI99)+MINUTE(BI99)/60)/勤務日数!$F$17</f>
        <v>0</v>
      </c>
      <c r="BI99" s="202">
        <f t="shared" si="79"/>
        <v>0</v>
      </c>
      <c r="BJ99" s="238">
        <f>BL99/勤務日数!$E$20</f>
        <v>0</v>
      </c>
      <c r="BK99" s="238">
        <f t="shared" si="87"/>
        <v>0</v>
      </c>
      <c r="BL99" s="29">
        <f>(DAY(BM99)*24+HOUR(BM99)+MINUTE(BM99)/60)/勤務日数!$F$17</f>
        <v>0</v>
      </c>
      <c r="BM99" s="202">
        <f t="shared" si="80"/>
        <v>0</v>
      </c>
      <c r="BN99" s="238">
        <f>BP99/勤務日数!$E$20</f>
        <v>0</v>
      </c>
      <c r="BO99" s="238">
        <f t="shared" si="81"/>
        <v>0</v>
      </c>
      <c r="BP99" s="29">
        <f>(DAY(BQ99)*24+HOUR(BQ99)+MINUTE(BQ99)/60)/勤務日数!$F$17</f>
        <v>0</v>
      </c>
      <c r="BQ99" s="202">
        <f t="shared" si="82"/>
        <v>0</v>
      </c>
      <c r="BR99" s="238">
        <f>BT99/勤務日数!$E$20</f>
        <v>0</v>
      </c>
      <c r="BS99" s="238">
        <f t="shared" si="83"/>
        <v>0</v>
      </c>
      <c r="BT99" s="29">
        <f>(DAY(BU99)*24+HOUR(BU99)+MINUTE(BU99)/60)/勤務日数!$F$17</f>
        <v>0</v>
      </c>
      <c r="BU99" s="202">
        <f t="shared" si="84"/>
        <v>0</v>
      </c>
    </row>
    <row r="100" spans="1:73" ht="12.6" customHeight="1">
      <c r="A100" s="174" t="str">
        <f t="shared" si="85"/>
        <v/>
      </c>
      <c r="B100" s="195">
        <v>49</v>
      </c>
      <c r="C100" s="240" t="s">
        <v>592</v>
      </c>
      <c r="D100" s="310" t="s">
        <v>350</v>
      </c>
      <c r="E100" s="286"/>
      <c r="F100" s="286"/>
      <c r="G100" s="286"/>
      <c r="H100" s="286"/>
      <c r="I100" s="218"/>
      <c r="J100" s="286"/>
      <c r="K100" s="286"/>
      <c r="L100" s="286"/>
      <c r="M100" s="286"/>
      <c r="N100" s="286"/>
      <c r="O100" s="287"/>
      <c r="P100" s="287"/>
      <c r="Q100" s="217"/>
      <c r="R100" s="241"/>
      <c r="S100" s="201">
        <v>0</v>
      </c>
      <c r="T100" s="201"/>
      <c r="U100" s="201"/>
      <c r="V100" s="201"/>
      <c r="W100" s="201"/>
      <c r="X100" s="201"/>
      <c r="Y100" s="201"/>
      <c r="Z100" s="201"/>
      <c r="AA100" s="201"/>
      <c r="AB100" s="201"/>
      <c r="AC100" s="201"/>
      <c r="AD100" s="201"/>
      <c r="AE100" s="201"/>
      <c r="AF100" s="201"/>
      <c r="AG100" s="201"/>
      <c r="AH100" s="201"/>
      <c r="AI100" s="201"/>
      <c r="AJ100" s="201"/>
      <c r="AK100" s="201"/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4"/>
      <c r="AX100" s="204"/>
      <c r="AY100" s="204"/>
      <c r="AZ100" s="237">
        <f t="shared" si="63"/>
        <v>0</v>
      </c>
      <c r="BA100" s="238">
        <f t="shared" si="64"/>
        <v>0</v>
      </c>
      <c r="BB100" s="238">
        <f>BD100/勤務日数!$E$20</f>
        <v>0</v>
      </c>
      <c r="BC100" s="238">
        <f t="shared" si="77"/>
        <v>0</v>
      </c>
      <c r="BD100" s="29">
        <f>(DAY(BE100)*24+HOUR(BE100)+MINUTE(BE100)/60)/勤務日数!$F$17</f>
        <v>0</v>
      </c>
      <c r="BE100" s="202">
        <f t="shared" si="78"/>
        <v>0</v>
      </c>
      <c r="BF100" s="238">
        <f>BH100/勤務日数!$E$20</f>
        <v>0</v>
      </c>
      <c r="BG100" s="238">
        <f t="shared" si="86"/>
        <v>0</v>
      </c>
      <c r="BH100" s="29">
        <f>(DAY(BI100)*24+HOUR(BI100)+MINUTE(BI100)/60)/勤務日数!$F$17</f>
        <v>0</v>
      </c>
      <c r="BI100" s="202">
        <f t="shared" si="79"/>
        <v>0</v>
      </c>
      <c r="BJ100" s="238">
        <f>BL100/勤務日数!$E$20</f>
        <v>0</v>
      </c>
      <c r="BK100" s="238">
        <f t="shared" si="87"/>
        <v>0</v>
      </c>
      <c r="BL100" s="29">
        <f>(DAY(BM100)*24+HOUR(BM100)+MINUTE(BM100)/60)/勤務日数!$F$17</f>
        <v>0</v>
      </c>
      <c r="BM100" s="202">
        <f t="shared" si="80"/>
        <v>0</v>
      </c>
      <c r="BN100" s="238">
        <f>BP100/勤務日数!$E$20</f>
        <v>0</v>
      </c>
      <c r="BO100" s="238">
        <f t="shared" si="81"/>
        <v>0</v>
      </c>
      <c r="BP100" s="29">
        <f>(DAY(BQ100)*24+HOUR(BQ100)+MINUTE(BQ100)/60)/勤務日数!$F$17</f>
        <v>0</v>
      </c>
      <c r="BQ100" s="202">
        <f t="shared" si="82"/>
        <v>0</v>
      </c>
      <c r="BR100" s="238">
        <f>BT100/勤務日数!$E$20</f>
        <v>0</v>
      </c>
      <c r="BS100" s="238">
        <f t="shared" si="83"/>
        <v>0</v>
      </c>
      <c r="BT100" s="29">
        <f>(DAY(BU100)*24+HOUR(BU100)+MINUTE(BU100)/60)/勤務日数!$F$17</f>
        <v>0</v>
      </c>
      <c r="BU100" s="202">
        <f t="shared" si="84"/>
        <v>0</v>
      </c>
    </row>
    <row r="101" spans="1:73" ht="12.6" customHeight="1">
      <c r="A101" s="174" t="str">
        <f t="shared" si="85"/>
        <v>APF-61</v>
      </c>
      <c r="B101" s="195">
        <v>50</v>
      </c>
      <c r="C101" s="240" t="s">
        <v>592</v>
      </c>
      <c r="D101" s="310" t="s">
        <v>350</v>
      </c>
      <c r="E101" s="286" t="s">
        <v>693</v>
      </c>
      <c r="F101" s="286" t="s">
        <v>720</v>
      </c>
      <c r="G101" s="286" t="s">
        <v>379</v>
      </c>
      <c r="H101" s="286" t="s">
        <v>380</v>
      </c>
      <c r="I101" s="286"/>
      <c r="J101" s="286"/>
      <c r="K101" s="286"/>
      <c r="L101" s="286"/>
      <c r="M101" s="286"/>
      <c r="N101" s="286"/>
      <c r="O101" s="287"/>
      <c r="P101" s="283" t="s">
        <v>1030</v>
      </c>
      <c r="Q101" s="217" t="s">
        <v>1038</v>
      </c>
      <c r="R101" s="29" t="s">
        <v>721</v>
      </c>
      <c r="S101" s="201">
        <v>0</v>
      </c>
      <c r="T101" s="201"/>
      <c r="U101" s="201"/>
      <c r="V101" s="201"/>
      <c r="W101" s="201"/>
      <c r="X101" s="201"/>
      <c r="Y101" s="201"/>
      <c r="Z101" s="201"/>
      <c r="AA101" s="201"/>
      <c r="AB101" s="201"/>
      <c r="AC101" s="201"/>
      <c r="AD101" s="201"/>
      <c r="AE101" s="201"/>
      <c r="AF101" s="201"/>
      <c r="AG101" s="201"/>
      <c r="AH101" s="201"/>
      <c r="AI101" s="201"/>
      <c r="AJ101" s="201"/>
      <c r="AK101" s="201"/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4"/>
      <c r="AX101" s="204"/>
      <c r="AY101" s="204"/>
      <c r="AZ101" s="237">
        <f t="shared" si="63"/>
        <v>0</v>
      </c>
      <c r="BA101" s="238">
        <f t="shared" si="64"/>
        <v>0</v>
      </c>
      <c r="BB101" s="238">
        <f>BD101/勤務日数!$E$20</f>
        <v>0</v>
      </c>
      <c r="BC101" s="238">
        <f t="shared" si="77"/>
        <v>0</v>
      </c>
      <c r="BD101" s="29">
        <f>(DAY(BE101)*24+HOUR(BE101)+MINUTE(BE101)/60)/勤務日数!$F$17</f>
        <v>0</v>
      </c>
      <c r="BE101" s="202">
        <f t="shared" si="78"/>
        <v>0</v>
      </c>
      <c r="BF101" s="238">
        <f>BH101/勤務日数!$E$20</f>
        <v>0</v>
      </c>
      <c r="BG101" s="238">
        <f t="shared" si="86"/>
        <v>0</v>
      </c>
      <c r="BH101" s="29">
        <f>(DAY(BI101)*24+HOUR(BI101)+MINUTE(BI101)/60)/勤務日数!$F$17</f>
        <v>0</v>
      </c>
      <c r="BI101" s="202">
        <f t="shared" si="79"/>
        <v>0</v>
      </c>
      <c r="BJ101" s="238">
        <f>BL101/勤務日数!$E$20</f>
        <v>0</v>
      </c>
      <c r="BK101" s="238">
        <f t="shared" si="87"/>
        <v>0</v>
      </c>
      <c r="BL101" s="29">
        <f>(DAY(BM101)*24+HOUR(BM101)+MINUTE(BM101)/60)/勤務日数!$F$17</f>
        <v>0</v>
      </c>
      <c r="BM101" s="202">
        <f t="shared" si="80"/>
        <v>0</v>
      </c>
      <c r="BN101" s="238">
        <f>BP101/勤務日数!$E$20</f>
        <v>0</v>
      </c>
      <c r="BO101" s="238">
        <f t="shared" si="81"/>
        <v>0</v>
      </c>
      <c r="BP101" s="29">
        <f>(DAY(BQ101)*24+HOUR(BQ101)+MINUTE(BQ101)/60)/勤務日数!$F$17</f>
        <v>0</v>
      </c>
      <c r="BQ101" s="202">
        <f t="shared" si="82"/>
        <v>0</v>
      </c>
      <c r="BR101" s="238">
        <f>BT101/勤務日数!$E$20</f>
        <v>0</v>
      </c>
      <c r="BS101" s="238">
        <f t="shared" si="83"/>
        <v>0</v>
      </c>
      <c r="BT101" s="29">
        <f>(DAY(BU101)*24+HOUR(BU101)+MINUTE(BU101)/60)/勤務日数!$F$17</f>
        <v>0</v>
      </c>
      <c r="BU101" s="202">
        <f t="shared" si="84"/>
        <v>0</v>
      </c>
    </row>
    <row r="102" spans="1:73" ht="12.6" customHeight="1">
      <c r="A102" s="174" t="str">
        <f t="shared" si="85"/>
        <v>APF-67</v>
      </c>
      <c r="B102" s="195">
        <v>51</v>
      </c>
      <c r="C102" s="240" t="s">
        <v>592</v>
      </c>
      <c r="D102" s="310" t="s">
        <v>350</v>
      </c>
      <c r="E102" s="286" t="s">
        <v>693</v>
      </c>
      <c r="F102" s="286" t="s">
        <v>720</v>
      </c>
      <c r="G102" s="286" t="s">
        <v>379</v>
      </c>
      <c r="H102" s="286" t="s">
        <v>380</v>
      </c>
      <c r="I102" s="286"/>
      <c r="J102" s="286"/>
      <c r="K102" s="286"/>
      <c r="L102" s="286"/>
      <c r="M102" s="286"/>
      <c r="N102" s="286"/>
      <c r="O102" s="287"/>
      <c r="P102" s="287" t="s">
        <v>1108</v>
      </c>
      <c r="Q102" s="217" t="s">
        <v>1109</v>
      </c>
      <c r="R102" s="29" t="s">
        <v>721</v>
      </c>
      <c r="S102" s="201">
        <v>0</v>
      </c>
      <c r="T102" s="201"/>
      <c r="U102" s="201"/>
      <c r="V102" s="201"/>
      <c r="W102" s="201"/>
      <c r="X102" s="201"/>
      <c r="Y102" s="201"/>
      <c r="Z102" s="201"/>
      <c r="AA102" s="201"/>
      <c r="AB102" s="201"/>
      <c r="AC102" s="201"/>
      <c r="AD102" s="201"/>
      <c r="AE102" s="201"/>
      <c r="AF102" s="201"/>
      <c r="AG102" s="201"/>
      <c r="AH102" s="201"/>
      <c r="AI102" s="201"/>
      <c r="AJ102" s="201"/>
      <c r="AK102" s="201"/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4"/>
      <c r="AX102" s="204"/>
      <c r="AY102" s="204"/>
      <c r="AZ102" s="237">
        <f t="shared" si="63"/>
        <v>0</v>
      </c>
      <c r="BA102" s="238">
        <f t="shared" si="64"/>
        <v>0</v>
      </c>
      <c r="BB102" s="238">
        <f>BD102/勤務日数!$E$20</f>
        <v>0</v>
      </c>
      <c r="BC102" s="238">
        <f t="shared" si="77"/>
        <v>0</v>
      </c>
      <c r="BD102" s="29">
        <f>(DAY(BE102)*24+HOUR(BE102)+MINUTE(BE102)/60)/勤務日数!$F$17</f>
        <v>0</v>
      </c>
      <c r="BE102" s="202">
        <f t="shared" si="78"/>
        <v>0</v>
      </c>
      <c r="BF102" s="238">
        <f>BH102/勤務日数!$E$20</f>
        <v>0</v>
      </c>
      <c r="BG102" s="238">
        <f t="shared" si="86"/>
        <v>0</v>
      </c>
      <c r="BH102" s="29">
        <f>(DAY(BI102)*24+HOUR(BI102)+MINUTE(BI102)/60)/勤務日数!$F$17</f>
        <v>0</v>
      </c>
      <c r="BI102" s="202">
        <f t="shared" si="79"/>
        <v>0</v>
      </c>
      <c r="BJ102" s="238">
        <f>BL102/勤務日数!$E$20</f>
        <v>0</v>
      </c>
      <c r="BK102" s="238">
        <f t="shared" si="87"/>
        <v>0</v>
      </c>
      <c r="BL102" s="29">
        <f>(DAY(BM102)*24+HOUR(BM102)+MINUTE(BM102)/60)/勤務日数!$F$17</f>
        <v>0</v>
      </c>
      <c r="BM102" s="202">
        <f t="shared" si="80"/>
        <v>0</v>
      </c>
      <c r="BN102" s="238">
        <f>BP102/勤務日数!$E$20</f>
        <v>0</v>
      </c>
      <c r="BO102" s="238">
        <f t="shared" si="81"/>
        <v>0</v>
      </c>
      <c r="BP102" s="29">
        <f>(DAY(BQ102)*24+HOUR(BQ102)+MINUTE(BQ102)/60)/勤務日数!$F$17</f>
        <v>0</v>
      </c>
      <c r="BQ102" s="202">
        <f t="shared" si="82"/>
        <v>0</v>
      </c>
      <c r="BR102" s="238">
        <f>BT102/勤務日数!$E$20</f>
        <v>0</v>
      </c>
      <c r="BS102" s="238">
        <f t="shared" si="83"/>
        <v>0</v>
      </c>
      <c r="BT102" s="29">
        <f>(DAY(BU102)*24+HOUR(BU102)+MINUTE(BU102)/60)/勤務日数!$F$17</f>
        <v>0</v>
      </c>
      <c r="BU102" s="202">
        <f t="shared" si="84"/>
        <v>0</v>
      </c>
    </row>
    <row r="103" spans="1:73" ht="12.6" customHeight="1">
      <c r="A103" s="174" t="str">
        <f t="shared" si="85"/>
        <v/>
      </c>
      <c r="B103" s="195">
        <v>52</v>
      </c>
      <c r="C103" s="240" t="s">
        <v>592</v>
      </c>
      <c r="D103" s="310" t="s">
        <v>350</v>
      </c>
      <c r="E103" s="286"/>
      <c r="F103" s="286"/>
      <c r="G103" s="286"/>
      <c r="H103" s="286"/>
      <c r="I103" s="218"/>
      <c r="J103" s="286"/>
      <c r="K103" s="286"/>
      <c r="L103" s="286"/>
      <c r="M103" s="286"/>
      <c r="N103" s="286"/>
      <c r="O103" s="287"/>
      <c r="P103" s="287"/>
      <c r="Q103" s="217"/>
      <c r="R103" s="241"/>
      <c r="S103" s="201">
        <v>0</v>
      </c>
      <c r="T103" s="201"/>
      <c r="U103" s="201"/>
      <c r="V103" s="201"/>
      <c r="W103" s="201"/>
      <c r="X103" s="201"/>
      <c r="Y103" s="201"/>
      <c r="Z103" s="201"/>
      <c r="AA103" s="201"/>
      <c r="AB103" s="201"/>
      <c r="AC103" s="201"/>
      <c r="AD103" s="201"/>
      <c r="AE103" s="201"/>
      <c r="AF103" s="201"/>
      <c r="AG103" s="201"/>
      <c r="AH103" s="201"/>
      <c r="AI103" s="201"/>
      <c r="AJ103" s="201"/>
      <c r="AK103" s="201"/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4"/>
      <c r="AX103" s="204"/>
      <c r="AY103" s="204"/>
      <c r="AZ103" s="237">
        <f t="shared" si="63"/>
        <v>0</v>
      </c>
      <c r="BA103" s="238">
        <f t="shared" si="64"/>
        <v>0</v>
      </c>
      <c r="BB103" s="238">
        <f>BD103/勤務日数!$E$20</f>
        <v>0</v>
      </c>
      <c r="BC103" s="238">
        <f t="shared" ref="BC103:BC133" si="96">IF($BC$5=0,0,BD103/$BC$5)</f>
        <v>0</v>
      </c>
      <c r="BD103" s="29">
        <f>(DAY(BE103)*24+HOUR(BE103)+MINUTE(BE103)/60)/勤務日数!$F$17</f>
        <v>0</v>
      </c>
      <c r="BE103" s="202">
        <f t="shared" ref="BE103:BE133" si="97">IF(ISBLANK($C103),0,SUMIF($T$4:$AX$4,BC$4,$T103:$AX103))</f>
        <v>0</v>
      </c>
      <c r="BF103" s="238">
        <f>BH103/勤務日数!$E$20</f>
        <v>0</v>
      </c>
      <c r="BG103" s="238">
        <f t="shared" si="86"/>
        <v>0</v>
      </c>
      <c r="BH103" s="29">
        <f>(DAY(BI103)*24+HOUR(BI103)+MINUTE(BI103)/60)/勤務日数!$F$17</f>
        <v>0</v>
      </c>
      <c r="BI103" s="202">
        <f t="shared" ref="BI103:BI133" si="98">IF(ISBLANK($C103),0,SUMIF($T$4:$AX$4,BG$4,$T103:$AX103))</f>
        <v>0</v>
      </c>
      <c r="BJ103" s="238">
        <f>BL103/勤務日数!$E$20</f>
        <v>0</v>
      </c>
      <c r="BK103" s="238">
        <f t="shared" si="87"/>
        <v>0</v>
      </c>
      <c r="BL103" s="29">
        <f>(DAY(BM103)*24+HOUR(BM103)+MINUTE(BM103)/60)/勤務日数!$F$17</f>
        <v>0</v>
      </c>
      <c r="BM103" s="202">
        <f t="shared" ref="BM103:BM133" si="99">IF(ISBLANK($C103),0,SUMIF($T$4:$AX$4,BK$4,$T103:$AX103))</f>
        <v>0</v>
      </c>
      <c r="BN103" s="238">
        <f>BP103/勤務日数!$E$20</f>
        <v>0</v>
      </c>
      <c r="BO103" s="238">
        <f t="shared" si="81"/>
        <v>0</v>
      </c>
      <c r="BP103" s="29">
        <f>(DAY(BQ103)*24+HOUR(BQ103)+MINUTE(BQ103)/60)/勤務日数!$F$17</f>
        <v>0</v>
      </c>
      <c r="BQ103" s="202">
        <f t="shared" ref="BQ103:BQ133" si="100">IF(ISBLANK($C103),0,SUMIF($T$4:$AX$4,BO$4,$T103:$AX103))</f>
        <v>0</v>
      </c>
      <c r="BR103" s="238">
        <f>BT103/勤務日数!$E$20</f>
        <v>0</v>
      </c>
      <c r="BS103" s="238">
        <f t="shared" si="83"/>
        <v>0</v>
      </c>
      <c r="BT103" s="29">
        <f>(DAY(BU103)*24+HOUR(BU103)+MINUTE(BU103)/60)/勤務日数!$F$17</f>
        <v>0</v>
      </c>
      <c r="BU103" s="202">
        <f t="shared" ref="BU103:BU133" si="101">IF(ISBLANK($C103),0,SUMIF($T$4:$AX$4,BS$4,$T103:$AX103))</f>
        <v>0</v>
      </c>
    </row>
    <row r="104" spans="1:73" ht="12.6" customHeight="1">
      <c r="A104" s="174" t="str">
        <f t="shared" si="85"/>
        <v/>
      </c>
      <c r="B104" s="195">
        <v>53</v>
      </c>
      <c r="C104" s="240" t="s">
        <v>592</v>
      </c>
      <c r="D104" s="310" t="s">
        <v>350</v>
      </c>
      <c r="E104" s="286"/>
      <c r="F104" s="286"/>
      <c r="G104" s="286"/>
      <c r="H104" s="286"/>
      <c r="I104" s="218"/>
      <c r="J104" s="286"/>
      <c r="K104" s="286"/>
      <c r="L104" s="286"/>
      <c r="M104" s="286"/>
      <c r="N104" s="286"/>
      <c r="O104" s="287"/>
      <c r="P104" s="283"/>
      <c r="Q104" s="217"/>
      <c r="R104" s="241"/>
      <c r="S104" s="201">
        <v>0</v>
      </c>
      <c r="T104" s="201"/>
      <c r="U104" s="201"/>
      <c r="V104" s="201"/>
      <c r="W104" s="201"/>
      <c r="X104" s="201"/>
      <c r="Y104" s="201"/>
      <c r="Z104" s="201"/>
      <c r="AA104" s="201"/>
      <c r="AB104" s="201"/>
      <c r="AC104" s="201"/>
      <c r="AD104" s="201"/>
      <c r="AE104" s="201"/>
      <c r="AF104" s="201"/>
      <c r="AG104" s="201"/>
      <c r="AH104" s="201"/>
      <c r="AI104" s="201"/>
      <c r="AJ104" s="201"/>
      <c r="AK104" s="201"/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4"/>
      <c r="AX104" s="204"/>
      <c r="AY104" s="204"/>
      <c r="AZ104" s="237">
        <f t="shared" si="63"/>
        <v>0</v>
      </c>
      <c r="BA104" s="238">
        <f t="shared" si="64"/>
        <v>0</v>
      </c>
      <c r="BB104" s="238">
        <f>BD104/勤務日数!$E$20</f>
        <v>0</v>
      </c>
      <c r="BC104" s="238">
        <f t="shared" si="96"/>
        <v>0</v>
      </c>
      <c r="BD104" s="29">
        <f>(DAY(BE104)*24+HOUR(BE104)+MINUTE(BE104)/60)/勤務日数!$F$17</f>
        <v>0</v>
      </c>
      <c r="BE104" s="202">
        <f t="shared" si="97"/>
        <v>0</v>
      </c>
      <c r="BF104" s="238">
        <f>BH104/勤務日数!$E$20</f>
        <v>0</v>
      </c>
      <c r="BG104" s="238">
        <f t="shared" si="86"/>
        <v>0</v>
      </c>
      <c r="BH104" s="29">
        <f>(DAY(BI104)*24+HOUR(BI104)+MINUTE(BI104)/60)/勤務日数!$F$17</f>
        <v>0</v>
      </c>
      <c r="BI104" s="202">
        <f t="shared" si="98"/>
        <v>0</v>
      </c>
      <c r="BJ104" s="238">
        <f>BL104/勤務日数!$E$20</f>
        <v>0</v>
      </c>
      <c r="BK104" s="238">
        <f t="shared" si="87"/>
        <v>0</v>
      </c>
      <c r="BL104" s="29">
        <f>(DAY(BM104)*24+HOUR(BM104)+MINUTE(BM104)/60)/勤務日数!$F$17</f>
        <v>0</v>
      </c>
      <c r="BM104" s="202">
        <f t="shared" si="99"/>
        <v>0</v>
      </c>
      <c r="BN104" s="238">
        <f>BP104/勤務日数!$E$20</f>
        <v>0</v>
      </c>
      <c r="BO104" s="238">
        <f t="shared" si="81"/>
        <v>0</v>
      </c>
      <c r="BP104" s="29">
        <f>(DAY(BQ104)*24+HOUR(BQ104)+MINUTE(BQ104)/60)/勤務日数!$F$17</f>
        <v>0</v>
      </c>
      <c r="BQ104" s="202">
        <f t="shared" si="100"/>
        <v>0</v>
      </c>
      <c r="BR104" s="238">
        <f>BT104/勤務日数!$E$20</f>
        <v>0</v>
      </c>
      <c r="BS104" s="238">
        <f t="shared" si="83"/>
        <v>0</v>
      </c>
      <c r="BT104" s="29">
        <f>(DAY(BU104)*24+HOUR(BU104)+MINUTE(BU104)/60)/勤務日数!$F$17</f>
        <v>0</v>
      </c>
      <c r="BU104" s="202">
        <f t="shared" si="101"/>
        <v>0</v>
      </c>
    </row>
    <row r="105" spans="1:73" ht="12.6" customHeight="1">
      <c r="A105" s="174" t="str">
        <f t="shared" si="85"/>
        <v/>
      </c>
      <c r="B105" s="195">
        <v>54</v>
      </c>
      <c r="C105" s="240" t="s">
        <v>592</v>
      </c>
      <c r="D105" s="310" t="s">
        <v>350</v>
      </c>
      <c r="E105" s="286"/>
      <c r="F105" s="286"/>
      <c r="G105" s="286"/>
      <c r="H105" s="286"/>
      <c r="I105" s="286"/>
      <c r="J105" s="286"/>
      <c r="K105" s="286"/>
      <c r="L105" s="286"/>
      <c r="M105" s="286"/>
      <c r="N105" s="286"/>
      <c r="O105" s="287"/>
      <c r="P105" s="287"/>
      <c r="Q105" s="217"/>
      <c r="R105" s="29"/>
      <c r="S105" s="201">
        <v>0</v>
      </c>
      <c r="T105" s="201"/>
      <c r="U105" s="201"/>
      <c r="V105" s="201"/>
      <c r="W105" s="201"/>
      <c r="X105" s="201"/>
      <c r="Y105" s="201"/>
      <c r="Z105" s="201"/>
      <c r="AA105" s="201"/>
      <c r="AB105" s="201"/>
      <c r="AC105" s="201"/>
      <c r="AD105" s="201"/>
      <c r="AE105" s="201"/>
      <c r="AF105" s="201"/>
      <c r="AG105" s="201"/>
      <c r="AH105" s="201"/>
      <c r="AI105" s="201"/>
      <c r="AJ105" s="201"/>
      <c r="AK105" s="201"/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4"/>
      <c r="AX105" s="204"/>
      <c r="AY105" s="204"/>
      <c r="AZ105" s="237">
        <f t="shared" si="63"/>
        <v>0</v>
      </c>
      <c r="BA105" s="238">
        <f t="shared" si="64"/>
        <v>0</v>
      </c>
      <c r="BB105" s="238">
        <f>BD105/勤務日数!$E$20</f>
        <v>0</v>
      </c>
      <c r="BC105" s="238">
        <f t="shared" si="96"/>
        <v>0</v>
      </c>
      <c r="BD105" s="29">
        <f>(DAY(BE105)*24+HOUR(BE105)+MINUTE(BE105)/60)/勤務日数!$F$17</f>
        <v>0</v>
      </c>
      <c r="BE105" s="202">
        <f t="shared" si="97"/>
        <v>0</v>
      </c>
      <c r="BF105" s="238">
        <f>BH105/勤務日数!$E$20</f>
        <v>0</v>
      </c>
      <c r="BG105" s="238">
        <f t="shared" si="86"/>
        <v>0</v>
      </c>
      <c r="BH105" s="29">
        <f>(DAY(BI105)*24+HOUR(BI105)+MINUTE(BI105)/60)/勤務日数!$F$17</f>
        <v>0</v>
      </c>
      <c r="BI105" s="202">
        <f t="shared" si="98"/>
        <v>0</v>
      </c>
      <c r="BJ105" s="238">
        <f>BL105/勤務日数!$E$20</f>
        <v>0</v>
      </c>
      <c r="BK105" s="238">
        <f t="shared" si="87"/>
        <v>0</v>
      </c>
      <c r="BL105" s="29">
        <f>(DAY(BM105)*24+HOUR(BM105)+MINUTE(BM105)/60)/勤務日数!$F$17</f>
        <v>0</v>
      </c>
      <c r="BM105" s="202">
        <f t="shared" si="99"/>
        <v>0</v>
      </c>
      <c r="BN105" s="238">
        <f>BP105/勤務日数!$E$20</f>
        <v>0</v>
      </c>
      <c r="BO105" s="238">
        <f t="shared" si="81"/>
        <v>0</v>
      </c>
      <c r="BP105" s="29">
        <f>(DAY(BQ105)*24+HOUR(BQ105)+MINUTE(BQ105)/60)/勤務日数!$F$17</f>
        <v>0</v>
      </c>
      <c r="BQ105" s="202">
        <f t="shared" si="100"/>
        <v>0</v>
      </c>
      <c r="BR105" s="238">
        <f>BT105/勤務日数!$E$20</f>
        <v>0</v>
      </c>
      <c r="BS105" s="238">
        <f t="shared" si="83"/>
        <v>0</v>
      </c>
      <c r="BT105" s="29">
        <f>(DAY(BU105)*24+HOUR(BU105)+MINUTE(BU105)/60)/勤務日数!$F$17</f>
        <v>0</v>
      </c>
      <c r="BU105" s="202">
        <f t="shared" si="101"/>
        <v>0</v>
      </c>
    </row>
    <row r="106" spans="1:73" ht="12.6" customHeight="1">
      <c r="A106" s="174" t="str">
        <f t="shared" si="85"/>
        <v>APF-3</v>
      </c>
      <c r="B106" s="195">
        <v>55</v>
      </c>
      <c r="C106" s="240" t="s">
        <v>592</v>
      </c>
      <c r="D106" s="310" t="s">
        <v>350</v>
      </c>
      <c r="E106" s="286" t="s">
        <v>693</v>
      </c>
      <c r="F106" s="286" t="s">
        <v>720</v>
      </c>
      <c r="G106" s="286" t="s">
        <v>749</v>
      </c>
      <c r="H106" s="286"/>
      <c r="I106" s="286"/>
      <c r="J106" s="286"/>
      <c r="K106" s="286"/>
      <c r="L106" s="286"/>
      <c r="M106" s="286"/>
      <c r="N106" s="286"/>
      <c r="O106" s="287"/>
      <c r="P106" s="283" t="s">
        <v>729</v>
      </c>
      <c r="Q106" s="217" t="s">
        <v>752</v>
      </c>
      <c r="R106" s="29" t="s">
        <v>750</v>
      </c>
      <c r="S106" s="201">
        <v>0</v>
      </c>
      <c r="T106" s="201"/>
      <c r="U106" s="201"/>
      <c r="V106" s="201"/>
      <c r="W106" s="201"/>
      <c r="X106" s="201"/>
      <c r="Y106" s="201"/>
      <c r="Z106" s="201"/>
      <c r="AA106" s="201"/>
      <c r="AB106" s="201"/>
      <c r="AC106" s="201"/>
      <c r="AD106" s="201"/>
      <c r="AE106" s="201"/>
      <c r="AF106" s="201"/>
      <c r="AG106" s="201"/>
      <c r="AH106" s="201"/>
      <c r="AI106" s="201"/>
      <c r="AJ106" s="201"/>
      <c r="AK106" s="201"/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4"/>
      <c r="AX106" s="204"/>
      <c r="AY106" s="204"/>
      <c r="AZ106" s="237">
        <f t="shared" si="63"/>
        <v>0</v>
      </c>
      <c r="BA106" s="238">
        <f t="shared" si="64"/>
        <v>0</v>
      </c>
      <c r="BB106" s="238">
        <f>BD106/勤務日数!$E$20</f>
        <v>0</v>
      </c>
      <c r="BC106" s="238">
        <f t="shared" si="96"/>
        <v>0</v>
      </c>
      <c r="BD106" s="29">
        <f>(DAY(BE106)*24+HOUR(BE106)+MINUTE(BE106)/60)/勤務日数!$F$17</f>
        <v>0</v>
      </c>
      <c r="BE106" s="202">
        <f t="shared" si="97"/>
        <v>0</v>
      </c>
      <c r="BF106" s="238">
        <f>BH106/勤務日数!$E$20</f>
        <v>0</v>
      </c>
      <c r="BG106" s="238">
        <f t="shared" si="86"/>
        <v>0</v>
      </c>
      <c r="BH106" s="29">
        <f>(DAY(BI106)*24+HOUR(BI106)+MINUTE(BI106)/60)/勤務日数!$F$17</f>
        <v>0</v>
      </c>
      <c r="BI106" s="202">
        <f t="shared" si="98"/>
        <v>0</v>
      </c>
      <c r="BJ106" s="238">
        <f>BL106/勤務日数!$E$20</f>
        <v>0</v>
      </c>
      <c r="BK106" s="238">
        <f t="shared" si="87"/>
        <v>0</v>
      </c>
      <c r="BL106" s="29">
        <f>(DAY(BM106)*24+HOUR(BM106)+MINUTE(BM106)/60)/勤務日数!$F$17</f>
        <v>0</v>
      </c>
      <c r="BM106" s="202">
        <f t="shared" si="99"/>
        <v>0</v>
      </c>
      <c r="BN106" s="238">
        <f>BP106/勤務日数!$E$20</f>
        <v>0</v>
      </c>
      <c r="BO106" s="238">
        <f t="shared" si="81"/>
        <v>0</v>
      </c>
      <c r="BP106" s="29">
        <f>(DAY(BQ106)*24+HOUR(BQ106)+MINUTE(BQ106)/60)/勤務日数!$F$17</f>
        <v>0</v>
      </c>
      <c r="BQ106" s="202">
        <f t="shared" si="100"/>
        <v>0</v>
      </c>
      <c r="BR106" s="238">
        <f>BT106/勤務日数!$E$20</f>
        <v>0</v>
      </c>
      <c r="BS106" s="238">
        <f t="shared" si="83"/>
        <v>0</v>
      </c>
      <c r="BT106" s="29">
        <f>(DAY(BU106)*24+HOUR(BU106)+MINUTE(BU106)/60)/勤務日数!$F$17</f>
        <v>0</v>
      </c>
      <c r="BU106" s="202">
        <f t="shared" si="101"/>
        <v>0</v>
      </c>
    </row>
    <row r="107" spans="1:73" ht="12.6" customHeight="1">
      <c r="A107" s="174" t="str">
        <f t="shared" si="85"/>
        <v>APF-11</v>
      </c>
      <c r="B107" s="195">
        <v>56</v>
      </c>
      <c r="C107" s="240" t="s">
        <v>592</v>
      </c>
      <c r="D107" s="310" t="s">
        <v>350</v>
      </c>
      <c r="E107" s="286" t="s">
        <v>693</v>
      </c>
      <c r="F107" s="286" t="s">
        <v>720</v>
      </c>
      <c r="G107" s="286" t="s">
        <v>749</v>
      </c>
      <c r="H107" s="286"/>
      <c r="I107" s="286"/>
      <c r="J107" s="286"/>
      <c r="K107" s="286"/>
      <c r="L107" s="286"/>
      <c r="M107" s="286"/>
      <c r="N107" s="286"/>
      <c r="O107" s="287"/>
      <c r="P107" s="287" t="s">
        <v>753</v>
      </c>
      <c r="Q107" s="217" t="s">
        <v>754</v>
      </c>
      <c r="R107" s="29" t="s">
        <v>750</v>
      </c>
      <c r="S107" s="201">
        <v>0</v>
      </c>
      <c r="T107" s="201"/>
      <c r="U107" s="201"/>
      <c r="V107" s="201"/>
      <c r="W107" s="201"/>
      <c r="X107" s="201"/>
      <c r="Y107" s="201"/>
      <c r="Z107" s="201"/>
      <c r="AA107" s="201"/>
      <c r="AB107" s="201"/>
      <c r="AC107" s="201"/>
      <c r="AD107" s="201"/>
      <c r="AE107" s="201"/>
      <c r="AF107" s="201"/>
      <c r="AG107" s="201"/>
      <c r="AH107" s="201"/>
      <c r="AI107" s="201"/>
      <c r="AJ107" s="201"/>
      <c r="AK107" s="201"/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4"/>
      <c r="AX107" s="204"/>
      <c r="AY107" s="204"/>
      <c r="AZ107" s="237">
        <f t="shared" si="63"/>
        <v>0</v>
      </c>
      <c r="BA107" s="238">
        <f t="shared" si="64"/>
        <v>0</v>
      </c>
      <c r="BB107" s="238">
        <f>BD107/勤務日数!$E$20</f>
        <v>0</v>
      </c>
      <c r="BC107" s="238">
        <f t="shared" si="96"/>
        <v>0</v>
      </c>
      <c r="BD107" s="29">
        <f>(DAY(BE107)*24+HOUR(BE107)+MINUTE(BE107)/60)/勤務日数!$F$17</f>
        <v>0</v>
      </c>
      <c r="BE107" s="202">
        <f t="shared" si="97"/>
        <v>0</v>
      </c>
      <c r="BF107" s="238">
        <f>BH107/勤務日数!$E$20</f>
        <v>0</v>
      </c>
      <c r="BG107" s="238">
        <f t="shared" si="86"/>
        <v>0</v>
      </c>
      <c r="BH107" s="29">
        <f>(DAY(BI107)*24+HOUR(BI107)+MINUTE(BI107)/60)/勤務日数!$F$17</f>
        <v>0</v>
      </c>
      <c r="BI107" s="202">
        <f t="shared" si="98"/>
        <v>0</v>
      </c>
      <c r="BJ107" s="238">
        <f>BL107/勤務日数!$E$20</f>
        <v>0</v>
      </c>
      <c r="BK107" s="238">
        <f t="shared" si="87"/>
        <v>0</v>
      </c>
      <c r="BL107" s="29">
        <f>(DAY(BM107)*24+HOUR(BM107)+MINUTE(BM107)/60)/勤務日数!$F$17</f>
        <v>0</v>
      </c>
      <c r="BM107" s="202">
        <f t="shared" si="99"/>
        <v>0</v>
      </c>
      <c r="BN107" s="238">
        <f>BP107/勤務日数!$E$20</f>
        <v>0</v>
      </c>
      <c r="BO107" s="238">
        <f t="shared" si="81"/>
        <v>0</v>
      </c>
      <c r="BP107" s="29">
        <f>(DAY(BQ107)*24+HOUR(BQ107)+MINUTE(BQ107)/60)/勤務日数!$F$17</f>
        <v>0</v>
      </c>
      <c r="BQ107" s="202">
        <f t="shared" si="100"/>
        <v>0</v>
      </c>
      <c r="BR107" s="238">
        <f>BT107/勤務日数!$E$20</f>
        <v>0</v>
      </c>
      <c r="BS107" s="238">
        <f t="shared" si="83"/>
        <v>0</v>
      </c>
      <c r="BT107" s="29">
        <f>(DAY(BU107)*24+HOUR(BU107)+MINUTE(BU107)/60)/勤務日数!$F$17</f>
        <v>0</v>
      </c>
      <c r="BU107" s="202">
        <f t="shared" si="101"/>
        <v>0</v>
      </c>
    </row>
    <row r="108" spans="1:73" ht="12.6" customHeight="1">
      <c r="A108" s="174" t="str">
        <f t="shared" si="85"/>
        <v>APF-11</v>
      </c>
      <c r="B108" s="195">
        <v>57</v>
      </c>
      <c r="C108" s="240" t="s">
        <v>592</v>
      </c>
      <c r="D108" s="310" t="s">
        <v>350</v>
      </c>
      <c r="E108" s="286" t="s">
        <v>693</v>
      </c>
      <c r="F108" s="286" t="s">
        <v>720</v>
      </c>
      <c r="G108" s="286" t="s">
        <v>379</v>
      </c>
      <c r="H108" s="286" t="s">
        <v>380</v>
      </c>
      <c r="I108" s="286"/>
      <c r="J108" s="286"/>
      <c r="K108" s="286"/>
      <c r="L108" s="286"/>
      <c r="M108" s="286"/>
      <c r="N108" s="286"/>
      <c r="O108" s="287"/>
      <c r="P108" s="283" t="s">
        <v>753</v>
      </c>
      <c r="Q108" s="217" t="s">
        <v>795</v>
      </c>
      <c r="R108" s="29" t="s">
        <v>721</v>
      </c>
      <c r="S108" s="201">
        <v>0</v>
      </c>
      <c r="T108" s="201"/>
      <c r="U108" s="201"/>
      <c r="V108" s="201"/>
      <c r="W108" s="201"/>
      <c r="X108" s="201"/>
      <c r="Y108" s="201"/>
      <c r="Z108" s="201"/>
      <c r="AA108" s="201"/>
      <c r="AB108" s="201"/>
      <c r="AC108" s="201"/>
      <c r="AD108" s="201"/>
      <c r="AE108" s="201"/>
      <c r="AF108" s="201"/>
      <c r="AG108" s="201"/>
      <c r="AH108" s="201"/>
      <c r="AI108" s="201"/>
      <c r="AJ108" s="201"/>
      <c r="AK108" s="201"/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4"/>
      <c r="AX108" s="204"/>
      <c r="AY108" s="204"/>
      <c r="AZ108" s="237">
        <f t="shared" si="63"/>
        <v>0</v>
      </c>
      <c r="BA108" s="238">
        <f t="shared" si="64"/>
        <v>0</v>
      </c>
      <c r="BB108" s="238">
        <f>BD108/勤務日数!$E$20</f>
        <v>0</v>
      </c>
      <c r="BC108" s="238">
        <f t="shared" si="96"/>
        <v>0</v>
      </c>
      <c r="BD108" s="29">
        <f>(DAY(BE108)*24+HOUR(BE108)+MINUTE(BE108)/60)/勤務日数!$F$17</f>
        <v>0</v>
      </c>
      <c r="BE108" s="202">
        <f t="shared" si="97"/>
        <v>0</v>
      </c>
      <c r="BF108" s="238">
        <f>BH108/勤務日数!$E$20</f>
        <v>0</v>
      </c>
      <c r="BG108" s="238">
        <f t="shared" si="86"/>
        <v>0</v>
      </c>
      <c r="BH108" s="29">
        <f>(DAY(BI108)*24+HOUR(BI108)+MINUTE(BI108)/60)/勤務日数!$F$17</f>
        <v>0</v>
      </c>
      <c r="BI108" s="202">
        <f t="shared" si="98"/>
        <v>0</v>
      </c>
      <c r="BJ108" s="238">
        <f>BL108/勤務日数!$E$20</f>
        <v>0</v>
      </c>
      <c r="BK108" s="238">
        <f t="shared" si="87"/>
        <v>0</v>
      </c>
      <c r="BL108" s="29">
        <f>(DAY(BM108)*24+HOUR(BM108)+MINUTE(BM108)/60)/勤務日数!$F$17</f>
        <v>0</v>
      </c>
      <c r="BM108" s="202">
        <f t="shared" si="99"/>
        <v>0</v>
      </c>
      <c r="BN108" s="238">
        <f>BP108/勤務日数!$E$20</f>
        <v>0</v>
      </c>
      <c r="BO108" s="238">
        <f t="shared" si="81"/>
        <v>0</v>
      </c>
      <c r="BP108" s="29">
        <f>(DAY(BQ108)*24+HOUR(BQ108)+MINUTE(BQ108)/60)/勤務日数!$F$17</f>
        <v>0</v>
      </c>
      <c r="BQ108" s="202">
        <f t="shared" si="100"/>
        <v>0</v>
      </c>
      <c r="BR108" s="238">
        <f>BT108/勤務日数!$E$20</f>
        <v>0</v>
      </c>
      <c r="BS108" s="238">
        <f t="shared" si="83"/>
        <v>0</v>
      </c>
      <c r="BT108" s="29">
        <f>(DAY(BU108)*24+HOUR(BU108)+MINUTE(BU108)/60)/勤務日数!$F$17</f>
        <v>0</v>
      </c>
      <c r="BU108" s="202">
        <f t="shared" si="101"/>
        <v>0</v>
      </c>
    </row>
    <row r="109" spans="1:73" ht="12.6" customHeight="1">
      <c r="A109" s="174" t="str">
        <f t="shared" si="85"/>
        <v/>
      </c>
      <c r="B109" s="195">
        <v>1</v>
      </c>
      <c r="C109" s="240" t="s">
        <v>391</v>
      </c>
      <c r="D109" s="310" t="s">
        <v>350</v>
      </c>
      <c r="E109" s="286"/>
      <c r="F109" s="286"/>
      <c r="G109" s="286"/>
      <c r="H109" s="286"/>
      <c r="I109" s="286"/>
      <c r="J109" s="286"/>
      <c r="K109" s="286"/>
      <c r="L109" s="286"/>
      <c r="M109" s="286"/>
      <c r="N109" s="286"/>
      <c r="O109" s="287"/>
      <c r="P109" s="283"/>
      <c r="Q109" s="217"/>
      <c r="R109" s="29"/>
      <c r="S109" s="201">
        <v>0</v>
      </c>
      <c r="T109" s="201"/>
      <c r="U109" s="201"/>
      <c r="V109" s="201"/>
      <c r="W109" s="201"/>
      <c r="X109" s="201"/>
      <c r="Y109" s="201"/>
      <c r="Z109" s="201"/>
      <c r="AA109" s="201"/>
      <c r="AB109" s="201"/>
      <c r="AC109" s="201"/>
      <c r="AD109" s="201"/>
      <c r="AE109" s="201"/>
      <c r="AF109" s="201"/>
      <c r="AG109" s="201"/>
      <c r="AH109" s="201"/>
      <c r="AI109" s="201"/>
      <c r="AJ109" s="201"/>
      <c r="AK109" s="201"/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4"/>
      <c r="AX109" s="204"/>
      <c r="AY109" s="204"/>
      <c r="AZ109" s="237">
        <f t="shared" si="63"/>
        <v>0</v>
      </c>
      <c r="BA109" s="238">
        <f t="shared" si="64"/>
        <v>0</v>
      </c>
      <c r="BB109" s="238">
        <f>BD109/勤務日数!$E$20</f>
        <v>0</v>
      </c>
      <c r="BC109" s="238">
        <f t="shared" si="96"/>
        <v>0</v>
      </c>
      <c r="BD109" s="29">
        <f>(DAY(BE109)*24+HOUR(BE109)+MINUTE(BE109)/60)/勤務日数!$F$17</f>
        <v>0</v>
      </c>
      <c r="BE109" s="202">
        <f t="shared" si="97"/>
        <v>0</v>
      </c>
      <c r="BF109" s="238">
        <f>BH109/勤務日数!$E$20</f>
        <v>0</v>
      </c>
      <c r="BG109" s="238">
        <f t="shared" si="86"/>
        <v>0</v>
      </c>
      <c r="BH109" s="29">
        <f>(DAY(BI109)*24+HOUR(BI109)+MINUTE(BI109)/60)/勤務日数!$F$17</f>
        <v>0</v>
      </c>
      <c r="BI109" s="202">
        <f t="shared" si="98"/>
        <v>0</v>
      </c>
      <c r="BJ109" s="238">
        <f>BL109/勤務日数!$E$20</f>
        <v>0</v>
      </c>
      <c r="BK109" s="238">
        <f t="shared" si="87"/>
        <v>0</v>
      </c>
      <c r="BL109" s="29">
        <f>(DAY(BM109)*24+HOUR(BM109)+MINUTE(BM109)/60)/勤務日数!$F$17</f>
        <v>0</v>
      </c>
      <c r="BM109" s="202">
        <f t="shared" si="99"/>
        <v>0</v>
      </c>
      <c r="BN109" s="238">
        <f>BP109/勤務日数!$E$20</f>
        <v>0</v>
      </c>
      <c r="BO109" s="238">
        <f t="shared" si="81"/>
        <v>0</v>
      </c>
      <c r="BP109" s="29">
        <f>(DAY(BQ109)*24+HOUR(BQ109)+MINUTE(BQ109)/60)/勤務日数!$F$17</f>
        <v>0</v>
      </c>
      <c r="BQ109" s="202">
        <f t="shared" si="100"/>
        <v>0</v>
      </c>
      <c r="BR109" s="238">
        <f>BT109/勤務日数!$E$20</f>
        <v>0</v>
      </c>
      <c r="BS109" s="238">
        <f t="shared" si="83"/>
        <v>0</v>
      </c>
      <c r="BT109" s="29">
        <f>(DAY(BU109)*24+HOUR(BU109)+MINUTE(BU109)/60)/勤務日数!$F$17</f>
        <v>0</v>
      </c>
      <c r="BU109" s="202">
        <f t="shared" si="101"/>
        <v>0</v>
      </c>
    </row>
    <row r="110" spans="1:73" ht="12.6" customHeight="1">
      <c r="A110" s="174" t="str">
        <f t="shared" si="85"/>
        <v/>
      </c>
      <c r="B110" s="195">
        <v>2</v>
      </c>
      <c r="C110" s="240" t="s">
        <v>391</v>
      </c>
      <c r="D110" s="310" t="s">
        <v>350</v>
      </c>
      <c r="E110" s="286" t="s">
        <v>84</v>
      </c>
      <c r="F110" s="286" t="s">
        <v>85</v>
      </c>
      <c r="G110" s="286" t="s">
        <v>379</v>
      </c>
      <c r="H110" s="286" t="s">
        <v>380</v>
      </c>
      <c r="I110" s="286"/>
      <c r="J110" s="286"/>
      <c r="K110" s="286"/>
      <c r="L110" s="286"/>
      <c r="M110" s="286"/>
      <c r="N110" s="286"/>
      <c r="O110" s="287" t="s">
        <v>222</v>
      </c>
      <c r="P110" s="283"/>
      <c r="Q110" s="217" t="s">
        <v>584</v>
      </c>
      <c r="R110" s="29" t="s">
        <v>235</v>
      </c>
      <c r="S110" s="201">
        <v>0</v>
      </c>
      <c r="T110" s="201"/>
      <c r="U110" s="201"/>
      <c r="V110" s="201"/>
      <c r="W110" s="201"/>
      <c r="X110" s="201"/>
      <c r="Y110" s="201"/>
      <c r="Z110" s="201"/>
      <c r="AA110" s="201"/>
      <c r="AB110" s="201"/>
      <c r="AC110" s="201"/>
      <c r="AD110" s="201"/>
      <c r="AE110" s="201"/>
      <c r="AF110" s="201"/>
      <c r="AG110" s="201"/>
      <c r="AH110" s="201"/>
      <c r="AI110" s="201"/>
      <c r="AJ110" s="201"/>
      <c r="AK110" s="201"/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4"/>
      <c r="AX110" s="204"/>
      <c r="AY110" s="204"/>
      <c r="AZ110" s="237">
        <f t="shared" si="63"/>
        <v>0</v>
      </c>
      <c r="BA110" s="238">
        <f t="shared" si="64"/>
        <v>0</v>
      </c>
      <c r="BB110" s="238">
        <f>BD110/勤務日数!$E$20</f>
        <v>0</v>
      </c>
      <c r="BC110" s="238">
        <f t="shared" si="96"/>
        <v>0</v>
      </c>
      <c r="BD110" s="29">
        <f>(DAY(BE110)*24+HOUR(BE110)+MINUTE(BE110)/60)/勤務日数!$F$17</f>
        <v>0</v>
      </c>
      <c r="BE110" s="202">
        <f t="shared" si="97"/>
        <v>0</v>
      </c>
      <c r="BF110" s="238">
        <f>BH110/勤務日数!$E$20</f>
        <v>0</v>
      </c>
      <c r="BG110" s="238">
        <f t="shared" si="86"/>
        <v>0</v>
      </c>
      <c r="BH110" s="29">
        <f>(DAY(BI110)*24+HOUR(BI110)+MINUTE(BI110)/60)/勤務日数!$F$17</f>
        <v>0</v>
      </c>
      <c r="BI110" s="202">
        <f t="shared" si="98"/>
        <v>0</v>
      </c>
      <c r="BJ110" s="238">
        <f>BL110/勤務日数!$E$20</f>
        <v>0</v>
      </c>
      <c r="BK110" s="238">
        <f t="shared" si="87"/>
        <v>0</v>
      </c>
      <c r="BL110" s="29">
        <f>(DAY(BM110)*24+HOUR(BM110)+MINUTE(BM110)/60)/勤務日数!$F$17</f>
        <v>0</v>
      </c>
      <c r="BM110" s="202">
        <f t="shared" si="99"/>
        <v>0</v>
      </c>
      <c r="BN110" s="238">
        <f>BP110/勤務日数!$E$20</f>
        <v>0</v>
      </c>
      <c r="BO110" s="238">
        <f t="shared" si="81"/>
        <v>0</v>
      </c>
      <c r="BP110" s="29">
        <f>(DAY(BQ110)*24+HOUR(BQ110)+MINUTE(BQ110)/60)/勤務日数!$F$17</f>
        <v>0</v>
      </c>
      <c r="BQ110" s="202">
        <f t="shared" si="100"/>
        <v>0</v>
      </c>
      <c r="BR110" s="238">
        <f>BT110/勤務日数!$E$20</f>
        <v>0</v>
      </c>
      <c r="BS110" s="238">
        <f t="shared" si="83"/>
        <v>0</v>
      </c>
      <c r="BT110" s="29">
        <f>(DAY(BU110)*24+HOUR(BU110)+MINUTE(BU110)/60)/勤務日数!$F$17</f>
        <v>0</v>
      </c>
      <c r="BU110" s="202">
        <f t="shared" si="101"/>
        <v>0</v>
      </c>
    </row>
    <row r="111" spans="1:73" ht="12.6" customHeight="1">
      <c r="A111" s="174" t="str">
        <f t="shared" si="85"/>
        <v>STMF_BRANCH-1040</v>
      </c>
      <c r="B111" s="195">
        <v>3</v>
      </c>
      <c r="C111" s="240" t="s">
        <v>391</v>
      </c>
      <c r="D111" s="310" t="s">
        <v>350</v>
      </c>
      <c r="E111" s="286" t="s">
        <v>84</v>
      </c>
      <c r="F111" s="286" t="s">
        <v>322</v>
      </c>
      <c r="G111" s="286" t="s">
        <v>379</v>
      </c>
      <c r="H111" s="286" t="s">
        <v>380</v>
      </c>
      <c r="I111" s="286"/>
      <c r="J111" s="286"/>
      <c r="K111" s="286"/>
      <c r="L111" s="286"/>
      <c r="M111" s="286"/>
      <c r="N111" s="286"/>
      <c r="O111" s="287" t="s">
        <v>222</v>
      </c>
      <c r="P111" s="283" t="s">
        <v>518</v>
      </c>
      <c r="Q111" s="217" t="s">
        <v>520</v>
      </c>
      <c r="R111" s="29" t="s">
        <v>285</v>
      </c>
      <c r="S111" s="201">
        <v>0</v>
      </c>
      <c r="T111" s="201"/>
      <c r="U111" s="201"/>
      <c r="V111" s="201"/>
      <c r="W111" s="201"/>
      <c r="X111" s="201"/>
      <c r="Y111" s="201"/>
      <c r="Z111" s="201"/>
      <c r="AA111" s="201"/>
      <c r="AB111" s="201"/>
      <c r="AC111" s="201"/>
      <c r="AD111" s="201"/>
      <c r="AE111" s="201"/>
      <c r="AF111" s="201"/>
      <c r="AG111" s="201"/>
      <c r="AH111" s="201"/>
      <c r="AI111" s="201"/>
      <c r="AJ111" s="201"/>
      <c r="AK111" s="201"/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4"/>
      <c r="AX111" s="204"/>
      <c r="AY111" s="204"/>
      <c r="AZ111" s="237">
        <f t="shared" si="63"/>
        <v>0</v>
      </c>
      <c r="BA111" s="238">
        <f t="shared" si="64"/>
        <v>0</v>
      </c>
      <c r="BB111" s="238">
        <f>BD111/勤務日数!$E$20</f>
        <v>0</v>
      </c>
      <c r="BC111" s="238">
        <f t="shared" si="96"/>
        <v>0</v>
      </c>
      <c r="BD111" s="29">
        <f>(DAY(BE111)*24+HOUR(BE111)+MINUTE(BE111)/60)/勤務日数!$F$17</f>
        <v>0</v>
      </c>
      <c r="BE111" s="202">
        <f t="shared" si="97"/>
        <v>0</v>
      </c>
      <c r="BF111" s="238">
        <f>BH111/勤務日数!$E$20</f>
        <v>0</v>
      </c>
      <c r="BG111" s="238">
        <f t="shared" si="86"/>
        <v>0</v>
      </c>
      <c r="BH111" s="29">
        <f>(DAY(BI111)*24+HOUR(BI111)+MINUTE(BI111)/60)/勤務日数!$F$17</f>
        <v>0</v>
      </c>
      <c r="BI111" s="202">
        <f t="shared" si="98"/>
        <v>0</v>
      </c>
      <c r="BJ111" s="238">
        <f>BL111/勤務日数!$E$20</f>
        <v>0</v>
      </c>
      <c r="BK111" s="238">
        <f t="shared" si="87"/>
        <v>0</v>
      </c>
      <c r="BL111" s="29">
        <f>(DAY(BM111)*24+HOUR(BM111)+MINUTE(BM111)/60)/勤務日数!$F$17</f>
        <v>0</v>
      </c>
      <c r="BM111" s="202">
        <f t="shared" si="99"/>
        <v>0</v>
      </c>
      <c r="BN111" s="238">
        <f>BP111/勤務日数!$E$20</f>
        <v>0</v>
      </c>
      <c r="BO111" s="238">
        <f t="shared" si="81"/>
        <v>0</v>
      </c>
      <c r="BP111" s="29">
        <f>(DAY(BQ111)*24+HOUR(BQ111)+MINUTE(BQ111)/60)/勤務日数!$F$17</f>
        <v>0</v>
      </c>
      <c r="BQ111" s="202">
        <f t="shared" si="100"/>
        <v>0</v>
      </c>
      <c r="BR111" s="238">
        <f>BT111/勤務日数!$E$20</f>
        <v>0</v>
      </c>
      <c r="BS111" s="238">
        <f t="shared" si="83"/>
        <v>0</v>
      </c>
      <c r="BT111" s="29">
        <f>(DAY(BU111)*24+HOUR(BU111)+MINUTE(BU111)/60)/勤務日数!$F$17</f>
        <v>0</v>
      </c>
      <c r="BU111" s="202">
        <f t="shared" si="101"/>
        <v>0</v>
      </c>
    </row>
    <row r="112" spans="1:73" ht="12.6" customHeight="1">
      <c r="A112" s="174" t="str">
        <f t="shared" si="85"/>
        <v>STMF_BRANCH-953</v>
      </c>
      <c r="B112" s="195">
        <v>4</v>
      </c>
      <c r="C112" s="240" t="s">
        <v>391</v>
      </c>
      <c r="D112" s="310" t="s">
        <v>350</v>
      </c>
      <c r="E112" s="286" t="s">
        <v>84</v>
      </c>
      <c r="F112" s="286" t="s">
        <v>85</v>
      </c>
      <c r="G112" s="286" t="s">
        <v>379</v>
      </c>
      <c r="H112" s="286" t="s">
        <v>382</v>
      </c>
      <c r="I112" s="286"/>
      <c r="J112" s="286"/>
      <c r="K112" s="286"/>
      <c r="L112" s="286"/>
      <c r="M112" s="286"/>
      <c r="N112" s="286"/>
      <c r="O112" s="287" t="s">
        <v>222</v>
      </c>
      <c r="P112" s="287" t="s">
        <v>383</v>
      </c>
      <c r="Q112" s="217" t="s">
        <v>505</v>
      </c>
      <c r="R112" s="29" t="s">
        <v>236</v>
      </c>
      <c r="S112" s="201">
        <v>0</v>
      </c>
      <c r="T112" s="201"/>
      <c r="U112" s="201"/>
      <c r="V112" s="201"/>
      <c r="W112" s="201"/>
      <c r="X112" s="201"/>
      <c r="Y112" s="201"/>
      <c r="Z112" s="201"/>
      <c r="AA112" s="201"/>
      <c r="AB112" s="201"/>
      <c r="AC112" s="201"/>
      <c r="AD112" s="201"/>
      <c r="AE112" s="201"/>
      <c r="AF112" s="201"/>
      <c r="AG112" s="201"/>
      <c r="AH112" s="201"/>
      <c r="AI112" s="201"/>
      <c r="AJ112" s="201"/>
      <c r="AK112" s="201"/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4"/>
      <c r="AX112" s="204"/>
      <c r="AY112" s="204"/>
      <c r="AZ112" s="237">
        <f t="shared" si="63"/>
        <v>0</v>
      </c>
      <c r="BA112" s="238">
        <f t="shared" si="64"/>
        <v>0</v>
      </c>
      <c r="BB112" s="238">
        <f>BD112/勤務日数!$E$20</f>
        <v>0</v>
      </c>
      <c r="BC112" s="238">
        <f t="shared" si="96"/>
        <v>0</v>
      </c>
      <c r="BD112" s="29">
        <f>(DAY(BE112)*24+HOUR(BE112)+MINUTE(BE112)/60)/勤務日数!$F$17</f>
        <v>0</v>
      </c>
      <c r="BE112" s="202">
        <f t="shared" si="97"/>
        <v>0</v>
      </c>
      <c r="BF112" s="238">
        <f>BH112/勤務日数!$E$20</f>
        <v>0</v>
      </c>
      <c r="BG112" s="238">
        <f t="shared" si="86"/>
        <v>0</v>
      </c>
      <c r="BH112" s="29">
        <f>(DAY(BI112)*24+HOUR(BI112)+MINUTE(BI112)/60)/勤務日数!$F$17</f>
        <v>0</v>
      </c>
      <c r="BI112" s="202">
        <f t="shared" si="98"/>
        <v>0</v>
      </c>
      <c r="BJ112" s="238">
        <f>BL112/勤務日数!$E$20</f>
        <v>0</v>
      </c>
      <c r="BK112" s="238">
        <f t="shared" si="87"/>
        <v>0</v>
      </c>
      <c r="BL112" s="29">
        <f>(DAY(BM112)*24+HOUR(BM112)+MINUTE(BM112)/60)/勤務日数!$F$17</f>
        <v>0</v>
      </c>
      <c r="BM112" s="202">
        <f t="shared" si="99"/>
        <v>0</v>
      </c>
      <c r="BN112" s="238">
        <f>BP112/勤務日数!$E$20</f>
        <v>0</v>
      </c>
      <c r="BO112" s="238">
        <f t="shared" si="81"/>
        <v>0</v>
      </c>
      <c r="BP112" s="29">
        <f>(DAY(BQ112)*24+HOUR(BQ112)+MINUTE(BQ112)/60)/勤務日数!$F$17</f>
        <v>0</v>
      </c>
      <c r="BQ112" s="202">
        <f t="shared" si="100"/>
        <v>0</v>
      </c>
      <c r="BR112" s="238">
        <f>BT112/勤務日数!$E$20</f>
        <v>0</v>
      </c>
      <c r="BS112" s="238">
        <f t="shared" si="83"/>
        <v>0</v>
      </c>
      <c r="BT112" s="29">
        <f>(DAY(BU112)*24+HOUR(BU112)+MINUTE(BU112)/60)/勤務日数!$F$17</f>
        <v>0</v>
      </c>
      <c r="BU112" s="202">
        <f t="shared" si="101"/>
        <v>0</v>
      </c>
    </row>
    <row r="113" spans="1:73" ht="12.6" customHeight="1">
      <c r="A113" s="174" t="str">
        <f t="shared" si="85"/>
        <v/>
      </c>
      <c r="B113" s="195">
        <v>5</v>
      </c>
      <c r="C113" s="240" t="s">
        <v>391</v>
      </c>
      <c r="D113" s="310" t="s">
        <v>350</v>
      </c>
      <c r="E113" s="286" t="s">
        <v>84</v>
      </c>
      <c r="F113" s="286" t="s">
        <v>85</v>
      </c>
      <c r="G113" s="286" t="s">
        <v>378</v>
      </c>
      <c r="H113" s="286"/>
      <c r="I113" s="286"/>
      <c r="J113" s="286"/>
      <c r="K113" s="286"/>
      <c r="L113" s="286"/>
      <c r="M113" s="286"/>
      <c r="N113" s="286"/>
      <c r="O113" s="287" t="s">
        <v>222</v>
      </c>
      <c r="P113" s="287"/>
      <c r="Q113" s="217" t="s">
        <v>522</v>
      </c>
      <c r="R113" s="29" t="s">
        <v>234</v>
      </c>
      <c r="S113" s="201">
        <v>0</v>
      </c>
      <c r="T113" s="201"/>
      <c r="U113" s="201"/>
      <c r="V113" s="201"/>
      <c r="W113" s="201"/>
      <c r="X113" s="201"/>
      <c r="Y113" s="201"/>
      <c r="Z113" s="201"/>
      <c r="AA113" s="201"/>
      <c r="AB113" s="201"/>
      <c r="AC113" s="201"/>
      <c r="AD113" s="201"/>
      <c r="AE113" s="201"/>
      <c r="AF113" s="201"/>
      <c r="AG113" s="201"/>
      <c r="AH113" s="201"/>
      <c r="AI113" s="201"/>
      <c r="AJ113" s="201"/>
      <c r="AK113" s="201"/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4"/>
      <c r="AX113" s="204"/>
      <c r="AY113" s="204"/>
      <c r="AZ113" s="237">
        <f t="shared" si="63"/>
        <v>0</v>
      </c>
      <c r="BA113" s="238">
        <f t="shared" si="64"/>
        <v>0</v>
      </c>
      <c r="BB113" s="238">
        <f>BD113/勤務日数!$E$20</f>
        <v>0</v>
      </c>
      <c r="BC113" s="238">
        <f t="shared" si="96"/>
        <v>0</v>
      </c>
      <c r="BD113" s="29">
        <f>(DAY(BE113)*24+HOUR(BE113)+MINUTE(BE113)/60)/勤務日数!$F$17</f>
        <v>0</v>
      </c>
      <c r="BE113" s="202">
        <f t="shared" si="97"/>
        <v>0</v>
      </c>
      <c r="BF113" s="238">
        <f>BH113/勤務日数!$E$20</f>
        <v>0</v>
      </c>
      <c r="BG113" s="238">
        <f t="shared" si="86"/>
        <v>0</v>
      </c>
      <c r="BH113" s="29">
        <f>(DAY(BI113)*24+HOUR(BI113)+MINUTE(BI113)/60)/勤務日数!$F$17</f>
        <v>0</v>
      </c>
      <c r="BI113" s="202">
        <f t="shared" si="98"/>
        <v>0</v>
      </c>
      <c r="BJ113" s="238">
        <f>BL113/勤務日数!$E$20</f>
        <v>0</v>
      </c>
      <c r="BK113" s="238">
        <f t="shared" si="87"/>
        <v>0</v>
      </c>
      <c r="BL113" s="29">
        <f>(DAY(BM113)*24+HOUR(BM113)+MINUTE(BM113)/60)/勤務日数!$F$17</f>
        <v>0</v>
      </c>
      <c r="BM113" s="202">
        <f t="shared" si="99"/>
        <v>0</v>
      </c>
      <c r="BN113" s="238">
        <f>BP113/勤務日数!$E$20</f>
        <v>0</v>
      </c>
      <c r="BO113" s="238">
        <f t="shared" si="81"/>
        <v>0</v>
      </c>
      <c r="BP113" s="29">
        <f>(DAY(BQ113)*24+HOUR(BQ113)+MINUTE(BQ113)/60)/勤務日数!$F$17</f>
        <v>0</v>
      </c>
      <c r="BQ113" s="202">
        <f t="shared" si="100"/>
        <v>0</v>
      </c>
      <c r="BR113" s="238">
        <f>BT113/勤務日数!$E$20</f>
        <v>0</v>
      </c>
      <c r="BS113" s="238">
        <f t="shared" si="83"/>
        <v>0</v>
      </c>
      <c r="BT113" s="29">
        <f>(DAY(BU113)*24+HOUR(BU113)+MINUTE(BU113)/60)/勤務日数!$F$17</f>
        <v>0</v>
      </c>
      <c r="BU113" s="202">
        <f t="shared" si="101"/>
        <v>0</v>
      </c>
    </row>
    <row r="114" spans="1:73" ht="12.6" customHeight="1">
      <c r="A114" s="174" t="str">
        <f t="shared" si="85"/>
        <v/>
      </c>
      <c r="B114" s="195">
        <v>6</v>
      </c>
      <c r="C114" s="240" t="s">
        <v>391</v>
      </c>
      <c r="D114" s="310" t="s">
        <v>350</v>
      </c>
      <c r="E114" s="286" t="s">
        <v>84</v>
      </c>
      <c r="F114" s="286" t="s">
        <v>85</v>
      </c>
      <c r="G114" s="286" t="s">
        <v>378</v>
      </c>
      <c r="H114" s="286"/>
      <c r="I114" s="286"/>
      <c r="J114" s="286"/>
      <c r="K114" s="286"/>
      <c r="L114" s="286"/>
      <c r="M114" s="286"/>
      <c r="N114" s="286"/>
      <c r="O114" s="287" t="s">
        <v>222</v>
      </c>
      <c r="P114" s="283"/>
      <c r="Q114" s="217" t="s">
        <v>715</v>
      </c>
      <c r="R114" s="29" t="s">
        <v>234</v>
      </c>
      <c r="S114" s="201">
        <v>0</v>
      </c>
      <c r="T114" s="201"/>
      <c r="U114" s="201"/>
      <c r="V114" s="201"/>
      <c r="W114" s="201"/>
      <c r="X114" s="201"/>
      <c r="Y114" s="201"/>
      <c r="Z114" s="201"/>
      <c r="AA114" s="201"/>
      <c r="AB114" s="201"/>
      <c r="AC114" s="201"/>
      <c r="AD114" s="201"/>
      <c r="AE114" s="201"/>
      <c r="AF114" s="201"/>
      <c r="AG114" s="201"/>
      <c r="AH114" s="201"/>
      <c r="AI114" s="201"/>
      <c r="AJ114" s="201"/>
      <c r="AK114" s="201"/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4"/>
      <c r="AX114" s="204"/>
      <c r="AY114" s="204"/>
      <c r="AZ114" s="237">
        <f t="shared" si="63"/>
        <v>0</v>
      </c>
      <c r="BA114" s="238">
        <f t="shared" si="64"/>
        <v>0</v>
      </c>
      <c r="BB114" s="238">
        <f>BD114/勤務日数!$E$20</f>
        <v>0</v>
      </c>
      <c r="BC114" s="238">
        <f t="shared" si="96"/>
        <v>0</v>
      </c>
      <c r="BD114" s="29">
        <f>(DAY(BE114)*24+HOUR(BE114)+MINUTE(BE114)/60)/勤務日数!$F$17</f>
        <v>0</v>
      </c>
      <c r="BE114" s="202">
        <f t="shared" si="97"/>
        <v>0</v>
      </c>
      <c r="BF114" s="238">
        <f>BH114/勤務日数!$E$20</f>
        <v>0</v>
      </c>
      <c r="BG114" s="238">
        <f t="shared" si="86"/>
        <v>0</v>
      </c>
      <c r="BH114" s="29">
        <f>(DAY(BI114)*24+HOUR(BI114)+MINUTE(BI114)/60)/勤務日数!$F$17</f>
        <v>0</v>
      </c>
      <c r="BI114" s="202">
        <f t="shared" si="98"/>
        <v>0</v>
      </c>
      <c r="BJ114" s="238">
        <f>BL114/勤務日数!$E$20</f>
        <v>0</v>
      </c>
      <c r="BK114" s="238">
        <f t="shared" si="87"/>
        <v>0</v>
      </c>
      <c r="BL114" s="29">
        <f>(DAY(BM114)*24+HOUR(BM114)+MINUTE(BM114)/60)/勤務日数!$F$17</f>
        <v>0</v>
      </c>
      <c r="BM114" s="202">
        <f t="shared" si="99"/>
        <v>0</v>
      </c>
      <c r="BN114" s="238">
        <f>BP114/勤務日数!$E$20</f>
        <v>0</v>
      </c>
      <c r="BO114" s="238">
        <f t="shared" si="81"/>
        <v>0</v>
      </c>
      <c r="BP114" s="29">
        <f>(DAY(BQ114)*24+HOUR(BQ114)+MINUTE(BQ114)/60)/勤務日数!$F$17</f>
        <v>0</v>
      </c>
      <c r="BQ114" s="202">
        <f t="shared" si="100"/>
        <v>0</v>
      </c>
      <c r="BR114" s="238">
        <f>BT114/勤務日数!$E$20</f>
        <v>0</v>
      </c>
      <c r="BS114" s="238">
        <f t="shared" si="83"/>
        <v>0</v>
      </c>
      <c r="BT114" s="29">
        <f>(DAY(BU114)*24+HOUR(BU114)+MINUTE(BU114)/60)/勤務日数!$F$17</f>
        <v>0</v>
      </c>
      <c r="BU114" s="202">
        <f t="shared" si="101"/>
        <v>0</v>
      </c>
    </row>
    <row r="115" spans="1:73" ht="12.6" customHeight="1">
      <c r="A115" s="174" t="str">
        <f t="shared" si="85"/>
        <v/>
      </c>
      <c r="B115" s="195">
        <v>7</v>
      </c>
      <c r="C115" s="240" t="s">
        <v>391</v>
      </c>
      <c r="D115" s="310" t="s">
        <v>350</v>
      </c>
      <c r="E115" s="286" t="s">
        <v>84</v>
      </c>
      <c r="F115" s="286" t="s">
        <v>85</v>
      </c>
      <c r="G115" s="286" t="s">
        <v>378</v>
      </c>
      <c r="H115" s="286"/>
      <c r="I115" s="286"/>
      <c r="J115" s="286"/>
      <c r="K115" s="286"/>
      <c r="L115" s="286"/>
      <c r="M115" s="286"/>
      <c r="N115" s="286"/>
      <c r="O115" s="287" t="s">
        <v>222</v>
      </c>
      <c r="P115" s="287"/>
      <c r="Q115" s="217" t="s">
        <v>717</v>
      </c>
      <c r="R115" s="29" t="s">
        <v>234</v>
      </c>
      <c r="S115" s="201">
        <v>0</v>
      </c>
      <c r="T115" s="201"/>
      <c r="U115" s="201"/>
      <c r="V115" s="201"/>
      <c r="W115" s="201"/>
      <c r="X115" s="201"/>
      <c r="Y115" s="201"/>
      <c r="Z115" s="201"/>
      <c r="AA115" s="201"/>
      <c r="AB115" s="201"/>
      <c r="AC115" s="201"/>
      <c r="AD115" s="201"/>
      <c r="AE115" s="201"/>
      <c r="AF115" s="201"/>
      <c r="AG115" s="201"/>
      <c r="AH115" s="201"/>
      <c r="AI115" s="201"/>
      <c r="AJ115" s="201"/>
      <c r="AK115" s="201"/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4"/>
      <c r="AX115" s="204"/>
      <c r="AY115" s="204"/>
      <c r="AZ115" s="237">
        <f t="shared" si="63"/>
        <v>0</v>
      </c>
      <c r="BA115" s="238">
        <f t="shared" si="64"/>
        <v>0</v>
      </c>
      <c r="BB115" s="238">
        <f>BD115/勤務日数!$E$20</f>
        <v>0</v>
      </c>
      <c r="BC115" s="238">
        <f t="shared" si="96"/>
        <v>0</v>
      </c>
      <c r="BD115" s="29">
        <f>(DAY(BE115)*24+HOUR(BE115)+MINUTE(BE115)/60)/勤務日数!$F$17</f>
        <v>0</v>
      </c>
      <c r="BE115" s="202">
        <f t="shared" si="97"/>
        <v>0</v>
      </c>
      <c r="BF115" s="238">
        <f>BH115/勤務日数!$E$20</f>
        <v>0</v>
      </c>
      <c r="BG115" s="238">
        <f t="shared" si="86"/>
        <v>0</v>
      </c>
      <c r="BH115" s="29">
        <f>(DAY(BI115)*24+HOUR(BI115)+MINUTE(BI115)/60)/勤務日数!$F$17</f>
        <v>0</v>
      </c>
      <c r="BI115" s="202">
        <f t="shared" si="98"/>
        <v>0</v>
      </c>
      <c r="BJ115" s="238">
        <f>BL115/勤務日数!$E$20</f>
        <v>0</v>
      </c>
      <c r="BK115" s="238">
        <f t="shared" si="87"/>
        <v>0</v>
      </c>
      <c r="BL115" s="29">
        <f>(DAY(BM115)*24+HOUR(BM115)+MINUTE(BM115)/60)/勤務日数!$F$17</f>
        <v>0</v>
      </c>
      <c r="BM115" s="202">
        <f t="shared" si="99"/>
        <v>0</v>
      </c>
      <c r="BN115" s="238">
        <f>BP115/勤務日数!$E$20</f>
        <v>0</v>
      </c>
      <c r="BO115" s="238">
        <f t="shared" si="81"/>
        <v>0</v>
      </c>
      <c r="BP115" s="29">
        <f>(DAY(BQ115)*24+HOUR(BQ115)+MINUTE(BQ115)/60)/勤務日数!$F$17</f>
        <v>0</v>
      </c>
      <c r="BQ115" s="202">
        <f t="shared" si="100"/>
        <v>0</v>
      </c>
      <c r="BR115" s="238">
        <f>BT115/勤務日数!$E$20</f>
        <v>0</v>
      </c>
      <c r="BS115" s="238">
        <f t="shared" si="83"/>
        <v>0</v>
      </c>
      <c r="BT115" s="29">
        <f>(DAY(BU115)*24+HOUR(BU115)+MINUTE(BU115)/60)/勤務日数!$F$17</f>
        <v>0</v>
      </c>
      <c r="BU115" s="202">
        <f t="shared" si="101"/>
        <v>0</v>
      </c>
    </row>
    <row r="116" spans="1:73" ht="12.6" customHeight="1">
      <c r="A116" s="174" t="str">
        <f t="shared" si="85"/>
        <v/>
      </c>
      <c r="B116" s="195">
        <v>8</v>
      </c>
      <c r="C116" s="240" t="s">
        <v>391</v>
      </c>
      <c r="D116" s="310" t="s">
        <v>350</v>
      </c>
      <c r="E116" s="286" t="s">
        <v>84</v>
      </c>
      <c r="F116" s="286" t="s">
        <v>322</v>
      </c>
      <c r="G116" s="286" t="s">
        <v>379</v>
      </c>
      <c r="H116" s="286" t="s">
        <v>380</v>
      </c>
      <c r="I116" s="286"/>
      <c r="J116" s="286"/>
      <c r="K116" s="286"/>
      <c r="L116" s="286"/>
      <c r="M116" s="286"/>
      <c r="N116" s="286"/>
      <c r="O116" s="287" t="s">
        <v>222</v>
      </c>
      <c r="P116" s="287"/>
      <c r="Q116" s="217" t="s">
        <v>593</v>
      </c>
      <c r="R116" s="29" t="s">
        <v>285</v>
      </c>
      <c r="S116" s="201">
        <v>0</v>
      </c>
      <c r="T116" s="201"/>
      <c r="U116" s="201"/>
      <c r="V116" s="201"/>
      <c r="W116" s="201"/>
      <c r="X116" s="201"/>
      <c r="Y116" s="201"/>
      <c r="Z116" s="201"/>
      <c r="AA116" s="201"/>
      <c r="AB116" s="201"/>
      <c r="AC116" s="201"/>
      <c r="AD116" s="201"/>
      <c r="AE116" s="201"/>
      <c r="AF116" s="201"/>
      <c r="AG116" s="201"/>
      <c r="AH116" s="201"/>
      <c r="AI116" s="201"/>
      <c r="AJ116" s="201"/>
      <c r="AK116" s="201"/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4"/>
      <c r="AX116" s="204"/>
      <c r="AY116" s="204"/>
      <c r="AZ116" s="237">
        <f t="shared" si="63"/>
        <v>0</v>
      </c>
      <c r="BA116" s="238">
        <f t="shared" si="64"/>
        <v>0</v>
      </c>
      <c r="BB116" s="238">
        <f>BD116/勤務日数!$E$20</f>
        <v>0</v>
      </c>
      <c r="BC116" s="238">
        <f t="shared" si="96"/>
        <v>0</v>
      </c>
      <c r="BD116" s="29">
        <f>(DAY(BE116)*24+HOUR(BE116)+MINUTE(BE116)/60)/勤務日数!$F$17</f>
        <v>0</v>
      </c>
      <c r="BE116" s="202">
        <f t="shared" si="97"/>
        <v>0</v>
      </c>
      <c r="BF116" s="238">
        <f>BH116/勤務日数!$E$20</f>
        <v>0</v>
      </c>
      <c r="BG116" s="238">
        <f t="shared" si="86"/>
        <v>0</v>
      </c>
      <c r="BH116" s="29">
        <f>(DAY(BI116)*24+HOUR(BI116)+MINUTE(BI116)/60)/勤務日数!$F$17</f>
        <v>0</v>
      </c>
      <c r="BI116" s="202">
        <f t="shared" si="98"/>
        <v>0</v>
      </c>
      <c r="BJ116" s="238">
        <f>BL116/勤務日数!$E$20</f>
        <v>0</v>
      </c>
      <c r="BK116" s="238">
        <f t="shared" si="87"/>
        <v>0</v>
      </c>
      <c r="BL116" s="29">
        <f>(DAY(BM116)*24+HOUR(BM116)+MINUTE(BM116)/60)/勤務日数!$F$17</f>
        <v>0</v>
      </c>
      <c r="BM116" s="202">
        <f t="shared" si="99"/>
        <v>0</v>
      </c>
      <c r="BN116" s="238">
        <f>BP116/勤務日数!$E$20</f>
        <v>0</v>
      </c>
      <c r="BO116" s="238">
        <f t="shared" si="81"/>
        <v>0</v>
      </c>
      <c r="BP116" s="29">
        <f>(DAY(BQ116)*24+HOUR(BQ116)+MINUTE(BQ116)/60)/勤務日数!$F$17</f>
        <v>0</v>
      </c>
      <c r="BQ116" s="202">
        <f t="shared" si="100"/>
        <v>0</v>
      </c>
      <c r="BR116" s="238">
        <f>BT116/勤務日数!$E$20</f>
        <v>0</v>
      </c>
      <c r="BS116" s="238">
        <f t="shared" si="83"/>
        <v>0</v>
      </c>
      <c r="BT116" s="29">
        <f>(DAY(BU116)*24+HOUR(BU116)+MINUTE(BU116)/60)/勤務日数!$F$17</f>
        <v>0</v>
      </c>
      <c r="BU116" s="202">
        <f t="shared" si="101"/>
        <v>0</v>
      </c>
    </row>
    <row r="117" spans="1:73" ht="12.6" customHeight="1">
      <c r="A117" s="174" t="str">
        <f t="shared" si="85"/>
        <v/>
      </c>
      <c r="B117" s="195">
        <v>9</v>
      </c>
      <c r="C117" s="240"/>
      <c r="D117" s="310"/>
      <c r="E117" s="286"/>
      <c r="F117" s="286"/>
      <c r="G117" s="286"/>
      <c r="H117" s="286"/>
      <c r="I117" s="286"/>
      <c r="J117" s="286"/>
      <c r="K117" s="286"/>
      <c r="L117" s="286"/>
      <c r="M117" s="286"/>
      <c r="N117" s="286"/>
      <c r="O117" s="287"/>
      <c r="P117" s="287"/>
      <c r="Q117" s="217"/>
      <c r="R117" s="29"/>
      <c r="S117" s="201">
        <v>0</v>
      </c>
      <c r="T117" s="201"/>
      <c r="U117" s="201"/>
      <c r="V117" s="201"/>
      <c r="W117" s="201"/>
      <c r="X117" s="201"/>
      <c r="Y117" s="201"/>
      <c r="Z117" s="201"/>
      <c r="AA117" s="201"/>
      <c r="AB117" s="201"/>
      <c r="AC117" s="201"/>
      <c r="AD117" s="201"/>
      <c r="AE117" s="201"/>
      <c r="AF117" s="201"/>
      <c r="AG117" s="201"/>
      <c r="AH117" s="201"/>
      <c r="AI117" s="201"/>
      <c r="AJ117" s="201"/>
      <c r="AK117" s="201"/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4"/>
      <c r="AX117" s="204"/>
      <c r="AY117" s="204"/>
      <c r="AZ117" s="237">
        <f t="shared" si="63"/>
        <v>0</v>
      </c>
      <c r="BA117" s="238">
        <f t="shared" si="64"/>
        <v>0</v>
      </c>
      <c r="BB117" s="238">
        <f>BD117/勤務日数!$E$20</f>
        <v>0</v>
      </c>
      <c r="BC117" s="238">
        <f t="shared" si="96"/>
        <v>0</v>
      </c>
      <c r="BD117" s="29">
        <f>(DAY(BE117)*24+HOUR(BE117)+MINUTE(BE117)/60)/勤務日数!$F$17</f>
        <v>0</v>
      </c>
      <c r="BE117" s="202">
        <f t="shared" si="97"/>
        <v>0</v>
      </c>
      <c r="BF117" s="238">
        <f>BH117/勤務日数!$E$20</f>
        <v>0</v>
      </c>
      <c r="BG117" s="238">
        <f t="shared" si="86"/>
        <v>0</v>
      </c>
      <c r="BH117" s="29">
        <f>(DAY(BI117)*24+HOUR(BI117)+MINUTE(BI117)/60)/勤務日数!$F$17</f>
        <v>0</v>
      </c>
      <c r="BI117" s="202">
        <f t="shared" si="98"/>
        <v>0</v>
      </c>
      <c r="BJ117" s="238">
        <f>BL117/勤務日数!$E$20</f>
        <v>0</v>
      </c>
      <c r="BK117" s="238">
        <f t="shared" si="87"/>
        <v>0</v>
      </c>
      <c r="BL117" s="29">
        <f>(DAY(BM117)*24+HOUR(BM117)+MINUTE(BM117)/60)/勤務日数!$F$17</f>
        <v>0</v>
      </c>
      <c r="BM117" s="202">
        <f t="shared" si="99"/>
        <v>0</v>
      </c>
      <c r="BN117" s="238">
        <f>BP117/勤務日数!$E$20</f>
        <v>0</v>
      </c>
      <c r="BO117" s="238">
        <f t="shared" si="81"/>
        <v>0</v>
      </c>
      <c r="BP117" s="29">
        <f>(DAY(BQ117)*24+HOUR(BQ117)+MINUTE(BQ117)/60)/勤務日数!$F$17</f>
        <v>0</v>
      </c>
      <c r="BQ117" s="202">
        <f t="shared" si="100"/>
        <v>0</v>
      </c>
      <c r="BR117" s="238">
        <f>BT117/勤務日数!$E$20</f>
        <v>0</v>
      </c>
      <c r="BS117" s="238">
        <f t="shared" si="83"/>
        <v>0</v>
      </c>
      <c r="BT117" s="29">
        <f>(DAY(BU117)*24+HOUR(BU117)+MINUTE(BU117)/60)/勤務日数!$F$17</f>
        <v>0</v>
      </c>
      <c r="BU117" s="202">
        <f t="shared" si="101"/>
        <v>0</v>
      </c>
    </row>
    <row r="118" spans="1:73" ht="12.6" customHeight="1">
      <c r="A118" s="174" t="str">
        <f t="shared" si="85"/>
        <v/>
      </c>
      <c r="B118" s="195">
        <v>10</v>
      </c>
      <c r="C118" s="240" t="s">
        <v>391</v>
      </c>
      <c r="D118" s="310" t="s">
        <v>350</v>
      </c>
      <c r="E118" s="286" t="s">
        <v>84</v>
      </c>
      <c r="F118" s="286" t="s">
        <v>322</v>
      </c>
      <c r="G118" s="286" t="s">
        <v>108</v>
      </c>
      <c r="H118" s="286"/>
      <c r="I118" s="286"/>
      <c r="J118" s="286"/>
      <c r="K118" s="286"/>
      <c r="L118" s="286"/>
      <c r="M118" s="286"/>
      <c r="N118" s="286"/>
      <c r="O118" s="287" t="s">
        <v>222</v>
      </c>
      <c r="P118" s="287"/>
      <c r="Q118" s="217" t="s">
        <v>477</v>
      </c>
      <c r="R118" s="29" t="s">
        <v>289</v>
      </c>
      <c r="S118" s="201">
        <v>0</v>
      </c>
      <c r="T118" s="201"/>
      <c r="U118" s="201"/>
      <c r="V118" s="201"/>
      <c r="W118" s="201"/>
      <c r="X118" s="201"/>
      <c r="Y118" s="201"/>
      <c r="Z118" s="201"/>
      <c r="AA118" s="201"/>
      <c r="AB118" s="201"/>
      <c r="AC118" s="201"/>
      <c r="AD118" s="201"/>
      <c r="AE118" s="201"/>
      <c r="AF118" s="201"/>
      <c r="AG118" s="201"/>
      <c r="AH118" s="201"/>
      <c r="AI118" s="201"/>
      <c r="AJ118" s="201"/>
      <c r="AK118" s="201"/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4"/>
      <c r="AX118" s="204"/>
      <c r="AY118" s="204"/>
      <c r="AZ118" s="237">
        <f t="shared" si="63"/>
        <v>0</v>
      </c>
      <c r="BA118" s="238">
        <f t="shared" si="64"/>
        <v>0</v>
      </c>
      <c r="BB118" s="238">
        <f>BD118/勤務日数!$E$20</f>
        <v>0</v>
      </c>
      <c r="BC118" s="238">
        <f t="shared" si="96"/>
        <v>0</v>
      </c>
      <c r="BD118" s="29">
        <f>(DAY(BE118)*24+HOUR(BE118)+MINUTE(BE118)/60)/勤務日数!$F$17</f>
        <v>0</v>
      </c>
      <c r="BE118" s="202">
        <f t="shared" si="97"/>
        <v>0</v>
      </c>
      <c r="BF118" s="238">
        <f>BH118/勤務日数!$E$20</f>
        <v>0</v>
      </c>
      <c r="BG118" s="238">
        <f t="shared" si="86"/>
        <v>0</v>
      </c>
      <c r="BH118" s="29">
        <f>(DAY(BI118)*24+HOUR(BI118)+MINUTE(BI118)/60)/勤務日数!$F$17</f>
        <v>0</v>
      </c>
      <c r="BI118" s="202">
        <f t="shared" si="98"/>
        <v>0</v>
      </c>
      <c r="BJ118" s="238">
        <f>BL118/勤務日数!$E$20</f>
        <v>0</v>
      </c>
      <c r="BK118" s="238">
        <f t="shared" si="87"/>
        <v>0</v>
      </c>
      <c r="BL118" s="29">
        <f>(DAY(BM118)*24+HOUR(BM118)+MINUTE(BM118)/60)/勤務日数!$F$17</f>
        <v>0</v>
      </c>
      <c r="BM118" s="202">
        <f t="shared" si="99"/>
        <v>0</v>
      </c>
      <c r="BN118" s="238">
        <f>BP118/勤務日数!$E$20</f>
        <v>0</v>
      </c>
      <c r="BO118" s="238">
        <f t="shared" si="81"/>
        <v>0</v>
      </c>
      <c r="BP118" s="29">
        <f>(DAY(BQ118)*24+HOUR(BQ118)+MINUTE(BQ118)/60)/勤務日数!$F$17</f>
        <v>0</v>
      </c>
      <c r="BQ118" s="202">
        <f t="shared" si="100"/>
        <v>0</v>
      </c>
      <c r="BR118" s="238">
        <f>BT118/勤務日数!$E$20</f>
        <v>0</v>
      </c>
      <c r="BS118" s="238">
        <f t="shared" si="83"/>
        <v>0</v>
      </c>
      <c r="BT118" s="29">
        <f>(DAY(BU118)*24+HOUR(BU118)+MINUTE(BU118)/60)/勤務日数!$F$17</f>
        <v>0</v>
      </c>
      <c r="BU118" s="202">
        <f t="shared" si="101"/>
        <v>0</v>
      </c>
    </row>
    <row r="119" spans="1:73" ht="12.6" customHeight="1">
      <c r="A119" s="174" t="str">
        <f t="shared" si="85"/>
        <v/>
      </c>
      <c r="B119" s="195">
        <v>11</v>
      </c>
      <c r="C119" s="240" t="s">
        <v>391</v>
      </c>
      <c r="D119" s="310" t="s">
        <v>350</v>
      </c>
      <c r="E119" s="286" t="s">
        <v>84</v>
      </c>
      <c r="F119" s="286" t="s">
        <v>322</v>
      </c>
      <c r="G119" s="286" t="s">
        <v>108</v>
      </c>
      <c r="H119" s="286"/>
      <c r="I119" s="286"/>
      <c r="J119" s="286"/>
      <c r="K119" s="286"/>
      <c r="L119" s="286"/>
      <c r="M119" s="286"/>
      <c r="N119" s="286"/>
      <c r="O119" s="287" t="s">
        <v>222</v>
      </c>
      <c r="P119" s="287"/>
      <c r="Q119" s="217" t="s">
        <v>482</v>
      </c>
      <c r="R119" s="29" t="s">
        <v>289</v>
      </c>
      <c r="S119" s="201">
        <v>0</v>
      </c>
      <c r="T119" s="201"/>
      <c r="U119" s="201"/>
      <c r="V119" s="201"/>
      <c r="W119" s="201"/>
      <c r="X119" s="201"/>
      <c r="Y119" s="201"/>
      <c r="Z119" s="201"/>
      <c r="AA119" s="201"/>
      <c r="AB119" s="201"/>
      <c r="AC119" s="201"/>
      <c r="AD119" s="201"/>
      <c r="AE119" s="201"/>
      <c r="AF119" s="201"/>
      <c r="AG119" s="201"/>
      <c r="AH119" s="201"/>
      <c r="AI119" s="201"/>
      <c r="AJ119" s="201"/>
      <c r="AK119" s="201"/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4"/>
      <c r="AX119" s="204"/>
      <c r="AY119" s="204"/>
      <c r="AZ119" s="237">
        <f t="shared" si="63"/>
        <v>0</v>
      </c>
      <c r="BA119" s="238">
        <f t="shared" si="64"/>
        <v>0</v>
      </c>
      <c r="BB119" s="238">
        <f>BD119/勤務日数!$E$20</f>
        <v>0</v>
      </c>
      <c r="BC119" s="238">
        <f t="shared" si="96"/>
        <v>0</v>
      </c>
      <c r="BD119" s="29">
        <f>(DAY(BE119)*24+HOUR(BE119)+MINUTE(BE119)/60)/勤務日数!$F$17</f>
        <v>0</v>
      </c>
      <c r="BE119" s="202">
        <f t="shared" si="97"/>
        <v>0</v>
      </c>
      <c r="BF119" s="238">
        <f>BH119/勤務日数!$E$20</f>
        <v>0</v>
      </c>
      <c r="BG119" s="238">
        <f t="shared" si="86"/>
        <v>0</v>
      </c>
      <c r="BH119" s="29">
        <f>(DAY(BI119)*24+HOUR(BI119)+MINUTE(BI119)/60)/勤務日数!$F$17</f>
        <v>0</v>
      </c>
      <c r="BI119" s="202">
        <f t="shared" si="98"/>
        <v>0</v>
      </c>
      <c r="BJ119" s="238">
        <f>BL119/勤務日数!$E$20</f>
        <v>0</v>
      </c>
      <c r="BK119" s="238">
        <f t="shared" si="87"/>
        <v>0</v>
      </c>
      <c r="BL119" s="29">
        <f>(DAY(BM119)*24+HOUR(BM119)+MINUTE(BM119)/60)/勤務日数!$F$17</f>
        <v>0</v>
      </c>
      <c r="BM119" s="202">
        <f t="shared" si="99"/>
        <v>0</v>
      </c>
      <c r="BN119" s="238">
        <f>BP119/勤務日数!$E$20</f>
        <v>0</v>
      </c>
      <c r="BO119" s="238">
        <f t="shared" si="81"/>
        <v>0</v>
      </c>
      <c r="BP119" s="29">
        <f>(DAY(BQ119)*24+HOUR(BQ119)+MINUTE(BQ119)/60)/勤務日数!$F$17</f>
        <v>0</v>
      </c>
      <c r="BQ119" s="202">
        <f t="shared" si="100"/>
        <v>0</v>
      </c>
      <c r="BR119" s="238">
        <f>BT119/勤務日数!$E$20</f>
        <v>0</v>
      </c>
      <c r="BS119" s="238">
        <f t="shared" si="83"/>
        <v>0</v>
      </c>
      <c r="BT119" s="29">
        <f>(DAY(BU119)*24+HOUR(BU119)+MINUTE(BU119)/60)/勤務日数!$F$17</f>
        <v>0</v>
      </c>
      <c r="BU119" s="202">
        <f t="shared" si="101"/>
        <v>0</v>
      </c>
    </row>
    <row r="120" spans="1:73" ht="12.6" customHeight="1">
      <c r="A120" s="174" t="str">
        <f t="shared" si="85"/>
        <v/>
      </c>
      <c r="B120" s="195">
        <v>12</v>
      </c>
      <c r="C120" s="240" t="s">
        <v>391</v>
      </c>
      <c r="D120" s="310" t="s">
        <v>350</v>
      </c>
      <c r="E120" s="286" t="s">
        <v>84</v>
      </c>
      <c r="F120" s="286" t="s">
        <v>393</v>
      </c>
      <c r="G120" s="286" t="s">
        <v>394</v>
      </c>
      <c r="H120" s="286"/>
      <c r="I120" s="286"/>
      <c r="J120" s="286"/>
      <c r="K120" s="286"/>
      <c r="L120" s="286"/>
      <c r="M120" s="286"/>
      <c r="N120" s="286"/>
      <c r="O120" s="287" t="s">
        <v>222</v>
      </c>
      <c r="P120" s="283"/>
      <c r="Q120" s="217" t="s">
        <v>395</v>
      </c>
      <c r="R120" s="29" t="s">
        <v>290</v>
      </c>
      <c r="S120" s="201">
        <v>0</v>
      </c>
      <c r="T120" s="201"/>
      <c r="U120" s="201"/>
      <c r="V120" s="201"/>
      <c r="W120" s="201"/>
      <c r="X120" s="201"/>
      <c r="Y120" s="201"/>
      <c r="Z120" s="201"/>
      <c r="AA120" s="201"/>
      <c r="AB120" s="201"/>
      <c r="AC120" s="201"/>
      <c r="AD120" s="201"/>
      <c r="AE120" s="201"/>
      <c r="AF120" s="201"/>
      <c r="AG120" s="201"/>
      <c r="AH120" s="201"/>
      <c r="AI120" s="201"/>
      <c r="AJ120" s="201"/>
      <c r="AK120" s="201"/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4"/>
      <c r="AX120" s="204"/>
      <c r="AY120" s="204"/>
      <c r="AZ120" s="237">
        <f t="shared" si="63"/>
        <v>0</v>
      </c>
      <c r="BA120" s="238">
        <f t="shared" si="64"/>
        <v>0</v>
      </c>
      <c r="BB120" s="238">
        <f>BD120/勤務日数!$E$20</f>
        <v>0</v>
      </c>
      <c r="BC120" s="238">
        <f t="shared" si="96"/>
        <v>0</v>
      </c>
      <c r="BD120" s="29">
        <f>(DAY(BE120)*24+HOUR(BE120)+MINUTE(BE120)/60)/勤務日数!$F$17</f>
        <v>0</v>
      </c>
      <c r="BE120" s="202">
        <f t="shared" si="97"/>
        <v>0</v>
      </c>
      <c r="BF120" s="238">
        <f>BH120/勤務日数!$E$20</f>
        <v>0</v>
      </c>
      <c r="BG120" s="238">
        <f t="shared" si="86"/>
        <v>0</v>
      </c>
      <c r="BH120" s="29">
        <f>(DAY(BI120)*24+HOUR(BI120)+MINUTE(BI120)/60)/勤務日数!$F$17</f>
        <v>0</v>
      </c>
      <c r="BI120" s="202">
        <f t="shared" si="98"/>
        <v>0</v>
      </c>
      <c r="BJ120" s="238">
        <f>BL120/勤務日数!$E$20</f>
        <v>0</v>
      </c>
      <c r="BK120" s="238">
        <f t="shared" si="87"/>
        <v>0</v>
      </c>
      <c r="BL120" s="29">
        <f>(DAY(BM120)*24+HOUR(BM120)+MINUTE(BM120)/60)/勤務日数!$F$17</f>
        <v>0</v>
      </c>
      <c r="BM120" s="202">
        <f t="shared" si="99"/>
        <v>0</v>
      </c>
      <c r="BN120" s="238">
        <f>BP120/勤務日数!$E$20</f>
        <v>0</v>
      </c>
      <c r="BO120" s="238">
        <f t="shared" si="81"/>
        <v>0</v>
      </c>
      <c r="BP120" s="29">
        <f>(DAY(BQ120)*24+HOUR(BQ120)+MINUTE(BQ120)/60)/勤務日数!$F$17</f>
        <v>0</v>
      </c>
      <c r="BQ120" s="202">
        <f t="shared" si="100"/>
        <v>0</v>
      </c>
      <c r="BR120" s="238">
        <f>BT120/勤務日数!$E$20</f>
        <v>0</v>
      </c>
      <c r="BS120" s="238">
        <f t="shared" si="83"/>
        <v>0</v>
      </c>
      <c r="BT120" s="29">
        <f>(DAY(BU120)*24+HOUR(BU120)+MINUTE(BU120)/60)/勤務日数!$F$17</f>
        <v>0</v>
      </c>
      <c r="BU120" s="202">
        <f t="shared" si="101"/>
        <v>0</v>
      </c>
    </row>
    <row r="121" spans="1:73" ht="12.6" customHeight="1">
      <c r="A121" s="174" t="str">
        <f t="shared" si="85"/>
        <v/>
      </c>
      <c r="B121" s="195">
        <v>13</v>
      </c>
      <c r="C121" s="240" t="s">
        <v>391</v>
      </c>
      <c r="D121" s="310" t="s">
        <v>350</v>
      </c>
      <c r="E121" s="286" t="s">
        <v>84</v>
      </c>
      <c r="F121" s="286" t="s">
        <v>322</v>
      </c>
      <c r="G121" s="286" t="s">
        <v>379</v>
      </c>
      <c r="H121" s="286" t="s">
        <v>380</v>
      </c>
      <c r="I121" s="286"/>
      <c r="J121" s="286"/>
      <c r="K121" s="286"/>
      <c r="L121" s="286"/>
      <c r="M121" s="286"/>
      <c r="N121" s="286"/>
      <c r="O121" s="287" t="s">
        <v>222</v>
      </c>
      <c r="P121" s="287"/>
      <c r="Q121" s="217" t="s">
        <v>586</v>
      </c>
      <c r="R121" s="29" t="s">
        <v>285</v>
      </c>
      <c r="S121" s="201">
        <v>0</v>
      </c>
      <c r="T121" s="201"/>
      <c r="U121" s="201"/>
      <c r="V121" s="201"/>
      <c r="W121" s="201"/>
      <c r="X121" s="201"/>
      <c r="Y121" s="201"/>
      <c r="Z121" s="201"/>
      <c r="AA121" s="201"/>
      <c r="AB121" s="201"/>
      <c r="AC121" s="201"/>
      <c r="AD121" s="201"/>
      <c r="AE121" s="201"/>
      <c r="AF121" s="201"/>
      <c r="AG121" s="201"/>
      <c r="AH121" s="201"/>
      <c r="AI121" s="201"/>
      <c r="AJ121" s="201"/>
      <c r="AK121" s="201"/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4"/>
      <c r="AX121" s="204"/>
      <c r="AY121" s="204"/>
      <c r="AZ121" s="237">
        <f t="shared" si="63"/>
        <v>0</v>
      </c>
      <c r="BA121" s="238">
        <f t="shared" si="64"/>
        <v>0</v>
      </c>
      <c r="BB121" s="238">
        <f>BD121/勤務日数!$E$20</f>
        <v>0</v>
      </c>
      <c r="BC121" s="238">
        <f t="shared" si="96"/>
        <v>0</v>
      </c>
      <c r="BD121" s="29">
        <f>(DAY(BE121)*24+HOUR(BE121)+MINUTE(BE121)/60)/勤務日数!$F$17</f>
        <v>0</v>
      </c>
      <c r="BE121" s="202">
        <f t="shared" si="97"/>
        <v>0</v>
      </c>
      <c r="BF121" s="238">
        <f>BH121/勤務日数!$E$20</f>
        <v>0</v>
      </c>
      <c r="BG121" s="238">
        <f t="shared" si="86"/>
        <v>0</v>
      </c>
      <c r="BH121" s="29">
        <f>(DAY(BI121)*24+HOUR(BI121)+MINUTE(BI121)/60)/勤務日数!$F$17</f>
        <v>0</v>
      </c>
      <c r="BI121" s="202">
        <f t="shared" si="98"/>
        <v>0</v>
      </c>
      <c r="BJ121" s="238">
        <f>BL121/勤務日数!$E$20</f>
        <v>0</v>
      </c>
      <c r="BK121" s="238">
        <f t="shared" si="87"/>
        <v>0</v>
      </c>
      <c r="BL121" s="29">
        <f>(DAY(BM121)*24+HOUR(BM121)+MINUTE(BM121)/60)/勤務日数!$F$17</f>
        <v>0</v>
      </c>
      <c r="BM121" s="202">
        <f t="shared" si="99"/>
        <v>0</v>
      </c>
      <c r="BN121" s="238">
        <f>BP121/勤務日数!$E$20</f>
        <v>0</v>
      </c>
      <c r="BO121" s="238">
        <f t="shared" si="81"/>
        <v>0</v>
      </c>
      <c r="BP121" s="29">
        <f>(DAY(BQ121)*24+HOUR(BQ121)+MINUTE(BQ121)/60)/勤務日数!$F$17</f>
        <v>0</v>
      </c>
      <c r="BQ121" s="202">
        <f t="shared" si="100"/>
        <v>0</v>
      </c>
      <c r="BR121" s="238">
        <f>BT121/勤務日数!$E$20</f>
        <v>0</v>
      </c>
      <c r="BS121" s="238">
        <f t="shared" si="83"/>
        <v>0</v>
      </c>
      <c r="BT121" s="29">
        <f>(DAY(BU121)*24+HOUR(BU121)+MINUTE(BU121)/60)/勤務日数!$F$17</f>
        <v>0</v>
      </c>
      <c r="BU121" s="202">
        <f t="shared" si="101"/>
        <v>0</v>
      </c>
    </row>
    <row r="122" spans="1:73" ht="12.6" customHeight="1">
      <c r="A122" s="174" t="str">
        <f t="shared" si="85"/>
        <v/>
      </c>
      <c r="B122" s="195">
        <v>14</v>
      </c>
      <c r="C122" s="240" t="s">
        <v>391</v>
      </c>
      <c r="D122" s="310" t="s">
        <v>350</v>
      </c>
      <c r="E122" s="286" t="s">
        <v>84</v>
      </c>
      <c r="F122" s="286" t="s">
        <v>322</v>
      </c>
      <c r="G122" s="286" t="s">
        <v>379</v>
      </c>
      <c r="H122" s="286" t="s">
        <v>382</v>
      </c>
      <c r="I122" s="286"/>
      <c r="J122" s="286"/>
      <c r="K122" s="286"/>
      <c r="L122" s="286"/>
      <c r="M122" s="286"/>
      <c r="N122" s="286"/>
      <c r="O122" s="287" t="s">
        <v>222</v>
      </c>
      <c r="P122" s="283"/>
      <c r="Q122" s="217" t="s">
        <v>621</v>
      </c>
      <c r="R122" s="29" t="s">
        <v>286</v>
      </c>
      <c r="S122" s="201">
        <v>0</v>
      </c>
      <c r="T122" s="201"/>
      <c r="U122" s="201"/>
      <c r="V122" s="201"/>
      <c r="W122" s="201"/>
      <c r="X122" s="201"/>
      <c r="Y122" s="201"/>
      <c r="Z122" s="201"/>
      <c r="AA122" s="201"/>
      <c r="AB122" s="201"/>
      <c r="AC122" s="201"/>
      <c r="AD122" s="201"/>
      <c r="AE122" s="201"/>
      <c r="AF122" s="201"/>
      <c r="AG122" s="201"/>
      <c r="AH122" s="201"/>
      <c r="AI122" s="201"/>
      <c r="AJ122" s="201"/>
      <c r="AK122" s="201"/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4"/>
      <c r="AX122" s="204"/>
      <c r="AY122" s="204"/>
      <c r="AZ122" s="237">
        <f t="shared" ref="AZ122:AZ131" si="102">SUM(BB122,BF122,BJ122,BN122,BR122)</f>
        <v>0</v>
      </c>
      <c r="BA122" s="238">
        <f t="shared" ref="BA122:BA131" si="103">SUM(BD122,BH122,BL122,BP122,BT122)</f>
        <v>0</v>
      </c>
      <c r="BB122" s="238">
        <f>BD122/勤務日数!$E$20</f>
        <v>0</v>
      </c>
      <c r="BC122" s="238">
        <f t="shared" si="96"/>
        <v>0</v>
      </c>
      <c r="BD122" s="29">
        <f>(DAY(BE122)*24+HOUR(BE122)+MINUTE(BE122)/60)/勤務日数!$F$17</f>
        <v>0</v>
      </c>
      <c r="BE122" s="202">
        <f t="shared" si="97"/>
        <v>0</v>
      </c>
      <c r="BF122" s="238">
        <f>BH122/勤務日数!$E$20</f>
        <v>0</v>
      </c>
      <c r="BG122" s="238">
        <f t="shared" si="86"/>
        <v>0</v>
      </c>
      <c r="BH122" s="29">
        <f>(DAY(BI122)*24+HOUR(BI122)+MINUTE(BI122)/60)/勤務日数!$F$17</f>
        <v>0</v>
      </c>
      <c r="BI122" s="202">
        <f t="shared" si="98"/>
        <v>0</v>
      </c>
      <c r="BJ122" s="238">
        <f>BL122/勤務日数!$E$20</f>
        <v>0</v>
      </c>
      <c r="BK122" s="238">
        <f t="shared" si="87"/>
        <v>0</v>
      </c>
      <c r="BL122" s="29">
        <f>(DAY(BM122)*24+HOUR(BM122)+MINUTE(BM122)/60)/勤務日数!$F$17</f>
        <v>0</v>
      </c>
      <c r="BM122" s="202">
        <f t="shared" si="99"/>
        <v>0</v>
      </c>
      <c r="BN122" s="238">
        <f>BP122/勤務日数!$E$20</f>
        <v>0</v>
      </c>
      <c r="BO122" s="238">
        <f t="shared" si="81"/>
        <v>0</v>
      </c>
      <c r="BP122" s="29">
        <f>(DAY(BQ122)*24+HOUR(BQ122)+MINUTE(BQ122)/60)/勤務日数!$F$17</f>
        <v>0</v>
      </c>
      <c r="BQ122" s="202">
        <f t="shared" si="100"/>
        <v>0</v>
      </c>
      <c r="BR122" s="238">
        <f>BT122/勤務日数!$E$20</f>
        <v>0</v>
      </c>
      <c r="BS122" s="238">
        <f t="shared" si="83"/>
        <v>0</v>
      </c>
      <c r="BT122" s="29">
        <f>(DAY(BU122)*24+HOUR(BU122)+MINUTE(BU122)/60)/勤務日数!$F$17</f>
        <v>0</v>
      </c>
      <c r="BU122" s="202">
        <f t="shared" si="101"/>
        <v>0</v>
      </c>
    </row>
    <row r="123" spans="1:73" ht="12.6" customHeight="1">
      <c r="A123" s="174" t="str">
        <f t="shared" si="85"/>
        <v/>
      </c>
      <c r="B123" s="195"/>
      <c r="C123" s="240"/>
      <c r="D123" s="310" t="s">
        <v>350</v>
      </c>
      <c r="E123" s="286" t="s">
        <v>84</v>
      </c>
      <c r="F123" s="286" t="s">
        <v>322</v>
      </c>
      <c r="G123" s="286" t="s">
        <v>379</v>
      </c>
      <c r="H123" s="286" t="s">
        <v>380</v>
      </c>
      <c r="I123" s="286"/>
      <c r="J123" s="286"/>
      <c r="K123" s="286"/>
      <c r="L123" s="286"/>
      <c r="M123" s="286"/>
      <c r="N123" s="286"/>
      <c r="O123" s="287" t="s">
        <v>222</v>
      </c>
      <c r="P123" s="283"/>
      <c r="Q123" s="217" t="s">
        <v>1175</v>
      </c>
      <c r="R123" s="29" t="s">
        <v>285</v>
      </c>
      <c r="S123" s="201">
        <v>0</v>
      </c>
      <c r="T123" s="201"/>
      <c r="U123" s="201"/>
      <c r="V123" s="201"/>
      <c r="W123" s="201"/>
      <c r="X123" s="201"/>
      <c r="Y123" s="201"/>
      <c r="Z123" s="201"/>
      <c r="AA123" s="201"/>
      <c r="AB123" s="201"/>
      <c r="AC123" s="201"/>
      <c r="AD123" s="201"/>
      <c r="AE123" s="201"/>
      <c r="AF123" s="201"/>
      <c r="AG123" s="201"/>
      <c r="AH123" s="201"/>
      <c r="AI123" s="201"/>
      <c r="AJ123" s="201"/>
      <c r="AK123" s="201"/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4"/>
      <c r="AX123" s="204"/>
      <c r="AY123" s="204"/>
      <c r="AZ123" s="237">
        <f t="shared" si="102"/>
        <v>0</v>
      </c>
      <c r="BA123" s="238">
        <f t="shared" si="103"/>
        <v>0</v>
      </c>
      <c r="BB123" s="238">
        <f>BD123/勤務日数!$E$20</f>
        <v>0</v>
      </c>
      <c r="BC123" s="238">
        <f t="shared" si="96"/>
        <v>0</v>
      </c>
      <c r="BD123" s="29">
        <f>(DAY(BE123)*24+HOUR(BE123)+MINUTE(BE123)/60)/勤務日数!$F$17</f>
        <v>0</v>
      </c>
      <c r="BE123" s="202">
        <f t="shared" si="97"/>
        <v>0</v>
      </c>
      <c r="BF123" s="238">
        <f>BH123/勤務日数!$E$20</f>
        <v>0</v>
      </c>
      <c r="BG123" s="238">
        <f t="shared" si="86"/>
        <v>0</v>
      </c>
      <c r="BH123" s="29">
        <f>(DAY(BI123)*24+HOUR(BI123)+MINUTE(BI123)/60)/勤務日数!$F$17</f>
        <v>0</v>
      </c>
      <c r="BI123" s="202">
        <f t="shared" si="98"/>
        <v>0</v>
      </c>
      <c r="BJ123" s="238">
        <f>BL123/勤務日数!$E$20</f>
        <v>0</v>
      </c>
      <c r="BK123" s="238">
        <f t="shared" si="87"/>
        <v>0</v>
      </c>
      <c r="BL123" s="29">
        <f>(DAY(BM123)*24+HOUR(BM123)+MINUTE(BM123)/60)/勤務日数!$F$17</f>
        <v>0</v>
      </c>
      <c r="BM123" s="202">
        <f t="shared" si="99"/>
        <v>0</v>
      </c>
      <c r="BN123" s="238">
        <f>BP123/勤務日数!$E$20</f>
        <v>0</v>
      </c>
      <c r="BO123" s="238">
        <f t="shared" si="81"/>
        <v>0</v>
      </c>
      <c r="BP123" s="29">
        <f>(DAY(BQ123)*24+HOUR(BQ123)+MINUTE(BQ123)/60)/勤務日数!$F$17</f>
        <v>0</v>
      </c>
      <c r="BQ123" s="202">
        <f t="shared" si="100"/>
        <v>0</v>
      </c>
      <c r="BR123" s="238">
        <f>BT123/勤務日数!$E$20</f>
        <v>0</v>
      </c>
      <c r="BS123" s="238">
        <f t="shared" si="83"/>
        <v>0</v>
      </c>
      <c r="BT123" s="29">
        <f>(DAY(BU123)*24+HOUR(BU123)+MINUTE(BU123)/60)/勤務日数!$F$17</f>
        <v>0</v>
      </c>
      <c r="BU123" s="202">
        <f t="shared" si="101"/>
        <v>0</v>
      </c>
    </row>
    <row r="124" spans="1:73" ht="12.6" customHeight="1">
      <c r="A124" s="174" t="str">
        <f t="shared" si="85"/>
        <v/>
      </c>
      <c r="B124" s="195"/>
      <c r="C124" s="240"/>
      <c r="D124" s="310" t="s">
        <v>350</v>
      </c>
      <c r="E124" s="286" t="s">
        <v>84</v>
      </c>
      <c r="F124" s="286" t="s">
        <v>85</v>
      </c>
      <c r="G124" s="286" t="s">
        <v>378</v>
      </c>
      <c r="H124" s="286"/>
      <c r="I124" s="286"/>
      <c r="J124" s="286"/>
      <c r="K124" s="286"/>
      <c r="L124" s="286"/>
      <c r="M124" s="286"/>
      <c r="N124" s="286"/>
      <c r="O124" s="287" t="s">
        <v>222</v>
      </c>
      <c r="P124" s="287"/>
      <c r="Q124" s="217" t="s">
        <v>1177</v>
      </c>
      <c r="R124" s="29" t="s">
        <v>234</v>
      </c>
      <c r="S124" s="201">
        <v>0</v>
      </c>
      <c r="T124" s="201"/>
      <c r="U124" s="201"/>
      <c r="V124" s="201"/>
      <c r="W124" s="201"/>
      <c r="X124" s="201"/>
      <c r="Y124" s="201"/>
      <c r="Z124" s="201"/>
      <c r="AA124" s="201"/>
      <c r="AB124" s="201"/>
      <c r="AC124" s="201"/>
      <c r="AD124" s="201"/>
      <c r="AE124" s="201"/>
      <c r="AF124" s="201"/>
      <c r="AG124" s="201"/>
      <c r="AH124" s="201"/>
      <c r="AI124" s="201"/>
      <c r="AJ124" s="201"/>
      <c r="AK124" s="201"/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4"/>
      <c r="AX124" s="204"/>
      <c r="AY124" s="204"/>
      <c r="AZ124" s="237">
        <f t="shared" si="102"/>
        <v>0</v>
      </c>
      <c r="BA124" s="238">
        <f t="shared" si="103"/>
        <v>0</v>
      </c>
      <c r="BB124" s="238">
        <f>BD124/勤務日数!$E$20</f>
        <v>0</v>
      </c>
      <c r="BC124" s="238">
        <f t="shared" si="96"/>
        <v>0</v>
      </c>
      <c r="BD124" s="29">
        <f>(DAY(BE124)*24+HOUR(BE124)+MINUTE(BE124)/60)/勤務日数!$F$17</f>
        <v>0</v>
      </c>
      <c r="BE124" s="202">
        <f t="shared" si="97"/>
        <v>0</v>
      </c>
      <c r="BF124" s="238">
        <f>BH124/勤務日数!$E$20</f>
        <v>0</v>
      </c>
      <c r="BG124" s="238">
        <f t="shared" si="86"/>
        <v>0</v>
      </c>
      <c r="BH124" s="29">
        <f>(DAY(BI124)*24+HOUR(BI124)+MINUTE(BI124)/60)/勤務日数!$F$17</f>
        <v>0</v>
      </c>
      <c r="BI124" s="202">
        <f t="shared" si="98"/>
        <v>0</v>
      </c>
      <c r="BJ124" s="238">
        <f>BL124/勤務日数!$E$20</f>
        <v>0</v>
      </c>
      <c r="BK124" s="238">
        <f t="shared" si="87"/>
        <v>0</v>
      </c>
      <c r="BL124" s="29">
        <f>(DAY(BM124)*24+HOUR(BM124)+MINUTE(BM124)/60)/勤務日数!$F$17</f>
        <v>0</v>
      </c>
      <c r="BM124" s="202">
        <f t="shared" si="99"/>
        <v>0</v>
      </c>
      <c r="BN124" s="238">
        <f>BP124/勤務日数!$E$20</f>
        <v>0</v>
      </c>
      <c r="BO124" s="238">
        <f t="shared" si="81"/>
        <v>0</v>
      </c>
      <c r="BP124" s="29">
        <f>(DAY(BQ124)*24+HOUR(BQ124)+MINUTE(BQ124)/60)/勤務日数!$F$17</f>
        <v>0</v>
      </c>
      <c r="BQ124" s="202">
        <f t="shared" si="100"/>
        <v>0</v>
      </c>
      <c r="BR124" s="238">
        <f>BT124/勤務日数!$E$20</f>
        <v>0</v>
      </c>
      <c r="BS124" s="238">
        <f t="shared" si="83"/>
        <v>0</v>
      </c>
      <c r="BT124" s="29">
        <f>(DAY(BU124)*24+HOUR(BU124)+MINUTE(BU124)/60)/勤務日数!$F$17</f>
        <v>0</v>
      </c>
      <c r="BU124" s="202">
        <f t="shared" si="101"/>
        <v>0</v>
      </c>
    </row>
    <row r="125" spans="1:73" ht="12.6" customHeight="1">
      <c r="A125" s="174" t="str">
        <f t="shared" si="85"/>
        <v/>
      </c>
      <c r="B125" s="195">
        <v>17</v>
      </c>
      <c r="C125" s="240"/>
      <c r="D125" s="310"/>
      <c r="E125" s="286"/>
      <c r="F125" s="286"/>
      <c r="G125" s="286"/>
      <c r="H125" s="286"/>
      <c r="I125" s="286"/>
      <c r="J125" s="286"/>
      <c r="K125" s="286"/>
      <c r="L125" s="286"/>
      <c r="M125" s="286"/>
      <c r="N125" s="286"/>
      <c r="O125" s="287"/>
      <c r="P125" s="283"/>
      <c r="Q125" s="217"/>
      <c r="R125" s="29"/>
      <c r="S125" s="201">
        <v>0</v>
      </c>
      <c r="T125" s="201"/>
      <c r="U125" s="201"/>
      <c r="V125" s="201"/>
      <c r="W125" s="201"/>
      <c r="X125" s="201"/>
      <c r="Y125" s="201"/>
      <c r="Z125" s="201"/>
      <c r="AA125" s="201"/>
      <c r="AB125" s="201"/>
      <c r="AC125" s="201"/>
      <c r="AD125" s="201"/>
      <c r="AE125" s="201"/>
      <c r="AF125" s="201"/>
      <c r="AG125" s="201"/>
      <c r="AH125" s="201"/>
      <c r="AI125" s="201"/>
      <c r="AJ125" s="201"/>
      <c r="AK125" s="201"/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4"/>
      <c r="AX125" s="204"/>
      <c r="AY125" s="204"/>
      <c r="AZ125" s="237">
        <f t="shared" si="102"/>
        <v>0</v>
      </c>
      <c r="BA125" s="238">
        <f t="shared" si="103"/>
        <v>0</v>
      </c>
      <c r="BB125" s="238">
        <f>BD125/勤務日数!$E$20</f>
        <v>0</v>
      </c>
      <c r="BC125" s="238">
        <f t="shared" si="96"/>
        <v>0</v>
      </c>
      <c r="BD125" s="29">
        <f>(DAY(BE125)*24+HOUR(BE125)+MINUTE(BE125)/60)/勤務日数!$F$17</f>
        <v>0</v>
      </c>
      <c r="BE125" s="202">
        <f t="shared" si="97"/>
        <v>0</v>
      </c>
      <c r="BF125" s="238">
        <f>BH125/勤務日数!$E$20</f>
        <v>0</v>
      </c>
      <c r="BG125" s="238">
        <f t="shared" si="86"/>
        <v>0</v>
      </c>
      <c r="BH125" s="29">
        <f>(DAY(BI125)*24+HOUR(BI125)+MINUTE(BI125)/60)/勤務日数!$F$17</f>
        <v>0</v>
      </c>
      <c r="BI125" s="202">
        <f t="shared" si="98"/>
        <v>0</v>
      </c>
      <c r="BJ125" s="238">
        <f>BL125/勤務日数!$E$20</f>
        <v>0</v>
      </c>
      <c r="BK125" s="238">
        <f t="shared" si="87"/>
        <v>0</v>
      </c>
      <c r="BL125" s="29">
        <f>(DAY(BM125)*24+HOUR(BM125)+MINUTE(BM125)/60)/勤務日数!$F$17</f>
        <v>0</v>
      </c>
      <c r="BM125" s="202">
        <f t="shared" si="99"/>
        <v>0</v>
      </c>
      <c r="BN125" s="238">
        <f>BP125/勤務日数!$E$20</f>
        <v>0</v>
      </c>
      <c r="BO125" s="238">
        <f t="shared" si="81"/>
        <v>0</v>
      </c>
      <c r="BP125" s="29">
        <f>(DAY(BQ125)*24+HOUR(BQ125)+MINUTE(BQ125)/60)/勤務日数!$F$17</f>
        <v>0</v>
      </c>
      <c r="BQ125" s="202">
        <f t="shared" si="100"/>
        <v>0</v>
      </c>
      <c r="BR125" s="238">
        <f>BT125/勤務日数!$E$20</f>
        <v>0</v>
      </c>
      <c r="BS125" s="238">
        <f t="shared" si="83"/>
        <v>0</v>
      </c>
      <c r="BT125" s="29">
        <f>(DAY(BU125)*24+HOUR(BU125)+MINUTE(BU125)/60)/勤務日数!$F$17</f>
        <v>0</v>
      </c>
      <c r="BU125" s="202">
        <f t="shared" si="101"/>
        <v>0</v>
      </c>
    </row>
    <row r="126" spans="1:73" ht="12.6" customHeight="1">
      <c r="A126" s="174" t="str">
        <f t="shared" si="85"/>
        <v>STMF_BRANCH-1329</v>
      </c>
      <c r="B126" s="195">
        <v>18</v>
      </c>
      <c r="C126" s="240" t="s">
        <v>391</v>
      </c>
      <c r="D126" s="310" t="s">
        <v>350</v>
      </c>
      <c r="E126" s="286" t="s">
        <v>84</v>
      </c>
      <c r="F126" s="286" t="s">
        <v>85</v>
      </c>
      <c r="G126" s="286" t="s">
        <v>197</v>
      </c>
      <c r="H126" s="286" t="s">
        <v>351</v>
      </c>
      <c r="I126" s="286"/>
      <c r="J126" s="286"/>
      <c r="K126" s="286"/>
      <c r="L126" s="286"/>
      <c r="M126" s="286"/>
      <c r="N126" s="286"/>
      <c r="O126" s="287" t="s">
        <v>624</v>
      </c>
      <c r="P126" s="283" t="s">
        <v>828</v>
      </c>
      <c r="Q126" s="217" t="s">
        <v>834</v>
      </c>
      <c r="R126" s="29" t="s">
        <v>240</v>
      </c>
      <c r="S126" s="201">
        <v>0</v>
      </c>
      <c r="T126" s="201"/>
      <c r="U126" s="201"/>
      <c r="V126" s="201"/>
      <c r="W126" s="201"/>
      <c r="X126" s="201"/>
      <c r="Y126" s="201"/>
      <c r="Z126" s="201"/>
      <c r="AA126" s="201"/>
      <c r="AB126" s="201"/>
      <c r="AC126" s="201"/>
      <c r="AD126" s="201"/>
      <c r="AE126" s="201"/>
      <c r="AF126" s="201"/>
      <c r="AG126" s="201"/>
      <c r="AH126" s="201"/>
      <c r="AI126" s="201"/>
      <c r="AJ126" s="201"/>
      <c r="AK126" s="201"/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4"/>
      <c r="AX126" s="204"/>
      <c r="AY126" s="204"/>
      <c r="AZ126" s="237">
        <f t="shared" si="102"/>
        <v>0</v>
      </c>
      <c r="BA126" s="238">
        <f t="shared" si="103"/>
        <v>0</v>
      </c>
      <c r="BB126" s="238">
        <f>BD126/勤務日数!$E$20</f>
        <v>0</v>
      </c>
      <c r="BC126" s="238">
        <f t="shared" si="96"/>
        <v>0</v>
      </c>
      <c r="BD126" s="29">
        <f>(DAY(BE126)*24+HOUR(BE126)+MINUTE(BE126)/60)/勤務日数!$F$17</f>
        <v>0</v>
      </c>
      <c r="BE126" s="202">
        <f t="shared" si="97"/>
        <v>0</v>
      </c>
      <c r="BF126" s="238">
        <f>BH126/勤務日数!$E$20</f>
        <v>0</v>
      </c>
      <c r="BG126" s="238">
        <f t="shared" si="86"/>
        <v>0</v>
      </c>
      <c r="BH126" s="29">
        <f>(DAY(BI126)*24+HOUR(BI126)+MINUTE(BI126)/60)/勤務日数!$F$17</f>
        <v>0</v>
      </c>
      <c r="BI126" s="202">
        <f t="shared" si="98"/>
        <v>0</v>
      </c>
      <c r="BJ126" s="238">
        <f>BL126/勤務日数!$E$20</f>
        <v>0</v>
      </c>
      <c r="BK126" s="238">
        <f t="shared" si="87"/>
        <v>0</v>
      </c>
      <c r="BL126" s="29">
        <f>(DAY(BM126)*24+HOUR(BM126)+MINUTE(BM126)/60)/勤務日数!$F$17</f>
        <v>0</v>
      </c>
      <c r="BM126" s="202">
        <f t="shared" si="99"/>
        <v>0</v>
      </c>
      <c r="BN126" s="238">
        <f>BP126/勤務日数!$E$20</f>
        <v>0</v>
      </c>
      <c r="BO126" s="238">
        <f t="shared" si="81"/>
        <v>0</v>
      </c>
      <c r="BP126" s="29">
        <f>(DAY(BQ126)*24+HOUR(BQ126)+MINUTE(BQ126)/60)/勤務日数!$F$17</f>
        <v>0</v>
      </c>
      <c r="BQ126" s="202">
        <f t="shared" si="100"/>
        <v>0</v>
      </c>
      <c r="BR126" s="238">
        <f>BT126/勤務日数!$E$20</f>
        <v>0</v>
      </c>
      <c r="BS126" s="238">
        <f t="shared" si="83"/>
        <v>0</v>
      </c>
      <c r="BT126" s="29">
        <f>(DAY(BU126)*24+HOUR(BU126)+MINUTE(BU126)/60)/勤務日数!$F$17</f>
        <v>0</v>
      </c>
      <c r="BU126" s="202">
        <f t="shared" si="101"/>
        <v>0</v>
      </c>
    </row>
    <row r="127" spans="1:73" ht="12.6" customHeight="1">
      <c r="A127" s="174" t="str">
        <f t="shared" si="85"/>
        <v>STMF_BRANCH-1334</v>
      </c>
      <c r="B127" s="195">
        <v>19</v>
      </c>
      <c r="C127" s="240" t="s">
        <v>391</v>
      </c>
      <c r="D127" s="310" t="s">
        <v>350</v>
      </c>
      <c r="E127" s="286" t="s">
        <v>84</v>
      </c>
      <c r="F127" s="286" t="s">
        <v>85</v>
      </c>
      <c r="G127" s="286" t="s">
        <v>197</v>
      </c>
      <c r="H127" s="286" t="s">
        <v>351</v>
      </c>
      <c r="I127" s="286"/>
      <c r="J127" s="286"/>
      <c r="K127" s="286"/>
      <c r="L127" s="286"/>
      <c r="M127" s="286"/>
      <c r="N127" s="286"/>
      <c r="O127" s="287" t="s">
        <v>624</v>
      </c>
      <c r="P127" s="283" t="s">
        <v>836</v>
      </c>
      <c r="Q127" s="217" t="s">
        <v>838</v>
      </c>
      <c r="R127" s="29" t="s">
        <v>240</v>
      </c>
      <c r="S127" s="201">
        <v>0</v>
      </c>
      <c r="T127" s="201"/>
      <c r="U127" s="201"/>
      <c r="V127" s="201"/>
      <c r="W127" s="201"/>
      <c r="X127" s="201"/>
      <c r="Y127" s="201"/>
      <c r="Z127" s="201"/>
      <c r="AA127" s="201"/>
      <c r="AB127" s="201"/>
      <c r="AC127" s="201"/>
      <c r="AD127" s="201"/>
      <c r="AE127" s="201"/>
      <c r="AF127" s="201"/>
      <c r="AG127" s="201"/>
      <c r="AH127" s="201"/>
      <c r="AI127" s="201"/>
      <c r="AJ127" s="201"/>
      <c r="AK127" s="201"/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4"/>
      <c r="AX127" s="204"/>
      <c r="AY127" s="204"/>
      <c r="AZ127" s="237">
        <f t="shared" si="102"/>
        <v>0</v>
      </c>
      <c r="BA127" s="238">
        <f t="shared" si="103"/>
        <v>0</v>
      </c>
      <c r="BB127" s="238">
        <f>BD127/勤務日数!$E$20</f>
        <v>0</v>
      </c>
      <c r="BC127" s="238">
        <f t="shared" si="96"/>
        <v>0</v>
      </c>
      <c r="BD127" s="29">
        <f>(DAY(BE127)*24+HOUR(BE127)+MINUTE(BE127)/60)/勤務日数!$F$17</f>
        <v>0</v>
      </c>
      <c r="BE127" s="202">
        <f t="shared" si="97"/>
        <v>0</v>
      </c>
      <c r="BF127" s="238">
        <f>BH127/勤務日数!$E$20</f>
        <v>0</v>
      </c>
      <c r="BG127" s="238">
        <f t="shared" si="86"/>
        <v>0</v>
      </c>
      <c r="BH127" s="29">
        <f>(DAY(BI127)*24+HOUR(BI127)+MINUTE(BI127)/60)/勤務日数!$F$17</f>
        <v>0</v>
      </c>
      <c r="BI127" s="202">
        <f t="shared" si="98"/>
        <v>0</v>
      </c>
      <c r="BJ127" s="238">
        <f>BL127/勤務日数!$E$20</f>
        <v>0</v>
      </c>
      <c r="BK127" s="238">
        <f t="shared" si="87"/>
        <v>0</v>
      </c>
      <c r="BL127" s="29">
        <f>(DAY(BM127)*24+HOUR(BM127)+MINUTE(BM127)/60)/勤務日数!$F$17</f>
        <v>0</v>
      </c>
      <c r="BM127" s="202">
        <f t="shared" si="99"/>
        <v>0</v>
      </c>
      <c r="BN127" s="238">
        <f>BP127/勤務日数!$E$20</f>
        <v>0</v>
      </c>
      <c r="BO127" s="238">
        <f t="shared" si="81"/>
        <v>0</v>
      </c>
      <c r="BP127" s="29">
        <f>(DAY(BQ127)*24+HOUR(BQ127)+MINUTE(BQ127)/60)/勤務日数!$F$17</f>
        <v>0</v>
      </c>
      <c r="BQ127" s="202">
        <f t="shared" si="100"/>
        <v>0</v>
      </c>
      <c r="BR127" s="238">
        <f>BT127/勤務日数!$E$20</f>
        <v>0</v>
      </c>
      <c r="BS127" s="238">
        <f t="shared" si="83"/>
        <v>0</v>
      </c>
      <c r="BT127" s="29">
        <f>(DAY(BU127)*24+HOUR(BU127)+MINUTE(BU127)/60)/勤務日数!$F$17</f>
        <v>0</v>
      </c>
      <c r="BU127" s="202">
        <f t="shared" si="101"/>
        <v>0</v>
      </c>
    </row>
    <row r="128" spans="1:73" ht="12.6" customHeight="1">
      <c r="A128" s="174" t="str">
        <f t="shared" si="85"/>
        <v>STMF_BRANCH-1336</v>
      </c>
      <c r="B128" s="195">
        <v>20</v>
      </c>
      <c r="C128" s="240" t="s">
        <v>391</v>
      </c>
      <c r="D128" s="310" t="s">
        <v>350</v>
      </c>
      <c r="E128" s="286" t="s">
        <v>84</v>
      </c>
      <c r="F128" s="286" t="s">
        <v>85</v>
      </c>
      <c r="G128" s="286" t="s">
        <v>197</v>
      </c>
      <c r="H128" s="286" t="s">
        <v>351</v>
      </c>
      <c r="I128" s="286"/>
      <c r="J128" s="286"/>
      <c r="K128" s="286"/>
      <c r="L128" s="286"/>
      <c r="M128" s="286"/>
      <c r="N128" s="286"/>
      <c r="O128" s="287" t="s">
        <v>624</v>
      </c>
      <c r="P128" s="283" t="s">
        <v>852</v>
      </c>
      <c r="Q128" s="217" t="s">
        <v>856</v>
      </c>
      <c r="R128" s="29" t="s">
        <v>240</v>
      </c>
      <c r="S128" s="201">
        <v>0</v>
      </c>
      <c r="T128" s="201"/>
      <c r="U128" s="201"/>
      <c r="V128" s="201"/>
      <c r="W128" s="201"/>
      <c r="X128" s="201"/>
      <c r="Y128" s="201"/>
      <c r="Z128" s="201"/>
      <c r="AA128" s="201"/>
      <c r="AB128" s="201"/>
      <c r="AC128" s="201"/>
      <c r="AD128" s="201"/>
      <c r="AE128" s="201"/>
      <c r="AF128" s="201"/>
      <c r="AG128" s="201"/>
      <c r="AH128" s="201"/>
      <c r="AI128" s="201"/>
      <c r="AJ128" s="201"/>
      <c r="AK128" s="201"/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4"/>
      <c r="AX128" s="204"/>
      <c r="AY128" s="204"/>
      <c r="AZ128" s="237">
        <f t="shared" si="102"/>
        <v>0</v>
      </c>
      <c r="BA128" s="238">
        <f t="shared" si="103"/>
        <v>0</v>
      </c>
      <c r="BB128" s="238">
        <f>BD128/勤務日数!$E$20</f>
        <v>0</v>
      </c>
      <c r="BC128" s="238">
        <f t="shared" si="96"/>
        <v>0</v>
      </c>
      <c r="BD128" s="29">
        <f>(DAY(BE128)*24+HOUR(BE128)+MINUTE(BE128)/60)/勤務日数!$F$17</f>
        <v>0</v>
      </c>
      <c r="BE128" s="202">
        <f t="shared" si="97"/>
        <v>0</v>
      </c>
      <c r="BF128" s="238">
        <f>BH128/勤務日数!$E$20</f>
        <v>0</v>
      </c>
      <c r="BG128" s="238">
        <f t="shared" si="86"/>
        <v>0</v>
      </c>
      <c r="BH128" s="29">
        <f>(DAY(BI128)*24+HOUR(BI128)+MINUTE(BI128)/60)/勤務日数!$F$17</f>
        <v>0</v>
      </c>
      <c r="BI128" s="202">
        <f t="shared" si="98"/>
        <v>0</v>
      </c>
      <c r="BJ128" s="238">
        <f>BL128/勤務日数!$E$20</f>
        <v>0</v>
      </c>
      <c r="BK128" s="238">
        <f t="shared" si="87"/>
        <v>0</v>
      </c>
      <c r="BL128" s="29">
        <f>(DAY(BM128)*24+HOUR(BM128)+MINUTE(BM128)/60)/勤務日数!$F$17</f>
        <v>0</v>
      </c>
      <c r="BM128" s="202">
        <f t="shared" si="99"/>
        <v>0</v>
      </c>
      <c r="BN128" s="238">
        <f>BP128/勤務日数!$E$20</f>
        <v>0</v>
      </c>
      <c r="BO128" s="238">
        <f t="shared" si="81"/>
        <v>0</v>
      </c>
      <c r="BP128" s="29">
        <f>(DAY(BQ128)*24+HOUR(BQ128)+MINUTE(BQ128)/60)/勤務日数!$F$17</f>
        <v>0</v>
      </c>
      <c r="BQ128" s="202">
        <f t="shared" si="100"/>
        <v>0</v>
      </c>
      <c r="BR128" s="238">
        <f>BT128/勤務日数!$E$20</f>
        <v>0</v>
      </c>
      <c r="BS128" s="238">
        <f t="shared" si="83"/>
        <v>0</v>
      </c>
      <c r="BT128" s="29">
        <f>(DAY(BU128)*24+HOUR(BU128)+MINUTE(BU128)/60)/勤務日数!$F$17</f>
        <v>0</v>
      </c>
      <c r="BU128" s="202">
        <f t="shared" si="101"/>
        <v>0</v>
      </c>
    </row>
    <row r="129" spans="1:73" ht="12.6" customHeight="1">
      <c r="A129" s="174" t="str">
        <f t="shared" si="85"/>
        <v>STMF_BRANCH-1341</v>
      </c>
      <c r="B129" s="195">
        <v>21</v>
      </c>
      <c r="C129" s="240" t="s">
        <v>391</v>
      </c>
      <c r="D129" s="310" t="s">
        <v>350</v>
      </c>
      <c r="E129" s="286" t="s">
        <v>84</v>
      </c>
      <c r="F129" s="286" t="s">
        <v>85</v>
      </c>
      <c r="G129" s="286" t="s">
        <v>971</v>
      </c>
      <c r="H129" s="286"/>
      <c r="I129" s="286"/>
      <c r="J129" s="286"/>
      <c r="K129" s="286"/>
      <c r="L129" s="286"/>
      <c r="M129" s="286"/>
      <c r="N129" s="286"/>
      <c r="O129" s="287" t="s">
        <v>624</v>
      </c>
      <c r="P129" s="283" t="s">
        <v>974</v>
      </c>
      <c r="Q129" s="217" t="s">
        <v>1013</v>
      </c>
      <c r="R129" s="29" t="s">
        <v>283</v>
      </c>
      <c r="S129" s="201">
        <v>0</v>
      </c>
      <c r="T129" s="201"/>
      <c r="U129" s="201"/>
      <c r="V129" s="201"/>
      <c r="W129" s="201"/>
      <c r="X129" s="201"/>
      <c r="Y129" s="201"/>
      <c r="Z129" s="201"/>
      <c r="AA129" s="201"/>
      <c r="AB129" s="201"/>
      <c r="AC129" s="201"/>
      <c r="AD129" s="201"/>
      <c r="AE129" s="201"/>
      <c r="AF129" s="201"/>
      <c r="AG129" s="201"/>
      <c r="AH129" s="201"/>
      <c r="AI129" s="201"/>
      <c r="AJ129" s="201"/>
      <c r="AK129" s="201"/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4"/>
      <c r="AX129" s="204"/>
      <c r="AY129" s="204"/>
      <c r="AZ129" s="237">
        <f t="shared" si="102"/>
        <v>0</v>
      </c>
      <c r="BA129" s="238">
        <f t="shared" si="103"/>
        <v>0</v>
      </c>
      <c r="BB129" s="238">
        <f>BD129/勤務日数!$E$20</f>
        <v>0</v>
      </c>
      <c r="BC129" s="238">
        <f t="shared" si="96"/>
        <v>0</v>
      </c>
      <c r="BD129" s="29">
        <f>(DAY(BE129)*24+HOUR(BE129)+MINUTE(BE129)/60)/勤務日数!$F$17</f>
        <v>0</v>
      </c>
      <c r="BE129" s="202">
        <f t="shared" si="97"/>
        <v>0</v>
      </c>
      <c r="BF129" s="238">
        <f>BH129/勤務日数!$E$20</f>
        <v>0</v>
      </c>
      <c r="BG129" s="238">
        <f t="shared" si="86"/>
        <v>0</v>
      </c>
      <c r="BH129" s="29">
        <f>(DAY(BI129)*24+HOUR(BI129)+MINUTE(BI129)/60)/勤務日数!$F$17</f>
        <v>0</v>
      </c>
      <c r="BI129" s="202">
        <f t="shared" si="98"/>
        <v>0</v>
      </c>
      <c r="BJ129" s="238">
        <f>BL129/勤務日数!$E$20</f>
        <v>0</v>
      </c>
      <c r="BK129" s="238">
        <f t="shared" si="87"/>
        <v>0</v>
      </c>
      <c r="BL129" s="29">
        <f>(DAY(BM129)*24+HOUR(BM129)+MINUTE(BM129)/60)/勤務日数!$F$17</f>
        <v>0</v>
      </c>
      <c r="BM129" s="202">
        <f t="shared" si="99"/>
        <v>0</v>
      </c>
      <c r="BN129" s="238">
        <f>BP129/勤務日数!$E$20</f>
        <v>0</v>
      </c>
      <c r="BO129" s="238">
        <f t="shared" si="81"/>
        <v>0</v>
      </c>
      <c r="BP129" s="29">
        <f>(DAY(BQ129)*24+HOUR(BQ129)+MINUTE(BQ129)/60)/勤務日数!$F$17</f>
        <v>0</v>
      </c>
      <c r="BQ129" s="202">
        <f t="shared" si="100"/>
        <v>0</v>
      </c>
      <c r="BR129" s="238">
        <f>BT129/勤務日数!$E$20</f>
        <v>0</v>
      </c>
      <c r="BS129" s="238">
        <f t="shared" si="83"/>
        <v>0</v>
      </c>
      <c r="BT129" s="29">
        <f>(DAY(BU129)*24+HOUR(BU129)+MINUTE(BU129)/60)/勤務日数!$F$17</f>
        <v>0</v>
      </c>
      <c r="BU129" s="202">
        <f t="shared" si="101"/>
        <v>0</v>
      </c>
    </row>
    <row r="130" spans="1:73" ht="12.6" customHeight="1">
      <c r="A130" s="174" t="str">
        <f t="shared" si="85"/>
        <v>STMF_BRANCH-1342</v>
      </c>
      <c r="B130" s="195">
        <v>22</v>
      </c>
      <c r="C130" s="240" t="s">
        <v>391</v>
      </c>
      <c r="D130" s="310" t="s">
        <v>350</v>
      </c>
      <c r="E130" s="286" t="s">
        <v>84</v>
      </c>
      <c r="F130" s="286" t="s">
        <v>85</v>
      </c>
      <c r="G130" s="286" t="s">
        <v>971</v>
      </c>
      <c r="H130" s="286"/>
      <c r="I130" s="286"/>
      <c r="J130" s="286"/>
      <c r="K130" s="286"/>
      <c r="L130" s="286"/>
      <c r="M130" s="286"/>
      <c r="N130" s="286"/>
      <c r="O130" s="287" t="s">
        <v>624</v>
      </c>
      <c r="P130" s="283" t="s">
        <v>972</v>
      </c>
      <c r="Q130" s="216" t="s">
        <v>1010</v>
      </c>
      <c r="R130" s="29" t="s">
        <v>283</v>
      </c>
      <c r="S130" s="201">
        <v>0</v>
      </c>
      <c r="T130" s="201"/>
      <c r="U130" s="201"/>
      <c r="V130" s="201"/>
      <c r="W130" s="201"/>
      <c r="X130" s="201"/>
      <c r="Y130" s="201"/>
      <c r="Z130" s="201"/>
      <c r="AA130" s="201"/>
      <c r="AB130" s="201"/>
      <c r="AC130" s="201"/>
      <c r="AD130" s="201"/>
      <c r="AE130" s="201"/>
      <c r="AF130" s="201"/>
      <c r="AG130" s="201"/>
      <c r="AH130" s="201"/>
      <c r="AI130" s="201"/>
      <c r="AJ130" s="201"/>
      <c r="AK130" s="201"/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4"/>
      <c r="AX130" s="204"/>
      <c r="AY130" s="204"/>
      <c r="AZ130" s="237">
        <f t="shared" si="102"/>
        <v>0</v>
      </c>
      <c r="BA130" s="238">
        <f t="shared" si="103"/>
        <v>0</v>
      </c>
      <c r="BB130" s="238">
        <f>BD130/勤務日数!$E$20</f>
        <v>0</v>
      </c>
      <c r="BC130" s="238">
        <f t="shared" si="96"/>
        <v>0</v>
      </c>
      <c r="BD130" s="29">
        <f>(DAY(BE130)*24+HOUR(BE130)+MINUTE(BE130)/60)/勤務日数!$F$17</f>
        <v>0</v>
      </c>
      <c r="BE130" s="202">
        <f t="shared" si="97"/>
        <v>0</v>
      </c>
      <c r="BF130" s="238">
        <f>BH130/勤務日数!$E$20</f>
        <v>0</v>
      </c>
      <c r="BG130" s="238">
        <f t="shared" si="86"/>
        <v>0</v>
      </c>
      <c r="BH130" s="29">
        <f>(DAY(BI130)*24+HOUR(BI130)+MINUTE(BI130)/60)/勤務日数!$F$17</f>
        <v>0</v>
      </c>
      <c r="BI130" s="202">
        <f t="shared" si="98"/>
        <v>0</v>
      </c>
      <c r="BJ130" s="238">
        <f>BL130/勤務日数!$E$20</f>
        <v>0</v>
      </c>
      <c r="BK130" s="238">
        <f t="shared" si="87"/>
        <v>0</v>
      </c>
      <c r="BL130" s="29">
        <f>(DAY(BM130)*24+HOUR(BM130)+MINUTE(BM130)/60)/勤務日数!$F$17</f>
        <v>0</v>
      </c>
      <c r="BM130" s="202">
        <f t="shared" si="99"/>
        <v>0</v>
      </c>
      <c r="BN130" s="238">
        <f>BP130/勤務日数!$E$20</f>
        <v>0</v>
      </c>
      <c r="BO130" s="238">
        <f t="shared" si="81"/>
        <v>0</v>
      </c>
      <c r="BP130" s="29">
        <f>(DAY(BQ130)*24+HOUR(BQ130)+MINUTE(BQ130)/60)/勤務日数!$F$17</f>
        <v>0</v>
      </c>
      <c r="BQ130" s="202">
        <f t="shared" si="100"/>
        <v>0</v>
      </c>
      <c r="BR130" s="238">
        <f>BT130/勤務日数!$E$20</f>
        <v>0</v>
      </c>
      <c r="BS130" s="238">
        <f t="shared" si="83"/>
        <v>0</v>
      </c>
      <c r="BT130" s="29">
        <f>(DAY(BU130)*24+HOUR(BU130)+MINUTE(BU130)/60)/勤務日数!$F$17</f>
        <v>0</v>
      </c>
      <c r="BU130" s="202">
        <f t="shared" si="101"/>
        <v>0</v>
      </c>
    </row>
    <row r="131" spans="1:73" ht="12.6" customHeight="1">
      <c r="A131" s="174" t="str">
        <f t="shared" si="85"/>
        <v>STMF_BRANCH-1347</v>
      </c>
      <c r="B131" s="195">
        <v>23</v>
      </c>
      <c r="C131" s="240" t="s">
        <v>391</v>
      </c>
      <c r="D131" s="310" t="s">
        <v>350</v>
      </c>
      <c r="E131" s="286" t="s">
        <v>84</v>
      </c>
      <c r="F131" s="286" t="s">
        <v>85</v>
      </c>
      <c r="G131" s="286" t="s">
        <v>197</v>
      </c>
      <c r="H131" s="286" t="s">
        <v>351</v>
      </c>
      <c r="I131" s="286"/>
      <c r="J131" s="286"/>
      <c r="K131" s="286"/>
      <c r="L131" s="286"/>
      <c r="M131" s="286"/>
      <c r="N131" s="286"/>
      <c r="O131" s="287" t="s">
        <v>624</v>
      </c>
      <c r="P131" s="287" t="s">
        <v>1025</v>
      </c>
      <c r="Q131" s="217" t="s">
        <v>1062</v>
      </c>
      <c r="R131" s="29" t="s">
        <v>240</v>
      </c>
      <c r="S131" s="201">
        <v>0</v>
      </c>
      <c r="T131" s="201"/>
      <c r="U131" s="201"/>
      <c r="V131" s="201"/>
      <c r="W131" s="201"/>
      <c r="X131" s="201"/>
      <c r="Y131" s="201"/>
      <c r="Z131" s="201"/>
      <c r="AA131" s="201"/>
      <c r="AB131" s="201"/>
      <c r="AC131" s="201"/>
      <c r="AD131" s="201"/>
      <c r="AE131" s="201"/>
      <c r="AF131" s="201"/>
      <c r="AG131" s="201"/>
      <c r="AH131" s="201"/>
      <c r="AI131" s="201"/>
      <c r="AJ131" s="201"/>
      <c r="AK131" s="201"/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4"/>
      <c r="AX131" s="204"/>
      <c r="AY131" s="204"/>
      <c r="AZ131" s="237">
        <f t="shared" si="102"/>
        <v>0</v>
      </c>
      <c r="BA131" s="238">
        <f t="shared" si="103"/>
        <v>0</v>
      </c>
      <c r="BB131" s="238">
        <f>BD131/勤務日数!$E$20</f>
        <v>0</v>
      </c>
      <c r="BC131" s="238">
        <f t="shared" si="96"/>
        <v>0</v>
      </c>
      <c r="BD131" s="29">
        <f>(DAY(BE131)*24+HOUR(BE131)+MINUTE(BE131)/60)/勤務日数!$F$17</f>
        <v>0</v>
      </c>
      <c r="BE131" s="202">
        <f t="shared" si="97"/>
        <v>0</v>
      </c>
      <c r="BF131" s="238">
        <f>BH131/勤務日数!$E$20</f>
        <v>0</v>
      </c>
      <c r="BG131" s="238">
        <f t="shared" si="86"/>
        <v>0</v>
      </c>
      <c r="BH131" s="29">
        <f>(DAY(BI131)*24+HOUR(BI131)+MINUTE(BI131)/60)/勤務日数!$F$17</f>
        <v>0</v>
      </c>
      <c r="BI131" s="202">
        <f t="shared" si="98"/>
        <v>0</v>
      </c>
      <c r="BJ131" s="238">
        <f>BL131/勤務日数!$E$20</f>
        <v>0</v>
      </c>
      <c r="BK131" s="238">
        <f t="shared" si="87"/>
        <v>0</v>
      </c>
      <c r="BL131" s="29">
        <f>(DAY(BM131)*24+HOUR(BM131)+MINUTE(BM131)/60)/勤務日数!$F$17</f>
        <v>0</v>
      </c>
      <c r="BM131" s="202">
        <f t="shared" si="99"/>
        <v>0</v>
      </c>
      <c r="BN131" s="238">
        <f>BP131/勤務日数!$E$20</f>
        <v>0</v>
      </c>
      <c r="BO131" s="238">
        <f t="shared" si="81"/>
        <v>0</v>
      </c>
      <c r="BP131" s="29">
        <f>(DAY(BQ131)*24+HOUR(BQ131)+MINUTE(BQ131)/60)/勤務日数!$F$17</f>
        <v>0</v>
      </c>
      <c r="BQ131" s="202">
        <f t="shared" si="100"/>
        <v>0</v>
      </c>
      <c r="BR131" s="238">
        <f>BT131/勤務日数!$E$20</f>
        <v>0</v>
      </c>
      <c r="BS131" s="238">
        <f t="shared" si="83"/>
        <v>0</v>
      </c>
      <c r="BT131" s="29">
        <f>(DAY(BU131)*24+HOUR(BU131)+MINUTE(BU131)/60)/勤務日数!$F$17</f>
        <v>0</v>
      </c>
      <c r="BU131" s="202">
        <f t="shared" si="101"/>
        <v>0</v>
      </c>
    </row>
    <row r="132" spans="1:73" ht="12.6" customHeight="1">
      <c r="A132" s="174" t="str">
        <f t="shared" si="85"/>
        <v/>
      </c>
      <c r="B132" s="195">
        <v>24</v>
      </c>
      <c r="C132" s="240"/>
      <c r="D132" s="310"/>
      <c r="E132" s="286"/>
      <c r="F132" s="286"/>
      <c r="G132" s="286"/>
      <c r="H132" s="286"/>
      <c r="I132" s="286"/>
      <c r="J132" s="286"/>
      <c r="K132" s="286"/>
      <c r="L132" s="286"/>
      <c r="M132" s="286"/>
      <c r="N132" s="286"/>
      <c r="O132" s="287"/>
      <c r="P132" s="287"/>
      <c r="Q132" s="217"/>
      <c r="R132" s="29"/>
      <c r="S132" s="201">
        <v>0</v>
      </c>
      <c r="T132" s="201"/>
      <c r="U132" s="201"/>
      <c r="V132" s="201"/>
      <c r="W132" s="201"/>
      <c r="X132" s="201"/>
      <c r="Y132" s="201"/>
      <c r="Z132" s="201"/>
      <c r="AA132" s="201"/>
      <c r="AB132" s="201"/>
      <c r="AC132" s="201"/>
      <c r="AD132" s="201"/>
      <c r="AE132" s="201"/>
      <c r="AF132" s="201"/>
      <c r="AG132" s="201"/>
      <c r="AH132" s="201"/>
      <c r="AI132" s="201"/>
      <c r="AJ132" s="201"/>
      <c r="AK132" s="201"/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4"/>
      <c r="AX132" s="204"/>
      <c r="AY132" s="204"/>
      <c r="AZ132" s="237">
        <f t="shared" si="63"/>
        <v>0</v>
      </c>
      <c r="BA132" s="238">
        <f t="shared" si="64"/>
        <v>0</v>
      </c>
      <c r="BB132" s="238">
        <f>BD132/勤務日数!$E$20</f>
        <v>0</v>
      </c>
      <c r="BC132" s="238">
        <f t="shared" si="96"/>
        <v>0</v>
      </c>
      <c r="BD132" s="29">
        <f>(DAY(BE132)*24+HOUR(BE132)+MINUTE(BE132)/60)/勤務日数!$F$17</f>
        <v>0</v>
      </c>
      <c r="BE132" s="202">
        <f t="shared" si="97"/>
        <v>0</v>
      </c>
      <c r="BF132" s="238">
        <f>BH132/勤務日数!$E$20</f>
        <v>0</v>
      </c>
      <c r="BG132" s="238">
        <f t="shared" si="86"/>
        <v>0</v>
      </c>
      <c r="BH132" s="29">
        <f>(DAY(BI132)*24+HOUR(BI132)+MINUTE(BI132)/60)/勤務日数!$F$17</f>
        <v>0</v>
      </c>
      <c r="BI132" s="202">
        <f t="shared" si="98"/>
        <v>0</v>
      </c>
      <c r="BJ132" s="238">
        <f>BL132/勤務日数!$E$20</f>
        <v>0</v>
      </c>
      <c r="BK132" s="238">
        <f t="shared" si="87"/>
        <v>0</v>
      </c>
      <c r="BL132" s="29">
        <f>(DAY(BM132)*24+HOUR(BM132)+MINUTE(BM132)/60)/勤務日数!$F$17</f>
        <v>0</v>
      </c>
      <c r="BM132" s="202">
        <f t="shared" si="99"/>
        <v>0</v>
      </c>
      <c r="BN132" s="238">
        <f>BP132/勤務日数!$E$20</f>
        <v>0</v>
      </c>
      <c r="BO132" s="238">
        <f t="shared" si="81"/>
        <v>0</v>
      </c>
      <c r="BP132" s="29">
        <f>(DAY(BQ132)*24+HOUR(BQ132)+MINUTE(BQ132)/60)/勤務日数!$F$17</f>
        <v>0</v>
      </c>
      <c r="BQ132" s="202">
        <f t="shared" si="100"/>
        <v>0</v>
      </c>
      <c r="BR132" s="238">
        <f>BT132/勤務日数!$E$20</f>
        <v>0</v>
      </c>
      <c r="BS132" s="238">
        <f t="shared" si="83"/>
        <v>0</v>
      </c>
      <c r="BT132" s="29">
        <f>(DAY(BU132)*24+HOUR(BU132)+MINUTE(BU132)/60)/勤務日数!$F$17</f>
        <v>0</v>
      </c>
      <c r="BU132" s="202">
        <f t="shared" si="101"/>
        <v>0</v>
      </c>
    </row>
    <row r="133" spans="1:73" ht="12.6" customHeight="1">
      <c r="A133" s="174" t="str">
        <f t="shared" si="85"/>
        <v>STMF_BRANCH-1338</v>
      </c>
      <c r="B133" s="195">
        <v>25</v>
      </c>
      <c r="C133" s="240" t="s">
        <v>391</v>
      </c>
      <c r="D133" s="310" t="s">
        <v>350</v>
      </c>
      <c r="E133" s="286" t="s">
        <v>84</v>
      </c>
      <c r="F133" s="286" t="s">
        <v>85</v>
      </c>
      <c r="G133" s="286" t="s">
        <v>330</v>
      </c>
      <c r="H133" s="286" t="s">
        <v>688</v>
      </c>
      <c r="I133" s="286"/>
      <c r="J133" s="286"/>
      <c r="K133" s="286"/>
      <c r="L133" s="286"/>
      <c r="M133" s="286"/>
      <c r="N133" s="286"/>
      <c r="O133" s="287" t="s">
        <v>624</v>
      </c>
      <c r="P133" s="283" t="s">
        <v>888</v>
      </c>
      <c r="Q133" s="217" t="s">
        <v>889</v>
      </c>
      <c r="R133" s="29" t="s">
        <v>358</v>
      </c>
      <c r="S133" s="201">
        <v>0</v>
      </c>
      <c r="T133" s="201"/>
      <c r="U133" s="201"/>
      <c r="V133" s="201"/>
      <c r="W133" s="201"/>
      <c r="X133" s="201"/>
      <c r="Y133" s="201"/>
      <c r="Z133" s="201"/>
      <c r="AA133" s="201"/>
      <c r="AB133" s="201"/>
      <c r="AC133" s="201"/>
      <c r="AD133" s="201"/>
      <c r="AE133" s="201"/>
      <c r="AF133" s="201"/>
      <c r="AG133" s="201"/>
      <c r="AH133" s="201"/>
      <c r="AI133" s="201"/>
      <c r="AJ133" s="201"/>
      <c r="AK133" s="201"/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4"/>
      <c r="AX133" s="204"/>
      <c r="AY133" s="204"/>
      <c r="AZ133" s="237">
        <f t="shared" si="63"/>
        <v>0</v>
      </c>
      <c r="BA133" s="238">
        <f t="shared" si="64"/>
        <v>0</v>
      </c>
      <c r="BB133" s="238">
        <f>BD133/勤務日数!$E$20</f>
        <v>0</v>
      </c>
      <c r="BC133" s="238">
        <f t="shared" si="96"/>
        <v>0</v>
      </c>
      <c r="BD133" s="29">
        <f>(DAY(BE133)*24+HOUR(BE133)+MINUTE(BE133)/60)/勤務日数!$F$17</f>
        <v>0</v>
      </c>
      <c r="BE133" s="202">
        <f t="shared" si="97"/>
        <v>0</v>
      </c>
      <c r="BF133" s="238">
        <f>BH133/勤務日数!$E$20</f>
        <v>0</v>
      </c>
      <c r="BG133" s="238">
        <f t="shared" si="86"/>
        <v>0</v>
      </c>
      <c r="BH133" s="29">
        <f>(DAY(BI133)*24+HOUR(BI133)+MINUTE(BI133)/60)/勤務日数!$F$17</f>
        <v>0</v>
      </c>
      <c r="BI133" s="202">
        <f t="shared" si="98"/>
        <v>0</v>
      </c>
      <c r="BJ133" s="238">
        <f>BL133/勤務日数!$E$20</f>
        <v>0</v>
      </c>
      <c r="BK133" s="238">
        <f t="shared" si="87"/>
        <v>0</v>
      </c>
      <c r="BL133" s="29">
        <f>(DAY(BM133)*24+HOUR(BM133)+MINUTE(BM133)/60)/勤務日数!$F$17</f>
        <v>0</v>
      </c>
      <c r="BM133" s="202">
        <f t="shared" si="99"/>
        <v>0</v>
      </c>
      <c r="BN133" s="238">
        <f>BP133/勤務日数!$E$20</f>
        <v>0</v>
      </c>
      <c r="BO133" s="238">
        <f t="shared" si="81"/>
        <v>0</v>
      </c>
      <c r="BP133" s="29">
        <f>(DAY(BQ133)*24+HOUR(BQ133)+MINUTE(BQ133)/60)/勤務日数!$F$17</f>
        <v>0</v>
      </c>
      <c r="BQ133" s="202">
        <f t="shared" si="100"/>
        <v>0</v>
      </c>
      <c r="BR133" s="238">
        <f>BT133/勤務日数!$E$20</f>
        <v>0</v>
      </c>
      <c r="BS133" s="238">
        <f t="shared" si="83"/>
        <v>0</v>
      </c>
      <c r="BT133" s="29">
        <f>(DAY(BU133)*24+HOUR(BU133)+MINUTE(BU133)/60)/勤務日数!$F$17</f>
        <v>0</v>
      </c>
      <c r="BU133" s="202">
        <f t="shared" si="101"/>
        <v>0</v>
      </c>
    </row>
    <row r="134" spans="1:73" ht="12.6" customHeight="1">
      <c r="A134" s="174" t="str">
        <f t="shared" si="85"/>
        <v>STMF_BRANCH-1345</v>
      </c>
      <c r="B134" s="195">
        <v>26</v>
      </c>
      <c r="C134" s="240" t="s">
        <v>391</v>
      </c>
      <c r="D134" s="310" t="s">
        <v>350</v>
      </c>
      <c r="E134" s="196" t="s">
        <v>84</v>
      </c>
      <c r="F134" s="196" t="s">
        <v>85</v>
      </c>
      <c r="G134" s="196" t="s">
        <v>330</v>
      </c>
      <c r="H134" s="286" t="s">
        <v>688</v>
      </c>
      <c r="I134" s="286"/>
      <c r="J134" s="286"/>
      <c r="K134" s="286"/>
      <c r="L134" s="286"/>
      <c r="M134" s="286"/>
      <c r="N134" s="286"/>
      <c r="O134" s="287" t="s">
        <v>624</v>
      </c>
      <c r="P134" s="283" t="s">
        <v>993</v>
      </c>
      <c r="Q134" s="217" t="s">
        <v>994</v>
      </c>
      <c r="R134" s="29" t="s">
        <v>358</v>
      </c>
      <c r="S134" s="201">
        <v>0</v>
      </c>
      <c r="T134" s="201"/>
      <c r="U134" s="201"/>
      <c r="V134" s="201"/>
      <c r="W134" s="201"/>
      <c r="X134" s="201"/>
      <c r="Y134" s="201"/>
      <c r="Z134" s="201"/>
      <c r="AA134" s="201"/>
      <c r="AB134" s="201"/>
      <c r="AC134" s="201"/>
      <c r="AD134" s="201"/>
      <c r="AE134" s="201"/>
      <c r="AF134" s="201"/>
      <c r="AG134" s="201"/>
      <c r="AH134" s="201"/>
      <c r="AI134" s="201"/>
      <c r="AJ134" s="201"/>
      <c r="AK134" s="201"/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4"/>
      <c r="AX134" s="204"/>
      <c r="AY134" s="204"/>
      <c r="AZ134" s="237">
        <f t="shared" ref="AZ134:AZ144" si="104">SUM(BB134,BF134,BJ134,BN134,BR134)</f>
        <v>0</v>
      </c>
      <c r="BA134" s="238">
        <f t="shared" ref="BA134:BA144" si="105">SUM(BD134,BH134,BL134,BP134,BT134)</f>
        <v>0</v>
      </c>
      <c r="BB134" s="238">
        <f>BD134/勤務日数!$E$20</f>
        <v>0</v>
      </c>
      <c r="BC134" s="238">
        <f t="shared" ref="BC134:BC188" si="106">IF($BC$5=0,0,BD134/$BC$5)</f>
        <v>0</v>
      </c>
      <c r="BD134" s="29">
        <f>(DAY(BE134)*24+HOUR(BE134)+MINUTE(BE134)/60)/勤務日数!$F$17</f>
        <v>0</v>
      </c>
      <c r="BE134" s="202">
        <f t="shared" ref="BE134:BE188" si="107">IF(ISBLANK($C134),0,SUMIF($T$4:$AX$4,BC$4,$T134:$AX134))</f>
        <v>0</v>
      </c>
      <c r="BF134" s="238">
        <f>BH134/勤務日数!$E$20</f>
        <v>0</v>
      </c>
      <c r="BG134" s="238">
        <f t="shared" si="86"/>
        <v>0</v>
      </c>
      <c r="BH134" s="29">
        <f>(DAY(BI134)*24+HOUR(BI134)+MINUTE(BI134)/60)/勤務日数!$F$17</f>
        <v>0</v>
      </c>
      <c r="BI134" s="202">
        <f t="shared" ref="BI134:BI188" si="108">IF(ISBLANK($C134),0,SUMIF($T$4:$AX$4,BG$4,$T134:$AX134))</f>
        <v>0</v>
      </c>
      <c r="BJ134" s="238">
        <f>BL134/勤務日数!$E$20</f>
        <v>0</v>
      </c>
      <c r="BK134" s="238">
        <f t="shared" si="87"/>
        <v>0</v>
      </c>
      <c r="BL134" s="29">
        <f>(DAY(BM134)*24+HOUR(BM134)+MINUTE(BM134)/60)/勤務日数!$F$17</f>
        <v>0</v>
      </c>
      <c r="BM134" s="202">
        <f t="shared" ref="BM134:BM188" si="109">IF(ISBLANK($C134),0,SUMIF($T$4:$AX$4,BK$4,$T134:$AX134))</f>
        <v>0</v>
      </c>
      <c r="BN134" s="238">
        <f>BP134/勤務日数!$E$20</f>
        <v>0</v>
      </c>
      <c r="BO134" s="238">
        <f t="shared" si="81"/>
        <v>0</v>
      </c>
      <c r="BP134" s="29">
        <f>(DAY(BQ134)*24+HOUR(BQ134)+MINUTE(BQ134)/60)/勤務日数!$F$17</f>
        <v>0</v>
      </c>
      <c r="BQ134" s="202">
        <f t="shared" ref="BQ134:BQ188" si="110">IF(ISBLANK($C134),0,SUMIF($T$4:$AX$4,BO$4,$T134:$AX134))</f>
        <v>0</v>
      </c>
      <c r="BR134" s="238">
        <f>BT134/勤務日数!$E$20</f>
        <v>0</v>
      </c>
      <c r="BS134" s="238">
        <f t="shared" si="83"/>
        <v>0</v>
      </c>
      <c r="BT134" s="29">
        <f>(DAY(BU134)*24+HOUR(BU134)+MINUTE(BU134)/60)/勤務日数!$F$17</f>
        <v>0</v>
      </c>
      <c r="BU134" s="202">
        <f t="shared" ref="BU134:BU188" si="111">IF(ISBLANK($C134),0,SUMIF($T$4:$AX$4,BS$4,$T134:$AX134))</f>
        <v>0</v>
      </c>
    </row>
    <row r="135" spans="1:73" ht="12.6" customHeight="1">
      <c r="A135" s="174" t="str">
        <f t="shared" si="85"/>
        <v>STMF_BRANCH-1348</v>
      </c>
      <c r="B135" s="195">
        <v>27</v>
      </c>
      <c r="C135" s="240" t="s">
        <v>391</v>
      </c>
      <c r="D135" s="310" t="s">
        <v>350</v>
      </c>
      <c r="E135" s="196" t="s">
        <v>84</v>
      </c>
      <c r="F135" s="196" t="s">
        <v>85</v>
      </c>
      <c r="G135" s="196" t="s">
        <v>330</v>
      </c>
      <c r="H135" s="286" t="s">
        <v>688</v>
      </c>
      <c r="I135" s="286"/>
      <c r="J135" s="286"/>
      <c r="K135" s="286"/>
      <c r="L135" s="286"/>
      <c r="M135" s="286"/>
      <c r="N135" s="286"/>
      <c r="O135" s="287" t="s">
        <v>624</v>
      </c>
      <c r="P135" s="287" t="s">
        <v>1080</v>
      </c>
      <c r="Q135" s="217" t="s">
        <v>1081</v>
      </c>
      <c r="R135" s="29" t="s">
        <v>358</v>
      </c>
      <c r="S135" s="201"/>
      <c r="T135" s="201"/>
      <c r="U135" s="201"/>
      <c r="V135" s="201"/>
      <c r="W135" s="201"/>
      <c r="X135" s="201"/>
      <c r="Y135" s="201"/>
      <c r="Z135" s="201"/>
      <c r="AA135" s="201"/>
      <c r="AB135" s="201"/>
      <c r="AC135" s="201"/>
      <c r="AD135" s="201"/>
      <c r="AE135" s="201"/>
      <c r="AF135" s="201"/>
      <c r="AG135" s="201"/>
      <c r="AH135" s="201"/>
      <c r="AI135" s="201"/>
      <c r="AJ135" s="201"/>
      <c r="AK135" s="201"/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4"/>
      <c r="AX135" s="204"/>
      <c r="AY135" s="204"/>
      <c r="AZ135" s="237">
        <f t="shared" si="104"/>
        <v>0</v>
      </c>
      <c r="BA135" s="238">
        <f t="shared" si="105"/>
        <v>0</v>
      </c>
      <c r="BB135" s="238">
        <f>BD135/勤務日数!$E$20</f>
        <v>0</v>
      </c>
      <c r="BC135" s="238">
        <f t="shared" si="106"/>
        <v>0</v>
      </c>
      <c r="BD135" s="29">
        <f>(DAY(BE135)*24+HOUR(BE135)+MINUTE(BE135)/60)/勤務日数!$F$17</f>
        <v>0</v>
      </c>
      <c r="BE135" s="202">
        <f t="shared" si="107"/>
        <v>0</v>
      </c>
      <c r="BF135" s="238">
        <f>BH135/勤務日数!$E$20</f>
        <v>0</v>
      </c>
      <c r="BG135" s="238">
        <f t="shared" si="86"/>
        <v>0</v>
      </c>
      <c r="BH135" s="29">
        <f>(DAY(BI135)*24+HOUR(BI135)+MINUTE(BI135)/60)/勤務日数!$F$17</f>
        <v>0</v>
      </c>
      <c r="BI135" s="202">
        <f t="shared" si="108"/>
        <v>0</v>
      </c>
      <c r="BJ135" s="238">
        <f>BL135/勤務日数!$E$20</f>
        <v>0</v>
      </c>
      <c r="BK135" s="238">
        <f t="shared" si="87"/>
        <v>0</v>
      </c>
      <c r="BL135" s="29">
        <f>(DAY(BM135)*24+HOUR(BM135)+MINUTE(BM135)/60)/勤務日数!$F$17</f>
        <v>0</v>
      </c>
      <c r="BM135" s="202">
        <f t="shared" si="109"/>
        <v>0</v>
      </c>
      <c r="BN135" s="238">
        <f>BP135/勤務日数!$E$20</f>
        <v>0</v>
      </c>
      <c r="BO135" s="238">
        <f t="shared" ref="BO135:BO198" si="112">IF(BO$5=0,0,BP135/BO$5)</f>
        <v>0</v>
      </c>
      <c r="BP135" s="29">
        <f>(DAY(BQ135)*24+HOUR(BQ135)+MINUTE(BQ135)/60)/勤務日数!$F$17</f>
        <v>0</v>
      </c>
      <c r="BQ135" s="202">
        <f t="shared" si="110"/>
        <v>0</v>
      </c>
      <c r="BR135" s="238">
        <f>BT135/勤務日数!$E$20</f>
        <v>0</v>
      </c>
      <c r="BS135" s="238">
        <f t="shared" ref="BS135:BS198" si="113">IF(BS$5=0,0,BT135/BS$5)</f>
        <v>0</v>
      </c>
      <c r="BT135" s="29">
        <f>(DAY(BU135)*24+HOUR(BU135)+MINUTE(BU135)/60)/勤務日数!$F$17</f>
        <v>0</v>
      </c>
      <c r="BU135" s="202">
        <f t="shared" si="111"/>
        <v>0</v>
      </c>
    </row>
    <row r="136" spans="1:73" ht="12.6" customHeight="1">
      <c r="A136" s="174" t="str">
        <f t="shared" ref="A136:A199" si="114">IF(ISBLANK(P136),"",P136)</f>
        <v/>
      </c>
      <c r="B136" s="195">
        <v>28</v>
      </c>
      <c r="C136" s="240"/>
      <c r="D136" s="310"/>
      <c r="E136" s="196"/>
      <c r="F136" s="196"/>
      <c r="G136" s="196"/>
      <c r="H136" s="286"/>
      <c r="I136" s="286"/>
      <c r="J136" s="286"/>
      <c r="K136" s="286"/>
      <c r="L136" s="286"/>
      <c r="M136" s="286"/>
      <c r="N136" s="286"/>
      <c r="O136" s="287"/>
      <c r="P136" s="283"/>
      <c r="Q136" s="217"/>
      <c r="R136" s="29"/>
      <c r="S136" s="201">
        <v>0</v>
      </c>
      <c r="T136" s="201"/>
      <c r="U136" s="201"/>
      <c r="V136" s="201"/>
      <c r="W136" s="201"/>
      <c r="X136" s="201"/>
      <c r="Y136" s="201"/>
      <c r="Z136" s="201"/>
      <c r="AA136" s="201"/>
      <c r="AB136" s="201"/>
      <c r="AC136" s="201"/>
      <c r="AD136" s="201"/>
      <c r="AE136" s="201"/>
      <c r="AF136" s="201"/>
      <c r="AG136" s="201"/>
      <c r="AH136" s="201"/>
      <c r="AI136" s="201"/>
      <c r="AJ136" s="201"/>
      <c r="AK136" s="201"/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4"/>
      <c r="AX136" s="204"/>
      <c r="AY136" s="204"/>
      <c r="AZ136" s="237">
        <f t="shared" si="104"/>
        <v>0</v>
      </c>
      <c r="BA136" s="238">
        <f t="shared" si="105"/>
        <v>0</v>
      </c>
      <c r="BB136" s="238">
        <f>BD136/勤務日数!$E$20</f>
        <v>0</v>
      </c>
      <c r="BC136" s="238">
        <f t="shared" si="106"/>
        <v>0</v>
      </c>
      <c r="BD136" s="29">
        <f>(DAY(BE136)*24+HOUR(BE136)+MINUTE(BE136)/60)/勤務日数!$F$17</f>
        <v>0</v>
      </c>
      <c r="BE136" s="202">
        <f t="shared" si="107"/>
        <v>0</v>
      </c>
      <c r="BF136" s="238">
        <f>BH136/勤務日数!$E$20</f>
        <v>0</v>
      </c>
      <c r="BG136" s="238">
        <f t="shared" ref="BG136:BG199" si="115">IF(BG$5=0,0,BH136/BG$5)</f>
        <v>0</v>
      </c>
      <c r="BH136" s="29">
        <f>(DAY(BI136)*24+HOUR(BI136)+MINUTE(BI136)/60)/勤務日数!$F$17</f>
        <v>0</v>
      </c>
      <c r="BI136" s="202">
        <f t="shared" si="108"/>
        <v>0</v>
      </c>
      <c r="BJ136" s="238">
        <f>BL136/勤務日数!$E$20</f>
        <v>0</v>
      </c>
      <c r="BK136" s="238">
        <f t="shared" ref="BK136:BK199" si="116">IF(BK$5=0,0,BL136/BK$5)</f>
        <v>0</v>
      </c>
      <c r="BL136" s="29">
        <f>(DAY(BM136)*24+HOUR(BM136)+MINUTE(BM136)/60)/勤務日数!$F$17</f>
        <v>0</v>
      </c>
      <c r="BM136" s="202">
        <f t="shared" si="109"/>
        <v>0</v>
      </c>
      <c r="BN136" s="238">
        <f>BP136/勤務日数!$E$20</f>
        <v>0</v>
      </c>
      <c r="BO136" s="238">
        <f t="shared" si="112"/>
        <v>0</v>
      </c>
      <c r="BP136" s="29">
        <f>(DAY(BQ136)*24+HOUR(BQ136)+MINUTE(BQ136)/60)/勤務日数!$F$17</f>
        <v>0</v>
      </c>
      <c r="BQ136" s="202">
        <f t="shared" si="110"/>
        <v>0</v>
      </c>
      <c r="BR136" s="238">
        <f>BT136/勤務日数!$E$20</f>
        <v>0</v>
      </c>
      <c r="BS136" s="238">
        <f t="shared" si="113"/>
        <v>0</v>
      </c>
      <c r="BT136" s="29">
        <f>(DAY(BU136)*24+HOUR(BU136)+MINUTE(BU136)/60)/勤務日数!$F$17</f>
        <v>0</v>
      </c>
      <c r="BU136" s="202">
        <f t="shared" si="111"/>
        <v>0</v>
      </c>
    </row>
    <row r="137" spans="1:73" ht="12.6" customHeight="1">
      <c r="A137" s="174" t="str">
        <f t="shared" si="114"/>
        <v>STMF_BRANCH-1202</v>
      </c>
      <c r="B137" s="195">
        <v>29</v>
      </c>
      <c r="C137" s="240" t="s">
        <v>391</v>
      </c>
      <c r="D137" s="310" t="s">
        <v>350</v>
      </c>
      <c r="E137" s="196" t="s">
        <v>84</v>
      </c>
      <c r="F137" s="196" t="s">
        <v>85</v>
      </c>
      <c r="G137" s="196" t="s">
        <v>353</v>
      </c>
      <c r="H137" s="286" t="s">
        <v>351</v>
      </c>
      <c r="I137" s="286"/>
      <c r="J137" s="286"/>
      <c r="K137" s="286"/>
      <c r="L137" s="286"/>
      <c r="M137" s="286"/>
      <c r="N137" s="286"/>
      <c r="O137" s="287" t="s">
        <v>624</v>
      </c>
      <c r="P137" s="283" t="s">
        <v>659</v>
      </c>
      <c r="Q137" s="217" t="s">
        <v>660</v>
      </c>
      <c r="R137" s="29" t="s">
        <v>247</v>
      </c>
      <c r="S137" s="201">
        <v>0</v>
      </c>
      <c r="T137" s="201"/>
      <c r="U137" s="201"/>
      <c r="V137" s="201"/>
      <c r="W137" s="201"/>
      <c r="X137" s="201"/>
      <c r="Y137" s="201"/>
      <c r="Z137" s="201"/>
      <c r="AA137" s="201"/>
      <c r="AB137" s="201"/>
      <c r="AC137" s="201"/>
      <c r="AD137" s="201"/>
      <c r="AE137" s="201"/>
      <c r="AF137" s="201"/>
      <c r="AG137" s="201"/>
      <c r="AH137" s="201"/>
      <c r="AI137" s="201"/>
      <c r="AJ137" s="201"/>
      <c r="AK137" s="201"/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4"/>
      <c r="AX137" s="204"/>
      <c r="AY137" s="204"/>
      <c r="AZ137" s="237">
        <f t="shared" si="104"/>
        <v>0</v>
      </c>
      <c r="BA137" s="238">
        <f t="shared" si="105"/>
        <v>0</v>
      </c>
      <c r="BB137" s="238">
        <f>BD137/勤務日数!$E$20</f>
        <v>0</v>
      </c>
      <c r="BC137" s="238">
        <f t="shared" si="106"/>
        <v>0</v>
      </c>
      <c r="BD137" s="29">
        <f>(DAY(BE137)*24+HOUR(BE137)+MINUTE(BE137)/60)/勤務日数!$F$17</f>
        <v>0</v>
      </c>
      <c r="BE137" s="202">
        <f t="shared" si="107"/>
        <v>0</v>
      </c>
      <c r="BF137" s="238">
        <f>BH137/勤務日数!$E$20</f>
        <v>0</v>
      </c>
      <c r="BG137" s="238">
        <f t="shared" si="115"/>
        <v>0</v>
      </c>
      <c r="BH137" s="29">
        <f>(DAY(BI137)*24+HOUR(BI137)+MINUTE(BI137)/60)/勤務日数!$F$17</f>
        <v>0</v>
      </c>
      <c r="BI137" s="202">
        <f t="shared" si="108"/>
        <v>0</v>
      </c>
      <c r="BJ137" s="238">
        <f>BL137/勤務日数!$E$20</f>
        <v>0</v>
      </c>
      <c r="BK137" s="238">
        <f t="shared" si="116"/>
        <v>0</v>
      </c>
      <c r="BL137" s="29">
        <f>(DAY(BM137)*24+HOUR(BM137)+MINUTE(BM137)/60)/勤務日数!$F$17</f>
        <v>0</v>
      </c>
      <c r="BM137" s="202">
        <f t="shared" si="109"/>
        <v>0</v>
      </c>
      <c r="BN137" s="238">
        <f>BP137/勤務日数!$E$20</f>
        <v>0</v>
      </c>
      <c r="BO137" s="238">
        <f t="shared" si="112"/>
        <v>0</v>
      </c>
      <c r="BP137" s="29">
        <f>(DAY(BQ137)*24+HOUR(BQ137)+MINUTE(BQ137)/60)/勤務日数!$F$17</f>
        <v>0</v>
      </c>
      <c r="BQ137" s="202">
        <f t="shared" si="110"/>
        <v>0</v>
      </c>
      <c r="BR137" s="238">
        <f>BT137/勤務日数!$E$20</f>
        <v>0</v>
      </c>
      <c r="BS137" s="238">
        <f t="shared" si="113"/>
        <v>0</v>
      </c>
      <c r="BT137" s="29">
        <f>(DAY(BU137)*24+HOUR(BU137)+MINUTE(BU137)/60)/勤務日数!$F$17</f>
        <v>0</v>
      </c>
      <c r="BU137" s="202">
        <f t="shared" si="111"/>
        <v>0</v>
      </c>
    </row>
    <row r="138" spans="1:73" ht="12.6" customHeight="1">
      <c r="A138" s="174" t="str">
        <f t="shared" si="114"/>
        <v>STMF_BRANCH-1207</v>
      </c>
      <c r="B138" s="195">
        <v>30</v>
      </c>
      <c r="C138" s="240" t="s">
        <v>391</v>
      </c>
      <c r="D138" s="310" t="s">
        <v>350</v>
      </c>
      <c r="E138" s="196" t="s">
        <v>84</v>
      </c>
      <c r="F138" s="196" t="s">
        <v>85</v>
      </c>
      <c r="G138" s="196" t="s">
        <v>353</v>
      </c>
      <c r="H138" s="286" t="s">
        <v>351</v>
      </c>
      <c r="I138" s="286"/>
      <c r="J138" s="286"/>
      <c r="K138" s="286"/>
      <c r="L138" s="286"/>
      <c r="M138" s="286"/>
      <c r="N138" s="286"/>
      <c r="O138" s="287" t="s">
        <v>624</v>
      </c>
      <c r="P138" s="287" t="s">
        <v>782</v>
      </c>
      <c r="Q138" s="217" t="s">
        <v>780</v>
      </c>
      <c r="R138" s="29" t="s">
        <v>247</v>
      </c>
      <c r="S138" s="201">
        <v>0</v>
      </c>
      <c r="T138" s="201"/>
      <c r="U138" s="201"/>
      <c r="V138" s="201"/>
      <c r="W138" s="201"/>
      <c r="X138" s="201"/>
      <c r="Y138" s="201"/>
      <c r="Z138" s="201"/>
      <c r="AA138" s="201"/>
      <c r="AB138" s="201"/>
      <c r="AC138" s="201"/>
      <c r="AD138" s="201"/>
      <c r="AE138" s="201"/>
      <c r="AF138" s="201"/>
      <c r="AG138" s="201"/>
      <c r="AH138" s="201"/>
      <c r="AI138" s="201"/>
      <c r="AJ138" s="201"/>
      <c r="AK138" s="201"/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4"/>
      <c r="AX138" s="204"/>
      <c r="AY138" s="204"/>
      <c r="AZ138" s="237">
        <f t="shared" si="104"/>
        <v>0</v>
      </c>
      <c r="BA138" s="238">
        <f t="shared" si="105"/>
        <v>0</v>
      </c>
      <c r="BB138" s="238">
        <f>BD138/勤務日数!$E$20</f>
        <v>0</v>
      </c>
      <c r="BC138" s="238">
        <f t="shared" si="106"/>
        <v>0</v>
      </c>
      <c r="BD138" s="29">
        <f>(DAY(BE138)*24+HOUR(BE138)+MINUTE(BE138)/60)/勤務日数!$F$17</f>
        <v>0</v>
      </c>
      <c r="BE138" s="202">
        <f t="shared" si="107"/>
        <v>0</v>
      </c>
      <c r="BF138" s="238">
        <f>BH138/勤務日数!$E$20</f>
        <v>0</v>
      </c>
      <c r="BG138" s="238">
        <f t="shared" si="115"/>
        <v>0</v>
      </c>
      <c r="BH138" s="29">
        <f>(DAY(BI138)*24+HOUR(BI138)+MINUTE(BI138)/60)/勤務日数!$F$17</f>
        <v>0</v>
      </c>
      <c r="BI138" s="202">
        <f t="shared" si="108"/>
        <v>0</v>
      </c>
      <c r="BJ138" s="238">
        <f>BL138/勤務日数!$E$20</f>
        <v>0</v>
      </c>
      <c r="BK138" s="238">
        <f t="shared" si="116"/>
        <v>0</v>
      </c>
      <c r="BL138" s="29">
        <f>(DAY(BM138)*24+HOUR(BM138)+MINUTE(BM138)/60)/勤務日数!$F$17</f>
        <v>0</v>
      </c>
      <c r="BM138" s="202">
        <f t="shared" si="109"/>
        <v>0</v>
      </c>
      <c r="BN138" s="238">
        <f>BP138/勤務日数!$E$20</f>
        <v>0</v>
      </c>
      <c r="BO138" s="238">
        <f t="shared" si="112"/>
        <v>0</v>
      </c>
      <c r="BP138" s="29">
        <f>(DAY(BQ138)*24+HOUR(BQ138)+MINUTE(BQ138)/60)/勤務日数!$F$17</f>
        <v>0</v>
      </c>
      <c r="BQ138" s="202">
        <f t="shared" si="110"/>
        <v>0</v>
      </c>
      <c r="BR138" s="238">
        <f>BT138/勤務日数!$E$20</f>
        <v>0</v>
      </c>
      <c r="BS138" s="238">
        <f t="shared" si="113"/>
        <v>0</v>
      </c>
      <c r="BT138" s="29">
        <f>(DAY(BU138)*24+HOUR(BU138)+MINUTE(BU138)/60)/勤務日数!$F$17</f>
        <v>0</v>
      </c>
      <c r="BU138" s="202">
        <f t="shared" si="111"/>
        <v>0</v>
      </c>
    </row>
    <row r="139" spans="1:73" ht="12.6" customHeight="1">
      <c r="A139" s="174" t="str">
        <f t="shared" si="114"/>
        <v>STMF_BRANCH-1349</v>
      </c>
      <c r="B139" s="195"/>
      <c r="C139" s="240"/>
      <c r="D139" s="310" t="s">
        <v>350</v>
      </c>
      <c r="E139" s="196" t="s">
        <v>84</v>
      </c>
      <c r="F139" s="196" t="s">
        <v>85</v>
      </c>
      <c r="G139" s="196" t="s">
        <v>379</v>
      </c>
      <c r="H139" s="286" t="s">
        <v>380</v>
      </c>
      <c r="I139" s="286"/>
      <c r="J139" s="286"/>
      <c r="K139" s="286"/>
      <c r="L139" s="286"/>
      <c r="M139" s="286"/>
      <c r="N139" s="286"/>
      <c r="O139" s="287" t="s">
        <v>624</v>
      </c>
      <c r="P139" s="283" t="s">
        <v>1111</v>
      </c>
      <c r="Q139" s="217" t="s">
        <v>1100</v>
      </c>
      <c r="R139" s="29" t="s">
        <v>235</v>
      </c>
      <c r="S139" s="201">
        <v>0</v>
      </c>
      <c r="T139" s="201"/>
      <c r="U139" s="201"/>
      <c r="V139" s="201"/>
      <c r="W139" s="201"/>
      <c r="X139" s="201"/>
      <c r="Y139" s="201"/>
      <c r="Z139" s="201"/>
      <c r="AA139" s="201"/>
      <c r="AB139" s="201"/>
      <c r="AC139" s="201"/>
      <c r="AD139" s="201"/>
      <c r="AE139" s="201"/>
      <c r="AF139" s="201"/>
      <c r="AG139" s="201"/>
      <c r="AH139" s="201"/>
      <c r="AI139" s="201"/>
      <c r="AJ139" s="201"/>
      <c r="AK139" s="201"/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4"/>
      <c r="AX139" s="204"/>
      <c r="AY139" s="204"/>
      <c r="AZ139" s="237">
        <f t="shared" si="104"/>
        <v>0</v>
      </c>
      <c r="BA139" s="238">
        <f t="shared" si="105"/>
        <v>0</v>
      </c>
      <c r="BB139" s="238">
        <f>BD139/勤務日数!$E$20</f>
        <v>0</v>
      </c>
      <c r="BC139" s="238">
        <f t="shared" si="106"/>
        <v>0</v>
      </c>
      <c r="BD139" s="29">
        <f>(DAY(BE139)*24+HOUR(BE139)+MINUTE(BE139)/60)/勤務日数!$F$17</f>
        <v>0</v>
      </c>
      <c r="BE139" s="202">
        <f t="shared" si="107"/>
        <v>0</v>
      </c>
      <c r="BF139" s="238">
        <f>BH139/勤務日数!$E$20</f>
        <v>0</v>
      </c>
      <c r="BG139" s="238">
        <f t="shared" si="115"/>
        <v>0</v>
      </c>
      <c r="BH139" s="29">
        <f>(DAY(BI139)*24+HOUR(BI139)+MINUTE(BI139)/60)/勤務日数!$F$17</f>
        <v>0</v>
      </c>
      <c r="BI139" s="202">
        <f t="shared" si="108"/>
        <v>0</v>
      </c>
      <c r="BJ139" s="238">
        <f>BL139/勤務日数!$E$20</f>
        <v>0</v>
      </c>
      <c r="BK139" s="238">
        <f t="shared" si="116"/>
        <v>0</v>
      </c>
      <c r="BL139" s="29">
        <f>(DAY(BM139)*24+HOUR(BM139)+MINUTE(BM139)/60)/勤務日数!$F$17</f>
        <v>0</v>
      </c>
      <c r="BM139" s="202">
        <f t="shared" si="109"/>
        <v>0</v>
      </c>
      <c r="BN139" s="238">
        <f>BP139/勤務日数!$E$20</f>
        <v>0</v>
      </c>
      <c r="BO139" s="238">
        <f t="shared" si="112"/>
        <v>0</v>
      </c>
      <c r="BP139" s="29">
        <f>(DAY(BQ139)*24+HOUR(BQ139)+MINUTE(BQ139)/60)/勤務日数!$F$17</f>
        <v>0</v>
      </c>
      <c r="BQ139" s="202">
        <f t="shared" si="110"/>
        <v>0</v>
      </c>
      <c r="BR139" s="238">
        <f>BT139/勤務日数!$E$20</f>
        <v>0</v>
      </c>
      <c r="BS139" s="238">
        <f t="shared" si="113"/>
        <v>0</v>
      </c>
      <c r="BT139" s="29">
        <f>(DAY(BU139)*24+HOUR(BU139)+MINUTE(BU139)/60)/勤務日数!$F$17</f>
        <v>0</v>
      </c>
      <c r="BU139" s="202">
        <f t="shared" si="111"/>
        <v>0</v>
      </c>
    </row>
    <row r="140" spans="1:73" ht="12.6" customHeight="1">
      <c r="A140" s="174" t="str">
        <f t="shared" si="114"/>
        <v/>
      </c>
      <c r="B140" s="195">
        <v>32</v>
      </c>
      <c r="C140" s="240"/>
      <c r="D140" s="310"/>
      <c r="E140" s="196"/>
      <c r="F140" s="196"/>
      <c r="G140" s="196"/>
      <c r="H140" s="286"/>
      <c r="I140" s="286"/>
      <c r="J140" s="286"/>
      <c r="K140" s="286"/>
      <c r="L140" s="286"/>
      <c r="M140" s="286"/>
      <c r="N140" s="286"/>
      <c r="O140" s="287"/>
      <c r="P140" s="283"/>
      <c r="Q140" s="288"/>
      <c r="R140" s="29"/>
      <c r="S140" s="201">
        <v>0</v>
      </c>
      <c r="T140" s="201"/>
      <c r="U140" s="201"/>
      <c r="V140" s="201"/>
      <c r="W140" s="201"/>
      <c r="X140" s="201"/>
      <c r="Y140" s="201"/>
      <c r="Z140" s="201"/>
      <c r="AA140" s="201"/>
      <c r="AB140" s="201"/>
      <c r="AC140" s="201"/>
      <c r="AD140" s="201"/>
      <c r="AE140" s="201"/>
      <c r="AF140" s="201"/>
      <c r="AG140" s="201"/>
      <c r="AH140" s="201"/>
      <c r="AI140" s="201"/>
      <c r="AJ140" s="201"/>
      <c r="AK140" s="201"/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4"/>
      <c r="AX140" s="204"/>
      <c r="AY140" s="204"/>
      <c r="AZ140" s="237">
        <f t="shared" si="104"/>
        <v>0</v>
      </c>
      <c r="BA140" s="238">
        <f t="shared" si="105"/>
        <v>0</v>
      </c>
      <c r="BB140" s="238">
        <f>BD140/勤務日数!$E$20</f>
        <v>0</v>
      </c>
      <c r="BC140" s="238">
        <f t="shared" si="106"/>
        <v>0</v>
      </c>
      <c r="BD140" s="29">
        <f>(DAY(BE140)*24+HOUR(BE140)+MINUTE(BE140)/60)/勤務日数!$F$17</f>
        <v>0</v>
      </c>
      <c r="BE140" s="202">
        <f t="shared" si="107"/>
        <v>0</v>
      </c>
      <c r="BF140" s="238">
        <f>BH140/勤務日数!$E$20</f>
        <v>0</v>
      </c>
      <c r="BG140" s="238">
        <f t="shared" si="115"/>
        <v>0</v>
      </c>
      <c r="BH140" s="29">
        <f>(DAY(BI140)*24+HOUR(BI140)+MINUTE(BI140)/60)/勤務日数!$F$17</f>
        <v>0</v>
      </c>
      <c r="BI140" s="202">
        <f t="shared" si="108"/>
        <v>0</v>
      </c>
      <c r="BJ140" s="238">
        <f>BL140/勤務日数!$E$20</f>
        <v>0</v>
      </c>
      <c r="BK140" s="238">
        <f t="shared" si="116"/>
        <v>0</v>
      </c>
      <c r="BL140" s="29">
        <f>(DAY(BM140)*24+HOUR(BM140)+MINUTE(BM140)/60)/勤務日数!$F$17</f>
        <v>0</v>
      </c>
      <c r="BM140" s="202">
        <f t="shared" si="109"/>
        <v>0</v>
      </c>
      <c r="BN140" s="238">
        <f>BP140/勤務日数!$E$20</f>
        <v>0</v>
      </c>
      <c r="BO140" s="238">
        <f t="shared" si="112"/>
        <v>0</v>
      </c>
      <c r="BP140" s="29">
        <f>(DAY(BQ140)*24+HOUR(BQ140)+MINUTE(BQ140)/60)/勤務日数!$F$17</f>
        <v>0</v>
      </c>
      <c r="BQ140" s="202">
        <f t="shared" si="110"/>
        <v>0</v>
      </c>
      <c r="BR140" s="238">
        <f>BT140/勤務日数!$E$20</f>
        <v>0</v>
      </c>
      <c r="BS140" s="238">
        <f t="shared" si="113"/>
        <v>0</v>
      </c>
      <c r="BT140" s="29">
        <f>(DAY(BU140)*24+HOUR(BU140)+MINUTE(BU140)/60)/勤務日数!$F$17</f>
        <v>0</v>
      </c>
      <c r="BU140" s="202">
        <f t="shared" si="111"/>
        <v>0</v>
      </c>
    </row>
    <row r="141" spans="1:73" ht="12.6" customHeight="1">
      <c r="A141" s="174" t="str">
        <f t="shared" si="114"/>
        <v>STMF_NSH-125</v>
      </c>
      <c r="B141" s="195">
        <v>33</v>
      </c>
      <c r="C141" s="240" t="s">
        <v>391</v>
      </c>
      <c r="D141" s="310" t="s">
        <v>350</v>
      </c>
      <c r="E141" s="196" t="s">
        <v>84</v>
      </c>
      <c r="F141" s="196" t="s">
        <v>85</v>
      </c>
      <c r="G141" s="196" t="s">
        <v>321</v>
      </c>
      <c r="H141" s="286" t="s">
        <v>351</v>
      </c>
      <c r="I141" s="286"/>
      <c r="J141" s="286"/>
      <c r="K141" s="286"/>
      <c r="L141" s="286"/>
      <c r="M141" s="286"/>
      <c r="N141" s="286"/>
      <c r="O141" s="287" t="s">
        <v>583</v>
      </c>
      <c r="P141" s="283" t="s">
        <v>784</v>
      </c>
      <c r="Q141" s="217" t="s">
        <v>786</v>
      </c>
      <c r="R141" s="29" t="s">
        <v>262</v>
      </c>
      <c r="S141" s="201">
        <v>0</v>
      </c>
      <c r="T141" s="201"/>
      <c r="U141" s="201"/>
      <c r="V141" s="201"/>
      <c r="W141" s="201"/>
      <c r="X141" s="201"/>
      <c r="Y141" s="201"/>
      <c r="Z141" s="201"/>
      <c r="AA141" s="201"/>
      <c r="AB141" s="201"/>
      <c r="AC141" s="201"/>
      <c r="AD141" s="201"/>
      <c r="AE141" s="201"/>
      <c r="AF141" s="201"/>
      <c r="AG141" s="201"/>
      <c r="AH141" s="201"/>
      <c r="AI141" s="201"/>
      <c r="AJ141" s="201"/>
      <c r="AK141" s="201"/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4"/>
      <c r="AX141" s="204"/>
      <c r="AY141" s="204"/>
      <c r="AZ141" s="237">
        <f t="shared" si="104"/>
        <v>0</v>
      </c>
      <c r="BA141" s="238">
        <f t="shared" si="105"/>
        <v>0</v>
      </c>
      <c r="BB141" s="238">
        <f>BD141/勤務日数!$E$20</f>
        <v>0</v>
      </c>
      <c r="BC141" s="238">
        <f t="shared" si="106"/>
        <v>0</v>
      </c>
      <c r="BD141" s="29">
        <f>(DAY(BE141)*24+HOUR(BE141)+MINUTE(BE141)/60)/勤務日数!$F$17</f>
        <v>0</v>
      </c>
      <c r="BE141" s="202">
        <f t="shared" si="107"/>
        <v>0</v>
      </c>
      <c r="BF141" s="238">
        <f>BH141/勤務日数!$E$20</f>
        <v>0</v>
      </c>
      <c r="BG141" s="238">
        <f t="shared" si="115"/>
        <v>0</v>
      </c>
      <c r="BH141" s="29">
        <f>(DAY(BI141)*24+HOUR(BI141)+MINUTE(BI141)/60)/勤務日数!$F$17</f>
        <v>0</v>
      </c>
      <c r="BI141" s="202">
        <f t="shared" si="108"/>
        <v>0</v>
      </c>
      <c r="BJ141" s="238">
        <f>BL141/勤務日数!$E$20</f>
        <v>0</v>
      </c>
      <c r="BK141" s="238">
        <f t="shared" si="116"/>
        <v>0</v>
      </c>
      <c r="BL141" s="29">
        <f>(DAY(BM141)*24+HOUR(BM141)+MINUTE(BM141)/60)/勤務日数!$F$17</f>
        <v>0</v>
      </c>
      <c r="BM141" s="202">
        <f t="shared" si="109"/>
        <v>0</v>
      </c>
      <c r="BN141" s="238">
        <f>BP141/勤務日数!$E$20</f>
        <v>0</v>
      </c>
      <c r="BO141" s="238">
        <f t="shared" si="112"/>
        <v>0</v>
      </c>
      <c r="BP141" s="29">
        <f>(DAY(BQ141)*24+HOUR(BQ141)+MINUTE(BQ141)/60)/勤務日数!$F$17</f>
        <v>0</v>
      </c>
      <c r="BQ141" s="202">
        <f t="shared" si="110"/>
        <v>0</v>
      </c>
      <c r="BR141" s="238">
        <f>BT141/勤務日数!$E$20</f>
        <v>0</v>
      </c>
      <c r="BS141" s="238">
        <f t="shared" si="113"/>
        <v>0</v>
      </c>
      <c r="BT141" s="29">
        <f>(DAY(BU141)*24+HOUR(BU141)+MINUTE(BU141)/60)/勤務日数!$F$17</f>
        <v>0</v>
      </c>
      <c r="BU141" s="202">
        <f t="shared" si="111"/>
        <v>0</v>
      </c>
    </row>
    <row r="142" spans="1:73" ht="12.6" customHeight="1">
      <c r="A142" s="174" t="str">
        <f t="shared" si="114"/>
        <v>STMF_NSH-126</v>
      </c>
      <c r="B142" s="195">
        <v>34</v>
      </c>
      <c r="C142" s="240" t="s">
        <v>391</v>
      </c>
      <c r="D142" s="310" t="s">
        <v>350</v>
      </c>
      <c r="E142" s="196" t="s">
        <v>84</v>
      </c>
      <c r="F142" s="196" t="s">
        <v>85</v>
      </c>
      <c r="G142" s="196" t="s">
        <v>321</v>
      </c>
      <c r="H142" s="286" t="s">
        <v>367</v>
      </c>
      <c r="I142" s="286"/>
      <c r="J142" s="286"/>
      <c r="K142" s="286"/>
      <c r="L142" s="286"/>
      <c r="M142" s="286"/>
      <c r="N142" s="286"/>
      <c r="O142" s="287" t="s">
        <v>222</v>
      </c>
      <c r="P142" s="283" t="s">
        <v>964</v>
      </c>
      <c r="Q142" s="217" t="s">
        <v>1007</v>
      </c>
      <c r="R142" s="29" t="s">
        <v>263</v>
      </c>
      <c r="S142" s="201"/>
      <c r="T142" s="201"/>
      <c r="U142" s="201"/>
      <c r="V142" s="201"/>
      <c r="W142" s="201"/>
      <c r="X142" s="201"/>
      <c r="Y142" s="201"/>
      <c r="Z142" s="201"/>
      <c r="AA142" s="201"/>
      <c r="AB142" s="201"/>
      <c r="AC142" s="201"/>
      <c r="AD142" s="201"/>
      <c r="AE142" s="201"/>
      <c r="AF142" s="201"/>
      <c r="AG142" s="201"/>
      <c r="AH142" s="201"/>
      <c r="AI142" s="201"/>
      <c r="AJ142" s="201"/>
      <c r="AK142" s="201"/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4"/>
      <c r="AX142" s="204"/>
      <c r="AY142" s="204"/>
      <c r="AZ142" s="237">
        <f t="shared" si="104"/>
        <v>0</v>
      </c>
      <c r="BA142" s="238">
        <f t="shared" si="105"/>
        <v>0</v>
      </c>
      <c r="BB142" s="238">
        <f>BD142/勤務日数!$E$20</f>
        <v>0</v>
      </c>
      <c r="BC142" s="238">
        <f t="shared" si="106"/>
        <v>0</v>
      </c>
      <c r="BD142" s="29">
        <f>(DAY(BE142)*24+HOUR(BE142)+MINUTE(BE142)/60)/勤務日数!$F$17</f>
        <v>0</v>
      </c>
      <c r="BE142" s="202">
        <f t="shared" si="107"/>
        <v>0</v>
      </c>
      <c r="BF142" s="238">
        <f>BH142/勤務日数!$E$20</f>
        <v>0</v>
      </c>
      <c r="BG142" s="238">
        <f t="shared" si="115"/>
        <v>0</v>
      </c>
      <c r="BH142" s="29">
        <f>(DAY(BI142)*24+HOUR(BI142)+MINUTE(BI142)/60)/勤務日数!$F$17</f>
        <v>0</v>
      </c>
      <c r="BI142" s="202">
        <f t="shared" si="108"/>
        <v>0</v>
      </c>
      <c r="BJ142" s="238">
        <f>BL142/勤務日数!$E$20</f>
        <v>0</v>
      </c>
      <c r="BK142" s="238">
        <f t="shared" si="116"/>
        <v>0</v>
      </c>
      <c r="BL142" s="29">
        <f>(DAY(BM142)*24+HOUR(BM142)+MINUTE(BM142)/60)/勤務日数!$F$17</f>
        <v>0</v>
      </c>
      <c r="BM142" s="202">
        <f t="shared" si="109"/>
        <v>0</v>
      </c>
      <c r="BN142" s="238">
        <f>BP142/勤務日数!$E$20</f>
        <v>0</v>
      </c>
      <c r="BO142" s="238">
        <f t="shared" si="112"/>
        <v>0</v>
      </c>
      <c r="BP142" s="29">
        <f>(DAY(BQ142)*24+HOUR(BQ142)+MINUTE(BQ142)/60)/勤務日数!$F$17</f>
        <v>0</v>
      </c>
      <c r="BQ142" s="202">
        <f t="shared" si="110"/>
        <v>0</v>
      </c>
      <c r="BR142" s="238">
        <f>BT142/勤務日数!$E$20</f>
        <v>0</v>
      </c>
      <c r="BS142" s="238">
        <f t="shared" si="113"/>
        <v>0</v>
      </c>
      <c r="BT142" s="29">
        <f>(DAY(BU142)*24+HOUR(BU142)+MINUTE(BU142)/60)/勤務日数!$F$17</f>
        <v>0</v>
      </c>
      <c r="BU142" s="202">
        <f t="shared" si="111"/>
        <v>0</v>
      </c>
    </row>
    <row r="143" spans="1:73" ht="12.6" customHeight="1">
      <c r="A143" s="174" t="str">
        <f t="shared" si="114"/>
        <v>STMF_T2H-1</v>
      </c>
      <c r="B143" s="195">
        <v>35</v>
      </c>
      <c r="C143" s="240" t="s">
        <v>391</v>
      </c>
      <c r="D143" s="310" t="s">
        <v>350</v>
      </c>
      <c r="E143" s="196" t="s">
        <v>84</v>
      </c>
      <c r="F143" s="196" t="s">
        <v>85</v>
      </c>
      <c r="G143" s="196" t="s">
        <v>321</v>
      </c>
      <c r="H143" s="286" t="s">
        <v>351</v>
      </c>
      <c r="I143" s="286"/>
      <c r="J143" s="286"/>
      <c r="K143" s="286"/>
      <c r="L143" s="286"/>
      <c r="M143" s="286"/>
      <c r="N143" s="286"/>
      <c r="O143" s="287" t="s">
        <v>222</v>
      </c>
      <c r="P143" s="287" t="s">
        <v>853</v>
      </c>
      <c r="Q143" s="217" t="s">
        <v>788</v>
      </c>
      <c r="R143" s="29" t="s">
        <v>262</v>
      </c>
      <c r="S143" s="201">
        <v>0</v>
      </c>
      <c r="T143" s="201"/>
      <c r="U143" s="201"/>
      <c r="V143" s="201"/>
      <c r="W143" s="201"/>
      <c r="X143" s="201"/>
      <c r="Y143" s="201"/>
      <c r="Z143" s="201"/>
      <c r="AA143" s="201"/>
      <c r="AB143" s="201"/>
      <c r="AC143" s="201"/>
      <c r="AD143" s="201"/>
      <c r="AE143" s="201"/>
      <c r="AF143" s="201"/>
      <c r="AG143" s="201"/>
      <c r="AH143" s="201"/>
      <c r="AI143" s="201"/>
      <c r="AJ143" s="201"/>
      <c r="AK143" s="201"/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4"/>
      <c r="AX143" s="204"/>
      <c r="AY143" s="204"/>
      <c r="AZ143" s="237">
        <f t="shared" si="104"/>
        <v>0</v>
      </c>
      <c r="BA143" s="238">
        <f t="shared" si="105"/>
        <v>0</v>
      </c>
      <c r="BB143" s="238">
        <f>BD143/勤務日数!$E$20</f>
        <v>0</v>
      </c>
      <c r="BC143" s="238">
        <f t="shared" si="106"/>
        <v>0</v>
      </c>
      <c r="BD143" s="29">
        <f>(DAY(BE143)*24+HOUR(BE143)+MINUTE(BE143)/60)/勤務日数!$F$17</f>
        <v>0</v>
      </c>
      <c r="BE143" s="202">
        <f t="shared" si="107"/>
        <v>0</v>
      </c>
      <c r="BF143" s="238">
        <f>BH143/勤務日数!$E$20</f>
        <v>0</v>
      </c>
      <c r="BG143" s="238">
        <f t="shared" si="115"/>
        <v>0</v>
      </c>
      <c r="BH143" s="29">
        <f>(DAY(BI143)*24+HOUR(BI143)+MINUTE(BI143)/60)/勤務日数!$F$17</f>
        <v>0</v>
      </c>
      <c r="BI143" s="202">
        <f t="shared" si="108"/>
        <v>0</v>
      </c>
      <c r="BJ143" s="238">
        <f>BL143/勤務日数!$E$20</f>
        <v>0</v>
      </c>
      <c r="BK143" s="238">
        <f t="shared" si="116"/>
        <v>0</v>
      </c>
      <c r="BL143" s="29">
        <f>(DAY(BM143)*24+HOUR(BM143)+MINUTE(BM143)/60)/勤務日数!$F$17</f>
        <v>0</v>
      </c>
      <c r="BM143" s="202">
        <f t="shared" si="109"/>
        <v>0</v>
      </c>
      <c r="BN143" s="238">
        <f>BP143/勤務日数!$E$20</f>
        <v>0</v>
      </c>
      <c r="BO143" s="238">
        <f t="shared" si="112"/>
        <v>0</v>
      </c>
      <c r="BP143" s="29">
        <f>(DAY(BQ143)*24+HOUR(BQ143)+MINUTE(BQ143)/60)/勤務日数!$F$17</f>
        <v>0</v>
      </c>
      <c r="BQ143" s="202">
        <f t="shared" si="110"/>
        <v>0</v>
      </c>
      <c r="BR143" s="238">
        <f>BT143/勤務日数!$E$20</f>
        <v>0</v>
      </c>
      <c r="BS143" s="238">
        <f t="shared" si="113"/>
        <v>0</v>
      </c>
      <c r="BT143" s="29">
        <f>(DAY(BU143)*24+HOUR(BU143)+MINUTE(BU143)/60)/勤務日数!$F$17</f>
        <v>0</v>
      </c>
      <c r="BU143" s="202">
        <f t="shared" si="111"/>
        <v>0</v>
      </c>
    </row>
    <row r="144" spans="1:73" ht="12.6" customHeight="1">
      <c r="A144" s="174" t="str">
        <f t="shared" si="114"/>
        <v>STMF_ASPH-2</v>
      </c>
      <c r="B144" s="195">
        <v>36</v>
      </c>
      <c r="C144" s="240" t="s">
        <v>391</v>
      </c>
      <c r="D144" s="310" t="s">
        <v>350</v>
      </c>
      <c r="E144" s="196" t="s">
        <v>84</v>
      </c>
      <c r="F144" s="196" t="s">
        <v>85</v>
      </c>
      <c r="G144" s="196" t="s">
        <v>321</v>
      </c>
      <c r="H144" s="286" t="s">
        <v>351</v>
      </c>
      <c r="I144" s="286"/>
      <c r="J144" s="286"/>
      <c r="K144" s="286"/>
      <c r="L144" s="286"/>
      <c r="M144" s="286"/>
      <c r="N144" s="286"/>
      <c r="O144" s="287" t="s">
        <v>222</v>
      </c>
      <c r="P144" s="287" t="s">
        <v>1101</v>
      </c>
      <c r="Q144" s="217" t="s">
        <v>1112</v>
      </c>
      <c r="R144" s="29" t="s">
        <v>262</v>
      </c>
      <c r="S144" s="201">
        <v>0</v>
      </c>
      <c r="T144" s="201"/>
      <c r="U144" s="201"/>
      <c r="V144" s="201"/>
      <c r="W144" s="201"/>
      <c r="X144" s="201"/>
      <c r="Y144" s="201"/>
      <c r="Z144" s="201"/>
      <c r="AA144" s="201"/>
      <c r="AB144" s="201"/>
      <c r="AC144" s="201"/>
      <c r="AD144" s="201"/>
      <c r="AE144" s="201"/>
      <c r="AF144" s="201"/>
      <c r="AG144" s="201"/>
      <c r="AH144" s="201"/>
      <c r="AI144" s="201"/>
      <c r="AJ144" s="201"/>
      <c r="AK144" s="201"/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4"/>
      <c r="AX144" s="204"/>
      <c r="AY144" s="204"/>
      <c r="AZ144" s="237">
        <f t="shared" si="104"/>
        <v>0</v>
      </c>
      <c r="BA144" s="238">
        <f t="shared" si="105"/>
        <v>0</v>
      </c>
      <c r="BB144" s="238">
        <f>BD144/勤務日数!$E$20</f>
        <v>0</v>
      </c>
      <c r="BC144" s="238">
        <f t="shared" si="106"/>
        <v>0</v>
      </c>
      <c r="BD144" s="29">
        <f>(DAY(BE144)*24+HOUR(BE144)+MINUTE(BE144)/60)/勤務日数!$F$17</f>
        <v>0</v>
      </c>
      <c r="BE144" s="202">
        <f t="shared" si="107"/>
        <v>0</v>
      </c>
      <c r="BF144" s="238">
        <f>BH144/勤務日数!$E$20</f>
        <v>0</v>
      </c>
      <c r="BG144" s="238">
        <f t="shared" si="115"/>
        <v>0</v>
      </c>
      <c r="BH144" s="29">
        <f>(DAY(BI144)*24+HOUR(BI144)+MINUTE(BI144)/60)/勤務日数!$F$17</f>
        <v>0</v>
      </c>
      <c r="BI144" s="202">
        <f t="shared" si="108"/>
        <v>0</v>
      </c>
      <c r="BJ144" s="238">
        <f>BL144/勤務日数!$E$20</f>
        <v>0</v>
      </c>
      <c r="BK144" s="238">
        <f t="shared" si="116"/>
        <v>0</v>
      </c>
      <c r="BL144" s="29">
        <f>(DAY(BM144)*24+HOUR(BM144)+MINUTE(BM144)/60)/勤務日数!$F$17</f>
        <v>0</v>
      </c>
      <c r="BM144" s="202">
        <f t="shared" si="109"/>
        <v>0</v>
      </c>
      <c r="BN144" s="238">
        <f>BP144/勤務日数!$E$20</f>
        <v>0</v>
      </c>
      <c r="BO144" s="238">
        <f t="shared" si="112"/>
        <v>0</v>
      </c>
      <c r="BP144" s="29">
        <f>(DAY(BQ144)*24+HOUR(BQ144)+MINUTE(BQ144)/60)/勤務日数!$F$17</f>
        <v>0</v>
      </c>
      <c r="BQ144" s="202">
        <f t="shared" si="110"/>
        <v>0</v>
      </c>
      <c r="BR144" s="238">
        <f>BT144/勤務日数!$E$20</f>
        <v>0</v>
      </c>
      <c r="BS144" s="238">
        <f t="shared" si="113"/>
        <v>0</v>
      </c>
      <c r="BT144" s="29">
        <f>(DAY(BU144)*24+HOUR(BU144)+MINUTE(BU144)/60)/勤務日数!$F$17</f>
        <v>0</v>
      </c>
      <c r="BU144" s="202">
        <f t="shared" si="111"/>
        <v>0</v>
      </c>
    </row>
    <row r="145" spans="1:73" ht="12.6" customHeight="1">
      <c r="A145" s="174" t="str">
        <f t="shared" si="114"/>
        <v/>
      </c>
      <c r="B145" s="195">
        <v>37</v>
      </c>
      <c r="C145" s="240"/>
      <c r="D145" s="310"/>
      <c r="E145" s="196"/>
      <c r="F145" s="196"/>
      <c r="G145" s="196"/>
      <c r="H145" s="286"/>
      <c r="I145" s="196"/>
      <c r="J145" s="196"/>
      <c r="K145" s="196"/>
      <c r="L145" s="196"/>
      <c r="M145" s="286"/>
      <c r="N145" s="286"/>
      <c r="O145" s="198"/>
      <c r="P145" s="287"/>
      <c r="Q145" s="216"/>
      <c r="R145" s="29"/>
      <c r="S145" s="201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  <c r="AD145" s="202"/>
      <c r="AE145" s="202"/>
      <c r="AF145" s="202"/>
      <c r="AG145" s="202"/>
      <c r="AH145" s="202"/>
      <c r="AI145" s="202"/>
      <c r="AJ145" s="202"/>
      <c r="AK145" s="202"/>
      <c r="AL145" s="202"/>
      <c r="AM145" s="202"/>
      <c r="AN145" s="202"/>
      <c r="AO145" s="202"/>
      <c r="AP145" s="202"/>
      <c r="AQ145" s="202"/>
      <c r="AR145" s="202"/>
      <c r="AS145" s="202"/>
      <c r="AT145" s="202"/>
      <c r="AU145" s="202"/>
      <c r="AV145" s="202"/>
      <c r="AW145" s="203"/>
      <c r="AX145" s="203"/>
      <c r="AY145" s="204"/>
      <c r="AZ145" s="237">
        <f t="shared" si="36"/>
        <v>0</v>
      </c>
      <c r="BA145" s="238">
        <f t="shared" si="37"/>
        <v>0</v>
      </c>
      <c r="BB145" s="238">
        <f>BD145/勤務日数!$E$20</f>
        <v>0</v>
      </c>
      <c r="BC145" s="238">
        <f t="shared" si="106"/>
        <v>0</v>
      </c>
      <c r="BD145" s="29">
        <f>(DAY(BE145)*24+HOUR(BE145)+MINUTE(BE145)/60)/勤務日数!$F$17</f>
        <v>0</v>
      </c>
      <c r="BE145" s="202">
        <f t="shared" si="107"/>
        <v>0</v>
      </c>
      <c r="BF145" s="238">
        <f>BH145/勤務日数!$E$20</f>
        <v>0</v>
      </c>
      <c r="BG145" s="238">
        <f t="shared" si="115"/>
        <v>0</v>
      </c>
      <c r="BH145" s="29">
        <f>(DAY(BI145)*24+HOUR(BI145)+MINUTE(BI145)/60)/勤務日数!$F$17</f>
        <v>0</v>
      </c>
      <c r="BI145" s="202">
        <f t="shared" si="108"/>
        <v>0</v>
      </c>
      <c r="BJ145" s="238">
        <f>BL145/勤務日数!$E$20</f>
        <v>0</v>
      </c>
      <c r="BK145" s="238">
        <f t="shared" si="116"/>
        <v>0</v>
      </c>
      <c r="BL145" s="29">
        <f>(DAY(BM145)*24+HOUR(BM145)+MINUTE(BM145)/60)/勤務日数!$F$17</f>
        <v>0</v>
      </c>
      <c r="BM145" s="202">
        <f t="shared" si="109"/>
        <v>0</v>
      </c>
      <c r="BN145" s="238">
        <f>BP145/勤務日数!$E$20</f>
        <v>0</v>
      </c>
      <c r="BO145" s="238">
        <f t="shared" si="112"/>
        <v>0</v>
      </c>
      <c r="BP145" s="29">
        <f>(DAY(BQ145)*24+HOUR(BQ145)+MINUTE(BQ145)/60)/勤務日数!$F$17</f>
        <v>0</v>
      </c>
      <c r="BQ145" s="202">
        <f t="shared" si="110"/>
        <v>0</v>
      </c>
      <c r="BR145" s="238">
        <f>BT145/勤務日数!$E$20</f>
        <v>0</v>
      </c>
      <c r="BS145" s="238">
        <f t="shared" si="113"/>
        <v>0</v>
      </c>
      <c r="BT145" s="29">
        <f>(DAY(BU145)*24+HOUR(BU145)+MINUTE(BU145)/60)/勤務日数!$F$17</f>
        <v>0</v>
      </c>
      <c r="BU145" s="202">
        <f t="shared" si="111"/>
        <v>0</v>
      </c>
    </row>
    <row r="146" spans="1:73" ht="12.6" customHeight="1">
      <c r="A146" s="174" t="str">
        <f t="shared" si="114"/>
        <v>STMF_BRANCH-1060</v>
      </c>
      <c r="B146" s="195">
        <v>38</v>
      </c>
      <c r="C146" s="240" t="s">
        <v>391</v>
      </c>
      <c r="D146" s="310" t="s">
        <v>350</v>
      </c>
      <c r="E146" s="196" t="s">
        <v>84</v>
      </c>
      <c r="F146" s="196" t="s">
        <v>85</v>
      </c>
      <c r="G146" s="196" t="s">
        <v>197</v>
      </c>
      <c r="H146" s="286" t="s">
        <v>354</v>
      </c>
      <c r="I146" s="196" t="s">
        <v>356</v>
      </c>
      <c r="J146" s="196"/>
      <c r="K146" s="196"/>
      <c r="L146" s="196"/>
      <c r="M146" s="286"/>
      <c r="N146" s="286"/>
      <c r="O146" s="198" t="s">
        <v>222</v>
      </c>
      <c r="P146" s="287" t="s">
        <v>568</v>
      </c>
      <c r="Q146" s="216" t="s">
        <v>570</v>
      </c>
      <c r="R146" s="29" t="s">
        <v>243</v>
      </c>
      <c r="S146" s="201">
        <v>0</v>
      </c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  <c r="AD146" s="202"/>
      <c r="AE146" s="202"/>
      <c r="AF146" s="202"/>
      <c r="AG146" s="202"/>
      <c r="AH146" s="202"/>
      <c r="AI146" s="202"/>
      <c r="AJ146" s="202"/>
      <c r="AK146" s="202"/>
      <c r="AL146" s="202"/>
      <c r="AM146" s="202"/>
      <c r="AN146" s="202"/>
      <c r="AO146" s="202"/>
      <c r="AP146" s="202"/>
      <c r="AQ146" s="202"/>
      <c r="AR146" s="202"/>
      <c r="AS146" s="202"/>
      <c r="AT146" s="202"/>
      <c r="AU146" s="202"/>
      <c r="AV146" s="202"/>
      <c r="AW146" s="203"/>
      <c r="AX146" s="203"/>
      <c r="AY146" s="204"/>
      <c r="AZ146" s="237">
        <f t="shared" si="36"/>
        <v>0</v>
      </c>
      <c r="BA146" s="238">
        <f t="shared" si="37"/>
        <v>0</v>
      </c>
      <c r="BB146" s="238">
        <f>BD146/勤務日数!$E$20</f>
        <v>0</v>
      </c>
      <c r="BC146" s="238">
        <f t="shared" si="106"/>
        <v>0</v>
      </c>
      <c r="BD146" s="29">
        <f>(DAY(BE146)*24+HOUR(BE146)+MINUTE(BE146)/60)/勤務日数!$F$17</f>
        <v>0</v>
      </c>
      <c r="BE146" s="202">
        <f t="shared" si="107"/>
        <v>0</v>
      </c>
      <c r="BF146" s="238">
        <f>BH146/勤務日数!$E$20</f>
        <v>0</v>
      </c>
      <c r="BG146" s="238">
        <f t="shared" si="115"/>
        <v>0</v>
      </c>
      <c r="BH146" s="29">
        <f>(DAY(BI146)*24+HOUR(BI146)+MINUTE(BI146)/60)/勤務日数!$F$17</f>
        <v>0</v>
      </c>
      <c r="BI146" s="202">
        <f t="shared" si="108"/>
        <v>0</v>
      </c>
      <c r="BJ146" s="238">
        <f>BL146/勤務日数!$E$20</f>
        <v>0</v>
      </c>
      <c r="BK146" s="238">
        <f t="shared" si="116"/>
        <v>0</v>
      </c>
      <c r="BL146" s="29">
        <f>(DAY(BM146)*24+HOUR(BM146)+MINUTE(BM146)/60)/勤務日数!$F$17</f>
        <v>0</v>
      </c>
      <c r="BM146" s="202">
        <f t="shared" si="109"/>
        <v>0</v>
      </c>
      <c r="BN146" s="238">
        <f>BP146/勤務日数!$E$20</f>
        <v>0</v>
      </c>
      <c r="BO146" s="238">
        <f t="shared" si="112"/>
        <v>0</v>
      </c>
      <c r="BP146" s="29">
        <f>(DAY(BQ146)*24+HOUR(BQ146)+MINUTE(BQ146)/60)/勤務日数!$F$17</f>
        <v>0</v>
      </c>
      <c r="BQ146" s="202">
        <f t="shared" si="110"/>
        <v>0</v>
      </c>
      <c r="BR146" s="238">
        <f>BT146/勤務日数!$E$20</f>
        <v>0</v>
      </c>
      <c r="BS146" s="238">
        <f t="shared" si="113"/>
        <v>0</v>
      </c>
      <c r="BT146" s="29">
        <f>(DAY(BU146)*24+HOUR(BU146)+MINUTE(BU146)/60)/勤務日数!$F$17</f>
        <v>0</v>
      </c>
      <c r="BU146" s="202">
        <f t="shared" si="111"/>
        <v>0</v>
      </c>
    </row>
    <row r="147" spans="1:73" ht="12.6" customHeight="1">
      <c r="A147" s="174" t="str">
        <f t="shared" si="114"/>
        <v>STMF_KAIZEN-163</v>
      </c>
      <c r="B147" s="195">
        <v>39</v>
      </c>
      <c r="C147" s="240" t="s">
        <v>391</v>
      </c>
      <c r="D147" s="310" t="s">
        <v>350</v>
      </c>
      <c r="E147" s="196" t="s">
        <v>84</v>
      </c>
      <c r="F147" s="196" t="s">
        <v>85</v>
      </c>
      <c r="G147" s="196" t="s">
        <v>39</v>
      </c>
      <c r="H147" s="286" t="s">
        <v>352</v>
      </c>
      <c r="I147" s="196"/>
      <c r="J147" s="196"/>
      <c r="K147" s="196"/>
      <c r="L147" s="196"/>
      <c r="M147" s="286"/>
      <c r="N147" s="286"/>
      <c r="O147" s="198" t="s">
        <v>222</v>
      </c>
      <c r="P147" s="287" t="s">
        <v>616</v>
      </c>
      <c r="Q147" s="216" t="s">
        <v>618</v>
      </c>
      <c r="R147" s="29" t="s">
        <v>237</v>
      </c>
      <c r="S147" s="201">
        <v>0</v>
      </c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  <c r="AD147" s="202"/>
      <c r="AE147" s="202"/>
      <c r="AF147" s="202"/>
      <c r="AG147" s="202"/>
      <c r="AH147" s="202"/>
      <c r="AI147" s="202"/>
      <c r="AJ147" s="202"/>
      <c r="AK147" s="202"/>
      <c r="AL147" s="202"/>
      <c r="AM147" s="202"/>
      <c r="AN147" s="202"/>
      <c r="AO147" s="202"/>
      <c r="AP147" s="202"/>
      <c r="AQ147" s="202"/>
      <c r="AR147" s="202"/>
      <c r="AS147" s="202"/>
      <c r="AT147" s="202"/>
      <c r="AU147" s="202"/>
      <c r="AV147" s="202"/>
      <c r="AW147" s="203"/>
      <c r="AX147" s="203"/>
      <c r="AY147" s="204"/>
      <c r="AZ147" s="237">
        <f t="shared" si="36"/>
        <v>0</v>
      </c>
      <c r="BA147" s="238">
        <f t="shared" si="37"/>
        <v>0</v>
      </c>
      <c r="BB147" s="238">
        <f>BD147/勤務日数!$E$20</f>
        <v>0</v>
      </c>
      <c r="BC147" s="238">
        <f t="shared" si="106"/>
        <v>0</v>
      </c>
      <c r="BD147" s="29">
        <f>(DAY(BE147)*24+HOUR(BE147)+MINUTE(BE147)/60)/勤務日数!$F$17</f>
        <v>0</v>
      </c>
      <c r="BE147" s="202">
        <f t="shared" si="107"/>
        <v>0</v>
      </c>
      <c r="BF147" s="238">
        <f>BH147/勤務日数!$E$20</f>
        <v>0</v>
      </c>
      <c r="BG147" s="238">
        <f t="shared" si="115"/>
        <v>0</v>
      </c>
      <c r="BH147" s="29">
        <f>(DAY(BI147)*24+HOUR(BI147)+MINUTE(BI147)/60)/勤務日数!$F$17</f>
        <v>0</v>
      </c>
      <c r="BI147" s="202">
        <f t="shared" si="108"/>
        <v>0</v>
      </c>
      <c r="BJ147" s="238">
        <f>BL147/勤務日数!$E$20</f>
        <v>0</v>
      </c>
      <c r="BK147" s="238">
        <f t="shared" si="116"/>
        <v>0</v>
      </c>
      <c r="BL147" s="29">
        <f>(DAY(BM147)*24+HOUR(BM147)+MINUTE(BM147)/60)/勤務日数!$F$17</f>
        <v>0</v>
      </c>
      <c r="BM147" s="202">
        <f t="shared" si="109"/>
        <v>0</v>
      </c>
      <c r="BN147" s="238">
        <f>BP147/勤務日数!$E$20</f>
        <v>0</v>
      </c>
      <c r="BO147" s="238">
        <f t="shared" si="112"/>
        <v>0</v>
      </c>
      <c r="BP147" s="29">
        <f>(DAY(BQ147)*24+HOUR(BQ147)+MINUTE(BQ147)/60)/勤務日数!$F$17</f>
        <v>0</v>
      </c>
      <c r="BQ147" s="202">
        <f t="shared" si="110"/>
        <v>0</v>
      </c>
      <c r="BR147" s="238">
        <f>BT147/勤務日数!$E$20</f>
        <v>0</v>
      </c>
      <c r="BS147" s="238">
        <f t="shared" si="113"/>
        <v>0</v>
      </c>
      <c r="BT147" s="29">
        <f>(DAY(BU147)*24+HOUR(BU147)+MINUTE(BU147)/60)/勤務日数!$F$17</f>
        <v>0</v>
      </c>
      <c r="BU147" s="202">
        <f t="shared" si="111"/>
        <v>0</v>
      </c>
    </row>
    <row r="148" spans="1:73" ht="12.6" customHeight="1">
      <c r="A148" s="174" t="str">
        <f t="shared" si="114"/>
        <v>STMF_BRANCH-1335</v>
      </c>
      <c r="B148" s="195">
        <v>40</v>
      </c>
      <c r="C148" s="240" t="s">
        <v>391</v>
      </c>
      <c r="D148" s="310" t="s">
        <v>350</v>
      </c>
      <c r="E148" s="196" t="s">
        <v>84</v>
      </c>
      <c r="F148" s="196" t="s">
        <v>85</v>
      </c>
      <c r="G148" s="196" t="s">
        <v>39</v>
      </c>
      <c r="H148" s="286" t="s">
        <v>352</v>
      </c>
      <c r="I148" s="196"/>
      <c r="J148" s="196"/>
      <c r="K148" s="196"/>
      <c r="L148" s="196"/>
      <c r="M148" s="286"/>
      <c r="N148" s="286"/>
      <c r="O148" s="198" t="s">
        <v>633</v>
      </c>
      <c r="P148" s="287" t="s">
        <v>858</v>
      </c>
      <c r="Q148" s="216" t="s">
        <v>860</v>
      </c>
      <c r="R148" s="29" t="s">
        <v>237</v>
      </c>
      <c r="S148" s="201">
        <v>0</v>
      </c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  <c r="AD148" s="202"/>
      <c r="AE148" s="202"/>
      <c r="AF148" s="202"/>
      <c r="AG148" s="202"/>
      <c r="AH148" s="202"/>
      <c r="AI148" s="202"/>
      <c r="AJ148" s="202"/>
      <c r="AK148" s="202"/>
      <c r="AL148" s="202"/>
      <c r="AM148" s="202"/>
      <c r="AN148" s="202"/>
      <c r="AO148" s="202"/>
      <c r="AP148" s="202"/>
      <c r="AQ148" s="202"/>
      <c r="AR148" s="202"/>
      <c r="AS148" s="202"/>
      <c r="AT148" s="202"/>
      <c r="AU148" s="202"/>
      <c r="AV148" s="202"/>
      <c r="AW148" s="203"/>
      <c r="AX148" s="203"/>
      <c r="AY148" s="204"/>
      <c r="AZ148" s="237">
        <f t="shared" si="36"/>
        <v>0</v>
      </c>
      <c r="BA148" s="238">
        <f t="shared" si="37"/>
        <v>0</v>
      </c>
      <c r="BB148" s="238">
        <f>BD148/勤務日数!$E$20</f>
        <v>0</v>
      </c>
      <c r="BC148" s="238">
        <f t="shared" si="106"/>
        <v>0</v>
      </c>
      <c r="BD148" s="29">
        <f>(DAY(BE148)*24+HOUR(BE148)+MINUTE(BE148)/60)/勤務日数!$F$17</f>
        <v>0</v>
      </c>
      <c r="BE148" s="202">
        <f t="shared" si="107"/>
        <v>0</v>
      </c>
      <c r="BF148" s="238">
        <f>BH148/勤務日数!$E$20</f>
        <v>0</v>
      </c>
      <c r="BG148" s="238">
        <f t="shared" si="115"/>
        <v>0</v>
      </c>
      <c r="BH148" s="29">
        <f>(DAY(BI148)*24+HOUR(BI148)+MINUTE(BI148)/60)/勤務日数!$F$17</f>
        <v>0</v>
      </c>
      <c r="BI148" s="202">
        <f t="shared" si="108"/>
        <v>0</v>
      </c>
      <c r="BJ148" s="238">
        <f>BL148/勤務日数!$E$20</f>
        <v>0</v>
      </c>
      <c r="BK148" s="238">
        <f t="shared" si="116"/>
        <v>0</v>
      </c>
      <c r="BL148" s="29">
        <f>(DAY(BM148)*24+HOUR(BM148)+MINUTE(BM148)/60)/勤務日数!$F$17</f>
        <v>0</v>
      </c>
      <c r="BM148" s="202">
        <f t="shared" si="109"/>
        <v>0</v>
      </c>
      <c r="BN148" s="238">
        <f>BP148/勤務日数!$E$20</f>
        <v>0</v>
      </c>
      <c r="BO148" s="238">
        <f t="shared" si="112"/>
        <v>0</v>
      </c>
      <c r="BP148" s="29">
        <f>(DAY(BQ148)*24+HOUR(BQ148)+MINUTE(BQ148)/60)/勤務日数!$F$17</f>
        <v>0</v>
      </c>
      <c r="BQ148" s="202">
        <f t="shared" si="110"/>
        <v>0</v>
      </c>
      <c r="BR148" s="238">
        <f>BT148/勤務日数!$E$20</f>
        <v>0</v>
      </c>
      <c r="BS148" s="238">
        <f t="shared" si="113"/>
        <v>0</v>
      </c>
      <c r="BT148" s="29">
        <f>(DAY(BU148)*24+HOUR(BU148)+MINUTE(BU148)/60)/勤務日数!$F$17</f>
        <v>0</v>
      </c>
      <c r="BU148" s="202">
        <f t="shared" si="111"/>
        <v>0</v>
      </c>
    </row>
    <row r="149" spans="1:73" ht="12.6" customHeight="1">
      <c r="A149" s="174" t="str">
        <f t="shared" si="114"/>
        <v>STMF_BRANCH-1339</v>
      </c>
      <c r="B149" s="195">
        <v>41</v>
      </c>
      <c r="C149" s="240" t="s">
        <v>391</v>
      </c>
      <c r="D149" s="310" t="s">
        <v>350</v>
      </c>
      <c r="E149" s="196" t="s">
        <v>84</v>
      </c>
      <c r="F149" s="196" t="s">
        <v>85</v>
      </c>
      <c r="G149" s="196" t="s">
        <v>39</v>
      </c>
      <c r="H149" s="286" t="s">
        <v>352</v>
      </c>
      <c r="I149" s="196"/>
      <c r="J149" s="196"/>
      <c r="K149" s="196"/>
      <c r="L149" s="196"/>
      <c r="M149" s="286"/>
      <c r="N149" s="286"/>
      <c r="O149" s="198" t="s">
        <v>222</v>
      </c>
      <c r="P149" s="283" t="s">
        <v>903</v>
      </c>
      <c r="Q149" s="216" t="s">
        <v>905</v>
      </c>
      <c r="R149" s="29" t="s">
        <v>237</v>
      </c>
      <c r="S149" s="201">
        <v>0</v>
      </c>
      <c r="T149" s="202"/>
      <c r="U149" s="202"/>
      <c r="V149" s="202"/>
      <c r="W149" s="202"/>
      <c r="X149" s="202"/>
      <c r="Y149" s="202"/>
      <c r="Z149" s="202"/>
      <c r="AA149" s="202"/>
      <c r="AB149" s="202"/>
      <c r="AC149" s="202"/>
      <c r="AD149" s="202"/>
      <c r="AE149" s="202"/>
      <c r="AF149" s="202"/>
      <c r="AG149" s="202"/>
      <c r="AH149" s="202"/>
      <c r="AI149" s="202"/>
      <c r="AJ149" s="202"/>
      <c r="AK149" s="202"/>
      <c r="AL149" s="202"/>
      <c r="AM149" s="202"/>
      <c r="AN149" s="202"/>
      <c r="AO149" s="202"/>
      <c r="AP149" s="202"/>
      <c r="AQ149" s="202"/>
      <c r="AR149" s="202"/>
      <c r="AS149" s="202"/>
      <c r="AT149" s="202"/>
      <c r="AU149" s="202"/>
      <c r="AV149" s="202"/>
      <c r="AW149" s="203"/>
      <c r="AX149" s="203"/>
      <c r="AY149" s="204"/>
      <c r="AZ149" s="237">
        <f t="shared" si="36"/>
        <v>0</v>
      </c>
      <c r="BA149" s="238">
        <f t="shared" si="37"/>
        <v>0</v>
      </c>
      <c r="BB149" s="238">
        <f>BD149/勤務日数!$E$20</f>
        <v>0</v>
      </c>
      <c r="BC149" s="238">
        <f t="shared" si="106"/>
        <v>0</v>
      </c>
      <c r="BD149" s="29">
        <f>(DAY(BE149)*24+HOUR(BE149)+MINUTE(BE149)/60)/勤務日数!$F$17</f>
        <v>0</v>
      </c>
      <c r="BE149" s="202">
        <f t="shared" si="107"/>
        <v>0</v>
      </c>
      <c r="BF149" s="238">
        <f>BH149/勤務日数!$E$20</f>
        <v>0</v>
      </c>
      <c r="BG149" s="238">
        <f t="shared" si="115"/>
        <v>0</v>
      </c>
      <c r="BH149" s="29">
        <f>(DAY(BI149)*24+HOUR(BI149)+MINUTE(BI149)/60)/勤務日数!$F$17</f>
        <v>0</v>
      </c>
      <c r="BI149" s="202">
        <f t="shared" si="108"/>
        <v>0</v>
      </c>
      <c r="BJ149" s="238">
        <f>BL149/勤務日数!$E$20</f>
        <v>0</v>
      </c>
      <c r="BK149" s="238">
        <f t="shared" si="116"/>
        <v>0</v>
      </c>
      <c r="BL149" s="29">
        <f>(DAY(BM149)*24+HOUR(BM149)+MINUTE(BM149)/60)/勤務日数!$F$17</f>
        <v>0</v>
      </c>
      <c r="BM149" s="202">
        <f t="shared" si="109"/>
        <v>0</v>
      </c>
      <c r="BN149" s="238">
        <f>BP149/勤務日数!$E$20</f>
        <v>0</v>
      </c>
      <c r="BO149" s="238">
        <f t="shared" si="112"/>
        <v>0</v>
      </c>
      <c r="BP149" s="29">
        <f>(DAY(BQ149)*24+HOUR(BQ149)+MINUTE(BQ149)/60)/勤務日数!$F$17</f>
        <v>0</v>
      </c>
      <c r="BQ149" s="202">
        <f t="shared" si="110"/>
        <v>0</v>
      </c>
      <c r="BR149" s="238">
        <f>BT149/勤務日数!$E$20</f>
        <v>0</v>
      </c>
      <c r="BS149" s="238">
        <f t="shared" si="113"/>
        <v>0</v>
      </c>
      <c r="BT149" s="29">
        <f>(DAY(BU149)*24+HOUR(BU149)+MINUTE(BU149)/60)/勤務日数!$F$17</f>
        <v>0</v>
      </c>
      <c r="BU149" s="202">
        <f t="shared" si="111"/>
        <v>0</v>
      </c>
    </row>
    <row r="150" spans="1:73" ht="12.6" customHeight="1">
      <c r="A150" s="174" t="str">
        <f t="shared" si="114"/>
        <v>STMF_BRANCH-1343</v>
      </c>
      <c r="B150" s="195">
        <v>42</v>
      </c>
      <c r="C150" s="240" t="s">
        <v>391</v>
      </c>
      <c r="D150" s="310" t="s">
        <v>350</v>
      </c>
      <c r="E150" s="196" t="s">
        <v>84</v>
      </c>
      <c r="F150" s="196" t="s">
        <v>85</v>
      </c>
      <c r="G150" s="196" t="s">
        <v>39</v>
      </c>
      <c r="H150" s="286" t="s">
        <v>352</v>
      </c>
      <c r="I150" s="196"/>
      <c r="J150" s="196"/>
      <c r="K150" s="196"/>
      <c r="L150" s="196"/>
      <c r="M150" s="286"/>
      <c r="N150" s="286"/>
      <c r="O150" s="198" t="s">
        <v>222</v>
      </c>
      <c r="P150" s="287" t="s">
        <v>1017</v>
      </c>
      <c r="Q150" s="216" t="s">
        <v>1015</v>
      </c>
      <c r="R150" s="29" t="s">
        <v>237</v>
      </c>
      <c r="S150" s="201">
        <v>0</v>
      </c>
      <c r="T150" s="202"/>
      <c r="U150" s="203"/>
      <c r="V150" s="202"/>
      <c r="W150" s="202"/>
      <c r="X150" s="202"/>
      <c r="Y150" s="202"/>
      <c r="Z150" s="203"/>
      <c r="AA150" s="203"/>
      <c r="AB150" s="203"/>
      <c r="AC150" s="202"/>
      <c r="AD150" s="202"/>
      <c r="AE150" s="202"/>
      <c r="AF150" s="202"/>
      <c r="AG150" s="203"/>
      <c r="AH150" s="203"/>
      <c r="AI150" s="203"/>
      <c r="AJ150" s="203"/>
      <c r="AK150" s="203"/>
      <c r="AL150" s="203"/>
      <c r="AM150" s="203"/>
      <c r="AN150" s="203"/>
      <c r="AO150" s="203"/>
      <c r="AP150" s="203"/>
      <c r="AQ150" s="203"/>
      <c r="AR150" s="203"/>
      <c r="AS150" s="203"/>
      <c r="AT150" s="203"/>
      <c r="AU150" s="203"/>
      <c r="AV150" s="203"/>
      <c r="AW150" s="203"/>
      <c r="AX150" s="203"/>
      <c r="AY150" s="204"/>
      <c r="AZ150" s="237">
        <f t="shared" si="36"/>
        <v>0</v>
      </c>
      <c r="BA150" s="238">
        <f t="shared" si="37"/>
        <v>0</v>
      </c>
      <c r="BB150" s="238">
        <f>BD150/勤務日数!$E$20</f>
        <v>0</v>
      </c>
      <c r="BC150" s="238">
        <f t="shared" si="106"/>
        <v>0</v>
      </c>
      <c r="BD150" s="29">
        <f>(DAY(BE150)*24+HOUR(BE150)+MINUTE(BE150)/60)/勤務日数!$F$17</f>
        <v>0</v>
      </c>
      <c r="BE150" s="202">
        <f t="shared" si="107"/>
        <v>0</v>
      </c>
      <c r="BF150" s="238">
        <f>BH150/勤務日数!$E$20</f>
        <v>0</v>
      </c>
      <c r="BG150" s="238">
        <f t="shared" si="115"/>
        <v>0</v>
      </c>
      <c r="BH150" s="29">
        <f>(DAY(BI150)*24+HOUR(BI150)+MINUTE(BI150)/60)/勤務日数!$F$17</f>
        <v>0</v>
      </c>
      <c r="BI150" s="202">
        <f t="shared" si="108"/>
        <v>0</v>
      </c>
      <c r="BJ150" s="238">
        <f>BL150/勤務日数!$E$20</f>
        <v>0</v>
      </c>
      <c r="BK150" s="238">
        <f t="shared" si="116"/>
        <v>0</v>
      </c>
      <c r="BL150" s="29">
        <f>(DAY(BM150)*24+HOUR(BM150)+MINUTE(BM150)/60)/勤務日数!$F$17</f>
        <v>0</v>
      </c>
      <c r="BM150" s="202">
        <f t="shared" si="109"/>
        <v>0</v>
      </c>
      <c r="BN150" s="238">
        <f>BP150/勤務日数!$E$20</f>
        <v>0</v>
      </c>
      <c r="BO150" s="238">
        <f t="shared" si="112"/>
        <v>0</v>
      </c>
      <c r="BP150" s="29">
        <f>(DAY(BQ150)*24+HOUR(BQ150)+MINUTE(BQ150)/60)/勤務日数!$F$17</f>
        <v>0</v>
      </c>
      <c r="BQ150" s="202">
        <f t="shared" si="110"/>
        <v>0</v>
      </c>
      <c r="BR150" s="238">
        <f>BT150/勤務日数!$E$20</f>
        <v>0</v>
      </c>
      <c r="BS150" s="238">
        <f t="shared" si="113"/>
        <v>0</v>
      </c>
      <c r="BT150" s="29">
        <f>(DAY(BU150)*24+HOUR(BU150)+MINUTE(BU150)/60)/勤務日数!$F$17</f>
        <v>0</v>
      </c>
      <c r="BU150" s="202">
        <f t="shared" si="111"/>
        <v>0</v>
      </c>
    </row>
    <row r="151" spans="1:73" ht="12.6" customHeight="1">
      <c r="A151" s="174" t="str">
        <f t="shared" si="114"/>
        <v>STMF_KAIZEN-223</v>
      </c>
      <c r="B151" s="195"/>
      <c r="C151" s="240"/>
      <c r="D151" s="310" t="s">
        <v>350</v>
      </c>
      <c r="E151" s="196" t="s">
        <v>84</v>
      </c>
      <c r="F151" s="196" t="s">
        <v>85</v>
      </c>
      <c r="G151" s="196" t="s">
        <v>197</v>
      </c>
      <c r="H151" s="286" t="s">
        <v>354</v>
      </c>
      <c r="I151" s="196" t="s">
        <v>355</v>
      </c>
      <c r="J151" s="196"/>
      <c r="K151" s="196"/>
      <c r="L151" s="196"/>
      <c r="M151" s="286"/>
      <c r="N151" s="286"/>
      <c r="O151" s="198" t="s">
        <v>222</v>
      </c>
      <c r="P151" s="283" t="s">
        <v>1179</v>
      </c>
      <c r="Q151" s="216" t="s">
        <v>1181</v>
      </c>
      <c r="R151" s="29" t="s">
        <v>242</v>
      </c>
      <c r="S151" s="201">
        <v>0</v>
      </c>
      <c r="T151" s="202"/>
      <c r="U151" s="202"/>
      <c r="V151" s="202"/>
      <c r="W151" s="202"/>
      <c r="X151" s="202"/>
      <c r="Y151" s="202"/>
      <c r="Z151" s="202"/>
      <c r="AA151" s="202"/>
      <c r="AB151" s="202"/>
      <c r="AC151" s="202"/>
      <c r="AD151" s="202"/>
      <c r="AE151" s="202"/>
      <c r="AF151" s="202"/>
      <c r="AG151" s="202"/>
      <c r="AH151" s="202"/>
      <c r="AI151" s="202"/>
      <c r="AJ151" s="202"/>
      <c r="AK151" s="202"/>
      <c r="AL151" s="202"/>
      <c r="AM151" s="202"/>
      <c r="AN151" s="202"/>
      <c r="AO151" s="202"/>
      <c r="AP151" s="202"/>
      <c r="AQ151" s="202"/>
      <c r="AR151" s="202"/>
      <c r="AS151" s="202"/>
      <c r="AT151" s="202"/>
      <c r="AU151" s="202"/>
      <c r="AV151" s="202"/>
      <c r="AW151" s="203"/>
      <c r="AX151" s="203"/>
      <c r="AY151" s="204"/>
      <c r="AZ151" s="237">
        <f t="shared" si="36"/>
        <v>0</v>
      </c>
      <c r="BA151" s="238">
        <f t="shared" si="37"/>
        <v>0</v>
      </c>
      <c r="BB151" s="238">
        <f>BD151/勤務日数!$E$20</f>
        <v>0</v>
      </c>
      <c r="BC151" s="238">
        <f t="shared" si="106"/>
        <v>0</v>
      </c>
      <c r="BD151" s="29">
        <f>(DAY(BE151)*24+HOUR(BE151)+MINUTE(BE151)/60)/勤務日数!$F$17</f>
        <v>0</v>
      </c>
      <c r="BE151" s="202">
        <f t="shared" si="107"/>
        <v>0</v>
      </c>
      <c r="BF151" s="238">
        <f>BH151/勤務日数!$E$20</f>
        <v>0</v>
      </c>
      <c r="BG151" s="238">
        <f t="shared" si="115"/>
        <v>0</v>
      </c>
      <c r="BH151" s="29">
        <f>(DAY(BI151)*24+HOUR(BI151)+MINUTE(BI151)/60)/勤務日数!$F$17</f>
        <v>0</v>
      </c>
      <c r="BI151" s="202">
        <f t="shared" si="108"/>
        <v>0</v>
      </c>
      <c r="BJ151" s="238">
        <f>BL151/勤務日数!$E$20</f>
        <v>0</v>
      </c>
      <c r="BK151" s="238">
        <f t="shared" si="116"/>
        <v>0</v>
      </c>
      <c r="BL151" s="29">
        <f>(DAY(BM151)*24+HOUR(BM151)+MINUTE(BM151)/60)/勤務日数!$F$17</f>
        <v>0</v>
      </c>
      <c r="BM151" s="202">
        <f t="shared" si="109"/>
        <v>0</v>
      </c>
      <c r="BN151" s="238">
        <f>BP151/勤務日数!$E$20</f>
        <v>0</v>
      </c>
      <c r="BO151" s="238">
        <f t="shared" si="112"/>
        <v>0</v>
      </c>
      <c r="BP151" s="29">
        <f>(DAY(BQ151)*24+HOUR(BQ151)+MINUTE(BQ151)/60)/勤務日数!$F$17</f>
        <v>0</v>
      </c>
      <c r="BQ151" s="202">
        <f t="shared" si="110"/>
        <v>0</v>
      </c>
      <c r="BR151" s="238">
        <f>BT151/勤務日数!$E$20</f>
        <v>0</v>
      </c>
      <c r="BS151" s="238">
        <f t="shared" si="113"/>
        <v>0</v>
      </c>
      <c r="BT151" s="29">
        <f>(DAY(BU151)*24+HOUR(BU151)+MINUTE(BU151)/60)/勤務日数!$F$17</f>
        <v>0</v>
      </c>
      <c r="BU151" s="202">
        <f t="shared" si="111"/>
        <v>0</v>
      </c>
    </row>
    <row r="152" spans="1:73" ht="12.6" customHeight="1">
      <c r="A152" s="174" t="str">
        <f t="shared" si="114"/>
        <v/>
      </c>
      <c r="B152" s="195">
        <v>44</v>
      </c>
      <c r="C152" s="240"/>
      <c r="D152" s="310"/>
      <c r="E152" s="196"/>
      <c r="F152" s="196"/>
      <c r="G152" s="196"/>
      <c r="H152" s="286"/>
      <c r="I152" s="196"/>
      <c r="J152" s="196"/>
      <c r="K152" s="196"/>
      <c r="L152" s="196"/>
      <c r="M152" s="286"/>
      <c r="N152" s="286"/>
      <c r="O152" s="198"/>
      <c r="P152" s="287"/>
      <c r="Q152" s="216"/>
      <c r="R152" s="29"/>
      <c r="S152" s="201">
        <v>0</v>
      </c>
      <c r="T152" s="202"/>
      <c r="U152" s="202"/>
      <c r="V152" s="202"/>
      <c r="W152" s="202"/>
      <c r="X152" s="202"/>
      <c r="Y152" s="202"/>
      <c r="Z152" s="202"/>
      <c r="AA152" s="202"/>
      <c r="AB152" s="202"/>
      <c r="AC152" s="202"/>
      <c r="AD152" s="202"/>
      <c r="AE152" s="202"/>
      <c r="AF152" s="202"/>
      <c r="AG152" s="202"/>
      <c r="AH152" s="202"/>
      <c r="AI152" s="202"/>
      <c r="AJ152" s="202"/>
      <c r="AK152" s="202"/>
      <c r="AL152" s="202"/>
      <c r="AM152" s="202"/>
      <c r="AN152" s="202"/>
      <c r="AO152" s="202"/>
      <c r="AP152" s="202"/>
      <c r="AQ152" s="202"/>
      <c r="AR152" s="202"/>
      <c r="AS152" s="202"/>
      <c r="AT152" s="202"/>
      <c r="AU152" s="202"/>
      <c r="AV152" s="202"/>
      <c r="AW152" s="203"/>
      <c r="AX152" s="203"/>
      <c r="AY152" s="204"/>
      <c r="AZ152" s="237">
        <f t="shared" si="36"/>
        <v>0</v>
      </c>
      <c r="BA152" s="238">
        <f t="shared" si="37"/>
        <v>0</v>
      </c>
      <c r="BB152" s="238">
        <f>BD152/勤務日数!$E$20</f>
        <v>0</v>
      </c>
      <c r="BC152" s="238">
        <f t="shared" si="106"/>
        <v>0</v>
      </c>
      <c r="BD152" s="29">
        <f>(DAY(BE152)*24+HOUR(BE152)+MINUTE(BE152)/60)/勤務日数!$F$17</f>
        <v>0</v>
      </c>
      <c r="BE152" s="202">
        <f t="shared" si="107"/>
        <v>0</v>
      </c>
      <c r="BF152" s="238">
        <f>BH152/勤務日数!$E$20</f>
        <v>0</v>
      </c>
      <c r="BG152" s="238">
        <f t="shared" si="115"/>
        <v>0</v>
      </c>
      <c r="BH152" s="29">
        <f>(DAY(BI152)*24+HOUR(BI152)+MINUTE(BI152)/60)/勤務日数!$F$17</f>
        <v>0</v>
      </c>
      <c r="BI152" s="202">
        <f t="shared" si="108"/>
        <v>0</v>
      </c>
      <c r="BJ152" s="238">
        <f>BL152/勤務日数!$E$20</f>
        <v>0</v>
      </c>
      <c r="BK152" s="238">
        <f t="shared" si="116"/>
        <v>0</v>
      </c>
      <c r="BL152" s="29">
        <f>(DAY(BM152)*24+HOUR(BM152)+MINUTE(BM152)/60)/勤務日数!$F$17</f>
        <v>0</v>
      </c>
      <c r="BM152" s="202">
        <f t="shared" si="109"/>
        <v>0</v>
      </c>
      <c r="BN152" s="238">
        <f>BP152/勤務日数!$E$20</f>
        <v>0</v>
      </c>
      <c r="BO152" s="238">
        <f t="shared" si="112"/>
        <v>0</v>
      </c>
      <c r="BP152" s="29">
        <f>(DAY(BQ152)*24+HOUR(BQ152)+MINUTE(BQ152)/60)/勤務日数!$F$17</f>
        <v>0</v>
      </c>
      <c r="BQ152" s="202">
        <f t="shared" si="110"/>
        <v>0</v>
      </c>
      <c r="BR152" s="238">
        <f>BT152/勤務日数!$E$20</f>
        <v>0</v>
      </c>
      <c r="BS152" s="238">
        <f t="shared" si="113"/>
        <v>0</v>
      </c>
      <c r="BT152" s="29">
        <f>(DAY(BU152)*24+HOUR(BU152)+MINUTE(BU152)/60)/勤務日数!$F$17</f>
        <v>0</v>
      </c>
      <c r="BU152" s="202">
        <f t="shared" si="111"/>
        <v>0</v>
      </c>
    </row>
    <row r="153" spans="1:73" ht="12.6" customHeight="1">
      <c r="A153" s="174" t="str">
        <f t="shared" si="114"/>
        <v>STMF_WRAP_REPORT-207</v>
      </c>
      <c r="B153" s="195">
        <v>45</v>
      </c>
      <c r="C153" s="240" t="s">
        <v>391</v>
      </c>
      <c r="D153" s="310" t="s">
        <v>350</v>
      </c>
      <c r="E153" s="196" t="s">
        <v>84</v>
      </c>
      <c r="F153" s="196" t="s">
        <v>85</v>
      </c>
      <c r="G153" s="196" t="s">
        <v>366</v>
      </c>
      <c r="H153" s="286" t="s">
        <v>353</v>
      </c>
      <c r="I153" s="196" t="s">
        <v>467</v>
      </c>
      <c r="J153" s="196"/>
      <c r="K153" s="196"/>
      <c r="L153" s="196"/>
      <c r="M153" s="286"/>
      <c r="N153" s="286"/>
      <c r="O153" s="198" t="s">
        <v>222</v>
      </c>
      <c r="P153" s="287" t="s">
        <v>562</v>
      </c>
      <c r="Q153" s="216" t="s">
        <v>564</v>
      </c>
      <c r="R153" s="29" t="s">
        <v>276</v>
      </c>
      <c r="S153" s="201">
        <v>0</v>
      </c>
      <c r="T153" s="202"/>
      <c r="U153" s="202"/>
      <c r="V153" s="202"/>
      <c r="W153" s="202"/>
      <c r="X153" s="202"/>
      <c r="Y153" s="202"/>
      <c r="Z153" s="202"/>
      <c r="AA153" s="202"/>
      <c r="AB153" s="202"/>
      <c r="AC153" s="202"/>
      <c r="AD153" s="202"/>
      <c r="AE153" s="202"/>
      <c r="AF153" s="202"/>
      <c r="AG153" s="202"/>
      <c r="AH153" s="202"/>
      <c r="AI153" s="202"/>
      <c r="AJ153" s="202"/>
      <c r="AK153" s="202"/>
      <c r="AL153" s="202"/>
      <c r="AM153" s="202"/>
      <c r="AN153" s="202"/>
      <c r="AO153" s="202"/>
      <c r="AP153" s="202"/>
      <c r="AQ153" s="202"/>
      <c r="AR153" s="202"/>
      <c r="AS153" s="202"/>
      <c r="AT153" s="202"/>
      <c r="AU153" s="202"/>
      <c r="AV153" s="202"/>
      <c r="AW153" s="203"/>
      <c r="AX153" s="203"/>
      <c r="AY153" s="204"/>
      <c r="AZ153" s="237">
        <f t="shared" si="36"/>
        <v>0</v>
      </c>
      <c r="BA153" s="238">
        <f t="shared" si="37"/>
        <v>0</v>
      </c>
      <c r="BB153" s="238">
        <f>BD153/勤務日数!$E$20</f>
        <v>0</v>
      </c>
      <c r="BC153" s="238">
        <f t="shared" si="106"/>
        <v>0</v>
      </c>
      <c r="BD153" s="29">
        <f>(DAY(BE153)*24+HOUR(BE153)+MINUTE(BE153)/60)/勤務日数!$F$17</f>
        <v>0</v>
      </c>
      <c r="BE153" s="202">
        <f t="shared" si="107"/>
        <v>0</v>
      </c>
      <c r="BF153" s="238">
        <f>BH153/勤務日数!$E$20</f>
        <v>0</v>
      </c>
      <c r="BG153" s="238">
        <f t="shared" si="115"/>
        <v>0</v>
      </c>
      <c r="BH153" s="29">
        <f>(DAY(BI153)*24+HOUR(BI153)+MINUTE(BI153)/60)/勤務日数!$F$17</f>
        <v>0</v>
      </c>
      <c r="BI153" s="202">
        <f t="shared" si="108"/>
        <v>0</v>
      </c>
      <c r="BJ153" s="238">
        <f>BL153/勤務日数!$E$20</f>
        <v>0</v>
      </c>
      <c r="BK153" s="238">
        <f t="shared" si="116"/>
        <v>0</v>
      </c>
      <c r="BL153" s="29">
        <f>(DAY(BM153)*24+HOUR(BM153)+MINUTE(BM153)/60)/勤務日数!$F$17</f>
        <v>0</v>
      </c>
      <c r="BM153" s="202">
        <f t="shared" si="109"/>
        <v>0</v>
      </c>
      <c r="BN153" s="238">
        <f>BP153/勤務日数!$E$20</f>
        <v>0</v>
      </c>
      <c r="BO153" s="238">
        <f t="shared" si="112"/>
        <v>0</v>
      </c>
      <c r="BP153" s="29">
        <f>(DAY(BQ153)*24+HOUR(BQ153)+MINUTE(BQ153)/60)/勤務日数!$F$17</f>
        <v>0</v>
      </c>
      <c r="BQ153" s="202">
        <f t="shared" si="110"/>
        <v>0</v>
      </c>
      <c r="BR153" s="238">
        <f>BT153/勤務日数!$E$20</f>
        <v>0</v>
      </c>
      <c r="BS153" s="238">
        <f t="shared" si="113"/>
        <v>0</v>
      </c>
      <c r="BT153" s="29">
        <f>(DAY(BU153)*24+HOUR(BU153)+MINUTE(BU153)/60)/勤務日数!$F$17</f>
        <v>0</v>
      </c>
      <c r="BU153" s="202">
        <f t="shared" si="111"/>
        <v>0</v>
      </c>
    </row>
    <row r="154" spans="1:73" ht="12.6" customHeight="1">
      <c r="A154" s="174" t="str">
        <f t="shared" si="114"/>
        <v>STMF_WRAP_REPORT-204</v>
      </c>
      <c r="B154" s="195">
        <v>46</v>
      </c>
      <c r="C154" s="240" t="s">
        <v>391</v>
      </c>
      <c r="D154" s="310" t="s">
        <v>350</v>
      </c>
      <c r="E154" s="196" t="s">
        <v>84</v>
      </c>
      <c r="F154" s="196" t="s">
        <v>85</v>
      </c>
      <c r="G154" s="196" t="s">
        <v>379</v>
      </c>
      <c r="H154" s="286" t="s">
        <v>382</v>
      </c>
      <c r="I154" s="196"/>
      <c r="J154" s="196"/>
      <c r="K154" s="196"/>
      <c r="L154" s="196"/>
      <c r="M154" s="286"/>
      <c r="N154" s="286"/>
      <c r="O154" s="198" t="s">
        <v>222</v>
      </c>
      <c r="P154" s="287" t="s">
        <v>511</v>
      </c>
      <c r="Q154" s="216" t="s">
        <v>489</v>
      </c>
      <c r="R154" s="29" t="s">
        <v>236</v>
      </c>
      <c r="S154" s="201">
        <v>0</v>
      </c>
      <c r="T154" s="202"/>
      <c r="U154" s="202"/>
      <c r="V154" s="202"/>
      <c r="W154" s="202"/>
      <c r="X154" s="202"/>
      <c r="Y154" s="202"/>
      <c r="Z154" s="202"/>
      <c r="AA154" s="202"/>
      <c r="AB154" s="202"/>
      <c r="AC154" s="202"/>
      <c r="AD154" s="202"/>
      <c r="AE154" s="202"/>
      <c r="AF154" s="202"/>
      <c r="AG154" s="202"/>
      <c r="AH154" s="202"/>
      <c r="AI154" s="202"/>
      <c r="AJ154" s="202"/>
      <c r="AK154" s="202"/>
      <c r="AL154" s="202"/>
      <c r="AM154" s="202"/>
      <c r="AN154" s="202"/>
      <c r="AO154" s="202"/>
      <c r="AP154" s="202"/>
      <c r="AQ154" s="202"/>
      <c r="AR154" s="202"/>
      <c r="AS154" s="202"/>
      <c r="AT154" s="202"/>
      <c r="AU154" s="202"/>
      <c r="AV154" s="202"/>
      <c r="AW154" s="203"/>
      <c r="AX154" s="203"/>
      <c r="AY154" s="204"/>
      <c r="AZ154" s="237">
        <f t="shared" si="36"/>
        <v>0</v>
      </c>
      <c r="BA154" s="238">
        <f t="shared" si="37"/>
        <v>0</v>
      </c>
      <c r="BB154" s="238">
        <f>BD154/勤務日数!$E$20</f>
        <v>0</v>
      </c>
      <c r="BC154" s="238">
        <f t="shared" si="106"/>
        <v>0</v>
      </c>
      <c r="BD154" s="29">
        <f>(DAY(BE154)*24+HOUR(BE154)+MINUTE(BE154)/60)/勤務日数!$F$17</f>
        <v>0</v>
      </c>
      <c r="BE154" s="202">
        <f t="shared" si="107"/>
        <v>0</v>
      </c>
      <c r="BF154" s="238">
        <f>BH154/勤務日数!$E$20</f>
        <v>0</v>
      </c>
      <c r="BG154" s="238">
        <f t="shared" si="115"/>
        <v>0</v>
      </c>
      <c r="BH154" s="29">
        <f>(DAY(BI154)*24+HOUR(BI154)+MINUTE(BI154)/60)/勤務日数!$F$17</f>
        <v>0</v>
      </c>
      <c r="BI154" s="202">
        <f t="shared" si="108"/>
        <v>0</v>
      </c>
      <c r="BJ154" s="238">
        <f>BL154/勤務日数!$E$20</f>
        <v>0</v>
      </c>
      <c r="BK154" s="238">
        <f t="shared" si="116"/>
        <v>0</v>
      </c>
      <c r="BL154" s="29">
        <f>(DAY(BM154)*24+HOUR(BM154)+MINUTE(BM154)/60)/勤務日数!$F$17</f>
        <v>0</v>
      </c>
      <c r="BM154" s="202">
        <f t="shared" si="109"/>
        <v>0</v>
      </c>
      <c r="BN154" s="238">
        <f>BP154/勤務日数!$E$20</f>
        <v>0</v>
      </c>
      <c r="BO154" s="238">
        <f t="shared" si="112"/>
        <v>0</v>
      </c>
      <c r="BP154" s="29">
        <f>(DAY(BQ154)*24+HOUR(BQ154)+MINUTE(BQ154)/60)/勤務日数!$F$17</f>
        <v>0</v>
      </c>
      <c r="BQ154" s="202">
        <f t="shared" si="110"/>
        <v>0</v>
      </c>
      <c r="BR154" s="238">
        <f>BT154/勤務日数!$E$20</f>
        <v>0</v>
      </c>
      <c r="BS154" s="238">
        <f t="shared" si="113"/>
        <v>0</v>
      </c>
      <c r="BT154" s="29">
        <f>(DAY(BU154)*24+HOUR(BU154)+MINUTE(BU154)/60)/勤務日数!$F$17</f>
        <v>0</v>
      </c>
      <c r="BU154" s="202">
        <f t="shared" si="111"/>
        <v>0</v>
      </c>
    </row>
    <row r="155" spans="1:73" ht="12.6" customHeight="1">
      <c r="A155" s="174" t="str">
        <f t="shared" si="114"/>
        <v>STMF_WRAP_REPORT-198</v>
      </c>
      <c r="B155" s="195">
        <v>47</v>
      </c>
      <c r="C155" s="240" t="s">
        <v>391</v>
      </c>
      <c r="D155" s="310" t="s">
        <v>350</v>
      </c>
      <c r="E155" s="196" t="s">
        <v>84</v>
      </c>
      <c r="F155" s="196" t="s">
        <v>85</v>
      </c>
      <c r="G155" s="196" t="s">
        <v>366</v>
      </c>
      <c r="H155" s="286" t="s">
        <v>197</v>
      </c>
      <c r="I155" s="196" t="s">
        <v>354</v>
      </c>
      <c r="J155" s="196" t="s">
        <v>356</v>
      </c>
      <c r="K155" s="196"/>
      <c r="L155" s="196"/>
      <c r="M155" s="286"/>
      <c r="N155" s="286"/>
      <c r="O155" s="198" t="s">
        <v>222</v>
      </c>
      <c r="P155" s="287" t="s">
        <v>572</v>
      </c>
      <c r="Q155" s="216" t="s">
        <v>574</v>
      </c>
      <c r="R155" s="29" t="s">
        <v>273</v>
      </c>
      <c r="S155" s="201">
        <v>0</v>
      </c>
      <c r="T155" s="203"/>
      <c r="U155" s="203"/>
      <c r="V155" s="202"/>
      <c r="W155" s="202"/>
      <c r="X155" s="202"/>
      <c r="Y155" s="202"/>
      <c r="Z155" s="202"/>
      <c r="AA155" s="203"/>
      <c r="AB155" s="203"/>
      <c r="AC155" s="202"/>
      <c r="AD155" s="202"/>
      <c r="AE155" s="202"/>
      <c r="AF155" s="202"/>
      <c r="AG155" s="203"/>
      <c r="AH155" s="203"/>
      <c r="AI155" s="203"/>
      <c r="AJ155" s="202"/>
      <c r="AK155" s="202"/>
      <c r="AL155" s="202"/>
      <c r="AM155" s="202"/>
      <c r="AN155" s="203"/>
      <c r="AO155" s="203"/>
      <c r="AP155" s="203"/>
      <c r="AQ155" s="203"/>
      <c r="AR155" s="203"/>
      <c r="AS155" s="203"/>
      <c r="AT155" s="203"/>
      <c r="AU155" s="203"/>
      <c r="AV155" s="203"/>
      <c r="AW155" s="203"/>
      <c r="AX155" s="203"/>
      <c r="AY155" s="204"/>
      <c r="AZ155" s="237">
        <f t="shared" si="36"/>
        <v>0</v>
      </c>
      <c r="BA155" s="238">
        <f t="shared" si="37"/>
        <v>0</v>
      </c>
      <c r="BB155" s="238">
        <f>BD155/勤務日数!$E$20</f>
        <v>0</v>
      </c>
      <c r="BC155" s="238">
        <f t="shared" si="106"/>
        <v>0</v>
      </c>
      <c r="BD155" s="29">
        <f>(DAY(BE155)*24+HOUR(BE155)+MINUTE(BE155)/60)/勤務日数!$F$17</f>
        <v>0</v>
      </c>
      <c r="BE155" s="202">
        <f t="shared" si="107"/>
        <v>0</v>
      </c>
      <c r="BF155" s="238">
        <f>BH155/勤務日数!$E$20</f>
        <v>0</v>
      </c>
      <c r="BG155" s="238">
        <f t="shared" si="115"/>
        <v>0</v>
      </c>
      <c r="BH155" s="29">
        <f>(DAY(BI155)*24+HOUR(BI155)+MINUTE(BI155)/60)/勤務日数!$F$17</f>
        <v>0</v>
      </c>
      <c r="BI155" s="202">
        <f t="shared" si="108"/>
        <v>0</v>
      </c>
      <c r="BJ155" s="238">
        <f>BL155/勤務日数!$E$20</f>
        <v>0</v>
      </c>
      <c r="BK155" s="238">
        <f t="shared" si="116"/>
        <v>0</v>
      </c>
      <c r="BL155" s="29">
        <f>(DAY(BM155)*24+HOUR(BM155)+MINUTE(BM155)/60)/勤務日数!$F$17</f>
        <v>0</v>
      </c>
      <c r="BM155" s="202">
        <f t="shared" si="109"/>
        <v>0</v>
      </c>
      <c r="BN155" s="238">
        <f>BP155/勤務日数!$E$20</f>
        <v>0</v>
      </c>
      <c r="BO155" s="238">
        <f t="shared" si="112"/>
        <v>0</v>
      </c>
      <c r="BP155" s="29">
        <f>(DAY(BQ155)*24+HOUR(BQ155)+MINUTE(BQ155)/60)/勤務日数!$F$17</f>
        <v>0</v>
      </c>
      <c r="BQ155" s="202">
        <f t="shared" si="110"/>
        <v>0</v>
      </c>
      <c r="BR155" s="238">
        <f>BT155/勤務日数!$E$20</f>
        <v>0</v>
      </c>
      <c r="BS155" s="238">
        <f t="shared" si="113"/>
        <v>0</v>
      </c>
      <c r="BT155" s="29">
        <f>(DAY(BU155)*24+HOUR(BU155)+MINUTE(BU155)/60)/勤務日数!$F$17</f>
        <v>0</v>
      </c>
      <c r="BU155" s="202">
        <f t="shared" si="111"/>
        <v>0</v>
      </c>
    </row>
    <row r="156" spans="1:73" ht="12.6" customHeight="1">
      <c r="A156" s="174" t="str">
        <f t="shared" si="114"/>
        <v>STMF_WRAP_REPORT-214</v>
      </c>
      <c r="B156" s="195">
        <v>48</v>
      </c>
      <c r="C156" s="240" t="s">
        <v>391</v>
      </c>
      <c r="D156" s="310" t="s">
        <v>350</v>
      </c>
      <c r="E156" s="196" t="s">
        <v>84</v>
      </c>
      <c r="F156" s="196" t="s">
        <v>85</v>
      </c>
      <c r="G156" s="196" t="s">
        <v>366</v>
      </c>
      <c r="H156" s="286" t="s">
        <v>197</v>
      </c>
      <c r="I156" s="196" t="s">
        <v>367</v>
      </c>
      <c r="J156" s="196"/>
      <c r="K156" s="196"/>
      <c r="L156" s="196"/>
      <c r="M156" s="286"/>
      <c r="N156" s="286"/>
      <c r="O156" s="198" t="s">
        <v>222</v>
      </c>
      <c r="P156" s="283" t="s">
        <v>770</v>
      </c>
      <c r="Q156" s="216" t="s">
        <v>772</v>
      </c>
      <c r="R156" s="29" t="s">
        <v>271</v>
      </c>
      <c r="S156" s="201">
        <v>0</v>
      </c>
      <c r="T156" s="203"/>
      <c r="U156" s="203"/>
      <c r="V156" s="202"/>
      <c r="W156" s="202"/>
      <c r="X156" s="202"/>
      <c r="Y156" s="202"/>
      <c r="Z156" s="203"/>
      <c r="AA156" s="203"/>
      <c r="AB156" s="203"/>
      <c r="AC156" s="202"/>
      <c r="AD156" s="202"/>
      <c r="AE156" s="202"/>
      <c r="AF156" s="202"/>
      <c r="AG156" s="203"/>
      <c r="AH156" s="203"/>
      <c r="AI156" s="203"/>
      <c r="AJ156" s="202"/>
      <c r="AK156" s="202"/>
      <c r="AL156" s="202"/>
      <c r="AM156" s="202"/>
      <c r="AN156" s="203"/>
      <c r="AO156" s="203"/>
      <c r="AP156" s="203"/>
      <c r="AQ156" s="203"/>
      <c r="AR156" s="203"/>
      <c r="AS156" s="203"/>
      <c r="AT156" s="203"/>
      <c r="AU156" s="203"/>
      <c r="AV156" s="203"/>
      <c r="AW156" s="203"/>
      <c r="AX156" s="203"/>
      <c r="AY156" s="204"/>
      <c r="AZ156" s="237">
        <f t="shared" si="36"/>
        <v>0</v>
      </c>
      <c r="BA156" s="238">
        <f t="shared" si="37"/>
        <v>0</v>
      </c>
      <c r="BB156" s="238">
        <f>BD156/勤務日数!$E$20</f>
        <v>0</v>
      </c>
      <c r="BC156" s="238">
        <f t="shared" si="106"/>
        <v>0</v>
      </c>
      <c r="BD156" s="29">
        <f>(DAY(BE156)*24+HOUR(BE156)+MINUTE(BE156)/60)/勤務日数!$F$17</f>
        <v>0</v>
      </c>
      <c r="BE156" s="202">
        <f t="shared" si="107"/>
        <v>0</v>
      </c>
      <c r="BF156" s="238">
        <f>BH156/勤務日数!$E$20</f>
        <v>0</v>
      </c>
      <c r="BG156" s="238">
        <f t="shared" si="115"/>
        <v>0</v>
      </c>
      <c r="BH156" s="29">
        <f>(DAY(BI156)*24+HOUR(BI156)+MINUTE(BI156)/60)/勤務日数!$F$17</f>
        <v>0</v>
      </c>
      <c r="BI156" s="202">
        <f t="shared" si="108"/>
        <v>0</v>
      </c>
      <c r="BJ156" s="238">
        <f>BL156/勤務日数!$E$20</f>
        <v>0</v>
      </c>
      <c r="BK156" s="238">
        <f t="shared" si="116"/>
        <v>0</v>
      </c>
      <c r="BL156" s="29">
        <f>(DAY(BM156)*24+HOUR(BM156)+MINUTE(BM156)/60)/勤務日数!$F$17</f>
        <v>0</v>
      </c>
      <c r="BM156" s="202">
        <f t="shared" si="109"/>
        <v>0</v>
      </c>
      <c r="BN156" s="238">
        <f>BP156/勤務日数!$E$20</f>
        <v>0</v>
      </c>
      <c r="BO156" s="238">
        <f t="shared" si="112"/>
        <v>0</v>
      </c>
      <c r="BP156" s="29">
        <f>(DAY(BQ156)*24+HOUR(BQ156)+MINUTE(BQ156)/60)/勤務日数!$F$17</f>
        <v>0</v>
      </c>
      <c r="BQ156" s="202">
        <f t="shared" si="110"/>
        <v>0</v>
      </c>
      <c r="BR156" s="238">
        <f>BT156/勤務日数!$E$20</f>
        <v>0</v>
      </c>
      <c r="BS156" s="238">
        <f t="shared" si="113"/>
        <v>0</v>
      </c>
      <c r="BT156" s="29">
        <f>(DAY(BU156)*24+HOUR(BU156)+MINUTE(BU156)/60)/勤務日数!$F$17</f>
        <v>0</v>
      </c>
      <c r="BU156" s="202">
        <f t="shared" si="111"/>
        <v>0</v>
      </c>
    </row>
    <row r="157" spans="1:73" ht="12.6" customHeight="1">
      <c r="A157" s="174" t="str">
        <f t="shared" si="114"/>
        <v>STMF_WRAP_REPORT-215</v>
      </c>
      <c r="B157" s="195">
        <v>49</v>
      </c>
      <c r="C157" s="240" t="s">
        <v>391</v>
      </c>
      <c r="D157" s="310" t="s">
        <v>350</v>
      </c>
      <c r="E157" s="196" t="s">
        <v>84</v>
      </c>
      <c r="F157" s="196" t="s">
        <v>85</v>
      </c>
      <c r="G157" s="196" t="s">
        <v>366</v>
      </c>
      <c r="H157" s="286" t="s">
        <v>197</v>
      </c>
      <c r="I157" s="196" t="s">
        <v>367</v>
      </c>
      <c r="J157" s="196"/>
      <c r="K157" s="196"/>
      <c r="L157" s="196"/>
      <c r="M157" s="286"/>
      <c r="N157" s="286"/>
      <c r="O157" s="198" t="s">
        <v>222</v>
      </c>
      <c r="P157" s="283" t="s">
        <v>771</v>
      </c>
      <c r="Q157" s="216" t="s">
        <v>775</v>
      </c>
      <c r="R157" s="29" t="s">
        <v>271</v>
      </c>
      <c r="S157" s="201">
        <v>0</v>
      </c>
      <c r="T157" s="203"/>
      <c r="U157" s="203"/>
      <c r="V157" s="202"/>
      <c r="W157" s="202"/>
      <c r="X157" s="202"/>
      <c r="Y157" s="202"/>
      <c r="Z157" s="203"/>
      <c r="AA157" s="203"/>
      <c r="AB157" s="203"/>
      <c r="AC157" s="202"/>
      <c r="AD157" s="202"/>
      <c r="AE157" s="202"/>
      <c r="AF157" s="202"/>
      <c r="AG157" s="203"/>
      <c r="AH157" s="203"/>
      <c r="AI157" s="203"/>
      <c r="AJ157" s="202"/>
      <c r="AK157" s="202"/>
      <c r="AL157" s="202"/>
      <c r="AM157" s="202"/>
      <c r="AN157" s="203"/>
      <c r="AO157" s="203"/>
      <c r="AP157" s="203"/>
      <c r="AQ157" s="203"/>
      <c r="AR157" s="203"/>
      <c r="AS157" s="203"/>
      <c r="AT157" s="203"/>
      <c r="AU157" s="203"/>
      <c r="AV157" s="203"/>
      <c r="AW157" s="203"/>
      <c r="AX157" s="203"/>
      <c r="AY157" s="204"/>
      <c r="AZ157" s="237">
        <f t="shared" si="36"/>
        <v>0</v>
      </c>
      <c r="BA157" s="238">
        <f t="shared" si="37"/>
        <v>0</v>
      </c>
      <c r="BB157" s="238">
        <f>BD157/勤務日数!$E$20</f>
        <v>0</v>
      </c>
      <c r="BC157" s="238">
        <f t="shared" si="106"/>
        <v>0</v>
      </c>
      <c r="BD157" s="29">
        <f>(DAY(BE157)*24+HOUR(BE157)+MINUTE(BE157)/60)/勤務日数!$F$17</f>
        <v>0</v>
      </c>
      <c r="BE157" s="202">
        <f t="shared" si="107"/>
        <v>0</v>
      </c>
      <c r="BF157" s="238">
        <f>BH157/勤務日数!$E$20</f>
        <v>0</v>
      </c>
      <c r="BG157" s="238">
        <f t="shared" si="115"/>
        <v>0</v>
      </c>
      <c r="BH157" s="29">
        <f>(DAY(BI157)*24+HOUR(BI157)+MINUTE(BI157)/60)/勤務日数!$F$17</f>
        <v>0</v>
      </c>
      <c r="BI157" s="202">
        <f t="shared" si="108"/>
        <v>0</v>
      </c>
      <c r="BJ157" s="238">
        <f>BL157/勤務日数!$E$20</f>
        <v>0</v>
      </c>
      <c r="BK157" s="238">
        <f t="shared" si="116"/>
        <v>0</v>
      </c>
      <c r="BL157" s="29">
        <f>(DAY(BM157)*24+HOUR(BM157)+MINUTE(BM157)/60)/勤務日数!$F$17</f>
        <v>0</v>
      </c>
      <c r="BM157" s="202">
        <f t="shared" si="109"/>
        <v>0</v>
      </c>
      <c r="BN157" s="238">
        <f>BP157/勤務日数!$E$20</f>
        <v>0</v>
      </c>
      <c r="BO157" s="238">
        <f t="shared" si="112"/>
        <v>0</v>
      </c>
      <c r="BP157" s="29">
        <f>(DAY(BQ157)*24+HOUR(BQ157)+MINUTE(BQ157)/60)/勤務日数!$F$17</f>
        <v>0</v>
      </c>
      <c r="BQ157" s="202">
        <f t="shared" si="110"/>
        <v>0</v>
      </c>
      <c r="BR157" s="238">
        <f>BT157/勤務日数!$E$20</f>
        <v>0</v>
      </c>
      <c r="BS157" s="238">
        <f t="shared" si="113"/>
        <v>0</v>
      </c>
      <c r="BT157" s="29">
        <f>(DAY(BU157)*24+HOUR(BU157)+MINUTE(BU157)/60)/勤務日数!$F$17</f>
        <v>0</v>
      </c>
      <c r="BU157" s="202">
        <f t="shared" si="111"/>
        <v>0</v>
      </c>
    </row>
    <row r="158" spans="1:73" ht="12.6" customHeight="1">
      <c r="A158" s="174" t="str">
        <f t="shared" si="114"/>
        <v/>
      </c>
      <c r="B158" s="195">
        <v>50</v>
      </c>
      <c r="C158" s="240" t="s">
        <v>391</v>
      </c>
      <c r="D158" s="310" t="s">
        <v>350</v>
      </c>
      <c r="E158" s="196" t="s">
        <v>84</v>
      </c>
      <c r="F158" s="196" t="s">
        <v>85</v>
      </c>
      <c r="G158" s="196" t="s">
        <v>366</v>
      </c>
      <c r="H158" s="286" t="s">
        <v>353</v>
      </c>
      <c r="I158" s="196" t="s">
        <v>351</v>
      </c>
      <c r="J158" s="196"/>
      <c r="K158" s="196"/>
      <c r="L158" s="196"/>
      <c r="M158" s="286"/>
      <c r="N158" s="286"/>
      <c r="O158" s="198" t="s">
        <v>633</v>
      </c>
      <c r="P158" s="287"/>
      <c r="Q158" s="216" t="s">
        <v>778</v>
      </c>
      <c r="R158" s="29" t="s">
        <v>277</v>
      </c>
      <c r="S158" s="201">
        <v>0</v>
      </c>
      <c r="T158" s="203"/>
      <c r="U158" s="203"/>
      <c r="V158" s="202"/>
      <c r="W158" s="202"/>
      <c r="X158" s="202"/>
      <c r="Y158" s="202"/>
      <c r="Z158" s="203"/>
      <c r="AA158" s="203"/>
      <c r="AB158" s="203"/>
      <c r="AC158" s="202"/>
      <c r="AD158" s="202"/>
      <c r="AE158" s="202"/>
      <c r="AF158" s="202"/>
      <c r="AG158" s="203"/>
      <c r="AH158" s="203"/>
      <c r="AI158" s="203"/>
      <c r="AJ158" s="202"/>
      <c r="AK158" s="202"/>
      <c r="AL158" s="202"/>
      <c r="AM158" s="202"/>
      <c r="AN158" s="203"/>
      <c r="AO158" s="203"/>
      <c r="AP158" s="203"/>
      <c r="AQ158" s="203"/>
      <c r="AR158" s="203"/>
      <c r="AS158" s="203"/>
      <c r="AT158" s="203"/>
      <c r="AU158" s="203"/>
      <c r="AV158" s="203"/>
      <c r="AW158" s="203"/>
      <c r="AX158" s="203"/>
      <c r="AY158" s="204"/>
      <c r="AZ158" s="237">
        <f t="shared" si="36"/>
        <v>0</v>
      </c>
      <c r="BA158" s="238">
        <f t="shared" si="37"/>
        <v>0</v>
      </c>
      <c r="BB158" s="238">
        <f>BD158/勤務日数!$E$20</f>
        <v>0</v>
      </c>
      <c r="BC158" s="238">
        <f t="shared" si="106"/>
        <v>0</v>
      </c>
      <c r="BD158" s="29">
        <f>(DAY(BE158)*24+HOUR(BE158)+MINUTE(BE158)/60)/勤務日数!$F$17</f>
        <v>0</v>
      </c>
      <c r="BE158" s="202">
        <f t="shared" si="107"/>
        <v>0</v>
      </c>
      <c r="BF158" s="238">
        <f>BH158/勤務日数!$E$20</f>
        <v>0</v>
      </c>
      <c r="BG158" s="238">
        <f t="shared" si="115"/>
        <v>0</v>
      </c>
      <c r="BH158" s="29">
        <f>(DAY(BI158)*24+HOUR(BI158)+MINUTE(BI158)/60)/勤務日数!$F$17</f>
        <v>0</v>
      </c>
      <c r="BI158" s="202">
        <f t="shared" si="108"/>
        <v>0</v>
      </c>
      <c r="BJ158" s="238">
        <f>BL158/勤務日数!$E$20</f>
        <v>0</v>
      </c>
      <c r="BK158" s="238">
        <f t="shared" si="116"/>
        <v>0</v>
      </c>
      <c r="BL158" s="29">
        <f>(DAY(BM158)*24+HOUR(BM158)+MINUTE(BM158)/60)/勤務日数!$F$17</f>
        <v>0</v>
      </c>
      <c r="BM158" s="202">
        <f t="shared" si="109"/>
        <v>0</v>
      </c>
      <c r="BN158" s="238">
        <f>BP158/勤務日数!$E$20</f>
        <v>0</v>
      </c>
      <c r="BO158" s="238">
        <f t="shared" si="112"/>
        <v>0</v>
      </c>
      <c r="BP158" s="29">
        <f>(DAY(BQ158)*24+HOUR(BQ158)+MINUTE(BQ158)/60)/勤務日数!$F$17</f>
        <v>0</v>
      </c>
      <c r="BQ158" s="202">
        <f t="shared" si="110"/>
        <v>0</v>
      </c>
      <c r="BR158" s="238">
        <f>BT158/勤務日数!$E$20</f>
        <v>0</v>
      </c>
      <c r="BS158" s="238">
        <f t="shared" si="113"/>
        <v>0</v>
      </c>
      <c r="BT158" s="29">
        <f>(DAY(BU158)*24+HOUR(BU158)+MINUTE(BU158)/60)/勤務日数!$F$17</f>
        <v>0</v>
      </c>
      <c r="BU158" s="202">
        <f t="shared" si="111"/>
        <v>0</v>
      </c>
    </row>
    <row r="159" spans="1:73" ht="12.6" customHeight="1">
      <c r="A159" s="174" t="str">
        <f t="shared" si="114"/>
        <v>STMF_WRAP_REPORT-217</v>
      </c>
      <c r="B159" s="195">
        <v>51</v>
      </c>
      <c r="C159" s="240" t="s">
        <v>391</v>
      </c>
      <c r="D159" s="310" t="s">
        <v>350</v>
      </c>
      <c r="E159" s="286" t="s">
        <v>84</v>
      </c>
      <c r="F159" s="286" t="s">
        <v>85</v>
      </c>
      <c r="G159" s="286" t="s">
        <v>366</v>
      </c>
      <c r="H159" s="286" t="s">
        <v>197</v>
      </c>
      <c r="I159" s="286" t="s">
        <v>367</v>
      </c>
      <c r="J159" s="286"/>
      <c r="K159" s="286"/>
      <c r="L159" s="286"/>
      <c r="M159" s="286"/>
      <c r="N159" s="286"/>
      <c r="O159" s="287" t="s">
        <v>222</v>
      </c>
      <c r="P159" s="287" t="s">
        <v>1057</v>
      </c>
      <c r="Q159" s="216" t="s">
        <v>1059</v>
      </c>
      <c r="R159" s="29" t="s">
        <v>271</v>
      </c>
      <c r="S159" s="201">
        <v>0</v>
      </c>
      <c r="T159" s="204"/>
      <c r="U159" s="204"/>
      <c r="V159" s="201"/>
      <c r="W159" s="201"/>
      <c r="X159" s="201"/>
      <c r="Y159" s="201"/>
      <c r="Z159" s="204"/>
      <c r="AA159" s="204"/>
      <c r="AB159" s="204"/>
      <c r="AC159" s="201"/>
      <c r="AD159" s="201"/>
      <c r="AE159" s="201"/>
      <c r="AF159" s="201"/>
      <c r="AG159" s="204"/>
      <c r="AH159" s="204"/>
      <c r="AI159" s="204"/>
      <c r="AJ159" s="201"/>
      <c r="AK159" s="201"/>
      <c r="AL159" s="201"/>
      <c r="AM159" s="201"/>
      <c r="AN159" s="204"/>
      <c r="AO159" s="204"/>
      <c r="AP159" s="204"/>
      <c r="AQ159" s="204"/>
      <c r="AR159" s="204"/>
      <c r="AS159" s="204"/>
      <c r="AT159" s="204"/>
      <c r="AU159" s="204"/>
      <c r="AV159" s="204"/>
      <c r="AW159" s="204"/>
      <c r="AX159" s="204"/>
      <c r="AY159" s="204"/>
      <c r="AZ159" s="237">
        <f t="shared" ref="AZ159:AZ168" si="117">SUM(BB159,BF159,BJ159,BN159,BR159)</f>
        <v>0</v>
      </c>
      <c r="BA159" s="238">
        <f t="shared" ref="BA159:BA168" si="118">SUM(BD159,BH159,BL159,BP159,BT159)</f>
        <v>0</v>
      </c>
      <c r="BB159" s="238">
        <f>BD159/勤務日数!$E$20</f>
        <v>0</v>
      </c>
      <c r="BC159" s="238">
        <f t="shared" si="106"/>
        <v>0</v>
      </c>
      <c r="BD159" s="29">
        <f>(DAY(BE159)*24+HOUR(BE159)+MINUTE(BE159)/60)/勤務日数!$F$17</f>
        <v>0</v>
      </c>
      <c r="BE159" s="202">
        <f t="shared" si="107"/>
        <v>0</v>
      </c>
      <c r="BF159" s="238">
        <f>BH159/勤務日数!$E$20</f>
        <v>0</v>
      </c>
      <c r="BG159" s="238">
        <f t="shared" si="115"/>
        <v>0</v>
      </c>
      <c r="BH159" s="29">
        <f>(DAY(BI159)*24+HOUR(BI159)+MINUTE(BI159)/60)/勤務日数!$F$17</f>
        <v>0</v>
      </c>
      <c r="BI159" s="202">
        <f t="shared" si="108"/>
        <v>0</v>
      </c>
      <c r="BJ159" s="238">
        <f>BL159/勤務日数!$E$20</f>
        <v>0</v>
      </c>
      <c r="BK159" s="238">
        <f t="shared" si="116"/>
        <v>0</v>
      </c>
      <c r="BL159" s="29">
        <f>(DAY(BM159)*24+HOUR(BM159)+MINUTE(BM159)/60)/勤務日数!$F$17</f>
        <v>0</v>
      </c>
      <c r="BM159" s="202">
        <f t="shared" si="109"/>
        <v>0</v>
      </c>
      <c r="BN159" s="238">
        <f>BP159/勤務日数!$E$20</f>
        <v>0</v>
      </c>
      <c r="BO159" s="238">
        <f t="shared" si="112"/>
        <v>0</v>
      </c>
      <c r="BP159" s="29">
        <f>(DAY(BQ159)*24+HOUR(BQ159)+MINUTE(BQ159)/60)/勤務日数!$F$17</f>
        <v>0</v>
      </c>
      <c r="BQ159" s="202">
        <f t="shared" si="110"/>
        <v>0</v>
      </c>
      <c r="BR159" s="238">
        <f>BT159/勤務日数!$E$20</f>
        <v>0</v>
      </c>
      <c r="BS159" s="238">
        <f t="shared" si="113"/>
        <v>0</v>
      </c>
      <c r="BT159" s="29">
        <f>(DAY(BU159)*24+HOUR(BU159)+MINUTE(BU159)/60)/勤務日数!$F$17</f>
        <v>0</v>
      </c>
      <c r="BU159" s="202">
        <f t="shared" si="111"/>
        <v>0</v>
      </c>
    </row>
    <row r="160" spans="1:73" ht="12.6" customHeight="1">
      <c r="A160" s="174" t="str">
        <f t="shared" si="114"/>
        <v/>
      </c>
      <c r="B160" s="195">
        <v>52</v>
      </c>
      <c r="C160" s="240"/>
      <c r="D160" s="310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7"/>
      <c r="P160" s="283"/>
      <c r="Q160" s="216"/>
      <c r="R160" s="29"/>
      <c r="S160" s="201">
        <v>0</v>
      </c>
      <c r="T160" s="204"/>
      <c r="U160" s="204"/>
      <c r="V160" s="201"/>
      <c r="W160" s="201"/>
      <c r="X160" s="201"/>
      <c r="Y160" s="201"/>
      <c r="Z160" s="204"/>
      <c r="AA160" s="204"/>
      <c r="AB160" s="204"/>
      <c r="AC160" s="201"/>
      <c r="AD160" s="201"/>
      <c r="AE160" s="201"/>
      <c r="AF160" s="201"/>
      <c r="AG160" s="204"/>
      <c r="AH160" s="204"/>
      <c r="AI160" s="204"/>
      <c r="AJ160" s="201"/>
      <c r="AK160" s="201"/>
      <c r="AL160" s="201"/>
      <c r="AM160" s="201"/>
      <c r="AN160" s="204"/>
      <c r="AO160" s="204"/>
      <c r="AP160" s="204"/>
      <c r="AQ160" s="204"/>
      <c r="AR160" s="204"/>
      <c r="AS160" s="204"/>
      <c r="AT160" s="204"/>
      <c r="AU160" s="204"/>
      <c r="AV160" s="204"/>
      <c r="AW160" s="204"/>
      <c r="AX160" s="204"/>
      <c r="AY160" s="204"/>
      <c r="AZ160" s="237">
        <f t="shared" si="117"/>
        <v>0</v>
      </c>
      <c r="BA160" s="238">
        <f t="shared" si="118"/>
        <v>0</v>
      </c>
      <c r="BB160" s="238">
        <f>BD160/勤務日数!$E$20</f>
        <v>0</v>
      </c>
      <c r="BC160" s="238">
        <f t="shared" si="106"/>
        <v>0</v>
      </c>
      <c r="BD160" s="29">
        <f>(DAY(BE160)*24+HOUR(BE160)+MINUTE(BE160)/60)/勤務日数!$F$17</f>
        <v>0</v>
      </c>
      <c r="BE160" s="202">
        <f t="shared" si="107"/>
        <v>0</v>
      </c>
      <c r="BF160" s="238">
        <f>BH160/勤務日数!$E$20</f>
        <v>0</v>
      </c>
      <c r="BG160" s="238">
        <f t="shared" si="115"/>
        <v>0</v>
      </c>
      <c r="BH160" s="29">
        <f>(DAY(BI160)*24+HOUR(BI160)+MINUTE(BI160)/60)/勤務日数!$F$17</f>
        <v>0</v>
      </c>
      <c r="BI160" s="202">
        <f t="shared" si="108"/>
        <v>0</v>
      </c>
      <c r="BJ160" s="238">
        <f>BL160/勤務日数!$E$20</f>
        <v>0</v>
      </c>
      <c r="BK160" s="238">
        <f t="shared" si="116"/>
        <v>0</v>
      </c>
      <c r="BL160" s="29">
        <f>(DAY(BM160)*24+HOUR(BM160)+MINUTE(BM160)/60)/勤務日数!$F$17</f>
        <v>0</v>
      </c>
      <c r="BM160" s="202">
        <f t="shared" si="109"/>
        <v>0</v>
      </c>
      <c r="BN160" s="238">
        <f>BP160/勤務日数!$E$20</f>
        <v>0</v>
      </c>
      <c r="BO160" s="238">
        <f t="shared" si="112"/>
        <v>0</v>
      </c>
      <c r="BP160" s="29">
        <f>(DAY(BQ160)*24+HOUR(BQ160)+MINUTE(BQ160)/60)/勤務日数!$F$17</f>
        <v>0</v>
      </c>
      <c r="BQ160" s="202">
        <f t="shared" si="110"/>
        <v>0</v>
      </c>
      <c r="BR160" s="238">
        <f>BT160/勤務日数!$E$20</f>
        <v>0</v>
      </c>
      <c r="BS160" s="238">
        <f t="shared" si="113"/>
        <v>0</v>
      </c>
      <c r="BT160" s="29">
        <f>(DAY(BU160)*24+HOUR(BU160)+MINUTE(BU160)/60)/勤務日数!$F$17</f>
        <v>0</v>
      </c>
      <c r="BU160" s="202">
        <f t="shared" si="111"/>
        <v>0</v>
      </c>
    </row>
    <row r="161" spans="1:73 16364:16364" ht="12.6" customHeight="1">
      <c r="A161" s="174" t="str">
        <f t="shared" si="114"/>
        <v>STMF_BRANCH-1084</v>
      </c>
      <c r="B161" s="195">
        <v>53</v>
      </c>
      <c r="C161" s="240" t="s">
        <v>391</v>
      </c>
      <c r="D161" s="310" t="s">
        <v>350</v>
      </c>
      <c r="E161" s="286" t="s">
        <v>84</v>
      </c>
      <c r="F161" s="286" t="s">
        <v>85</v>
      </c>
      <c r="G161" s="286" t="s">
        <v>330</v>
      </c>
      <c r="H161" s="286" t="s">
        <v>354</v>
      </c>
      <c r="I161" s="286" t="s">
        <v>355</v>
      </c>
      <c r="J161" s="286"/>
      <c r="K161" s="286"/>
      <c r="L161" s="286"/>
      <c r="M161" s="286"/>
      <c r="N161" s="286"/>
      <c r="O161" s="287" t="s">
        <v>222</v>
      </c>
      <c r="P161" s="283" t="s">
        <v>577</v>
      </c>
      <c r="Q161" s="216" t="s">
        <v>579</v>
      </c>
      <c r="R161" s="29" t="s">
        <v>359</v>
      </c>
      <c r="S161" s="201">
        <v>0</v>
      </c>
      <c r="T161" s="204"/>
      <c r="U161" s="204"/>
      <c r="V161" s="201"/>
      <c r="W161" s="201"/>
      <c r="X161" s="201"/>
      <c r="Y161" s="201"/>
      <c r="Z161" s="204"/>
      <c r="AA161" s="204"/>
      <c r="AB161" s="204"/>
      <c r="AC161" s="201"/>
      <c r="AD161" s="201"/>
      <c r="AE161" s="201"/>
      <c r="AF161" s="201"/>
      <c r="AG161" s="204"/>
      <c r="AH161" s="204"/>
      <c r="AI161" s="204"/>
      <c r="AJ161" s="201"/>
      <c r="AK161" s="201"/>
      <c r="AL161" s="201"/>
      <c r="AM161" s="201"/>
      <c r="AN161" s="204"/>
      <c r="AO161" s="204"/>
      <c r="AP161" s="204"/>
      <c r="AQ161" s="204"/>
      <c r="AR161" s="204"/>
      <c r="AS161" s="204"/>
      <c r="AT161" s="204"/>
      <c r="AU161" s="204"/>
      <c r="AV161" s="204"/>
      <c r="AW161" s="204"/>
      <c r="AX161" s="204"/>
      <c r="AY161" s="204"/>
      <c r="AZ161" s="237">
        <f t="shared" si="117"/>
        <v>0</v>
      </c>
      <c r="BA161" s="238">
        <f t="shared" si="118"/>
        <v>0</v>
      </c>
      <c r="BB161" s="238">
        <f>BD161/勤務日数!$E$20</f>
        <v>0</v>
      </c>
      <c r="BC161" s="238">
        <f t="shared" si="106"/>
        <v>0</v>
      </c>
      <c r="BD161" s="29">
        <f>(DAY(BE161)*24+HOUR(BE161)+MINUTE(BE161)/60)/勤務日数!$F$17</f>
        <v>0</v>
      </c>
      <c r="BE161" s="202">
        <f t="shared" si="107"/>
        <v>0</v>
      </c>
      <c r="BF161" s="238">
        <f>BH161/勤務日数!$E$20</f>
        <v>0</v>
      </c>
      <c r="BG161" s="238">
        <f t="shared" si="115"/>
        <v>0</v>
      </c>
      <c r="BH161" s="29">
        <f>(DAY(BI161)*24+HOUR(BI161)+MINUTE(BI161)/60)/勤務日数!$F$17</f>
        <v>0</v>
      </c>
      <c r="BI161" s="202">
        <f t="shared" si="108"/>
        <v>0</v>
      </c>
      <c r="BJ161" s="238">
        <f>BL161/勤務日数!$E$20</f>
        <v>0</v>
      </c>
      <c r="BK161" s="238">
        <f t="shared" si="116"/>
        <v>0</v>
      </c>
      <c r="BL161" s="29">
        <f>(DAY(BM161)*24+HOUR(BM161)+MINUTE(BM161)/60)/勤務日数!$F$17</f>
        <v>0</v>
      </c>
      <c r="BM161" s="202">
        <f t="shared" si="109"/>
        <v>0</v>
      </c>
      <c r="BN161" s="238">
        <f>BP161/勤務日数!$E$20</f>
        <v>0</v>
      </c>
      <c r="BO161" s="238">
        <f t="shared" si="112"/>
        <v>0</v>
      </c>
      <c r="BP161" s="29">
        <f>(DAY(BQ161)*24+HOUR(BQ161)+MINUTE(BQ161)/60)/勤務日数!$F$17</f>
        <v>0</v>
      </c>
      <c r="BQ161" s="202">
        <f t="shared" si="110"/>
        <v>0</v>
      </c>
      <c r="BR161" s="238">
        <f>BT161/勤務日数!$E$20</f>
        <v>0</v>
      </c>
      <c r="BS161" s="238">
        <f t="shared" si="113"/>
        <v>0</v>
      </c>
      <c r="BT161" s="29">
        <f>(DAY(BU161)*24+HOUR(BU161)+MINUTE(BU161)/60)/勤務日数!$F$17</f>
        <v>0</v>
      </c>
      <c r="BU161" s="202">
        <f t="shared" si="111"/>
        <v>0</v>
      </c>
    </row>
    <row r="162" spans="1:73 16364:16364" ht="12.6" customHeight="1">
      <c r="A162" s="174" t="str">
        <f t="shared" si="114"/>
        <v>INVEST_PRJ-255</v>
      </c>
      <c r="B162" s="195">
        <v>54</v>
      </c>
      <c r="C162" s="240" t="s">
        <v>391</v>
      </c>
      <c r="D162" s="310" t="s">
        <v>350</v>
      </c>
      <c r="E162" s="286" t="s">
        <v>84</v>
      </c>
      <c r="F162" s="286" t="s">
        <v>85</v>
      </c>
      <c r="G162" s="286" t="s">
        <v>202</v>
      </c>
      <c r="H162" s="286" t="s">
        <v>205</v>
      </c>
      <c r="I162" s="286" t="s">
        <v>197</v>
      </c>
      <c r="J162" s="286" t="s">
        <v>351</v>
      </c>
      <c r="K162" s="286"/>
      <c r="L162" s="286"/>
      <c r="M162" s="286"/>
      <c r="N162" s="286"/>
      <c r="O162" s="287" t="s">
        <v>222</v>
      </c>
      <c r="P162" s="287" t="s">
        <v>713</v>
      </c>
      <c r="Q162" s="216" t="s">
        <v>714</v>
      </c>
      <c r="R162" s="29" t="s">
        <v>1342</v>
      </c>
      <c r="S162" s="201">
        <v>0</v>
      </c>
      <c r="T162" s="204"/>
      <c r="U162" s="204"/>
      <c r="V162" s="201"/>
      <c r="W162" s="201"/>
      <c r="X162" s="201"/>
      <c r="Y162" s="201"/>
      <c r="Z162" s="204"/>
      <c r="AA162" s="204"/>
      <c r="AB162" s="204"/>
      <c r="AC162" s="201"/>
      <c r="AD162" s="201"/>
      <c r="AE162" s="201"/>
      <c r="AF162" s="201"/>
      <c r="AG162" s="204"/>
      <c r="AH162" s="204"/>
      <c r="AI162" s="204"/>
      <c r="AJ162" s="201"/>
      <c r="AK162" s="201"/>
      <c r="AL162" s="201"/>
      <c r="AM162" s="201"/>
      <c r="AN162" s="204"/>
      <c r="AO162" s="204"/>
      <c r="AP162" s="204"/>
      <c r="AQ162" s="204"/>
      <c r="AR162" s="204"/>
      <c r="AS162" s="204"/>
      <c r="AT162" s="204"/>
      <c r="AU162" s="204"/>
      <c r="AV162" s="204"/>
      <c r="AW162" s="204"/>
      <c r="AX162" s="204"/>
      <c r="AY162" s="204"/>
      <c r="AZ162" s="237">
        <f t="shared" si="117"/>
        <v>0</v>
      </c>
      <c r="BA162" s="238">
        <f t="shared" si="118"/>
        <v>0</v>
      </c>
      <c r="BB162" s="238">
        <f>BD162/勤務日数!$E$20</f>
        <v>0</v>
      </c>
      <c r="BC162" s="238">
        <f t="shared" si="106"/>
        <v>0</v>
      </c>
      <c r="BD162" s="29">
        <f>(DAY(BE162)*24+HOUR(BE162)+MINUTE(BE162)/60)/勤務日数!$F$17</f>
        <v>0</v>
      </c>
      <c r="BE162" s="202">
        <f t="shared" si="107"/>
        <v>0</v>
      </c>
      <c r="BF162" s="238">
        <f>BH162/勤務日数!$E$20</f>
        <v>0</v>
      </c>
      <c r="BG162" s="238">
        <f t="shared" si="115"/>
        <v>0</v>
      </c>
      <c r="BH162" s="29">
        <f>(DAY(BI162)*24+HOUR(BI162)+MINUTE(BI162)/60)/勤務日数!$F$17</f>
        <v>0</v>
      </c>
      <c r="BI162" s="202">
        <f t="shared" si="108"/>
        <v>0</v>
      </c>
      <c r="BJ162" s="238">
        <f>BL162/勤務日数!$E$20</f>
        <v>0</v>
      </c>
      <c r="BK162" s="238">
        <f t="shared" si="116"/>
        <v>0</v>
      </c>
      <c r="BL162" s="29">
        <f>(DAY(BM162)*24+HOUR(BM162)+MINUTE(BM162)/60)/勤務日数!$F$17</f>
        <v>0</v>
      </c>
      <c r="BM162" s="202">
        <f t="shared" si="109"/>
        <v>0</v>
      </c>
      <c r="BN162" s="238">
        <f>BP162/勤務日数!$E$20</f>
        <v>0</v>
      </c>
      <c r="BO162" s="238">
        <f t="shared" si="112"/>
        <v>0</v>
      </c>
      <c r="BP162" s="29">
        <f>(DAY(BQ162)*24+HOUR(BQ162)+MINUTE(BQ162)/60)/勤務日数!$F$17</f>
        <v>0</v>
      </c>
      <c r="BQ162" s="202">
        <f t="shared" si="110"/>
        <v>0</v>
      </c>
      <c r="BR162" s="238">
        <f>BT162/勤務日数!$E$20</f>
        <v>0</v>
      </c>
      <c r="BS162" s="238">
        <f t="shared" si="113"/>
        <v>0</v>
      </c>
      <c r="BT162" s="29">
        <f>(DAY(BU162)*24+HOUR(BU162)+MINUTE(BU162)/60)/勤務日数!$F$17</f>
        <v>0</v>
      </c>
      <c r="BU162" s="202">
        <f t="shared" si="111"/>
        <v>0</v>
      </c>
    </row>
    <row r="163" spans="1:73 16364:16364" ht="12.6" customHeight="1">
      <c r="A163" s="174" t="str">
        <f t="shared" si="114"/>
        <v/>
      </c>
      <c r="B163" s="195">
        <v>1</v>
      </c>
      <c r="C163" s="240" t="s">
        <v>644</v>
      </c>
      <c r="D163" s="310" t="s">
        <v>350</v>
      </c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7"/>
      <c r="P163" s="287"/>
      <c r="Q163" s="216"/>
      <c r="R163" s="29"/>
      <c r="S163" s="201">
        <v>0</v>
      </c>
      <c r="T163" s="204"/>
      <c r="U163" s="204"/>
      <c r="V163" s="201"/>
      <c r="W163" s="201"/>
      <c r="X163" s="201"/>
      <c r="Y163" s="201"/>
      <c r="Z163" s="204"/>
      <c r="AA163" s="204"/>
      <c r="AB163" s="204"/>
      <c r="AC163" s="201"/>
      <c r="AD163" s="201"/>
      <c r="AE163" s="201"/>
      <c r="AF163" s="201"/>
      <c r="AG163" s="204"/>
      <c r="AH163" s="204"/>
      <c r="AI163" s="204"/>
      <c r="AJ163" s="201"/>
      <c r="AK163" s="201"/>
      <c r="AL163" s="201"/>
      <c r="AM163" s="201"/>
      <c r="AN163" s="204"/>
      <c r="AO163" s="204"/>
      <c r="AP163" s="204"/>
      <c r="AQ163" s="204"/>
      <c r="AR163" s="204"/>
      <c r="AS163" s="204"/>
      <c r="AT163" s="204"/>
      <c r="AU163" s="204"/>
      <c r="AV163" s="204"/>
      <c r="AW163" s="204"/>
      <c r="AX163" s="204"/>
      <c r="AY163" s="204"/>
      <c r="AZ163" s="237">
        <f t="shared" si="117"/>
        <v>0</v>
      </c>
      <c r="BA163" s="238">
        <f t="shared" si="118"/>
        <v>0</v>
      </c>
      <c r="BB163" s="238">
        <f>BD163/勤務日数!$E$20</f>
        <v>0</v>
      </c>
      <c r="BC163" s="238">
        <f t="shared" si="106"/>
        <v>0</v>
      </c>
      <c r="BD163" s="29">
        <f>(DAY(BE163)*24+HOUR(BE163)+MINUTE(BE163)/60)/勤務日数!$F$17</f>
        <v>0</v>
      </c>
      <c r="BE163" s="202">
        <f t="shared" si="107"/>
        <v>0</v>
      </c>
      <c r="BF163" s="238">
        <f>BH163/勤務日数!$E$20</f>
        <v>0</v>
      </c>
      <c r="BG163" s="238">
        <f t="shared" si="115"/>
        <v>0</v>
      </c>
      <c r="BH163" s="29">
        <f>(DAY(BI163)*24+HOUR(BI163)+MINUTE(BI163)/60)/勤務日数!$F$17</f>
        <v>0</v>
      </c>
      <c r="BI163" s="202">
        <f t="shared" si="108"/>
        <v>0</v>
      </c>
      <c r="BJ163" s="238">
        <f>BL163/勤務日数!$E$20</f>
        <v>0</v>
      </c>
      <c r="BK163" s="238">
        <f t="shared" si="116"/>
        <v>0</v>
      </c>
      <c r="BL163" s="29">
        <f>(DAY(BM163)*24+HOUR(BM163)+MINUTE(BM163)/60)/勤務日数!$F$17</f>
        <v>0</v>
      </c>
      <c r="BM163" s="202">
        <f t="shared" si="109"/>
        <v>0</v>
      </c>
      <c r="BN163" s="238">
        <f>BP163/勤務日数!$E$20</f>
        <v>0</v>
      </c>
      <c r="BO163" s="238">
        <f t="shared" si="112"/>
        <v>0</v>
      </c>
      <c r="BP163" s="29">
        <f>(DAY(BQ163)*24+HOUR(BQ163)+MINUTE(BQ163)/60)/勤務日数!$F$17</f>
        <v>0</v>
      </c>
      <c r="BQ163" s="202">
        <f t="shared" si="110"/>
        <v>0</v>
      </c>
      <c r="BR163" s="238">
        <f>BT163/勤務日数!$E$20</f>
        <v>0</v>
      </c>
      <c r="BS163" s="238">
        <f t="shared" si="113"/>
        <v>0</v>
      </c>
      <c r="BT163" s="29">
        <f>(DAY(BU163)*24+HOUR(BU163)+MINUTE(BU163)/60)/勤務日数!$F$17</f>
        <v>0</v>
      </c>
      <c r="BU163" s="202">
        <f t="shared" si="111"/>
        <v>0</v>
      </c>
    </row>
    <row r="164" spans="1:73 16364:16364" ht="12.6" customHeight="1">
      <c r="A164" s="174" t="str">
        <f t="shared" si="114"/>
        <v/>
      </c>
      <c r="B164" s="195">
        <v>2</v>
      </c>
      <c r="C164" s="240" t="s">
        <v>644</v>
      </c>
      <c r="D164" s="310" t="s">
        <v>350</v>
      </c>
      <c r="E164" s="286" t="s">
        <v>84</v>
      </c>
      <c r="F164" s="286" t="s">
        <v>85</v>
      </c>
      <c r="G164" s="286" t="s">
        <v>379</v>
      </c>
      <c r="H164" s="286" t="s">
        <v>380</v>
      </c>
      <c r="I164" s="286"/>
      <c r="J164" s="286"/>
      <c r="K164" s="286"/>
      <c r="L164" s="286"/>
      <c r="M164" s="286"/>
      <c r="N164" s="286"/>
      <c r="O164" s="287" t="s">
        <v>222</v>
      </c>
      <c r="P164" s="287"/>
      <c r="Q164" s="216" t="s">
        <v>662</v>
      </c>
      <c r="R164" s="29" t="s">
        <v>235</v>
      </c>
      <c r="S164" s="201">
        <v>0</v>
      </c>
      <c r="T164" s="204"/>
      <c r="U164" s="204"/>
      <c r="V164" s="201"/>
      <c r="W164" s="201"/>
      <c r="X164" s="201"/>
      <c r="Y164" s="201"/>
      <c r="Z164" s="204"/>
      <c r="AA164" s="204"/>
      <c r="AB164" s="204"/>
      <c r="AC164" s="201"/>
      <c r="AD164" s="201"/>
      <c r="AE164" s="201"/>
      <c r="AF164" s="201"/>
      <c r="AG164" s="204"/>
      <c r="AH164" s="204"/>
      <c r="AI164" s="204"/>
      <c r="AJ164" s="201"/>
      <c r="AK164" s="201"/>
      <c r="AL164" s="201"/>
      <c r="AM164" s="201"/>
      <c r="AN164" s="204"/>
      <c r="AO164" s="204"/>
      <c r="AP164" s="204"/>
      <c r="AQ164" s="204"/>
      <c r="AR164" s="204"/>
      <c r="AS164" s="204"/>
      <c r="AT164" s="204"/>
      <c r="AU164" s="204"/>
      <c r="AV164" s="204"/>
      <c r="AW164" s="204"/>
      <c r="AX164" s="204"/>
      <c r="AY164" s="204"/>
      <c r="AZ164" s="237">
        <f t="shared" si="117"/>
        <v>0</v>
      </c>
      <c r="BA164" s="238">
        <f t="shared" si="118"/>
        <v>0</v>
      </c>
      <c r="BB164" s="238">
        <f>BD164/勤務日数!$E$20</f>
        <v>0</v>
      </c>
      <c r="BC164" s="238">
        <f t="shared" si="106"/>
        <v>0</v>
      </c>
      <c r="BD164" s="29">
        <f>(DAY(BE164)*24+HOUR(BE164)+MINUTE(BE164)/60)/勤務日数!$F$17</f>
        <v>0</v>
      </c>
      <c r="BE164" s="202">
        <f t="shared" si="107"/>
        <v>0</v>
      </c>
      <c r="BF164" s="238">
        <f>BH164/勤務日数!$E$20</f>
        <v>0</v>
      </c>
      <c r="BG164" s="238">
        <f t="shared" si="115"/>
        <v>0</v>
      </c>
      <c r="BH164" s="29">
        <f>(DAY(BI164)*24+HOUR(BI164)+MINUTE(BI164)/60)/勤務日数!$F$17</f>
        <v>0</v>
      </c>
      <c r="BI164" s="202">
        <f t="shared" si="108"/>
        <v>0</v>
      </c>
      <c r="BJ164" s="238">
        <f>BL164/勤務日数!$E$20</f>
        <v>0</v>
      </c>
      <c r="BK164" s="238">
        <f t="shared" si="116"/>
        <v>0</v>
      </c>
      <c r="BL164" s="29">
        <f>(DAY(BM164)*24+HOUR(BM164)+MINUTE(BM164)/60)/勤務日数!$F$17</f>
        <v>0</v>
      </c>
      <c r="BM164" s="202">
        <f t="shared" si="109"/>
        <v>0</v>
      </c>
      <c r="BN164" s="238">
        <f>BP164/勤務日数!$E$20</f>
        <v>0</v>
      </c>
      <c r="BO164" s="238">
        <f t="shared" si="112"/>
        <v>0</v>
      </c>
      <c r="BP164" s="29">
        <f>(DAY(BQ164)*24+HOUR(BQ164)+MINUTE(BQ164)/60)/勤務日数!$F$17</f>
        <v>0</v>
      </c>
      <c r="BQ164" s="202">
        <f t="shared" si="110"/>
        <v>0</v>
      </c>
      <c r="BR164" s="238">
        <f>BT164/勤務日数!$E$20</f>
        <v>0</v>
      </c>
      <c r="BS164" s="238">
        <f t="shared" si="113"/>
        <v>0</v>
      </c>
      <c r="BT164" s="29">
        <f>(DAY(BU164)*24+HOUR(BU164)+MINUTE(BU164)/60)/勤務日数!$F$17</f>
        <v>0</v>
      </c>
      <c r="BU164" s="202">
        <f t="shared" si="111"/>
        <v>0</v>
      </c>
    </row>
    <row r="165" spans="1:73 16364:16364" ht="12.6" customHeight="1">
      <c r="A165" s="174" t="str">
        <f t="shared" si="114"/>
        <v/>
      </c>
      <c r="B165" s="195">
        <v>3</v>
      </c>
      <c r="C165" s="240" t="s">
        <v>644</v>
      </c>
      <c r="D165" s="310" t="s">
        <v>350</v>
      </c>
      <c r="E165" s="286" t="s">
        <v>84</v>
      </c>
      <c r="F165" s="286" t="s">
        <v>322</v>
      </c>
      <c r="G165" s="286" t="s">
        <v>108</v>
      </c>
      <c r="H165" s="286"/>
      <c r="I165" s="286"/>
      <c r="J165" s="286"/>
      <c r="K165" s="286"/>
      <c r="L165" s="286"/>
      <c r="M165" s="286"/>
      <c r="N165" s="286"/>
      <c r="O165" s="287" t="s">
        <v>222</v>
      </c>
      <c r="P165" s="287"/>
      <c r="Q165" s="216" t="s">
        <v>907</v>
      </c>
      <c r="R165" s="29" t="s">
        <v>289</v>
      </c>
      <c r="S165" s="201">
        <v>0</v>
      </c>
      <c r="T165" s="204"/>
      <c r="U165" s="204"/>
      <c r="V165" s="201"/>
      <c r="W165" s="201"/>
      <c r="X165" s="201"/>
      <c r="Y165" s="201"/>
      <c r="Z165" s="204"/>
      <c r="AA165" s="204"/>
      <c r="AB165" s="204"/>
      <c r="AC165" s="201"/>
      <c r="AD165" s="201"/>
      <c r="AE165" s="201"/>
      <c r="AF165" s="201"/>
      <c r="AG165" s="204"/>
      <c r="AH165" s="204"/>
      <c r="AI165" s="204"/>
      <c r="AJ165" s="201"/>
      <c r="AK165" s="201"/>
      <c r="AL165" s="201"/>
      <c r="AM165" s="201"/>
      <c r="AN165" s="204"/>
      <c r="AO165" s="204"/>
      <c r="AP165" s="204"/>
      <c r="AQ165" s="204"/>
      <c r="AR165" s="204"/>
      <c r="AS165" s="204"/>
      <c r="AT165" s="204"/>
      <c r="AU165" s="204"/>
      <c r="AV165" s="204"/>
      <c r="AW165" s="204"/>
      <c r="AX165" s="204"/>
      <c r="AY165" s="204"/>
      <c r="AZ165" s="237">
        <f t="shared" si="117"/>
        <v>0</v>
      </c>
      <c r="BA165" s="238">
        <f t="shared" si="118"/>
        <v>0</v>
      </c>
      <c r="BB165" s="238">
        <f>BD165/勤務日数!$E$20</f>
        <v>0</v>
      </c>
      <c r="BC165" s="238">
        <f t="shared" si="106"/>
        <v>0</v>
      </c>
      <c r="BD165" s="29">
        <f>(DAY(BE165)*24+HOUR(BE165)+MINUTE(BE165)/60)/勤務日数!$F$17</f>
        <v>0</v>
      </c>
      <c r="BE165" s="202">
        <f t="shared" si="107"/>
        <v>0</v>
      </c>
      <c r="BF165" s="238">
        <f>BH165/勤務日数!$E$20</f>
        <v>0</v>
      </c>
      <c r="BG165" s="238">
        <f t="shared" si="115"/>
        <v>0</v>
      </c>
      <c r="BH165" s="29">
        <f>(DAY(BI165)*24+HOUR(BI165)+MINUTE(BI165)/60)/勤務日数!$F$17</f>
        <v>0</v>
      </c>
      <c r="BI165" s="202">
        <f t="shared" si="108"/>
        <v>0</v>
      </c>
      <c r="BJ165" s="238">
        <f>BL165/勤務日数!$E$20</f>
        <v>0</v>
      </c>
      <c r="BK165" s="238">
        <f t="shared" si="116"/>
        <v>0</v>
      </c>
      <c r="BL165" s="29">
        <f>(DAY(BM165)*24+HOUR(BM165)+MINUTE(BM165)/60)/勤務日数!$F$17</f>
        <v>0</v>
      </c>
      <c r="BM165" s="202">
        <f t="shared" si="109"/>
        <v>0</v>
      </c>
      <c r="BN165" s="238">
        <f>BP165/勤務日数!$E$20</f>
        <v>0</v>
      </c>
      <c r="BO165" s="238">
        <f t="shared" si="112"/>
        <v>0</v>
      </c>
      <c r="BP165" s="29">
        <f>(DAY(BQ165)*24+HOUR(BQ165)+MINUTE(BQ165)/60)/勤務日数!$F$17</f>
        <v>0</v>
      </c>
      <c r="BQ165" s="202">
        <f t="shared" si="110"/>
        <v>0</v>
      </c>
      <c r="BR165" s="238">
        <f>BT165/勤務日数!$E$20</f>
        <v>0</v>
      </c>
      <c r="BS165" s="238">
        <f t="shared" si="113"/>
        <v>0</v>
      </c>
      <c r="BT165" s="29">
        <f>(DAY(BU165)*24+HOUR(BU165)+MINUTE(BU165)/60)/勤務日数!$F$17</f>
        <v>0</v>
      </c>
      <c r="BU165" s="202">
        <f t="shared" si="111"/>
        <v>0</v>
      </c>
    </row>
    <row r="166" spans="1:73 16364:16364" ht="12.6" customHeight="1">
      <c r="A166" s="174" t="str">
        <f t="shared" si="114"/>
        <v/>
      </c>
      <c r="B166" s="195">
        <v>4</v>
      </c>
      <c r="C166" s="240" t="s">
        <v>644</v>
      </c>
      <c r="D166" s="310" t="s">
        <v>350</v>
      </c>
      <c r="E166" s="286" t="s">
        <v>84</v>
      </c>
      <c r="F166" s="286" t="s">
        <v>85</v>
      </c>
      <c r="G166" s="286" t="s">
        <v>379</v>
      </c>
      <c r="H166" s="286" t="s">
        <v>380</v>
      </c>
      <c r="I166" s="286"/>
      <c r="J166" s="286"/>
      <c r="K166" s="286"/>
      <c r="L166" s="286"/>
      <c r="M166" s="286"/>
      <c r="N166" s="286"/>
      <c r="O166" s="287" t="s">
        <v>222</v>
      </c>
      <c r="P166" s="283"/>
      <c r="Q166" s="216" t="s">
        <v>652</v>
      </c>
      <c r="R166" s="29" t="s">
        <v>235</v>
      </c>
      <c r="S166" s="201">
        <v>0</v>
      </c>
      <c r="T166" s="204"/>
      <c r="U166" s="204"/>
      <c r="V166" s="201"/>
      <c r="W166" s="201"/>
      <c r="X166" s="201"/>
      <c r="Y166" s="201"/>
      <c r="Z166" s="204"/>
      <c r="AA166" s="204"/>
      <c r="AB166" s="204"/>
      <c r="AC166" s="201"/>
      <c r="AD166" s="201"/>
      <c r="AE166" s="201"/>
      <c r="AF166" s="201"/>
      <c r="AG166" s="204"/>
      <c r="AH166" s="204"/>
      <c r="AI166" s="204"/>
      <c r="AJ166" s="201"/>
      <c r="AK166" s="201"/>
      <c r="AL166" s="201"/>
      <c r="AM166" s="201"/>
      <c r="AN166" s="204"/>
      <c r="AO166" s="204"/>
      <c r="AP166" s="204"/>
      <c r="AQ166" s="204"/>
      <c r="AR166" s="204"/>
      <c r="AS166" s="204"/>
      <c r="AT166" s="204"/>
      <c r="AU166" s="204"/>
      <c r="AV166" s="204"/>
      <c r="AW166" s="204"/>
      <c r="AX166" s="204"/>
      <c r="AY166" s="204"/>
      <c r="AZ166" s="237">
        <f t="shared" si="117"/>
        <v>0</v>
      </c>
      <c r="BA166" s="238">
        <f t="shared" si="118"/>
        <v>0</v>
      </c>
      <c r="BB166" s="238">
        <f>BD166/勤務日数!$E$20</f>
        <v>0</v>
      </c>
      <c r="BC166" s="238">
        <f t="shared" si="106"/>
        <v>0</v>
      </c>
      <c r="BD166" s="29">
        <f>(DAY(BE166)*24+HOUR(BE166)+MINUTE(BE166)/60)/勤務日数!$F$17</f>
        <v>0</v>
      </c>
      <c r="BE166" s="202">
        <f t="shared" si="107"/>
        <v>0</v>
      </c>
      <c r="BF166" s="238">
        <f>BH166/勤務日数!$E$20</f>
        <v>0</v>
      </c>
      <c r="BG166" s="238">
        <f t="shared" si="115"/>
        <v>0</v>
      </c>
      <c r="BH166" s="29">
        <f>(DAY(BI166)*24+HOUR(BI166)+MINUTE(BI166)/60)/勤務日数!$F$17</f>
        <v>0</v>
      </c>
      <c r="BI166" s="202">
        <f t="shared" si="108"/>
        <v>0</v>
      </c>
      <c r="BJ166" s="238">
        <f>BL166/勤務日数!$E$20</f>
        <v>0</v>
      </c>
      <c r="BK166" s="238">
        <f t="shared" si="116"/>
        <v>0</v>
      </c>
      <c r="BL166" s="29">
        <f>(DAY(BM166)*24+HOUR(BM166)+MINUTE(BM166)/60)/勤務日数!$F$17</f>
        <v>0</v>
      </c>
      <c r="BM166" s="202">
        <f t="shared" si="109"/>
        <v>0</v>
      </c>
      <c r="BN166" s="238">
        <f>BP166/勤務日数!$E$20</f>
        <v>0</v>
      </c>
      <c r="BO166" s="238">
        <f t="shared" si="112"/>
        <v>0</v>
      </c>
      <c r="BP166" s="29">
        <f>(DAY(BQ166)*24+HOUR(BQ166)+MINUTE(BQ166)/60)/勤務日数!$F$17</f>
        <v>0</v>
      </c>
      <c r="BQ166" s="202">
        <f t="shared" si="110"/>
        <v>0</v>
      </c>
      <c r="BR166" s="238">
        <f>BT166/勤務日数!$E$20</f>
        <v>0</v>
      </c>
      <c r="BS166" s="238">
        <f t="shared" si="113"/>
        <v>0</v>
      </c>
      <c r="BT166" s="29">
        <f>(DAY(BU166)*24+HOUR(BU166)+MINUTE(BU166)/60)/勤務日数!$F$17</f>
        <v>0</v>
      </c>
      <c r="BU166" s="202">
        <f t="shared" si="111"/>
        <v>0</v>
      </c>
    </row>
    <row r="167" spans="1:73 16364:16364" ht="12.6" customHeight="1">
      <c r="A167" s="174" t="str">
        <f t="shared" si="114"/>
        <v/>
      </c>
      <c r="B167" s="195">
        <v>5</v>
      </c>
      <c r="C167" s="240" t="s">
        <v>644</v>
      </c>
      <c r="D167" s="310" t="s">
        <v>350</v>
      </c>
      <c r="E167" s="286" t="s">
        <v>84</v>
      </c>
      <c r="F167" s="286" t="s">
        <v>85</v>
      </c>
      <c r="G167" s="286" t="s">
        <v>378</v>
      </c>
      <c r="H167" s="286"/>
      <c r="I167" s="286"/>
      <c r="J167" s="286"/>
      <c r="K167" s="286"/>
      <c r="L167" s="286"/>
      <c r="M167" s="286"/>
      <c r="N167" s="286"/>
      <c r="O167" s="287" t="s">
        <v>222</v>
      </c>
      <c r="P167" s="287"/>
      <c r="Q167" s="216" t="s">
        <v>678</v>
      </c>
      <c r="R167" s="29" t="s">
        <v>234</v>
      </c>
      <c r="S167" s="201">
        <v>0</v>
      </c>
      <c r="T167" s="204"/>
      <c r="U167" s="204"/>
      <c r="V167" s="201"/>
      <c r="W167" s="201"/>
      <c r="X167" s="201"/>
      <c r="Y167" s="201"/>
      <c r="Z167" s="204"/>
      <c r="AA167" s="204"/>
      <c r="AB167" s="204"/>
      <c r="AC167" s="201"/>
      <c r="AD167" s="201"/>
      <c r="AE167" s="201"/>
      <c r="AF167" s="201"/>
      <c r="AG167" s="204"/>
      <c r="AH167" s="204"/>
      <c r="AI167" s="204"/>
      <c r="AJ167" s="201"/>
      <c r="AK167" s="201"/>
      <c r="AL167" s="201"/>
      <c r="AM167" s="201"/>
      <c r="AN167" s="204"/>
      <c r="AO167" s="204"/>
      <c r="AP167" s="204"/>
      <c r="AQ167" s="204"/>
      <c r="AR167" s="204"/>
      <c r="AS167" s="204"/>
      <c r="AT167" s="204"/>
      <c r="AU167" s="204"/>
      <c r="AV167" s="204"/>
      <c r="AW167" s="204"/>
      <c r="AX167" s="204"/>
      <c r="AY167" s="204"/>
      <c r="AZ167" s="237">
        <f t="shared" si="117"/>
        <v>0</v>
      </c>
      <c r="BA167" s="238">
        <f t="shared" si="118"/>
        <v>0</v>
      </c>
      <c r="BB167" s="238">
        <f>BD167/勤務日数!$E$20</f>
        <v>0</v>
      </c>
      <c r="BC167" s="238">
        <f t="shared" si="106"/>
        <v>0</v>
      </c>
      <c r="BD167" s="29">
        <f>(DAY(BE167)*24+HOUR(BE167)+MINUTE(BE167)/60)/勤務日数!$F$17</f>
        <v>0</v>
      </c>
      <c r="BE167" s="202">
        <f t="shared" si="107"/>
        <v>0</v>
      </c>
      <c r="BF167" s="238">
        <f>BH167/勤務日数!$E$20</f>
        <v>0</v>
      </c>
      <c r="BG167" s="238">
        <f t="shared" si="115"/>
        <v>0</v>
      </c>
      <c r="BH167" s="29">
        <f>(DAY(BI167)*24+HOUR(BI167)+MINUTE(BI167)/60)/勤務日数!$F$17</f>
        <v>0</v>
      </c>
      <c r="BI167" s="202">
        <f t="shared" si="108"/>
        <v>0</v>
      </c>
      <c r="BJ167" s="238">
        <f>BL167/勤務日数!$E$20</f>
        <v>0</v>
      </c>
      <c r="BK167" s="238">
        <f t="shared" si="116"/>
        <v>0</v>
      </c>
      <c r="BL167" s="29">
        <f>(DAY(BM167)*24+HOUR(BM167)+MINUTE(BM167)/60)/勤務日数!$F$17</f>
        <v>0</v>
      </c>
      <c r="BM167" s="202">
        <f t="shared" si="109"/>
        <v>0</v>
      </c>
      <c r="BN167" s="238">
        <f>BP167/勤務日数!$E$20</f>
        <v>0</v>
      </c>
      <c r="BO167" s="238">
        <f t="shared" si="112"/>
        <v>0</v>
      </c>
      <c r="BP167" s="29">
        <f>(DAY(BQ167)*24+HOUR(BQ167)+MINUTE(BQ167)/60)/勤務日数!$F$17</f>
        <v>0</v>
      </c>
      <c r="BQ167" s="202">
        <f t="shared" si="110"/>
        <v>0</v>
      </c>
      <c r="BR167" s="238">
        <f>BT167/勤務日数!$E$20</f>
        <v>0</v>
      </c>
      <c r="BS167" s="238">
        <f t="shared" si="113"/>
        <v>0</v>
      </c>
      <c r="BT167" s="29">
        <f>(DAY(BU167)*24+HOUR(BU167)+MINUTE(BU167)/60)/勤務日数!$F$17</f>
        <v>0</v>
      </c>
      <c r="BU167" s="202">
        <f t="shared" si="111"/>
        <v>0</v>
      </c>
    </row>
    <row r="168" spans="1:73 16364:16364" ht="12.6" customHeight="1">
      <c r="A168" s="174" t="str">
        <f t="shared" si="114"/>
        <v/>
      </c>
      <c r="B168" s="195">
        <v>6</v>
      </c>
      <c r="C168" s="240" t="s">
        <v>644</v>
      </c>
      <c r="D168" s="310" t="s">
        <v>350</v>
      </c>
      <c r="E168" s="286" t="s">
        <v>84</v>
      </c>
      <c r="F168" s="286" t="s">
        <v>393</v>
      </c>
      <c r="G168" s="286" t="s">
        <v>394</v>
      </c>
      <c r="H168" s="286"/>
      <c r="I168" s="286"/>
      <c r="J168" s="286"/>
      <c r="K168" s="286"/>
      <c r="L168" s="286"/>
      <c r="M168" s="286"/>
      <c r="N168" s="286"/>
      <c r="O168" s="287" t="s">
        <v>222</v>
      </c>
      <c r="P168" s="287"/>
      <c r="Q168" s="216" t="s">
        <v>395</v>
      </c>
      <c r="R168" s="29" t="s">
        <v>290</v>
      </c>
      <c r="S168" s="201">
        <v>0</v>
      </c>
      <c r="T168" s="204"/>
      <c r="U168" s="204"/>
      <c r="V168" s="201"/>
      <c r="W168" s="201"/>
      <c r="X168" s="201"/>
      <c r="Y168" s="201"/>
      <c r="Z168" s="204"/>
      <c r="AA168" s="204"/>
      <c r="AB168" s="204"/>
      <c r="AC168" s="201"/>
      <c r="AD168" s="201"/>
      <c r="AE168" s="201"/>
      <c r="AF168" s="201"/>
      <c r="AG168" s="204"/>
      <c r="AH168" s="204"/>
      <c r="AI168" s="204"/>
      <c r="AJ168" s="201"/>
      <c r="AK168" s="201"/>
      <c r="AL168" s="201"/>
      <c r="AM168" s="201"/>
      <c r="AN168" s="204"/>
      <c r="AO168" s="204"/>
      <c r="AP168" s="204"/>
      <c r="AQ168" s="204"/>
      <c r="AR168" s="204"/>
      <c r="AS168" s="204"/>
      <c r="AT168" s="204"/>
      <c r="AU168" s="204"/>
      <c r="AV168" s="204"/>
      <c r="AW168" s="204"/>
      <c r="AX168" s="204"/>
      <c r="AY168" s="204"/>
      <c r="AZ168" s="237">
        <f t="shared" si="117"/>
        <v>0</v>
      </c>
      <c r="BA168" s="238">
        <f t="shared" si="118"/>
        <v>0</v>
      </c>
      <c r="BB168" s="238">
        <f>BD168/勤務日数!$E$20</f>
        <v>0</v>
      </c>
      <c r="BC168" s="238">
        <f t="shared" si="106"/>
        <v>0</v>
      </c>
      <c r="BD168" s="29">
        <f>(DAY(BE168)*24+HOUR(BE168)+MINUTE(BE168)/60)/勤務日数!$F$17</f>
        <v>0</v>
      </c>
      <c r="BE168" s="202">
        <f t="shared" si="107"/>
        <v>0</v>
      </c>
      <c r="BF168" s="238">
        <f>BH168/勤務日数!$E$20</f>
        <v>0</v>
      </c>
      <c r="BG168" s="238">
        <f t="shared" si="115"/>
        <v>0</v>
      </c>
      <c r="BH168" s="29">
        <f>(DAY(BI168)*24+HOUR(BI168)+MINUTE(BI168)/60)/勤務日数!$F$17</f>
        <v>0</v>
      </c>
      <c r="BI168" s="202">
        <f t="shared" si="108"/>
        <v>0</v>
      </c>
      <c r="BJ168" s="238">
        <f>BL168/勤務日数!$E$20</f>
        <v>0</v>
      </c>
      <c r="BK168" s="238">
        <f t="shared" si="116"/>
        <v>0</v>
      </c>
      <c r="BL168" s="29">
        <f>(DAY(BM168)*24+HOUR(BM168)+MINUTE(BM168)/60)/勤務日数!$F$17</f>
        <v>0</v>
      </c>
      <c r="BM168" s="202">
        <f t="shared" si="109"/>
        <v>0</v>
      </c>
      <c r="BN168" s="238">
        <f>BP168/勤務日数!$E$20</f>
        <v>0</v>
      </c>
      <c r="BO168" s="238">
        <f t="shared" si="112"/>
        <v>0</v>
      </c>
      <c r="BP168" s="29">
        <f>(DAY(BQ168)*24+HOUR(BQ168)+MINUTE(BQ168)/60)/勤務日数!$F$17</f>
        <v>0</v>
      </c>
      <c r="BQ168" s="202">
        <f t="shared" si="110"/>
        <v>0</v>
      </c>
      <c r="BR168" s="238">
        <f>BT168/勤務日数!$E$20</f>
        <v>0</v>
      </c>
      <c r="BS168" s="238">
        <f t="shared" si="113"/>
        <v>0</v>
      </c>
      <c r="BT168" s="29">
        <f>(DAY(BU168)*24+HOUR(BU168)+MINUTE(BU168)/60)/勤務日数!$F$17</f>
        <v>0</v>
      </c>
      <c r="BU168" s="202">
        <f t="shared" si="111"/>
        <v>0</v>
      </c>
    </row>
    <row r="169" spans="1:73 16364:16364" ht="12.6" customHeight="1">
      <c r="A169" s="174" t="str">
        <f t="shared" si="114"/>
        <v>STMF_BRANCH-1243</v>
      </c>
      <c r="B169" s="195">
        <v>7</v>
      </c>
      <c r="C169" s="240" t="s">
        <v>644</v>
      </c>
      <c r="D169" s="310" t="s">
        <v>350</v>
      </c>
      <c r="E169" s="196" t="s">
        <v>84</v>
      </c>
      <c r="F169" s="196" t="s">
        <v>85</v>
      </c>
      <c r="G169" s="196" t="s">
        <v>330</v>
      </c>
      <c r="H169" s="196" t="s">
        <v>354</v>
      </c>
      <c r="I169" s="196" t="s">
        <v>355</v>
      </c>
      <c r="J169" s="196"/>
      <c r="K169" s="196"/>
      <c r="L169" s="196"/>
      <c r="M169" s="286"/>
      <c r="N169" s="286"/>
      <c r="O169" s="198" t="s">
        <v>222</v>
      </c>
      <c r="P169" s="287" t="s">
        <v>650</v>
      </c>
      <c r="Q169" s="216" t="s">
        <v>668</v>
      </c>
      <c r="R169" s="29" t="s">
        <v>359</v>
      </c>
      <c r="S169" s="201">
        <v>0</v>
      </c>
      <c r="T169" s="203"/>
      <c r="U169" s="203"/>
      <c r="V169" s="202"/>
      <c r="W169" s="202"/>
      <c r="X169" s="202"/>
      <c r="Y169" s="202"/>
      <c r="Z169" s="203"/>
      <c r="AA169" s="203"/>
      <c r="AB169" s="203"/>
      <c r="AC169" s="202"/>
      <c r="AD169" s="202"/>
      <c r="AE169" s="202"/>
      <c r="AF169" s="202"/>
      <c r="AG169" s="203"/>
      <c r="AH169" s="203"/>
      <c r="AI169" s="203"/>
      <c r="AJ169" s="202"/>
      <c r="AK169" s="202"/>
      <c r="AL169" s="202"/>
      <c r="AM169" s="202"/>
      <c r="AN169" s="203"/>
      <c r="AO169" s="203"/>
      <c r="AP169" s="203"/>
      <c r="AQ169" s="203"/>
      <c r="AR169" s="203"/>
      <c r="AS169" s="203"/>
      <c r="AT169" s="203"/>
      <c r="AU169" s="203"/>
      <c r="AV169" s="203"/>
      <c r="AW169" s="203"/>
      <c r="AX169" s="203"/>
      <c r="AY169" s="204"/>
      <c r="AZ169" s="237">
        <f t="shared" si="36"/>
        <v>0</v>
      </c>
      <c r="BA169" s="238">
        <f t="shared" si="37"/>
        <v>0</v>
      </c>
      <c r="BB169" s="238">
        <f>BD169/勤務日数!$E$20</f>
        <v>0</v>
      </c>
      <c r="BC169" s="238">
        <f t="shared" si="106"/>
        <v>0</v>
      </c>
      <c r="BD169" s="29">
        <f>(DAY(BE169)*24+HOUR(BE169)+MINUTE(BE169)/60)/勤務日数!$F$17</f>
        <v>0</v>
      </c>
      <c r="BE169" s="202">
        <f t="shared" si="107"/>
        <v>0</v>
      </c>
      <c r="BF169" s="238">
        <f>BH169/勤務日数!$E$20</f>
        <v>0</v>
      </c>
      <c r="BG169" s="238">
        <f t="shared" si="115"/>
        <v>0</v>
      </c>
      <c r="BH169" s="29">
        <f>(DAY(BI169)*24+HOUR(BI169)+MINUTE(BI169)/60)/勤務日数!$F$17</f>
        <v>0</v>
      </c>
      <c r="BI169" s="202">
        <f t="shared" si="108"/>
        <v>0</v>
      </c>
      <c r="BJ169" s="238">
        <f>BL169/勤務日数!$E$20</f>
        <v>0</v>
      </c>
      <c r="BK169" s="238">
        <f t="shared" si="116"/>
        <v>0</v>
      </c>
      <c r="BL169" s="29">
        <f>(DAY(BM169)*24+HOUR(BM169)+MINUTE(BM169)/60)/勤務日数!$F$17</f>
        <v>0</v>
      </c>
      <c r="BM169" s="202">
        <f t="shared" si="109"/>
        <v>0</v>
      </c>
      <c r="BN169" s="238">
        <f>BP169/勤務日数!$E$20</f>
        <v>0</v>
      </c>
      <c r="BO169" s="238">
        <f t="shared" si="112"/>
        <v>0</v>
      </c>
      <c r="BP169" s="29">
        <f>(DAY(BQ169)*24+HOUR(BQ169)+MINUTE(BQ169)/60)/勤務日数!$F$17</f>
        <v>0</v>
      </c>
      <c r="BQ169" s="202">
        <f t="shared" si="110"/>
        <v>0</v>
      </c>
      <c r="BR169" s="238">
        <f>BT169/勤務日数!$E$20</f>
        <v>0</v>
      </c>
      <c r="BS169" s="238">
        <f t="shared" si="113"/>
        <v>0</v>
      </c>
      <c r="BT169" s="29">
        <f>(DAY(BU169)*24+HOUR(BU169)+MINUTE(BU169)/60)/勤務日数!$F$17</f>
        <v>0</v>
      </c>
      <c r="BU169" s="202">
        <f t="shared" si="111"/>
        <v>0</v>
      </c>
    </row>
    <row r="170" spans="1:73 16364:16364" ht="12.6" customHeight="1">
      <c r="A170" s="174" t="str">
        <f t="shared" si="114"/>
        <v/>
      </c>
      <c r="B170" s="195">
        <v>8</v>
      </c>
      <c r="C170" s="195" t="s">
        <v>644</v>
      </c>
      <c r="D170" s="309" t="s">
        <v>350</v>
      </c>
      <c r="E170" s="196" t="s">
        <v>84</v>
      </c>
      <c r="F170" s="196" t="s">
        <v>322</v>
      </c>
      <c r="G170" s="196" t="s">
        <v>108</v>
      </c>
      <c r="H170" s="196"/>
      <c r="I170" s="196"/>
      <c r="J170" s="196"/>
      <c r="K170" s="196"/>
      <c r="L170" s="196"/>
      <c r="M170" s="286"/>
      <c r="N170" s="286"/>
      <c r="O170" s="198" t="s">
        <v>222</v>
      </c>
      <c r="P170" s="287"/>
      <c r="Q170" s="216" t="s">
        <v>844</v>
      </c>
      <c r="R170" s="29" t="s">
        <v>289</v>
      </c>
      <c r="S170" s="201">
        <v>0</v>
      </c>
      <c r="T170" s="203"/>
      <c r="U170" s="203"/>
      <c r="V170" s="202"/>
      <c r="W170" s="202"/>
      <c r="X170" s="202"/>
      <c r="Y170" s="202"/>
      <c r="Z170" s="203"/>
      <c r="AA170" s="203"/>
      <c r="AB170" s="203"/>
      <c r="AC170" s="202"/>
      <c r="AD170" s="202"/>
      <c r="AE170" s="202"/>
      <c r="AF170" s="202"/>
      <c r="AG170" s="203"/>
      <c r="AH170" s="203"/>
      <c r="AI170" s="203"/>
      <c r="AJ170" s="202"/>
      <c r="AK170" s="202"/>
      <c r="AL170" s="202"/>
      <c r="AM170" s="202"/>
      <c r="AN170" s="203"/>
      <c r="AO170" s="203"/>
      <c r="AP170" s="203"/>
      <c r="AQ170" s="203"/>
      <c r="AR170" s="203"/>
      <c r="AS170" s="203"/>
      <c r="AT170" s="203"/>
      <c r="AU170" s="203"/>
      <c r="AV170" s="203"/>
      <c r="AW170" s="203"/>
      <c r="AX170" s="203"/>
      <c r="AY170" s="204"/>
      <c r="AZ170" s="237">
        <f t="shared" si="36"/>
        <v>0</v>
      </c>
      <c r="BA170" s="238">
        <f t="shared" si="37"/>
        <v>0</v>
      </c>
      <c r="BB170" s="238">
        <f>BD170/勤務日数!$E$20</f>
        <v>0</v>
      </c>
      <c r="BC170" s="238">
        <f t="shared" si="106"/>
        <v>0</v>
      </c>
      <c r="BD170" s="29">
        <f>(DAY(BE170)*24+HOUR(BE170)+MINUTE(BE170)/60)/勤務日数!$F$17</f>
        <v>0</v>
      </c>
      <c r="BE170" s="202">
        <f t="shared" si="107"/>
        <v>0</v>
      </c>
      <c r="BF170" s="238">
        <f>BH170/勤務日数!$E$20</f>
        <v>0</v>
      </c>
      <c r="BG170" s="238">
        <f t="shared" si="115"/>
        <v>0</v>
      </c>
      <c r="BH170" s="29">
        <f>(DAY(BI170)*24+HOUR(BI170)+MINUTE(BI170)/60)/勤務日数!$F$17</f>
        <v>0</v>
      </c>
      <c r="BI170" s="202">
        <f t="shared" si="108"/>
        <v>0</v>
      </c>
      <c r="BJ170" s="238">
        <f>BL170/勤務日数!$E$20</f>
        <v>0</v>
      </c>
      <c r="BK170" s="238">
        <f t="shared" si="116"/>
        <v>0</v>
      </c>
      <c r="BL170" s="29">
        <f>(DAY(BM170)*24+HOUR(BM170)+MINUTE(BM170)/60)/勤務日数!$F$17</f>
        <v>0</v>
      </c>
      <c r="BM170" s="202">
        <f t="shared" si="109"/>
        <v>0</v>
      </c>
      <c r="BN170" s="238">
        <f>BP170/勤務日数!$E$20</f>
        <v>0</v>
      </c>
      <c r="BO170" s="238">
        <f t="shared" si="112"/>
        <v>0</v>
      </c>
      <c r="BP170" s="29">
        <f>(DAY(BQ170)*24+HOUR(BQ170)+MINUTE(BQ170)/60)/勤務日数!$F$17</f>
        <v>0</v>
      </c>
      <c r="BQ170" s="202">
        <f t="shared" si="110"/>
        <v>0</v>
      </c>
      <c r="BR170" s="238">
        <f>BT170/勤務日数!$E$20</f>
        <v>0</v>
      </c>
      <c r="BS170" s="238">
        <f t="shared" si="113"/>
        <v>0</v>
      </c>
      <c r="BT170" s="29">
        <f>(DAY(BU170)*24+HOUR(BU170)+MINUTE(BU170)/60)/勤務日数!$F$17</f>
        <v>0</v>
      </c>
      <c r="BU170" s="202">
        <f t="shared" si="111"/>
        <v>0</v>
      </c>
    </row>
    <row r="171" spans="1:73 16364:16364" ht="12.6" customHeight="1">
      <c r="A171" s="174" t="str">
        <f t="shared" si="114"/>
        <v>STMF_ASP-41</v>
      </c>
      <c r="B171" s="195">
        <v>9</v>
      </c>
      <c r="C171" s="195" t="s">
        <v>644</v>
      </c>
      <c r="D171" s="309" t="s">
        <v>365</v>
      </c>
      <c r="E171" s="196" t="s">
        <v>84</v>
      </c>
      <c r="F171" s="196" t="s">
        <v>85</v>
      </c>
      <c r="G171" s="196" t="s">
        <v>353</v>
      </c>
      <c r="H171" s="196" t="s">
        <v>351</v>
      </c>
      <c r="I171" s="196"/>
      <c r="J171" s="196"/>
      <c r="K171" s="196"/>
      <c r="L171" s="196"/>
      <c r="M171" s="286"/>
      <c r="N171" s="286"/>
      <c r="O171" s="198" t="s">
        <v>624</v>
      </c>
      <c r="P171" s="287" t="s">
        <v>1043</v>
      </c>
      <c r="Q171" s="216" t="s">
        <v>1042</v>
      </c>
      <c r="R171" s="29" t="s">
        <v>247</v>
      </c>
      <c r="S171" s="201">
        <v>0</v>
      </c>
      <c r="T171" s="203"/>
      <c r="U171" s="203"/>
      <c r="V171" s="202"/>
      <c r="W171" s="202"/>
      <c r="X171" s="202"/>
      <c r="Y171" s="202"/>
      <c r="Z171" s="203"/>
      <c r="AA171" s="203"/>
      <c r="AB171" s="203"/>
      <c r="AC171" s="202"/>
      <c r="AD171" s="202"/>
      <c r="AE171" s="202"/>
      <c r="AF171" s="202"/>
      <c r="AG171" s="203"/>
      <c r="AH171" s="203"/>
      <c r="AI171" s="203"/>
      <c r="AJ171" s="202"/>
      <c r="AK171" s="202"/>
      <c r="AL171" s="202"/>
      <c r="AM171" s="202"/>
      <c r="AN171" s="203"/>
      <c r="AO171" s="203"/>
      <c r="AP171" s="203"/>
      <c r="AQ171" s="203"/>
      <c r="AR171" s="203"/>
      <c r="AS171" s="203"/>
      <c r="AT171" s="203"/>
      <c r="AU171" s="203"/>
      <c r="AV171" s="203"/>
      <c r="AW171" s="203"/>
      <c r="AX171" s="203"/>
      <c r="AY171" s="204"/>
      <c r="AZ171" s="237">
        <f t="shared" si="36"/>
        <v>0</v>
      </c>
      <c r="BA171" s="238">
        <f t="shared" si="37"/>
        <v>0</v>
      </c>
      <c r="BB171" s="238">
        <f>BD171/勤務日数!$E$20</f>
        <v>0</v>
      </c>
      <c r="BC171" s="238">
        <f t="shared" si="106"/>
        <v>0</v>
      </c>
      <c r="BD171" s="29">
        <f>(DAY(BE171)*24+HOUR(BE171)+MINUTE(BE171)/60)/勤務日数!$F$17</f>
        <v>0</v>
      </c>
      <c r="BE171" s="202">
        <f t="shared" si="107"/>
        <v>0</v>
      </c>
      <c r="BF171" s="238">
        <f>BH171/勤務日数!$E$20</f>
        <v>0</v>
      </c>
      <c r="BG171" s="238">
        <f t="shared" si="115"/>
        <v>0</v>
      </c>
      <c r="BH171" s="29">
        <f>(DAY(BI171)*24+HOUR(BI171)+MINUTE(BI171)/60)/勤務日数!$F$17</f>
        <v>0</v>
      </c>
      <c r="BI171" s="202">
        <f t="shared" si="108"/>
        <v>0</v>
      </c>
      <c r="BJ171" s="238">
        <f>BL171/勤務日数!$E$20</f>
        <v>0</v>
      </c>
      <c r="BK171" s="238">
        <f t="shared" si="116"/>
        <v>0</v>
      </c>
      <c r="BL171" s="29">
        <f>(DAY(BM171)*24+HOUR(BM171)+MINUTE(BM171)/60)/勤務日数!$F$17</f>
        <v>0</v>
      </c>
      <c r="BM171" s="202">
        <f t="shared" si="109"/>
        <v>0</v>
      </c>
      <c r="BN171" s="238">
        <f>BP171/勤務日数!$E$20</f>
        <v>0</v>
      </c>
      <c r="BO171" s="238">
        <f t="shared" si="112"/>
        <v>0</v>
      </c>
      <c r="BP171" s="29">
        <f>(DAY(BQ171)*24+HOUR(BQ171)+MINUTE(BQ171)/60)/勤務日数!$F$17</f>
        <v>0</v>
      </c>
      <c r="BQ171" s="202">
        <f t="shared" si="110"/>
        <v>0</v>
      </c>
      <c r="BR171" s="238">
        <f>BT171/勤務日数!$E$20</f>
        <v>0</v>
      </c>
      <c r="BS171" s="238">
        <f t="shared" si="113"/>
        <v>0</v>
      </c>
      <c r="BT171" s="29">
        <f>(DAY(BU171)*24+HOUR(BU171)+MINUTE(BU171)/60)/勤務日数!$F$17</f>
        <v>0</v>
      </c>
      <c r="BU171" s="202">
        <f t="shared" si="111"/>
        <v>0</v>
      </c>
    </row>
    <row r="172" spans="1:73 16364:16364" ht="12.6" customHeight="1">
      <c r="A172" s="174" t="str">
        <f t="shared" si="114"/>
        <v>STMF_BRANCH-1207</v>
      </c>
      <c r="B172" s="195">
        <v>10</v>
      </c>
      <c r="C172" s="240" t="s">
        <v>644</v>
      </c>
      <c r="D172" s="310" t="s">
        <v>365</v>
      </c>
      <c r="E172" s="286" t="s">
        <v>84</v>
      </c>
      <c r="F172" s="286" t="s">
        <v>85</v>
      </c>
      <c r="G172" s="286" t="s">
        <v>353</v>
      </c>
      <c r="H172" s="286" t="s">
        <v>351</v>
      </c>
      <c r="I172" s="286"/>
      <c r="J172" s="286"/>
      <c r="K172" s="286"/>
      <c r="L172" s="286"/>
      <c r="M172" s="286"/>
      <c r="N172" s="286"/>
      <c r="O172" s="287" t="s">
        <v>624</v>
      </c>
      <c r="P172" s="287" t="s">
        <v>782</v>
      </c>
      <c r="Q172" s="216" t="s">
        <v>790</v>
      </c>
      <c r="R172" s="29" t="s">
        <v>247</v>
      </c>
      <c r="S172" s="201">
        <v>0</v>
      </c>
      <c r="T172" s="204"/>
      <c r="U172" s="204"/>
      <c r="V172" s="203"/>
      <c r="W172" s="203"/>
      <c r="X172" s="203"/>
      <c r="Y172" s="203"/>
      <c r="Z172" s="203"/>
      <c r="AA172" s="203"/>
      <c r="AB172" s="203"/>
      <c r="AC172" s="203"/>
      <c r="AD172" s="203"/>
      <c r="AE172" s="203"/>
      <c r="AF172" s="203"/>
      <c r="AG172" s="203"/>
      <c r="AH172" s="203"/>
      <c r="AI172" s="203"/>
      <c r="AJ172" s="203"/>
      <c r="AK172" s="203"/>
      <c r="AL172" s="203"/>
      <c r="AM172" s="203"/>
      <c r="AN172" s="204"/>
      <c r="AO172" s="204"/>
      <c r="AP172" s="204"/>
      <c r="AQ172" s="204"/>
      <c r="AR172" s="204"/>
      <c r="AS172" s="204"/>
      <c r="AT172" s="204"/>
      <c r="AU172" s="204"/>
      <c r="AV172" s="204"/>
      <c r="AW172" s="204"/>
      <c r="AX172" s="204"/>
      <c r="AY172" s="204"/>
      <c r="AZ172" s="237">
        <f t="shared" ref="AZ172" si="119">SUM(BB172,BF172,BJ172,BN172,BR172)</f>
        <v>0</v>
      </c>
      <c r="BA172" s="238">
        <f t="shared" ref="BA172" si="120">SUM(BD172,BH172,BL172,BP172,BT172)</f>
        <v>0</v>
      </c>
      <c r="BB172" s="238">
        <f>BD172/勤務日数!$E$20</f>
        <v>0</v>
      </c>
      <c r="BC172" s="238">
        <f t="shared" si="106"/>
        <v>0</v>
      </c>
      <c r="BD172" s="29">
        <f>(DAY(BE172)*24+HOUR(BE172)+MINUTE(BE172)/60)/勤務日数!$F$17</f>
        <v>0</v>
      </c>
      <c r="BE172" s="202">
        <f t="shared" si="107"/>
        <v>0</v>
      </c>
      <c r="BF172" s="238">
        <f>BH172/勤務日数!$E$20</f>
        <v>0</v>
      </c>
      <c r="BG172" s="238">
        <f t="shared" si="115"/>
        <v>0</v>
      </c>
      <c r="BH172" s="29">
        <f>(DAY(BI172)*24+HOUR(BI172)+MINUTE(BI172)/60)/勤務日数!$F$17</f>
        <v>0</v>
      </c>
      <c r="BI172" s="202">
        <f t="shared" si="108"/>
        <v>0</v>
      </c>
      <c r="BJ172" s="238">
        <f>BL172/勤務日数!$E$20</f>
        <v>0</v>
      </c>
      <c r="BK172" s="238">
        <f t="shared" si="116"/>
        <v>0</v>
      </c>
      <c r="BL172" s="29">
        <f>(DAY(BM172)*24+HOUR(BM172)+MINUTE(BM172)/60)/勤務日数!$F$17</f>
        <v>0</v>
      </c>
      <c r="BM172" s="202">
        <f t="shared" si="109"/>
        <v>0</v>
      </c>
      <c r="BN172" s="238">
        <f>BP172/勤務日数!$E$20</f>
        <v>0</v>
      </c>
      <c r="BO172" s="238">
        <f t="shared" si="112"/>
        <v>0</v>
      </c>
      <c r="BP172" s="29">
        <f>(DAY(BQ172)*24+HOUR(BQ172)+MINUTE(BQ172)/60)/勤務日数!$F$17</f>
        <v>0</v>
      </c>
      <c r="BQ172" s="202">
        <f t="shared" si="110"/>
        <v>0</v>
      </c>
      <c r="BR172" s="238">
        <f>BT172/勤務日数!$E$20</f>
        <v>0</v>
      </c>
      <c r="BS172" s="238">
        <f t="shared" si="113"/>
        <v>0</v>
      </c>
      <c r="BT172" s="29">
        <f>(DAY(BU172)*24+HOUR(BU172)+MINUTE(BU172)/60)/勤務日数!$F$17</f>
        <v>0</v>
      </c>
      <c r="BU172" s="202">
        <f t="shared" si="111"/>
        <v>0</v>
      </c>
    </row>
    <row r="173" spans="1:73 16364:16364" ht="12.6" customHeight="1">
      <c r="A173" s="174" t="str">
        <f t="shared" si="114"/>
        <v>STMF_TRAINING-11</v>
      </c>
      <c r="B173" s="195">
        <v>11</v>
      </c>
      <c r="C173" s="240" t="s">
        <v>644</v>
      </c>
      <c r="D173" s="310" t="s">
        <v>350</v>
      </c>
      <c r="E173" s="286" t="s">
        <v>84</v>
      </c>
      <c r="F173" s="286" t="s">
        <v>85</v>
      </c>
      <c r="G173" s="286" t="s">
        <v>378</v>
      </c>
      <c r="H173" s="286"/>
      <c r="I173" s="286"/>
      <c r="J173" s="286"/>
      <c r="K173" s="286"/>
      <c r="L173" s="286"/>
      <c r="M173" s="286"/>
      <c r="N173" s="286"/>
      <c r="O173" s="287" t="s">
        <v>222</v>
      </c>
      <c r="P173" s="287" t="s">
        <v>908</v>
      </c>
      <c r="Q173" s="217" t="s">
        <v>909</v>
      </c>
      <c r="R173" s="29" t="s">
        <v>234</v>
      </c>
      <c r="S173" s="201">
        <v>0</v>
      </c>
      <c r="T173" s="203"/>
      <c r="U173" s="203"/>
      <c r="V173" s="203"/>
      <c r="W173" s="203"/>
      <c r="X173" s="203"/>
      <c r="Y173" s="203"/>
      <c r="Z173" s="203"/>
      <c r="AA173" s="203"/>
      <c r="AB173" s="203"/>
      <c r="AC173" s="203"/>
      <c r="AD173" s="203"/>
      <c r="AE173" s="203"/>
      <c r="AF173" s="203"/>
      <c r="AG173" s="203"/>
      <c r="AH173" s="203"/>
      <c r="AI173" s="203"/>
      <c r="AJ173" s="203"/>
      <c r="AK173" s="203"/>
      <c r="AL173" s="203"/>
      <c r="AM173" s="203"/>
      <c r="AN173" s="204"/>
      <c r="AO173" s="204"/>
      <c r="AP173" s="204"/>
      <c r="AQ173" s="204"/>
      <c r="AR173" s="204"/>
      <c r="AS173" s="204"/>
      <c r="AT173" s="204"/>
      <c r="AU173" s="204"/>
      <c r="AV173" s="204"/>
      <c r="AW173" s="204"/>
      <c r="AX173" s="204"/>
      <c r="AY173" s="204"/>
      <c r="AZ173" s="237">
        <f t="shared" ref="AZ173:AZ241" si="121">SUM(BB173,BF173,BJ173,BN173,BR173)</f>
        <v>0</v>
      </c>
      <c r="BA173" s="238">
        <f t="shared" ref="BA173:BA241" si="122">SUM(BD173,BH173,BL173,BP173,BT173)</f>
        <v>0</v>
      </c>
      <c r="BB173" s="238">
        <f>BD173/勤務日数!$E$20</f>
        <v>0</v>
      </c>
      <c r="BC173" s="238">
        <f t="shared" si="106"/>
        <v>0</v>
      </c>
      <c r="BD173" s="29">
        <f>(DAY(BE173)*24+HOUR(BE173)+MINUTE(BE173)/60)/勤務日数!$F$17</f>
        <v>0</v>
      </c>
      <c r="BE173" s="202">
        <f t="shared" si="107"/>
        <v>0</v>
      </c>
      <c r="BF173" s="238">
        <f>BH173/勤務日数!$E$20</f>
        <v>0</v>
      </c>
      <c r="BG173" s="238">
        <f t="shared" si="115"/>
        <v>0</v>
      </c>
      <c r="BH173" s="29">
        <f>(DAY(BI173)*24+HOUR(BI173)+MINUTE(BI173)/60)/勤務日数!$F$17</f>
        <v>0</v>
      </c>
      <c r="BI173" s="202">
        <f t="shared" si="108"/>
        <v>0</v>
      </c>
      <c r="BJ173" s="238">
        <f>BL173/勤務日数!$E$20</f>
        <v>0</v>
      </c>
      <c r="BK173" s="238">
        <f t="shared" si="116"/>
        <v>0</v>
      </c>
      <c r="BL173" s="29">
        <f>(DAY(BM173)*24+HOUR(BM173)+MINUTE(BM173)/60)/勤務日数!$F$17</f>
        <v>0</v>
      </c>
      <c r="BM173" s="202">
        <f t="shared" si="109"/>
        <v>0</v>
      </c>
      <c r="BN173" s="238">
        <f>BP173/勤務日数!$E$20</f>
        <v>0</v>
      </c>
      <c r="BO173" s="238">
        <f t="shared" si="112"/>
        <v>0</v>
      </c>
      <c r="BP173" s="29">
        <f>(DAY(BQ173)*24+HOUR(BQ173)+MINUTE(BQ173)/60)/勤務日数!$F$17</f>
        <v>0</v>
      </c>
      <c r="BQ173" s="202">
        <f t="shared" si="110"/>
        <v>0</v>
      </c>
      <c r="BR173" s="238">
        <f>BT173/勤務日数!$E$20</f>
        <v>0</v>
      </c>
      <c r="BS173" s="238">
        <f t="shared" si="113"/>
        <v>0</v>
      </c>
      <c r="BT173" s="29">
        <f>(DAY(BU173)*24+HOUR(BU173)+MINUTE(BU173)/60)/勤務日数!$F$17</f>
        <v>0</v>
      </c>
      <c r="BU173" s="202">
        <f t="shared" si="111"/>
        <v>0</v>
      </c>
      <c r="XEJ173" s="203"/>
    </row>
    <row r="174" spans="1:73 16364:16364" ht="12.6" customHeight="1">
      <c r="A174" s="174" t="str">
        <f t="shared" si="114"/>
        <v>STMF_BRANCH-1207</v>
      </c>
      <c r="B174" s="195">
        <v>12</v>
      </c>
      <c r="C174" s="240" t="s">
        <v>644</v>
      </c>
      <c r="D174" s="310" t="s">
        <v>350</v>
      </c>
      <c r="E174" s="286" t="s">
        <v>84</v>
      </c>
      <c r="F174" s="286" t="s">
        <v>85</v>
      </c>
      <c r="G174" s="286" t="s">
        <v>353</v>
      </c>
      <c r="H174" s="286" t="s">
        <v>351</v>
      </c>
      <c r="I174" s="286"/>
      <c r="J174" s="286"/>
      <c r="K174" s="286"/>
      <c r="L174" s="286"/>
      <c r="M174" s="286"/>
      <c r="N174" s="286"/>
      <c r="O174" s="287" t="s">
        <v>624</v>
      </c>
      <c r="P174" s="287" t="s">
        <v>782</v>
      </c>
      <c r="Q174" s="217" t="s">
        <v>790</v>
      </c>
      <c r="R174" s="29" t="s">
        <v>247</v>
      </c>
      <c r="S174" s="201">
        <v>0</v>
      </c>
      <c r="T174" s="203"/>
      <c r="U174" s="203"/>
      <c r="V174" s="202"/>
      <c r="W174" s="202"/>
      <c r="X174" s="202"/>
      <c r="Y174" s="202"/>
      <c r="Z174" s="203"/>
      <c r="AA174" s="203"/>
      <c r="AB174" s="203"/>
      <c r="AC174" s="202"/>
      <c r="AD174" s="202"/>
      <c r="AE174" s="202"/>
      <c r="AF174" s="202"/>
      <c r="AG174" s="203"/>
      <c r="AH174" s="203"/>
      <c r="AI174" s="203"/>
      <c r="AJ174" s="201"/>
      <c r="AK174" s="201"/>
      <c r="AL174" s="201"/>
      <c r="AM174" s="201"/>
      <c r="AN174" s="204"/>
      <c r="AO174" s="204"/>
      <c r="AP174" s="204"/>
      <c r="AQ174" s="204"/>
      <c r="AR174" s="204"/>
      <c r="AS174" s="204"/>
      <c r="AT174" s="204"/>
      <c r="AU174" s="204"/>
      <c r="AV174" s="204"/>
      <c r="AW174" s="204"/>
      <c r="AX174" s="204"/>
      <c r="AY174" s="204"/>
      <c r="AZ174" s="237">
        <f t="shared" si="121"/>
        <v>0</v>
      </c>
      <c r="BA174" s="238">
        <f t="shared" si="122"/>
        <v>0</v>
      </c>
      <c r="BB174" s="238">
        <f>BD174/勤務日数!$E$20</f>
        <v>0</v>
      </c>
      <c r="BC174" s="238">
        <f t="shared" si="106"/>
        <v>0</v>
      </c>
      <c r="BD174" s="29">
        <f>(DAY(BE174)*24+HOUR(BE174)+MINUTE(BE174)/60)/勤務日数!$F$17</f>
        <v>0</v>
      </c>
      <c r="BE174" s="202">
        <f t="shared" si="107"/>
        <v>0</v>
      </c>
      <c r="BF174" s="238">
        <f>BH174/勤務日数!$E$20</f>
        <v>0</v>
      </c>
      <c r="BG174" s="238">
        <f t="shared" si="115"/>
        <v>0</v>
      </c>
      <c r="BH174" s="29">
        <f>(DAY(BI174)*24+HOUR(BI174)+MINUTE(BI174)/60)/勤務日数!$F$17</f>
        <v>0</v>
      </c>
      <c r="BI174" s="202">
        <f t="shared" si="108"/>
        <v>0</v>
      </c>
      <c r="BJ174" s="238">
        <f>BL174/勤務日数!$E$20</f>
        <v>0</v>
      </c>
      <c r="BK174" s="238">
        <f t="shared" si="116"/>
        <v>0</v>
      </c>
      <c r="BL174" s="29">
        <f>(DAY(BM174)*24+HOUR(BM174)+MINUTE(BM174)/60)/勤務日数!$F$17</f>
        <v>0</v>
      </c>
      <c r="BM174" s="202">
        <f t="shared" si="109"/>
        <v>0</v>
      </c>
      <c r="BN174" s="238">
        <f>BP174/勤務日数!$E$20</f>
        <v>0</v>
      </c>
      <c r="BO174" s="238">
        <f t="shared" si="112"/>
        <v>0</v>
      </c>
      <c r="BP174" s="29">
        <f>(DAY(BQ174)*24+HOUR(BQ174)+MINUTE(BQ174)/60)/勤務日数!$F$17</f>
        <v>0</v>
      </c>
      <c r="BQ174" s="202">
        <f t="shared" si="110"/>
        <v>0</v>
      </c>
      <c r="BR174" s="238">
        <f>BT174/勤務日数!$E$20</f>
        <v>0</v>
      </c>
      <c r="BS174" s="238">
        <f t="shared" si="113"/>
        <v>0</v>
      </c>
      <c r="BT174" s="29">
        <f>(DAY(BU174)*24+HOUR(BU174)+MINUTE(BU174)/60)/勤務日数!$F$17</f>
        <v>0</v>
      </c>
      <c r="BU174" s="202">
        <f t="shared" si="111"/>
        <v>0</v>
      </c>
    </row>
    <row r="175" spans="1:73 16364:16364" ht="12.6" customHeight="1">
      <c r="A175" s="174" t="str">
        <f t="shared" si="114"/>
        <v>STMF_BRANCH-1347</v>
      </c>
      <c r="B175" s="195">
        <v>13</v>
      </c>
      <c r="C175" s="240" t="s">
        <v>644</v>
      </c>
      <c r="D175" s="310" t="s">
        <v>350</v>
      </c>
      <c r="E175" s="286" t="s">
        <v>84</v>
      </c>
      <c r="F175" s="286" t="s">
        <v>85</v>
      </c>
      <c r="G175" s="286" t="s">
        <v>197</v>
      </c>
      <c r="H175" s="286" t="s">
        <v>351</v>
      </c>
      <c r="I175" s="286"/>
      <c r="J175" s="286"/>
      <c r="K175" s="286"/>
      <c r="L175" s="286"/>
      <c r="M175" s="286"/>
      <c r="N175" s="286"/>
      <c r="O175" s="287" t="s">
        <v>624</v>
      </c>
      <c r="P175" s="287" t="s">
        <v>1025</v>
      </c>
      <c r="Q175" s="216" t="s">
        <v>1026</v>
      </c>
      <c r="R175" s="29" t="s">
        <v>240</v>
      </c>
      <c r="S175" s="201">
        <v>0</v>
      </c>
      <c r="T175" s="203"/>
      <c r="U175" s="203"/>
      <c r="V175" s="202"/>
      <c r="W175" s="202"/>
      <c r="X175" s="202"/>
      <c r="Y175" s="202"/>
      <c r="Z175" s="203"/>
      <c r="AA175" s="203"/>
      <c r="AB175" s="203"/>
      <c r="AC175" s="202"/>
      <c r="AD175" s="202"/>
      <c r="AE175" s="202"/>
      <c r="AF175" s="202"/>
      <c r="AG175" s="203"/>
      <c r="AH175" s="203"/>
      <c r="AI175" s="203"/>
      <c r="AJ175" s="201"/>
      <c r="AK175" s="201"/>
      <c r="AL175" s="201"/>
      <c r="AM175" s="201"/>
      <c r="AN175" s="204"/>
      <c r="AO175" s="204"/>
      <c r="AP175" s="204"/>
      <c r="AQ175" s="204"/>
      <c r="AR175" s="204"/>
      <c r="AS175" s="204"/>
      <c r="AT175" s="204"/>
      <c r="AU175" s="204"/>
      <c r="AV175" s="204"/>
      <c r="AW175" s="204"/>
      <c r="AX175" s="204"/>
      <c r="AY175" s="204"/>
      <c r="AZ175" s="237">
        <f t="shared" si="121"/>
        <v>0</v>
      </c>
      <c r="BA175" s="238">
        <f t="shared" si="122"/>
        <v>0</v>
      </c>
      <c r="BB175" s="238">
        <f>BD175/勤務日数!$E$20</f>
        <v>0</v>
      </c>
      <c r="BC175" s="238">
        <f t="shared" si="106"/>
        <v>0</v>
      </c>
      <c r="BD175" s="29">
        <f>(DAY(BE175)*24+HOUR(BE175)+MINUTE(BE175)/60)/勤務日数!$F$17</f>
        <v>0</v>
      </c>
      <c r="BE175" s="202">
        <f t="shared" si="107"/>
        <v>0</v>
      </c>
      <c r="BF175" s="238">
        <f>BH175/勤務日数!$E$20</f>
        <v>0</v>
      </c>
      <c r="BG175" s="238">
        <f t="shared" si="115"/>
        <v>0</v>
      </c>
      <c r="BH175" s="29">
        <f>(DAY(BI175)*24+HOUR(BI175)+MINUTE(BI175)/60)/勤務日数!$F$17</f>
        <v>0</v>
      </c>
      <c r="BI175" s="202">
        <f t="shared" si="108"/>
        <v>0</v>
      </c>
      <c r="BJ175" s="238">
        <f>BL175/勤務日数!$E$20</f>
        <v>0</v>
      </c>
      <c r="BK175" s="238">
        <f t="shared" si="116"/>
        <v>0</v>
      </c>
      <c r="BL175" s="29">
        <f>(DAY(BM175)*24+HOUR(BM175)+MINUTE(BM175)/60)/勤務日数!$F$17</f>
        <v>0</v>
      </c>
      <c r="BM175" s="202">
        <f t="shared" si="109"/>
        <v>0</v>
      </c>
      <c r="BN175" s="238">
        <f>BP175/勤務日数!$E$20</f>
        <v>0</v>
      </c>
      <c r="BO175" s="238">
        <f t="shared" si="112"/>
        <v>0</v>
      </c>
      <c r="BP175" s="29">
        <f>(DAY(BQ175)*24+HOUR(BQ175)+MINUTE(BQ175)/60)/勤務日数!$F$17</f>
        <v>0</v>
      </c>
      <c r="BQ175" s="202">
        <f t="shared" si="110"/>
        <v>0</v>
      </c>
      <c r="BR175" s="238">
        <f>BT175/勤務日数!$E$20</f>
        <v>0</v>
      </c>
      <c r="BS175" s="238">
        <f t="shared" si="113"/>
        <v>0</v>
      </c>
      <c r="BT175" s="29">
        <f>(DAY(BU175)*24+HOUR(BU175)+MINUTE(BU175)/60)/勤務日数!$F$17</f>
        <v>0</v>
      </c>
      <c r="BU175" s="202">
        <f t="shared" si="111"/>
        <v>0</v>
      </c>
    </row>
    <row r="176" spans="1:73 16364:16364" ht="12.6" customHeight="1">
      <c r="A176" s="174" t="str">
        <f t="shared" si="114"/>
        <v>STMF_BRANCH-1348</v>
      </c>
      <c r="B176" s="195">
        <v>14</v>
      </c>
      <c r="C176" s="240" t="s">
        <v>644</v>
      </c>
      <c r="D176" s="310" t="s">
        <v>350</v>
      </c>
      <c r="E176" s="286" t="s">
        <v>84</v>
      </c>
      <c r="F176" s="286" t="s">
        <v>85</v>
      </c>
      <c r="G176" s="286" t="s">
        <v>330</v>
      </c>
      <c r="H176" s="286" t="s">
        <v>688</v>
      </c>
      <c r="I176" s="286"/>
      <c r="J176" s="286"/>
      <c r="K176" s="286"/>
      <c r="L176" s="286"/>
      <c r="M176" s="286"/>
      <c r="N176" s="286"/>
      <c r="O176" s="287" t="s">
        <v>624</v>
      </c>
      <c r="P176" s="287" t="s">
        <v>1080</v>
      </c>
      <c r="Q176" s="216" t="s">
        <v>1081</v>
      </c>
      <c r="R176" s="29" t="s">
        <v>358</v>
      </c>
      <c r="S176" s="201">
        <v>0</v>
      </c>
      <c r="T176" s="204"/>
      <c r="U176" s="203"/>
      <c r="V176" s="201"/>
      <c r="W176" s="201"/>
      <c r="X176" s="201"/>
      <c r="Y176" s="201"/>
      <c r="Z176" s="204"/>
      <c r="AA176" s="204"/>
      <c r="AB176" s="204"/>
      <c r="AC176" s="201"/>
      <c r="AD176" s="201"/>
      <c r="AE176" s="201"/>
      <c r="AF176" s="201"/>
      <c r="AG176" s="204"/>
      <c r="AH176" s="204"/>
      <c r="AI176" s="204"/>
      <c r="AJ176" s="201"/>
      <c r="AK176" s="201"/>
      <c r="AL176" s="201"/>
      <c r="AM176" s="201"/>
      <c r="AN176" s="204"/>
      <c r="AO176" s="204"/>
      <c r="AP176" s="204"/>
      <c r="AQ176" s="204"/>
      <c r="AR176" s="204"/>
      <c r="AS176" s="204"/>
      <c r="AT176" s="204"/>
      <c r="AU176" s="204"/>
      <c r="AV176" s="204"/>
      <c r="AW176" s="204"/>
      <c r="AX176" s="204"/>
      <c r="AY176" s="204"/>
      <c r="AZ176" s="237">
        <f t="shared" ref="AZ176:AZ177" si="123">SUM(BB176,BF176,BJ176,BN176,BR176)</f>
        <v>0</v>
      </c>
      <c r="BA176" s="238">
        <f t="shared" ref="BA176:BA177" si="124">SUM(BD176,BH176,BL176,BP176,BT176)</f>
        <v>0</v>
      </c>
      <c r="BB176" s="238">
        <f>BD176/勤務日数!$E$20</f>
        <v>0</v>
      </c>
      <c r="BC176" s="238">
        <f t="shared" si="106"/>
        <v>0</v>
      </c>
      <c r="BD176" s="29">
        <f>(DAY(BE176)*24+HOUR(BE176)+MINUTE(BE176)/60)/勤務日数!$F$17</f>
        <v>0</v>
      </c>
      <c r="BE176" s="202">
        <f t="shared" si="107"/>
        <v>0</v>
      </c>
      <c r="BF176" s="238">
        <f>BH176/勤務日数!$E$20</f>
        <v>0</v>
      </c>
      <c r="BG176" s="238">
        <f t="shared" si="115"/>
        <v>0</v>
      </c>
      <c r="BH176" s="29">
        <f>(DAY(BI176)*24+HOUR(BI176)+MINUTE(BI176)/60)/勤務日数!$F$17</f>
        <v>0</v>
      </c>
      <c r="BI176" s="202">
        <f t="shared" si="108"/>
        <v>0</v>
      </c>
      <c r="BJ176" s="238">
        <f>BL176/勤務日数!$E$20</f>
        <v>0</v>
      </c>
      <c r="BK176" s="238">
        <f t="shared" si="116"/>
        <v>0</v>
      </c>
      <c r="BL176" s="29">
        <f>(DAY(BM176)*24+HOUR(BM176)+MINUTE(BM176)/60)/勤務日数!$F$17</f>
        <v>0</v>
      </c>
      <c r="BM176" s="202">
        <f t="shared" si="109"/>
        <v>0</v>
      </c>
      <c r="BN176" s="238">
        <f>BP176/勤務日数!$E$20</f>
        <v>0</v>
      </c>
      <c r="BO176" s="238">
        <f t="shared" si="112"/>
        <v>0</v>
      </c>
      <c r="BP176" s="29">
        <f>(DAY(BQ176)*24+HOUR(BQ176)+MINUTE(BQ176)/60)/勤務日数!$F$17</f>
        <v>0</v>
      </c>
      <c r="BQ176" s="202">
        <f t="shared" si="110"/>
        <v>0</v>
      </c>
      <c r="BR176" s="238">
        <f>BT176/勤務日数!$E$20</f>
        <v>0</v>
      </c>
      <c r="BS176" s="238">
        <f t="shared" si="113"/>
        <v>0</v>
      </c>
      <c r="BT176" s="29">
        <f>(DAY(BU176)*24+HOUR(BU176)+MINUTE(BU176)/60)/勤務日数!$F$17</f>
        <v>0</v>
      </c>
      <c r="BU176" s="202">
        <f t="shared" si="111"/>
        <v>0</v>
      </c>
    </row>
    <row r="177" spans="1:73" ht="12.6" customHeight="1">
      <c r="A177" s="174" t="str">
        <f t="shared" si="114"/>
        <v>STMF_BRANCH-1353</v>
      </c>
      <c r="B177" s="195">
        <v>15</v>
      </c>
      <c r="C177" s="240" t="s">
        <v>644</v>
      </c>
      <c r="D177" s="310" t="s">
        <v>350</v>
      </c>
      <c r="E177" s="286" t="s">
        <v>84</v>
      </c>
      <c r="F177" s="286" t="s">
        <v>85</v>
      </c>
      <c r="G177" s="286" t="s">
        <v>330</v>
      </c>
      <c r="H177" s="286" t="s">
        <v>688</v>
      </c>
      <c r="I177" s="286"/>
      <c r="J177" s="286"/>
      <c r="K177" s="286"/>
      <c r="L177" s="286"/>
      <c r="M177" s="286"/>
      <c r="N177" s="286"/>
      <c r="O177" s="287" t="s">
        <v>624</v>
      </c>
      <c r="P177" s="287" t="s">
        <v>1167</v>
      </c>
      <c r="Q177" s="216" t="s">
        <v>1168</v>
      </c>
      <c r="R177" s="29" t="s">
        <v>358</v>
      </c>
      <c r="S177" s="201">
        <v>0</v>
      </c>
      <c r="T177" s="204"/>
      <c r="U177" s="204"/>
      <c r="V177" s="201"/>
      <c r="W177" s="201"/>
      <c r="X177" s="201"/>
      <c r="Y177" s="201"/>
      <c r="Z177" s="204"/>
      <c r="AA177" s="204"/>
      <c r="AB177" s="204"/>
      <c r="AC177" s="201"/>
      <c r="AD177" s="201"/>
      <c r="AE177" s="201"/>
      <c r="AF177" s="201"/>
      <c r="AG177" s="204"/>
      <c r="AH177" s="204"/>
      <c r="AI177" s="204"/>
      <c r="AJ177" s="201"/>
      <c r="AK177" s="201"/>
      <c r="AL177" s="201"/>
      <c r="AM177" s="201"/>
      <c r="AN177" s="204"/>
      <c r="AO177" s="204"/>
      <c r="AP177" s="204"/>
      <c r="AQ177" s="204"/>
      <c r="AR177" s="204"/>
      <c r="AS177" s="204"/>
      <c r="AT177" s="204"/>
      <c r="AU177" s="204"/>
      <c r="AV177" s="204"/>
      <c r="AW177" s="204"/>
      <c r="AX177" s="204"/>
      <c r="AY177" s="204"/>
      <c r="AZ177" s="237">
        <f t="shared" si="123"/>
        <v>0</v>
      </c>
      <c r="BA177" s="238">
        <f t="shared" si="124"/>
        <v>0</v>
      </c>
      <c r="BB177" s="238">
        <f>BD177/勤務日数!$E$20</f>
        <v>0</v>
      </c>
      <c r="BC177" s="238">
        <f t="shared" si="106"/>
        <v>0</v>
      </c>
      <c r="BD177" s="29">
        <f>(DAY(BE177)*24+HOUR(BE177)+MINUTE(BE177)/60)/勤務日数!$F$17</f>
        <v>0</v>
      </c>
      <c r="BE177" s="202">
        <f t="shared" si="107"/>
        <v>0</v>
      </c>
      <c r="BF177" s="238">
        <f>BH177/勤務日数!$E$20</f>
        <v>0</v>
      </c>
      <c r="BG177" s="238">
        <f t="shared" si="115"/>
        <v>0</v>
      </c>
      <c r="BH177" s="29">
        <f>(DAY(BI177)*24+HOUR(BI177)+MINUTE(BI177)/60)/勤務日数!$F$17</f>
        <v>0</v>
      </c>
      <c r="BI177" s="202">
        <f t="shared" si="108"/>
        <v>0</v>
      </c>
      <c r="BJ177" s="238">
        <f>BL177/勤務日数!$E$20</f>
        <v>0</v>
      </c>
      <c r="BK177" s="238">
        <f t="shared" si="116"/>
        <v>0</v>
      </c>
      <c r="BL177" s="29">
        <f>(DAY(BM177)*24+HOUR(BM177)+MINUTE(BM177)/60)/勤務日数!$F$17</f>
        <v>0</v>
      </c>
      <c r="BM177" s="202">
        <f t="shared" si="109"/>
        <v>0</v>
      </c>
      <c r="BN177" s="238">
        <f>BP177/勤務日数!$E$20</f>
        <v>0</v>
      </c>
      <c r="BO177" s="238">
        <f t="shared" si="112"/>
        <v>0</v>
      </c>
      <c r="BP177" s="29">
        <f>(DAY(BQ177)*24+HOUR(BQ177)+MINUTE(BQ177)/60)/勤務日数!$F$17</f>
        <v>0</v>
      </c>
      <c r="BQ177" s="202">
        <f t="shared" si="110"/>
        <v>0</v>
      </c>
      <c r="BR177" s="238">
        <f>BT177/勤務日数!$E$20</f>
        <v>0</v>
      </c>
      <c r="BS177" s="238">
        <f t="shared" si="113"/>
        <v>0</v>
      </c>
      <c r="BT177" s="29">
        <f>(DAY(BU177)*24+HOUR(BU177)+MINUTE(BU177)/60)/勤務日数!$F$17</f>
        <v>0</v>
      </c>
      <c r="BU177" s="202">
        <f t="shared" si="111"/>
        <v>0</v>
      </c>
    </row>
    <row r="178" spans="1:73" ht="12.6" customHeight="1">
      <c r="A178" s="174" t="str">
        <f t="shared" si="114"/>
        <v>STMF_KAIZEN-223</v>
      </c>
      <c r="B178" s="195">
        <v>16</v>
      </c>
      <c r="C178" s="240" t="s">
        <v>644</v>
      </c>
      <c r="D178" s="310" t="s">
        <v>350</v>
      </c>
      <c r="E178" s="286" t="s">
        <v>84</v>
      </c>
      <c r="F178" s="286" t="s">
        <v>85</v>
      </c>
      <c r="G178" s="286" t="s">
        <v>197</v>
      </c>
      <c r="H178" s="286" t="s">
        <v>354</v>
      </c>
      <c r="I178" s="286" t="s">
        <v>355</v>
      </c>
      <c r="J178" s="286"/>
      <c r="K178" s="286"/>
      <c r="L178" s="286"/>
      <c r="M178" s="286"/>
      <c r="N178" s="286"/>
      <c r="O178" s="287" t="s">
        <v>222</v>
      </c>
      <c r="P178" s="287" t="s">
        <v>1179</v>
      </c>
      <c r="Q178" s="216" t="s">
        <v>1192</v>
      </c>
      <c r="R178" s="29" t="s">
        <v>242</v>
      </c>
      <c r="S178" s="201">
        <v>0</v>
      </c>
      <c r="T178" s="203"/>
      <c r="U178" s="203"/>
      <c r="V178" s="202"/>
      <c r="W178" s="202"/>
      <c r="X178" s="202"/>
      <c r="Y178" s="202"/>
      <c r="Z178" s="203"/>
      <c r="AA178" s="203"/>
      <c r="AB178" s="203"/>
      <c r="AC178" s="202"/>
      <c r="AD178" s="202"/>
      <c r="AE178" s="202"/>
      <c r="AF178" s="202"/>
      <c r="AG178" s="203"/>
      <c r="AH178" s="203"/>
      <c r="AI178" s="203"/>
      <c r="AJ178" s="201"/>
      <c r="AK178" s="201"/>
      <c r="AL178" s="201"/>
      <c r="AM178" s="201"/>
      <c r="AN178" s="204"/>
      <c r="AO178" s="204"/>
      <c r="AP178" s="204"/>
      <c r="AQ178" s="204"/>
      <c r="AR178" s="204"/>
      <c r="AS178" s="204"/>
      <c r="AT178" s="204"/>
      <c r="AU178" s="204"/>
      <c r="AV178" s="204"/>
      <c r="AW178" s="204"/>
      <c r="AX178" s="204"/>
      <c r="AY178" s="204"/>
      <c r="AZ178" s="237">
        <f t="shared" si="121"/>
        <v>0</v>
      </c>
      <c r="BA178" s="238">
        <f t="shared" si="122"/>
        <v>0</v>
      </c>
      <c r="BB178" s="238">
        <f>BD178/勤務日数!$E$20</f>
        <v>0</v>
      </c>
      <c r="BC178" s="238">
        <f t="shared" si="106"/>
        <v>0</v>
      </c>
      <c r="BD178" s="29">
        <f>(DAY(BE178)*24+HOUR(BE178)+MINUTE(BE178)/60)/勤務日数!$F$17</f>
        <v>0</v>
      </c>
      <c r="BE178" s="202">
        <f t="shared" si="107"/>
        <v>0</v>
      </c>
      <c r="BF178" s="238">
        <f>BH178/勤務日数!$E$20</f>
        <v>0</v>
      </c>
      <c r="BG178" s="238">
        <f t="shared" si="115"/>
        <v>0</v>
      </c>
      <c r="BH178" s="29">
        <f>(DAY(BI178)*24+HOUR(BI178)+MINUTE(BI178)/60)/勤務日数!$F$17</f>
        <v>0</v>
      </c>
      <c r="BI178" s="202">
        <f t="shared" si="108"/>
        <v>0</v>
      </c>
      <c r="BJ178" s="238">
        <f>BL178/勤務日数!$E$20</f>
        <v>0</v>
      </c>
      <c r="BK178" s="238">
        <f t="shared" si="116"/>
        <v>0</v>
      </c>
      <c r="BL178" s="29">
        <f>(DAY(BM178)*24+HOUR(BM178)+MINUTE(BM178)/60)/勤務日数!$F$17</f>
        <v>0</v>
      </c>
      <c r="BM178" s="202">
        <f t="shared" si="109"/>
        <v>0</v>
      </c>
      <c r="BN178" s="238">
        <f>BP178/勤務日数!$E$20</f>
        <v>0</v>
      </c>
      <c r="BO178" s="238">
        <f t="shared" si="112"/>
        <v>0</v>
      </c>
      <c r="BP178" s="29">
        <f>(DAY(BQ178)*24+HOUR(BQ178)+MINUTE(BQ178)/60)/勤務日数!$F$17</f>
        <v>0</v>
      </c>
      <c r="BQ178" s="202">
        <f t="shared" si="110"/>
        <v>0</v>
      </c>
      <c r="BR178" s="238">
        <f>BT178/勤務日数!$E$20</f>
        <v>0</v>
      </c>
      <c r="BS178" s="238">
        <f t="shared" si="113"/>
        <v>0</v>
      </c>
      <c r="BT178" s="29">
        <f>(DAY(BU178)*24+HOUR(BU178)+MINUTE(BU178)/60)/勤務日数!$F$17</f>
        <v>0</v>
      </c>
      <c r="BU178" s="202">
        <f t="shared" si="111"/>
        <v>0</v>
      </c>
    </row>
    <row r="179" spans="1:73" ht="12.6" customHeight="1">
      <c r="A179" s="174" t="str">
        <f t="shared" si="114"/>
        <v>STMF_KAIZEN-224</v>
      </c>
      <c r="B179" s="195">
        <v>17</v>
      </c>
      <c r="C179" s="240" t="s">
        <v>644</v>
      </c>
      <c r="D179" s="310" t="s">
        <v>350</v>
      </c>
      <c r="E179" s="286" t="s">
        <v>84</v>
      </c>
      <c r="F179" s="286" t="s">
        <v>85</v>
      </c>
      <c r="G179" s="286" t="s">
        <v>197</v>
      </c>
      <c r="H179" s="286" t="s">
        <v>354</v>
      </c>
      <c r="I179" s="286" t="s">
        <v>355</v>
      </c>
      <c r="J179" s="286"/>
      <c r="K179" s="286"/>
      <c r="L179" s="286"/>
      <c r="M179" s="286"/>
      <c r="N179" s="286"/>
      <c r="O179" s="287" t="s">
        <v>222</v>
      </c>
      <c r="P179" s="287" t="s">
        <v>1188</v>
      </c>
      <c r="Q179" s="216" t="s">
        <v>1189</v>
      </c>
      <c r="R179" s="29" t="s">
        <v>242</v>
      </c>
      <c r="S179" s="201">
        <v>0</v>
      </c>
      <c r="T179" s="203"/>
      <c r="U179" s="203"/>
      <c r="V179" s="202"/>
      <c r="W179" s="202"/>
      <c r="X179" s="202"/>
      <c r="Y179" s="202"/>
      <c r="Z179" s="203"/>
      <c r="AA179" s="203"/>
      <c r="AB179" s="203"/>
      <c r="AC179" s="202"/>
      <c r="AD179" s="202"/>
      <c r="AE179" s="202"/>
      <c r="AF179" s="202"/>
      <c r="AG179" s="203"/>
      <c r="AH179" s="203"/>
      <c r="AI179" s="203"/>
      <c r="AJ179" s="201"/>
      <c r="AK179" s="201"/>
      <c r="AL179" s="201"/>
      <c r="AM179" s="201"/>
      <c r="AN179" s="204"/>
      <c r="AO179" s="204"/>
      <c r="AP179" s="204"/>
      <c r="AQ179" s="204"/>
      <c r="AR179" s="204"/>
      <c r="AS179" s="204"/>
      <c r="AT179" s="204"/>
      <c r="AU179" s="204"/>
      <c r="AV179" s="204"/>
      <c r="AW179" s="204"/>
      <c r="AX179" s="204"/>
      <c r="AY179" s="204"/>
      <c r="AZ179" s="237">
        <f t="shared" si="121"/>
        <v>0</v>
      </c>
      <c r="BA179" s="238">
        <f t="shared" si="122"/>
        <v>0</v>
      </c>
      <c r="BB179" s="238">
        <f>BD179/勤務日数!$E$20</f>
        <v>0</v>
      </c>
      <c r="BC179" s="238">
        <f t="shared" si="106"/>
        <v>0</v>
      </c>
      <c r="BD179" s="29">
        <f>(DAY(BE179)*24+HOUR(BE179)+MINUTE(BE179)/60)/勤務日数!$F$17</f>
        <v>0</v>
      </c>
      <c r="BE179" s="202">
        <f t="shared" si="107"/>
        <v>0</v>
      </c>
      <c r="BF179" s="238">
        <f>BH179/勤務日数!$E$20</f>
        <v>0</v>
      </c>
      <c r="BG179" s="238">
        <f t="shared" si="115"/>
        <v>0</v>
      </c>
      <c r="BH179" s="29">
        <f>(DAY(BI179)*24+HOUR(BI179)+MINUTE(BI179)/60)/勤務日数!$F$17</f>
        <v>0</v>
      </c>
      <c r="BI179" s="202">
        <f t="shared" si="108"/>
        <v>0</v>
      </c>
      <c r="BJ179" s="238">
        <f>BL179/勤務日数!$E$20</f>
        <v>0</v>
      </c>
      <c r="BK179" s="238">
        <f t="shared" si="116"/>
        <v>0</v>
      </c>
      <c r="BL179" s="29">
        <f>(DAY(BM179)*24+HOUR(BM179)+MINUTE(BM179)/60)/勤務日数!$F$17</f>
        <v>0</v>
      </c>
      <c r="BM179" s="202">
        <f t="shared" si="109"/>
        <v>0</v>
      </c>
      <c r="BN179" s="238">
        <f>BP179/勤務日数!$E$20</f>
        <v>0</v>
      </c>
      <c r="BO179" s="238">
        <f t="shared" si="112"/>
        <v>0</v>
      </c>
      <c r="BP179" s="29">
        <f>(DAY(BQ179)*24+HOUR(BQ179)+MINUTE(BQ179)/60)/勤務日数!$F$17</f>
        <v>0</v>
      </c>
      <c r="BQ179" s="202">
        <f t="shared" si="110"/>
        <v>0</v>
      </c>
      <c r="BR179" s="238">
        <f>BT179/勤務日数!$E$20</f>
        <v>0</v>
      </c>
      <c r="BS179" s="238">
        <f t="shared" si="113"/>
        <v>0</v>
      </c>
      <c r="BT179" s="29">
        <f>(DAY(BU179)*24+HOUR(BU179)+MINUTE(BU179)/60)/勤務日数!$F$17</f>
        <v>0</v>
      </c>
      <c r="BU179" s="202">
        <f t="shared" si="111"/>
        <v>0</v>
      </c>
    </row>
    <row r="180" spans="1:73" ht="12.6" customHeight="1">
      <c r="A180" s="174" t="str">
        <f t="shared" si="114"/>
        <v>STMF_KAIZEN-186</v>
      </c>
      <c r="B180" s="195">
        <v>18</v>
      </c>
      <c r="C180" s="240" t="s">
        <v>644</v>
      </c>
      <c r="D180" s="310" t="s">
        <v>350</v>
      </c>
      <c r="E180" s="286" t="s">
        <v>84</v>
      </c>
      <c r="F180" s="286" t="s">
        <v>85</v>
      </c>
      <c r="G180" s="286" t="s">
        <v>197</v>
      </c>
      <c r="H180" s="286" t="s">
        <v>354</v>
      </c>
      <c r="I180" s="286" t="s">
        <v>355</v>
      </c>
      <c r="J180" s="286"/>
      <c r="K180" s="286"/>
      <c r="L180" s="286"/>
      <c r="M180" s="286"/>
      <c r="N180" s="286"/>
      <c r="O180" s="287" t="s">
        <v>222</v>
      </c>
      <c r="P180" s="287" t="s">
        <v>675</v>
      </c>
      <c r="Q180" s="216" t="s">
        <v>676</v>
      </c>
      <c r="R180" s="29" t="s">
        <v>242</v>
      </c>
      <c r="S180" s="201">
        <v>0</v>
      </c>
      <c r="T180" s="203"/>
      <c r="U180" s="203"/>
      <c r="V180" s="202"/>
      <c r="W180" s="202"/>
      <c r="X180" s="202"/>
      <c r="Y180" s="202"/>
      <c r="Z180" s="203"/>
      <c r="AA180" s="203"/>
      <c r="AB180" s="203"/>
      <c r="AC180" s="202"/>
      <c r="AD180" s="202"/>
      <c r="AE180" s="202"/>
      <c r="AF180" s="202"/>
      <c r="AG180" s="203"/>
      <c r="AH180" s="203"/>
      <c r="AI180" s="203"/>
      <c r="AJ180" s="201"/>
      <c r="AK180" s="201"/>
      <c r="AL180" s="201"/>
      <c r="AM180" s="201"/>
      <c r="AN180" s="204"/>
      <c r="AO180" s="204"/>
      <c r="AP180" s="204"/>
      <c r="AQ180" s="204"/>
      <c r="AR180" s="204"/>
      <c r="AS180" s="204"/>
      <c r="AT180" s="204"/>
      <c r="AU180" s="204"/>
      <c r="AV180" s="204"/>
      <c r="AW180" s="204"/>
      <c r="AX180" s="204"/>
      <c r="AY180" s="204"/>
      <c r="AZ180" s="237">
        <f t="shared" si="121"/>
        <v>0</v>
      </c>
      <c r="BA180" s="238">
        <f t="shared" si="122"/>
        <v>0</v>
      </c>
      <c r="BB180" s="238">
        <f>BD180/勤務日数!$E$20</f>
        <v>0</v>
      </c>
      <c r="BC180" s="238">
        <f t="shared" si="106"/>
        <v>0</v>
      </c>
      <c r="BD180" s="29">
        <f>(DAY(BE180)*24+HOUR(BE180)+MINUTE(BE180)/60)/勤務日数!$F$17</f>
        <v>0</v>
      </c>
      <c r="BE180" s="202">
        <f t="shared" si="107"/>
        <v>0</v>
      </c>
      <c r="BF180" s="238">
        <f>BH180/勤務日数!$E$20</f>
        <v>0</v>
      </c>
      <c r="BG180" s="238">
        <f t="shared" si="115"/>
        <v>0</v>
      </c>
      <c r="BH180" s="29">
        <f>(DAY(BI180)*24+HOUR(BI180)+MINUTE(BI180)/60)/勤務日数!$F$17</f>
        <v>0</v>
      </c>
      <c r="BI180" s="202">
        <f t="shared" si="108"/>
        <v>0</v>
      </c>
      <c r="BJ180" s="238">
        <f>BL180/勤務日数!$E$20</f>
        <v>0</v>
      </c>
      <c r="BK180" s="238">
        <f t="shared" si="116"/>
        <v>0</v>
      </c>
      <c r="BL180" s="29">
        <f>(DAY(BM180)*24+HOUR(BM180)+MINUTE(BM180)/60)/勤務日数!$F$17</f>
        <v>0</v>
      </c>
      <c r="BM180" s="202">
        <f t="shared" si="109"/>
        <v>0</v>
      </c>
      <c r="BN180" s="238">
        <f>BP180/勤務日数!$E$20</f>
        <v>0</v>
      </c>
      <c r="BO180" s="238">
        <f t="shared" si="112"/>
        <v>0</v>
      </c>
      <c r="BP180" s="29">
        <f>(DAY(BQ180)*24+HOUR(BQ180)+MINUTE(BQ180)/60)/勤務日数!$F$17</f>
        <v>0</v>
      </c>
      <c r="BQ180" s="202">
        <f t="shared" si="110"/>
        <v>0</v>
      </c>
      <c r="BR180" s="238">
        <f>BT180/勤務日数!$E$20</f>
        <v>0</v>
      </c>
      <c r="BS180" s="238">
        <f t="shared" si="113"/>
        <v>0</v>
      </c>
      <c r="BT180" s="29">
        <f>(DAY(BU180)*24+HOUR(BU180)+MINUTE(BU180)/60)/勤務日数!$F$17</f>
        <v>0</v>
      </c>
      <c r="BU180" s="202">
        <f t="shared" si="111"/>
        <v>0</v>
      </c>
    </row>
    <row r="181" spans="1:73" ht="12.6" customHeight="1">
      <c r="A181" s="174" t="str">
        <f t="shared" si="114"/>
        <v>STMF_BRANCH-1349</v>
      </c>
      <c r="B181" s="195">
        <v>19</v>
      </c>
      <c r="C181" s="240" t="s">
        <v>644</v>
      </c>
      <c r="D181" s="310" t="s">
        <v>350</v>
      </c>
      <c r="E181" s="286" t="s">
        <v>84</v>
      </c>
      <c r="F181" s="286" t="s">
        <v>85</v>
      </c>
      <c r="G181" s="286" t="s">
        <v>379</v>
      </c>
      <c r="H181" s="286" t="s">
        <v>380</v>
      </c>
      <c r="I181" s="286"/>
      <c r="J181" s="286"/>
      <c r="K181" s="286"/>
      <c r="L181" s="286"/>
      <c r="M181" s="286"/>
      <c r="N181" s="286"/>
      <c r="O181" s="287" t="s">
        <v>624</v>
      </c>
      <c r="P181" s="283" t="s">
        <v>1111</v>
      </c>
      <c r="Q181" s="216" t="s">
        <v>1100</v>
      </c>
      <c r="R181" s="29" t="s">
        <v>235</v>
      </c>
      <c r="S181" s="201">
        <v>0</v>
      </c>
      <c r="T181" s="203"/>
      <c r="U181" s="203"/>
      <c r="V181" s="202"/>
      <c r="W181" s="202"/>
      <c r="X181" s="202"/>
      <c r="Y181" s="202"/>
      <c r="Z181" s="203"/>
      <c r="AA181" s="203"/>
      <c r="AB181" s="203"/>
      <c r="AC181" s="202"/>
      <c r="AD181" s="202"/>
      <c r="AE181" s="202"/>
      <c r="AF181" s="202"/>
      <c r="AG181" s="203"/>
      <c r="AH181" s="203"/>
      <c r="AI181" s="203"/>
      <c r="AJ181" s="201"/>
      <c r="AK181" s="201"/>
      <c r="AL181" s="201"/>
      <c r="AM181" s="201"/>
      <c r="AN181" s="204"/>
      <c r="AO181" s="204"/>
      <c r="AP181" s="204"/>
      <c r="AQ181" s="204"/>
      <c r="AR181" s="204"/>
      <c r="AS181" s="204"/>
      <c r="AT181" s="204"/>
      <c r="AU181" s="204"/>
      <c r="AV181" s="204"/>
      <c r="AW181" s="204"/>
      <c r="AX181" s="204"/>
      <c r="AY181" s="204"/>
      <c r="AZ181" s="237">
        <f t="shared" si="121"/>
        <v>0</v>
      </c>
      <c r="BA181" s="238">
        <f t="shared" si="122"/>
        <v>0</v>
      </c>
      <c r="BB181" s="238">
        <f>BD181/勤務日数!$E$20</f>
        <v>0</v>
      </c>
      <c r="BC181" s="238">
        <f t="shared" si="106"/>
        <v>0</v>
      </c>
      <c r="BD181" s="29">
        <f>(DAY(BE181)*24+HOUR(BE181)+MINUTE(BE181)/60)/勤務日数!$F$17</f>
        <v>0</v>
      </c>
      <c r="BE181" s="202">
        <f t="shared" si="107"/>
        <v>0</v>
      </c>
      <c r="BF181" s="238">
        <f>BH181/勤務日数!$E$20</f>
        <v>0</v>
      </c>
      <c r="BG181" s="238">
        <f t="shared" si="115"/>
        <v>0</v>
      </c>
      <c r="BH181" s="29">
        <f>(DAY(BI181)*24+HOUR(BI181)+MINUTE(BI181)/60)/勤務日数!$F$17</f>
        <v>0</v>
      </c>
      <c r="BI181" s="202">
        <f t="shared" si="108"/>
        <v>0</v>
      </c>
      <c r="BJ181" s="238">
        <f>BL181/勤務日数!$E$20</f>
        <v>0</v>
      </c>
      <c r="BK181" s="238">
        <f t="shared" si="116"/>
        <v>0</v>
      </c>
      <c r="BL181" s="29">
        <f>(DAY(BM181)*24+HOUR(BM181)+MINUTE(BM181)/60)/勤務日数!$F$17</f>
        <v>0</v>
      </c>
      <c r="BM181" s="202">
        <f t="shared" si="109"/>
        <v>0</v>
      </c>
      <c r="BN181" s="238">
        <f>BP181/勤務日数!$E$20</f>
        <v>0</v>
      </c>
      <c r="BO181" s="238">
        <f t="shared" si="112"/>
        <v>0</v>
      </c>
      <c r="BP181" s="29">
        <f>(DAY(BQ181)*24+HOUR(BQ181)+MINUTE(BQ181)/60)/勤務日数!$F$17</f>
        <v>0</v>
      </c>
      <c r="BQ181" s="202">
        <f t="shared" si="110"/>
        <v>0</v>
      </c>
      <c r="BR181" s="238">
        <f>BT181/勤務日数!$E$20</f>
        <v>0</v>
      </c>
      <c r="BS181" s="238">
        <f t="shared" si="113"/>
        <v>0</v>
      </c>
      <c r="BT181" s="29">
        <f>(DAY(BU181)*24+HOUR(BU181)+MINUTE(BU181)/60)/勤務日数!$F$17</f>
        <v>0</v>
      </c>
      <c r="BU181" s="202">
        <f t="shared" si="111"/>
        <v>0</v>
      </c>
    </row>
    <row r="182" spans="1:73" ht="12.6" customHeight="1">
      <c r="A182" s="174" t="str">
        <f t="shared" si="114"/>
        <v/>
      </c>
      <c r="B182" s="195">
        <v>20</v>
      </c>
      <c r="C182" s="240" t="s">
        <v>644</v>
      </c>
      <c r="D182" s="310" t="s">
        <v>350</v>
      </c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7"/>
      <c r="P182" s="287"/>
      <c r="Q182" s="216"/>
      <c r="R182" s="29"/>
      <c r="S182" s="201">
        <v>0</v>
      </c>
      <c r="T182" s="203"/>
      <c r="U182" s="203"/>
      <c r="V182" s="202"/>
      <c r="W182" s="202"/>
      <c r="X182" s="202"/>
      <c r="Y182" s="202"/>
      <c r="Z182" s="203"/>
      <c r="AA182" s="203"/>
      <c r="AB182" s="203"/>
      <c r="AC182" s="202"/>
      <c r="AD182" s="202"/>
      <c r="AE182" s="202"/>
      <c r="AF182" s="202"/>
      <c r="AG182" s="203"/>
      <c r="AH182" s="203"/>
      <c r="AI182" s="203"/>
      <c r="AJ182" s="201"/>
      <c r="AK182" s="201"/>
      <c r="AL182" s="201"/>
      <c r="AM182" s="201"/>
      <c r="AN182" s="204"/>
      <c r="AO182" s="204"/>
      <c r="AP182" s="204"/>
      <c r="AQ182" s="204"/>
      <c r="AR182" s="204"/>
      <c r="AS182" s="204"/>
      <c r="AT182" s="204"/>
      <c r="AU182" s="204"/>
      <c r="AV182" s="204"/>
      <c r="AW182" s="204"/>
      <c r="AX182" s="204"/>
      <c r="AY182" s="204"/>
      <c r="AZ182" s="237">
        <f t="shared" si="121"/>
        <v>0</v>
      </c>
      <c r="BA182" s="238">
        <f t="shared" si="122"/>
        <v>0</v>
      </c>
      <c r="BB182" s="238">
        <f>BD182/勤務日数!$E$20</f>
        <v>0</v>
      </c>
      <c r="BC182" s="238">
        <f t="shared" si="106"/>
        <v>0</v>
      </c>
      <c r="BD182" s="29">
        <f>(DAY(BE182)*24+HOUR(BE182)+MINUTE(BE182)/60)/勤務日数!$F$17</f>
        <v>0</v>
      </c>
      <c r="BE182" s="202">
        <f t="shared" si="107"/>
        <v>0</v>
      </c>
      <c r="BF182" s="238">
        <f>BH182/勤務日数!$E$20</f>
        <v>0</v>
      </c>
      <c r="BG182" s="238">
        <f t="shared" si="115"/>
        <v>0</v>
      </c>
      <c r="BH182" s="29">
        <f>(DAY(BI182)*24+HOUR(BI182)+MINUTE(BI182)/60)/勤務日数!$F$17</f>
        <v>0</v>
      </c>
      <c r="BI182" s="202">
        <f t="shared" si="108"/>
        <v>0</v>
      </c>
      <c r="BJ182" s="238">
        <f>BL182/勤務日数!$E$20</f>
        <v>0</v>
      </c>
      <c r="BK182" s="238">
        <f t="shared" si="116"/>
        <v>0</v>
      </c>
      <c r="BL182" s="29">
        <f>(DAY(BM182)*24+HOUR(BM182)+MINUTE(BM182)/60)/勤務日数!$F$17</f>
        <v>0</v>
      </c>
      <c r="BM182" s="202">
        <f t="shared" si="109"/>
        <v>0</v>
      </c>
      <c r="BN182" s="238">
        <f>BP182/勤務日数!$E$20</f>
        <v>0</v>
      </c>
      <c r="BO182" s="238">
        <f t="shared" si="112"/>
        <v>0</v>
      </c>
      <c r="BP182" s="29">
        <f>(DAY(BQ182)*24+HOUR(BQ182)+MINUTE(BQ182)/60)/勤務日数!$F$17</f>
        <v>0</v>
      </c>
      <c r="BQ182" s="202">
        <f t="shared" si="110"/>
        <v>0</v>
      </c>
      <c r="BR182" s="238">
        <f>BT182/勤務日数!$E$20</f>
        <v>0</v>
      </c>
      <c r="BS182" s="238">
        <f t="shared" si="113"/>
        <v>0</v>
      </c>
      <c r="BT182" s="29">
        <f>(DAY(BU182)*24+HOUR(BU182)+MINUTE(BU182)/60)/勤務日数!$F$17</f>
        <v>0</v>
      </c>
      <c r="BU182" s="202">
        <f t="shared" si="111"/>
        <v>0</v>
      </c>
    </row>
    <row r="183" spans="1:73" ht="12.6" customHeight="1">
      <c r="A183" s="174" t="str">
        <f t="shared" si="114"/>
        <v>STMF_BRANCH-1356</v>
      </c>
      <c r="B183" s="195">
        <v>21</v>
      </c>
      <c r="C183" s="240" t="s">
        <v>644</v>
      </c>
      <c r="D183" s="310" t="s">
        <v>350</v>
      </c>
      <c r="E183" s="286" t="s">
        <v>84</v>
      </c>
      <c r="F183" s="286" t="s">
        <v>85</v>
      </c>
      <c r="G183" s="286" t="s">
        <v>971</v>
      </c>
      <c r="H183" s="286"/>
      <c r="I183" s="286"/>
      <c r="J183" s="286"/>
      <c r="K183" s="286"/>
      <c r="L183" s="286"/>
      <c r="M183" s="286"/>
      <c r="N183" s="286"/>
      <c r="O183" s="287" t="s">
        <v>624</v>
      </c>
      <c r="P183" s="287" t="s">
        <v>1228</v>
      </c>
      <c r="Q183" s="216" t="s">
        <v>1278</v>
      </c>
      <c r="R183" s="29" t="s">
        <v>283</v>
      </c>
      <c r="S183" s="201">
        <v>0</v>
      </c>
      <c r="T183" s="203"/>
      <c r="U183" s="203"/>
      <c r="V183" s="202"/>
      <c r="W183" s="202"/>
      <c r="X183" s="202"/>
      <c r="Y183" s="202"/>
      <c r="Z183" s="203"/>
      <c r="AA183" s="203"/>
      <c r="AB183" s="203"/>
      <c r="AC183" s="202"/>
      <c r="AD183" s="202"/>
      <c r="AE183" s="202"/>
      <c r="AF183" s="202"/>
      <c r="AG183" s="203"/>
      <c r="AH183" s="203"/>
      <c r="AI183" s="203"/>
      <c r="AJ183" s="201"/>
      <c r="AK183" s="201"/>
      <c r="AL183" s="201"/>
      <c r="AM183" s="201"/>
      <c r="AN183" s="204"/>
      <c r="AO183" s="204"/>
      <c r="AP183" s="204"/>
      <c r="AQ183" s="204"/>
      <c r="AR183" s="204"/>
      <c r="AS183" s="204"/>
      <c r="AT183" s="204"/>
      <c r="AU183" s="204"/>
      <c r="AV183" s="204"/>
      <c r="AW183" s="204"/>
      <c r="AX183" s="204"/>
      <c r="AY183" s="204"/>
      <c r="AZ183" s="237">
        <f t="shared" si="121"/>
        <v>0</v>
      </c>
      <c r="BA183" s="238">
        <f t="shared" si="122"/>
        <v>0</v>
      </c>
      <c r="BB183" s="238">
        <f>BD183/勤務日数!$E$20</f>
        <v>0</v>
      </c>
      <c r="BC183" s="238">
        <f t="shared" si="106"/>
        <v>0</v>
      </c>
      <c r="BD183" s="29">
        <f>(DAY(BE183)*24+HOUR(BE183)+MINUTE(BE183)/60)/勤務日数!$F$17</f>
        <v>0</v>
      </c>
      <c r="BE183" s="202">
        <f t="shared" si="107"/>
        <v>0</v>
      </c>
      <c r="BF183" s="238">
        <f>BH183/勤務日数!$E$20</f>
        <v>0</v>
      </c>
      <c r="BG183" s="238">
        <f t="shared" si="115"/>
        <v>0</v>
      </c>
      <c r="BH183" s="29">
        <f>(DAY(BI183)*24+HOUR(BI183)+MINUTE(BI183)/60)/勤務日数!$F$17</f>
        <v>0</v>
      </c>
      <c r="BI183" s="202">
        <f t="shared" si="108"/>
        <v>0</v>
      </c>
      <c r="BJ183" s="238">
        <f>BL183/勤務日数!$E$20</f>
        <v>0</v>
      </c>
      <c r="BK183" s="238">
        <f t="shared" si="116"/>
        <v>0</v>
      </c>
      <c r="BL183" s="29">
        <f>(DAY(BM183)*24+HOUR(BM183)+MINUTE(BM183)/60)/勤務日数!$F$17</f>
        <v>0</v>
      </c>
      <c r="BM183" s="202">
        <f t="shared" si="109"/>
        <v>0</v>
      </c>
      <c r="BN183" s="238">
        <f>BP183/勤務日数!$E$20</f>
        <v>0</v>
      </c>
      <c r="BO183" s="238">
        <f t="shared" si="112"/>
        <v>0</v>
      </c>
      <c r="BP183" s="29">
        <f>(DAY(BQ183)*24+HOUR(BQ183)+MINUTE(BQ183)/60)/勤務日数!$F$17</f>
        <v>0</v>
      </c>
      <c r="BQ183" s="202">
        <f t="shared" si="110"/>
        <v>0</v>
      </c>
      <c r="BR183" s="238">
        <f>BT183/勤務日数!$E$20</f>
        <v>0</v>
      </c>
      <c r="BS183" s="238">
        <f t="shared" si="113"/>
        <v>0</v>
      </c>
      <c r="BT183" s="29">
        <f>(DAY(BU183)*24+HOUR(BU183)+MINUTE(BU183)/60)/勤務日数!$F$17</f>
        <v>0</v>
      </c>
      <c r="BU183" s="202">
        <f t="shared" si="111"/>
        <v>0</v>
      </c>
    </row>
    <row r="184" spans="1:73" ht="12.6" customHeight="1">
      <c r="A184" s="174" t="str">
        <f t="shared" si="114"/>
        <v/>
      </c>
      <c r="B184" s="195">
        <v>1</v>
      </c>
      <c r="C184" s="240" t="s">
        <v>397</v>
      </c>
      <c r="D184" s="310" t="s">
        <v>365</v>
      </c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7"/>
      <c r="P184" s="287"/>
      <c r="Q184" s="216"/>
      <c r="R184" s="29"/>
      <c r="S184" s="201">
        <v>0</v>
      </c>
      <c r="T184" s="203"/>
      <c r="U184" s="203"/>
      <c r="V184" s="202"/>
      <c r="W184" s="202"/>
      <c r="X184" s="202"/>
      <c r="Y184" s="202"/>
      <c r="Z184" s="203"/>
      <c r="AA184" s="203"/>
      <c r="AB184" s="203"/>
      <c r="AC184" s="202"/>
      <c r="AD184" s="202"/>
      <c r="AE184" s="202"/>
      <c r="AF184" s="202"/>
      <c r="AG184" s="203"/>
      <c r="AH184" s="203"/>
      <c r="AI184" s="203"/>
      <c r="AJ184" s="201"/>
      <c r="AK184" s="201"/>
      <c r="AL184" s="201"/>
      <c r="AM184" s="201"/>
      <c r="AN184" s="204"/>
      <c r="AO184" s="204"/>
      <c r="AP184" s="204"/>
      <c r="AQ184" s="204"/>
      <c r="AR184" s="204"/>
      <c r="AS184" s="204"/>
      <c r="AT184" s="204"/>
      <c r="AU184" s="204"/>
      <c r="AV184" s="204"/>
      <c r="AW184" s="204"/>
      <c r="AX184" s="204"/>
      <c r="AY184" s="204"/>
      <c r="AZ184" s="237">
        <f t="shared" si="121"/>
        <v>0</v>
      </c>
      <c r="BA184" s="238">
        <f t="shared" si="122"/>
        <v>0</v>
      </c>
      <c r="BB184" s="238">
        <f>BD184/勤務日数!$E$20</f>
        <v>0</v>
      </c>
      <c r="BC184" s="238">
        <f t="shared" si="106"/>
        <v>0</v>
      </c>
      <c r="BD184" s="29">
        <f>(DAY(BE184)*24+HOUR(BE184)+MINUTE(BE184)/60)/勤務日数!$F$17</f>
        <v>0</v>
      </c>
      <c r="BE184" s="202">
        <f t="shared" si="107"/>
        <v>0</v>
      </c>
      <c r="BF184" s="238">
        <f>BH184/勤務日数!$E$20</f>
        <v>0</v>
      </c>
      <c r="BG184" s="238">
        <f t="shared" si="115"/>
        <v>0</v>
      </c>
      <c r="BH184" s="29">
        <f>(DAY(BI184)*24+HOUR(BI184)+MINUTE(BI184)/60)/勤務日数!$F$17</f>
        <v>0</v>
      </c>
      <c r="BI184" s="202">
        <f t="shared" si="108"/>
        <v>0</v>
      </c>
      <c r="BJ184" s="238">
        <f>BL184/勤務日数!$E$20</f>
        <v>0</v>
      </c>
      <c r="BK184" s="238">
        <f t="shared" si="116"/>
        <v>0</v>
      </c>
      <c r="BL184" s="29">
        <f>(DAY(BM184)*24+HOUR(BM184)+MINUTE(BM184)/60)/勤務日数!$F$17</f>
        <v>0</v>
      </c>
      <c r="BM184" s="202">
        <f t="shared" si="109"/>
        <v>0</v>
      </c>
      <c r="BN184" s="238">
        <f>BP184/勤務日数!$E$20</f>
        <v>0</v>
      </c>
      <c r="BO184" s="238">
        <f t="shared" si="112"/>
        <v>0</v>
      </c>
      <c r="BP184" s="29">
        <f>(DAY(BQ184)*24+HOUR(BQ184)+MINUTE(BQ184)/60)/勤務日数!$F$17</f>
        <v>0</v>
      </c>
      <c r="BQ184" s="202">
        <f t="shared" si="110"/>
        <v>0</v>
      </c>
      <c r="BR184" s="238">
        <f>BT184/勤務日数!$E$20</f>
        <v>0</v>
      </c>
      <c r="BS184" s="238">
        <f t="shared" si="113"/>
        <v>0</v>
      </c>
      <c r="BT184" s="29">
        <f>(DAY(BU184)*24+HOUR(BU184)+MINUTE(BU184)/60)/勤務日数!$F$17</f>
        <v>0</v>
      </c>
      <c r="BU184" s="202">
        <f t="shared" si="111"/>
        <v>0</v>
      </c>
    </row>
    <row r="185" spans="1:73" ht="12.6" customHeight="1">
      <c r="A185" s="174" t="str">
        <f t="shared" si="114"/>
        <v/>
      </c>
      <c r="B185" s="195">
        <v>2</v>
      </c>
      <c r="C185" s="240" t="s">
        <v>397</v>
      </c>
      <c r="D185" s="310" t="s">
        <v>365</v>
      </c>
      <c r="E185" s="286" t="s">
        <v>84</v>
      </c>
      <c r="F185" s="286" t="s">
        <v>85</v>
      </c>
      <c r="G185" s="286" t="s">
        <v>379</v>
      </c>
      <c r="H185" s="286" t="s">
        <v>380</v>
      </c>
      <c r="I185" s="286"/>
      <c r="J185" s="286"/>
      <c r="K185" s="286"/>
      <c r="L185" s="286"/>
      <c r="M185" s="286"/>
      <c r="N185" s="286"/>
      <c r="O185" s="287" t="s">
        <v>222</v>
      </c>
      <c r="P185" s="287"/>
      <c r="Q185" s="216" t="s">
        <v>392</v>
      </c>
      <c r="R185" s="29" t="s">
        <v>235</v>
      </c>
      <c r="S185" s="201">
        <v>0</v>
      </c>
      <c r="T185" s="203"/>
      <c r="U185" s="203"/>
      <c r="V185" s="202"/>
      <c r="W185" s="202"/>
      <c r="X185" s="202"/>
      <c r="Y185" s="202"/>
      <c r="Z185" s="203"/>
      <c r="AA185" s="203"/>
      <c r="AB185" s="203"/>
      <c r="AC185" s="202"/>
      <c r="AD185" s="202"/>
      <c r="AE185" s="202"/>
      <c r="AF185" s="202"/>
      <c r="AG185" s="203"/>
      <c r="AH185" s="203"/>
      <c r="AI185" s="203"/>
      <c r="AJ185" s="201"/>
      <c r="AK185" s="201"/>
      <c r="AL185" s="201"/>
      <c r="AM185" s="201"/>
      <c r="AN185" s="204"/>
      <c r="AO185" s="204"/>
      <c r="AP185" s="204"/>
      <c r="AQ185" s="204"/>
      <c r="AR185" s="204"/>
      <c r="AS185" s="204"/>
      <c r="AT185" s="204"/>
      <c r="AU185" s="204"/>
      <c r="AV185" s="204"/>
      <c r="AW185" s="204"/>
      <c r="AX185" s="204"/>
      <c r="AY185" s="204"/>
      <c r="AZ185" s="237">
        <f t="shared" si="121"/>
        <v>0</v>
      </c>
      <c r="BA185" s="238">
        <f t="shared" si="122"/>
        <v>0</v>
      </c>
      <c r="BB185" s="238">
        <f>BD185/勤務日数!$E$20</f>
        <v>0</v>
      </c>
      <c r="BC185" s="238">
        <f t="shared" si="106"/>
        <v>0</v>
      </c>
      <c r="BD185" s="29">
        <f>(DAY(BE185)*24+HOUR(BE185)+MINUTE(BE185)/60)/勤務日数!$F$17</f>
        <v>0</v>
      </c>
      <c r="BE185" s="202">
        <f t="shared" si="107"/>
        <v>0</v>
      </c>
      <c r="BF185" s="238">
        <f>BH185/勤務日数!$E$20</f>
        <v>0</v>
      </c>
      <c r="BG185" s="238">
        <f t="shared" si="115"/>
        <v>0</v>
      </c>
      <c r="BH185" s="29">
        <f>(DAY(BI185)*24+HOUR(BI185)+MINUTE(BI185)/60)/勤務日数!$F$17</f>
        <v>0</v>
      </c>
      <c r="BI185" s="202">
        <f t="shared" si="108"/>
        <v>0</v>
      </c>
      <c r="BJ185" s="238">
        <f>BL185/勤務日数!$E$20</f>
        <v>0</v>
      </c>
      <c r="BK185" s="238">
        <f t="shared" si="116"/>
        <v>0</v>
      </c>
      <c r="BL185" s="29">
        <f>(DAY(BM185)*24+HOUR(BM185)+MINUTE(BM185)/60)/勤務日数!$F$17</f>
        <v>0</v>
      </c>
      <c r="BM185" s="202">
        <f t="shared" si="109"/>
        <v>0</v>
      </c>
      <c r="BN185" s="238">
        <f>BP185/勤務日数!$E$20</f>
        <v>0</v>
      </c>
      <c r="BO185" s="238">
        <f t="shared" si="112"/>
        <v>0</v>
      </c>
      <c r="BP185" s="29">
        <f>(DAY(BQ185)*24+HOUR(BQ185)+MINUTE(BQ185)/60)/勤務日数!$F$17</f>
        <v>0</v>
      </c>
      <c r="BQ185" s="202">
        <f t="shared" si="110"/>
        <v>0</v>
      </c>
      <c r="BR185" s="238">
        <f>BT185/勤務日数!$E$20</f>
        <v>0</v>
      </c>
      <c r="BS185" s="238">
        <f t="shared" si="113"/>
        <v>0</v>
      </c>
      <c r="BT185" s="29">
        <f>(DAY(BU185)*24+HOUR(BU185)+MINUTE(BU185)/60)/勤務日数!$F$17</f>
        <v>0</v>
      </c>
      <c r="BU185" s="202">
        <f t="shared" si="111"/>
        <v>0</v>
      </c>
    </row>
    <row r="186" spans="1:73" ht="12.6" customHeight="1">
      <c r="A186" s="174" t="str">
        <f t="shared" si="114"/>
        <v/>
      </c>
      <c r="B186" s="195">
        <v>3</v>
      </c>
      <c r="C186" s="240" t="s">
        <v>397</v>
      </c>
      <c r="D186" s="310" t="s">
        <v>365</v>
      </c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7"/>
      <c r="P186" s="283"/>
      <c r="Q186" s="216"/>
      <c r="R186" s="29"/>
      <c r="S186" s="201">
        <v>0</v>
      </c>
      <c r="T186" s="203"/>
      <c r="U186" s="203"/>
      <c r="V186" s="202"/>
      <c r="W186" s="202"/>
      <c r="X186" s="202"/>
      <c r="Y186" s="202"/>
      <c r="Z186" s="203"/>
      <c r="AA186" s="203"/>
      <c r="AB186" s="203"/>
      <c r="AC186" s="202"/>
      <c r="AD186" s="202"/>
      <c r="AE186" s="202"/>
      <c r="AF186" s="202"/>
      <c r="AG186" s="203"/>
      <c r="AH186" s="203"/>
      <c r="AI186" s="203"/>
      <c r="AJ186" s="201"/>
      <c r="AK186" s="201"/>
      <c r="AL186" s="201"/>
      <c r="AM186" s="201"/>
      <c r="AN186" s="204"/>
      <c r="AO186" s="204"/>
      <c r="AP186" s="204"/>
      <c r="AQ186" s="204"/>
      <c r="AR186" s="204"/>
      <c r="AS186" s="204"/>
      <c r="AT186" s="204"/>
      <c r="AU186" s="204"/>
      <c r="AV186" s="204"/>
      <c r="AW186" s="204"/>
      <c r="AX186" s="204"/>
      <c r="AY186" s="204"/>
      <c r="AZ186" s="237">
        <f t="shared" si="121"/>
        <v>0</v>
      </c>
      <c r="BA186" s="238">
        <f t="shared" si="122"/>
        <v>0</v>
      </c>
      <c r="BB186" s="238">
        <f>BD186/勤務日数!$E$20</f>
        <v>0</v>
      </c>
      <c r="BC186" s="238">
        <f t="shared" si="106"/>
        <v>0</v>
      </c>
      <c r="BD186" s="29">
        <f>(DAY(BE186)*24+HOUR(BE186)+MINUTE(BE186)/60)/勤務日数!$F$17</f>
        <v>0</v>
      </c>
      <c r="BE186" s="202">
        <f t="shared" si="107"/>
        <v>0</v>
      </c>
      <c r="BF186" s="238">
        <f>BH186/勤務日数!$E$20</f>
        <v>0</v>
      </c>
      <c r="BG186" s="238">
        <f t="shared" si="115"/>
        <v>0</v>
      </c>
      <c r="BH186" s="29">
        <f>(DAY(BI186)*24+HOUR(BI186)+MINUTE(BI186)/60)/勤務日数!$F$17</f>
        <v>0</v>
      </c>
      <c r="BI186" s="202">
        <f t="shared" si="108"/>
        <v>0</v>
      </c>
      <c r="BJ186" s="238">
        <f>BL186/勤務日数!$E$20</f>
        <v>0</v>
      </c>
      <c r="BK186" s="238">
        <f t="shared" si="116"/>
        <v>0</v>
      </c>
      <c r="BL186" s="29">
        <f>(DAY(BM186)*24+HOUR(BM186)+MINUTE(BM186)/60)/勤務日数!$F$17</f>
        <v>0</v>
      </c>
      <c r="BM186" s="202">
        <f t="shared" si="109"/>
        <v>0</v>
      </c>
      <c r="BN186" s="238">
        <f>BP186/勤務日数!$E$20</f>
        <v>0</v>
      </c>
      <c r="BO186" s="238">
        <f t="shared" si="112"/>
        <v>0</v>
      </c>
      <c r="BP186" s="29">
        <f>(DAY(BQ186)*24+HOUR(BQ186)+MINUTE(BQ186)/60)/勤務日数!$F$17</f>
        <v>0</v>
      </c>
      <c r="BQ186" s="202">
        <f t="shared" si="110"/>
        <v>0</v>
      </c>
      <c r="BR186" s="238">
        <f>BT186/勤務日数!$E$20</f>
        <v>0</v>
      </c>
      <c r="BS186" s="238">
        <f t="shared" si="113"/>
        <v>0</v>
      </c>
      <c r="BT186" s="29">
        <f>(DAY(BU186)*24+HOUR(BU186)+MINUTE(BU186)/60)/勤務日数!$F$17</f>
        <v>0</v>
      </c>
      <c r="BU186" s="202">
        <f t="shared" si="111"/>
        <v>0</v>
      </c>
    </row>
    <row r="187" spans="1:73" ht="12.6" customHeight="1">
      <c r="A187" s="174" t="str">
        <f t="shared" si="114"/>
        <v/>
      </c>
      <c r="B187" s="195">
        <v>4</v>
      </c>
      <c r="C187" s="240" t="s">
        <v>397</v>
      </c>
      <c r="D187" s="310" t="s">
        <v>365</v>
      </c>
      <c r="E187" s="286" t="s">
        <v>84</v>
      </c>
      <c r="F187" s="286" t="s">
        <v>322</v>
      </c>
      <c r="G187" s="286" t="s">
        <v>379</v>
      </c>
      <c r="H187" s="286" t="s">
        <v>380</v>
      </c>
      <c r="I187" s="286"/>
      <c r="J187" s="286"/>
      <c r="K187" s="286"/>
      <c r="L187" s="286"/>
      <c r="M187" s="286"/>
      <c r="N187" s="286"/>
      <c r="O187" s="287" t="s">
        <v>222</v>
      </c>
      <c r="P187" s="283"/>
      <c r="Q187" s="216" t="s">
        <v>398</v>
      </c>
      <c r="R187" s="29" t="s">
        <v>285</v>
      </c>
      <c r="S187" s="201">
        <v>0</v>
      </c>
      <c r="T187" s="203"/>
      <c r="U187" s="203"/>
      <c r="V187" s="202"/>
      <c r="W187" s="202"/>
      <c r="X187" s="202"/>
      <c r="Y187" s="202"/>
      <c r="Z187" s="203"/>
      <c r="AA187" s="203"/>
      <c r="AB187" s="203"/>
      <c r="AC187" s="202"/>
      <c r="AD187" s="202"/>
      <c r="AE187" s="202"/>
      <c r="AF187" s="202"/>
      <c r="AG187" s="203"/>
      <c r="AH187" s="203"/>
      <c r="AI187" s="203"/>
      <c r="AJ187" s="201"/>
      <c r="AK187" s="201"/>
      <c r="AL187" s="201"/>
      <c r="AM187" s="201"/>
      <c r="AN187" s="204"/>
      <c r="AO187" s="204"/>
      <c r="AP187" s="204"/>
      <c r="AQ187" s="204"/>
      <c r="AR187" s="204"/>
      <c r="AS187" s="204"/>
      <c r="AT187" s="204"/>
      <c r="AU187" s="204"/>
      <c r="AV187" s="204"/>
      <c r="AW187" s="204"/>
      <c r="AX187" s="204"/>
      <c r="AY187" s="204"/>
      <c r="AZ187" s="237">
        <f t="shared" si="121"/>
        <v>0</v>
      </c>
      <c r="BA187" s="238">
        <f t="shared" si="122"/>
        <v>0</v>
      </c>
      <c r="BB187" s="238">
        <f>BD187/勤務日数!$E$20</f>
        <v>0</v>
      </c>
      <c r="BC187" s="238">
        <f t="shared" si="106"/>
        <v>0</v>
      </c>
      <c r="BD187" s="29">
        <f>(DAY(BE187)*24+HOUR(BE187)+MINUTE(BE187)/60)/勤務日数!$F$17</f>
        <v>0</v>
      </c>
      <c r="BE187" s="202">
        <f t="shared" si="107"/>
        <v>0</v>
      </c>
      <c r="BF187" s="238">
        <f>BH187/勤務日数!$E$20</f>
        <v>0</v>
      </c>
      <c r="BG187" s="238">
        <f t="shared" si="115"/>
        <v>0</v>
      </c>
      <c r="BH187" s="29">
        <f>(DAY(BI187)*24+HOUR(BI187)+MINUTE(BI187)/60)/勤務日数!$F$17</f>
        <v>0</v>
      </c>
      <c r="BI187" s="202">
        <f t="shared" si="108"/>
        <v>0</v>
      </c>
      <c r="BJ187" s="238">
        <f>BL187/勤務日数!$E$20</f>
        <v>0</v>
      </c>
      <c r="BK187" s="238">
        <f t="shared" si="116"/>
        <v>0</v>
      </c>
      <c r="BL187" s="29">
        <f>(DAY(BM187)*24+HOUR(BM187)+MINUTE(BM187)/60)/勤務日数!$F$17</f>
        <v>0</v>
      </c>
      <c r="BM187" s="202">
        <f t="shared" si="109"/>
        <v>0</v>
      </c>
      <c r="BN187" s="238">
        <f>BP187/勤務日数!$E$20</f>
        <v>0</v>
      </c>
      <c r="BO187" s="238">
        <f t="shared" si="112"/>
        <v>0</v>
      </c>
      <c r="BP187" s="29">
        <f>(DAY(BQ187)*24+HOUR(BQ187)+MINUTE(BQ187)/60)/勤務日数!$F$17</f>
        <v>0</v>
      </c>
      <c r="BQ187" s="202">
        <f t="shared" si="110"/>
        <v>0</v>
      </c>
      <c r="BR187" s="238">
        <f>BT187/勤務日数!$E$20</f>
        <v>0</v>
      </c>
      <c r="BS187" s="238">
        <f t="shared" si="113"/>
        <v>0</v>
      </c>
      <c r="BT187" s="29">
        <f>(DAY(BU187)*24+HOUR(BU187)+MINUTE(BU187)/60)/勤務日数!$F$17</f>
        <v>0</v>
      </c>
      <c r="BU187" s="202">
        <f t="shared" si="111"/>
        <v>0</v>
      </c>
    </row>
    <row r="188" spans="1:73" ht="12.6" customHeight="1">
      <c r="A188" s="174" t="str">
        <f t="shared" si="114"/>
        <v/>
      </c>
      <c r="B188" s="195">
        <v>5</v>
      </c>
      <c r="C188" s="240" t="s">
        <v>397</v>
      </c>
      <c r="D188" s="310" t="s">
        <v>365</v>
      </c>
      <c r="E188" s="286" t="s">
        <v>84</v>
      </c>
      <c r="F188" s="286" t="s">
        <v>322</v>
      </c>
      <c r="G188" s="286" t="s">
        <v>108</v>
      </c>
      <c r="H188" s="286"/>
      <c r="I188" s="286"/>
      <c r="J188" s="286"/>
      <c r="K188" s="286"/>
      <c r="L188" s="286"/>
      <c r="M188" s="286"/>
      <c r="N188" s="286"/>
      <c r="O188" s="287" t="s">
        <v>222</v>
      </c>
      <c r="P188" s="287"/>
      <c r="Q188" s="216" t="s">
        <v>108</v>
      </c>
      <c r="R188" s="29" t="s">
        <v>289</v>
      </c>
      <c r="S188" s="201">
        <v>0</v>
      </c>
      <c r="T188" s="203"/>
      <c r="U188" s="203"/>
      <c r="V188" s="202"/>
      <c r="W188" s="202"/>
      <c r="X188" s="202"/>
      <c r="Y188" s="202"/>
      <c r="Z188" s="203"/>
      <c r="AA188" s="203"/>
      <c r="AB188" s="203"/>
      <c r="AC188" s="202"/>
      <c r="AD188" s="202"/>
      <c r="AE188" s="202"/>
      <c r="AF188" s="202"/>
      <c r="AG188" s="203"/>
      <c r="AH188" s="203"/>
      <c r="AI188" s="203"/>
      <c r="AJ188" s="201"/>
      <c r="AK188" s="201"/>
      <c r="AL188" s="201"/>
      <c r="AM188" s="201"/>
      <c r="AN188" s="204"/>
      <c r="AO188" s="204"/>
      <c r="AP188" s="204"/>
      <c r="AQ188" s="204"/>
      <c r="AR188" s="204"/>
      <c r="AS188" s="204"/>
      <c r="AT188" s="204"/>
      <c r="AU188" s="204"/>
      <c r="AV188" s="204"/>
      <c r="AW188" s="204"/>
      <c r="AX188" s="204"/>
      <c r="AY188" s="204"/>
      <c r="AZ188" s="237">
        <f t="shared" si="121"/>
        <v>0</v>
      </c>
      <c r="BA188" s="238">
        <f t="shared" si="122"/>
        <v>0</v>
      </c>
      <c r="BB188" s="238">
        <f>BD188/勤務日数!$E$20</f>
        <v>0</v>
      </c>
      <c r="BC188" s="238">
        <f t="shared" si="106"/>
        <v>0</v>
      </c>
      <c r="BD188" s="29">
        <f>(DAY(BE188)*24+HOUR(BE188)+MINUTE(BE188)/60)/勤務日数!$F$17</f>
        <v>0</v>
      </c>
      <c r="BE188" s="202">
        <f t="shared" si="107"/>
        <v>0</v>
      </c>
      <c r="BF188" s="238">
        <f>BH188/勤務日数!$E$20</f>
        <v>0</v>
      </c>
      <c r="BG188" s="238">
        <f t="shared" si="115"/>
        <v>0</v>
      </c>
      <c r="BH188" s="29">
        <f>(DAY(BI188)*24+HOUR(BI188)+MINUTE(BI188)/60)/勤務日数!$F$17</f>
        <v>0</v>
      </c>
      <c r="BI188" s="202">
        <f t="shared" si="108"/>
        <v>0</v>
      </c>
      <c r="BJ188" s="238">
        <f>BL188/勤務日数!$E$20</f>
        <v>0</v>
      </c>
      <c r="BK188" s="238">
        <f t="shared" si="116"/>
        <v>0</v>
      </c>
      <c r="BL188" s="29">
        <f>(DAY(BM188)*24+HOUR(BM188)+MINUTE(BM188)/60)/勤務日数!$F$17</f>
        <v>0</v>
      </c>
      <c r="BM188" s="202">
        <f t="shared" si="109"/>
        <v>0</v>
      </c>
      <c r="BN188" s="238">
        <f>BP188/勤務日数!$E$20</f>
        <v>0</v>
      </c>
      <c r="BO188" s="238">
        <f t="shared" si="112"/>
        <v>0</v>
      </c>
      <c r="BP188" s="29">
        <f>(DAY(BQ188)*24+HOUR(BQ188)+MINUTE(BQ188)/60)/勤務日数!$F$17</f>
        <v>0</v>
      </c>
      <c r="BQ188" s="202">
        <f t="shared" si="110"/>
        <v>0</v>
      </c>
      <c r="BR188" s="238">
        <f>BT188/勤務日数!$E$20</f>
        <v>0</v>
      </c>
      <c r="BS188" s="238">
        <f t="shared" si="113"/>
        <v>0</v>
      </c>
      <c r="BT188" s="29">
        <f>(DAY(BU188)*24+HOUR(BU188)+MINUTE(BU188)/60)/勤務日数!$F$17</f>
        <v>0</v>
      </c>
      <c r="BU188" s="202">
        <f t="shared" si="111"/>
        <v>0</v>
      </c>
    </row>
    <row r="189" spans="1:73" ht="12.6" customHeight="1">
      <c r="A189" s="174" t="str">
        <f t="shared" si="114"/>
        <v/>
      </c>
      <c r="B189" s="195">
        <v>6</v>
      </c>
      <c r="C189" s="240" t="s">
        <v>397</v>
      </c>
      <c r="D189" s="310" t="s">
        <v>365</v>
      </c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7"/>
      <c r="P189" s="287"/>
      <c r="Q189" s="216"/>
      <c r="R189" s="29"/>
      <c r="S189" s="201">
        <v>0</v>
      </c>
      <c r="T189" s="203"/>
      <c r="U189" s="203"/>
      <c r="V189" s="202"/>
      <c r="W189" s="202"/>
      <c r="X189" s="202"/>
      <c r="Y189" s="202"/>
      <c r="Z189" s="203"/>
      <c r="AA189" s="203"/>
      <c r="AB189" s="203"/>
      <c r="AC189" s="202"/>
      <c r="AD189" s="202"/>
      <c r="AE189" s="202"/>
      <c r="AF189" s="202"/>
      <c r="AG189" s="203"/>
      <c r="AH189" s="203"/>
      <c r="AI189" s="203"/>
      <c r="AJ189" s="201"/>
      <c r="AK189" s="201"/>
      <c r="AL189" s="201"/>
      <c r="AM189" s="201"/>
      <c r="AN189" s="204"/>
      <c r="AO189" s="204"/>
      <c r="AP189" s="204"/>
      <c r="AQ189" s="204"/>
      <c r="AR189" s="204"/>
      <c r="AS189" s="204"/>
      <c r="AT189" s="204"/>
      <c r="AU189" s="204"/>
      <c r="AV189" s="204"/>
      <c r="AW189" s="204"/>
      <c r="AX189" s="204"/>
      <c r="AY189" s="204"/>
      <c r="AZ189" s="237">
        <f t="shared" si="121"/>
        <v>0</v>
      </c>
      <c r="BA189" s="238">
        <f t="shared" si="122"/>
        <v>0</v>
      </c>
      <c r="BB189" s="238">
        <f>BD189/勤務日数!$E$20</f>
        <v>0</v>
      </c>
      <c r="BC189" s="238">
        <f t="shared" ref="BC189:BC252" si="125">IF($BC$5=0,0,BD189/$BC$5)</f>
        <v>0</v>
      </c>
      <c r="BD189" s="29">
        <f>(DAY(BE189)*24+HOUR(BE189)+MINUTE(BE189)/60)/勤務日数!$F$17</f>
        <v>0</v>
      </c>
      <c r="BE189" s="202">
        <f t="shared" ref="BE189:BE252" si="126">IF(ISBLANK($C189),0,SUMIF($T$4:$AX$4,BC$4,$T189:$AX189))</f>
        <v>0</v>
      </c>
      <c r="BF189" s="238">
        <f>BH189/勤務日数!$E$20</f>
        <v>0</v>
      </c>
      <c r="BG189" s="238">
        <f t="shared" si="115"/>
        <v>0</v>
      </c>
      <c r="BH189" s="29">
        <f>(DAY(BI189)*24+HOUR(BI189)+MINUTE(BI189)/60)/勤務日数!$F$17</f>
        <v>0</v>
      </c>
      <c r="BI189" s="202">
        <f t="shared" ref="BI189:BI252" si="127">IF(ISBLANK($C189),0,SUMIF($T$4:$AX$4,BG$4,$T189:$AX189))</f>
        <v>0</v>
      </c>
      <c r="BJ189" s="238">
        <f>BL189/勤務日数!$E$20</f>
        <v>0</v>
      </c>
      <c r="BK189" s="238">
        <f t="shared" si="116"/>
        <v>0</v>
      </c>
      <c r="BL189" s="29">
        <f>(DAY(BM189)*24+HOUR(BM189)+MINUTE(BM189)/60)/勤務日数!$F$17</f>
        <v>0</v>
      </c>
      <c r="BM189" s="202">
        <f t="shared" ref="BM189:BM252" si="128">IF(ISBLANK($C189),0,SUMIF($T$4:$AX$4,BK$4,$T189:$AX189))</f>
        <v>0</v>
      </c>
      <c r="BN189" s="238">
        <f>BP189/勤務日数!$E$20</f>
        <v>0</v>
      </c>
      <c r="BO189" s="238">
        <f t="shared" si="112"/>
        <v>0</v>
      </c>
      <c r="BP189" s="29">
        <f>(DAY(BQ189)*24+HOUR(BQ189)+MINUTE(BQ189)/60)/勤務日数!$F$17</f>
        <v>0</v>
      </c>
      <c r="BQ189" s="202">
        <f t="shared" ref="BQ189:BQ252" si="129">IF(ISBLANK($C189),0,SUMIF($T$4:$AX$4,BO$4,$T189:$AX189))</f>
        <v>0</v>
      </c>
      <c r="BR189" s="238">
        <f>BT189/勤務日数!$E$20</f>
        <v>0</v>
      </c>
      <c r="BS189" s="238">
        <f t="shared" si="113"/>
        <v>0</v>
      </c>
      <c r="BT189" s="29">
        <f>(DAY(BU189)*24+HOUR(BU189)+MINUTE(BU189)/60)/勤務日数!$F$17</f>
        <v>0</v>
      </c>
      <c r="BU189" s="202">
        <f t="shared" ref="BU189:BU252" si="130">IF(ISBLANK($C189),0,SUMIF($T$4:$AX$4,BS$4,$T189:$AX189))</f>
        <v>0</v>
      </c>
    </row>
    <row r="190" spans="1:73" ht="12.6" customHeight="1">
      <c r="A190" s="174" t="str">
        <f t="shared" si="114"/>
        <v/>
      </c>
      <c r="B190" s="195">
        <v>7</v>
      </c>
      <c r="C190" s="240" t="s">
        <v>397</v>
      </c>
      <c r="D190" s="310" t="s">
        <v>365</v>
      </c>
      <c r="E190" s="286" t="s">
        <v>84</v>
      </c>
      <c r="F190" s="286" t="s">
        <v>393</v>
      </c>
      <c r="G190" s="286" t="s">
        <v>394</v>
      </c>
      <c r="H190" s="286"/>
      <c r="I190" s="286"/>
      <c r="J190" s="286"/>
      <c r="K190" s="286"/>
      <c r="L190" s="286"/>
      <c r="M190" s="286"/>
      <c r="N190" s="286"/>
      <c r="O190" s="287" t="s">
        <v>222</v>
      </c>
      <c r="P190" s="287"/>
      <c r="Q190" s="216" t="s">
        <v>395</v>
      </c>
      <c r="R190" s="29" t="s">
        <v>290</v>
      </c>
      <c r="S190" s="201">
        <v>0</v>
      </c>
      <c r="T190" s="203"/>
      <c r="U190" s="203"/>
      <c r="V190" s="202"/>
      <c r="W190" s="202"/>
      <c r="X190" s="202"/>
      <c r="Y190" s="202"/>
      <c r="Z190" s="203"/>
      <c r="AA190" s="203"/>
      <c r="AB190" s="203"/>
      <c r="AC190" s="202"/>
      <c r="AD190" s="202"/>
      <c r="AE190" s="202"/>
      <c r="AF190" s="202"/>
      <c r="AG190" s="203"/>
      <c r="AH190" s="203"/>
      <c r="AI190" s="203"/>
      <c r="AJ190" s="201"/>
      <c r="AK190" s="201"/>
      <c r="AL190" s="201"/>
      <c r="AM190" s="201"/>
      <c r="AN190" s="204"/>
      <c r="AO190" s="204"/>
      <c r="AP190" s="204"/>
      <c r="AQ190" s="204"/>
      <c r="AR190" s="204"/>
      <c r="AS190" s="204"/>
      <c r="AT190" s="204"/>
      <c r="AU190" s="204"/>
      <c r="AV190" s="204"/>
      <c r="AW190" s="204"/>
      <c r="AX190" s="204"/>
      <c r="AY190" s="204"/>
      <c r="AZ190" s="237">
        <f t="shared" si="121"/>
        <v>0</v>
      </c>
      <c r="BA190" s="238">
        <f t="shared" si="122"/>
        <v>0</v>
      </c>
      <c r="BB190" s="238">
        <f>BD190/勤務日数!$E$20</f>
        <v>0</v>
      </c>
      <c r="BC190" s="238">
        <f t="shared" si="125"/>
        <v>0</v>
      </c>
      <c r="BD190" s="29">
        <f>(DAY(BE190)*24+HOUR(BE190)+MINUTE(BE190)/60)/勤務日数!$F$17</f>
        <v>0</v>
      </c>
      <c r="BE190" s="202">
        <f t="shared" si="126"/>
        <v>0</v>
      </c>
      <c r="BF190" s="238">
        <f>BH190/勤務日数!$E$20</f>
        <v>0</v>
      </c>
      <c r="BG190" s="238">
        <f t="shared" si="115"/>
        <v>0</v>
      </c>
      <c r="BH190" s="29">
        <f>(DAY(BI190)*24+HOUR(BI190)+MINUTE(BI190)/60)/勤務日数!$F$17</f>
        <v>0</v>
      </c>
      <c r="BI190" s="202">
        <f t="shared" si="127"/>
        <v>0</v>
      </c>
      <c r="BJ190" s="238">
        <f>BL190/勤務日数!$E$20</f>
        <v>0</v>
      </c>
      <c r="BK190" s="238">
        <f t="shared" si="116"/>
        <v>0</v>
      </c>
      <c r="BL190" s="29">
        <f>(DAY(BM190)*24+HOUR(BM190)+MINUTE(BM190)/60)/勤務日数!$F$17</f>
        <v>0</v>
      </c>
      <c r="BM190" s="202">
        <f t="shared" si="128"/>
        <v>0</v>
      </c>
      <c r="BN190" s="238">
        <f>BP190/勤務日数!$E$20</f>
        <v>0</v>
      </c>
      <c r="BO190" s="238">
        <f t="shared" si="112"/>
        <v>0</v>
      </c>
      <c r="BP190" s="29">
        <f>(DAY(BQ190)*24+HOUR(BQ190)+MINUTE(BQ190)/60)/勤務日数!$F$17</f>
        <v>0</v>
      </c>
      <c r="BQ190" s="202">
        <f t="shared" si="129"/>
        <v>0</v>
      </c>
      <c r="BR190" s="238">
        <f>BT190/勤務日数!$E$20</f>
        <v>0</v>
      </c>
      <c r="BS190" s="238">
        <f t="shared" si="113"/>
        <v>0</v>
      </c>
      <c r="BT190" s="29">
        <f>(DAY(BU190)*24+HOUR(BU190)+MINUTE(BU190)/60)/勤務日数!$F$17</f>
        <v>0</v>
      </c>
      <c r="BU190" s="202">
        <f t="shared" si="130"/>
        <v>0</v>
      </c>
    </row>
    <row r="191" spans="1:73" ht="12.6" customHeight="1">
      <c r="A191" s="174" t="str">
        <f t="shared" si="114"/>
        <v/>
      </c>
      <c r="B191" s="195">
        <v>8</v>
      </c>
      <c r="C191" s="240" t="s">
        <v>397</v>
      </c>
      <c r="D191" s="310" t="s">
        <v>365</v>
      </c>
      <c r="E191" s="286" t="s">
        <v>84</v>
      </c>
      <c r="F191" s="286" t="s">
        <v>322</v>
      </c>
      <c r="G191" s="286" t="s">
        <v>524</v>
      </c>
      <c r="H191" s="286"/>
      <c r="I191" s="286"/>
      <c r="J191" s="286"/>
      <c r="K191" s="286"/>
      <c r="L191" s="286"/>
      <c r="M191" s="286"/>
      <c r="N191" s="286"/>
      <c r="O191" s="287" t="s">
        <v>222</v>
      </c>
      <c r="P191" s="287"/>
      <c r="Q191" s="216" t="s">
        <v>524</v>
      </c>
      <c r="R191" s="29" t="s">
        <v>287</v>
      </c>
      <c r="S191" s="201">
        <v>0</v>
      </c>
      <c r="T191" s="203"/>
      <c r="U191" s="203"/>
      <c r="V191" s="202"/>
      <c r="W191" s="202"/>
      <c r="X191" s="202"/>
      <c r="Y191" s="202"/>
      <c r="Z191" s="203"/>
      <c r="AA191" s="203"/>
      <c r="AB191" s="203"/>
      <c r="AC191" s="202"/>
      <c r="AD191" s="202"/>
      <c r="AE191" s="202"/>
      <c r="AF191" s="202"/>
      <c r="AG191" s="203"/>
      <c r="AH191" s="203"/>
      <c r="AI191" s="203"/>
      <c r="AJ191" s="201"/>
      <c r="AK191" s="201"/>
      <c r="AL191" s="201"/>
      <c r="AM191" s="201"/>
      <c r="AN191" s="204"/>
      <c r="AO191" s="204"/>
      <c r="AP191" s="204"/>
      <c r="AQ191" s="204"/>
      <c r="AR191" s="204"/>
      <c r="AS191" s="204"/>
      <c r="AT191" s="204"/>
      <c r="AU191" s="204"/>
      <c r="AV191" s="204"/>
      <c r="AW191" s="204"/>
      <c r="AX191" s="204"/>
      <c r="AY191" s="204"/>
      <c r="AZ191" s="237">
        <f t="shared" si="121"/>
        <v>0</v>
      </c>
      <c r="BA191" s="238">
        <f t="shared" si="122"/>
        <v>0</v>
      </c>
      <c r="BB191" s="238">
        <f>BD191/勤務日数!$E$20</f>
        <v>0</v>
      </c>
      <c r="BC191" s="238">
        <f t="shared" si="125"/>
        <v>0</v>
      </c>
      <c r="BD191" s="29">
        <f>(DAY(BE191)*24+HOUR(BE191)+MINUTE(BE191)/60)/勤務日数!$F$17</f>
        <v>0</v>
      </c>
      <c r="BE191" s="202">
        <f t="shared" si="126"/>
        <v>0</v>
      </c>
      <c r="BF191" s="238">
        <f>BH191/勤務日数!$E$20</f>
        <v>0</v>
      </c>
      <c r="BG191" s="238">
        <f t="shared" si="115"/>
        <v>0</v>
      </c>
      <c r="BH191" s="29">
        <f>(DAY(BI191)*24+HOUR(BI191)+MINUTE(BI191)/60)/勤務日数!$F$17</f>
        <v>0</v>
      </c>
      <c r="BI191" s="202">
        <f t="shared" si="127"/>
        <v>0</v>
      </c>
      <c r="BJ191" s="238">
        <f>BL191/勤務日数!$E$20</f>
        <v>0</v>
      </c>
      <c r="BK191" s="238">
        <f t="shared" si="116"/>
        <v>0</v>
      </c>
      <c r="BL191" s="29">
        <f>(DAY(BM191)*24+HOUR(BM191)+MINUTE(BM191)/60)/勤務日数!$F$17</f>
        <v>0</v>
      </c>
      <c r="BM191" s="202">
        <f t="shared" si="128"/>
        <v>0</v>
      </c>
      <c r="BN191" s="238">
        <f>BP191/勤務日数!$E$20</f>
        <v>0</v>
      </c>
      <c r="BO191" s="238">
        <f t="shared" si="112"/>
        <v>0</v>
      </c>
      <c r="BP191" s="29">
        <f>(DAY(BQ191)*24+HOUR(BQ191)+MINUTE(BQ191)/60)/勤務日数!$F$17</f>
        <v>0</v>
      </c>
      <c r="BQ191" s="202">
        <f t="shared" si="129"/>
        <v>0</v>
      </c>
      <c r="BR191" s="238">
        <f>BT191/勤務日数!$E$20</f>
        <v>0</v>
      </c>
      <c r="BS191" s="238">
        <f t="shared" si="113"/>
        <v>0</v>
      </c>
      <c r="BT191" s="29">
        <f>(DAY(BU191)*24+HOUR(BU191)+MINUTE(BU191)/60)/勤務日数!$F$17</f>
        <v>0</v>
      </c>
      <c r="BU191" s="202">
        <f t="shared" si="130"/>
        <v>0</v>
      </c>
    </row>
    <row r="192" spans="1:73" ht="12.6" customHeight="1">
      <c r="A192" s="174" t="str">
        <f t="shared" si="114"/>
        <v/>
      </c>
      <c r="B192" s="195">
        <v>9</v>
      </c>
      <c r="C192" s="240" t="s">
        <v>397</v>
      </c>
      <c r="D192" s="310" t="s">
        <v>365</v>
      </c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7"/>
      <c r="P192" s="287"/>
      <c r="Q192" s="216"/>
      <c r="R192" s="29"/>
      <c r="S192" s="201">
        <v>0</v>
      </c>
      <c r="T192" s="203"/>
      <c r="U192" s="203"/>
      <c r="V192" s="202"/>
      <c r="W192" s="202"/>
      <c r="X192" s="202"/>
      <c r="Y192" s="202"/>
      <c r="Z192" s="203"/>
      <c r="AA192" s="203"/>
      <c r="AB192" s="203"/>
      <c r="AC192" s="202"/>
      <c r="AD192" s="202"/>
      <c r="AE192" s="202"/>
      <c r="AF192" s="202"/>
      <c r="AG192" s="203"/>
      <c r="AH192" s="203"/>
      <c r="AI192" s="203"/>
      <c r="AJ192" s="201"/>
      <c r="AK192" s="201"/>
      <c r="AL192" s="201"/>
      <c r="AM192" s="201"/>
      <c r="AN192" s="204"/>
      <c r="AO192" s="204"/>
      <c r="AP192" s="204"/>
      <c r="AQ192" s="204"/>
      <c r="AR192" s="204"/>
      <c r="AS192" s="204"/>
      <c r="AT192" s="204"/>
      <c r="AU192" s="204"/>
      <c r="AV192" s="204"/>
      <c r="AW192" s="204"/>
      <c r="AX192" s="204"/>
      <c r="AY192" s="204"/>
      <c r="AZ192" s="237">
        <f t="shared" si="121"/>
        <v>0</v>
      </c>
      <c r="BA192" s="238">
        <f t="shared" si="122"/>
        <v>0</v>
      </c>
      <c r="BB192" s="238">
        <f>BD192/勤務日数!$E$20</f>
        <v>0</v>
      </c>
      <c r="BC192" s="238">
        <f t="shared" si="125"/>
        <v>0</v>
      </c>
      <c r="BD192" s="29">
        <f>(DAY(BE192)*24+HOUR(BE192)+MINUTE(BE192)/60)/勤務日数!$F$17</f>
        <v>0</v>
      </c>
      <c r="BE192" s="202">
        <f t="shared" si="126"/>
        <v>0</v>
      </c>
      <c r="BF192" s="238">
        <f>BH192/勤務日数!$E$20</f>
        <v>0</v>
      </c>
      <c r="BG192" s="238">
        <f t="shared" si="115"/>
        <v>0</v>
      </c>
      <c r="BH192" s="29">
        <f>(DAY(BI192)*24+HOUR(BI192)+MINUTE(BI192)/60)/勤務日数!$F$17</f>
        <v>0</v>
      </c>
      <c r="BI192" s="202">
        <f t="shared" si="127"/>
        <v>0</v>
      </c>
      <c r="BJ192" s="238">
        <f>BL192/勤務日数!$E$20</f>
        <v>0</v>
      </c>
      <c r="BK192" s="238">
        <f t="shared" si="116"/>
        <v>0</v>
      </c>
      <c r="BL192" s="29">
        <f>(DAY(BM192)*24+HOUR(BM192)+MINUTE(BM192)/60)/勤務日数!$F$17</f>
        <v>0</v>
      </c>
      <c r="BM192" s="202">
        <f t="shared" si="128"/>
        <v>0</v>
      </c>
      <c r="BN192" s="238">
        <f>BP192/勤務日数!$E$20</f>
        <v>0</v>
      </c>
      <c r="BO192" s="238">
        <f t="shared" si="112"/>
        <v>0</v>
      </c>
      <c r="BP192" s="29">
        <f>(DAY(BQ192)*24+HOUR(BQ192)+MINUTE(BQ192)/60)/勤務日数!$F$17</f>
        <v>0</v>
      </c>
      <c r="BQ192" s="202">
        <f t="shared" si="129"/>
        <v>0</v>
      </c>
      <c r="BR192" s="238">
        <f>BT192/勤務日数!$E$20</f>
        <v>0</v>
      </c>
      <c r="BS192" s="238">
        <f t="shared" si="113"/>
        <v>0</v>
      </c>
      <c r="BT192" s="29">
        <f>(DAY(BU192)*24+HOUR(BU192)+MINUTE(BU192)/60)/勤務日数!$F$17</f>
        <v>0</v>
      </c>
      <c r="BU192" s="202">
        <f t="shared" si="130"/>
        <v>0</v>
      </c>
    </row>
    <row r="193" spans="1:73" ht="12.6" customHeight="1">
      <c r="A193" s="174" t="str">
        <f t="shared" si="114"/>
        <v>ACOPEN_APL-99</v>
      </c>
      <c r="B193" s="195">
        <v>10</v>
      </c>
      <c r="C193" s="240" t="s">
        <v>397</v>
      </c>
      <c r="D193" s="310" t="s">
        <v>365</v>
      </c>
      <c r="E193" s="286" t="s">
        <v>84</v>
      </c>
      <c r="F193" s="286" t="s">
        <v>85</v>
      </c>
      <c r="G193" s="286" t="s">
        <v>476</v>
      </c>
      <c r="H193" s="286" t="s">
        <v>379</v>
      </c>
      <c r="I193" s="286" t="s">
        <v>380</v>
      </c>
      <c r="J193" s="286"/>
      <c r="K193" s="286"/>
      <c r="L193" s="286"/>
      <c r="M193" s="286"/>
      <c r="N193" s="286"/>
      <c r="O193" s="287" t="s">
        <v>222</v>
      </c>
      <c r="P193" s="287" t="s">
        <v>525</v>
      </c>
      <c r="Q193" s="216" t="s">
        <v>526</v>
      </c>
      <c r="R193" s="29" t="s">
        <v>1368</v>
      </c>
      <c r="S193" s="201">
        <v>0</v>
      </c>
      <c r="T193" s="203"/>
      <c r="U193" s="203"/>
      <c r="V193" s="202"/>
      <c r="W193" s="202"/>
      <c r="X193" s="202"/>
      <c r="Y193" s="202"/>
      <c r="Z193" s="203"/>
      <c r="AA193" s="203"/>
      <c r="AB193" s="203"/>
      <c r="AC193" s="202"/>
      <c r="AD193" s="202"/>
      <c r="AE193" s="202"/>
      <c r="AF193" s="202"/>
      <c r="AG193" s="203"/>
      <c r="AH193" s="203"/>
      <c r="AI193" s="203"/>
      <c r="AJ193" s="201"/>
      <c r="AK193" s="201"/>
      <c r="AL193" s="201"/>
      <c r="AM193" s="201"/>
      <c r="AN193" s="204"/>
      <c r="AO193" s="204"/>
      <c r="AP193" s="204"/>
      <c r="AQ193" s="204"/>
      <c r="AR193" s="204"/>
      <c r="AS193" s="204"/>
      <c r="AT193" s="204"/>
      <c r="AU193" s="204"/>
      <c r="AV193" s="204"/>
      <c r="AW193" s="204"/>
      <c r="AX193" s="204"/>
      <c r="AY193" s="204"/>
      <c r="AZ193" s="237">
        <f t="shared" si="121"/>
        <v>0</v>
      </c>
      <c r="BA193" s="238">
        <f t="shared" si="122"/>
        <v>0</v>
      </c>
      <c r="BB193" s="238">
        <f>BD193/勤務日数!$E$20</f>
        <v>0</v>
      </c>
      <c r="BC193" s="238">
        <f t="shared" si="125"/>
        <v>0</v>
      </c>
      <c r="BD193" s="29">
        <f>(DAY(BE193)*24+HOUR(BE193)+MINUTE(BE193)/60)/勤務日数!$F$17</f>
        <v>0</v>
      </c>
      <c r="BE193" s="202">
        <f t="shared" si="126"/>
        <v>0</v>
      </c>
      <c r="BF193" s="238">
        <f>BH193/勤務日数!$E$20</f>
        <v>0</v>
      </c>
      <c r="BG193" s="238">
        <f t="shared" si="115"/>
        <v>0</v>
      </c>
      <c r="BH193" s="29">
        <f>(DAY(BI193)*24+HOUR(BI193)+MINUTE(BI193)/60)/勤務日数!$F$17</f>
        <v>0</v>
      </c>
      <c r="BI193" s="202">
        <f t="shared" si="127"/>
        <v>0</v>
      </c>
      <c r="BJ193" s="238">
        <f>BL193/勤務日数!$E$20</f>
        <v>0</v>
      </c>
      <c r="BK193" s="238">
        <f t="shared" si="116"/>
        <v>0</v>
      </c>
      <c r="BL193" s="29">
        <f>(DAY(BM193)*24+HOUR(BM193)+MINUTE(BM193)/60)/勤務日数!$F$17</f>
        <v>0</v>
      </c>
      <c r="BM193" s="202">
        <f t="shared" si="128"/>
        <v>0</v>
      </c>
      <c r="BN193" s="238">
        <f>BP193/勤務日数!$E$20</f>
        <v>0</v>
      </c>
      <c r="BO193" s="238">
        <f t="shared" si="112"/>
        <v>0</v>
      </c>
      <c r="BP193" s="29">
        <f>(DAY(BQ193)*24+HOUR(BQ193)+MINUTE(BQ193)/60)/勤務日数!$F$17</f>
        <v>0</v>
      </c>
      <c r="BQ193" s="202">
        <f t="shared" si="129"/>
        <v>0</v>
      </c>
      <c r="BR193" s="238">
        <f>BT193/勤務日数!$E$20</f>
        <v>0</v>
      </c>
      <c r="BS193" s="238">
        <f t="shared" si="113"/>
        <v>0</v>
      </c>
      <c r="BT193" s="29">
        <f>(DAY(BU193)*24+HOUR(BU193)+MINUTE(BU193)/60)/勤務日数!$F$17</f>
        <v>0</v>
      </c>
      <c r="BU193" s="202">
        <f t="shared" si="130"/>
        <v>0</v>
      </c>
    </row>
    <row r="194" spans="1:73" ht="12.6" customHeight="1">
      <c r="A194" s="174" t="str">
        <f t="shared" si="114"/>
        <v>ACOPEN_APL-16</v>
      </c>
      <c r="B194" s="195">
        <v>11</v>
      </c>
      <c r="C194" s="240" t="s">
        <v>397</v>
      </c>
      <c r="D194" s="310" t="s">
        <v>365</v>
      </c>
      <c r="E194" s="286" t="s">
        <v>84</v>
      </c>
      <c r="F194" s="286" t="s">
        <v>85</v>
      </c>
      <c r="G194" s="286" t="s">
        <v>476</v>
      </c>
      <c r="H194" s="286" t="s">
        <v>379</v>
      </c>
      <c r="I194" s="286" t="s">
        <v>382</v>
      </c>
      <c r="J194" s="286"/>
      <c r="K194" s="286"/>
      <c r="L194" s="286"/>
      <c r="M194" s="286"/>
      <c r="N194" s="286"/>
      <c r="O194" s="287" t="s">
        <v>222</v>
      </c>
      <c r="P194" s="287" t="s">
        <v>389</v>
      </c>
      <c r="Q194" s="216" t="s">
        <v>528</v>
      </c>
      <c r="R194" s="29" t="s">
        <v>1369</v>
      </c>
      <c r="S194" s="201">
        <v>0</v>
      </c>
      <c r="T194" s="203"/>
      <c r="U194" s="203"/>
      <c r="V194" s="202"/>
      <c r="W194" s="202"/>
      <c r="X194" s="202"/>
      <c r="Y194" s="202"/>
      <c r="Z194" s="203"/>
      <c r="AA194" s="203"/>
      <c r="AB194" s="203"/>
      <c r="AC194" s="202"/>
      <c r="AD194" s="202"/>
      <c r="AE194" s="202"/>
      <c r="AF194" s="202"/>
      <c r="AG194" s="203"/>
      <c r="AH194" s="203"/>
      <c r="AI194" s="203"/>
      <c r="AJ194" s="201"/>
      <c r="AK194" s="201"/>
      <c r="AL194" s="201"/>
      <c r="AM194" s="201"/>
      <c r="AN194" s="204"/>
      <c r="AO194" s="204"/>
      <c r="AP194" s="204"/>
      <c r="AQ194" s="204"/>
      <c r="AR194" s="204"/>
      <c r="AS194" s="204"/>
      <c r="AT194" s="204"/>
      <c r="AU194" s="204"/>
      <c r="AV194" s="204"/>
      <c r="AW194" s="204"/>
      <c r="AX194" s="204"/>
      <c r="AY194" s="204"/>
      <c r="AZ194" s="237">
        <f t="shared" si="121"/>
        <v>0</v>
      </c>
      <c r="BA194" s="238">
        <f t="shared" si="122"/>
        <v>0</v>
      </c>
      <c r="BB194" s="238">
        <f>BD194/勤務日数!$E$20</f>
        <v>0</v>
      </c>
      <c r="BC194" s="238">
        <f t="shared" si="125"/>
        <v>0</v>
      </c>
      <c r="BD194" s="29">
        <f>(DAY(BE194)*24+HOUR(BE194)+MINUTE(BE194)/60)/勤務日数!$F$17</f>
        <v>0</v>
      </c>
      <c r="BE194" s="202">
        <f t="shared" si="126"/>
        <v>0</v>
      </c>
      <c r="BF194" s="238">
        <f>BH194/勤務日数!$E$20</f>
        <v>0</v>
      </c>
      <c r="BG194" s="238">
        <f t="shared" si="115"/>
        <v>0</v>
      </c>
      <c r="BH194" s="29">
        <f>(DAY(BI194)*24+HOUR(BI194)+MINUTE(BI194)/60)/勤務日数!$F$17</f>
        <v>0</v>
      </c>
      <c r="BI194" s="202">
        <f t="shared" si="127"/>
        <v>0</v>
      </c>
      <c r="BJ194" s="238">
        <f>BL194/勤務日数!$E$20</f>
        <v>0</v>
      </c>
      <c r="BK194" s="238">
        <f t="shared" si="116"/>
        <v>0</v>
      </c>
      <c r="BL194" s="29">
        <f>(DAY(BM194)*24+HOUR(BM194)+MINUTE(BM194)/60)/勤務日数!$F$17</f>
        <v>0</v>
      </c>
      <c r="BM194" s="202">
        <f t="shared" si="128"/>
        <v>0</v>
      </c>
      <c r="BN194" s="238">
        <f>BP194/勤務日数!$E$20</f>
        <v>0</v>
      </c>
      <c r="BO194" s="238">
        <f t="shared" si="112"/>
        <v>0</v>
      </c>
      <c r="BP194" s="29">
        <f>(DAY(BQ194)*24+HOUR(BQ194)+MINUTE(BQ194)/60)/勤務日数!$F$17</f>
        <v>0</v>
      </c>
      <c r="BQ194" s="202">
        <f t="shared" si="129"/>
        <v>0</v>
      </c>
      <c r="BR194" s="238">
        <f>BT194/勤務日数!$E$20</f>
        <v>0</v>
      </c>
      <c r="BS194" s="238">
        <f t="shared" si="113"/>
        <v>0</v>
      </c>
      <c r="BT194" s="29">
        <f>(DAY(BU194)*24+HOUR(BU194)+MINUTE(BU194)/60)/勤務日数!$F$17</f>
        <v>0</v>
      </c>
      <c r="BU194" s="202">
        <f t="shared" si="130"/>
        <v>0</v>
      </c>
    </row>
    <row r="195" spans="1:73" ht="12.6" customHeight="1">
      <c r="A195" s="174" t="str">
        <f t="shared" si="114"/>
        <v/>
      </c>
      <c r="B195" s="195">
        <v>12</v>
      </c>
      <c r="C195" s="240" t="s">
        <v>397</v>
      </c>
      <c r="D195" s="310" t="s">
        <v>365</v>
      </c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7"/>
      <c r="P195" s="287"/>
      <c r="Q195" s="216"/>
      <c r="R195" s="29"/>
      <c r="S195" s="201">
        <v>0</v>
      </c>
      <c r="T195" s="203"/>
      <c r="U195" s="203"/>
      <c r="V195" s="202"/>
      <c r="W195" s="202"/>
      <c r="X195" s="202"/>
      <c r="Y195" s="202"/>
      <c r="Z195" s="203"/>
      <c r="AA195" s="203"/>
      <c r="AB195" s="203"/>
      <c r="AC195" s="202"/>
      <c r="AD195" s="202"/>
      <c r="AE195" s="202"/>
      <c r="AF195" s="202"/>
      <c r="AG195" s="203"/>
      <c r="AH195" s="203"/>
      <c r="AI195" s="203"/>
      <c r="AJ195" s="201"/>
      <c r="AK195" s="201"/>
      <c r="AL195" s="201"/>
      <c r="AM195" s="201"/>
      <c r="AN195" s="204"/>
      <c r="AO195" s="204"/>
      <c r="AP195" s="204"/>
      <c r="AQ195" s="204"/>
      <c r="AR195" s="204"/>
      <c r="AS195" s="204"/>
      <c r="AT195" s="204"/>
      <c r="AU195" s="204"/>
      <c r="AV195" s="204"/>
      <c r="AW195" s="204"/>
      <c r="AX195" s="204"/>
      <c r="AY195" s="204"/>
      <c r="AZ195" s="237">
        <f t="shared" si="121"/>
        <v>0</v>
      </c>
      <c r="BA195" s="238">
        <f t="shared" si="122"/>
        <v>0</v>
      </c>
      <c r="BB195" s="238">
        <f>BD195/勤務日数!$E$20</f>
        <v>0</v>
      </c>
      <c r="BC195" s="238">
        <f t="shared" si="125"/>
        <v>0</v>
      </c>
      <c r="BD195" s="29">
        <f>(DAY(BE195)*24+HOUR(BE195)+MINUTE(BE195)/60)/勤務日数!$F$17</f>
        <v>0</v>
      </c>
      <c r="BE195" s="202">
        <f t="shared" si="126"/>
        <v>0</v>
      </c>
      <c r="BF195" s="238">
        <f>BH195/勤務日数!$E$20</f>
        <v>0</v>
      </c>
      <c r="BG195" s="238">
        <f t="shared" si="115"/>
        <v>0</v>
      </c>
      <c r="BH195" s="29">
        <f>(DAY(BI195)*24+HOUR(BI195)+MINUTE(BI195)/60)/勤務日数!$F$17</f>
        <v>0</v>
      </c>
      <c r="BI195" s="202">
        <f t="shared" si="127"/>
        <v>0</v>
      </c>
      <c r="BJ195" s="238">
        <f>BL195/勤務日数!$E$20</f>
        <v>0</v>
      </c>
      <c r="BK195" s="238">
        <f t="shared" si="116"/>
        <v>0</v>
      </c>
      <c r="BL195" s="29">
        <f>(DAY(BM195)*24+HOUR(BM195)+MINUTE(BM195)/60)/勤務日数!$F$17</f>
        <v>0</v>
      </c>
      <c r="BM195" s="202">
        <f t="shared" si="128"/>
        <v>0</v>
      </c>
      <c r="BN195" s="238">
        <f>BP195/勤務日数!$E$20</f>
        <v>0</v>
      </c>
      <c r="BO195" s="238">
        <f t="shared" si="112"/>
        <v>0</v>
      </c>
      <c r="BP195" s="29">
        <f>(DAY(BQ195)*24+HOUR(BQ195)+MINUTE(BQ195)/60)/勤務日数!$F$17</f>
        <v>0</v>
      </c>
      <c r="BQ195" s="202">
        <f t="shared" si="129"/>
        <v>0</v>
      </c>
      <c r="BR195" s="238">
        <f>BT195/勤務日数!$E$20</f>
        <v>0</v>
      </c>
      <c r="BS195" s="238">
        <f t="shared" si="113"/>
        <v>0</v>
      </c>
      <c r="BT195" s="29">
        <f>(DAY(BU195)*24+HOUR(BU195)+MINUTE(BU195)/60)/勤務日数!$F$17</f>
        <v>0</v>
      </c>
      <c r="BU195" s="202">
        <f t="shared" si="130"/>
        <v>0</v>
      </c>
    </row>
    <row r="196" spans="1:73" ht="12.6" customHeight="1">
      <c r="A196" s="174" t="str">
        <f t="shared" si="114"/>
        <v/>
      </c>
      <c r="B196" s="195">
        <v>13</v>
      </c>
      <c r="C196" s="240" t="s">
        <v>397</v>
      </c>
      <c r="D196" s="310" t="s">
        <v>365</v>
      </c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7"/>
      <c r="P196" s="287"/>
      <c r="Q196" s="216"/>
      <c r="R196" s="29"/>
      <c r="S196" s="201">
        <v>0</v>
      </c>
      <c r="T196" s="203"/>
      <c r="U196" s="203"/>
      <c r="V196" s="202"/>
      <c r="W196" s="202"/>
      <c r="X196" s="202"/>
      <c r="Y196" s="202"/>
      <c r="Z196" s="203"/>
      <c r="AA196" s="203"/>
      <c r="AB196" s="203"/>
      <c r="AC196" s="202"/>
      <c r="AD196" s="202"/>
      <c r="AE196" s="202"/>
      <c r="AF196" s="202"/>
      <c r="AG196" s="203"/>
      <c r="AH196" s="203"/>
      <c r="AI196" s="203"/>
      <c r="AJ196" s="201"/>
      <c r="AK196" s="201"/>
      <c r="AL196" s="201"/>
      <c r="AM196" s="201"/>
      <c r="AN196" s="204"/>
      <c r="AO196" s="204"/>
      <c r="AP196" s="204"/>
      <c r="AQ196" s="204"/>
      <c r="AR196" s="204"/>
      <c r="AS196" s="204"/>
      <c r="AT196" s="204"/>
      <c r="AU196" s="204"/>
      <c r="AV196" s="204"/>
      <c r="AW196" s="204"/>
      <c r="AX196" s="204"/>
      <c r="AY196" s="204"/>
      <c r="AZ196" s="237">
        <f t="shared" si="121"/>
        <v>0</v>
      </c>
      <c r="BA196" s="238">
        <f t="shared" si="122"/>
        <v>0</v>
      </c>
      <c r="BB196" s="238">
        <f>BD196/勤務日数!$E$20</f>
        <v>0</v>
      </c>
      <c r="BC196" s="238">
        <f t="shared" si="125"/>
        <v>0</v>
      </c>
      <c r="BD196" s="29">
        <f>(DAY(BE196)*24+HOUR(BE196)+MINUTE(BE196)/60)/勤務日数!$F$17</f>
        <v>0</v>
      </c>
      <c r="BE196" s="202">
        <f t="shared" si="126"/>
        <v>0</v>
      </c>
      <c r="BF196" s="238">
        <f>BH196/勤務日数!$E$20</f>
        <v>0</v>
      </c>
      <c r="BG196" s="238">
        <f t="shared" si="115"/>
        <v>0</v>
      </c>
      <c r="BH196" s="29">
        <f>(DAY(BI196)*24+HOUR(BI196)+MINUTE(BI196)/60)/勤務日数!$F$17</f>
        <v>0</v>
      </c>
      <c r="BI196" s="202">
        <f t="shared" si="127"/>
        <v>0</v>
      </c>
      <c r="BJ196" s="238">
        <f>BL196/勤務日数!$E$20</f>
        <v>0</v>
      </c>
      <c r="BK196" s="238">
        <f t="shared" si="116"/>
        <v>0</v>
      </c>
      <c r="BL196" s="29">
        <f>(DAY(BM196)*24+HOUR(BM196)+MINUTE(BM196)/60)/勤務日数!$F$17</f>
        <v>0</v>
      </c>
      <c r="BM196" s="202">
        <f t="shared" si="128"/>
        <v>0</v>
      </c>
      <c r="BN196" s="238">
        <f>BP196/勤務日数!$E$20</f>
        <v>0</v>
      </c>
      <c r="BO196" s="238">
        <f t="shared" si="112"/>
        <v>0</v>
      </c>
      <c r="BP196" s="29">
        <f>(DAY(BQ196)*24+HOUR(BQ196)+MINUTE(BQ196)/60)/勤務日数!$F$17</f>
        <v>0</v>
      </c>
      <c r="BQ196" s="202">
        <f t="shared" si="129"/>
        <v>0</v>
      </c>
      <c r="BR196" s="238">
        <f>BT196/勤務日数!$E$20</f>
        <v>0</v>
      </c>
      <c r="BS196" s="238">
        <f t="shared" si="113"/>
        <v>0</v>
      </c>
      <c r="BT196" s="29">
        <f>(DAY(BU196)*24+HOUR(BU196)+MINUTE(BU196)/60)/勤務日数!$F$17</f>
        <v>0</v>
      </c>
      <c r="BU196" s="202">
        <f t="shared" si="130"/>
        <v>0</v>
      </c>
    </row>
    <row r="197" spans="1:73" ht="12.6" customHeight="1">
      <c r="A197" s="174" t="str">
        <f t="shared" si="114"/>
        <v/>
      </c>
      <c r="B197" s="195">
        <v>14</v>
      </c>
      <c r="C197" s="240" t="s">
        <v>397</v>
      </c>
      <c r="D197" s="310" t="s">
        <v>365</v>
      </c>
      <c r="E197" s="286" t="s">
        <v>86</v>
      </c>
      <c r="F197" s="286" t="s">
        <v>517</v>
      </c>
      <c r="G197" s="286" t="s">
        <v>379</v>
      </c>
      <c r="H197" s="286" t="s">
        <v>380</v>
      </c>
      <c r="I197" s="286"/>
      <c r="J197" s="286"/>
      <c r="K197" s="286"/>
      <c r="L197" s="286"/>
      <c r="M197" s="286"/>
      <c r="N197" s="286"/>
      <c r="O197" s="287" t="s">
        <v>222</v>
      </c>
      <c r="P197" s="287" t="s">
        <v>500</v>
      </c>
      <c r="Q197" s="216" t="s">
        <v>490</v>
      </c>
      <c r="R197" s="29" t="s">
        <v>566</v>
      </c>
      <c r="S197" s="201">
        <v>0</v>
      </c>
      <c r="T197" s="203"/>
      <c r="U197" s="203"/>
      <c r="V197" s="202"/>
      <c r="W197" s="202"/>
      <c r="X197" s="202"/>
      <c r="Y197" s="202"/>
      <c r="Z197" s="203"/>
      <c r="AA197" s="203"/>
      <c r="AB197" s="203"/>
      <c r="AC197" s="202"/>
      <c r="AD197" s="202"/>
      <c r="AE197" s="202"/>
      <c r="AF197" s="202"/>
      <c r="AG197" s="203"/>
      <c r="AH197" s="203"/>
      <c r="AI197" s="203"/>
      <c r="AJ197" s="201"/>
      <c r="AK197" s="201"/>
      <c r="AL197" s="201"/>
      <c r="AM197" s="201"/>
      <c r="AN197" s="204"/>
      <c r="AO197" s="204"/>
      <c r="AP197" s="204"/>
      <c r="AQ197" s="204"/>
      <c r="AR197" s="204"/>
      <c r="AS197" s="204"/>
      <c r="AT197" s="204"/>
      <c r="AU197" s="204"/>
      <c r="AV197" s="204"/>
      <c r="AW197" s="204"/>
      <c r="AX197" s="204"/>
      <c r="AY197" s="204"/>
      <c r="AZ197" s="237">
        <f t="shared" si="121"/>
        <v>0</v>
      </c>
      <c r="BA197" s="238">
        <f t="shared" si="122"/>
        <v>0</v>
      </c>
      <c r="BB197" s="238">
        <f>BD197/勤務日数!$E$20</f>
        <v>0</v>
      </c>
      <c r="BC197" s="238">
        <f t="shared" si="125"/>
        <v>0</v>
      </c>
      <c r="BD197" s="29">
        <f>(DAY(BE197)*24+HOUR(BE197)+MINUTE(BE197)/60)/勤務日数!$F$17</f>
        <v>0</v>
      </c>
      <c r="BE197" s="202">
        <f t="shared" si="126"/>
        <v>0</v>
      </c>
      <c r="BF197" s="238">
        <f>BH197/勤務日数!$E$20</f>
        <v>0</v>
      </c>
      <c r="BG197" s="238">
        <f t="shared" si="115"/>
        <v>0</v>
      </c>
      <c r="BH197" s="29">
        <f>(DAY(BI197)*24+HOUR(BI197)+MINUTE(BI197)/60)/勤務日数!$F$17</f>
        <v>0</v>
      </c>
      <c r="BI197" s="202">
        <f t="shared" si="127"/>
        <v>0</v>
      </c>
      <c r="BJ197" s="238">
        <f>BL197/勤務日数!$E$20</f>
        <v>0</v>
      </c>
      <c r="BK197" s="238">
        <f t="shared" si="116"/>
        <v>0</v>
      </c>
      <c r="BL197" s="29">
        <f>(DAY(BM197)*24+HOUR(BM197)+MINUTE(BM197)/60)/勤務日数!$F$17</f>
        <v>0</v>
      </c>
      <c r="BM197" s="202">
        <f t="shared" si="128"/>
        <v>0</v>
      </c>
      <c r="BN197" s="238">
        <f>BP197/勤務日数!$E$20</f>
        <v>0</v>
      </c>
      <c r="BO197" s="238">
        <f t="shared" si="112"/>
        <v>0</v>
      </c>
      <c r="BP197" s="29">
        <f>(DAY(BQ197)*24+HOUR(BQ197)+MINUTE(BQ197)/60)/勤務日数!$F$17</f>
        <v>0</v>
      </c>
      <c r="BQ197" s="202">
        <f t="shared" si="129"/>
        <v>0</v>
      </c>
      <c r="BR197" s="238">
        <f>BT197/勤務日数!$E$20</f>
        <v>0</v>
      </c>
      <c r="BS197" s="238">
        <f t="shared" si="113"/>
        <v>0</v>
      </c>
      <c r="BT197" s="29">
        <f>(DAY(BU197)*24+HOUR(BU197)+MINUTE(BU197)/60)/勤務日数!$F$17</f>
        <v>0</v>
      </c>
      <c r="BU197" s="202">
        <f t="shared" si="130"/>
        <v>0</v>
      </c>
    </row>
    <row r="198" spans="1:73" ht="12.6" customHeight="1">
      <c r="A198" s="174" t="str">
        <f t="shared" si="114"/>
        <v/>
      </c>
      <c r="B198" s="195">
        <v>15</v>
      </c>
      <c r="C198" s="240" t="s">
        <v>397</v>
      </c>
      <c r="D198" s="310" t="s">
        <v>365</v>
      </c>
      <c r="E198" s="286" t="s">
        <v>86</v>
      </c>
      <c r="F198" s="286" t="s">
        <v>517</v>
      </c>
      <c r="G198" s="286" t="s">
        <v>379</v>
      </c>
      <c r="H198" s="286" t="s">
        <v>382</v>
      </c>
      <c r="I198" s="286"/>
      <c r="J198" s="286"/>
      <c r="K198" s="286"/>
      <c r="L198" s="286"/>
      <c r="M198" s="286"/>
      <c r="N198" s="286"/>
      <c r="O198" s="287" t="s">
        <v>222</v>
      </c>
      <c r="P198" s="287" t="s">
        <v>500</v>
      </c>
      <c r="Q198" s="216" t="s">
        <v>528</v>
      </c>
      <c r="R198" s="29" t="s">
        <v>611</v>
      </c>
      <c r="S198" s="201">
        <v>0</v>
      </c>
      <c r="T198" s="203"/>
      <c r="U198" s="203"/>
      <c r="V198" s="202"/>
      <c r="W198" s="202"/>
      <c r="X198" s="202"/>
      <c r="Y198" s="202"/>
      <c r="Z198" s="203"/>
      <c r="AA198" s="203"/>
      <c r="AB198" s="203"/>
      <c r="AC198" s="202"/>
      <c r="AD198" s="202"/>
      <c r="AE198" s="202"/>
      <c r="AF198" s="202"/>
      <c r="AG198" s="203"/>
      <c r="AH198" s="203"/>
      <c r="AI198" s="203"/>
      <c r="AJ198" s="201"/>
      <c r="AK198" s="201"/>
      <c r="AL198" s="201"/>
      <c r="AM198" s="201"/>
      <c r="AN198" s="204"/>
      <c r="AO198" s="204"/>
      <c r="AP198" s="204"/>
      <c r="AQ198" s="204"/>
      <c r="AR198" s="204"/>
      <c r="AS198" s="204"/>
      <c r="AT198" s="204"/>
      <c r="AU198" s="204"/>
      <c r="AV198" s="204"/>
      <c r="AW198" s="204"/>
      <c r="AX198" s="204"/>
      <c r="AY198" s="204"/>
      <c r="AZ198" s="237">
        <f t="shared" si="121"/>
        <v>0</v>
      </c>
      <c r="BA198" s="238">
        <f t="shared" si="122"/>
        <v>0</v>
      </c>
      <c r="BB198" s="238">
        <f>BD198/勤務日数!$E$20</f>
        <v>0</v>
      </c>
      <c r="BC198" s="238">
        <f t="shared" si="125"/>
        <v>0</v>
      </c>
      <c r="BD198" s="29">
        <f>(DAY(BE198)*24+HOUR(BE198)+MINUTE(BE198)/60)/勤務日数!$F$17</f>
        <v>0</v>
      </c>
      <c r="BE198" s="202">
        <f t="shared" si="126"/>
        <v>0</v>
      </c>
      <c r="BF198" s="238">
        <f>BH198/勤務日数!$E$20</f>
        <v>0</v>
      </c>
      <c r="BG198" s="238">
        <f t="shared" si="115"/>
        <v>0</v>
      </c>
      <c r="BH198" s="29">
        <f>(DAY(BI198)*24+HOUR(BI198)+MINUTE(BI198)/60)/勤務日数!$F$17</f>
        <v>0</v>
      </c>
      <c r="BI198" s="202">
        <f t="shared" si="127"/>
        <v>0</v>
      </c>
      <c r="BJ198" s="238">
        <f>BL198/勤務日数!$E$20</f>
        <v>0</v>
      </c>
      <c r="BK198" s="238">
        <f t="shared" si="116"/>
        <v>0</v>
      </c>
      <c r="BL198" s="29">
        <f>(DAY(BM198)*24+HOUR(BM198)+MINUTE(BM198)/60)/勤務日数!$F$17</f>
        <v>0</v>
      </c>
      <c r="BM198" s="202">
        <f t="shared" si="128"/>
        <v>0</v>
      </c>
      <c r="BN198" s="238">
        <f>BP198/勤務日数!$E$20</f>
        <v>0</v>
      </c>
      <c r="BO198" s="238">
        <f t="shared" si="112"/>
        <v>0</v>
      </c>
      <c r="BP198" s="29">
        <f>(DAY(BQ198)*24+HOUR(BQ198)+MINUTE(BQ198)/60)/勤務日数!$F$17</f>
        <v>0</v>
      </c>
      <c r="BQ198" s="202">
        <f t="shared" si="129"/>
        <v>0</v>
      </c>
      <c r="BR198" s="238">
        <f>BT198/勤務日数!$E$20</f>
        <v>0</v>
      </c>
      <c r="BS198" s="238">
        <f t="shared" si="113"/>
        <v>0</v>
      </c>
      <c r="BT198" s="29">
        <f>(DAY(BU198)*24+HOUR(BU198)+MINUTE(BU198)/60)/勤務日数!$F$17</f>
        <v>0</v>
      </c>
      <c r="BU198" s="202">
        <f t="shared" si="130"/>
        <v>0</v>
      </c>
    </row>
    <row r="199" spans="1:73" ht="12.6" customHeight="1">
      <c r="A199" s="174" t="str">
        <f t="shared" si="114"/>
        <v>SLC-314</v>
      </c>
      <c r="B199" s="195">
        <v>16</v>
      </c>
      <c r="C199" s="240" t="s">
        <v>397</v>
      </c>
      <c r="D199" s="310" t="s">
        <v>365</v>
      </c>
      <c r="E199" s="286" t="s">
        <v>86</v>
      </c>
      <c r="F199" s="286" t="s">
        <v>517</v>
      </c>
      <c r="G199" s="286" t="s">
        <v>388</v>
      </c>
      <c r="H199" s="286"/>
      <c r="I199" s="286"/>
      <c r="J199" s="286"/>
      <c r="K199" s="286"/>
      <c r="L199" s="286"/>
      <c r="M199" s="286"/>
      <c r="N199" s="286"/>
      <c r="O199" s="287" t="s">
        <v>222</v>
      </c>
      <c r="P199" s="287" t="s">
        <v>629</v>
      </c>
      <c r="Q199" s="216" t="s">
        <v>630</v>
      </c>
      <c r="R199" s="29" t="s">
        <v>613</v>
      </c>
      <c r="S199" s="201">
        <v>0</v>
      </c>
      <c r="T199" s="203"/>
      <c r="U199" s="203"/>
      <c r="V199" s="202"/>
      <c r="W199" s="202"/>
      <c r="X199" s="202"/>
      <c r="Y199" s="202"/>
      <c r="Z199" s="203"/>
      <c r="AA199" s="203"/>
      <c r="AB199" s="203"/>
      <c r="AC199" s="202"/>
      <c r="AD199" s="202"/>
      <c r="AE199" s="202"/>
      <c r="AF199" s="202"/>
      <c r="AG199" s="203"/>
      <c r="AH199" s="203"/>
      <c r="AI199" s="203"/>
      <c r="AJ199" s="201"/>
      <c r="AK199" s="201"/>
      <c r="AL199" s="201"/>
      <c r="AM199" s="201"/>
      <c r="AN199" s="204"/>
      <c r="AO199" s="204"/>
      <c r="AP199" s="204"/>
      <c r="AQ199" s="204"/>
      <c r="AR199" s="204"/>
      <c r="AS199" s="204"/>
      <c r="AT199" s="204"/>
      <c r="AU199" s="204"/>
      <c r="AV199" s="204"/>
      <c r="AW199" s="204"/>
      <c r="AX199" s="204"/>
      <c r="AY199" s="204"/>
      <c r="AZ199" s="237">
        <f t="shared" si="121"/>
        <v>0</v>
      </c>
      <c r="BA199" s="238">
        <f t="shared" si="122"/>
        <v>0</v>
      </c>
      <c r="BB199" s="238">
        <f>BD199/勤務日数!$E$20</f>
        <v>0</v>
      </c>
      <c r="BC199" s="238">
        <f t="shared" si="125"/>
        <v>0</v>
      </c>
      <c r="BD199" s="29">
        <f>(DAY(BE199)*24+HOUR(BE199)+MINUTE(BE199)/60)/勤務日数!$F$17</f>
        <v>0</v>
      </c>
      <c r="BE199" s="202">
        <f t="shared" si="126"/>
        <v>0</v>
      </c>
      <c r="BF199" s="238">
        <f>BH199/勤務日数!$E$20</f>
        <v>0</v>
      </c>
      <c r="BG199" s="238">
        <f t="shared" si="115"/>
        <v>0</v>
      </c>
      <c r="BH199" s="29">
        <f>(DAY(BI199)*24+HOUR(BI199)+MINUTE(BI199)/60)/勤務日数!$F$17</f>
        <v>0</v>
      </c>
      <c r="BI199" s="202">
        <f t="shared" si="127"/>
        <v>0</v>
      </c>
      <c r="BJ199" s="238">
        <f>BL199/勤務日数!$E$20</f>
        <v>0</v>
      </c>
      <c r="BK199" s="238">
        <f t="shared" si="116"/>
        <v>0</v>
      </c>
      <c r="BL199" s="29">
        <f>(DAY(BM199)*24+HOUR(BM199)+MINUTE(BM199)/60)/勤務日数!$F$17</f>
        <v>0</v>
      </c>
      <c r="BM199" s="202">
        <f t="shared" si="128"/>
        <v>0</v>
      </c>
      <c r="BN199" s="238">
        <f>BP199/勤務日数!$E$20</f>
        <v>0</v>
      </c>
      <c r="BO199" s="238">
        <f t="shared" ref="BO199:BO262" si="131">IF(BO$5=0,0,BP199/BO$5)</f>
        <v>0</v>
      </c>
      <c r="BP199" s="29">
        <f>(DAY(BQ199)*24+HOUR(BQ199)+MINUTE(BQ199)/60)/勤務日数!$F$17</f>
        <v>0</v>
      </c>
      <c r="BQ199" s="202">
        <f t="shared" si="129"/>
        <v>0</v>
      </c>
      <c r="BR199" s="238">
        <f>BT199/勤務日数!$E$20</f>
        <v>0</v>
      </c>
      <c r="BS199" s="238">
        <f t="shared" ref="BS199:BS262" si="132">IF(BS$5=0,0,BT199/BS$5)</f>
        <v>0</v>
      </c>
      <c r="BT199" s="29">
        <f>(DAY(BU199)*24+HOUR(BU199)+MINUTE(BU199)/60)/勤務日数!$F$17</f>
        <v>0</v>
      </c>
      <c r="BU199" s="202">
        <f t="shared" si="130"/>
        <v>0</v>
      </c>
    </row>
    <row r="200" spans="1:73" ht="12.6" customHeight="1">
      <c r="A200" s="174" t="str">
        <f t="shared" ref="A200:A263" si="133">IF(ISBLANK(P200),"",P200)</f>
        <v>SLC-330</v>
      </c>
      <c r="B200" s="195">
        <v>17</v>
      </c>
      <c r="C200" s="240" t="s">
        <v>397</v>
      </c>
      <c r="D200" s="310" t="s">
        <v>365</v>
      </c>
      <c r="E200" s="286" t="s">
        <v>86</v>
      </c>
      <c r="F200" s="286" t="s">
        <v>517</v>
      </c>
      <c r="G200" s="286" t="s">
        <v>388</v>
      </c>
      <c r="H200" s="286"/>
      <c r="I200" s="286"/>
      <c r="J200" s="286"/>
      <c r="K200" s="286"/>
      <c r="L200" s="286"/>
      <c r="M200" s="286"/>
      <c r="N200" s="286"/>
      <c r="O200" s="287" t="s">
        <v>222</v>
      </c>
      <c r="P200" s="287" t="s">
        <v>921</v>
      </c>
      <c r="Q200" s="216" t="s">
        <v>922</v>
      </c>
      <c r="R200" s="29" t="s">
        <v>613</v>
      </c>
      <c r="S200" s="201">
        <v>0</v>
      </c>
      <c r="T200" s="203"/>
      <c r="U200" s="203"/>
      <c r="V200" s="202"/>
      <c r="W200" s="202"/>
      <c r="X200" s="202"/>
      <c r="Y200" s="202"/>
      <c r="Z200" s="203"/>
      <c r="AA200" s="203"/>
      <c r="AB200" s="203"/>
      <c r="AC200" s="202"/>
      <c r="AD200" s="202"/>
      <c r="AE200" s="202"/>
      <c r="AF200" s="202"/>
      <c r="AG200" s="203"/>
      <c r="AH200" s="203"/>
      <c r="AI200" s="203"/>
      <c r="AJ200" s="201"/>
      <c r="AK200" s="201"/>
      <c r="AL200" s="201"/>
      <c r="AM200" s="201"/>
      <c r="AN200" s="204"/>
      <c r="AO200" s="204"/>
      <c r="AP200" s="204"/>
      <c r="AQ200" s="204"/>
      <c r="AR200" s="204"/>
      <c r="AS200" s="204"/>
      <c r="AT200" s="204"/>
      <c r="AU200" s="204"/>
      <c r="AV200" s="204"/>
      <c r="AW200" s="204"/>
      <c r="AX200" s="204"/>
      <c r="AY200" s="204"/>
      <c r="AZ200" s="237">
        <f t="shared" si="121"/>
        <v>0</v>
      </c>
      <c r="BA200" s="238">
        <f t="shared" si="122"/>
        <v>0</v>
      </c>
      <c r="BB200" s="238">
        <f>BD200/勤務日数!$E$20</f>
        <v>0</v>
      </c>
      <c r="BC200" s="238">
        <f t="shared" si="125"/>
        <v>0</v>
      </c>
      <c r="BD200" s="29">
        <f>(DAY(BE200)*24+HOUR(BE200)+MINUTE(BE200)/60)/勤務日数!$F$17</f>
        <v>0</v>
      </c>
      <c r="BE200" s="202">
        <f t="shared" si="126"/>
        <v>0</v>
      </c>
      <c r="BF200" s="238">
        <f>BH200/勤務日数!$E$20</f>
        <v>0</v>
      </c>
      <c r="BG200" s="238">
        <f t="shared" ref="BG200:BG263" si="134">IF(BG$5=0,0,BH200/BG$5)</f>
        <v>0</v>
      </c>
      <c r="BH200" s="29">
        <f>(DAY(BI200)*24+HOUR(BI200)+MINUTE(BI200)/60)/勤務日数!$F$17</f>
        <v>0</v>
      </c>
      <c r="BI200" s="202">
        <f t="shared" si="127"/>
        <v>0</v>
      </c>
      <c r="BJ200" s="238">
        <f>BL200/勤務日数!$E$20</f>
        <v>0</v>
      </c>
      <c r="BK200" s="238">
        <f t="shared" ref="BK200:BK263" si="135">IF(BK$5=0,0,BL200/BK$5)</f>
        <v>0</v>
      </c>
      <c r="BL200" s="29">
        <f>(DAY(BM200)*24+HOUR(BM200)+MINUTE(BM200)/60)/勤務日数!$F$17</f>
        <v>0</v>
      </c>
      <c r="BM200" s="202">
        <f t="shared" si="128"/>
        <v>0</v>
      </c>
      <c r="BN200" s="238">
        <f>BP200/勤務日数!$E$20</f>
        <v>0</v>
      </c>
      <c r="BO200" s="238">
        <f t="shared" si="131"/>
        <v>0</v>
      </c>
      <c r="BP200" s="29">
        <f>(DAY(BQ200)*24+HOUR(BQ200)+MINUTE(BQ200)/60)/勤務日数!$F$17</f>
        <v>0</v>
      </c>
      <c r="BQ200" s="202">
        <f t="shared" si="129"/>
        <v>0</v>
      </c>
      <c r="BR200" s="238">
        <f>BT200/勤務日数!$E$20</f>
        <v>0</v>
      </c>
      <c r="BS200" s="238">
        <f t="shared" si="132"/>
        <v>0</v>
      </c>
      <c r="BT200" s="29">
        <f>(DAY(BU200)*24+HOUR(BU200)+MINUTE(BU200)/60)/勤務日数!$F$17</f>
        <v>0</v>
      </c>
      <c r="BU200" s="202">
        <f t="shared" si="130"/>
        <v>0</v>
      </c>
    </row>
    <row r="201" spans="1:73" ht="12.6" customHeight="1">
      <c r="A201" s="174" t="str">
        <f t="shared" si="133"/>
        <v>SLC-331</v>
      </c>
      <c r="B201" s="195">
        <v>18</v>
      </c>
      <c r="C201" s="240" t="s">
        <v>397</v>
      </c>
      <c r="D201" s="310" t="s">
        <v>365</v>
      </c>
      <c r="E201" s="286" t="s">
        <v>86</v>
      </c>
      <c r="F201" s="286" t="s">
        <v>517</v>
      </c>
      <c r="G201" s="286" t="s">
        <v>388</v>
      </c>
      <c r="H201" s="286"/>
      <c r="I201" s="286"/>
      <c r="J201" s="286"/>
      <c r="K201" s="286"/>
      <c r="L201" s="286"/>
      <c r="M201" s="286"/>
      <c r="N201" s="286"/>
      <c r="O201" s="287" t="s">
        <v>222</v>
      </c>
      <c r="P201" s="287" t="s">
        <v>1193</v>
      </c>
      <c r="Q201" s="216" t="s">
        <v>1194</v>
      </c>
      <c r="R201" s="29" t="s">
        <v>613</v>
      </c>
      <c r="S201" s="201">
        <v>0</v>
      </c>
      <c r="T201" s="203"/>
      <c r="U201" s="203"/>
      <c r="V201" s="202"/>
      <c r="W201" s="202"/>
      <c r="X201" s="202"/>
      <c r="Y201" s="202"/>
      <c r="Z201" s="203"/>
      <c r="AA201" s="203"/>
      <c r="AB201" s="203"/>
      <c r="AC201" s="202"/>
      <c r="AD201" s="202"/>
      <c r="AE201" s="202"/>
      <c r="AF201" s="202"/>
      <c r="AG201" s="203"/>
      <c r="AH201" s="203"/>
      <c r="AI201" s="203"/>
      <c r="AJ201" s="201"/>
      <c r="AK201" s="201"/>
      <c r="AL201" s="201"/>
      <c r="AM201" s="201"/>
      <c r="AN201" s="204"/>
      <c r="AO201" s="204"/>
      <c r="AP201" s="204"/>
      <c r="AQ201" s="204"/>
      <c r="AR201" s="204"/>
      <c r="AS201" s="204"/>
      <c r="AT201" s="204"/>
      <c r="AU201" s="204"/>
      <c r="AV201" s="204"/>
      <c r="AW201" s="204"/>
      <c r="AX201" s="204"/>
      <c r="AY201" s="204"/>
      <c r="AZ201" s="237">
        <f t="shared" si="121"/>
        <v>0</v>
      </c>
      <c r="BA201" s="238">
        <f t="shared" si="122"/>
        <v>0</v>
      </c>
      <c r="BB201" s="238">
        <f>BD201/勤務日数!$E$20</f>
        <v>0</v>
      </c>
      <c r="BC201" s="238">
        <f t="shared" si="125"/>
        <v>0</v>
      </c>
      <c r="BD201" s="29">
        <f>(DAY(BE201)*24+HOUR(BE201)+MINUTE(BE201)/60)/勤務日数!$F$17</f>
        <v>0</v>
      </c>
      <c r="BE201" s="202">
        <f t="shared" si="126"/>
        <v>0</v>
      </c>
      <c r="BF201" s="238">
        <f>BH201/勤務日数!$E$20</f>
        <v>0</v>
      </c>
      <c r="BG201" s="238">
        <f t="shared" si="134"/>
        <v>0</v>
      </c>
      <c r="BH201" s="29">
        <f>(DAY(BI201)*24+HOUR(BI201)+MINUTE(BI201)/60)/勤務日数!$F$17</f>
        <v>0</v>
      </c>
      <c r="BI201" s="202">
        <f t="shared" si="127"/>
        <v>0</v>
      </c>
      <c r="BJ201" s="238">
        <f>BL201/勤務日数!$E$20</f>
        <v>0</v>
      </c>
      <c r="BK201" s="238">
        <f t="shared" si="135"/>
        <v>0</v>
      </c>
      <c r="BL201" s="29">
        <f>(DAY(BM201)*24+HOUR(BM201)+MINUTE(BM201)/60)/勤務日数!$F$17</f>
        <v>0</v>
      </c>
      <c r="BM201" s="202">
        <f t="shared" si="128"/>
        <v>0</v>
      </c>
      <c r="BN201" s="238">
        <f>BP201/勤務日数!$E$20</f>
        <v>0</v>
      </c>
      <c r="BO201" s="238">
        <f t="shared" si="131"/>
        <v>0</v>
      </c>
      <c r="BP201" s="29">
        <f>(DAY(BQ201)*24+HOUR(BQ201)+MINUTE(BQ201)/60)/勤務日数!$F$17</f>
        <v>0</v>
      </c>
      <c r="BQ201" s="202">
        <f t="shared" si="129"/>
        <v>0</v>
      </c>
      <c r="BR201" s="238">
        <f>BT201/勤務日数!$E$20</f>
        <v>0</v>
      </c>
      <c r="BS201" s="238">
        <f t="shared" si="132"/>
        <v>0</v>
      </c>
      <c r="BT201" s="29">
        <f>(DAY(BU201)*24+HOUR(BU201)+MINUTE(BU201)/60)/勤務日数!$F$17</f>
        <v>0</v>
      </c>
      <c r="BU201" s="202">
        <f t="shared" si="130"/>
        <v>0</v>
      </c>
    </row>
    <row r="202" spans="1:73" ht="12.6" customHeight="1">
      <c r="A202" s="174" t="str">
        <f t="shared" si="133"/>
        <v>SLC-333</v>
      </c>
      <c r="B202" s="195">
        <v>19</v>
      </c>
      <c r="C202" s="240" t="s">
        <v>397</v>
      </c>
      <c r="D202" s="310" t="s">
        <v>365</v>
      </c>
      <c r="E202" s="286" t="s">
        <v>86</v>
      </c>
      <c r="F202" s="286" t="s">
        <v>517</v>
      </c>
      <c r="G202" s="286" t="s">
        <v>388</v>
      </c>
      <c r="H202" s="286"/>
      <c r="I202" s="286"/>
      <c r="J202" s="286"/>
      <c r="K202" s="286"/>
      <c r="L202" s="286"/>
      <c r="M202" s="286"/>
      <c r="N202" s="286"/>
      <c r="O202" s="287" t="s">
        <v>222</v>
      </c>
      <c r="P202" s="287" t="s">
        <v>1274</v>
      </c>
      <c r="Q202" s="216" t="s">
        <v>1275</v>
      </c>
      <c r="R202" s="29" t="s">
        <v>613</v>
      </c>
      <c r="S202" s="201">
        <v>0</v>
      </c>
      <c r="T202" s="203"/>
      <c r="U202" s="203"/>
      <c r="V202" s="202"/>
      <c r="W202" s="202"/>
      <c r="X202" s="202"/>
      <c r="Y202" s="202"/>
      <c r="Z202" s="203"/>
      <c r="AA202" s="203"/>
      <c r="AB202" s="203"/>
      <c r="AC202" s="202"/>
      <c r="AD202" s="202"/>
      <c r="AE202" s="202"/>
      <c r="AF202" s="202"/>
      <c r="AG202" s="203"/>
      <c r="AH202" s="203"/>
      <c r="AI202" s="203"/>
      <c r="AJ202" s="201"/>
      <c r="AK202" s="201"/>
      <c r="AL202" s="201"/>
      <c r="AM202" s="201"/>
      <c r="AN202" s="204"/>
      <c r="AO202" s="204"/>
      <c r="AP202" s="204"/>
      <c r="AQ202" s="204"/>
      <c r="AR202" s="204"/>
      <c r="AS202" s="204"/>
      <c r="AT202" s="204"/>
      <c r="AU202" s="204"/>
      <c r="AV202" s="204"/>
      <c r="AW202" s="204"/>
      <c r="AX202" s="204"/>
      <c r="AY202" s="204"/>
      <c r="AZ202" s="237">
        <f t="shared" si="121"/>
        <v>0</v>
      </c>
      <c r="BA202" s="238">
        <f t="shared" si="122"/>
        <v>0</v>
      </c>
      <c r="BB202" s="238">
        <f>BD202/勤務日数!$E$20</f>
        <v>0</v>
      </c>
      <c r="BC202" s="238">
        <f t="shared" si="125"/>
        <v>0</v>
      </c>
      <c r="BD202" s="29">
        <f>(DAY(BE202)*24+HOUR(BE202)+MINUTE(BE202)/60)/勤務日数!$F$17</f>
        <v>0</v>
      </c>
      <c r="BE202" s="202">
        <f t="shared" si="126"/>
        <v>0</v>
      </c>
      <c r="BF202" s="238">
        <f>BH202/勤務日数!$E$20</f>
        <v>0</v>
      </c>
      <c r="BG202" s="238">
        <f t="shared" si="134"/>
        <v>0</v>
      </c>
      <c r="BH202" s="29">
        <f>(DAY(BI202)*24+HOUR(BI202)+MINUTE(BI202)/60)/勤務日数!$F$17</f>
        <v>0</v>
      </c>
      <c r="BI202" s="202">
        <f t="shared" si="127"/>
        <v>0</v>
      </c>
      <c r="BJ202" s="238">
        <f>BL202/勤務日数!$E$20</f>
        <v>0</v>
      </c>
      <c r="BK202" s="238">
        <f t="shared" si="135"/>
        <v>0</v>
      </c>
      <c r="BL202" s="29">
        <f>(DAY(BM202)*24+HOUR(BM202)+MINUTE(BM202)/60)/勤務日数!$F$17</f>
        <v>0</v>
      </c>
      <c r="BM202" s="202">
        <f t="shared" si="128"/>
        <v>0</v>
      </c>
      <c r="BN202" s="238">
        <f>BP202/勤務日数!$E$20</f>
        <v>0</v>
      </c>
      <c r="BO202" s="238">
        <f t="shared" si="131"/>
        <v>0</v>
      </c>
      <c r="BP202" s="29">
        <f>(DAY(BQ202)*24+HOUR(BQ202)+MINUTE(BQ202)/60)/勤務日数!$F$17</f>
        <v>0</v>
      </c>
      <c r="BQ202" s="202">
        <f t="shared" si="129"/>
        <v>0</v>
      </c>
      <c r="BR202" s="238">
        <f>BT202/勤務日数!$E$20</f>
        <v>0</v>
      </c>
      <c r="BS202" s="238">
        <f t="shared" si="132"/>
        <v>0</v>
      </c>
      <c r="BT202" s="29">
        <f>(DAY(BU202)*24+HOUR(BU202)+MINUTE(BU202)/60)/勤務日数!$F$17</f>
        <v>0</v>
      </c>
      <c r="BU202" s="202">
        <f t="shared" si="130"/>
        <v>0</v>
      </c>
    </row>
    <row r="203" spans="1:73" ht="12.6" customHeight="1">
      <c r="A203" s="174" t="str">
        <f t="shared" si="133"/>
        <v/>
      </c>
      <c r="B203" s="195">
        <v>20</v>
      </c>
      <c r="C203" s="240" t="s">
        <v>397</v>
      </c>
      <c r="D203" s="310" t="s">
        <v>365</v>
      </c>
      <c r="E203" s="286" t="s">
        <v>86</v>
      </c>
      <c r="F203" s="286" t="s">
        <v>517</v>
      </c>
      <c r="G203" s="286" t="s">
        <v>388</v>
      </c>
      <c r="H203" s="286"/>
      <c r="I203" s="286"/>
      <c r="J203" s="286"/>
      <c r="K203" s="286"/>
      <c r="L203" s="286"/>
      <c r="M203" s="286"/>
      <c r="N203" s="286"/>
      <c r="O203" s="287" t="s">
        <v>222</v>
      </c>
      <c r="P203" s="287"/>
      <c r="Q203" s="216"/>
      <c r="R203" s="29" t="s">
        <v>613</v>
      </c>
      <c r="S203" s="201">
        <v>0</v>
      </c>
      <c r="T203" s="203"/>
      <c r="U203" s="203"/>
      <c r="V203" s="202"/>
      <c r="W203" s="202"/>
      <c r="X203" s="202"/>
      <c r="Y203" s="202"/>
      <c r="Z203" s="203"/>
      <c r="AA203" s="203"/>
      <c r="AB203" s="203"/>
      <c r="AC203" s="202"/>
      <c r="AD203" s="202"/>
      <c r="AE203" s="202"/>
      <c r="AF203" s="202"/>
      <c r="AG203" s="203"/>
      <c r="AH203" s="203"/>
      <c r="AI203" s="203"/>
      <c r="AJ203" s="201"/>
      <c r="AK203" s="201"/>
      <c r="AL203" s="201"/>
      <c r="AM203" s="201"/>
      <c r="AN203" s="204"/>
      <c r="AO203" s="204"/>
      <c r="AP203" s="204"/>
      <c r="AQ203" s="204"/>
      <c r="AR203" s="204"/>
      <c r="AS203" s="204"/>
      <c r="AT203" s="204"/>
      <c r="AU203" s="204"/>
      <c r="AV203" s="204"/>
      <c r="AW203" s="204"/>
      <c r="AX203" s="204"/>
      <c r="AY203" s="204"/>
      <c r="AZ203" s="237">
        <f t="shared" si="121"/>
        <v>0</v>
      </c>
      <c r="BA203" s="238">
        <f t="shared" si="122"/>
        <v>0</v>
      </c>
      <c r="BB203" s="238">
        <f>BD203/勤務日数!$E$20</f>
        <v>0</v>
      </c>
      <c r="BC203" s="238">
        <f t="shared" si="125"/>
        <v>0</v>
      </c>
      <c r="BD203" s="29">
        <f>(DAY(BE203)*24+HOUR(BE203)+MINUTE(BE203)/60)/勤務日数!$F$17</f>
        <v>0</v>
      </c>
      <c r="BE203" s="202">
        <f t="shared" si="126"/>
        <v>0</v>
      </c>
      <c r="BF203" s="238">
        <f>BH203/勤務日数!$E$20</f>
        <v>0</v>
      </c>
      <c r="BG203" s="238">
        <f t="shared" si="134"/>
        <v>0</v>
      </c>
      <c r="BH203" s="29">
        <f>(DAY(BI203)*24+HOUR(BI203)+MINUTE(BI203)/60)/勤務日数!$F$17</f>
        <v>0</v>
      </c>
      <c r="BI203" s="202">
        <f t="shared" si="127"/>
        <v>0</v>
      </c>
      <c r="BJ203" s="238">
        <f>BL203/勤務日数!$E$20</f>
        <v>0</v>
      </c>
      <c r="BK203" s="238">
        <f t="shared" si="135"/>
        <v>0</v>
      </c>
      <c r="BL203" s="29">
        <f>(DAY(BM203)*24+HOUR(BM203)+MINUTE(BM203)/60)/勤務日数!$F$17</f>
        <v>0</v>
      </c>
      <c r="BM203" s="202">
        <f t="shared" si="128"/>
        <v>0</v>
      </c>
      <c r="BN203" s="238">
        <f>BP203/勤務日数!$E$20</f>
        <v>0</v>
      </c>
      <c r="BO203" s="238">
        <f t="shared" si="131"/>
        <v>0</v>
      </c>
      <c r="BP203" s="29">
        <f>(DAY(BQ203)*24+HOUR(BQ203)+MINUTE(BQ203)/60)/勤務日数!$F$17</f>
        <v>0</v>
      </c>
      <c r="BQ203" s="202">
        <f t="shared" si="129"/>
        <v>0</v>
      </c>
      <c r="BR203" s="238">
        <f>BT203/勤務日数!$E$20</f>
        <v>0</v>
      </c>
      <c r="BS203" s="238">
        <f t="shared" si="132"/>
        <v>0</v>
      </c>
      <c r="BT203" s="29">
        <f>(DAY(BU203)*24+HOUR(BU203)+MINUTE(BU203)/60)/勤務日数!$F$17</f>
        <v>0</v>
      </c>
      <c r="BU203" s="202">
        <f t="shared" si="130"/>
        <v>0</v>
      </c>
    </row>
    <row r="204" spans="1:73" ht="12.6" customHeight="1">
      <c r="A204" s="174" t="str">
        <f t="shared" si="133"/>
        <v/>
      </c>
      <c r="B204" s="195">
        <v>21</v>
      </c>
      <c r="C204" s="240" t="s">
        <v>397</v>
      </c>
      <c r="D204" s="310" t="s">
        <v>365</v>
      </c>
      <c r="E204" s="286"/>
      <c r="F204" s="286"/>
      <c r="G204" s="286"/>
      <c r="H204" s="286"/>
      <c r="I204" s="286"/>
      <c r="J204" s="286"/>
      <c r="K204" s="286"/>
      <c r="L204" s="286"/>
      <c r="M204" s="286"/>
      <c r="N204" s="286"/>
      <c r="O204" s="287"/>
      <c r="P204" s="287"/>
      <c r="Q204" s="216"/>
      <c r="R204" s="29"/>
      <c r="S204" s="201">
        <v>0</v>
      </c>
      <c r="T204" s="203"/>
      <c r="U204" s="203"/>
      <c r="V204" s="202"/>
      <c r="W204" s="202"/>
      <c r="X204" s="202"/>
      <c r="Y204" s="202"/>
      <c r="Z204" s="203"/>
      <c r="AA204" s="203"/>
      <c r="AB204" s="203"/>
      <c r="AC204" s="202"/>
      <c r="AD204" s="202"/>
      <c r="AE204" s="202"/>
      <c r="AF204" s="202"/>
      <c r="AG204" s="203"/>
      <c r="AH204" s="203"/>
      <c r="AI204" s="203"/>
      <c r="AJ204" s="201"/>
      <c r="AK204" s="201"/>
      <c r="AL204" s="201"/>
      <c r="AM204" s="201"/>
      <c r="AN204" s="204"/>
      <c r="AO204" s="204"/>
      <c r="AP204" s="204"/>
      <c r="AQ204" s="204"/>
      <c r="AR204" s="204"/>
      <c r="AS204" s="204"/>
      <c r="AT204" s="204"/>
      <c r="AU204" s="204"/>
      <c r="AV204" s="204"/>
      <c r="AW204" s="204"/>
      <c r="AX204" s="204"/>
      <c r="AY204" s="204"/>
      <c r="AZ204" s="237">
        <f t="shared" si="121"/>
        <v>0</v>
      </c>
      <c r="BA204" s="238">
        <f t="shared" si="122"/>
        <v>0</v>
      </c>
      <c r="BB204" s="238">
        <f>BD204/勤務日数!$E$20</f>
        <v>0</v>
      </c>
      <c r="BC204" s="238">
        <f t="shared" si="125"/>
        <v>0</v>
      </c>
      <c r="BD204" s="29">
        <f>(DAY(BE204)*24+HOUR(BE204)+MINUTE(BE204)/60)/勤務日数!$F$17</f>
        <v>0</v>
      </c>
      <c r="BE204" s="202">
        <f t="shared" si="126"/>
        <v>0</v>
      </c>
      <c r="BF204" s="238">
        <f>BH204/勤務日数!$E$20</f>
        <v>0</v>
      </c>
      <c r="BG204" s="238">
        <f t="shared" si="134"/>
        <v>0</v>
      </c>
      <c r="BH204" s="29">
        <f>(DAY(BI204)*24+HOUR(BI204)+MINUTE(BI204)/60)/勤務日数!$F$17</f>
        <v>0</v>
      </c>
      <c r="BI204" s="202">
        <f t="shared" si="127"/>
        <v>0</v>
      </c>
      <c r="BJ204" s="238">
        <f>BL204/勤務日数!$E$20</f>
        <v>0</v>
      </c>
      <c r="BK204" s="238">
        <f t="shared" si="135"/>
        <v>0</v>
      </c>
      <c r="BL204" s="29">
        <f>(DAY(BM204)*24+HOUR(BM204)+MINUTE(BM204)/60)/勤務日数!$F$17</f>
        <v>0</v>
      </c>
      <c r="BM204" s="202">
        <f t="shared" si="128"/>
        <v>0</v>
      </c>
      <c r="BN204" s="238">
        <f>BP204/勤務日数!$E$20</f>
        <v>0</v>
      </c>
      <c r="BO204" s="238">
        <f t="shared" si="131"/>
        <v>0</v>
      </c>
      <c r="BP204" s="29">
        <f>(DAY(BQ204)*24+HOUR(BQ204)+MINUTE(BQ204)/60)/勤務日数!$F$17</f>
        <v>0</v>
      </c>
      <c r="BQ204" s="202">
        <f t="shared" si="129"/>
        <v>0</v>
      </c>
      <c r="BR204" s="238">
        <f>BT204/勤務日数!$E$20</f>
        <v>0</v>
      </c>
      <c r="BS204" s="238">
        <f t="shared" si="132"/>
        <v>0</v>
      </c>
      <c r="BT204" s="29">
        <f>(DAY(BU204)*24+HOUR(BU204)+MINUTE(BU204)/60)/勤務日数!$F$17</f>
        <v>0</v>
      </c>
      <c r="BU204" s="202">
        <f t="shared" si="130"/>
        <v>0</v>
      </c>
    </row>
    <row r="205" spans="1:73" ht="12.6" customHeight="1">
      <c r="A205" s="174" t="str">
        <f t="shared" si="133"/>
        <v/>
      </c>
      <c r="B205" s="195">
        <v>22</v>
      </c>
      <c r="C205" s="240" t="s">
        <v>397</v>
      </c>
      <c r="D205" s="310" t="s">
        <v>365</v>
      </c>
      <c r="E205" s="286" t="s">
        <v>693</v>
      </c>
      <c r="F205" s="286" t="s">
        <v>720</v>
      </c>
      <c r="G205" s="286" t="s">
        <v>379</v>
      </c>
      <c r="H205" s="286" t="s">
        <v>380</v>
      </c>
      <c r="I205" s="286"/>
      <c r="J205" s="286"/>
      <c r="K205" s="286"/>
      <c r="L205" s="286"/>
      <c r="M205" s="286"/>
      <c r="N205" s="286"/>
      <c r="O205" s="287" t="s">
        <v>222</v>
      </c>
      <c r="P205" s="287" t="s">
        <v>500</v>
      </c>
      <c r="Q205" s="216" t="s">
        <v>526</v>
      </c>
      <c r="R205" s="29" t="s">
        <v>721</v>
      </c>
      <c r="S205" s="201">
        <v>0</v>
      </c>
      <c r="T205" s="203"/>
      <c r="U205" s="203"/>
      <c r="V205" s="202"/>
      <c r="W205" s="202"/>
      <c r="X205" s="202"/>
      <c r="Y205" s="202"/>
      <c r="Z205" s="203"/>
      <c r="AA205" s="203"/>
      <c r="AB205" s="203"/>
      <c r="AC205" s="202"/>
      <c r="AD205" s="202"/>
      <c r="AE205" s="202"/>
      <c r="AF205" s="202"/>
      <c r="AG205" s="203"/>
      <c r="AH205" s="203"/>
      <c r="AI205" s="203"/>
      <c r="AJ205" s="201"/>
      <c r="AK205" s="201"/>
      <c r="AL205" s="201"/>
      <c r="AM205" s="201"/>
      <c r="AN205" s="204"/>
      <c r="AO205" s="204"/>
      <c r="AP205" s="204"/>
      <c r="AQ205" s="204"/>
      <c r="AR205" s="204"/>
      <c r="AS205" s="204"/>
      <c r="AT205" s="204"/>
      <c r="AU205" s="204"/>
      <c r="AV205" s="204"/>
      <c r="AW205" s="204"/>
      <c r="AX205" s="204"/>
      <c r="AY205" s="204"/>
      <c r="AZ205" s="237">
        <f t="shared" si="121"/>
        <v>0</v>
      </c>
      <c r="BA205" s="238">
        <f t="shared" si="122"/>
        <v>0</v>
      </c>
      <c r="BB205" s="238">
        <f>BD205/勤務日数!$E$20</f>
        <v>0</v>
      </c>
      <c r="BC205" s="238">
        <f t="shared" si="125"/>
        <v>0</v>
      </c>
      <c r="BD205" s="29">
        <f>(DAY(BE205)*24+HOUR(BE205)+MINUTE(BE205)/60)/勤務日数!$F$17</f>
        <v>0</v>
      </c>
      <c r="BE205" s="202">
        <f t="shared" si="126"/>
        <v>0</v>
      </c>
      <c r="BF205" s="238">
        <f>BH205/勤務日数!$E$20</f>
        <v>0</v>
      </c>
      <c r="BG205" s="238">
        <f t="shared" si="134"/>
        <v>0</v>
      </c>
      <c r="BH205" s="29">
        <f>(DAY(BI205)*24+HOUR(BI205)+MINUTE(BI205)/60)/勤務日数!$F$17</f>
        <v>0</v>
      </c>
      <c r="BI205" s="202">
        <f t="shared" si="127"/>
        <v>0</v>
      </c>
      <c r="BJ205" s="238">
        <f>BL205/勤務日数!$E$20</f>
        <v>0</v>
      </c>
      <c r="BK205" s="238">
        <f t="shared" si="135"/>
        <v>0</v>
      </c>
      <c r="BL205" s="29">
        <f>(DAY(BM205)*24+HOUR(BM205)+MINUTE(BM205)/60)/勤務日数!$F$17</f>
        <v>0</v>
      </c>
      <c r="BM205" s="202">
        <f t="shared" si="128"/>
        <v>0</v>
      </c>
      <c r="BN205" s="238">
        <f>BP205/勤務日数!$E$20</f>
        <v>0</v>
      </c>
      <c r="BO205" s="238">
        <f t="shared" si="131"/>
        <v>0</v>
      </c>
      <c r="BP205" s="29">
        <f>(DAY(BQ205)*24+HOUR(BQ205)+MINUTE(BQ205)/60)/勤務日数!$F$17</f>
        <v>0</v>
      </c>
      <c r="BQ205" s="202">
        <f t="shared" si="129"/>
        <v>0</v>
      </c>
      <c r="BR205" s="238">
        <f>BT205/勤務日数!$E$20</f>
        <v>0</v>
      </c>
      <c r="BS205" s="238">
        <f t="shared" si="132"/>
        <v>0</v>
      </c>
      <c r="BT205" s="29">
        <f>(DAY(BU205)*24+HOUR(BU205)+MINUTE(BU205)/60)/勤務日数!$F$17</f>
        <v>0</v>
      </c>
      <c r="BU205" s="202">
        <f t="shared" si="130"/>
        <v>0</v>
      </c>
    </row>
    <row r="206" spans="1:73" ht="12.6" customHeight="1">
      <c r="A206" s="174" t="str">
        <f t="shared" si="133"/>
        <v/>
      </c>
      <c r="B206" s="195">
        <v>23</v>
      </c>
      <c r="C206" s="240" t="s">
        <v>397</v>
      </c>
      <c r="D206" s="310" t="s">
        <v>365</v>
      </c>
      <c r="E206" s="286" t="s">
        <v>693</v>
      </c>
      <c r="F206" s="286" t="s">
        <v>720</v>
      </c>
      <c r="G206" s="286" t="s">
        <v>749</v>
      </c>
      <c r="H206" s="286"/>
      <c r="I206" s="286"/>
      <c r="J206" s="286"/>
      <c r="K206" s="286"/>
      <c r="L206" s="286"/>
      <c r="M206" s="286"/>
      <c r="N206" s="286"/>
      <c r="O206" s="287" t="s">
        <v>222</v>
      </c>
      <c r="P206" s="287" t="s">
        <v>500</v>
      </c>
      <c r="Q206" s="216" t="s">
        <v>688</v>
      </c>
      <c r="R206" s="29" t="s">
        <v>750</v>
      </c>
      <c r="S206" s="201">
        <v>0</v>
      </c>
      <c r="T206" s="203"/>
      <c r="U206" s="203"/>
      <c r="V206" s="202"/>
      <c r="W206" s="202"/>
      <c r="X206" s="202"/>
      <c r="Y206" s="202"/>
      <c r="Z206" s="203"/>
      <c r="AA206" s="203"/>
      <c r="AB206" s="203"/>
      <c r="AC206" s="202"/>
      <c r="AD206" s="202"/>
      <c r="AE206" s="202"/>
      <c r="AF206" s="202"/>
      <c r="AG206" s="203"/>
      <c r="AH206" s="203"/>
      <c r="AI206" s="203"/>
      <c r="AJ206" s="201"/>
      <c r="AK206" s="201"/>
      <c r="AL206" s="201"/>
      <c r="AM206" s="201"/>
      <c r="AN206" s="204"/>
      <c r="AO206" s="204"/>
      <c r="AP206" s="204"/>
      <c r="AQ206" s="204"/>
      <c r="AR206" s="204"/>
      <c r="AS206" s="204"/>
      <c r="AT206" s="204"/>
      <c r="AU206" s="204"/>
      <c r="AV206" s="204"/>
      <c r="AW206" s="204"/>
      <c r="AX206" s="204"/>
      <c r="AY206" s="204"/>
      <c r="AZ206" s="237">
        <f t="shared" si="121"/>
        <v>0</v>
      </c>
      <c r="BA206" s="238">
        <f t="shared" si="122"/>
        <v>0</v>
      </c>
      <c r="BB206" s="238">
        <f>BD206/勤務日数!$E$20</f>
        <v>0</v>
      </c>
      <c r="BC206" s="238">
        <f t="shared" si="125"/>
        <v>0</v>
      </c>
      <c r="BD206" s="29">
        <f>(DAY(BE206)*24+HOUR(BE206)+MINUTE(BE206)/60)/勤務日数!$F$17</f>
        <v>0</v>
      </c>
      <c r="BE206" s="202">
        <f t="shared" si="126"/>
        <v>0</v>
      </c>
      <c r="BF206" s="238">
        <f>BH206/勤務日数!$E$20</f>
        <v>0</v>
      </c>
      <c r="BG206" s="238">
        <f t="shared" si="134"/>
        <v>0</v>
      </c>
      <c r="BH206" s="29">
        <f>(DAY(BI206)*24+HOUR(BI206)+MINUTE(BI206)/60)/勤務日数!$F$17</f>
        <v>0</v>
      </c>
      <c r="BI206" s="202">
        <f t="shared" si="127"/>
        <v>0</v>
      </c>
      <c r="BJ206" s="238">
        <f>BL206/勤務日数!$E$20</f>
        <v>0</v>
      </c>
      <c r="BK206" s="238">
        <f t="shared" si="135"/>
        <v>0</v>
      </c>
      <c r="BL206" s="29">
        <f>(DAY(BM206)*24+HOUR(BM206)+MINUTE(BM206)/60)/勤務日数!$F$17</f>
        <v>0</v>
      </c>
      <c r="BM206" s="202">
        <f t="shared" si="128"/>
        <v>0</v>
      </c>
      <c r="BN206" s="238">
        <f>BP206/勤務日数!$E$20</f>
        <v>0</v>
      </c>
      <c r="BO206" s="238">
        <f t="shared" si="131"/>
        <v>0</v>
      </c>
      <c r="BP206" s="29">
        <f>(DAY(BQ206)*24+HOUR(BQ206)+MINUTE(BQ206)/60)/勤務日数!$F$17</f>
        <v>0</v>
      </c>
      <c r="BQ206" s="202">
        <f t="shared" si="129"/>
        <v>0</v>
      </c>
      <c r="BR206" s="238">
        <f>BT206/勤務日数!$E$20</f>
        <v>0</v>
      </c>
      <c r="BS206" s="238">
        <f t="shared" si="132"/>
        <v>0</v>
      </c>
      <c r="BT206" s="29">
        <f>(DAY(BU206)*24+HOUR(BU206)+MINUTE(BU206)/60)/勤務日数!$F$17</f>
        <v>0</v>
      </c>
      <c r="BU206" s="202">
        <f t="shared" si="130"/>
        <v>0</v>
      </c>
    </row>
    <row r="207" spans="1:73" ht="12.6" customHeight="1">
      <c r="A207" s="174" t="str">
        <f t="shared" si="133"/>
        <v>APF-13</v>
      </c>
      <c r="B207" s="195">
        <v>24</v>
      </c>
      <c r="C207" s="240" t="s">
        <v>397</v>
      </c>
      <c r="D207" s="310" t="s">
        <v>365</v>
      </c>
      <c r="E207" s="286" t="s">
        <v>693</v>
      </c>
      <c r="F207" s="286" t="s">
        <v>720</v>
      </c>
      <c r="G207" s="286" t="s">
        <v>749</v>
      </c>
      <c r="H207" s="286"/>
      <c r="I207" s="286"/>
      <c r="J207" s="286"/>
      <c r="K207" s="286"/>
      <c r="L207" s="286"/>
      <c r="M207" s="286"/>
      <c r="N207" s="286"/>
      <c r="O207" s="287" t="s">
        <v>222</v>
      </c>
      <c r="P207" s="287" t="s">
        <v>732</v>
      </c>
      <c r="Q207" s="216" t="s">
        <v>731</v>
      </c>
      <c r="R207" s="29" t="s">
        <v>750</v>
      </c>
      <c r="S207" s="201">
        <v>0</v>
      </c>
      <c r="T207" s="203"/>
      <c r="U207" s="203"/>
      <c r="V207" s="202"/>
      <c r="W207" s="202"/>
      <c r="X207" s="202"/>
      <c r="Y207" s="202"/>
      <c r="Z207" s="203"/>
      <c r="AA207" s="203"/>
      <c r="AB207" s="203"/>
      <c r="AC207" s="202"/>
      <c r="AD207" s="202"/>
      <c r="AE207" s="202"/>
      <c r="AF207" s="202"/>
      <c r="AG207" s="203"/>
      <c r="AH207" s="203"/>
      <c r="AI207" s="203"/>
      <c r="AJ207" s="201"/>
      <c r="AK207" s="201"/>
      <c r="AL207" s="201"/>
      <c r="AM207" s="201"/>
      <c r="AN207" s="204"/>
      <c r="AO207" s="204"/>
      <c r="AP207" s="204"/>
      <c r="AQ207" s="204"/>
      <c r="AR207" s="204"/>
      <c r="AS207" s="204"/>
      <c r="AT207" s="204"/>
      <c r="AU207" s="204"/>
      <c r="AV207" s="204"/>
      <c r="AW207" s="204"/>
      <c r="AX207" s="204"/>
      <c r="AY207" s="204"/>
      <c r="AZ207" s="237">
        <f t="shared" si="121"/>
        <v>0</v>
      </c>
      <c r="BA207" s="238">
        <f t="shared" si="122"/>
        <v>0</v>
      </c>
      <c r="BB207" s="238">
        <f>BD207/勤務日数!$E$20</f>
        <v>0</v>
      </c>
      <c r="BC207" s="238">
        <f t="shared" si="125"/>
        <v>0</v>
      </c>
      <c r="BD207" s="29">
        <f>(DAY(BE207)*24+HOUR(BE207)+MINUTE(BE207)/60)/勤務日数!$F$17</f>
        <v>0</v>
      </c>
      <c r="BE207" s="202">
        <f t="shared" si="126"/>
        <v>0</v>
      </c>
      <c r="BF207" s="238">
        <f>BH207/勤務日数!$E$20</f>
        <v>0</v>
      </c>
      <c r="BG207" s="238">
        <f t="shared" si="134"/>
        <v>0</v>
      </c>
      <c r="BH207" s="29">
        <f>(DAY(BI207)*24+HOUR(BI207)+MINUTE(BI207)/60)/勤務日数!$F$17</f>
        <v>0</v>
      </c>
      <c r="BI207" s="202">
        <f t="shared" si="127"/>
        <v>0</v>
      </c>
      <c r="BJ207" s="238">
        <f>BL207/勤務日数!$E$20</f>
        <v>0</v>
      </c>
      <c r="BK207" s="238">
        <f t="shared" si="135"/>
        <v>0</v>
      </c>
      <c r="BL207" s="29">
        <f>(DAY(BM207)*24+HOUR(BM207)+MINUTE(BM207)/60)/勤務日数!$F$17</f>
        <v>0</v>
      </c>
      <c r="BM207" s="202">
        <f t="shared" si="128"/>
        <v>0</v>
      </c>
      <c r="BN207" s="238">
        <f>BP207/勤務日数!$E$20</f>
        <v>0</v>
      </c>
      <c r="BO207" s="238">
        <f t="shared" si="131"/>
        <v>0</v>
      </c>
      <c r="BP207" s="29">
        <f>(DAY(BQ207)*24+HOUR(BQ207)+MINUTE(BQ207)/60)/勤務日数!$F$17</f>
        <v>0</v>
      </c>
      <c r="BQ207" s="202">
        <f t="shared" si="129"/>
        <v>0</v>
      </c>
      <c r="BR207" s="238">
        <f>BT207/勤務日数!$E$20</f>
        <v>0</v>
      </c>
      <c r="BS207" s="238">
        <f t="shared" si="132"/>
        <v>0</v>
      </c>
      <c r="BT207" s="29">
        <f>(DAY(BU207)*24+HOUR(BU207)+MINUTE(BU207)/60)/勤務日数!$F$17</f>
        <v>0</v>
      </c>
      <c r="BU207" s="202">
        <f t="shared" si="130"/>
        <v>0</v>
      </c>
    </row>
    <row r="208" spans="1:73">
      <c r="A208" s="174" t="str">
        <f t="shared" si="133"/>
        <v>APF-34</v>
      </c>
      <c r="B208" s="195">
        <v>25</v>
      </c>
      <c r="C208" s="240" t="s">
        <v>397</v>
      </c>
      <c r="D208" s="310" t="s">
        <v>365</v>
      </c>
      <c r="E208" s="286" t="s">
        <v>693</v>
      </c>
      <c r="F208" s="286" t="s">
        <v>720</v>
      </c>
      <c r="G208" s="286" t="s">
        <v>749</v>
      </c>
      <c r="H208" s="286"/>
      <c r="I208" s="286"/>
      <c r="J208" s="286"/>
      <c r="K208" s="286"/>
      <c r="L208" s="286"/>
      <c r="M208" s="286"/>
      <c r="N208" s="286"/>
      <c r="O208" s="287" t="s">
        <v>222</v>
      </c>
      <c r="P208" s="287" t="s">
        <v>817</v>
      </c>
      <c r="Q208" s="216" t="s">
        <v>818</v>
      </c>
      <c r="R208" s="29" t="s">
        <v>750</v>
      </c>
      <c r="S208" s="201">
        <v>0</v>
      </c>
      <c r="T208" s="204"/>
      <c r="U208" s="204"/>
      <c r="V208" s="201"/>
      <c r="W208" s="201"/>
      <c r="X208" s="201"/>
      <c r="Y208" s="201"/>
      <c r="Z208" s="204"/>
      <c r="AA208" s="204"/>
      <c r="AB208" s="204"/>
      <c r="AC208" s="201"/>
      <c r="AD208" s="201"/>
      <c r="AE208" s="201"/>
      <c r="AF208" s="201"/>
      <c r="AG208" s="204"/>
      <c r="AH208" s="204"/>
      <c r="AI208" s="204"/>
      <c r="AJ208" s="201"/>
      <c r="AK208" s="201"/>
      <c r="AL208" s="201"/>
      <c r="AM208" s="201"/>
      <c r="AN208" s="204"/>
      <c r="AO208" s="204"/>
      <c r="AP208" s="204"/>
      <c r="AQ208" s="204"/>
      <c r="AR208" s="204"/>
      <c r="AS208" s="204"/>
      <c r="AT208" s="204"/>
      <c r="AU208" s="204"/>
      <c r="AV208" s="204"/>
      <c r="AW208" s="204"/>
      <c r="AX208" s="204"/>
      <c r="AY208" s="204"/>
      <c r="AZ208" s="237">
        <f t="shared" ref="AZ208" si="136">SUM(BB208,BF208,BJ208,BN208,BR208)</f>
        <v>0</v>
      </c>
      <c r="BA208" s="238">
        <f t="shared" ref="BA208" si="137">SUM(BD208,BH208,BL208,BP208,BT208)</f>
        <v>0</v>
      </c>
      <c r="BB208" s="238">
        <f>BD208/勤務日数!$E$20</f>
        <v>0</v>
      </c>
      <c r="BC208" s="238">
        <f t="shared" si="125"/>
        <v>0</v>
      </c>
      <c r="BD208" s="29">
        <f>(DAY(BE208)*24+HOUR(BE208)+MINUTE(BE208)/60)/勤務日数!$F$17</f>
        <v>0</v>
      </c>
      <c r="BE208" s="202">
        <f t="shared" si="126"/>
        <v>0</v>
      </c>
      <c r="BF208" s="238">
        <f>BH208/勤務日数!$E$20</f>
        <v>0</v>
      </c>
      <c r="BG208" s="238">
        <f t="shared" si="134"/>
        <v>0</v>
      </c>
      <c r="BH208" s="29">
        <f>(DAY(BI208)*24+HOUR(BI208)+MINUTE(BI208)/60)/勤務日数!$F$17</f>
        <v>0</v>
      </c>
      <c r="BI208" s="202">
        <f t="shared" si="127"/>
        <v>0</v>
      </c>
      <c r="BJ208" s="238">
        <f>BL208/勤務日数!$E$20</f>
        <v>0</v>
      </c>
      <c r="BK208" s="238">
        <f t="shared" si="135"/>
        <v>0</v>
      </c>
      <c r="BL208" s="29">
        <f>(DAY(BM208)*24+HOUR(BM208)+MINUTE(BM208)/60)/勤務日数!$F$17</f>
        <v>0</v>
      </c>
      <c r="BM208" s="202">
        <f t="shared" si="128"/>
        <v>0</v>
      </c>
      <c r="BN208" s="238">
        <f>BP208/勤務日数!$E$20</f>
        <v>0</v>
      </c>
      <c r="BO208" s="238">
        <f t="shared" si="131"/>
        <v>0</v>
      </c>
      <c r="BP208" s="29">
        <f>(DAY(BQ208)*24+HOUR(BQ208)+MINUTE(BQ208)/60)/勤務日数!$F$17</f>
        <v>0</v>
      </c>
      <c r="BQ208" s="202">
        <f t="shared" si="129"/>
        <v>0</v>
      </c>
      <c r="BR208" s="238">
        <f>BT208/勤務日数!$E$20</f>
        <v>0</v>
      </c>
      <c r="BS208" s="238">
        <f t="shared" si="132"/>
        <v>0</v>
      </c>
      <c r="BT208" s="29">
        <f>(DAY(BU208)*24+HOUR(BU208)+MINUTE(BU208)/60)/勤務日数!$F$17</f>
        <v>0</v>
      </c>
      <c r="BU208" s="202">
        <f t="shared" si="130"/>
        <v>0</v>
      </c>
    </row>
    <row r="209" spans="1:73">
      <c r="A209" s="174" t="str">
        <f t="shared" si="133"/>
        <v>APF-35</v>
      </c>
      <c r="B209" s="195">
        <v>26</v>
      </c>
      <c r="C209" s="240" t="s">
        <v>397</v>
      </c>
      <c r="D209" s="310" t="s">
        <v>365</v>
      </c>
      <c r="E209" s="286" t="s">
        <v>693</v>
      </c>
      <c r="F209" s="286" t="s">
        <v>720</v>
      </c>
      <c r="G209" s="286" t="s">
        <v>749</v>
      </c>
      <c r="H209" s="286"/>
      <c r="I209" s="286"/>
      <c r="J209" s="286"/>
      <c r="K209" s="286"/>
      <c r="L209" s="286"/>
      <c r="M209" s="286"/>
      <c r="N209" s="286"/>
      <c r="O209" s="287" t="s">
        <v>222</v>
      </c>
      <c r="P209" s="287" t="s">
        <v>829</v>
      </c>
      <c r="Q209" s="217" t="s">
        <v>845</v>
      </c>
      <c r="R209" s="29" t="s">
        <v>750</v>
      </c>
      <c r="S209" s="201">
        <v>0</v>
      </c>
      <c r="T209" s="203"/>
      <c r="U209" s="203"/>
      <c r="V209" s="203"/>
      <c r="W209" s="203"/>
      <c r="X209" s="203"/>
      <c r="Y209" s="202"/>
      <c r="Z209" s="203"/>
      <c r="AA209" s="203"/>
      <c r="AB209" s="203"/>
      <c r="AC209" s="202"/>
      <c r="AD209" s="203"/>
      <c r="AE209" s="203"/>
      <c r="AF209" s="203"/>
      <c r="AG209" s="203"/>
      <c r="AH209" s="203"/>
      <c r="AI209" s="203"/>
      <c r="AJ209" s="203"/>
      <c r="AK209" s="203"/>
      <c r="AL209" s="203"/>
      <c r="AM209" s="203"/>
      <c r="AN209" s="204"/>
      <c r="AO209" s="204"/>
      <c r="AP209" s="204"/>
      <c r="AQ209" s="204"/>
      <c r="AR209" s="204"/>
      <c r="AS209" s="204"/>
      <c r="AT209" s="204"/>
      <c r="AU209" s="204"/>
      <c r="AV209" s="204"/>
      <c r="AW209" s="204"/>
      <c r="AX209" s="204"/>
      <c r="AY209" s="204"/>
      <c r="AZ209" s="237">
        <f t="shared" si="121"/>
        <v>0</v>
      </c>
      <c r="BA209" s="238">
        <f t="shared" si="122"/>
        <v>0</v>
      </c>
      <c r="BB209" s="238">
        <f>BD209/勤務日数!$E$20</f>
        <v>0</v>
      </c>
      <c r="BC209" s="238">
        <f t="shared" si="125"/>
        <v>0</v>
      </c>
      <c r="BD209" s="29">
        <f>(DAY(BE209)*24+HOUR(BE209)+MINUTE(BE209)/60)/勤務日数!$F$17</f>
        <v>0</v>
      </c>
      <c r="BE209" s="202">
        <f t="shared" si="126"/>
        <v>0</v>
      </c>
      <c r="BF209" s="238">
        <f>BH209/勤務日数!$E$20</f>
        <v>0</v>
      </c>
      <c r="BG209" s="238">
        <f t="shared" si="134"/>
        <v>0</v>
      </c>
      <c r="BH209" s="29">
        <f>(DAY(BI209)*24+HOUR(BI209)+MINUTE(BI209)/60)/勤務日数!$F$17</f>
        <v>0</v>
      </c>
      <c r="BI209" s="202">
        <f t="shared" si="127"/>
        <v>0</v>
      </c>
      <c r="BJ209" s="238">
        <f>BL209/勤務日数!$E$20</f>
        <v>0</v>
      </c>
      <c r="BK209" s="238">
        <f t="shared" si="135"/>
        <v>0</v>
      </c>
      <c r="BL209" s="29">
        <f>(DAY(BM209)*24+HOUR(BM209)+MINUTE(BM209)/60)/勤務日数!$F$17</f>
        <v>0</v>
      </c>
      <c r="BM209" s="202">
        <f t="shared" si="128"/>
        <v>0</v>
      </c>
      <c r="BN209" s="238">
        <f>BP209/勤務日数!$E$20</f>
        <v>0</v>
      </c>
      <c r="BO209" s="238">
        <f t="shared" si="131"/>
        <v>0</v>
      </c>
      <c r="BP209" s="29">
        <f>(DAY(BQ209)*24+HOUR(BQ209)+MINUTE(BQ209)/60)/勤務日数!$F$17</f>
        <v>0</v>
      </c>
      <c r="BQ209" s="202">
        <f t="shared" si="129"/>
        <v>0</v>
      </c>
      <c r="BR209" s="238">
        <f>BT209/勤務日数!$E$20</f>
        <v>0</v>
      </c>
      <c r="BS209" s="238">
        <f t="shared" si="132"/>
        <v>0</v>
      </c>
      <c r="BT209" s="29">
        <f>(DAY(BU209)*24+HOUR(BU209)+MINUTE(BU209)/60)/勤務日数!$F$17</f>
        <v>0</v>
      </c>
      <c r="BU209" s="202">
        <f t="shared" si="130"/>
        <v>0</v>
      </c>
    </row>
    <row r="210" spans="1:73">
      <c r="A210" s="174" t="str">
        <f t="shared" si="133"/>
        <v>APF-47</v>
      </c>
      <c r="B210" s="195">
        <v>27</v>
      </c>
      <c r="C210" s="240" t="s">
        <v>397</v>
      </c>
      <c r="D210" s="310" t="s">
        <v>365</v>
      </c>
      <c r="E210" s="286" t="s">
        <v>693</v>
      </c>
      <c r="F210" s="286" t="s">
        <v>720</v>
      </c>
      <c r="G210" s="286" t="s">
        <v>749</v>
      </c>
      <c r="H210" s="286"/>
      <c r="I210" s="286"/>
      <c r="J210" s="286"/>
      <c r="K210" s="286"/>
      <c r="L210" s="286"/>
      <c r="M210" s="286"/>
      <c r="N210" s="286"/>
      <c r="O210" s="287" t="s">
        <v>222</v>
      </c>
      <c r="P210" s="287" t="s">
        <v>894</v>
      </c>
      <c r="Q210" s="217" t="s">
        <v>895</v>
      </c>
      <c r="R210" s="29" t="s">
        <v>750</v>
      </c>
      <c r="S210" s="201">
        <v>0</v>
      </c>
      <c r="T210" s="203"/>
      <c r="U210" s="203"/>
      <c r="V210" s="202"/>
      <c r="W210" s="202"/>
      <c r="X210" s="202"/>
      <c r="Y210" s="202"/>
      <c r="Z210" s="203"/>
      <c r="AA210" s="203"/>
      <c r="AB210" s="203"/>
      <c r="AC210" s="202"/>
      <c r="AD210" s="202"/>
      <c r="AE210" s="202"/>
      <c r="AF210" s="202"/>
      <c r="AG210" s="203"/>
      <c r="AH210" s="203"/>
      <c r="AI210" s="203"/>
      <c r="AJ210" s="201"/>
      <c r="AK210" s="201"/>
      <c r="AL210" s="201"/>
      <c r="AM210" s="201"/>
      <c r="AN210" s="204"/>
      <c r="AO210" s="204"/>
      <c r="AP210" s="204"/>
      <c r="AQ210" s="204"/>
      <c r="AR210" s="204"/>
      <c r="AS210" s="204"/>
      <c r="AT210" s="204"/>
      <c r="AU210" s="204"/>
      <c r="AV210" s="204"/>
      <c r="AW210" s="204"/>
      <c r="AX210" s="204"/>
      <c r="AY210" s="204"/>
      <c r="AZ210" s="237">
        <f t="shared" si="121"/>
        <v>0</v>
      </c>
      <c r="BA210" s="238">
        <f t="shared" si="122"/>
        <v>0</v>
      </c>
      <c r="BB210" s="238">
        <f>BD210/勤務日数!$E$20</f>
        <v>0</v>
      </c>
      <c r="BC210" s="238">
        <f t="shared" si="125"/>
        <v>0</v>
      </c>
      <c r="BD210" s="29">
        <f>(DAY(BE210)*24+HOUR(BE210)+MINUTE(BE210)/60)/勤務日数!$F$17</f>
        <v>0</v>
      </c>
      <c r="BE210" s="202">
        <f t="shared" si="126"/>
        <v>0</v>
      </c>
      <c r="BF210" s="238">
        <f>BH210/勤務日数!$E$20</f>
        <v>0</v>
      </c>
      <c r="BG210" s="238">
        <f t="shared" si="134"/>
        <v>0</v>
      </c>
      <c r="BH210" s="29">
        <f>(DAY(BI210)*24+HOUR(BI210)+MINUTE(BI210)/60)/勤務日数!$F$17</f>
        <v>0</v>
      </c>
      <c r="BI210" s="202">
        <f t="shared" si="127"/>
        <v>0</v>
      </c>
      <c r="BJ210" s="238">
        <f>BL210/勤務日数!$E$20</f>
        <v>0</v>
      </c>
      <c r="BK210" s="238">
        <f t="shared" si="135"/>
        <v>0</v>
      </c>
      <c r="BL210" s="29">
        <f>(DAY(BM210)*24+HOUR(BM210)+MINUTE(BM210)/60)/勤務日数!$F$17</f>
        <v>0</v>
      </c>
      <c r="BM210" s="202">
        <f t="shared" si="128"/>
        <v>0</v>
      </c>
      <c r="BN210" s="238">
        <f>BP210/勤務日数!$E$20</f>
        <v>0</v>
      </c>
      <c r="BO210" s="238">
        <f t="shared" si="131"/>
        <v>0</v>
      </c>
      <c r="BP210" s="29">
        <f>(DAY(BQ210)*24+HOUR(BQ210)+MINUTE(BQ210)/60)/勤務日数!$F$17</f>
        <v>0</v>
      </c>
      <c r="BQ210" s="202">
        <f t="shared" si="129"/>
        <v>0</v>
      </c>
      <c r="BR210" s="238">
        <f>BT210/勤務日数!$E$20</f>
        <v>0</v>
      </c>
      <c r="BS210" s="238">
        <f t="shared" si="132"/>
        <v>0</v>
      </c>
      <c r="BT210" s="29">
        <f>(DAY(BU210)*24+HOUR(BU210)+MINUTE(BU210)/60)/勤務日数!$F$17</f>
        <v>0</v>
      </c>
      <c r="BU210" s="202">
        <f t="shared" si="130"/>
        <v>0</v>
      </c>
    </row>
    <row r="211" spans="1:73">
      <c r="A211" s="174" t="str">
        <f t="shared" si="133"/>
        <v>APF-38</v>
      </c>
      <c r="B211" s="195">
        <v>28</v>
      </c>
      <c r="C211" s="240" t="s">
        <v>397</v>
      </c>
      <c r="D211" s="310" t="s">
        <v>365</v>
      </c>
      <c r="E211" s="286" t="s">
        <v>693</v>
      </c>
      <c r="F211" s="286" t="s">
        <v>720</v>
      </c>
      <c r="G211" s="286" t="s">
        <v>749</v>
      </c>
      <c r="H211" s="286"/>
      <c r="I211" s="286"/>
      <c r="J211" s="286"/>
      <c r="K211" s="286"/>
      <c r="L211" s="286"/>
      <c r="M211" s="286"/>
      <c r="N211" s="286"/>
      <c r="O211" s="287" t="s">
        <v>222</v>
      </c>
      <c r="P211" s="287" t="s">
        <v>820</v>
      </c>
      <c r="Q211" s="216" t="s">
        <v>948</v>
      </c>
      <c r="R211" s="29" t="s">
        <v>750</v>
      </c>
      <c r="S211" s="201">
        <v>0</v>
      </c>
      <c r="T211" s="203"/>
      <c r="U211" s="203"/>
      <c r="V211" s="202"/>
      <c r="W211" s="202"/>
      <c r="X211" s="202"/>
      <c r="Y211" s="202"/>
      <c r="Z211" s="203"/>
      <c r="AA211" s="203"/>
      <c r="AB211" s="203"/>
      <c r="AC211" s="202"/>
      <c r="AD211" s="202"/>
      <c r="AE211" s="202"/>
      <c r="AF211" s="202"/>
      <c r="AG211" s="203"/>
      <c r="AH211" s="203"/>
      <c r="AI211" s="203"/>
      <c r="AJ211" s="201"/>
      <c r="AK211" s="201"/>
      <c r="AL211" s="201"/>
      <c r="AM211" s="201"/>
      <c r="AN211" s="204"/>
      <c r="AO211" s="204"/>
      <c r="AP211" s="204"/>
      <c r="AQ211" s="204"/>
      <c r="AR211" s="204"/>
      <c r="AS211" s="204"/>
      <c r="AT211" s="204"/>
      <c r="AU211" s="204"/>
      <c r="AV211" s="204"/>
      <c r="AW211" s="204"/>
      <c r="AX211" s="204"/>
      <c r="AY211" s="204"/>
      <c r="AZ211" s="237">
        <f t="shared" si="121"/>
        <v>0</v>
      </c>
      <c r="BA211" s="238">
        <f t="shared" si="122"/>
        <v>0</v>
      </c>
      <c r="BB211" s="238">
        <f>BD211/勤務日数!$E$20</f>
        <v>0</v>
      </c>
      <c r="BC211" s="238">
        <f t="shared" si="125"/>
        <v>0</v>
      </c>
      <c r="BD211" s="29">
        <f>(DAY(BE211)*24+HOUR(BE211)+MINUTE(BE211)/60)/勤務日数!$F$17</f>
        <v>0</v>
      </c>
      <c r="BE211" s="202">
        <f t="shared" si="126"/>
        <v>0</v>
      </c>
      <c r="BF211" s="238">
        <f>BH211/勤務日数!$E$20</f>
        <v>0</v>
      </c>
      <c r="BG211" s="238">
        <f t="shared" si="134"/>
        <v>0</v>
      </c>
      <c r="BH211" s="29">
        <f>(DAY(BI211)*24+HOUR(BI211)+MINUTE(BI211)/60)/勤務日数!$F$17</f>
        <v>0</v>
      </c>
      <c r="BI211" s="202">
        <f t="shared" si="127"/>
        <v>0</v>
      </c>
      <c r="BJ211" s="238">
        <f>BL211/勤務日数!$E$20</f>
        <v>0</v>
      </c>
      <c r="BK211" s="238">
        <f t="shared" si="135"/>
        <v>0</v>
      </c>
      <c r="BL211" s="29">
        <f>(DAY(BM211)*24+HOUR(BM211)+MINUTE(BM211)/60)/勤務日数!$F$17</f>
        <v>0</v>
      </c>
      <c r="BM211" s="202">
        <f t="shared" si="128"/>
        <v>0</v>
      </c>
      <c r="BN211" s="238">
        <f>BP211/勤務日数!$E$20</f>
        <v>0</v>
      </c>
      <c r="BO211" s="238">
        <f t="shared" si="131"/>
        <v>0</v>
      </c>
      <c r="BP211" s="29">
        <f>(DAY(BQ211)*24+HOUR(BQ211)+MINUTE(BQ211)/60)/勤務日数!$F$17</f>
        <v>0</v>
      </c>
      <c r="BQ211" s="202">
        <f t="shared" si="129"/>
        <v>0</v>
      </c>
      <c r="BR211" s="238">
        <f>BT211/勤務日数!$E$20</f>
        <v>0</v>
      </c>
      <c r="BS211" s="238">
        <f t="shared" si="132"/>
        <v>0</v>
      </c>
      <c r="BT211" s="29">
        <f>(DAY(BU211)*24+HOUR(BU211)+MINUTE(BU211)/60)/勤務日数!$F$17</f>
        <v>0</v>
      </c>
      <c r="BU211" s="202">
        <f t="shared" si="130"/>
        <v>0</v>
      </c>
    </row>
    <row r="212" spans="1:73">
      <c r="A212" s="174" t="str">
        <f t="shared" si="133"/>
        <v>APF-52</v>
      </c>
      <c r="B212" s="195">
        <v>29</v>
      </c>
      <c r="C212" s="240" t="s">
        <v>397</v>
      </c>
      <c r="D212" s="310" t="s">
        <v>365</v>
      </c>
      <c r="E212" s="286" t="s">
        <v>693</v>
      </c>
      <c r="F212" s="286" t="s">
        <v>720</v>
      </c>
      <c r="G212" s="286" t="s">
        <v>749</v>
      </c>
      <c r="H212" s="286"/>
      <c r="I212" s="286"/>
      <c r="J212" s="286"/>
      <c r="K212" s="286"/>
      <c r="L212" s="286"/>
      <c r="M212" s="286"/>
      <c r="N212" s="286"/>
      <c r="O212" s="287" t="s">
        <v>222</v>
      </c>
      <c r="P212" s="287" t="s">
        <v>1036</v>
      </c>
      <c r="Q212" s="216" t="s">
        <v>1037</v>
      </c>
      <c r="R212" s="29" t="s">
        <v>750</v>
      </c>
      <c r="S212" s="201">
        <v>0</v>
      </c>
      <c r="T212" s="204"/>
      <c r="U212" s="204"/>
      <c r="V212" s="201"/>
      <c r="W212" s="201"/>
      <c r="X212" s="201"/>
      <c r="Y212" s="201"/>
      <c r="Z212" s="204"/>
      <c r="AA212" s="204"/>
      <c r="AB212" s="204"/>
      <c r="AC212" s="201"/>
      <c r="AD212" s="201"/>
      <c r="AE212" s="201"/>
      <c r="AF212" s="201"/>
      <c r="AG212" s="204"/>
      <c r="AH212" s="204"/>
      <c r="AI212" s="204"/>
      <c r="AJ212" s="201"/>
      <c r="AK212" s="201"/>
      <c r="AL212" s="201"/>
      <c r="AM212" s="201"/>
      <c r="AN212" s="204"/>
      <c r="AO212" s="204"/>
      <c r="AP212" s="204"/>
      <c r="AQ212" s="204"/>
      <c r="AR212" s="204"/>
      <c r="AS212" s="204"/>
      <c r="AT212" s="204"/>
      <c r="AU212" s="204"/>
      <c r="AV212" s="204"/>
      <c r="AW212" s="204"/>
      <c r="AX212" s="204"/>
      <c r="AY212" s="204"/>
      <c r="AZ212" s="237">
        <f t="shared" ref="AZ212" si="138">SUM(BB212,BF212,BJ212,BN212,BR212)</f>
        <v>0</v>
      </c>
      <c r="BA212" s="238">
        <f t="shared" ref="BA212" si="139">SUM(BD212,BH212,BL212,BP212,BT212)</f>
        <v>0</v>
      </c>
      <c r="BB212" s="238">
        <f>BD212/勤務日数!$E$20</f>
        <v>0</v>
      </c>
      <c r="BC212" s="238">
        <f t="shared" si="125"/>
        <v>0</v>
      </c>
      <c r="BD212" s="29">
        <f>(DAY(BE212)*24+HOUR(BE212)+MINUTE(BE212)/60)/勤務日数!$F$17</f>
        <v>0</v>
      </c>
      <c r="BE212" s="202">
        <f t="shared" si="126"/>
        <v>0</v>
      </c>
      <c r="BF212" s="238">
        <f>BH212/勤務日数!$E$20</f>
        <v>0</v>
      </c>
      <c r="BG212" s="238">
        <f t="shared" si="134"/>
        <v>0</v>
      </c>
      <c r="BH212" s="29">
        <f>(DAY(BI212)*24+HOUR(BI212)+MINUTE(BI212)/60)/勤務日数!$F$17</f>
        <v>0</v>
      </c>
      <c r="BI212" s="202">
        <f t="shared" si="127"/>
        <v>0</v>
      </c>
      <c r="BJ212" s="238">
        <f>BL212/勤務日数!$E$20</f>
        <v>0</v>
      </c>
      <c r="BK212" s="238">
        <f t="shared" si="135"/>
        <v>0</v>
      </c>
      <c r="BL212" s="29">
        <f>(DAY(BM212)*24+HOUR(BM212)+MINUTE(BM212)/60)/勤務日数!$F$17</f>
        <v>0</v>
      </c>
      <c r="BM212" s="202">
        <f t="shared" si="128"/>
        <v>0</v>
      </c>
      <c r="BN212" s="238">
        <f>BP212/勤務日数!$E$20</f>
        <v>0</v>
      </c>
      <c r="BO212" s="238">
        <f t="shared" si="131"/>
        <v>0</v>
      </c>
      <c r="BP212" s="29">
        <f>(DAY(BQ212)*24+HOUR(BQ212)+MINUTE(BQ212)/60)/勤務日数!$F$17</f>
        <v>0</v>
      </c>
      <c r="BQ212" s="202">
        <f t="shared" si="129"/>
        <v>0</v>
      </c>
      <c r="BR212" s="238">
        <f>BT212/勤務日数!$E$20</f>
        <v>0</v>
      </c>
      <c r="BS212" s="238">
        <f t="shared" si="132"/>
        <v>0</v>
      </c>
      <c r="BT212" s="29">
        <f>(DAY(BU212)*24+HOUR(BU212)+MINUTE(BU212)/60)/勤務日数!$F$17</f>
        <v>0</v>
      </c>
      <c r="BU212" s="202">
        <f t="shared" si="130"/>
        <v>0</v>
      </c>
    </row>
    <row r="213" spans="1:73">
      <c r="A213" s="174" t="str">
        <f t="shared" si="133"/>
        <v>APF-53</v>
      </c>
      <c r="B213" s="195">
        <v>30</v>
      </c>
      <c r="C213" s="240" t="s">
        <v>397</v>
      </c>
      <c r="D213" s="310" t="s">
        <v>365</v>
      </c>
      <c r="E213" s="286" t="s">
        <v>693</v>
      </c>
      <c r="F213" s="286" t="s">
        <v>720</v>
      </c>
      <c r="G213" s="286" t="s">
        <v>749</v>
      </c>
      <c r="H213" s="286"/>
      <c r="I213" s="286"/>
      <c r="J213" s="286"/>
      <c r="K213" s="286"/>
      <c r="L213" s="286"/>
      <c r="M213" s="286"/>
      <c r="N213" s="286"/>
      <c r="O213" s="287" t="s">
        <v>222</v>
      </c>
      <c r="P213" s="287" t="s">
        <v>1032</v>
      </c>
      <c r="Q213" s="216" t="s">
        <v>1033</v>
      </c>
      <c r="R213" s="29" t="s">
        <v>750</v>
      </c>
      <c r="S213" s="201">
        <v>0</v>
      </c>
      <c r="T213" s="204"/>
      <c r="U213" s="204"/>
      <c r="V213" s="201"/>
      <c r="W213" s="201"/>
      <c r="X213" s="201"/>
      <c r="Y213" s="201"/>
      <c r="Z213" s="204"/>
      <c r="AA213" s="204"/>
      <c r="AB213" s="204"/>
      <c r="AC213" s="201"/>
      <c r="AD213" s="201"/>
      <c r="AE213" s="201"/>
      <c r="AF213" s="201"/>
      <c r="AG213" s="204"/>
      <c r="AH213" s="204"/>
      <c r="AI213" s="204"/>
      <c r="AJ213" s="201"/>
      <c r="AK213" s="201"/>
      <c r="AL213" s="201"/>
      <c r="AM213" s="201"/>
      <c r="AN213" s="204"/>
      <c r="AO213" s="204"/>
      <c r="AP213" s="204"/>
      <c r="AQ213" s="204"/>
      <c r="AR213" s="204"/>
      <c r="AS213" s="204"/>
      <c r="AT213" s="204"/>
      <c r="AU213" s="204"/>
      <c r="AV213" s="204"/>
      <c r="AW213" s="204"/>
      <c r="AX213" s="204"/>
      <c r="AY213" s="204"/>
      <c r="AZ213" s="237">
        <f t="shared" ref="AZ213" si="140">SUM(BB213,BF213,BJ213,BN213,BR213)</f>
        <v>0</v>
      </c>
      <c r="BA213" s="238">
        <f t="shared" ref="BA213" si="141">SUM(BD213,BH213,BL213,BP213,BT213)</f>
        <v>0</v>
      </c>
      <c r="BB213" s="238">
        <f>BD213/勤務日数!$E$20</f>
        <v>0</v>
      </c>
      <c r="BC213" s="238">
        <f t="shared" si="125"/>
        <v>0</v>
      </c>
      <c r="BD213" s="29">
        <f>(DAY(BE213)*24+HOUR(BE213)+MINUTE(BE213)/60)/勤務日数!$F$17</f>
        <v>0</v>
      </c>
      <c r="BE213" s="202">
        <f t="shared" si="126"/>
        <v>0</v>
      </c>
      <c r="BF213" s="238">
        <f>BH213/勤務日数!$E$20</f>
        <v>0</v>
      </c>
      <c r="BG213" s="238">
        <f t="shared" si="134"/>
        <v>0</v>
      </c>
      <c r="BH213" s="29">
        <f>(DAY(BI213)*24+HOUR(BI213)+MINUTE(BI213)/60)/勤務日数!$F$17</f>
        <v>0</v>
      </c>
      <c r="BI213" s="202">
        <f t="shared" si="127"/>
        <v>0</v>
      </c>
      <c r="BJ213" s="238">
        <f>BL213/勤務日数!$E$20</f>
        <v>0</v>
      </c>
      <c r="BK213" s="238">
        <f t="shared" si="135"/>
        <v>0</v>
      </c>
      <c r="BL213" s="29">
        <f>(DAY(BM213)*24+HOUR(BM213)+MINUTE(BM213)/60)/勤務日数!$F$17</f>
        <v>0</v>
      </c>
      <c r="BM213" s="202">
        <f t="shared" si="128"/>
        <v>0</v>
      </c>
      <c r="BN213" s="238">
        <f>BP213/勤務日数!$E$20</f>
        <v>0</v>
      </c>
      <c r="BO213" s="238">
        <f t="shared" si="131"/>
        <v>0</v>
      </c>
      <c r="BP213" s="29">
        <f>(DAY(BQ213)*24+HOUR(BQ213)+MINUTE(BQ213)/60)/勤務日数!$F$17</f>
        <v>0</v>
      </c>
      <c r="BQ213" s="202">
        <f t="shared" si="129"/>
        <v>0</v>
      </c>
      <c r="BR213" s="238">
        <f>BT213/勤務日数!$E$20</f>
        <v>0</v>
      </c>
      <c r="BS213" s="238">
        <f t="shared" si="132"/>
        <v>0</v>
      </c>
      <c r="BT213" s="29">
        <f>(DAY(BU213)*24+HOUR(BU213)+MINUTE(BU213)/60)/勤務日数!$F$17</f>
        <v>0</v>
      </c>
      <c r="BU213" s="202">
        <f t="shared" si="130"/>
        <v>0</v>
      </c>
    </row>
    <row r="214" spans="1:73">
      <c r="A214" s="174" t="str">
        <f t="shared" si="133"/>
        <v>APF-49</v>
      </c>
      <c r="B214" s="195">
        <v>31</v>
      </c>
      <c r="C214" s="240" t="s">
        <v>397</v>
      </c>
      <c r="D214" s="310" t="s">
        <v>365</v>
      </c>
      <c r="E214" s="286" t="s">
        <v>693</v>
      </c>
      <c r="F214" s="286" t="s">
        <v>720</v>
      </c>
      <c r="G214" s="286" t="s">
        <v>749</v>
      </c>
      <c r="H214" s="286"/>
      <c r="I214" s="286"/>
      <c r="J214" s="286"/>
      <c r="K214" s="286"/>
      <c r="L214" s="286"/>
      <c r="M214" s="286"/>
      <c r="N214" s="286"/>
      <c r="O214" s="287" t="s">
        <v>222</v>
      </c>
      <c r="P214" s="287" t="s">
        <v>946</v>
      </c>
      <c r="Q214" s="216" t="s">
        <v>947</v>
      </c>
      <c r="R214" s="29" t="s">
        <v>750</v>
      </c>
      <c r="S214" s="201">
        <v>0</v>
      </c>
      <c r="T214" s="203"/>
      <c r="U214" s="203"/>
      <c r="V214" s="202"/>
      <c r="W214" s="202"/>
      <c r="X214" s="202"/>
      <c r="Y214" s="202"/>
      <c r="Z214" s="203"/>
      <c r="AA214" s="203"/>
      <c r="AB214" s="203"/>
      <c r="AC214" s="202"/>
      <c r="AD214" s="202"/>
      <c r="AE214" s="202"/>
      <c r="AF214" s="202"/>
      <c r="AG214" s="203"/>
      <c r="AH214" s="203"/>
      <c r="AI214" s="203"/>
      <c r="AJ214" s="201"/>
      <c r="AK214" s="201"/>
      <c r="AL214" s="201"/>
      <c r="AM214" s="201"/>
      <c r="AN214" s="204"/>
      <c r="AO214" s="204"/>
      <c r="AP214" s="204"/>
      <c r="AQ214" s="204"/>
      <c r="AR214" s="204"/>
      <c r="AS214" s="204"/>
      <c r="AT214" s="204"/>
      <c r="AU214" s="204"/>
      <c r="AV214" s="204"/>
      <c r="AW214" s="204"/>
      <c r="AX214" s="204"/>
      <c r="AY214" s="204"/>
      <c r="AZ214" s="237">
        <f t="shared" si="121"/>
        <v>0</v>
      </c>
      <c r="BA214" s="238">
        <f t="shared" si="122"/>
        <v>0</v>
      </c>
      <c r="BB214" s="238">
        <f>BD214/勤務日数!$E$20</f>
        <v>0</v>
      </c>
      <c r="BC214" s="238">
        <f t="shared" si="125"/>
        <v>0</v>
      </c>
      <c r="BD214" s="29">
        <f>(DAY(BE214)*24+HOUR(BE214)+MINUTE(BE214)/60)/勤務日数!$F$17</f>
        <v>0</v>
      </c>
      <c r="BE214" s="202">
        <f t="shared" si="126"/>
        <v>0</v>
      </c>
      <c r="BF214" s="238">
        <f>BH214/勤務日数!$E$20</f>
        <v>0</v>
      </c>
      <c r="BG214" s="238">
        <f t="shared" si="134"/>
        <v>0</v>
      </c>
      <c r="BH214" s="29">
        <f>(DAY(BI214)*24+HOUR(BI214)+MINUTE(BI214)/60)/勤務日数!$F$17</f>
        <v>0</v>
      </c>
      <c r="BI214" s="202">
        <f t="shared" si="127"/>
        <v>0</v>
      </c>
      <c r="BJ214" s="238">
        <f>BL214/勤務日数!$E$20</f>
        <v>0</v>
      </c>
      <c r="BK214" s="238">
        <f t="shared" si="135"/>
        <v>0</v>
      </c>
      <c r="BL214" s="29">
        <f>(DAY(BM214)*24+HOUR(BM214)+MINUTE(BM214)/60)/勤務日数!$F$17</f>
        <v>0</v>
      </c>
      <c r="BM214" s="202">
        <f t="shared" si="128"/>
        <v>0</v>
      </c>
      <c r="BN214" s="238">
        <f>BP214/勤務日数!$E$20</f>
        <v>0</v>
      </c>
      <c r="BO214" s="238">
        <f t="shared" si="131"/>
        <v>0</v>
      </c>
      <c r="BP214" s="29">
        <f>(DAY(BQ214)*24+HOUR(BQ214)+MINUTE(BQ214)/60)/勤務日数!$F$17</f>
        <v>0</v>
      </c>
      <c r="BQ214" s="202">
        <f t="shared" si="129"/>
        <v>0</v>
      </c>
      <c r="BR214" s="238">
        <f>BT214/勤務日数!$E$20</f>
        <v>0</v>
      </c>
      <c r="BS214" s="238">
        <f t="shared" si="132"/>
        <v>0</v>
      </c>
      <c r="BT214" s="29">
        <f>(DAY(BU214)*24+HOUR(BU214)+MINUTE(BU214)/60)/勤務日数!$F$17</f>
        <v>0</v>
      </c>
      <c r="BU214" s="202">
        <f t="shared" si="130"/>
        <v>0</v>
      </c>
    </row>
    <row r="215" spans="1:73">
      <c r="A215" s="174" t="str">
        <f t="shared" si="133"/>
        <v>APF-42</v>
      </c>
      <c r="B215" s="195">
        <v>32</v>
      </c>
      <c r="C215" s="240" t="s">
        <v>397</v>
      </c>
      <c r="D215" s="310" t="s">
        <v>365</v>
      </c>
      <c r="E215" s="286" t="s">
        <v>693</v>
      </c>
      <c r="F215" s="286" t="s">
        <v>720</v>
      </c>
      <c r="G215" s="286" t="s">
        <v>749</v>
      </c>
      <c r="H215" s="286"/>
      <c r="I215" s="286"/>
      <c r="J215" s="286"/>
      <c r="K215" s="286"/>
      <c r="L215" s="286"/>
      <c r="M215" s="286"/>
      <c r="N215" s="286"/>
      <c r="O215" s="287" t="s">
        <v>222</v>
      </c>
      <c r="P215" s="287" t="s">
        <v>870</v>
      </c>
      <c r="Q215" s="216" t="s">
        <v>871</v>
      </c>
      <c r="R215" s="29" t="s">
        <v>750</v>
      </c>
      <c r="S215" s="201">
        <v>0</v>
      </c>
      <c r="T215" s="203"/>
      <c r="U215" s="203"/>
      <c r="V215" s="202"/>
      <c r="W215" s="202"/>
      <c r="X215" s="202"/>
      <c r="Y215" s="202"/>
      <c r="Z215" s="203"/>
      <c r="AA215" s="203"/>
      <c r="AB215" s="203"/>
      <c r="AC215" s="202"/>
      <c r="AD215" s="202"/>
      <c r="AE215" s="202"/>
      <c r="AF215" s="202"/>
      <c r="AG215" s="203"/>
      <c r="AH215" s="203"/>
      <c r="AI215" s="203"/>
      <c r="AJ215" s="201"/>
      <c r="AK215" s="201"/>
      <c r="AL215" s="201"/>
      <c r="AM215" s="201"/>
      <c r="AN215" s="204"/>
      <c r="AO215" s="204"/>
      <c r="AP215" s="204"/>
      <c r="AQ215" s="204"/>
      <c r="AR215" s="204"/>
      <c r="AS215" s="204"/>
      <c r="AT215" s="204"/>
      <c r="AU215" s="204"/>
      <c r="AV215" s="204"/>
      <c r="AW215" s="204"/>
      <c r="AX215" s="204"/>
      <c r="AY215" s="204"/>
      <c r="AZ215" s="237">
        <f t="shared" si="121"/>
        <v>0</v>
      </c>
      <c r="BA215" s="238">
        <f t="shared" si="122"/>
        <v>0</v>
      </c>
      <c r="BB215" s="238">
        <f>BD215/勤務日数!$E$20</f>
        <v>0</v>
      </c>
      <c r="BC215" s="238">
        <f t="shared" si="125"/>
        <v>0</v>
      </c>
      <c r="BD215" s="29">
        <f>(DAY(BE215)*24+HOUR(BE215)+MINUTE(BE215)/60)/勤務日数!$F$17</f>
        <v>0</v>
      </c>
      <c r="BE215" s="202">
        <f t="shared" si="126"/>
        <v>0</v>
      </c>
      <c r="BF215" s="238">
        <f>BH215/勤務日数!$E$20</f>
        <v>0</v>
      </c>
      <c r="BG215" s="238">
        <f t="shared" si="134"/>
        <v>0</v>
      </c>
      <c r="BH215" s="29">
        <f>(DAY(BI215)*24+HOUR(BI215)+MINUTE(BI215)/60)/勤務日数!$F$17</f>
        <v>0</v>
      </c>
      <c r="BI215" s="202">
        <f t="shared" si="127"/>
        <v>0</v>
      </c>
      <c r="BJ215" s="238">
        <f>BL215/勤務日数!$E$20</f>
        <v>0</v>
      </c>
      <c r="BK215" s="238">
        <f t="shared" si="135"/>
        <v>0</v>
      </c>
      <c r="BL215" s="29">
        <f>(DAY(BM215)*24+HOUR(BM215)+MINUTE(BM215)/60)/勤務日数!$F$17</f>
        <v>0</v>
      </c>
      <c r="BM215" s="202">
        <f t="shared" si="128"/>
        <v>0</v>
      </c>
      <c r="BN215" s="238">
        <f>BP215/勤務日数!$E$20</f>
        <v>0</v>
      </c>
      <c r="BO215" s="238">
        <f t="shared" si="131"/>
        <v>0</v>
      </c>
      <c r="BP215" s="29">
        <f>(DAY(BQ215)*24+HOUR(BQ215)+MINUTE(BQ215)/60)/勤務日数!$F$17</f>
        <v>0</v>
      </c>
      <c r="BQ215" s="202">
        <f t="shared" si="129"/>
        <v>0</v>
      </c>
      <c r="BR215" s="238">
        <f>BT215/勤務日数!$E$20</f>
        <v>0</v>
      </c>
      <c r="BS215" s="238">
        <f t="shared" si="132"/>
        <v>0</v>
      </c>
      <c r="BT215" s="29">
        <f>(DAY(BU215)*24+HOUR(BU215)+MINUTE(BU215)/60)/勤務日数!$F$17</f>
        <v>0</v>
      </c>
      <c r="BU215" s="202">
        <f t="shared" si="130"/>
        <v>0</v>
      </c>
    </row>
    <row r="216" spans="1:73">
      <c r="A216" s="174" t="str">
        <f t="shared" si="133"/>
        <v>APF-64</v>
      </c>
      <c r="B216" s="195">
        <v>33</v>
      </c>
      <c r="C216" s="240" t="s">
        <v>397</v>
      </c>
      <c r="D216" s="310" t="s">
        <v>365</v>
      </c>
      <c r="E216" s="286" t="s">
        <v>693</v>
      </c>
      <c r="F216" s="286" t="s">
        <v>720</v>
      </c>
      <c r="G216" s="286" t="s">
        <v>749</v>
      </c>
      <c r="H216" s="286"/>
      <c r="I216" s="286"/>
      <c r="J216" s="286"/>
      <c r="K216" s="286"/>
      <c r="L216" s="286"/>
      <c r="M216" s="286"/>
      <c r="N216" s="286"/>
      <c r="O216" s="287" t="s">
        <v>222</v>
      </c>
      <c r="P216" s="287" t="s">
        <v>1195</v>
      </c>
      <c r="Q216" s="216" t="s">
        <v>1196</v>
      </c>
      <c r="R216" s="29" t="s">
        <v>750</v>
      </c>
      <c r="S216" s="201">
        <v>0</v>
      </c>
      <c r="T216" s="203"/>
      <c r="U216" s="203"/>
      <c r="V216" s="202"/>
      <c r="W216" s="202"/>
      <c r="X216" s="202"/>
      <c r="Y216" s="202"/>
      <c r="Z216" s="203"/>
      <c r="AA216" s="203"/>
      <c r="AB216" s="203"/>
      <c r="AC216" s="202"/>
      <c r="AD216" s="202"/>
      <c r="AE216" s="202"/>
      <c r="AF216" s="202"/>
      <c r="AG216" s="203"/>
      <c r="AH216" s="203"/>
      <c r="AI216" s="203"/>
      <c r="AJ216" s="201"/>
      <c r="AK216" s="201"/>
      <c r="AL216" s="201"/>
      <c r="AM216" s="201"/>
      <c r="AN216" s="204"/>
      <c r="AO216" s="204"/>
      <c r="AP216" s="204"/>
      <c r="AQ216" s="204"/>
      <c r="AR216" s="204"/>
      <c r="AS216" s="204"/>
      <c r="AT216" s="204"/>
      <c r="AU216" s="204"/>
      <c r="AV216" s="204"/>
      <c r="AW216" s="204"/>
      <c r="AX216" s="204"/>
      <c r="AY216" s="204"/>
      <c r="AZ216" s="237">
        <f t="shared" si="121"/>
        <v>0</v>
      </c>
      <c r="BA216" s="238">
        <f t="shared" si="122"/>
        <v>0</v>
      </c>
      <c r="BB216" s="238">
        <f>BD216/勤務日数!$E$20</f>
        <v>0</v>
      </c>
      <c r="BC216" s="238">
        <f t="shared" si="125"/>
        <v>0</v>
      </c>
      <c r="BD216" s="29">
        <f>(DAY(BE216)*24+HOUR(BE216)+MINUTE(BE216)/60)/勤務日数!$F$17</f>
        <v>0</v>
      </c>
      <c r="BE216" s="202">
        <f t="shared" si="126"/>
        <v>0</v>
      </c>
      <c r="BF216" s="238">
        <f>BH216/勤務日数!$E$20</f>
        <v>0</v>
      </c>
      <c r="BG216" s="238">
        <f t="shared" si="134"/>
        <v>0</v>
      </c>
      <c r="BH216" s="29">
        <f>(DAY(BI216)*24+HOUR(BI216)+MINUTE(BI216)/60)/勤務日数!$F$17</f>
        <v>0</v>
      </c>
      <c r="BI216" s="202">
        <f t="shared" si="127"/>
        <v>0</v>
      </c>
      <c r="BJ216" s="238">
        <f>BL216/勤務日数!$E$20</f>
        <v>0</v>
      </c>
      <c r="BK216" s="238">
        <f t="shared" si="135"/>
        <v>0</v>
      </c>
      <c r="BL216" s="29">
        <f>(DAY(BM216)*24+HOUR(BM216)+MINUTE(BM216)/60)/勤務日数!$F$17</f>
        <v>0</v>
      </c>
      <c r="BM216" s="202">
        <f t="shared" si="128"/>
        <v>0</v>
      </c>
      <c r="BN216" s="238">
        <f>BP216/勤務日数!$E$20</f>
        <v>0</v>
      </c>
      <c r="BO216" s="238">
        <f t="shared" si="131"/>
        <v>0</v>
      </c>
      <c r="BP216" s="29">
        <f>(DAY(BQ216)*24+HOUR(BQ216)+MINUTE(BQ216)/60)/勤務日数!$F$17</f>
        <v>0</v>
      </c>
      <c r="BQ216" s="202">
        <f t="shared" si="129"/>
        <v>0</v>
      </c>
      <c r="BR216" s="238">
        <f>BT216/勤務日数!$E$20</f>
        <v>0</v>
      </c>
      <c r="BS216" s="238">
        <f t="shared" si="132"/>
        <v>0</v>
      </c>
      <c r="BT216" s="29">
        <f>(DAY(BU216)*24+HOUR(BU216)+MINUTE(BU216)/60)/勤務日数!$F$17</f>
        <v>0</v>
      </c>
      <c r="BU216" s="202">
        <f t="shared" si="130"/>
        <v>0</v>
      </c>
    </row>
    <row r="217" spans="1:73">
      <c r="A217" s="174" t="str">
        <f t="shared" si="133"/>
        <v/>
      </c>
      <c r="B217" s="195">
        <v>34</v>
      </c>
      <c r="C217" s="240" t="s">
        <v>397</v>
      </c>
      <c r="D217" s="310" t="s">
        <v>365</v>
      </c>
      <c r="E217" s="286" t="s">
        <v>693</v>
      </c>
      <c r="F217" s="286" t="s">
        <v>720</v>
      </c>
      <c r="G217" s="286" t="s">
        <v>749</v>
      </c>
      <c r="H217" s="286"/>
      <c r="I217" s="286"/>
      <c r="J217" s="286"/>
      <c r="K217" s="286"/>
      <c r="L217" s="286"/>
      <c r="M217" s="286"/>
      <c r="N217" s="286"/>
      <c r="O217" s="287" t="s">
        <v>222</v>
      </c>
      <c r="P217" s="287"/>
      <c r="Q217" s="216"/>
      <c r="R217" s="29" t="s">
        <v>750</v>
      </c>
      <c r="S217" s="201">
        <v>0</v>
      </c>
      <c r="T217" s="203"/>
      <c r="U217" s="203"/>
      <c r="V217" s="202"/>
      <c r="W217" s="202"/>
      <c r="X217" s="202"/>
      <c r="Y217" s="202"/>
      <c r="Z217" s="203"/>
      <c r="AA217" s="203"/>
      <c r="AB217" s="203"/>
      <c r="AC217" s="202"/>
      <c r="AD217" s="202"/>
      <c r="AE217" s="202"/>
      <c r="AF217" s="202"/>
      <c r="AG217" s="203"/>
      <c r="AH217" s="203"/>
      <c r="AI217" s="203"/>
      <c r="AJ217" s="201"/>
      <c r="AK217" s="201"/>
      <c r="AL217" s="201"/>
      <c r="AM217" s="201"/>
      <c r="AN217" s="204"/>
      <c r="AO217" s="204"/>
      <c r="AP217" s="204"/>
      <c r="AQ217" s="204"/>
      <c r="AR217" s="204"/>
      <c r="AS217" s="204"/>
      <c r="AT217" s="204"/>
      <c r="AU217" s="204"/>
      <c r="AV217" s="204"/>
      <c r="AW217" s="204"/>
      <c r="AX217" s="204"/>
      <c r="AY217" s="204"/>
      <c r="AZ217" s="237">
        <f t="shared" si="121"/>
        <v>0</v>
      </c>
      <c r="BA217" s="238">
        <f t="shared" si="122"/>
        <v>0</v>
      </c>
      <c r="BB217" s="238">
        <f>BD217/勤務日数!$E$20</f>
        <v>0</v>
      </c>
      <c r="BC217" s="238">
        <f t="shared" si="125"/>
        <v>0</v>
      </c>
      <c r="BD217" s="29">
        <f>(DAY(BE217)*24+HOUR(BE217)+MINUTE(BE217)/60)/勤務日数!$F$17</f>
        <v>0</v>
      </c>
      <c r="BE217" s="202">
        <f t="shared" si="126"/>
        <v>0</v>
      </c>
      <c r="BF217" s="238">
        <f>BH217/勤務日数!$E$20</f>
        <v>0</v>
      </c>
      <c r="BG217" s="238">
        <f t="shared" si="134"/>
        <v>0</v>
      </c>
      <c r="BH217" s="29">
        <f>(DAY(BI217)*24+HOUR(BI217)+MINUTE(BI217)/60)/勤務日数!$F$17</f>
        <v>0</v>
      </c>
      <c r="BI217" s="202">
        <f t="shared" si="127"/>
        <v>0</v>
      </c>
      <c r="BJ217" s="238">
        <f>BL217/勤務日数!$E$20</f>
        <v>0</v>
      </c>
      <c r="BK217" s="238">
        <f t="shared" si="135"/>
        <v>0</v>
      </c>
      <c r="BL217" s="29">
        <f>(DAY(BM217)*24+HOUR(BM217)+MINUTE(BM217)/60)/勤務日数!$F$17</f>
        <v>0</v>
      </c>
      <c r="BM217" s="202">
        <f t="shared" si="128"/>
        <v>0</v>
      </c>
      <c r="BN217" s="238">
        <f>BP217/勤務日数!$E$20</f>
        <v>0</v>
      </c>
      <c r="BO217" s="238">
        <f t="shared" si="131"/>
        <v>0</v>
      </c>
      <c r="BP217" s="29">
        <f>(DAY(BQ217)*24+HOUR(BQ217)+MINUTE(BQ217)/60)/勤務日数!$F$17</f>
        <v>0</v>
      </c>
      <c r="BQ217" s="202">
        <f t="shared" si="129"/>
        <v>0</v>
      </c>
      <c r="BR217" s="238">
        <f>BT217/勤務日数!$E$20</f>
        <v>0</v>
      </c>
      <c r="BS217" s="238">
        <f t="shared" si="132"/>
        <v>0</v>
      </c>
      <c r="BT217" s="29">
        <f>(DAY(BU217)*24+HOUR(BU217)+MINUTE(BU217)/60)/勤務日数!$F$17</f>
        <v>0</v>
      </c>
      <c r="BU217" s="202">
        <f t="shared" si="130"/>
        <v>0</v>
      </c>
    </row>
    <row r="218" spans="1:73">
      <c r="A218" s="174" t="str">
        <f t="shared" si="133"/>
        <v/>
      </c>
      <c r="B218" s="195">
        <v>1</v>
      </c>
      <c r="C218" s="240" t="s">
        <v>400</v>
      </c>
      <c r="D218" s="310" t="s">
        <v>365</v>
      </c>
      <c r="E218" s="286"/>
      <c r="F218" s="286"/>
      <c r="G218" s="286"/>
      <c r="H218" s="286"/>
      <c r="I218" s="286"/>
      <c r="J218" s="286"/>
      <c r="K218" s="286"/>
      <c r="L218" s="286"/>
      <c r="M218" s="286"/>
      <c r="N218" s="286"/>
      <c r="O218" s="287"/>
      <c r="P218" s="287"/>
      <c r="Q218" s="216"/>
      <c r="R218" s="29"/>
      <c r="S218" s="201">
        <v>0</v>
      </c>
      <c r="T218" s="203"/>
      <c r="U218" s="203"/>
      <c r="V218" s="202"/>
      <c r="W218" s="202"/>
      <c r="X218" s="202"/>
      <c r="Y218" s="202"/>
      <c r="Z218" s="203"/>
      <c r="AA218" s="203"/>
      <c r="AB218" s="203"/>
      <c r="AC218" s="202"/>
      <c r="AD218" s="202"/>
      <c r="AE218" s="202"/>
      <c r="AF218" s="202"/>
      <c r="AG218" s="203"/>
      <c r="AH218" s="203"/>
      <c r="AI218" s="203"/>
      <c r="AJ218" s="201"/>
      <c r="AK218" s="201"/>
      <c r="AL218" s="201"/>
      <c r="AM218" s="201"/>
      <c r="AN218" s="204"/>
      <c r="AO218" s="204"/>
      <c r="AP218" s="204"/>
      <c r="AQ218" s="204"/>
      <c r="AR218" s="204"/>
      <c r="AS218" s="204"/>
      <c r="AT218" s="204"/>
      <c r="AU218" s="204"/>
      <c r="AV218" s="204"/>
      <c r="AW218" s="204"/>
      <c r="AX218" s="204"/>
      <c r="AY218" s="204"/>
      <c r="AZ218" s="237">
        <f t="shared" si="121"/>
        <v>0</v>
      </c>
      <c r="BA218" s="238">
        <f t="shared" si="122"/>
        <v>0</v>
      </c>
      <c r="BB218" s="238">
        <f>BD218/勤務日数!$E$20</f>
        <v>0</v>
      </c>
      <c r="BC218" s="238">
        <f t="shared" si="125"/>
        <v>0</v>
      </c>
      <c r="BD218" s="29">
        <f>(DAY(BE218)*24+HOUR(BE218)+MINUTE(BE218)/60)/勤務日数!$F$17</f>
        <v>0</v>
      </c>
      <c r="BE218" s="202">
        <f t="shared" si="126"/>
        <v>0</v>
      </c>
      <c r="BF218" s="238">
        <f>BH218/勤務日数!$E$20</f>
        <v>0</v>
      </c>
      <c r="BG218" s="238">
        <f t="shared" si="134"/>
        <v>0</v>
      </c>
      <c r="BH218" s="29">
        <f>(DAY(BI218)*24+HOUR(BI218)+MINUTE(BI218)/60)/勤務日数!$F$17</f>
        <v>0</v>
      </c>
      <c r="BI218" s="202">
        <f t="shared" si="127"/>
        <v>0</v>
      </c>
      <c r="BJ218" s="238">
        <f>BL218/勤務日数!$E$20</f>
        <v>0</v>
      </c>
      <c r="BK218" s="238">
        <f t="shared" si="135"/>
        <v>0</v>
      </c>
      <c r="BL218" s="29">
        <f>(DAY(BM218)*24+HOUR(BM218)+MINUTE(BM218)/60)/勤務日数!$F$17</f>
        <v>0</v>
      </c>
      <c r="BM218" s="202">
        <f t="shared" si="128"/>
        <v>0</v>
      </c>
      <c r="BN218" s="238">
        <f>BP218/勤務日数!$E$20</f>
        <v>0</v>
      </c>
      <c r="BO218" s="238">
        <f t="shared" si="131"/>
        <v>0</v>
      </c>
      <c r="BP218" s="29">
        <f>(DAY(BQ218)*24+HOUR(BQ218)+MINUTE(BQ218)/60)/勤務日数!$F$17</f>
        <v>0</v>
      </c>
      <c r="BQ218" s="202">
        <f t="shared" si="129"/>
        <v>0</v>
      </c>
      <c r="BR218" s="238">
        <f>BT218/勤務日数!$E$20</f>
        <v>0</v>
      </c>
      <c r="BS218" s="238">
        <f t="shared" si="132"/>
        <v>0</v>
      </c>
      <c r="BT218" s="29">
        <f>(DAY(BU218)*24+HOUR(BU218)+MINUTE(BU218)/60)/勤務日数!$F$17</f>
        <v>0</v>
      </c>
      <c r="BU218" s="202">
        <f t="shared" si="130"/>
        <v>0</v>
      </c>
    </row>
    <row r="219" spans="1:73">
      <c r="A219" s="174" t="str">
        <f t="shared" si="133"/>
        <v/>
      </c>
      <c r="B219" s="195">
        <v>2</v>
      </c>
      <c r="C219" s="240" t="s">
        <v>400</v>
      </c>
      <c r="D219" s="310" t="s">
        <v>365</v>
      </c>
      <c r="E219" s="286" t="s">
        <v>84</v>
      </c>
      <c r="F219" s="286" t="s">
        <v>85</v>
      </c>
      <c r="G219" s="286" t="s">
        <v>379</v>
      </c>
      <c r="H219" s="286" t="s">
        <v>380</v>
      </c>
      <c r="I219" s="286"/>
      <c r="J219" s="286"/>
      <c r="K219" s="286"/>
      <c r="L219" s="286"/>
      <c r="M219" s="286"/>
      <c r="N219" s="286"/>
      <c r="O219" s="287" t="s">
        <v>222</v>
      </c>
      <c r="P219" s="287"/>
      <c r="Q219" s="216" t="s">
        <v>392</v>
      </c>
      <c r="R219" s="29" t="s">
        <v>235</v>
      </c>
      <c r="S219" s="201">
        <v>0</v>
      </c>
      <c r="T219" s="203"/>
      <c r="U219" s="203"/>
      <c r="V219" s="202"/>
      <c r="W219" s="202"/>
      <c r="X219" s="202"/>
      <c r="Y219" s="202"/>
      <c r="Z219" s="203"/>
      <c r="AA219" s="203"/>
      <c r="AB219" s="203"/>
      <c r="AC219" s="202"/>
      <c r="AD219" s="202"/>
      <c r="AE219" s="202"/>
      <c r="AF219" s="202"/>
      <c r="AG219" s="203"/>
      <c r="AH219" s="203"/>
      <c r="AI219" s="203"/>
      <c r="AJ219" s="201"/>
      <c r="AK219" s="201"/>
      <c r="AL219" s="201"/>
      <c r="AM219" s="201"/>
      <c r="AN219" s="204"/>
      <c r="AO219" s="204"/>
      <c r="AP219" s="204"/>
      <c r="AQ219" s="204"/>
      <c r="AR219" s="204"/>
      <c r="AS219" s="204"/>
      <c r="AT219" s="204"/>
      <c r="AU219" s="204"/>
      <c r="AV219" s="204"/>
      <c r="AW219" s="204"/>
      <c r="AX219" s="204"/>
      <c r="AY219" s="204"/>
      <c r="AZ219" s="237">
        <f t="shared" si="121"/>
        <v>0</v>
      </c>
      <c r="BA219" s="238">
        <f t="shared" si="122"/>
        <v>0</v>
      </c>
      <c r="BB219" s="238">
        <f>BD219/勤務日数!$E$20</f>
        <v>0</v>
      </c>
      <c r="BC219" s="238">
        <f t="shared" si="125"/>
        <v>0</v>
      </c>
      <c r="BD219" s="29">
        <f>(DAY(BE219)*24+HOUR(BE219)+MINUTE(BE219)/60)/勤務日数!$F$17</f>
        <v>0</v>
      </c>
      <c r="BE219" s="202">
        <f t="shared" si="126"/>
        <v>0</v>
      </c>
      <c r="BF219" s="238">
        <f>BH219/勤務日数!$E$20</f>
        <v>0</v>
      </c>
      <c r="BG219" s="238">
        <f t="shared" si="134"/>
        <v>0</v>
      </c>
      <c r="BH219" s="29">
        <f>(DAY(BI219)*24+HOUR(BI219)+MINUTE(BI219)/60)/勤務日数!$F$17</f>
        <v>0</v>
      </c>
      <c r="BI219" s="202">
        <f t="shared" si="127"/>
        <v>0</v>
      </c>
      <c r="BJ219" s="238">
        <f>BL219/勤務日数!$E$20</f>
        <v>0</v>
      </c>
      <c r="BK219" s="238">
        <f t="shared" si="135"/>
        <v>0</v>
      </c>
      <c r="BL219" s="29">
        <f>(DAY(BM219)*24+HOUR(BM219)+MINUTE(BM219)/60)/勤務日数!$F$17</f>
        <v>0</v>
      </c>
      <c r="BM219" s="202">
        <f t="shared" si="128"/>
        <v>0</v>
      </c>
      <c r="BN219" s="238">
        <f>BP219/勤務日数!$E$20</f>
        <v>0</v>
      </c>
      <c r="BO219" s="238">
        <f t="shared" si="131"/>
        <v>0</v>
      </c>
      <c r="BP219" s="29">
        <f>(DAY(BQ219)*24+HOUR(BQ219)+MINUTE(BQ219)/60)/勤務日数!$F$17</f>
        <v>0</v>
      </c>
      <c r="BQ219" s="202">
        <f t="shared" si="129"/>
        <v>0</v>
      </c>
      <c r="BR219" s="238">
        <f>BT219/勤務日数!$E$20</f>
        <v>0</v>
      </c>
      <c r="BS219" s="238">
        <f t="shared" si="132"/>
        <v>0</v>
      </c>
      <c r="BT219" s="29">
        <f>(DAY(BU219)*24+HOUR(BU219)+MINUTE(BU219)/60)/勤務日数!$F$17</f>
        <v>0</v>
      </c>
      <c r="BU219" s="202">
        <f t="shared" si="130"/>
        <v>0</v>
      </c>
    </row>
    <row r="220" spans="1:73">
      <c r="A220" s="174" t="str">
        <f t="shared" si="133"/>
        <v/>
      </c>
      <c r="B220" s="195">
        <v>3</v>
      </c>
      <c r="C220" s="240" t="s">
        <v>400</v>
      </c>
      <c r="D220" s="310" t="s">
        <v>365</v>
      </c>
      <c r="E220" s="286" t="s">
        <v>84</v>
      </c>
      <c r="F220" s="286" t="s">
        <v>322</v>
      </c>
      <c r="G220" s="286" t="s">
        <v>108</v>
      </c>
      <c r="H220" s="286"/>
      <c r="I220" s="286"/>
      <c r="J220" s="286"/>
      <c r="K220" s="286"/>
      <c r="L220" s="286"/>
      <c r="M220" s="286"/>
      <c r="N220" s="286"/>
      <c r="O220" s="287" t="s">
        <v>222</v>
      </c>
      <c r="P220" s="287"/>
      <c r="Q220" s="216" t="s">
        <v>468</v>
      </c>
      <c r="R220" s="29" t="s">
        <v>289</v>
      </c>
      <c r="S220" s="201">
        <v>0</v>
      </c>
      <c r="T220" s="203"/>
      <c r="U220" s="203"/>
      <c r="V220" s="202"/>
      <c r="W220" s="202"/>
      <c r="X220" s="202"/>
      <c r="Y220" s="202"/>
      <c r="Z220" s="203"/>
      <c r="AA220" s="203"/>
      <c r="AB220" s="203"/>
      <c r="AC220" s="202"/>
      <c r="AD220" s="202"/>
      <c r="AE220" s="202"/>
      <c r="AF220" s="202"/>
      <c r="AG220" s="203"/>
      <c r="AH220" s="203"/>
      <c r="AI220" s="203"/>
      <c r="AJ220" s="201"/>
      <c r="AK220" s="201"/>
      <c r="AL220" s="201"/>
      <c r="AM220" s="201"/>
      <c r="AN220" s="204"/>
      <c r="AO220" s="204"/>
      <c r="AP220" s="204"/>
      <c r="AQ220" s="204"/>
      <c r="AR220" s="204"/>
      <c r="AS220" s="204"/>
      <c r="AT220" s="204"/>
      <c r="AU220" s="204"/>
      <c r="AV220" s="204"/>
      <c r="AW220" s="204"/>
      <c r="AX220" s="204"/>
      <c r="AY220" s="204"/>
      <c r="AZ220" s="237">
        <f t="shared" si="121"/>
        <v>0</v>
      </c>
      <c r="BA220" s="238">
        <f t="shared" si="122"/>
        <v>0</v>
      </c>
      <c r="BB220" s="238">
        <f>BD220/勤務日数!$E$20</f>
        <v>0</v>
      </c>
      <c r="BC220" s="238">
        <f t="shared" si="125"/>
        <v>0</v>
      </c>
      <c r="BD220" s="29">
        <f>(DAY(BE220)*24+HOUR(BE220)+MINUTE(BE220)/60)/勤務日数!$F$17</f>
        <v>0</v>
      </c>
      <c r="BE220" s="202">
        <f t="shared" si="126"/>
        <v>0</v>
      </c>
      <c r="BF220" s="238">
        <f>BH220/勤務日数!$E$20</f>
        <v>0</v>
      </c>
      <c r="BG220" s="238">
        <f t="shared" si="134"/>
        <v>0</v>
      </c>
      <c r="BH220" s="29">
        <f>(DAY(BI220)*24+HOUR(BI220)+MINUTE(BI220)/60)/勤務日数!$F$17</f>
        <v>0</v>
      </c>
      <c r="BI220" s="202">
        <f t="shared" si="127"/>
        <v>0</v>
      </c>
      <c r="BJ220" s="238">
        <f>BL220/勤務日数!$E$20</f>
        <v>0</v>
      </c>
      <c r="BK220" s="238">
        <f t="shared" si="135"/>
        <v>0</v>
      </c>
      <c r="BL220" s="29">
        <f>(DAY(BM220)*24+HOUR(BM220)+MINUTE(BM220)/60)/勤務日数!$F$17</f>
        <v>0</v>
      </c>
      <c r="BM220" s="202">
        <f t="shared" si="128"/>
        <v>0</v>
      </c>
      <c r="BN220" s="238">
        <f>BP220/勤務日数!$E$20</f>
        <v>0</v>
      </c>
      <c r="BO220" s="238">
        <f t="shared" si="131"/>
        <v>0</v>
      </c>
      <c r="BP220" s="29">
        <f>(DAY(BQ220)*24+HOUR(BQ220)+MINUTE(BQ220)/60)/勤務日数!$F$17</f>
        <v>0</v>
      </c>
      <c r="BQ220" s="202">
        <f t="shared" si="129"/>
        <v>0</v>
      </c>
      <c r="BR220" s="238">
        <f>BT220/勤務日数!$E$20</f>
        <v>0</v>
      </c>
      <c r="BS220" s="238">
        <f t="shared" si="132"/>
        <v>0</v>
      </c>
      <c r="BT220" s="29">
        <f>(DAY(BU220)*24+HOUR(BU220)+MINUTE(BU220)/60)/勤務日数!$F$17</f>
        <v>0</v>
      </c>
      <c r="BU220" s="202">
        <f t="shared" si="130"/>
        <v>0</v>
      </c>
    </row>
    <row r="221" spans="1:73">
      <c r="A221" s="174" t="str">
        <f t="shared" si="133"/>
        <v/>
      </c>
      <c r="B221" s="195">
        <v>4</v>
      </c>
      <c r="C221" s="240" t="s">
        <v>400</v>
      </c>
      <c r="D221" s="310" t="s">
        <v>365</v>
      </c>
      <c r="E221" s="286" t="s">
        <v>84</v>
      </c>
      <c r="F221" s="286" t="s">
        <v>85</v>
      </c>
      <c r="G221" s="286" t="s">
        <v>379</v>
      </c>
      <c r="H221" s="286" t="s">
        <v>380</v>
      </c>
      <c r="I221" s="286"/>
      <c r="J221" s="286"/>
      <c r="K221" s="286"/>
      <c r="L221" s="286"/>
      <c r="M221" s="286"/>
      <c r="N221" s="286"/>
      <c r="O221" s="287" t="s">
        <v>222</v>
      </c>
      <c r="P221" s="287"/>
      <c r="Q221" s="216" t="s">
        <v>469</v>
      </c>
      <c r="R221" s="29" t="s">
        <v>235</v>
      </c>
      <c r="S221" s="201">
        <v>0</v>
      </c>
      <c r="T221" s="203"/>
      <c r="U221" s="203"/>
      <c r="V221" s="202"/>
      <c r="W221" s="202"/>
      <c r="X221" s="202"/>
      <c r="Y221" s="202"/>
      <c r="Z221" s="203"/>
      <c r="AA221" s="203"/>
      <c r="AB221" s="203"/>
      <c r="AC221" s="202"/>
      <c r="AD221" s="202"/>
      <c r="AE221" s="202"/>
      <c r="AF221" s="202"/>
      <c r="AG221" s="203"/>
      <c r="AH221" s="203"/>
      <c r="AI221" s="203"/>
      <c r="AJ221" s="201"/>
      <c r="AK221" s="201"/>
      <c r="AL221" s="201"/>
      <c r="AM221" s="201"/>
      <c r="AN221" s="204"/>
      <c r="AO221" s="204"/>
      <c r="AP221" s="204"/>
      <c r="AQ221" s="204"/>
      <c r="AR221" s="204"/>
      <c r="AS221" s="204"/>
      <c r="AT221" s="204"/>
      <c r="AU221" s="204"/>
      <c r="AV221" s="204"/>
      <c r="AW221" s="204"/>
      <c r="AX221" s="204"/>
      <c r="AY221" s="204"/>
      <c r="AZ221" s="237">
        <f t="shared" si="121"/>
        <v>0</v>
      </c>
      <c r="BA221" s="238">
        <f t="shared" si="122"/>
        <v>0</v>
      </c>
      <c r="BB221" s="238">
        <f>BD221/勤務日数!$E$20</f>
        <v>0</v>
      </c>
      <c r="BC221" s="238">
        <f t="shared" si="125"/>
        <v>0</v>
      </c>
      <c r="BD221" s="29">
        <f>(DAY(BE221)*24+HOUR(BE221)+MINUTE(BE221)/60)/勤務日数!$F$17</f>
        <v>0</v>
      </c>
      <c r="BE221" s="202">
        <f t="shared" si="126"/>
        <v>0</v>
      </c>
      <c r="BF221" s="238">
        <f>BH221/勤務日数!$E$20</f>
        <v>0</v>
      </c>
      <c r="BG221" s="238">
        <f t="shared" si="134"/>
        <v>0</v>
      </c>
      <c r="BH221" s="29">
        <f>(DAY(BI221)*24+HOUR(BI221)+MINUTE(BI221)/60)/勤務日数!$F$17</f>
        <v>0</v>
      </c>
      <c r="BI221" s="202">
        <f t="shared" si="127"/>
        <v>0</v>
      </c>
      <c r="BJ221" s="238">
        <f>BL221/勤務日数!$E$20</f>
        <v>0</v>
      </c>
      <c r="BK221" s="238">
        <f t="shared" si="135"/>
        <v>0</v>
      </c>
      <c r="BL221" s="29">
        <f>(DAY(BM221)*24+HOUR(BM221)+MINUTE(BM221)/60)/勤務日数!$F$17</f>
        <v>0</v>
      </c>
      <c r="BM221" s="202">
        <f t="shared" si="128"/>
        <v>0</v>
      </c>
      <c r="BN221" s="238">
        <f>BP221/勤務日数!$E$20</f>
        <v>0</v>
      </c>
      <c r="BO221" s="238">
        <f t="shared" si="131"/>
        <v>0</v>
      </c>
      <c r="BP221" s="29">
        <f>(DAY(BQ221)*24+HOUR(BQ221)+MINUTE(BQ221)/60)/勤務日数!$F$17</f>
        <v>0</v>
      </c>
      <c r="BQ221" s="202">
        <f t="shared" si="129"/>
        <v>0</v>
      </c>
      <c r="BR221" s="238">
        <f>BT221/勤務日数!$E$20</f>
        <v>0</v>
      </c>
      <c r="BS221" s="238">
        <f t="shared" si="132"/>
        <v>0</v>
      </c>
      <c r="BT221" s="29">
        <f>(DAY(BU221)*24+HOUR(BU221)+MINUTE(BU221)/60)/勤務日数!$F$17</f>
        <v>0</v>
      </c>
      <c r="BU221" s="202">
        <f t="shared" si="130"/>
        <v>0</v>
      </c>
    </row>
    <row r="222" spans="1:73">
      <c r="A222" s="174" t="str">
        <f t="shared" si="133"/>
        <v/>
      </c>
      <c r="B222" s="195">
        <v>5</v>
      </c>
      <c r="C222" s="240" t="s">
        <v>400</v>
      </c>
      <c r="D222" s="310" t="s">
        <v>365</v>
      </c>
      <c r="E222" s="286" t="s">
        <v>84</v>
      </c>
      <c r="F222" s="286" t="s">
        <v>393</v>
      </c>
      <c r="G222" s="286" t="s">
        <v>394</v>
      </c>
      <c r="H222" s="286"/>
      <c r="I222" s="286"/>
      <c r="J222" s="286"/>
      <c r="K222" s="286"/>
      <c r="L222" s="286"/>
      <c r="M222" s="286"/>
      <c r="N222" s="286"/>
      <c r="O222" s="287" t="s">
        <v>222</v>
      </c>
      <c r="P222" s="287"/>
      <c r="Q222" s="200" t="s">
        <v>395</v>
      </c>
      <c r="R222" s="29" t="s">
        <v>290</v>
      </c>
      <c r="S222" s="201">
        <v>0</v>
      </c>
      <c r="T222" s="203"/>
      <c r="U222" s="203"/>
      <c r="V222" s="202"/>
      <c r="W222" s="202"/>
      <c r="X222" s="202"/>
      <c r="Y222" s="202"/>
      <c r="Z222" s="203"/>
      <c r="AA222" s="203"/>
      <c r="AB222" s="203"/>
      <c r="AC222" s="202"/>
      <c r="AD222" s="202"/>
      <c r="AE222" s="202"/>
      <c r="AF222" s="202"/>
      <c r="AG222" s="203"/>
      <c r="AH222" s="203"/>
      <c r="AI222" s="203"/>
      <c r="AJ222" s="201"/>
      <c r="AK222" s="201"/>
      <c r="AL222" s="201"/>
      <c r="AM222" s="201"/>
      <c r="AN222" s="204"/>
      <c r="AO222" s="204"/>
      <c r="AP222" s="204"/>
      <c r="AQ222" s="204"/>
      <c r="AR222" s="204"/>
      <c r="AS222" s="204"/>
      <c r="AT222" s="204"/>
      <c r="AU222" s="204"/>
      <c r="AV222" s="204"/>
      <c r="AW222" s="204"/>
      <c r="AX222" s="204"/>
      <c r="AY222" s="204"/>
      <c r="AZ222" s="237">
        <f t="shared" si="121"/>
        <v>0</v>
      </c>
      <c r="BA222" s="238">
        <f t="shared" si="122"/>
        <v>0</v>
      </c>
      <c r="BB222" s="238">
        <f>BD222/勤務日数!$E$20</f>
        <v>0</v>
      </c>
      <c r="BC222" s="238">
        <f t="shared" si="125"/>
        <v>0</v>
      </c>
      <c r="BD222" s="29">
        <f>(DAY(BE222)*24+HOUR(BE222)+MINUTE(BE222)/60)/勤務日数!$F$17</f>
        <v>0</v>
      </c>
      <c r="BE222" s="202">
        <f t="shared" si="126"/>
        <v>0</v>
      </c>
      <c r="BF222" s="238">
        <f>BH222/勤務日数!$E$20</f>
        <v>0</v>
      </c>
      <c r="BG222" s="238">
        <f t="shared" si="134"/>
        <v>0</v>
      </c>
      <c r="BH222" s="29">
        <f>(DAY(BI222)*24+HOUR(BI222)+MINUTE(BI222)/60)/勤務日数!$F$17</f>
        <v>0</v>
      </c>
      <c r="BI222" s="202">
        <f t="shared" si="127"/>
        <v>0</v>
      </c>
      <c r="BJ222" s="238">
        <f>BL222/勤務日数!$E$20</f>
        <v>0</v>
      </c>
      <c r="BK222" s="238">
        <f t="shared" si="135"/>
        <v>0</v>
      </c>
      <c r="BL222" s="29">
        <f>(DAY(BM222)*24+HOUR(BM222)+MINUTE(BM222)/60)/勤務日数!$F$17</f>
        <v>0</v>
      </c>
      <c r="BM222" s="202">
        <f t="shared" si="128"/>
        <v>0</v>
      </c>
      <c r="BN222" s="238">
        <f>BP222/勤務日数!$E$20</f>
        <v>0</v>
      </c>
      <c r="BO222" s="238">
        <f t="shared" si="131"/>
        <v>0</v>
      </c>
      <c r="BP222" s="29">
        <f>(DAY(BQ222)*24+HOUR(BQ222)+MINUTE(BQ222)/60)/勤務日数!$F$17</f>
        <v>0</v>
      </c>
      <c r="BQ222" s="202">
        <f t="shared" si="129"/>
        <v>0</v>
      </c>
      <c r="BR222" s="238">
        <f>BT222/勤務日数!$E$20</f>
        <v>0</v>
      </c>
      <c r="BS222" s="238">
        <f t="shared" si="132"/>
        <v>0</v>
      </c>
      <c r="BT222" s="29">
        <f>(DAY(BU222)*24+HOUR(BU222)+MINUTE(BU222)/60)/勤務日数!$F$17</f>
        <v>0</v>
      </c>
      <c r="BU222" s="202">
        <f t="shared" si="130"/>
        <v>0</v>
      </c>
    </row>
    <row r="223" spans="1:73">
      <c r="A223" s="174" t="str">
        <f t="shared" si="133"/>
        <v/>
      </c>
      <c r="B223" s="195">
        <v>6</v>
      </c>
      <c r="C223" s="240" t="s">
        <v>400</v>
      </c>
      <c r="D223" s="310" t="s">
        <v>365</v>
      </c>
      <c r="E223" s="286"/>
      <c r="F223" s="286"/>
      <c r="G223" s="286"/>
      <c r="H223" s="286"/>
      <c r="I223" s="286"/>
      <c r="J223" s="286"/>
      <c r="K223" s="286"/>
      <c r="L223" s="286"/>
      <c r="M223" s="286"/>
      <c r="N223" s="286"/>
      <c r="O223" s="287"/>
      <c r="P223" s="287"/>
      <c r="Q223" s="216"/>
      <c r="R223" s="29"/>
      <c r="S223" s="201">
        <v>0</v>
      </c>
      <c r="T223" s="203"/>
      <c r="U223" s="203"/>
      <c r="V223" s="202"/>
      <c r="W223" s="202"/>
      <c r="X223" s="202"/>
      <c r="Y223" s="202"/>
      <c r="Z223" s="203"/>
      <c r="AA223" s="203"/>
      <c r="AB223" s="203"/>
      <c r="AC223" s="202"/>
      <c r="AD223" s="202"/>
      <c r="AE223" s="202"/>
      <c r="AF223" s="202"/>
      <c r="AG223" s="203"/>
      <c r="AH223" s="203"/>
      <c r="AI223" s="203"/>
      <c r="AJ223" s="201"/>
      <c r="AK223" s="201"/>
      <c r="AL223" s="201"/>
      <c r="AM223" s="201"/>
      <c r="AN223" s="204"/>
      <c r="AO223" s="204"/>
      <c r="AP223" s="204"/>
      <c r="AQ223" s="204"/>
      <c r="AR223" s="204"/>
      <c r="AS223" s="204"/>
      <c r="AT223" s="204"/>
      <c r="AU223" s="204"/>
      <c r="AV223" s="204"/>
      <c r="AW223" s="204"/>
      <c r="AX223" s="204"/>
      <c r="AY223" s="204"/>
      <c r="AZ223" s="237">
        <f t="shared" si="121"/>
        <v>0</v>
      </c>
      <c r="BA223" s="238">
        <f t="shared" si="122"/>
        <v>0</v>
      </c>
      <c r="BB223" s="238">
        <f>BD223/勤務日数!$E$20</f>
        <v>0</v>
      </c>
      <c r="BC223" s="238">
        <f t="shared" si="125"/>
        <v>0</v>
      </c>
      <c r="BD223" s="29">
        <f>(DAY(BE223)*24+HOUR(BE223)+MINUTE(BE223)/60)/勤務日数!$F$17</f>
        <v>0</v>
      </c>
      <c r="BE223" s="202">
        <f t="shared" si="126"/>
        <v>0</v>
      </c>
      <c r="BF223" s="238">
        <f>BH223/勤務日数!$E$20</f>
        <v>0</v>
      </c>
      <c r="BG223" s="238">
        <f t="shared" si="134"/>
        <v>0</v>
      </c>
      <c r="BH223" s="29">
        <f>(DAY(BI223)*24+HOUR(BI223)+MINUTE(BI223)/60)/勤務日数!$F$17</f>
        <v>0</v>
      </c>
      <c r="BI223" s="202">
        <f t="shared" si="127"/>
        <v>0</v>
      </c>
      <c r="BJ223" s="238">
        <f>BL223/勤務日数!$E$20</f>
        <v>0</v>
      </c>
      <c r="BK223" s="238">
        <f t="shared" si="135"/>
        <v>0</v>
      </c>
      <c r="BL223" s="29">
        <f>(DAY(BM223)*24+HOUR(BM223)+MINUTE(BM223)/60)/勤務日数!$F$17</f>
        <v>0</v>
      </c>
      <c r="BM223" s="202">
        <f t="shared" si="128"/>
        <v>0</v>
      </c>
      <c r="BN223" s="238">
        <f>BP223/勤務日数!$E$20</f>
        <v>0</v>
      </c>
      <c r="BO223" s="238">
        <f t="shared" si="131"/>
        <v>0</v>
      </c>
      <c r="BP223" s="29">
        <f>(DAY(BQ223)*24+HOUR(BQ223)+MINUTE(BQ223)/60)/勤務日数!$F$17</f>
        <v>0</v>
      </c>
      <c r="BQ223" s="202">
        <f t="shared" si="129"/>
        <v>0</v>
      </c>
      <c r="BR223" s="238">
        <f>BT223/勤務日数!$E$20</f>
        <v>0</v>
      </c>
      <c r="BS223" s="238">
        <f t="shared" si="132"/>
        <v>0</v>
      </c>
      <c r="BT223" s="29">
        <f>(DAY(BU223)*24+HOUR(BU223)+MINUTE(BU223)/60)/勤務日数!$F$17</f>
        <v>0</v>
      </c>
      <c r="BU223" s="202">
        <f t="shared" si="130"/>
        <v>0</v>
      </c>
    </row>
    <row r="224" spans="1:73" ht="28.5">
      <c r="A224" s="174" t="str">
        <f t="shared" si="133"/>
        <v>STMF_KAIZEN-209</v>
      </c>
      <c r="B224" s="195">
        <v>7</v>
      </c>
      <c r="C224" s="240" t="s">
        <v>400</v>
      </c>
      <c r="D224" s="310" t="s">
        <v>365</v>
      </c>
      <c r="E224" s="286" t="s">
        <v>84</v>
      </c>
      <c r="F224" s="286" t="s">
        <v>85</v>
      </c>
      <c r="G224" s="286" t="s">
        <v>197</v>
      </c>
      <c r="H224" s="286" t="s">
        <v>354</v>
      </c>
      <c r="I224" s="286" t="s">
        <v>355</v>
      </c>
      <c r="J224" s="286"/>
      <c r="K224" s="286"/>
      <c r="L224" s="286"/>
      <c r="M224" s="286"/>
      <c r="N224" s="286"/>
      <c r="O224" s="287" t="s">
        <v>221</v>
      </c>
      <c r="P224" s="287" t="s">
        <v>598</v>
      </c>
      <c r="Q224" s="216" t="s">
        <v>599</v>
      </c>
      <c r="R224" s="29" t="s">
        <v>242</v>
      </c>
      <c r="S224" s="201">
        <v>0</v>
      </c>
      <c r="T224" s="203"/>
      <c r="U224" s="203"/>
      <c r="V224" s="202"/>
      <c r="W224" s="202"/>
      <c r="X224" s="202"/>
      <c r="Y224" s="202"/>
      <c r="Z224" s="203"/>
      <c r="AA224" s="203"/>
      <c r="AB224" s="203"/>
      <c r="AC224" s="202"/>
      <c r="AD224" s="202"/>
      <c r="AE224" s="202"/>
      <c r="AF224" s="202"/>
      <c r="AG224" s="203"/>
      <c r="AH224" s="203"/>
      <c r="AI224" s="203"/>
      <c r="AJ224" s="201"/>
      <c r="AK224" s="201"/>
      <c r="AL224" s="201"/>
      <c r="AM224" s="201"/>
      <c r="AN224" s="204"/>
      <c r="AO224" s="204"/>
      <c r="AP224" s="204"/>
      <c r="AQ224" s="204"/>
      <c r="AR224" s="204"/>
      <c r="AS224" s="204"/>
      <c r="AT224" s="204"/>
      <c r="AU224" s="204"/>
      <c r="AV224" s="204"/>
      <c r="AW224" s="204"/>
      <c r="AX224" s="204"/>
      <c r="AY224" s="204"/>
      <c r="AZ224" s="237">
        <f t="shared" si="121"/>
        <v>0</v>
      </c>
      <c r="BA224" s="238">
        <f t="shared" si="122"/>
        <v>0</v>
      </c>
      <c r="BB224" s="238">
        <f>BD224/勤務日数!$E$20</f>
        <v>0</v>
      </c>
      <c r="BC224" s="238">
        <f t="shared" si="125"/>
        <v>0</v>
      </c>
      <c r="BD224" s="29">
        <f>(DAY(BE224)*24+HOUR(BE224)+MINUTE(BE224)/60)/勤務日数!$F$17</f>
        <v>0</v>
      </c>
      <c r="BE224" s="202">
        <f t="shared" si="126"/>
        <v>0</v>
      </c>
      <c r="BF224" s="238">
        <f>BH224/勤務日数!$E$20</f>
        <v>0</v>
      </c>
      <c r="BG224" s="238">
        <f t="shared" si="134"/>
        <v>0</v>
      </c>
      <c r="BH224" s="29">
        <f>(DAY(BI224)*24+HOUR(BI224)+MINUTE(BI224)/60)/勤務日数!$F$17</f>
        <v>0</v>
      </c>
      <c r="BI224" s="202">
        <f t="shared" si="127"/>
        <v>0</v>
      </c>
      <c r="BJ224" s="238">
        <f>BL224/勤務日数!$E$20</f>
        <v>0</v>
      </c>
      <c r="BK224" s="238">
        <f t="shared" si="135"/>
        <v>0</v>
      </c>
      <c r="BL224" s="29">
        <f>(DAY(BM224)*24+HOUR(BM224)+MINUTE(BM224)/60)/勤務日数!$F$17</f>
        <v>0</v>
      </c>
      <c r="BM224" s="202">
        <f t="shared" si="128"/>
        <v>0</v>
      </c>
      <c r="BN224" s="238">
        <f>BP224/勤務日数!$E$20</f>
        <v>0</v>
      </c>
      <c r="BO224" s="238">
        <f t="shared" si="131"/>
        <v>0</v>
      </c>
      <c r="BP224" s="29">
        <f>(DAY(BQ224)*24+HOUR(BQ224)+MINUTE(BQ224)/60)/勤務日数!$F$17</f>
        <v>0</v>
      </c>
      <c r="BQ224" s="202">
        <f t="shared" si="129"/>
        <v>0</v>
      </c>
      <c r="BR224" s="238">
        <f>BT224/勤務日数!$E$20</f>
        <v>0</v>
      </c>
      <c r="BS224" s="238">
        <f t="shared" si="132"/>
        <v>0</v>
      </c>
      <c r="BT224" s="29">
        <f>(DAY(BU224)*24+HOUR(BU224)+MINUTE(BU224)/60)/勤務日数!$F$17</f>
        <v>0</v>
      </c>
      <c r="BU224" s="202">
        <f t="shared" si="130"/>
        <v>0</v>
      </c>
    </row>
    <row r="225" spans="1:73">
      <c r="A225" s="174" t="str">
        <f t="shared" si="133"/>
        <v>STMF_KAIZEN-210</v>
      </c>
      <c r="B225" s="195">
        <v>8</v>
      </c>
      <c r="C225" s="240" t="s">
        <v>400</v>
      </c>
      <c r="D225" s="310" t="s">
        <v>365</v>
      </c>
      <c r="E225" s="286" t="s">
        <v>84</v>
      </c>
      <c r="F225" s="286" t="s">
        <v>85</v>
      </c>
      <c r="G225" s="286" t="s">
        <v>197</v>
      </c>
      <c r="H225" s="286" t="s">
        <v>354</v>
      </c>
      <c r="I225" s="286" t="s">
        <v>355</v>
      </c>
      <c r="J225" s="286"/>
      <c r="K225" s="286"/>
      <c r="L225" s="286"/>
      <c r="M225" s="286"/>
      <c r="N225" s="286"/>
      <c r="O225" s="287" t="s">
        <v>222</v>
      </c>
      <c r="P225" s="287" t="s">
        <v>600</v>
      </c>
      <c r="Q225" s="200" t="s">
        <v>601</v>
      </c>
      <c r="R225" s="29" t="s">
        <v>242</v>
      </c>
      <c r="S225" s="201">
        <v>0</v>
      </c>
      <c r="T225" s="203"/>
      <c r="U225" s="203"/>
      <c r="V225" s="202"/>
      <c r="W225" s="202"/>
      <c r="X225" s="202"/>
      <c r="Y225" s="202"/>
      <c r="Z225" s="203"/>
      <c r="AA225" s="203"/>
      <c r="AB225" s="203"/>
      <c r="AC225" s="202"/>
      <c r="AD225" s="202"/>
      <c r="AE225" s="202"/>
      <c r="AF225" s="202"/>
      <c r="AG225" s="203"/>
      <c r="AH225" s="203"/>
      <c r="AI225" s="203"/>
      <c r="AJ225" s="201"/>
      <c r="AK225" s="201"/>
      <c r="AL225" s="201"/>
      <c r="AM225" s="201"/>
      <c r="AN225" s="204"/>
      <c r="AO225" s="204"/>
      <c r="AP225" s="204"/>
      <c r="AQ225" s="204"/>
      <c r="AR225" s="204"/>
      <c r="AS225" s="204"/>
      <c r="AT225" s="204"/>
      <c r="AU225" s="204"/>
      <c r="AV225" s="204"/>
      <c r="AW225" s="204"/>
      <c r="AX225" s="204"/>
      <c r="AY225" s="204"/>
      <c r="AZ225" s="237">
        <f t="shared" si="121"/>
        <v>0</v>
      </c>
      <c r="BA225" s="238">
        <f t="shared" si="122"/>
        <v>0</v>
      </c>
      <c r="BB225" s="238">
        <f>BD225/勤務日数!$E$20</f>
        <v>0</v>
      </c>
      <c r="BC225" s="238">
        <f t="shared" si="125"/>
        <v>0</v>
      </c>
      <c r="BD225" s="29">
        <f>(DAY(BE225)*24+HOUR(BE225)+MINUTE(BE225)/60)/勤務日数!$F$17</f>
        <v>0</v>
      </c>
      <c r="BE225" s="202">
        <f t="shared" si="126"/>
        <v>0</v>
      </c>
      <c r="BF225" s="238">
        <f>BH225/勤務日数!$E$20</f>
        <v>0</v>
      </c>
      <c r="BG225" s="238">
        <f t="shared" si="134"/>
        <v>0</v>
      </c>
      <c r="BH225" s="29">
        <f>(DAY(BI225)*24+HOUR(BI225)+MINUTE(BI225)/60)/勤務日数!$F$17</f>
        <v>0</v>
      </c>
      <c r="BI225" s="202">
        <f t="shared" si="127"/>
        <v>0</v>
      </c>
      <c r="BJ225" s="238">
        <f>BL225/勤務日数!$E$20</f>
        <v>0</v>
      </c>
      <c r="BK225" s="238">
        <f t="shared" si="135"/>
        <v>0</v>
      </c>
      <c r="BL225" s="29">
        <f>(DAY(BM225)*24+HOUR(BM225)+MINUTE(BM225)/60)/勤務日数!$F$17</f>
        <v>0</v>
      </c>
      <c r="BM225" s="202">
        <f t="shared" si="128"/>
        <v>0</v>
      </c>
      <c r="BN225" s="238">
        <f>BP225/勤務日数!$E$20</f>
        <v>0</v>
      </c>
      <c r="BO225" s="238">
        <f t="shared" si="131"/>
        <v>0</v>
      </c>
      <c r="BP225" s="29">
        <f>(DAY(BQ225)*24+HOUR(BQ225)+MINUTE(BQ225)/60)/勤務日数!$F$17</f>
        <v>0</v>
      </c>
      <c r="BQ225" s="202">
        <f t="shared" si="129"/>
        <v>0</v>
      </c>
      <c r="BR225" s="238">
        <f>BT225/勤務日数!$E$20</f>
        <v>0</v>
      </c>
      <c r="BS225" s="238">
        <f t="shared" si="132"/>
        <v>0</v>
      </c>
      <c r="BT225" s="29">
        <f>(DAY(BU225)*24+HOUR(BU225)+MINUTE(BU225)/60)/勤務日数!$F$17</f>
        <v>0</v>
      </c>
      <c r="BU225" s="202">
        <f t="shared" si="130"/>
        <v>0</v>
      </c>
    </row>
    <row r="226" spans="1:73">
      <c r="A226" s="174" t="str">
        <f t="shared" si="133"/>
        <v>STMF_KAIZEN-186</v>
      </c>
      <c r="B226" s="195">
        <v>9</v>
      </c>
      <c r="C226" s="240" t="s">
        <v>400</v>
      </c>
      <c r="D226" s="310" t="s">
        <v>350</v>
      </c>
      <c r="E226" s="286" t="s">
        <v>84</v>
      </c>
      <c r="F226" s="286" t="s">
        <v>85</v>
      </c>
      <c r="G226" s="286" t="s">
        <v>330</v>
      </c>
      <c r="H226" s="286" t="s">
        <v>354</v>
      </c>
      <c r="I226" s="286" t="s">
        <v>355</v>
      </c>
      <c r="J226" s="286"/>
      <c r="K226" s="286"/>
      <c r="L226" s="286"/>
      <c r="M226" s="286"/>
      <c r="N226" s="286"/>
      <c r="O226" s="287" t="s">
        <v>222</v>
      </c>
      <c r="P226" s="287" t="s">
        <v>675</v>
      </c>
      <c r="Q226" s="200" t="s">
        <v>676</v>
      </c>
      <c r="R226" s="29" t="s">
        <v>359</v>
      </c>
      <c r="S226" s="201">
        <v>0</v>
      </c>
      <c r="T226" s="203"/>
      <c r="U226" s="203"/>
      <c r="V226" s="202"/>
      <c r="W226" s="202"/>
      <c r="X226" s="202"/>
      <c r="Y226" s="202"/>
      <c r="Z226" s="203"/>
      <c r="AA226" s="203"/>
      <c r="AB226" s="203"/>
      <c r="AC226" s="202"/>
      <c r="AD226" s="202"/>
      <c r="AE226" s="202"/>
      <c r="AF226" s="202"/>
      <c r="AG226" s="203"/>
      <c r="AH226" s="203"/>
      <c r="AI226" s="203"/>
      <c r="AJ226" s="201"/>
      <c r="AK226" s="201"/>
      <c r="AL226" s="201"/>
      <c r="AM226" s="201"/>
      <c r="AN226" s="204"/>
      <c r="AO226" s="204"/>
      <c r="AP226" s="204"/>
      <c r="AQ226" s="204"/>
      <c r="AR226" s="204"/>
      <c r="AS226" s="204"/>
      <c r="AT226" s="204"/>
      <c r="AU226" s="204"/>
      <c r="AV226" s="204"/>
      <c r="AW226" s="204"/>
      <c r="AX226" s="204"/>
      <c r="AY226" s="204"/>
      <c r="AZ226" s="237">
        <f t="shared" si="121"/>
        <v>0</v>
      </c>
      <c r="BA226" s="238">
        <f t="shared" si="122"/>
        <v>0</v>
      </c>
      <c r="BB226" s="238">
        <f>BD226/勤務日数!$E$20</f>
        <v>0</v>
      </c>
      <c r="BC226" s="238">
        <f t="shared" si="125"/>
        <v>0</v>
      </c>
      <c r="BD226" s="29">
        <f>(DAY(BE226)*24+HOUR(BE226)+MINUTE(BE226)/60)/勤務日数!$F$17</f>
        <v>0</v>
      </c>
      <c r="BE226" s="202">
        <f t="shared" si="126"/>
        <v>0</v>
      </c>
      <c r="BF226" s="238">
        <f>BH226/勤務日数!$E$20</f>
        <v>0</v>
      </c>
      <c r="BG226" s="238">
        <f t="shared" si="134"/>
        <v>0</v>
      </c>
      <c r="BH226" s="29">
        <f>(DAY(BI226)*24+HOUR(BI226)+MINUTE(BI226)/60)/勤務日数!$F$17</f>
        <v>0</v>
      </c>
      <c r="BI226" s="202">
        <f t="shared" si="127"/>
        <v>0</v>
      </c>
      <c r="BJ226" s="238">
        <f>BL226/勤務日数!$E$20</f>
        <v>0</v>
      </c>
      <c r="BK226" s="238">
        <f t="shared" si="135"/>
        <v>0</v>
      </c>
      <c r="BL226" s="29">
        <f>(DAY(BM226)*24+HOUR(BM226)+MINUTE(BM226)/60)/勤務日数!$F$17</f>
        <v>0</v>
      </c>
      <c r="BM226" s="202">
        <f t="shared" si="128"/>
        <v>0</v>
      </c>
      <c r="BN226" s="238">
        <f>BP226/勤務日数!$E$20</f>
        <v>0</v>
      </c>
      <c r="BO226" s="238">
        <f t="shared" si="131"/>
        <v>0</v>
      </c>
      <c r="BP226" s="29">
        <f>(DAY(BQ226)*24+HOUR(BQ226)+MINUTE(BQ226)/60)/勤務日数!$F$17</f>
        <v>0</v>
      </c>
      <c r="BQ226" s="202">
        <f t="shared" si="129"/>
        <v>0</v>
      </c>
      <c r="BR226" s="238">
        <f>BT226/勤務日数!$E$20</f>
        <v>0</v>
      </c>
      <c r="BS226" s="238">
        <f t="shared" si="132"/>
        <v>0</v>
      </c>
      <c r="BT226" s="29">
        <f>(DAY(BU226)*24+HOUR(BU226)+MINUTE(BU226)/60)/勤務日数!$F$17</f>
        <v>0</v>
      </c>
      <c r="BU226" s="202">
        <f t="shared" si="130"/>
        <v>0</v>
      </c>
    </row>
    <row r="227" spans="1:73">
      <c r="A227" s="174" t="str">
        <f t="shared" si="133"/>
        <v>APF-14</v>
      </c>
      <c r="B227" s="195">
        <v>10</v>
      </c>
      <c r="C227" s="240" t="s">
        <v>400</v>
      </c>
      <c r="D227" s="310" t="s">
        <v>365</v>
      </c>
      <c r="E227" s="286" t="s">
        <v>693</v>
      </c>
      <c r="F227" s="286" t="s">
        <v>720</v>
      </c>
      <c r="G227" s="286" t="s">
        <v>40</v>
      </c>
      <c r="H227" s="286" t="s">
        <v>390</v>
      </c>
      <c r="I227" s="286"/>
      <c r="J227" s="286"/>
      <c r="K227" s="286"/>
      <c r="L227" s="286"/>
      <c r="M227" s="286"/>
      <c r="N227" s="286"/>
      <c r="O227" s="287" t="s">
        <v>222</v>
      </c>
      <c r="P227" s="287" t="s">
        <v>759</v>
      </c>
      <c r="Q227" s="200" t="s">
        <v>760</v>
      </c>
      <c r="R227" s="29" t="s">
        <v>761</v>
      </c>
      <c r="S227" s="201">
        <v>0</v>
      </c>
      <c r="T227" s="203"/>
      <c r="U227" s="203"/>
      <c r="V227" s="202"/>
      <c r="W227" s="202"/>
      <c r="X227" s="202"/>
      <c r="Y227" s="202"/>
      <c r="Z227" s="203"/>
      <c r="AA227" s="203"/>
      <c r="AB227" s="203"/>
      <c r="AC227" s="202"/>
      <c r="AD227" s="202"/>
      <c r="AE227" s="202"/>
      <c r="AF227" s="202"/>
      <c r="AG227" s="203"/>
      <c r="AH227" s="203"/>
      <c r="AI227" s="203"/>
      <c r="AJ227" s="201"/>
      <c r="AK227" s="201"/>
      <c r="AL227" s="201"/>
      <c r="AM227" s="201"/>
      <c r="AN227" s="204"/>
      <c r="AO227" s="204"/>
      <c r="AP227" s="204"/>
      <c r="AQ227" s="204"/>
      <c r="AR227" s="204"/>
      <c r="AS227" s="204"/>
      <c r="AT227" s="204"/>
      <c r="AU227" s="204"/>
      <c r="AV227" s="204"/>
      <c r="AW227" s="204"/>
      <c r="AX227" s="204"/>
      <c r="AY227" s="204"/>
      <c r="AZ227" s="237">
        <f t="shared" si="121"/>
        <v>0</v>
      </c>
      <c r="BA227" s="238">
        <f t="shared" si="122"/>
        <v>0</v>
      </c>
      <c r="BB227" s="238">
        <f>BD227/勤務日数!$E$20</f>
        <v>0</v>
      </c>
      <c r="BC227" s="238">
        <f t="shared" si="125"/>
        <v>0</v>
      </c>
      <c r="BD227" s="29">
        <f>(DAY(BE227)*24+HOUR(BE227)+MINUTE(BE227)/60)/勤務日数!$F$17</f>
        <v>0</v>
      </c>
      <c r="BE227" s="202">
        <f t="shared" si="126"/>
        <v>0</v>
      </c>
      <c r="BF227" s="238">
        <f>BH227/勤務日数!$E$20</f>
        <v>0</v>
      </c>
      <c r="BG227" s="238">
        <f t="shared" si="134"/>
        <v>0</v>
      </c>
      <c r="BH227" s="29">
        <f>(DAY(BI227)*24+HOUR(BI227)+MINUTE(BI227)/60)/勤務日数!$F$17</f>
        <v>0</v>
      </c>
      <c r="BI227" s="202">
        <f t="shared" si="127"/>
        <v>0</v>
      </c>
      <c r="BJ227" s="238">
        <f>BL227/勤務日数!$E$20</f>
        <v>0</v>
      </c>
      <c r="BK227" s="238">
        <f t="shared" si="135"/>
        <v>0</v>
      </c>
      <c r="BL227" s="29">
        <f>(DAY(BM227)*24+HOUR(BM227)+MINUTE(BM227)/60)/勤務日数!$F$17</f>
        <v>0</v>
      </c>
      <c r="BM227" s="202">
        <f t="shared" si="128"/>
        <v>0</v>
      </c>
      <c r="BN227" s="238">
        <f>BP227/勤務日数!$E$20</f>
        <v>0</v>
      </c>
      <c r="BO227" s="238">
        <f t="shared" si="131"/>
        <v>0</v>
      </c>
      <c r="BP227" s="29">
        <f>(DAY(BQ227)*24+HOUR(BQ227)+MINUTE(BQ227)/60)/勤務日数!$F$17</f>
        <v>0</v>
      </c>
      <c r="BQ227" s="202">
        <f t="shared" si="129"/>
        <v>0</v>
      </c>
      <c r="BR227" s="238">
        <f>BT227/勤務日数!$E$20</f>
        <v>0</v>
      </c>
      <c r="BS227" s="238">
        <f t="shared" si="132"/>
        <v>0</v>
      </c>
      <c r="BT227" s="29">
        <f>(DAY(BU227)*24+HOUR(BU227)+MINUTE(BU227)/60)/勤務日数!$F$17</f>
        <v>0</v>
      </c>
      <c r="BU227" s="202">
        <f t="shared" si="130"/>
        <v>0</v>
      </c>
    </row>
    <row r="228" spans="1:73">
      <c r="A228" s="174" t="str">
        <f t="shared" si="133"/>
        <v>APF-1</v>
      </c>
      <c r="B228" s="195">
        <v>11</v>
      </c>
      <c r="C228" s="240" t="s">
        <v>400</v>
      </c>
      <c r="D228" s="310" t="s">
        <v>365</v>
      </c>
      <c r="E228" s="286" t="s">
        <v>693</v>
      </c>
      <c r="F228" s="286" t="s">
        <v>720</v>
      </c>
      <c r="G228" s="286" t="s">
        <v>379</v>
      </c>
      <c r="H228" s="286" t="s">
        <v>380</v>
      </c>
      <c r="I228" s="286"/>
      <c r="J228" s="286"/>
      <c r="K228" s="286"/>
      <c r="L228" s="286"/>
      <c r="M228" s="286"/>
      <c r="N228" s="286"/>
      <c r="O228" s="287" t="s">
        <v>222</v>
      </c>
      <c r="P228" s="287" t="s">
        <v>791</v>
      </c>
      <c r="Q228" s="216" t="s">
        <v>379</v>
      </c>
      <c r="R228" s="29" t="s">
        <v>721</v>
      </c>
      <c r="S228" s="201">
        <v>0</v>
      </c>
      <c r="T228" s="203"/>
      <c r="U228" s="203"/>
      <c r="V228" s="202"/>
      <c r="W228" s="202"/>
      <c r="X228" s="202"/>
      <c r="Y228" s="202"/>
      <c r="Z228" s="203"/>
      <c r="AA228" s="203"/>
      <c r="AB228" s="203"/>
      <c r="AC228" s="202"/>
      <c r="AD228" s="202"/>
      <c r="AE228" s="202"/>
      <c r="AF228" s="202"/>
      <c r="AG228" s="203"/>
      <c r="AH228" s="203"/>
      <c r="AI228" s="203"/>
      <c r="AJ228" s="201"/>
      <c r="AK228" s="201"/>
      <c r="AL228" s="201"/>
      <c r="AM228" s="201"/>
      <c r="AN228" s="204"/>
      <c r="AO228" s="204"/>
      <c r="AP228" s="204"/>
      <c r="AQ228" s="204"/>
      <c r="AR228" s="204"/>
      <c r="AS228" s="204"/>
      <c r="AT228" s="204"/>
      <c r="AU228" s="204"/>
      <c r="AV228" s="204"/>
      <c r="AW228" s="204"/>
      <c r="AX228" s="204"/>
      <c r="AY228" s="204"/>
      <c r="AZ228" s="237">
        <f t="shared" si="121"/>
        <v>0</v>
      </c>
      <c r="BA228" s="238">
        <f t="shared" si="122"/>
        <v>0</v>
      </c>
      <c r="BB228" s="238">
        <f>BD228/勤務日数!$E$20</f>
        <v>0</v>
      </c>
      <c r="BC228" s="238">
        <f t="shared" si="125"/>
        <v>0</v>
      </c>
      <c r="BD228" s="29">
        <f>(DAY(BE228)*24+HOUR(BE228)+MINUTE(BE228)/60)/勤務日数!$F$17</f>
        <v>0</v>
      </c>
      <c r="BE228" s="202">
        <f t="shared" si="126"/>
        <v>0</v>
      </c>
      <c r="BF228" s="238">
        <f>BH228/勤務日数!$E$20</f>
        <v>0</v>
      </c>
      <c r="BG228" s="238">
        <f t="shared" si="134"/>
        <v>0</v>
      </c>
      <c r="BH228" s="29">
        <f>(DAY(BI228)*24+HOUR(BI228)+MINUTE(BI228)/60)/勤務日数!$F$17</f>
        <v>0</v>
      </c>
      <c r="BI228" s="202">
        <f t="shared" si="127"/>
        <v>0</v>
      </c>
      <c r="BJ228" s="238">
        <f>BL228/勤務日数!$E$20</f>
        <v>0</v>
      </c>
      <c r="BK228" s="238">
        <f t="shared" si="135"/>
        <v>0</v>
      </c>
      <c r="BL228" s="29">
        <f>(DAY(BM228)*24+HOUR(BM228)+MINUTE(BM228)/60)/勤務日数!$F$17</f>
        <v>0</v>
      </c>
      <c r="BM228" s="202">
        <f t="shared" si="128"/>
        <v>0</v>
      </c>
      <c r="BN228" s="238">
        <f>BP228/勤務日数!$E$20</f>
        <v>0</v>
      </c>
      <c r="BO228" s="238">
        <f t="shared" si="131"/>
        <v>0</v>
      </c>
      <c r="BP228" s="29">
        <f>(DAY(BQ228)*24+HOUR(BQ228)+MINUTE(BQ228)/60)/勤務日数!$F$17</f>
        <v>0</v>
      </c>
      <c r="BQ228" s="202">
        <f t="shared" si="129"/>
        <v>0</v>
      </c>
      <c r="BR228" s="238">
        <f>BT228/勤務日数!$E$20</f>
        <v>0</v>
      </c>
      <c r="BS228" s="238">
        <f t="shared" si="132"/>
        <v>0</v>
      </c>
      <c r="BT228" s="29">
        <f>(DAY(BU228)*24+HOUR(BU228)+MINUTE(BU228)/60)/勤務日数!$F$17</f>
        <v>0</v>
      </c>
      <c r="BU228" s="202">
        <f t="shared" si="130"/>
        <v>0</v>
      </c>
    </row>
    <row r="229" spans="1:73">
      <c r="A229" s="174" t="str">
        <f t="shared" si="133"/>
        <v>STMF_BRANCH-1207</v>
      </c>
      <c r="B229" s="195">
        <v>12</v>
      </c>
      <c r="C229" s="240" t="s">
        <v>400</v>
      </c>
      <c r="D229" s="310" t="s">
        <v>365</v>
      </c>
      <c r="E229" s="286" t="s">
        <v>84</v>
      </c>
      <c r="F229" s="286" t="s">
        <v>85</v>
      </c>
      <c r="G229" s="286" t="s">
        <v>353</v>
      </c>
      <c r="H229" s="286" t="s">
        <v>351</v>
      </c>
      <c r="I229" s="286"/>
      <c r="J229" s="286"/>
      <c r="K229" s="286"/>
      <c r="L229" s="286"/>
      <c r="M229" s="286"/>
      <c r="N229" s="286"/>
      <c r="O229" s="287" t="s">
        <v>624</v>
      </c>
      <c r="P229" s="287" t="s">
        <v>782</v>
      </c>
      <c r="Q229" s="200" t="s">
        <v>790</v>
      </c>
      <c r="R229" s="29" t="s">
        <v>247</v>
      </c>
      <c r="S229" s="201">
        <v>0</v>
      </c>
      <c r="T229" s="203"/>
      <c r="U229" s="203"/>
      <c r="V229" s="202"/>
      <c r="W229" s="202"/>
      <c r="X229" s="202"/>
      <c r="Y229" s="202"/>
      <c r="Z229" s="203"/>
      <c r="AA229" s="203"/>
      <c r="AB229" s="203"/>
      <c r="AC229" s="202"/>
      <c r="AD229" s="202"/>
      <c r="AE229" s="202"/>
      <c r="AF229" s="202"/>
      <c r="AG229" s="203"/>
      <c r="AH229" s="203"/>
      <c r="AI229" s="203"/>
      <c r="AJ229" s="201"/>
      <c r="AK229" s="201"/>
      <c r="AL229" s="201"/>
      <c r="AM229" s="201"/>
      <c r="AN229" s="204"/>
      <c r="AO229" s="204"/>
      <c r="AP229" s="204"/>
      <c r="AQ229" s="204"/>
      <c r="AR229" s="204"/>
      <c r="AS229" s="204"/>
      <c r="AT229" s="204"/>
      <c r="AU229" s="204"/>
      <c r="AV229" s="204"/>
      <c r="AW229" s="204"/>
      <c r="AX229" s="204"/>
      <c r="AY229" s="204"/>
      <c r="AZ229" s="237">
        <f t="shared" si="121"/>
        <v>0</v>
      </c>
      <c r="BA229" s="238">
        <f t="shared" si="122"/>
        <v>0</v>
      </c>
      <c r="BB229" s="238">
        <f>BD229/勤務日数!$E$20</f>
        <v>0</v>
      </c>
      <c r="BC229" s="238">
        <f t="shared" si="125"/>
        <v>0</v>
      </c>
      <c r="BD229" s="29">
        <f>(DAY(BE229)*24+HOUR(BE229)+MINUTE(BE229)/60)/勤務日数!$F$17</f>
        <v>0</v>
      </c>
      <c r="BE229" s="202">
        <f t="shared" si="126"/>
        <v>0</v>
      </c>
      <c r="BF229" s="238">
        <f>BH229/勤務日数!$E$20</f>
        <v>0</v>
      </c>
      <c r="BG229" s="238">
        <f t="shared" si="134"/>
        <v>0</v>
      </c>
      <c r="BH229" s="29">
        <f>(DAY(BI229)*24+HOUR(BI229)+MINUTE(BI229)/60)/勤務日数!$F$17</f>
        <v>0</v>
      </c>
      <c r="BI229" s="202">
        <f t="shared" si="127"/>
        <v>0</v>
      </c>
      <c r="BJ229" s="238">
        <f>BL229/勤務日数!$E$20</f>
        <v>0</v>
      </c>
      <c r="BK229" s="238">
        <f t="shared" si="135"/>
        <v>0</v>
      </c>
      <c r="BL229" s="29">
        <f>(DAY(BM229)*24+HOUR(BM229)+MINUTE(BM229)/60)/勤務日数!$F$17</f>
        <v>0</v>
      </c>
      <c r="BM229" s="202">
        <f t="shared" si="128"/>
        <v>0</v>
      </c>
      <c r="BN229" s="238">
        <f>BP229/勤務日数!$E$20</f>
        <v>0</v>
      </c>
      <c r="BO229" s="238">
        <f t="shared" si="131"/>
        <v>0</v>
      </c>
      <c r="BP229" s="29">
        <f>(DAY(BQ229)*24+HOUR(BQ229)+MINUTE(BQ229)/60)/勤務日数!$F$17</f>
        <v>0</v>
      </c>
      <c r="BQ229" s="202">
        <f t="shared" si="129"/>
        <v>0</v>
      </c>
      <c r="BR229" s="238">
        <f>BT229/勤務日数!$E$20</f>
        <v>0</v>
      </c>
      <c r="BS229" s="238">
        <f t="shared" si="132"/>
        <v>0</v>
      </c>
      <c r="BT229" s="29">
        <f>(DAY(BU229)*24+HOUR(BU229)+MINUTE(BU229)/60)/勤務日数!$F$17</f>
        <v>0</v>
      </c>
      <c r="BU229" s="202">
        <f t="shared" si="130"/>
        <v>0</v>
      </c>
    </row>
    <row r="230" spans="1:73">
      <c r="A230" s="174" t="str">
        <f t="shared" si="133"/>
        <v>APF-15</v>
      </c>
      <c r="B230" s="195">
        <v>13</v>
      </c>
      <c r="C230" s="240" t="s">
        <v>400</v>
      </c>
      <c r="D230" s="310" t="s">
        <v>365</v>
      </c>
      <c r="E230" s="286" t="s">
        <v>693</v>
      </c>
      <c r="F230" s="286" t="s">
        <v>720</v>
      </c>
      <c r="G230" s="286" t="s">
        <v>40</v>
      </c>
      <c r="H230" s="286" t="s">
        <v>390</v>
      </c>
      <c r="I230" s="286"/>
      <c r="J230" s="286"/>
      <c r="K230" s="286"/>
      <c r="L230" s="286"/>
      <c r="M230" s="286"/>
      <c r="N230" s="286"/>
      <c r="O230" s="287" t="s">
        <v>222</v>
      </c>
      <c r="P230" s="287" t="s">
        <v>766</v>
      </c>
      <c r="Q230" s="200" t="s">
        <v>767</v>
      </c>
      <c r="R230" s="29" t="s">
        <v>761</v>
      </c>
      <c r="S230" s="201">
        <v>0</v>
      </c>
      <c r="T230" s="203"/>
      <c r="U230" s="203"/>
      <c r="V230" s="202"/>
      <c r="W230" s="202"/>
      <c r="X230" s="202"/>
      <c r="Y230" s="202"/>
      <c r="Z230" s="203"/>
      <c r="AA230" s="203"/>
      <c r="AB230" s="203"/>
      <c r="AC230" s="202"/>
      <c r="AD230" s="202"/>
      <c r="AE230" s="202"/>
      <c r="AF230" s="202"/>
      <c r="AG230" s="203"/>
      <c r="AH230" s="203"/>
      <c r="AI230" s="203"/>
      <c r="AJ230" s="201"/>
      <c r="AK230" s="201"/>
      <c r="AL230" s="201"/>
      <c r="AM230" s="201"/>
      <c r="AN230" s="204"/>
      <c r="AO230" s="204"/>
      <c r="AP230" s="204"/>
      <c r="AQ230" s="204"/>
      <c r="AR230" s="204"/>
      <c r="AS230" s="204"/>
      <c r="AT230" s="204"/>
      <c r="AU230" s="204"/>
      <c r="AV230" s="204"/>
      <c r="AW230" s="204"/>
      <c r="AX230" s="204"/>
      <c r="AY230" s="204"/>
      <c r="AZ230" s="237">
        <f t="shared" si="121"/>
        <v>0</v>
      </c>
      <c r="BA230" s="238">
        <f t="shared" si="122"/>
        <v>0</v>
      </c>
      <c r="BB230" s="238">
        <f>BD230/勤務日数!$E$20</f>
        <v>0</v>
      </c>
      <c r="BC230" s="238">
        <f t="shared" si="125"/>
        <v>0</v>
      </c>
      <c r="BD230" s="29">
        <f>(DAY(BE230)*24+HOUR(BE230)+MINUTE(BE230)/60)/勤務日数!$F$17</f>
        <v>0</v>
      </c>
      <c r="BE230" s="202">
        <f t="shared" si="126"/>
        <v>0</v>
      </c>
      <c r="BF230" s="238">
        <f>BH230/勤務日数!$E$20</f>
        <v>0</v>
      </c>
      <c r="BG230" s="238">
        <f t="shared" si="134"/>
        <v>0</v>
      </c>
      <c r="BH230" s="29">
        <f>(DAY(BI230)*24+HOUR(BI230)+MINUTE(BI230)/60)/勤務日数!$F$17</f>
        <v>0</v>
      </c>
      <c r="BI230" s="202">
        <f t="shared" si="127"/>
        <v>0</v>
      </c>
      <c r="BJ230" s="238">
        <f>BL230/勤務日数!$E$20</f>
        <v>0</v>
      </c>
      <c r="BK230" s="238">
        <f t="shared" si="135"/>
        <v>0</v>
      </c>
      <c r="BL230" s="29">
        <f>(DAY(BM230)*24+HOUR(BM230)+MINUTE(BM230)/60)/勤務日数!$F$17</f>
        <v>0</v>
      </c>
      <c r="BM230" s="202">
        <f t="shared" si="128"/>
        <v>0</v>
      </c>
      <c r="BN230" s="238">
        <f>BP230/勤務日数!$E$20</f>
        <v>0</v>
      </c>
      <c r="BO230" s="238">
        <f t="shared" si="131"/>
        <v>0</v>
      </c>
      <c r="BP230" s="29">
        <f>(DAY(BQ230)*24+HOUR(BQ230)+MINUTE(BQ230)/60)/勤務日数!$F$17</f>
        <v>0</v>
      </c>
      <c r="BQ230" s="202">
        <f t="shared" si="129"/>
        <v>0</v>
      </c>
      <c r="BR230" s="238">
        <f>BT230/勤務日数!$E$20</f>
        <v>0</v>
      </c>
      <c r="BS230" s="238">
        <f t="shared" si="132"/>
        <v>0</v>
      </c>
      <c r="BT230" s="29">
        <f>(DAY(BU230)*24+HOUR(BU230)+MINUTE(BU230)/60)/勤務日数!$F$17</f>
        <v>0</v>
      </c>
      <c r="BU230" s="202">
        <f t="shared" si="130"/>
        <v>0</v>
      </c>
    </row>
    <row r="231" spans="1:73">
      <c r="A231" s="174" t="str">
        <f t="shared" si="133"/>
        <v>STMF_BRANCH-1333</v>
      </c>
      <c r="B231" s="195">
        <v>14</v>
      </c>
      <c r="C231" s="240" t="s">
        <v>400</v>
      </c>
      <c r="D231" s="310" t="s">
        <v>365</v>
      </c>
      <c r="E231" s="286" t="s">
        <v>84</v>
      </c>
      <c r="F231" s="286" t="s">
        <v>85</v>
      </c>
      <c r="G231" s="286" t="s">
        <v>353</v>
      </c>
      <c r="H231" s="286" t="s">
        <v>351</v>
      </c>
      <c r="I231" s="286"/>
      <c r="J231" s="286"/>
      <c r="K231" s="286"/>
      <c r="L231" s="286"/>
      <c r="M231" s="286"/>
      <c r="N231" s="286"/>
      <c r="O231" s="287" t="s">
        <v>222</v>
      </c>
      <c r="P231" s="287" t="s">
        <v>840</v>
      </c>
      <c r="Q231" s="216" t="s">
        <v>841</v>
      </c>
      <c r="R231" s="29" t="s">
        <v>247</v>
      </c>
      <c r="S231" s="201">
        <v>0</v>
      </c>
      <c r="T231" s="203"/>
      <c r="U231" s="203"/>
      <c r="V231" s="202"/>
      <c r="W231" s="202"/>
      <c r="X231" s="202"/>
      <c r="Y231" s="202"/>
      <c r="Z231" s="203"/>
      <c r="AA231" s="203"/>
      <c r="AB231" s="203"/>
      <c r="AC231" s="202"/>
      <c r="AD231" s="202"/>
      <c r="AE231" s="202"/>
      <c r="AF231" s="202"/>
      <c r="AG231" s="203"/>
      <c r="AH231" s="203"/>
      <c r="AI231" s="203"/>
      <c r="AJ231" s="201"/>
      <c r="AK231" s="201"/>
      <c r="AL231" s="201"/>
      <c r="AM231" s="201"/>
      <c r="AN231" s="204"/>
      <c r="AO231" s="204"/>
      <c r="AP231" s="204"/>
      <c r="AQ231" s="204"/>
      <c r="AR231" s="204"/>
      <c r="AS231" s="204"/>
      <c r="AT231" s="204"/>
      <c r="AU231" s="204"/>
      <c r="AV231" s="204"/>
      <c r="AW231" s="204"/>
      <c r="AX231" s="204"/>
      <c r="AY231" s="204"/>
      <c r="AZ231" s="237">
        <f t="shared" si="121"/>
        <v>0</v>
      </c>
      <c r="BA231" s="238">
        <f t="shared" si="122"/>
        <v>0</v>
      </c>
      <c r="BB231" s="238">
        <f>BD231/勤務日数!$E$20</f>
        <v>0</v>
      </c>
      <c r="BC231" s="238">
        <f t="shared" si="125"/>
        <v>0</v>
      </c>
      <c r="BD231" s="29">
        <f>(DAY(BE231)*24+HOUR(BE231)+MINUTE(BE231)/60)/勤務日数!$F$17</f>
        <v>0</v>
      </c>
      <c r="BE231" s="202">
        <f t="shared" si="126"/>
        <v>0</v>
      </c>
      <c r="BF231" s="238">
        <f>BH231/勤務日数!$E$20</f>
        <v>0</v>
      </c>
      <c r="BG231" s="238">
        <f t="shared" si="134"/>
        <v>0</v>
      </c>
      <c r="BH231" s="29">
        <f>(DAY(BI231)*24+HOUR(BI231)+MINUTE(BI231)/60)/勤務日数!$F$17</f>
        <v>0</v>
      </c>
      <c r="BI231" s="202">
        <f t="shared" si="127"/>
        <v>0</v>
      </c>
      <c r="BJ231" s="238">
        <f>BL231/勤務日数!$E$20</f>
        <v>0</v>
      </c>
      <c r="BK231" s="238">
        <f t="shared" si="135"/>
        <v>0</v>
      </c>
      <c r="BL231" s="29">
        <f>(DAY(BM231)*24+HOUR(BM231)+MINUTE(BM231)/60)/勤務日数!$F$17</f>
        <v>0</v>
      </c>
      <c r="BM231" s="202">
        <f t="shared" si="128"/>
        <v>0</v>
      </c>
      <c r="BN231" s="238">
        <f>BP231/勤務日数!$E$20</f>
        <v>0</v>
      </c>
      <c r="BO231" s="238">
        <f t="shared" si="131"/>
        <v>0</v>
      </c>
      <c r="BP231" s="29">
        <f>(DAY(BQ231)*24+HOUR(BQ231)+MINUTE(BQ231)/60)/勤務日数!$F$17</f>
        <v>0</v>
      </c>
      <c r="BQ231" s="202">
        <f t="shared" si="129"/>
        <v>0</v>
      </c>
      <c r="BR231" s="238">
        <f>BT231/勤務日数!$E$20</f>
        <v>0</v>
      </c>
      <c r="BS231" s="238">
        <f t="shared" si="132"/>
        <v>0</v>
      </c>
      <c r="BT231" s="29">
        <f>(DAY(BU231)*24+HOUR(BU231)+MINUTE(BU231)/60)/勤務日数!$F$17</f>
        <v>0</v>
      </c>
      <c r="BU231" s="202">
        <f t="shared" si="130"/>
        <v>0</v>
      </c>
    </row>
    <row r="232" spans="1:73">
      <c r="A232" s="174" t="str">
        <f t="shared" si="133"/>
        <v>STMF_BRANCH-1338</v>
      </c>
      <c r="B232" s="195">
        <v>15</v>
      </c>
      <c r="C232" s="240" t="s">
        <v>400</v>
      </c>
      <c r="D232" s="310" t="s">
        <v>350</v>
      </c>
      <c r="E232" s="286" t="s">
        <v>84</v>
      </c>
      <c r="F232" s="286" t="s">
        <v>85</v>
      </c>
      <c r="G232" s="286" t="s">
        <v>330</v>
      </c>
      <c r="H232" s="286" t="s">
        <v>688</v>
      </c>
      <c r="I232" s="286"/>
      <c r="J232" s="286"/>
      <c r="K232" s="286"/>
      <c r="L232" s="286"/>
      <c r="M232" s="286"/>
      <c r="N232" s="286"/>
      <c r="O232" s="287" t="s">
        <v>624</v>
      </c>
      <c r="P232" s="287" t="s">
        <v>888</v>
      </c>
      <c r="Q232" s="200" t="s">
        <v>889</v>
      </c>
      <c r="R232" s="29" t="s">
        <v>358</v>
      </c>
      <c r="S232" s="201">
        <v>0</v>
      </c>
      <c r="T232" s="203"/>
      <c r="U232" s="203"/>
      <c r="V232" s="202"/>
      <c r="W232" s="202"/>
      <c r="X232" s="202"/>
      <c r="Y232" s="202"/>
      <c r="Z232" s="203"/>
      <c r="AA232" s="203"/>
      <c r="AB232" s="203"/>
      <c r="AC232" s="202"/>
      <c r="AD232" s="202"/>
      <c r="AE232" s="202"/>
      <c r="AF232" s="202"/>
      <c r="AG232" s="203"/>
      <c r="AH232" s="203"/>
      <c r="AI232" s="203"/>
      <c r="AJ232" s="201"/>
      <c r="AK232" s="201"/>
      <c r="AL232" s="201"/>
      <c r="AM232" s="201"/>
      <c r="AN232" s="204"/>
      <c r="AO232" s="204"/>
      <c r="AP232" s="204"/>
      <c r="AQ232" s="204"/>
      <c r="AR232" s="204"/>
      <c r="AS232" s="204"/>
      <c r="AT232" s="204"/>
      <c r="AU232" s="204"/>
      <c r="AV232" s="204"/>
      <c r="AW232" s="204"/>
      <c r="AX232" s="204"/>
      <c r="AY232" s="204"/>
      <c r="AZ232" s="237">
        <f t="shared" si="121"/>
        <v>0</v>
      </c>
      <c r="BA232" s="238">
        <f t="shared" si="122"/>
        <v>0</v>
      </c>
      <c r="BB232" s="238">
        <f>BD232/勤務日数!$E$20</f>
        <v>0</v>
      </c>
      <c r="BC232" s="238">
        <f t="shared" si="125"/>
        <v>0</v>
      </c>
      <c r="BD232" s="29">
        <f>(DAY(BE232)*24+HOUR(BE232)+MINUTE(BE232)/60)/勤務日数!$F$17</f>
        <v>0</v>
      </c>
      <c r="BE232" s="202">
        <f t="shared" si="126"/>
        <v>0</v>
      </c>
      <c r="BF232" s="238">
        <f>BH232/勤務日数!$E$20</f>
        <v>0</v>
      </c>
      <c r="BG232" s="238">
        <f t="shared" si="134"/>
        <v>0</v>
      </c>
      <c r="BH232" s="29">
        <f>(DAY(BI232)*24+HOUR(BI232)+MINUTE(BI232)/60)/勤務日数!$F$17</f>
        <v>0</v>
      </c>
      <c r="BI232" s="202">
        <f t="shared" si="127"/>
        <v>0</v>
      </c>
      <c r="BJ232" s="238">
        <f>BL232/勤務日数!$E$20</f>
        <v>0</v>
      </c>
      <c r="BK232" s="238">
        <f t="shared" si="135"/>
        <v>0</v>
      </c>
      <c r="BL232" s="29">
        <f>(DAY(BM232)*24+HOUR(BM232)+MINUTE(BM232)/60)/勤務日数!$F$17</f>
        <v>0</v>
      </c>
      <c r="BM232" s="202">
        <f t="shared" si="128"/>
        <v>0</v>
      </c>
      <c r="BN232" s="238">
        <f>BP232/勤務日数!$E$20</f>
        <v>0</v>
      </c>
      <c r="BO232" s="238">
        <f t="shared" si="131"/>
        <v>0</v>
      </c>
      <c r="BP232" s="29">
        <f>(DAY(BQ232)*24+HOUR(BQ232)+MINUTE(BQ232)/60)/勤務日数!$F$17</f>
        <v>0</v>
      </c>
      <c r="BQ232" s="202">
        <f t="shared" si="129"/>
        <v>0</v>
      </c>
      <c r="BR232" s="238">
        <f>BT232/勤務日数!$E$20</f>
        <v>0</v>
      </c>
      <c r="BS232" s="238">
        <f t="shared" si="132"/>
        <v>0</v>
      </c>
      <c r="BT232" s="29">
        <f>(DAY(BU232)*24+HOUR(BU232)+MINUTE(BU232)/60)/勤務日数!$F$17</f>
        <v>0</v>
      </c>
      <c r="BU232" s="202">
        <f t="shared" si="130"/>
        <v>0</v>
      </c>
    </row>
    <row r="233" spans="1:73">
      <c r="A233" s="174" t="str">
        <f t="shared" si="133"/>
        <v>STMF_BRANCH-1338</v>
      </c>
      <c r="B233" s="195">
        <v>16</v>
      </c>
      <c r="C233" s="240" t="s">
        <v>400</v>
      </c>
      <c r="D233" s="310" t="s">
        <v>365</v>
      </c>
      <c r="E233" s="286" t="s">
        <v>84</v>
      </c>
      <c r="F233" s="286" t="s">
        <v>85</v>
      </c>
      <c r="G233" s="286" t="s">
        <v>330</v>
      </c>
      <c r="H233" s="286" t="s">
        <v>688</v>
      </c>
      <c r="I233" s="286"/>
      <c r="J233" s="286"/>
      <c r="K233" s="286"/>
      <c r="L233" s="286"/>
      <c r="M233" s="286"/>
      <c r="N233" s="286"/>
      <c r="O233" s="287" t="s">
        <v>624</v>
      </c>
      <c r="P233" s="287" t="s">
        <v>888</v>
      </c>
      <c r="Q233" s="216" t="s">
        <v>889</v>
      </c>
      <c r="R233" s="29" t="s">
        <v>358</v>
      </c>
      <c r="S233" s="201">
        <v>0</v>
      </c>
      <c r="T233" s="203"/>
      <c r="U233" s="203"/>
      <c r="V233" s="202"/>
      <c r="W233" s="202"/>
      <c r="X233" s="202"/>
      <c r="Y233" s="202"/>
      <c r="Z233" s="203"/>
      <c r="AA233" s="203"/>
      <c r="AB233" s="203"/>
      <c r="AC233" s="202"/>
      <c r="AD233" s="202"/>
      <c r="AE233" s="202"/>
      <c r="AF233" s="202"/>
      <c r="AG233" s="203"/>
      <c r="AH233" s="203"/>
      <c r="AI233" s="203"/>
      <c r="AJ233" s="201"/>
      <c r="AK233" s="201"/>
      <c r="AL233" s="201"/>
      <c r="AM233" s="201"/>
      <c r="AN233" s="204"/>
      <c r="AO233" s="204"/>
      <c r="AP233" s="204"/>
      <c r="AQ233" s="204"/>
      <c r="AR233" s="204"/>
      <c r="AS233" s="204"/>
      <c r="AT233" s="204"/>
      <c r="AU233" s="204"/>
      <c r="AV233" s="204"/>
      <c r="AW233" s="204"/>
      <c r="AX233" s="204"/>
      <c r="AY233" s="204"/>
      <c r="AZ233" s="237">
        <f t="shared" si="121"/>
        <v>0</v>
      </c>
      <c r="BA233" s="238">
        <f t="shared" si="122"/>
        <v>0</v>
      </c>
      <c r="BB233" s="238">
        <f>BD233/勤務日数!$E$20</f>
        <v>0</v>
      </c>
      <c r="BC233" s="238">
        <f t="shared" si="125"/>
        <v>0</v>
      </c>
      <c r="BD233" s="29">
        <f>(DAY(BE233)*24+HOUR(BE233)+MINUTE(BE233)/60)/勤務日数!$F$17</f>
        <v>0</v>
      </c>
      <c r="BE233" s="202">
        <f t="shared" si="126"/>
        <v>0</v>
      </c>
      <c r="BF233" s="238">
        <f>BH233/勤務日数!$E$20</f>
        <v>0</v>
      </c>
      <c r="BG233" s="238">
        <f t="shared" si="134"/>
        <v>0</v>
      </c>
      <c r="BH233" s="29">
        <f>(DAY(BI233)*24+HOUR(BI233)+MINUTE(BI233)/60)/勤務日数!$F$17</f>
        <v>0</v>
      </c>
      <c r="BI233" s="202">
        <f t="shared" si="127"/>
        <v>0</v>
      </c>
      <c r="BJ233" s="238">
        <f>BL233/勤務日数!$E$20</f>
        <v>0</v>
      </c>
      <c r="BK233" s="238">
        <f t="shared" si="135"/>
        <v>0</v>
      </c>
      <c r="BL233" s="29">
        <f>(DAY(BM233)*24+HOUR(BM233)+MINUTE(BM233)/60)/勤務日数!$F$17</f>
        <v>0</v>
      </c>
      <c r="BM233" s="202">
        <f t="shared" si="128"/>
        <v>0</v>
      </c>
      <c r="BN233" s="238">
        <f>BP233/勤務日数!$E$20</f>
        <v>0</v>
      </c>
      <c r="BO233" s="238">
        <f t="shared" si="131"/>
        <v>0</v>
      </c>
      <c r="BP233" s="29">
        <f>(DAY(BQ233)*24+HOUR(BQ233)+MINUTE(BQ233)/60)/勤務日数!$F$17</f>
        <v>0</v>
      </c>
      <c r="BQ233" s="202">
        <f t="shared" si="129"/>
        <v>0</v>
      </c>
      <c r="BR233" s="238">
        <f>BT233/勤務日数!$E$20</f>
        <v>0</v>
      </c>
      <c r="BS233" s="238">
        <f t="shared" si="132"/>
        <v>0</v>
      </c>
      <c r="BT233" s="29">
        <f>(DAY(BU233)*24+HOUR(BU233)+MINUTE(BU233)/60)/勤務日数!$F$17</f>
        <v>0</v>
      </c>
      <c r="BU233" s="202">
        <f t="shared" si="130"/>
        <v>0</v>
      </c>
    </row>
    <row r="234" spans="1:73">
      <c r="A234" s="174" t="str">
        <f t="shared" si="133"/>
        <v>STMF_BRANCH-1334</v>
      </c>
      <c r="B234" s="195">
        <v>17</v>
      </c>
      <c r="C234" s="240" t="s">
        <v>400</v>
      </c>
      <c r="D234" s="310" t="s">
        <v>365</v>
      </c>
      <c r="E234" s="286" t="s">
        <v>84</v>
      </c>
      <c r="F234" s="286" t="s">
        <v>85</v>
      </c>
      <c r="G234" s="286" t="s">
        <v>197</v>
      </c>
      <c r="H234" s="286" t="s">
        <v>367</v>
      </c>
      <c r="I234" s="286"/>
      <c r="J234" s="286"/>
      <c r="K234" s="286"/>
      <c r="L234" s="286"/>
      <c r="M234" s="286"/>
      <c r="N234" s="286"/>
      <c r="O234" s="287" t="s">
        <v>624</v>
      </c>
      <c r="P234" s="287" t="s">
        <v>836</v>
      </c>
      <c r="Q234" s="216" t="s">
        <v>863</v>
      </c>
      <c r="R234" s="29" t="s">
        <v>241</v>
      </c>
      <c r="S234" s="201">
        <v>0</v>
      </c>
      <c r="T234" s="203"/>
      <c r="U234" s="203"/>
      <c r="V234" s="202"/>
      <c r="W234" s="202"/>
      <c r="X234" s="202"/>
      <c r="Y234" s="202"/>
      <c r="Z234" s="203"/>
      <c r="AA234" s="203"/>
      <c r="AB234" s="203"/>
      <c r="AC234" s="202"/>
      <c r="AD234" s="202"/>
      <c r="AE234" s="202"/>
      <c r="AF234" s="202"/>
      <c r="AG234" s="203"/>
      <c r="AH234" s="203"/>
      <c r="AI234" s="203"/>
      <c r="AJ234" s="201"/>
      <c r="AK234" s="201"/>
      <c r="AL234" s="201"/>
      <c r="AM234" s="201"/>
      <c r="AN234" s="204"/>
      <c r="AO234" s="204"/>
      <c r="AP234" s="204"/>
      <c r="AQ234" s="204"/>
      <c r="AR234" s="204"/>
      <c r="AS234" s="204"/>
      <c r="AT234" s="204"/>
      <c r="AU234" s="204"/>
      <c r="AV234" s="204"/>
      <c r="AW234" s="204"/>
      <c r="AX234" s="204"/>
      <c r="AY234" s="204"/>
      <c r="AZ234" s="237">
        <f t="shared" si="121"/>
        <v>0</v>
      </c>
      <c r="BA234" s="238">
        <f t="shared" si="122"/>
        <v>0</v>
      </c>
      <c r="BB234" s="238">
        <f>BD234/勤務日数!$E$20</f>
        <v>0</v>
      </c>
      <c r="BC234" s="238">
        <f t="shared" si="125"/>
        <v>0</v>
      </c>
      <c r="BD234" s="29">
        <f>(DAY(BE234)*24+HOUR(BE234)+MINUTE(BE234)/60)/勤務日数!$F$17</f>
        <v>0</v>
      </c>
      <c r="BE234" s="202">
        <f t="shared" si="126"/>
        <v>0</v>
      </c>
      <c r="BF234" s="238">
        <f>BH234/勤務日数!$E$20</f>
        <v>0</v>
      </c>
      <c r="BG234" s="238">
        <f t="shared" si="134"/>
        <v>0</v>
      </c>
      <c r="BH234" s="29">
        <f>(DAY(BI234)*24+HOUR(BI234)+MINUTE(BI234)/60)/勤務日数!$F$17</f>
        <v>0</v>
      </c>
      <c r="BI234" s="202">
        <f t="shared" si="127"/>
        <v>0</v>
      </c>
      <c r="BJ234" s="238">
        <f>BL234/勤務日数!$E$20</f>
        <v>0</v>
      </c>
      <c r="BK234" s="238">
        <f t="shared" si="135"/>
        <v>0</v>
      </c>
      <c r="BL234" s="29">
        <f>(DAY(BM234)*24+HOUR(BM234)+MINUTE(BM234)/60)/勤務日数!$F$17</f>
        <v>0</v>
      </c>
      <c r="BM234" s="202">
        <f t="shared" si="128"/>
        <v>0</v>
      </c>
      <c r="BN234" s="238">
        <f>BP234/勤務日数!$E$20</f>
        <v>0</v>
      </c>
      <c r="BO234" s="238">
        <f t="shared" si="131"/>
        <v>0</v>
      </c>
      <c r="BP234" s="29">
        <f>(DAY(BQ234)*24+HOUR(BQ234)+MINUTE(BQ234)/60)/勤務日数!$F$17</f>
        <v>0</v>
      </c>
      <c r="BQ234" s="202">
        <f t="shared" si="129"/>
        <v>0</v>
      </c>
      <c r="BR234" s="238">
        <f>BT234/勤務日数!$E$20</f>
        <v>0</v>
      </c>
      <c r="BS234" s="238">
        <f t="shared" si="132"/>
        <v>0</v>
      </c>
      <c r="BT234" s="29">
        <f>(DAY(BU234)*24+HOUR(BU234)+MINUTE(BU234)/60)/勤務日数!$F$17</f>
        <v>0</v>
      </c>
      <c r="BU234" s="202">
        <f t="shared" si="130"/>
        <v>0</v>
      </c>
    </row>
    <row r="235" spans="1:73">
      <c r="A235" s="174" t="str">
        <f t="shared" si="133"/>
        <v>STMF_TRAINING-11</v>
      </c>
      <c r="B235" s="195">
        <v>18</v>
      </c>
      <c r="C235" s="240" t="s">
        <v>400</v>
      </c>
      <c r="D235" s="310" t="s">
        <v>365</v>
      </c>
      <c r="E235" s="286" t="s">
        <v>84</v>
      </c>
      <c r="F235" s="286" t="s">
        <v>85</v>
      </c>
      <c r="G235" s="286" t="s">
        <v>378</v>
      </c>
      <c r="H235" s="286"/>
      <c r="I235" s="286"/>
      <c r="J235" s="286"/>
      <c r="K235" s="286"/>
      <c r="L235" s="286"/>
      <c r="M235" s="286"/>
      <c r="N235" s="286"/>
      <c r="O235" s="287" t="s">
        <v>222</v>
      </c>
      <c r="P235" s="287" t="s">
        <v>908</v>
      </c>
      <c r="Q235" s="216" t="s">
        <v>909</v>
      </c>
      <c r="R235" s="29" t="s">
        <v>234</v>
      </c>
      <c r="S235" s="201">
        <v>0</v>
      </c>
      <c r="T235" s="203"/>
      <c r="U235" s="203"/>
      <c r="V235" s="202"/>
      <c r="W235" s="202"/>
      <c r="X235" s="202"/>
      <c r="Y235" s="202"/>
      <c r="Z235" s="203"/>
      <c r="AA235" s="203"/>
      <c r="AB235" s="203"/>
      <c r="AC235" s="202"/>
      <c r="AD235" s="202"/>
      <c r="AE235" s="202"/>
      <c r="AF235" s="202"/>
      <c r="AG235" s="203"/>
      <c r="AH235" s="203"/>
      <c r="AI235" s="203"/>
      <c r="AJ235" s="201"/>
      <c r="AK235" s="201"/>
      <c r="AL235" s="201"/>
      <c r="AM235" s="201"/>
      <c r="AN235" s="204"/>
      <c r="AO235" s="204"/>
      <c r="AP235" s="204"/>
      <c r="AQ235" s="204"/>
      <c r="AR235" s="204"/>
      <c r="AS235" s="204"/>
      <c r="AT235" s="204"/>
      <c r="AU235" s="204"/>
      <c r="AV235" s="204"/>
      <c r="AW235" s="204"/>
      <c r="AX235" s="204"/>
      <c r="AY235" s="204"/>
      <c r="AZ235" s="237">
        <f t="shared" si="121"/>
        <v>0</v>
      </c>
      <c r="BA235" s="238">
        <f t="shared" si="122"/>
        <v>0</v>
      </c>
      <c r="BB235" s="238">
        <f>BD235/勤務日数!$E$20</f>
        <v>0</v>
      </c>
      <c r="BC235" s="238">
        <f t="shared" si="125"/>
        <v>0</v>
      </c>
      <c r="BD235" s="29">
        <f>(DAY(BE235)*24+HOUR(BE235)+MINUTE(BE235)/60)/勤務日数!$F$17</f>
        <v>0</v>
      </c>
      <c r="BE235" s="202">
        <f t="shared" si="126"/>
        <v>0</v>
      </c>
      <c r="BF235" s="238">
        <f>BH235/勤務日数!$E$20</f>
        <v>0</v>
      </c>
      <c r="BG235" s="238">
        <f t="shared" si="134"/>
        <v>0</v>
      </c>
      <c r="BH235" s="29">
        <f>(DAY(BI235)*24+HOUR(BI235)+MINUTE(BI235)/60)/勤務日数!$F$17</f>
        <v>0</v>
      </c>
      <c r="BI235" s="202">
        <f t="shared" si="127"/>
        <v>0</v>
      </c>
      <c r="BJ235" s="238">
        <f>BL235/勤務日数!$E$20</f>
        <v>0</v>
      </c>
      <c r="BK235" s="238">
        <f t="shared" si="135"/>
        <v>0</v>
      </c>
      <c r="BL235" s="29">
        <f>(DAY(BM235)*24+HOUR(BM235)+MINUTE(BM235)/60)/勤務日数!$F$17</f>
        <v>0</v>
      </c>
      <c r="BM235" s="202">
        <f t="shared" si="128"/>
        <v>0</v>
      </c>
      <c r="BN235" s="238">
        <f>BP235/勤務日数!$E$20</f>
        <v>0</v>
      </c>
      <c r="BO235" s="238">
        <f t="shared" si="131"/>
        <v>0</v>
      </c>
      <c r="BP235" s="29">
        <f>(DAY(BQ235)*24+HOUR(BQ235)+MINUTE(BQ235)/60)/勤務日数!$F$17</f>
        <v>0</v>
      </c>
      <c r="BQ235" s="202">
        <f t="shared" si="129"/>
        <v>0</v>
      </c>
      <c r="BR235" s="238">
        <f>BT235/勤務日数!$E$20</f>
        <v>0</v>
      </c>
      <c r="BS235" s="238">
        <f t="shared" si="132"/>
        <v>0</v>
      </c>
      <c r="BT235" s="29">
        <f>(DAY(BU235)*24+HOUR(BU235)+MINUTE(BU235)/60)/勤務日数!$F$17</f>
        <v>0</v>
      </c>
      <c r="BU235" s="202">
        <f t="shared" si="130"/>
        <v>0</v>
      </c>
    </row>
    <row r="236" spans="1:73">
      <c r="A236" s="174" t="str">
        <f t="shared" si="133"/>
        <v>STMF_BRANCH-1339</v>
      </c>
      <c r="B236" s="195">
        <v>19</v>
      </c>
      <c r="C236" s="240" t="s">
        <v>400</v>
      </c>
      <c r="D236" s="310" t="s">
        <v>365</v>
      </c>
      <c r="E236" s="286" t="s">
        <v>84</v>
      </c>
      <c r="F236" s="286" t="s">
        <v>85</v>
      </c>
      <c r="G236" s="286" t="s">
        <v>39</v>
      </c>
      <c r="H236" s="286" t="s">
        <v>352</v>
      </c>
      <c r="I236" s="286"/>
      <c r="J236" s="286"/>
      <c r="K236" s="286"/>
      <c r="L236" s="286"/>
      <c r="M236" s="286"/>
      <c r="N236" s="286"/>
      <c r="O236" s="287" t="s">
        <v>222</v>
      </c>
      <c r="P236" s="287" t="s">
        <v>903</v>
      </c>
      <c r="Q236" s="216" t="s">
        <v>923</v>
      </c>
      <c r="R236" s="29" t="s">
        <v>237</v>
      </c>
      <c r="S236" s="201">
        <v>0</v>
      </c>
      <c r="T236" s="203"/>
      <c r="U236" s="203"/>
      <c r="V236" s="202"/>
      <c r="W236" s="202"/>
      <c r="X236" s="202"/>
      <c r="Y236" s="202"/>
      <c r="Z236" s="203"/>
      <c r="AA236" s="203"/>
      <c r="AB236" s="203"/>
      <c r="AC236" s="202"/>
      <c r="AD236" s="202"/>
      <c r="AE236" s="202"/>
      <c r="AF236" s="202"/>
      <c r="AG236" s="203"/>
      <c r="AH236" s="203"/>
      <c r="AI236" s="203"/>
      <c r="AJ236" s="201"/>
      <c r="AK236" s="201"/>
      <c r="AL236" s="201"/>
      <c r="AM236" s="201"/>
      <c r="AN236" s="204"/>
      <c r="AO236" s="204"/>
      <c r="AP236" s="204"/>
      <c r="AQ236" s="204"/>
      <c r="AR236" s="204"/>
      <c r="AS236" s="204"/>
      <c r="AT236" s="204"/>
      <c r="AU236" s="204"/>
      <c r="AV236" s="204"/>
      <c r="AW236" s="204"/>
      <c r="AX236" s="204"/>
      <c r="AY236" s="204"/>
      <c r="AZ236" s="237">
        <f t="shared" si="121"/>
        <v>0</v>
      </c>
      <c r="BA236" s="238">
        <f t="shared" si="122"/>
        <v>0</v>
      </c>
      <c r="BB236" s="238">
        <f>BD236/勤務日数!$E$20</f>
        <v>0</v>
      </c>
      <c r="BC236" s="238">
        <f t="shared" si="125"/>
        <v>0</v>
      </c>
      <c r="BD236" s="29">
        <f>(DAY(BE236)*24+HOUR(BE236)+MINUTE(BE236)/60)/勤務日数!$F$17</f>
        <v>0</v>
      </c>
      <c r="BE236" s="202">
        <f t="shared" si="126"/>
        <v>0</v>
      </c>
      <c r="BF236" s="238">
        <f>BH236/勤務日数!$E$20</f>
        <v>0</v>
      </c>
      <c r="BG236" s="238">
        <f t="shared" si="134"/>
        <v>0</v>
      </c>
      <c r="BH236" s="29">
        <f>(DAY(BI236)*24+HOUR(BI236)+MINUTE(BI236)/60)/勤務日数!$F$17</f>
        <v>0</v>
      </c>
      <c r="BI236" s="202">
        <f t="shared" si="127"/>
        <v>0</v>
      </c>
      <c r="BJ236" s="238">
        <f>BL236/勤務日数!$E$20</f>
        <v>0</v>
      </c>
      <c r="BK236" s="238">
        <f t="shared" si="135"/>
        <v>0</v>
      </c>
      <c r="BL236" s="29">
        <f>(DAY(BM236)*24+HOUR(BM236)+MINUTE(BM236)/60)/勤務日数!$F$17</f>
        <v>0</v>
      </c>
      <c r="BM236" s="202">
        <f t="shared" si="128"/>
        <v>0</v>
      </c>
      <c r="BN236" s="238">
        <f>BP236/勤務日数!$E$20</f>
        <v>0</v>
      </c>
      <c r="BO236" s="238">
        <f t="shared" si="131"/>
        <v>0</v>
      </c>
      <c r="BP236" s="29">
        <f>(DAY(BQ236)*24+HOUR(BQ236)+MINUTE(BQ236)/60)/勤務日数!$F$17</f>
        <v>0</v>
      </c>
      <c r="BQ236" s="202">
        <f t="shared" si="129"/>
        <v>0</v>
      </c>
      <c r="BR236" s="238">
        <f>BT236/勤務日数!$E$20</f>
        <v>0</v>
      </c>
      <c r="BS236" s="238">
        <f t="shared" si="132"/>
        <v>0</v>
      </c>
      <c r="BT236" s="29">
        <f>(DAY(BU236)*24+HOUR(BU236)+MINUTE(BU236)/60)/勤務日数!$F$17</f>
        <v>0</v>
      </c>
      <c r="BU236" s="202">
        <f t="shared" si="130"/>
        <v>0</v>
      </c>
    </row>
    <row r="237" spans="1:73" ht="28.5">
      <c r="A237" s="174" t="str">
        <f t="shared" si="133"/>
        <v>STMF_BRANCH-1336</v>
      </c>
      <c r="B237" s="195">
        <v>20</v>
      </c>
      <c r="C237" s="240" t="s">
        <v>400</v>
      </c>
      <c r="D237" s="310" t="s">
        <v>350</v>
      </c>
      <c r="E237" s="286" t="s">
        <v>84</v>
      </c>
      <c r="F237" s="286" t="s">
        <v>85</v>
      </c>
      <c r="G237" s="286" t="s">
        <v>197</v>
      </c>
      <c r="H237" s="286" t="s">
        <v>351</v>
      </c>
      <c r="I237" s="286"/>
      <c r="J237" s="286"/>
      <c r="K237" s="286"/>
      <c r="L237" s="286"/>
      <c r="M237" s="286"/>
      <c r="N237" s="286"/>
      <c r="O237" s="287" t="s">
        <v>624</v>
      </c>
      <c r="P237" s="287" t="s">
        <v>852</v>
      </c>
      <c r="Q237" s="216" t="s">
        <v>924</v>
      </c>
      <c r="R237" s="29" t="s">
        <v>240</v>
      </c>
      <c r="S237" s="201">
        <v>0</v>
      </c>
      <c r="T237" s="203"/>
      <c r="U237" s="203"/>
      <c r="V237" s="202"/>
      <c r="W237" s="202"/>
      <c r="X237" s="202"/>
      <c r="Y237" s="202"/>
      <c r="Z237" s="203"/>
      <c r="AA237" s="203"/>
      <c r="AB237" s="203"/>
      <c r="AC237" s="202"/>
      <c r="AD237" s="202"/>
      <c r="AE237" s="202"/>
      <c r="AF237" s="202"/>
      <c r="AG237" s="203"/>
      <c r="AH237" s="203"/>
      <c r="AI237" s="203"/>
      <c r="AJ237" s="201"/>
      <c r="AK237" s="201"/>
      <c r="AL237" s="201"/>
      <c r="AM237" s="201"/>
      <c r="AN237" s="204"/>
      <c r="AO237" s="204"/>
      <c r="AP237" s="204"/>
      <c r="AQ237" s="204"/>
      <c r="AR237" s="204"/>
      <c r="AS237" s="204"/>
      <c r="AT237" s="204"/>
      <c r="AU237" s="204"/>
      <c r="AV237" s="204"/>
      <c r="AW237" s="204"/>
      <c r="AX237" s="204"/>
      <c r="AY237" s="204"/>
      <c r="AZ237" s="237">
        <f t="shared" si="121"/>
        <v>0</v>
      </c>
      <c r="BA237" s="238">
        <f t="shared" si="122"/>
        <v>0</v>
      </c>
      <c r="BB237" s="238">
        <f>BD237/勤務日数!$E$20</f>
        <v>0</v>
      </c>
      <c r="BC237" s="238">
        <f t="shared" si="125"/>
        <v>0</v>
      </c>
      <c r="BD237" s="29">
        <f>(DAY(BE237)*24+HOUR(BE237)+MINUTE(BE237)/60)/勤務日数!$F$17</f>
        <v>0</v>
      </c>
      <c r="BE237" s="202">
        <f t="shared" si="126"/>
        <v>0</v>
      </c>
      <c r="BF237" s="238">
        <f>BH237/勤務日数!$E$20</f>
        <v>0</v>
      </c>
      <c r="BG237" s="238">
        <f t="shared" si="134"/>
        <v>0</v>
      </c>
      <c r="BH237" s="29">
        <f>(DAY(BI237)*24+HOUR(BI237)+MINUTE(BI237)/60)/勤務日数!$F$17</f>
        <v>0</v>
      </c>
      <c r="BI237" s="202">
        <f t="shared" si="127"/>
        <v>0</v>
      </c>
      <c r="BJ237" s="238">
        <f>BL237/勤務日数!$E$20</f>
        <v>0</v>
      </c>
      <c r="BK237" s="238">
        <f t="shared" si="135"/>
        <v>0</v>
      </c>
      <c r="BL237" s="29">
        <f>(DAY(BM237)*24+HOUR(BM237)+MINUTE(BM237)/60)/勤務日数!$F$17</f>
        <v>0</v>
      </c>
      <c r="BM237" s="202">
        <f t="shared" si="128"/>
        <v>0</v>
      </c>
      <c r="BN237" s="238">
        <f>BP237/勤務日数!$E$20</f>
        <v>0</v>
      </c>
      <c r="BO237" s="238">
        <f t="shared" si="131"/>
        <v>0</v>
      </c>
      <c r="BP237" s="29">
        <f>(DAY(BQ237)*24+HOUR(BQ237)+MINUTE(BQ237)/60)/勤務日数!$F$17</f>
        <v>0</v>
      </c>
      <c r="BQ237" s="202">
        <f t="shared" si="129"/>
        <v>0</v>
      </c>
      <c r="BR237" s="238">
        <f>BT237/勤務日数!$E$20</f>
        <v>0</v>
      </c>
      <c r="BS237" s="238">
        <f t="shared" si="132"/>
        <v>0</v>
      </c>
      <c r="BT237" s="29">
        <f>(DAY(BU237)*24+HOUR(BU237)+MINUTE(BU237)/60)/勤務日数!$F$17</f>
        <v>0</v>
      </c>
      <c r="BU237" s="202">
        <f t="shared" si="130"/>
        <v>0</v>
      </c>
    </row>
    <row r="238" spans="1:73">
      <c r="A238" s="174" t="str">
        <f t="shared" si="133"/>
        <v>APF-58</v>
      </c>
      <c r="B238" s="195">
        <v>21</v>
      </c>
      <c r="C238" s="240" t="s">
        <v>400</v>
      </c>
      <c r="D238" s="310" t="s">
        <v>365</v>
      </c>
      <c r="E238" s="286" t="s">
        <v>693</v>
      </c>
      <c r="F238" s="286" t="s">
        <v>720</v>
      </c>
      <c r="G238" s="286" t="s">
        <v>40</v>
      </c>
      <c r="H238" s="286" t="s">
        <v>390</v>
      </c>
      <c r="I238" s="286"/>
      <c r="J238" s="286"/>
      <c r="K238" s="286"/>
      <c r="L238" s="286"/>
      <c r="M238" s="286"/>
      <c r="N238" s="286"/>
      <c r="O238" s="287"/>
      <c r="P238" s="287" t="s">
        <v>956</v>
      </c>
      <c r="Q238" s="200" t="s">
        <v>957</v>
      </c>
      <c r="R238" s="29" t="s">
        <v>761</v>
      </c>
      <c r="S238" s="201">
        <v>0</v>
      </c>
      <c r="T238" s="203"/>
      <c r="U238" s="203"/>
      <c r="V238" s="202"/>
      <c r="W238" s="202"/>
      <c r="X238" s="202"/>
      <c r="Y238" s="202"/>
      <c r="Z238" s="203"/>
      <c r="AA238" s="203"/>
      <c r="AB238" s="203"/>
      <c r="AC238" s="202"/>
      <c r="AD238" s="202"/>
      <c r="AE238" s="202"/>
      <c r="AF238" s="202"/>
      <c r="AG238" s="203"/>
      <c r="AH238" s="203"/>
      <c r="AI238" s="203"/>
      <c r="AJ238" s="201"/>
      <c r="AK238" s="201"/>
      <c r="AL238" s="201"/>
      <c r="AM238" s="201"/>
      <c r="AN238" s="204"/>
      <c r="AO238" s="204"/>
      <c r="AP238" s="204"/>
      <c r="AQ238" s="204"/>
      <c r="AR238" s="204"/>
      <c r="AS238" s="204"/>
      <c r="AT238" s="204"/>
      <c r="AU238" s="204"/>
      <c r="AV238" s="204"/>
      <c r="AW238" s="204"/>
      <c r="AX238" s="204"/>
      <c r="AY238" s="204"/>
      <c r="AZ238" s="237">
        <f t="shared" si="121"/>
        <v>0</v>
      </c>
      <c r="BA238" s="238">
        <f t="shared" si="122"/>
        <v>0</v>
      </c>
      <c r="BB238" s="238">
        <f>BD238/勤務日数!$E$20</f>
        <v>0</v>
      </c>
      <c r="BC238" s="238">
        <f t="shared" si="125"/>
        <v>0</v>
      </c>
      <c r="BD238" s="29">
        <f>(DAY(BE238)*24+HOUR(BE238)+MINUTE(BE238)/60)/勤務日数!$F$17</f>
        <v>0</v>
      </c>
      <c r="BE238" s="202">
        <f t="shared" si="126"/>
        <v>0</v>
      </c>
      <c r="BF238" s="238">
        <f>BH238/勤務日数!$E$20</f>
        <v>0</v>
      </c>
      <c r="BG238" s="238">
        <f t="shared" si="134"/>
        <v>0</v>
      </c>
      <c r="BH238" s="29">
        <f>(DAY(BI238)*24+HOUR(BI238)+MINUTE(BI238)/60)/勤務日数!$F$17</f>
        <v>0</v>
      </c>
      <c r="BI238" s="202">
        <f t="shared" si="127"/>
        <v>0</v>
      </c>
      <c r="BJ238" s="238">
        <f>BL238/勤務日数!$E$20</f>
        <v>0</v>
      </c>
      <c r="BK238" s="238">
        <f t="shared" si="135"/>
        <v>0</v>
      </c>
      <c r="BL238" s="29">
        <f>(DAY(BM238)*24+HOUR(BM238)+MINUTE(BM238)/60)/勤務日数!$F$17</f>
        <v>0</v>
      </c>
      <c r="BM238" s="202">
        <f t="shared" si="128"/>
        <v>0</v>
      </c>
      <c r="BN238" s="238">
        <f>BP238/勤務日数!$E$20</f>
        <v>0</v>
      </c>
      <c r="BO238" s="238">
        <f t="shared" si="131"/>
        <v>0</v>
      </c>
      <c r="BP238" s="29">
        <f>(DAY(BQ238)*24+HOUR(BQ238)+MINUTE(BQ238)/60)/勤務日数!$F$17</f>
        <v>0</v>
      </c>
      <c r="BQ238" s="202">
        <f t="shared" si="129"/>
        <v>0</v>
      </c>
      <c r="BR238" s="238">
        <f>BT238/勤務日数!$E$20</f>
        <v>0</v>
      </c>
      <c r="BS238" s="238">
        <f t="shared" si="132"/>
        <v>0</v>
      </c>
      <c r="BT238" s="29">
        <f>(DAY(BU238)*24+HOUR(BU238)+MINUTE(BU238)/60)/勤務日数!$F$17</f>
        <v>0</v>
      </c>
      <c r="BU238" s="202">
        <f t="shared" si="130"/>
        <v>0</v>
      </c>
    </row>
    <row r="239" spans="1:73">
      <c r="A239" s="174" t="str">
        <f t="shared" si="133"/>
        <v>STMF_BRANCH-1342</v>
      </c>
      <c r="B239" s="195">
        <v>22</v>
      </c>
      <c r="C239" s="240" t="s">
        <v>400</v>
      </c>
      <c r="D239" s="310" t="s">
        <v>350</v>
      </c>
      <c r="E239" s="286" t="s">
        <v>84</v>
      </c>
      <c r="F239" s="286" t="s">
        <v>85</v>
      </c>
      <c r="G239" s="286" t="s">
        <v>971</v>
      </c>
      <c r="H239" s="286"/>
      <c r="I239" s="286"/>
      <c r="J239" s="286"/>
      <c r="K239" s="286"/>
      <c r="L239" s="286"/>
      <c r="M239" s="286"/>
      <c r="N239" s="286"/>
      <c r="O239" s="287" t="s">
        <v>624</v>
      </c>
      <c r="P239" s="287" t="s">
        <v>972</v>
      </c>
      <c r="Q239" s="200" t="s">
        <v>973</v>
      </c>
      <c r="R239" s="29" t="s">
        <v>283</v>
      </c>
      <c r="S239" s="201">
        <v>0</v>
      </c>
      <c r="T239" s="203"/>
      <c r="U239" s="203"/>
      <c r="V239" s="202"/>
      <c r="W239" s="202"/>
      <c r="X239" s="202"/>
      <c r="Y239" s="202"/>
      <c r="Z239" s="203"/>
      <c r="AA239" s="203"/>
      <c r="AB239" s="203"/>
      <c r="AC239" s="202"/>
      <c r="AD239" s="202"/>
      <c r="AE239" s="202"/>
      <c r="AF239" s="202"/>
      <c r="AG239" s="203"/>
      <c r="AH239" s="203"/>
      <c r="AI239" s="203"/>
      <c r="AJ239" s="201"/>
      <c r="AK239" s="201"/>
      <c r="AL239" s="201"/>
      <c r="AM239" s="201"/>
      <c r="AN239" s="204"/>
      <c r="AO239" s="204"/>
      <c r="AP239" s="204"/>
      <c r="AQ239" s="204"/>
      <c r="AR239" s="204"/>
      <c r="AS239" s="204"/>
      <c r="AT239" s="204"/>
      <c r="AU239" s="204"/>
      <c r="AV239" s="204"/>
      <c r="AW239" s="204"/>
      <c r="AX239" s="204"/>
      <c r="AY239" s="204"/>
      <c r="AZ239" s="237">
        <f t="shared" si="121"/>
        <v>0</v>
      </c>
      <c r="BA239" s="238">
        <f t="shared" si="122"/>
        <v>0</v>
      </c>
      <c r="BB239" s="238">
        <f>BD239/勤務日数!$E$20</f>
        <v>0</v>
      </c>
      <c r="BC239" s="238">
        <f t="shared" si="125"/>
        <v>0</v>
      </c>
      <c r="BD239" s="29">
        <f>(DAY(BE239)*24+HOUR(BE239)+MINUTE(BE239)/60)/勤務日数!$F$17</f>
        <v>0</v>
      </c>
      <c r="BE239" s="202">
        <f t="shared" si="126"/>
        <v>0</v>
      </c>
      <c r="BF239" s="238">
        <f>BH239/勤務日数!$E$20</f>
        <v>0</v>
      </c>
      <c r="BG239" s="238">
        <f t="shared" si="134"/>
        <v>0</v>
      </c>
      <c r="BH239" s="29">
        <f>(DAY(BI239)*24+HOUR(BI239)+MINUTE(BI239)/60)/勤務日数!$F$17</f>
        <v>0</v>
      </c>
      <c r="BI239" s="202">
        <f t="shared" si="127"/>
        <v>0</v>
      </c>
      <c r="BJ239" s="238">
        <f>BL239/勤務日数!$E$20</f>
        <v>0</v>
      </c>
      <c r="BK239" s="238">
        <f t="shared" si="135"/>
        <v>0</v>
      </c>
      <c r="BL239" s="29">
        <f>(DAY(BM239)*24+HOUR(BM239)+MINUTE(BM239)/60)/勤務日数!$F$17</f>
        <v>0</v>
      </c>
      <c r="BM239" s="202">
        <f t="shared" si="128"/>
        <v>0</v>
      </c>
      <c r="BN239" s="238">
        <f>BP239/勤務日数!$E$20</f>
        <v>0</v>
      </c>
      <c r="BO239" s="238">
        <f t="shared" si="131"/>
        <v>0</v>
      </c>
      <c r="BP239" s="29">
        <f>(DAY(BQ239)*24+HOUR(BQ239)+MINUTE(BQ239)/60)/勤務日数!$F$17</f>
        <v>0</v>
      </c>
      <c r="BQ239" s="202">
        <f t="shared" si="129"/>
        <v>0</v>
      </c>
      <c r="BR239" s="238">
        <f>BT239/勤務日数!$E$20</f>
        <v>0</v>
      </c>
      <c r="BS239" s="238">
        <f t="shared" si="132"/>
        <v>0</v>
      </c>
      <c r="BT239" s="29">
        <f>(DAY(BU239)*24+HOUR(BU239)+MINUTE(BU239)/60)/勤務日数!$F$17</f>
        <v>0</v>
      </c>
      <c r="BU239" s="202">
        <f t="shared" si="130"/>
        <v>0</v>
      </c>
    </row>
    <row r="240" spans="1:73">
      <c r="A240" s="174" t="str">
        <f t="shared" si="133"/>
        <v>STMF_BRANCH-1342</v>
      </c>
      <c r="B240" s="195">
        <v>23</v>
      </c>
      <c r="C240" s="240" t="s">
        <v>400</v>
      </c>
      <c r="D240" s="310" t="s">
        <v>365</v>
      </c>
      <c r="E240" s="286" t="s">
        <v>84</v>
      </c>
      <c r="F240" s="286" t="s">
        <v>85</v>
      </c>
      <c r="G240" s="286" t="s">
        <v>971</v>
      </c>
      <c r="H240" s="286"/>
      <c r="I240" s="286"/>
      <c r="J240" s="286"/>
      <c r="K240" s="286"/>
      <c r="L240" s="286"/>
      <c r="M240" s="286"/>
      <c r="N240" s="286"/>
      <c r="O240" s="287" t="s">
        <v>624</v>
      </c>
      <c r="P240" s="287" t="s">
        <v>972</v>
      </c>
      <c r="Q240" s="200" t="s">
        <v>973</v>
      </c>
      <c r="R240" s="29" t="s">
        <v>283</v>
      </c>
      <c r="S240" s="201">
        <v>0</v>
      </c>
      <c r="T240" s="203"/>
      <c r="U240" s="203"/>
      <c r="V240" s="202"/>
      <c r="W240" s="202"/>
      <c r="X240" s="202"/>
      <c r="Y240" s="202"/>
      <c r="Z240" s="203"/>
      <c r="AA240" s="203"/>
      <c r="AB240" s="203"/>
      <c r="AC240" s="202"/>
      <c r="AD240" s="202"/>
      <c r="AE240" s="202"/>
      <c r="AF240" s="202"/>
      <c r="AG240" s="203"/>
      <c r="AH240" s="203"/>
      <c r="AI240" s="203"/>
      <c r="AJ240" s="201"/>
      <c r="AK240" s="201"/>
      <c r="AL240" s="201"/>
      <c r="AM240" s="201"/>
      <c r="AN240" s="204"/>
      <c r="AO240" s="204"/>
      <c r="AP240" s="204"/>
      <c r="AQ240" s="204"/>
      <c r="AR240" s="204"/>
      <c r="AS240" s="204"/>
      <c r="AT240" s="204"/>
      <c r="AU240" s="204"/>
      <c r="AV240" s="204"/>
      <c r="AW240" s="204"/>
      <c r="AX240" s="204"/>
      <c r="AY240" s="204"/>
      <c r="AZ240" s="237">
        <f t="shared" si="121"/>
        <v>0</v>
      </c>
      <c r="BA240" s="238">
        <f t="shared" si="122"/>
        <v>0</v>
      </c>
      <c r="BB240" s="238">
        <f>BD240/勤務日数!$E$20</f>
        <v>0</v>
      </c>
      <c r="BC240" s="238">
        <f t="shared" si="125"/>
        <v>0</v>
      </c>
      <c r="BD240" s="29">
        <f>(DAY(BE240)*24+HOUR(BE240)+MINUTE(BE240)/60)/勤務日数!$F$17</f>
        <v>0</v>
      </c>
      <c r="BE240" s="202">
        <f t="shared" si="126"/>
        <v>0</v>
      </c>
      <c r="BF240" s="238">
        <f>BH240/勤務日数!$E$20</f>
        <v>0</v>
      </c>
      <c r="BG240" s="238">
        <f t="shared" si="134"/>
        <v>0</v>
      </c>
      <c r="BH240" s="29">
        <f>(DAY(BI240)*24+HOUR(BI240)+MINUTE(BI240)/60)/勤務日数!$F$17</f>
        <v>0</v>
      </c>
      <c r="BI240" s="202">
        <f t="shared" si="127"/>
        <v>0</v>
      </c>
      <c r="BJ240" s="238">
        <f>BL240/勤務日数!$E$20</f>
        <v>0</v>
      </c>
      <c r="BK240" s="238">
        <f t="shared" si="135"/>
        <v>0</v>
      </c>
      <c r="BL240" s="29">
        <f>(DAY(BM240)*24+HOUR(BM240)+MINUTE(BM240)/60)/勤務日数!$F$17</f>
        <v>0</v>
      </c>
      <c r="BM240" s="202">
        <f t="shared" si="128"/>
        <v>0</v>
      </c>
      <c r="BN240" s="238">
        <f>BP240/勤務日数!$E$20</f>
        <v>0</v>
      </c>
      <c r="BO240" s="238">
        <f t="shared" si="131"/>
        <v>0</v>
      </c>
      <c r="BP240" s="29">
        <f>(DAY(BQ240)*24+HOUR(BQ240)+MINUTE(BQ240)/60)/勤務日数!$F$17</f>
        <v>0</v>
      </c>
      <c r="BQ240" s="202">
        <f t="shared" si="129"/>
        <v>0</v>
      </c>
      <c r="BR240" s="238">
        <f>BT240/勤務日数!$E$20</f>
        <v>0</v>
      </c>
      <c r="BS240" s="238">
        <f t="shared" si="132"/>
        <v>0</v>
      </c>
      <c r="BT240" s="29">
        <f>(DAY(BU240)*24+HOUR(BU240)+MINUTE(BU240)/60)/勤務日数!$F$17</f>
        <v>0</v>
      </c>
      <c r="BU240" s="202">
        <f t="shared" si="130"/>
        <v>0</v>
      </c>
    </row>
    <row r="241" spans="1:73" ht="28.5">
      <c r="A241" s="174" t="str">
        <f t="shared" si="133"/>
        <v>STMF_BRANCH-1341</v>
      </c>
      <c r="B241" s="195">
        <v>24</v>
      </c>
      <c r="C241" s="240" t="s">
        <v>400</v>
      </c>
      <c r="D241" s="310" t="s">
        <v>350</v>
      </c>
      <c r="E241" s="286" t="s">
        <v>84</v>
      </c>
      <c r="F241" s="286" t="s">
        <v>85</v>
      </c>
      <c r="G241" s="286" t="s">
        <v>971</v>
      </c>
      <c r="H241" s="286"/>
      <c r="I241" s="286"/>
      <c r="J241" s="286"/>
      <c r="K241" s="286"/>
      <c r="L241" s="286"/>
      <c r="M241" s="286"/>
      <c r="N241" s="286"/>
      <c r="O241" s="287" t="s">
        <v>624</v>
      </c>
      <c r="P241" s="287" t="s">
        <v>974</v>
      </c>
      <c r="Q241" s="216" t="s">
        <v>975</v>
      </c>
      <c r="R241" s="29" t="s">
        <v>283</v>
      </c>
      <c r="S241" s="201">
        <v>0</v>
      </c>
      <c r="T241" s="203"/>
      <c r="U241" s="203"/>
      <c r="V241" s="202"/>
      <c r="W241" s="202"/>
      <c r="X241" s="202"/>
      <c r="Y241" s="202"/>
      <c r="Z241" s="203"/>
      <c r="AA241" s="203"/>
      <c r="AB241" s="203"/>
      <c r="AC241" s="202"/>
      <c r="AD241" s="202"/>
      <c r="AE241" s="202"/>
      <c r="AF241" s="202"/>
      <c r="AG241" s="203"/>
      <c r="AH241" s="203"/>
      <c r="AI241" s="203"/>
      <c r="AJ241" s="201"/>
      <c r="AK241" s="201"/>
      <c r="AL241" s="201"/>
      <c r="AM241" s="201"/>
      <c r="AN241" s="204"/>
      <c r="AO241" s="204"/>
      <c r="AP241" s="204"/>
      <c r="AQ241" s="204"/>
      <c r="AR241" s="204"/>
      <c r="AS241" s="204"/>
      <c r="AT241" s="204"/>
      <c r="AU241" s="204"/>
      <c r="AV241" s="204"/>
      <c r="AW241" s="204"/>
      <c r="AX241" s="204"/>
      <c r="AY241" s="204"/>
      <c r="AZ241" s="237">
        <f t="shared" si="121"/>
        <v>0</v>
      </c>
      <c r="BA241" s="238">
        <f t="shared" si="122"/>
        <v>0</v>
      </c>
      <c r="BB241" s="238">
        <f>BD241/勤務日数!$E$20</f>
        <v>0</v>
      </c>
      <c r="BC241" s="238">
        <f t="shared" si="125"/>
        <v>0</v>
      </c>
      <c r="BD241" s="29">
        <f>(DAY(BE241)*24+HOUR(BE241)+MINUTE(BE241)/60)/勤務日数!$F$17</f>
        <v>0</v>
      </c>
      <c r="BE241" s="202">
        <f t="shared" si="126"/>
        <v>0</v>
      </c>
      <c r="BF241" s="238">
        <f>BH241/勤務日数!$E$20</f>
        <v>0</v>
      </c>
      <c r="BG241" s="238">
        <f t="shared" si="134"/>
        <v>0</v>
      </c>
      <c r="BH241" s="29">
        <f>(DAY(BI241)*24+HOUR(BI241)+MINUTE(BI241)/60)/勤務日数!$F$17</f>
        <v>0</v>
      </c>
      <c r="BI241" s="202">
        <f t="shared" si="127"/>
        <v>0</v>
      </c>
      <c r="BJ241" s="238">
        <f>BL241/勤務日数!$E$20</f>
        <v>0</v>
      </c>
      <c r="BK241" s="238">
        <f t="shared" si="135"/>
        <v>0</v>
      </c>
      <c r="BL241" s="29">
        <f>(DAY(BM241)*24+HOUR(BM241)+MINUTE(BM241)/60)/勤務日数!$F$17</f>
        <v>0</v>
      </c>
      <c r="BM241" s="202">
        <f t="shared" si="128"/>
        <v>0</v>
      </c>
      <c r="BN241" s="238">
        <f>BP241/勤務日数!$E$20</f>
        <v>0</v>
      </c>
      <c r="BO241" s="238">
        <f t="shared" si="131"/>
        <v>0</v>
      </c>
      <c r="BP241" s="29">
        <f>(DAY(BQ241)*24+HOUR(BQ241)+MINUTE(BQ241)/60)/勤務日数!$F$17</f>
        <v>0</v>
      </c>
      <c r="BQ241" s="202">
        <f t="shared" si="129"/>
        <v>0</v>
      </c>
      <c r="BR241" s="238">
        <f>BT241/勤務日数!$E$20</f>
        <v>0</v>
      </c>
      <c r="BS241" s="238">
        <f t="shared" si="132"/>
        <v>0</v>
      </c>
      <c r="BT241" s="29">
        <f>(DAY(BU241)*24+HOUR(BU241)+MINUTE(BU241)/60)/勤務日数!$F$17</f>
        <v>0</v>
      </c>
      <c r="BU241" s="202">
        <f t="shared" si="130"/>
        <v>0</v>
      </c>
    </row>
    <row r="242" spans="1:73" ht="28.5">
      <c r="A242" s="174" t="str">
        <f t="shared" si="133"/>
        <v>STMF_BRANCH-1341</v>
      </c>
      <c r="B242" s="195">
        <v>25</v>
      </c>
      <c r="C242" s="240" t="s">
        <v>400</v>
      </c>
      <c r="D242" s="310" t="s">
        <v>365</v>
      </c>
      <c r="E242" s="286" t="s">
        <v>84</v>
      </c>
      <c r="F242" s="286" t="s">
        <v>85</v>
      </c>
      <c r="G242" s="286" t="s">
        <v>971</v>
      </c>
      <c r="H242" s="286"/>
      <c r="I242" s="286"/>
      <c r="J242" s="286"/>
      <c r="K242" s="286"/>
      <c r="L242" s="286"/>
      <c r="M242" s="286"/>
      <c r="N242" s="286"/>
      <c r="O242" s="287" t="s">
        <v>624</v>
      </c>
      <c r="P242" s="287" t="s">
        <v>974</v>
      </c>
      <c r="Q242" s="216" t="s">
        <v>975</v>
      </c>
      <c r="R242" s="29" t="s">
        <v>283</v>
      </c>
      <c r="S242" s="201">
        <v>0</v>
      </c>
      <c r="T242" s="203"/>
      <c r="U242" s="203"/>
      <c r="V242" s="202"/>
      <c r="W242" s="202"/>
      <c r="X242" s="202"/>
      <c r="Y242" s="202"/>
      <c r="Z242" s="203"/>
      <c r="AA242" s="203"/>
      <c r="AB242" s="203"/>
      <c r="AC242" s="202"/>
      <c r="AD242" s="202"/>
      <c r="AE242" s="202"/>
      <c r="AF242" s="202"/>
      <c r="AG242" s="203"/>
      <c r="AH242" s="203"/>
      <c r="AI242" s="203"/>
      <c r="AJ242" s="201"/>
      <c r="AK242" s="201"/>
      <c r="AL242" s="201"/>
      <c r="AM242" s="201"/>
      <c r="AN242" s="204"/>
      <c r="AO242" s="204"/>
      <c r="AP242" s="204"/>
      <c r="AQ242" s="204"/>
      <c r="AR242" s="204"/>
      <c r="AS242" s="204"/>
      <c r="AT242" s="204"/>
      <c r="AU242" s="204"/>
      <c r="AV242" s="204"/>
      <c r="AW242" s="204"/>
      <c r="AX242" s="204"/>
      <c r="AY242" s="204"/>
      <c r="AZ242" s="237">
        <f t="shared" ref="AZ242:AZ263" si="142">SUM(BB242,BF242,BJ242,BN242,BR242)</f>
        <v>0</v>
      </c>
      <c r="BA242" s="238">
        <f t="shared" ref="BA242:BA263" si="143">SUM(BD242,BH242,BL242,BP242,BT242)</f>
        <v>0</v>
      </c>
      <c r="BB242" s="238">
        <f>BD242/勤務日数!$E$20</f>
        <v>0</v>
      </c>
      <c r="BC242" s="238">
        <f t="shared" si="125"/>
        <v>0</v>
      </c>
      <c r="BD242" s="29">
        <f>(DAY(BE242)*24+HOUR(BE242)+MINUTE(BE242)/60)/勤務日数!$F$17</f>
        <v>0</v>
      </c>
      <c r="BE242" s="202">
        <f t="shared" si="126"/>
        <v>0</v>
      </c>
      <c r="BF242" s="238">
        <f>BH242/勤務日数!$E$20</f>
        <v>0</v>
      </c>
      <c r="BG242" s="238">
        <f t="shared" si="134"/>
        <v>0</v>
      </c>
      <c r="BH242" s="29">
        <f>(DAY(BI242)*24+HOUR(BI242)+MINUTE(BI242)/60)/勤務日数!$F$17</f>
        <v>0</v>
      </c>
      <c r="BI242" s="202">
        <f t="shared" si="127"/>
        <v>0</v>
      </c>
      <c r="BJ242" s="238">
        <f>BL242/勤務日数!$E$20</f>
        <v>0</v>
      </c>
      <c r="BK242" s="238">
        <f t="shared" si="135"/>
        <v>0</v>
      </c>
      <c r="BL242" s="29">
        <f>(DAY(BM242)*24+HOUR(BM242)+MINUTE(BM242)/60)/勤務日数!$F$17</f>
        <v>0</v>
      </c>
      <c r="BM242" s="202">
        <f t="shared" si="128"/>
        <v>0</v>
      </c>
      <c r="BN242" s="238">
        <f>BP242/勤務日数!$E$20</f>
        <v>0</v>
      </c>
      <c r="BO242" s="238">
        <f t="shared" si="131"/>
        <v>0</v>
      </c>
      <c r="BP242" s="29">
        <f>(DAY(BQ242)*24+HOUR(BQ242)+MINUTE(BQ242)/60)/勤務日数!$F$17</f>
        <v>0</v>
      </c>
      <c r="BQ242" s="202">
        <f t="shared" si="129"/>
        <v>0</v>
      </c>
      <c r="BR242" s="238">
        <f>BT242/勤務日数!$E$20</f>
        <v>0</v>
      </c>
      <c r="BS242" s="238">
        <f t="shared" si="132"/>
        <v>0</v>
      </c>
      <c r="BT242" s="29">
        <f>(DAY(BU242)*24+HOUR(BU242)+MINUTE(BU242)/60)/勤務日数!$F$17</f>
        <v>0</v>
      </c>
      <c r="BU242" s="202">
        <f t="shared" si="130"/>
        <v>0</v>
      </c>
    </row>
    <row r="243" spans="1:73">
      <c r="A243" s="174" t="str">
        <f t="shared" si="133"/>
        <v>STMF_BRANCH-1343</v>
      </c>
      <c r="B243" s="195">
        <v>26</v>
      </c>
      <c r="C243" s="240" t="s">
        <v>400</v>
      </c>
      <c r="D243" s="310" t="s">
        <v>365</v>
      </c>
      <c r="E243" s="286" t="s">
        <v>84</v>
      </c>
      <c r="F243" s="286" t="s">
        <v>85</v>
      </c>
      <c r="G243" s="286" t="s">
        <v>39</v>
      </c>
      <c r="H243" s="286" t="s">
        <v>352</v>
      </c>
      <c r="I243" s="286"/>
      <c r="J243" s="286"/>
      <c r="K243" s="286"/>
      <c r="L243" s="286"/>
      <c r="M243" s="286"/>
      <c r="N243" s="286"/>
      <c r="O243" s="287" t="s">
        <v>583</v>
      </c>
      <c r="P243" s="287" t="s">
        <v>1017</v>
      </c>
      <c r="Q243" s="216" t="s">
        <v>1021</v>
      </c>
      <c r="R243" s="29" t="s">
        <v>237</v>
      </c>
      <c r="S243" s="201">
        <v>0</v>
      </c>
      <c r="T243" s="203"/>
      <c r="U243" s="203"/>
      <c r="V243" s="202"/>
      <c r="W243" s="202"/>
      <c r="X243" s="202"/>
      <c r="Y243" s="202"/>
      <c r="Z243" s="203"/>
      <c r="AA243" s="203"/>
      <c r="AB243" s="203"/>
      <c r="AC243" s="202"/>
      <c r="AD243" s="202"/>
      <c r="AE243" s="202"/>
      <c r="AF243" s="202"/>
      <c r="AG243" s="203"/>
      <c r="AH243" s="203"/>
      <c r="AI243" s="203"/>
      <c r="AJ243" s="201"/>
      <c r="AK243" s="201"/>
      <c r="AL243" s="201"/>
      <c r="AM243" s="201"/>
      <c r="AN243" s="204"/>
      <c r="AO243" s="204"/>
      <c r="AP243" s="204"/>
      <c r="AQ243" s="204"/>
      <c r="AR243" s="204"/>
      <c r="AS243" s="204"/>
      <c r="AT243" s="204"/>
      <c r="AU243" s="204"/>
      <c r="AV243" s="204"/>
      <c r="AW243" s="204"/>
      <c r="AX243" s="204"/>
      <c r="AY243" s="204"/>
      <c r="AZ243" s="237">
        <f t="shared" si="142"/>
        <v>0</v>
      </c>
      <c r="BA243" s="238">
        <f t="shared" si="143"/>
        <v>0</v>
      </c>
      <c r="BB243" s="238">
        <f>BD243/勤務日数!$E$20</f>
        <v>0</v>
      </c>
      <c r="BC243" s="238">
        <f t="shared" si="125"/>
        <v>0</v>
      </c>
      <c r="BD243" s="29">
        <f>(DAY(BE243)*24+HOUR(BE243)+MINUTE(BE243)/60)/勤務日数!$F$17</f>
        <v>0</v>
      </c>
      <c r="BE243" s="202">
        <f t="shared" si="126"/>
        <v>0</v>
      </c>
      <c r="BF243" s="238">
        <f>BH243/勤務日数!$E$20</f>
        <v>0</v>
      </c>
      <c r="BG243" s="238">
        <f t="shared" si="134"/>
        <v>0</v>
      </c>
      <c r="BH243" s="29">
        <f>(DAY(BI243)*24+HOUR(BI243)+MINUTE(BI243)/60)/勤務日数!$F$17</f>
        <v>0</v>
      </c>
      <c r="BI243" s="202">
        <f t="shared" si="127"/>
        <v>0</v>
      </c>
      <c r="BJ243" s="238">
        <f>BL243/勤務日数!$E$20</f>
        <v>0</v>
      </c>
      <c r="BK243" s="238">
        <f t="shared" si="135"/>
        <v>0</v>
      </c>
      <c r="BL243" s="29">
        <f>(DAY(BM243)*24+HOUR(BM243)+MINUTE(BM243)/60)/勤務日数!$F$17</f>
        <v>0</v>
      </c>
      <c r="BM243" s="202">
        <f t="shared" si="128"/>
        <v>0</v>
      </c>
      <c r="BN243" s="238">
        <f>BP243/勤務日数!$E$20</f>
        <v>0</v>
      </c>
      <c r="BO243" s="238">
        <f t="shared" si="131"/>
        <v>0</v>
      </c>
      <c r="BP243" s="29">
        <f>(DAY(BQ243)*24+HOUR(BQ243)+MINUTE(BQ243)/60)/勤務日数!$F$17</f>
        <v>0</v>
      </c>
      <c r="BQ243" s="202">
        <f t="shared" si="129"/>
        <v>0</v>
      </c>
      <c r="BR243" s="238">
        <f>BT243/勤務日数!$E$20</f>
        <v>0</v>
      </c>
      <c r="BS243" s="238">
        <f t="shared" si="132"/>
        <v>0</v>
      </c>
      <c r="BT243" s="29">
        <f>(DAY(BU243)*24+HOUR(BU243)+MINUTE(BU243)/60)/勤務日数!$F$17</f>
        <v>0</v>
      </c>
      <c r="BU243" s="202">
        <f t="shared" si="130"/>
        <v>0</v>
      </c>
    </row>
    <row r="244" spans="1:73">
      <c r="A244" s="174" t="str">
        <f t="shared" si="133"/>
        <v>APF-59</v>
      </c>
      <c r="B244" s="195">
        <v>27</v>
      </c>
      <c r="C244" s="240" t="s">
        <v>400</v>
      </c>
      <c r="D244" s="310" t="s">
        <v>365</v>
      </c>
      <c r="E244" s="286" t="s">
        <v>693</v>
      </c>
      <c r="F244" s="286" t="s">
        <v>720</v>
      </c>
      <c r="G244" s="286" t="s">
        <v>378</v>
      </c>
      <c r="H244" s="286"/>
      <c r="I244" s="286"/>
      <c r="J244" s="286"/>
      <c r="K244" s="286"/>
      <c r="L244" s="286"/>
      <c r="M244" s="286"/>
      <c r="N244" s="286"/>
      <c r="O244" s="287" t="s">
        <v>222</v>
      </c>
      <c r="P244" s="287" t="s">
        <v>1022</v>
      </c>
      <c r="Q244" s="200" t="s">
        <v>1023</v>
      </c>
      <c r="R244" s="29" t="s">
        <v>747</v>
      </c>
      <c r="S244" s="201">
        <v>0</v>
      </c>
      <c r="T244" s="203"/>
      <c r="U244" s="203"/>
      <c r="V244" s="202"/>
      <c r="W244" s="202"/>
      <c r="X244" s="202"/>
      <c r="Y244" s="202"/>
      <c r="Z244" s="203"/>
      <c r="AA244" s="203"/>
      <c r="AB244" s="203"/>
      <c r="AC244" s="202"/>
      <c r="AD244" s="202"/>
      <c r="AE244" s="202"/>
      <c r="AF244" s="202"/>
      <c r="AG244" s="203"/>
      <c r="AH244" s="203"/>
      <c r="AI244" s="203"/>
      <c r="AJ244" s="201"/>
      <c r="AK244" s="201"/>
      <c r="AL244" s="201"/>
      <c r="AM244" s="201"/>
      <c r="AN244" s="204"/>
      <c r="AO244" s="204"/>
      <c r="AP244" s="204"/>
      <c r="AQ244" s="204"/>
      <c r="AR244" s="204"/>
      <c r="AS244" s="204"/>
      <c r="AT244" s="204"/>
      <c r="AU244" s="204"/>
      <c r="AV244" s="204"/>
      <c r="AW244" s="204"/>
      <c r="AX244" s="204"/>
      <c r="AY244" s="204"/>
      <c r="AZ244" s="237">
        <f t="shared" si="142"/>
        <v>0</v>
      </c>
      <c r="BA244" s="238">
        <f t="shared" si="143"/>
        <v>0</v>
      </c>
      <c r="BB244" s="238">
        <f>BD244/勤務日数!$E$20</f>
        <v>0</v>
      </c>
      <c r="BC244" s="238">
        <f t="shared" si="125"/>
        <v>0</v>
      </c>
      <c r="BD244" s="29">
        <f>(DAY(BE244)*24+HOUR(BE244)+MINUTE(BE244)/60)/勤務日数!$F$17</f>
        <v>0</v>
      </c>
      <c r="BE244" s="202">
        <f t="shared" si="126"/>
        <v>0</v>
      </c>
      <c r="BF244" s="238">
        <f>BH244/勤務日数!$E$20</f>
        <v>0</v>
      </c>
      <c r="BG244" s="238">
        <f t="shared" si="134"/>
        <v>0</v>
      </c>
      <c r="BH244" s="29">
        <f>(DAY(BI244)*24+HOUR(BI244)+MINUTE(BI244)/60)/勤務日数!$F$17</f>
        <v>0</v>
      </c>
      <c r="BI244" s="202">
        <f t="shared" si="127"/>
        <v>0</v>
      </c>
      <c r="BJ244" s="238">
        <f>BL244/勤務日数!$E$20</f>
        <v>0</v>
      </c>
      <c r="BK244" s="238">
        <f t="shared" si="135"/>
        <v>0</v>
      </c>
      <c r="BL244" s="29">
        <f>(DAY(BM244)*24+HOUR(BM244)+MINUTE(BM244)/60)/勤務日数!$F$17</f>
        <v>0</v>
      </c>
      <c r="BM244" s="202">
        <f t="shared" si="128"/>
        <v>0</v>
      </c>
      <c r="BN244" s="238">
        <f>BP244/勤務日数!$E$20</f>
        <v>0</v>
      </c>
      <c r="BO244" s="238">
        <f t="shared" si="131"/>
        <v>0</v>
      </c>
      <c r="BP244" s="29">
        <f>(DAY(BQ244)*24+HOUR(BQ244)+MINUTE(BQ244)/60)/勤務日数!$F$17</f>
        <v>0</v>
      </c>
      <c r="BQ244" s="202">
        <f t="shared" si="129"/>
        <v>0</v>
      </c>
      <c r="BR244" s="238">
        <f>BT244/勤務日数!$E$20</f>
        <v>0</v>
      </c>
      <c r="BS244" s="238">
        <f t="shared" si="132"/>
        <v>0</v>
      </c>
      <c r="BT244" s="29">
        <f>(DAY(BU244)*24+HOUR(BU244)+MINUTE(BU244)/60)/勤務日数!$F$17</f>
        <v>0</v>
      </c>
      <c r="BU244" s="202">
        <f t="shared" si="130"/>
        <v>0</v>
      </c>
    </row>
    <row r="245" spans="1:73">
      <c r="A245" s="174" t="str">
        <f t="shared" si="133"/>
        <v>APF-5</v>
      </c>
      <c r="B245" s="195">
        <v>28</v>
      </c>
      <c r="C245" s="240" t="s">
        <v>400</v>
      </c>
      <c r="D245" s="310" t="s">
        <v>365</v>
      </c>
      <c r="E245" s="286" t="s">
        <v>693</v>
      </c>
      <c r="F245" s="286" t="s">
        <v>720</v>
      </c>
      <c r="G245" s="286" t="s">
        <v>40</v>
      </c>
      <c r="H245" s="286" t="s">
        <v>539</v>
      </c>
      <c r="I245" s="286" t="s">
        <v>351</v>
      </c>
      <c r="J245" s="286"/>
      <c r="K245" s="286"/>
      <c r="L245" s="286"/>
      <c r="M245" s="286"/>
      <c r="N245" s="286"/>
      <c r="O245" s="287" t="s">
        <v>222</v>
      </c>
      <c r="P245" s="287" t="s">
        <v>739</v>
      </c>
      <c r="Q245" s="216" t="s">
        <v>1024</v>
      </c>
      <c r="R245" s="29" t="s">
        <v>751</v>
      </c>
      <c r="S245" s="201">
        <v>0</v>
      </c>
      <c r="T245" s="203"/>
      <c r="U245" s="203"/>
      <c r="V245" s="202"/>
      <c r="W245" s="202"/>
      <c r="X245" s="202"/>
      <c r="Y245" s="202"/>
      <c r="Z245" s="203"/>
      <c r="AA245" s="203"/>
      <c r="AB245" s="203"/>
      <c r="AC245" s="202"/>
      <c r="AD245" s="202"/>
      <c r="AE245" s="202"/>
      <c r="AF245" s="202"/>
      <c r="AG245" s="203"/>
      <c r="AH245" s="203"/>
      <c r="AI245" s="203"/>
      <c r="AJ245" s="201"/>
      <c r="AK245" s="201"/>
      <c r="AL245" s="201"/>
      <c r="AM245" s="201"/>
      <c r="AN245" s="204"/>
      <c r="AO245" s="204"/>
      <c r="AP245" s="204"/>
      <c r="AQ245" s="204"/>
      <c r="AR245" s="204"/>
      <c r="AS245" s="204"/>
      <c r="AT245" s="204"/>
      <c r="AU245" s="204"/>
      <c r="AV245" s="204"/>
      <c r="AW245" s="204"/>
      <c r="AX245" s="204"/>
      <c r="AY245" s="204"/>
      <c r="AZ245" s="237">
        <f t="shared" si="142"/>
        <v>0</v>
      </c>
      <c r="BA245" s="238">
        <f t="shared" si="143"/>
        <v>0</v>
      </c>
      <c r="BB245" s="238">
        <f>BD245/勤務日数!$E$20</f>
        <v>0</v>
      </c>
      <c r="BC245" s="238">
        <f t="shared" si="125"/>
        <v>0</v>
      </c>
      <c r="BD245" s="29">
        <f>(DAY(BE245)*24+HOUR(BE245)+MINUTE(BE245)/60)/勤務日数!$F$17</f>
        <v>0</v>
      </c>
      <c r="BE245" s="202">
        <f t="shared" si="126"/>
        <v>0</v>
      </c>
      <c r="BF245" s="238">
        <f>BH245/勤務日数!$E$20</f>
        <v>0</v>
      </c>
      <c r="BG245" s="238">
        <f t="shared" si="134"/>
        <v>0</v>
      </c>
      <c r="BH245" s="29">
        <f>(DAY(BI245)*24+HOUR(BI245)+MINUTE(BI245)/60)/勤務日数!$F$17</f>
        <v>0</v>
      </c>
      <c r="BI245" s="202">
        <f t="shared" si="127"/>
        <v>0</v>
      </c>
      <c r="BJ245" s="238">
        <f>BL245/勤務日数!$E$20</f>
        <v>0</v>
      </c>
      <c r="BK245" s="238">
        <f t="shared" si="135"/>
        <v>0</v>
      </c>
      <c r="BL245" s="29">
        <f>(DAY(BM245)*24+HOUR(BM245)+MINUTE(BM245)/60)/勤務日数!$F$17</f>
        <v>0</v>
      </c>
      <c r="BM245" s="202">
        <f t="shared" si="128"/>
        <v>0</v>
      </c>
      <c r="BN245" s="238">
        <f>BP245/勤務日数!$E$20</f>
        <v>0</v>
      </c>
      <c r="BO245" s="238">
        <f t="shared" si="131"/>
        <v>0</v>
      </c>
      <c r="BP245" s="29">
        <f>(DAY(BQ245)*24+HOUR(BQ245)+MINUTE(BQ245)/60)/勤務日数!$F$17</f>
        <v>0</v>
      </c>
      <c r="BQ245" s="202">
        <f t="shared" si="129"/>
        <v>0</v>
      </c>
      <c r="BR245" s="238">
        <f>BT245/勤務日数!$E$20</f>
        <v>0</v>
      </c>
      <c r="BS245" s="238">
        <f t="shared" si="132"/>
        <v>0</v>
      </c>
      <c r="BT245" s="29">
        <f>(DAY(BU245)*24+HOUR(BU245)+MINUTE(BU245)/60)/勤務日数!$F$17</f>
        <v>0</v>
      </c>
      <c r="BU245" s="202">
        <f t="shared" si="130"/>
        <v>0</v>
      </c>
    </row>
    <row r="246" spans="1:73">
      <c r="A246" s="174" t="str">
        <f t="shared" si="133"/>
        <v>STMF_BRANCH-1344</v>
      </c>
      <c r="B246" s="195">
        <v>29</v>
      </c>
      <c r="C246" s="240" t="s">
        <v>400</v>
      </c>
      <c r="D246" s="310" t="s">
        <v>365</v>
      </c>
      <c r="E246" s="286" t="s">
        <v>84</v>
      </c>
      <c r="F246" s="286" t="s">
        <v>85</v>
      </c>
      <c r="G246" s="286" t="s">
        <v>39</v>
      </c>
      <c r="H246" s="286" t="s">
        <v>352</v>
      </c>
      <c r="I246" s="286"/>
      <c r="J246" s="286"/>
      <c r="K246" s="286"/>
      <c r="L246" s="286"/>
      <c r="M246" s="286"/>
      <c r="N246" s="286"/>
      <c r="O246" s="287" t="s">
        <v>583</v>
      </c>
      <c r="P246" s="287" t="s">
        <v>991</v>
      </c>
      <c r="Q246" s="200" t="s">
        <v>1027</v>
      </c>
      <c r="R246" s="29" t="s">
        <v>237</v>
      </c>
      <c r="S246" s="201">
        <v>0</v>
      </c>
      <c r="T246" s="203"/>
      <c r="U246" s="203"/>
      <c r="V246" s="202"/>
      <c r="W246" s="202"/>
      <c r="X246" s="202"/>
      <c r="Y246" s="202"/>
      <c r="Z246" s="203"/>
      <c r="AA246" s="203"/>
      <c r="AB246" s="203"/>
      <c r="AC246" s="202"/>
      <c r="AD246" s="202"/>
      <c r="AE246" s="202"/>
      <c r="AF246" s="202"/>
      <c r="AG246" s="203"/>
      <c r="AH246" s="203"/>
      <c r="AI246" s="203"/>
      <c r="AJ246" s="201"/>
      <c r="AK246" s="201"/>
      <c r="AL246" s="201"/>
      <c r="AM246" s="201"/>
      <c r="AN246" s="204"/>
      <c r="AO246" s="204"/>
      <c r="AP246" s="204"/>
      <c r="AQ246" s="204"/>
      <c r="AR246" s="204"/>
      <c r="AS246" s="204"/>
      <c r="AT246" s="204"/>
      <c r="AU246" s="204"/>
      <c r="AV246" s="204"/>
      <c r="AW246" s="204"/>
      <c r="AX246" s="204"/>
      <c r="AY246" s="204"/>
      <c r="AZ246" s="237">
        <f t="shared" si="142"/>
        <v>0</v>
      </c>
      <c r="BA246" s="238">
        <f t="shared" si="143"/>
        <v>0</v>
      </c>
      <c r="BB246" s="238">
        <f>BD246/勤務日数!$E$20</f>
        <v>0</v>
      </c>
      <c r="BC246" s="238">
        <f t="shared" si="125"/>
        <v>0</v>
      </c>
      <c r="BD246" s="29">
        <f>(DAY(BE246)*24+HOUR(BE246)+MINUTE(BE246)/60)/勤務日数!$F$17</f>
        <v>0</v>
      </c>
      <c r="BE246" s="202">
        <f t="shared" si="126"/>
        <v>0</v>
      </c>
      <c r="BF246" s="238">
        <f>BH246/勤務日数!$E$20</f>
        <v>0</v>
      </c>
      <c r="BG246" s="238">
        <f t="shared" si="134"/>
        <v>0</v>
      </c>
      <c r="BH246" s="29">
        <f>(DAY(BI246)*24+HOUR(BI246)+MINUTE(BI246)/60)/勤務日数!$F$17</f>
        <v>0</v>
      </c>
      <c r="BI246" s="202">
        <f t="shared" si="127"/>
        <v>0</v>
      </c>
      <c r="BJ246" s="238">
        <f>BL246/勤務日数!$E$20</f>
        <v>0</v>
      </c>
      <c r="BK246" s="238">
        <f t="shared" si="135"/>
        <v>0</v>
      </c>
      <c r="BL246" s="29">
        <f>(DAY(BM246)*24+HOUR(BM246)+MINUTE(BM246)/60)/勤務日数!$F$17</f>
        <v>0</v>
      </c>
      <c r="BM246" s="202">
        <f t="shared" si="128"/>
        <v>0</v>
      </c>
      <c r="BN246" s="238">
        <f>BP246/勤務日数!$E$20</f>
        <v>0</v>
      </c>
      <c r="BO246" s="238">
        <f t="shared" si="131"/>
        <v>0</v>
      </c>
      <c r="BP246" s="29">
        <f>(DAY(BQ246)*24+HOUR(BQ246)+MINUTE(BQ246)/60)/勤務日数!$F$17</f>
        <v>0</v>
      </c>
      <c r="BQ246" s="202">
        <f t="shared" si="129"/>
        <v>0</v>
      </c>
      <c r="BR246" s="238">
        <f>BT246/勤務日数!$E$20</f>
        <v>0</v>
      </c>
      <c r="BS246" s="238">
        <f t="shared" si="132"/>
        <v>0</v>
      </c>
      <c r="BT246" s="29">
        <f>(DAY(BU246)*24+HOUR(BU246)+MINUTE(BU246)/60)/勤務日数!$F$17</f>
        <v>0</v>
      </c>
      <c r="BU246" s="202">
        <f t="shared" si="130"/>
        <v>0</v>
      </c>
    </row>
    <row r="247" spans="1:73">
      <c r="A247" s="174" t="str">
        <f t="shared" si="133"/>
        <v>STMF_BRANCH-1347</v>
      </c>
      <c r="B247" s="195">
        <v>30</v>
      </c>
      <c r="C247" s="240" t="s">
        <v>400</v>
      </c>
      <c r="D247" s="310" t="s">
        <v>365</v>
      </c>
      <c r="E247" s="286" t="s">
        <v>84</v>
      </c>
      <c r="F247" s="286" t="s">
        <v>85</v>
      </c>
      <c r="G247" s="286" t="s">
        <v>197</v>
      </c>
      <c r="H247" s="286" t="s">
        <v>351</v>
      </c>
      <c r="I247" s="286"/>
      <c r="J247" s="286"/>
      <c r="K247" s="286"/>
      <c r="L247" s="286"/>
      <c r="M247" s="286"/>
      <c r="N247" s="286"/>
      <c r="O247" s="287" t="s">
        <v>624</v>
      </c>
      <c r="P247" s="287" t="s">
        <v>1025</v>
      </c>
      <c r="Q247" s="200" t="s">
        <v>1026</v>
      </c>
      <c r="R247" s="29" t="s">
        <v>240</v>
      </c>
      <c r="S247" s="201">
        <v>0</v>
      </c>
      <c r="T247" s="203"/>
      <c r="U247" s="203"/>
      <c r="V247" s="202"/>
      <c r="W247" s="202"/>
      <c r="X247" s="202"/>
      <c r="Y247" s="202"/>
      <c r="Z247" s="203"/>
      <c r="AA247" s="203"/>
      <c r="AB247" s="203"/>
      <c r="AC247" s="202"/>
      <c r="AD247" s="202"/>
      <c r="AE247" s="202"/>
      <c r="AF247" s="202"/>
      <c r="AG247" s="203"/>
      <c r="AH247" s="203"/>
      <c r="AI247" s="203"/>
      <c r="AJ247" s="201"/>
      <c r="AK247" s="201"/>
      <c r="AL247" s="201"/>
      <c r="AM247" s="201"/>
      <c r="AN247" s="204"/>
      <c r="AO247" s="204"/>
      <c r="AP247" s="204"/>
      <c r="AQ247" s="204"/>
      <c r="AR247" s="204"/>
      <c r="AS247" s="204"/>
      <c r="AT247" s="204"/>
      <c r="AU247" s="204"/>
      <c r="AV247" s="204"/>
      <c r="AW247" s="204"/>
      <c r="AX247" s="204"/>
      <c r="AY247" s="204"/>
      <c r="AZ247" s="237">
        <f t="shared" si="142"/>
        <v>0</v>
      </c>
      <c r="BA247" s="238">
        <f t="shared" si="143"/>
        <v>0</v>
      </c>
      <c r="BB247" s="238">
        <f>BD247/勤務日数!$E$20</f>
        <v>0</v>
      </c>
      <c r="BC247" s="238">
        <f t="shared" si="125"/>
        <v>0</v>
      </c>
      <c r="BD247" s="29">
        <f>(DAY(BE247)*24+HOUR(BE247)+MINUTE(BE247)/60)/勤務日数!$F$17</f>
        <v>0</v>
      </c>
      <c r="BE247" s="202">
        <f t="shared" si="126"/>
        <v>0</v>
      </c>
      <c r="BF247" s="238">
        <f>BH247/勤務日数!$E$20</f>
        <v>0</v>
      </c>
      <c r="BG247" s="238">
        <f t="shared" si="134"/>
        <v>0</v>
      </c>
      <c r="BH247" s="29">
        <f>(DAY(BI247)*24+HOUR(BI247)+MINUTE(BI247)/60)/勤務日数!$F$17</f>
        <v>0</v>
      </c>
      <c r="BI247" s="202">
        <f t="shared" si="127"/>
        <v>0</v>
      </c>
      <c r="BJ247" s="238">
        <f>BL247/勤務日数!$E$20</f>
        <v>0</v>
      </c>
      <c r="BK247" s="238">
        <f t="shared" si="135"/>
        <v>0</v>
      </c>
      <c r="BL247" s="29">
        <f>(DAY(BM247)*24+HOUR(BM247)+MINUTE(BM247)/60)/勤務日数!$F$17</f>
        <v>0</v>
      </c>
      <c r="BM247" s="202">
        <f t="shared" si="128"/>
        <v>0</v>
      </c>
      <c r="BN247" s="238">
        <f>BP247/勤務日数!$E$20</f>
        <v>0</v>
      </c>
      <c r="BO247" s="238">
        <f t="shared" si="131"/>
        <v>0</v>
      </c>
      <c r="BP247" s="29">
        <f>(DAY(BQ247)*24+HOUR(BQ247)+MINUTE(BQ247)/60)/勤務日数!$F$17</f>
        <v>0</v>
      </c>
      <c r="BQ247" s="202">
        <f t="shared" si="129"/>
        <v>0</v>
      </c>
      <c r="BR247" s="238">
        <f>BT247/勤務日数!$E$20</f>
        <v>0</v>
      </c>
      <c r="BS247" s="238">
        <f t="shared" si="132"/>
        <v>0</v>
      </c>
      <c r="BT247" s="29">
        <f>(DAY(BU247)*24+HOUR(BU247)+MINUTE(BU247)/60)/勤務日数!$F$17</f>
        <v>0</v>
      </c>
      <c r="BU247" s="202">
        <f t="shared" si="130"/>
        <v>0</v>
      </c>
    </row>
    <row r="248" spans="1:73">
      <c r="A248" s="174" t="str">
        <f t="shared" si="133"/>
        <v>STMF_BRANCH-1347</v>
      </c>
      <c r="B248" s="195">
        <v>31</v>
      </c>
      <c r="C248" s="240" t="s">
        <v>400</v>
      </c>
      <c r="D248" s="310" t="s">
        <v>350</v>
      </c>
      <c r="E248" s="286" t="s">
        <v>84</v>
      </c>
      <c r="F248" s="286" t="s">
        <v>85</v>
      </c>
      <c r="G248" s="286" t="s">
        <v>197</v>
      </c>
      <c r="H248" s="286" t="s">
        <v>351</v>
      </c>
      <c r="I248" s="286"/>
      <c r="J248" s="286"/>
      <c r="K248" s="286"/>
      <c r="L248" s="286"/>
      <c r="M248" s="286"/>
      <c r="N248" s="286"/>
      <c r="O248" s="287" t="s">
        <v>624</v>
      </c>
      <c r="P248" s="287" t="s">
        <v>1025</v>
      </c>
      <c r="Q248" s="200" t="s">
        <v>1026</v>
      </c>
      <c r="R248" s="29" t="s">
        <v>240</v>
      </c>
      <c r="S248" s="201">
        <v>0</v>
      </c>
      <c r="T248" s="203"/>
      <c r="U248" s="203"/>
      <c r="V248" s="202"/>
      <c r="W248" s="202"/>
      <c r="X248" s="202"/>
      <c r="Y248" s="202"/>
      <c r="Z248" s="203"/>
      <c r="AA248" s="203"/>
      <c r="AB248" s="203"/>
      <c r="AC248" s="202"/>
      <c r="AD248" s="202"/>
      <c r="AE248" s="202"/>
      <c r="AF248" s="202"/>
      <c r="AG248" s="203"/>
      <c r="AH248" s="203"/>
      <c r="AI248" s="203"/>
      <c r="AJ248" s="201"/>
      <c r="AK248" s="201"/>
      <c r="AL248" s="201"/>
      <c r="AM248" s="201"/>
      <c r="AN248" s="204"/>
      <c r="AO248" s="204"/>
      <c r="AP248" s="204"/>
      <c r="AQ248" s="204"/>
      <c r="AR248" s="204"/>
      <c r="AS248" s="204"/>
      <c r="AT248" s="204"/>
      <c r="AU248" s="204"/>
      <c r="AV248" s="204"/>
      <c r="AW248" s="204"/>
      <c r="AX248" s="204"/>
      <c r="AY248" s="204"/>
      <c r="AZ248" s="237">
        <f t="shared" si="142"/>
        <v>0</v>
      </c>
      <c r="BA248" s="238">
        <f t="shared" si="143"/>
        <v>0</v>
      </c>
      <c r="BB248" s="238">
        <f>BD248/勤務日数!$E$20</f>
        <v>0</v>
      </c>
      <c r="BC248" s="238">
        <f t="shared" si="125"/>
        <v>0</v>
      </c>
      <c r="BD248" s="29">
        <f>(DAY(BE248)*24+HOUR(BE248)+MINUTE(BE248)/60)/勤務日数!$F$17</f>
        <v>0</v>
      </c>
      <c r="BE248" s="202">
        <f t="shared" si="126"/>
        <v>0</v>
      </c>
      <c r="BF248" s="238">
        <f>BH248/勤務日数!$E$20</f>
        <v>0</v>
      </c>
      <c r="BG248" s="238">
        <f t="shared" si="134"/>
        <v>0</v>
      </c>
      <c r="BH248" s="29">
        <f>(DAY(BI248)*24+HOUR(BI248)+MINUTE(BI248)/60)/勤務日数!$F$17</f>
        <v>0</v>
      </c>
      <c r="BI248" s="202">
        <f t="shared" si="127"/>
        <v>0</v>
      </c>
      <c r="BJ248" s="238">
        <f>BL248/勤務日数!$E$20</f>
        <v>0</v>
      </c>
      <c r="BK248" s="238">
        <f t="shared" si="135"/>
        <v>0</v>
      </c>
      <c r="BL248" s="29">
        <f>(DAY(BM248)*24+HOUR(BM248)+MINUTE(BM248)/60)/勤務日数!$F$17</f>
        <v>0</v>
      </c>
      <c r="BM248" s="202">
        <f t="shared" si="128"/>
        <v>0</v>
      </c>
      <c r="BN248" s="238">
        <f>BP248/勤務日数!$E$20</f>
        <v>0</v>
      </c>
      <c r="BO248" s="238">
        <f t="shared" si="131"/>
        <v>0</v>
      </c>
      <c r="BP248" s="29">
        <f>(DAY(BQ248)*24+HOUR(BQ248)+MINUTE(BQ248)/60)/勤務日数!$F$17</f>
        <v>0</v>
      </c>
      <c r="BQ248" s="202">
        <f t="shared" si="129"/>
        <v>0</v>
      </c>
      <c r="BR248" s="238">
        <f>BT248/勤務日数!$E$20</f>
        <v>0</v>
      </c>
      <c r="BS248" s="238">
        <f t="shared" si="132"/>
        <v>0</v>
      </c>
      <c r="BT248" s="29">
        <f>(DAY(BU248)*24+HOUR(BU248)+MINUTE(BU248)/60)/勤務日数!$F$17</f>
        <v>0</v>
      </c>
      <c r="BU248" s="202">
        <f t="shared" si="130"/>
        <v>0</v>
      </c>
    </row>
    <row r="249" spans="1:73" ht="12.6" customHeight="1">
      <c r="A249" s="174" t="str">
        <f t="shared" si="133"/>
        <v>STMF_BRANCH-1345</v>
      </c>
      <c r="B249" s="195">
        <v>32</v>
      </c>
      <c r="C249" s="240" t="s">
        <v>400</v>
      </c>
      <c r="D249" s="310" t="s">
        <v>365</v>
      </c>
      <c r="E249" s="286" t="s">
        <v>84</v>
      </c>
      <c r="F249" s="286" t="s">
        <v>85</v>
      </c>
      <c r="G249" s="286" t="s">
        <v>330</v>
      </c>
      <c r="H249" s="286" t="s">
        <v>688</v>
      </c>
      <c r="I249" s="286"/>
      <c r="J249" s="286"/>
      <c r="K249" s="286"/>
      <c r="L249" s="286"/>
      <c r="M249" s="286"/>
      <c r="N249" s="286"/>
      <c r="O249" s="287" t="s">
        <v>624</v>
      </c>
      <c r="P249" s="287" t="s">
        <v>993</v>
      </c>
      <c r="Q249" s="200" t="s">
        <v>994</v>
      </c>
      <c r="R249" s="29" t="s">
        <v>358</v>
      </c>
      <c r="S249" s="201">
        <v>0</v>
      </c>
      <c r="T249" s="203"/>
      <c r="U249" s="203"/>
      <c r="V249" s="202"/>
      <c r="W249" s="202"/>
      <c r="X249" s="202"/>
      <c r="Y249" s="202"/>
      <c r="Z249" s="203"/>
      <c r="AA249" s="203"/>
      <c r="AB249" s="203"/>
      <c r="AC249" s="202"/>
      <c r="AD249" s="202"/>
      <c r="AE249" s="202"/>
      <c r="AF249" s="202"/>
      <c r="AG249" s="203"/>
      <c r="AH249" s="203"/>
      <c r="AI249" s="203"/>
      <c r="AJ249" s="201"/>
      <c r="AK249" s="201"/>
      <c r="AL249" s="201"/>
      <c r="AM249" s="201"/>
      <c r="AN249" s="204"/>
      <c r="AO249" s="204"/>
      <c r="AP249" s="204"/>
      <c r="AQ249" s="204"/>
      <c r="AR249" s="204"/>
      <c r="AS249" s="204"/>
      <c r="AT249" s="204"/>
      <c r="AU249" s="204"/>
      <c r="AV249" s="204"/>
      <c r="AW249" s="204"/>
      <c r="AX249" s="204"/>
      <c r="AY249" s="204"/>
      <c r="AZ249" s="237">
        <f t="shared" si="142"/>
        <v>0</v>
      </c>
      <c r="BA249" s="238">
        <f t="shared" si="143"/>
        <v>0</v>
      </c>
      <c r="BB249" s="238">
        <f>BD249/勤務日数!$E$20</f>
        <v>0</v>
      </c>
      <c r="BC249" s="238">
        <f t="shared" si="125"/>
        <v>0</v>
      </c>
      <c r="BD249" s="29">
        <f>(DAY(BE249)*24+HOUR(BE249)+MINUTE(BE249)/60)/勤務日数!$F$17</f>
        <v>0</v>
      </c>
      <c r="BE249" s="202">
        <f t="shared" si="126"/>
        <v>0</v>
      </c>
      <c r="BF249" s="238">
        <f>BH249/勤務日数!$E$20</f>
        <v>0</v>
      </c>
      <c r="BG249" s="238">
        <f t="shared" si="134"/>
        <v>0</v>
      </c>
      <c r="BH249" s="29">
        <f>(DAY(BI249)*24+HOUR(BI249)+MINUTE(BI249)/60)/勤務日数!$F$17</f>
        <v>0</v>
      </c>
      <c r="BI249" s="202">
        <f t="shared" si="127"/>
        <v>0</v>
      </c>
      <c r="BJ249" s="238">
        <f>BL249/勤務日数!$E$20</f>
        <v>0</v>
      </c>
      <c r="BK249" s="238">
        <f t="shared" si="135"/>
        <v>0</v>
      </c>
      <c r="BL249" s="29">
        <f>(DAY(BM249)*24+HOUR(BM249)+MINUTE(BM249)/60)/勤務日数!$F$17</f>
        <v>0</v>
      </c>
      <c r="BM249" s="202">
        <f t="shared" si="128"/>
        <v>0</v>
      </c>
      <c r="BN249" s="238">
        <f>BP249/勤務日数!$E$20</f>
        <v>0</v>
      </c>
      <c r="BO249" s="238">
        <f t="shared" si="131"/>
        <v>0</v>
      </c>
      <c r="BP249" s="29">
        <f>(DAY(BQ249)*24+HOUR(BQ249)+MINUTE(BQ249)/60)/勤務日数!$F$17</f>
        <v>0</v>
      </c>
      <c r="BQ249" s="202">
        <f t="shared" si="129"/>
        <v>0</v>
      </c>
      <c r="BR249" s="238">
        <f>BT249/勤務日数!$E$20</f>
        <v>0</v>
      </c>
      <c r="BS249" s="238">
        <f t="shared" si="132"/>
        <v>0</v>
      </c>
      <c r="BT249" s="29">
        <f>(DAY(BU249)*24+HOUR(BU249)+MINUTE(BU249)/60)/勤務日数!$F$17</f>
        <v>0</v>
      </c>
      <c r="BU249" s="202">
        <f t="shared" si="130"/>
        <v>0</v>
      </c>
    </row>
    <row r="250" spans="1:73" ht="12.6" customHeight="1">
      <c r="A250" s="174" t="str">
        <f t="shared" si="133"/>
        <v>STMF_NSH-126</v>
      </c>
      <c r="B250" s="195">
        <v>33</v>
      </c>
      <c r="C250" s="240" t="s">
        <v>400</v>
      </c>
      <c r="D250" s="310" t="s">
        <v>350</v>
      </c>
      <c r="E250" s="286" t="s">
        <v>84</v>
      </c>
      <c r="F250" s="286" t="s">
        <v>85</v>
      </c>
      <c r="G250" s="286" t="s">
        <v>321</v>
      </c>
      <c r="H250" s="286" t="s">
        <v>351</v>
      </c>
      <c r="I250" s="286"/>
      <c r="J250" s="286"/>
      <c r="K250" s="286"/>
      <c r="L250" s="286"/>
      <c r="M250" s="286"/>
      <c r="N250" s="286"/>
      <c r="O250" s="287" t="s">
        <v>222</v>
      </c>
      <c r="P250" s="287" t="s">
        <v>964</v>
      </c>
      <c r="Q250" s="200" t="s">
        <v>1064</v>
      </c>
      <c r="R250" s="29" t="s">
        <v>262</v>
      </c>
      <c r="S250" s="201">
        <v>0</v>
      </c>
      <c r="T250" s="203"/>
      <c r="U250" s="203"/>
      <c r="V250" s="202"/>
      <c r="W250" s="202"/>
      <c r="X250" s="202"/>
      <c r="Y250" s="202"/>
      <c r="Z250" s="203"/>
      <c r="AA250" s="203"/>
      <c r="AB250" s="203"/>
      <c r="AC250" s="202"/>
      <c r="AD250" s="202"/>
      <c r="AE250" s="202"/>
      <c r="AF250" s="202"/>
      <c r="AG250" s="203"/>
      <c r="AH250" s="203"/>
      <c r="AI250" s="203"/>
      <c r="AJ250" s="201"/>
      <c r="AK250" s="201"/>
      <c r="AL250" s="201"/>
      <c r="AM250" s="201"/>
      <c r="AN250" s="204"/>
      <c r="AO250" s="204"/>
      <c r="AP250" s="204"/>
      <c r="AQ250" s="204"/>
      <c r="AR250" s="204"/>
      <c r="AS250" s="204"/>
      <c r="AT250" s="204"/>
      <c r="AU250" s="204"/>
      <c r="AV250" s="204"/>
      <c r="AW250" s="204"/>
      <c r="AX250" s="204"/>
      <c r="AY250" s="204"/>
      <c r="AZ250" s="237">
        <f t="shared" si="142"/>
        <v>0</v>
      </c>
      <c r="BA250" s="238">
        <f t="shared" si="143"/>
        <v>0</v>
      </c>
      <c r="BB250" s="238">
        <f>BD250/勤務日数!$E$20</f>
        <v>0</v>
      </c>
      <c r="BC250" s="238">
        <f t="shared" si="125"/>
        <v>0</v>
      </c>
      <c r="BD250" s="29">
        <f>(DAY(BE250)*24+HOUR(BE250)+MINUTE(BE250)/60)/勤務日数!$F$17</f>
        <v>0</v>
      </c>
      <c r="BE250" s="202">
        <f t="shared" si="126"/>
        <v>0</v>
      </c>
      <c r="BF250" s="238">
        <f>BH250/勤務日数!$E$20</f>
        <v>0</v>
      </c>
      <c r="BG250" s="238">
        <f t="shared" si="134"/>
        <v>0</v>
      </c>
      <c r="BH250" s="29">
        <f>(DAY(BI250)*24+HOUR(BI250)+MINUTE(BI250)/60)/勤務日数!$F$17</f>
        <v>0</v>
      </c>
      <c r="BI250" s="202">
        <f t="shared" si="127"/>
        <v>0</v>
      </c>
      <c r="BJ250" s="238">
        <f>BL250/勤務日数!$E$20</f>
        <v>0</v>
      </c>
      <c r="BK250" s="238">
        <f t="shared" si="135"/>
        <v>0</v>
      </c>
      <c r="BL250" s="29">
        <f>(DAY(BM250)*24+HOUR(BM250)+MINUTE(BM250)/60)/勤務日数!$F$17</f>
        <v>0</v>
      </c>
      <c r="BM250" s="202">
        <f t="shared" si="128"/>
        <v>0</v>
      </c>
      <c r="BN250" s="238">
        <f>BP250/勤務日数!$E$20</f>
        <v>0</v>
      </c>
      <c r="BO250" s="238">
        <f t="shared" si="131"/>
        <v>0</v>
      </c>
      <c r="BP250" s="29">
        <f>(DAY(BQ250)*24+HOUR(BQ250)+MINUTE(BQ250)/60)/勤務日数!$F$17</f>
        <v>0</v>
      </c>
      <c r="BQ250" s="202">
        <f t="shared" si="129"/>
        <v>0</v>
      </c>
      <c r="BR250" s="238">
        <f>BT250/勤務日数!$E$20</f>
        <v>0</v>
      </c>
      <c r="BS250" s="238">
        <f t="shared" si="132"/>
        <v>0</v>
      </c>
      <c r="BT250" s="29">
        <f>(DAY(BU250)*24+HOUR(BU250)+MINUTE(BU250)/60)/勤務日数!$F$17</f>
        <v>0</v>
      </c>
      <c r="BU250" s="202">
        <f t="shared" si="130"/>
        <v>0</v>
      </c>
    </row>
    <row r="251" spans="1:73" ht="12.6" customHeight="1">
      <c r="A251" s="174" t="str">
        <f t="shared" si="133"/>
        <v>STMF_BRANCH-1348</v>
      </c>
      <c r="B251" s="195">
        <v>34</v>
      </c>
      <c r="C251" s="240" t="s">
        <v>400</v>
      </c>
      <c r="D251" s="310" t="s">
        <v>365</v>
      </c>
      <c r="E251" s="286" t="s">
        <v>84</v>
      </c>
      <c r="F251" s="286" t="s">
        <v>85</v>
      </c>
      <c r="G251" s="286" t="s">
        <v>330</v>
      </c>
      <c r="H251" s="286" t="s">
        <v>688</v>
      </c>
      <c r="I251" s="286"/>
      <c r="J251" s="286"/>
      <c r="K251" s="286"/>
      <c r="L251" s="286"/>
      <c r="M251" s="286"/>
      <c r="N251" s="286"/>
      <c r="O251" s="287" t="s">
        <v>624</v>
      </c>
      <c r="P251" s="287" t="s">
        <v>1080</v>
      </c>
      <c r="Q251" s="216" t="s">
        <v>1081</v>
      </c>
      <c r="R251" s="29" t="s">
        <v>358</v>
      </c>
      <c r="S251" s="201">
        <v>0</v>
      </c>
      <c r="T251" s="203"/>
      <c r="U251" s="203"/>
      <c r="V251" s="202"/>
      <c r="W251" s="202"/>
      <c r="X251" s="202"/>
      <c r="Y251" s="202"/>
      <c r="Z251" s="203"/>
      <c r="AA251" s="203"/>
      <c r="AB251" s="203"/>
      <c r="AC251" s="202"/>
      <c r="AD251" s="202"/>
      <c r="AE251" s="202"/>
      <c r="AF251" s="202"/>
      <c r="AG251" s="203"/>
      <c r="AH251" s="203"/>
      <c r="AI251" s="203"/>
      <c r="AJ251" s="201"/>
      <c r="AK251" s="201"/>
      <c r="AL251" s="201"/>
      <c r="AM251" s="201"/>
      <c r="AN251" s="204"/>
      <c r="AO251" s="204"/>
      <c r="AP251" s="204"/>
      <c r="AQ251" s="204"/>
      <c r="AR251" s="204"/>
      <c r="AS251" s="204"/>
      <c r="AT251" s="204"/>
      <c r="AU251" s="204"/>
      <c r="AV251" s="204"/>
      <c r="AW251" s="204"/>
      <c r="AX251" s="204"/>
      <c r="AY251" s="204"/>
      <c r="AZ251" s="237">
        <f t="shared" si="142"/>
        <v>0</v>
      </c>
      <c r="BA251" s="238">
        <f t="shared" si="143"/>
        <v>0</v>
      </c>
      <c r="BB251" s="238">
        <f>BD251/勤務日数!$E$20</f>
        <v>0</v>
      </c>
      <c r="BC251" s="238">
        <f t="shared" si="125"/>
        <v>0</v>
      </c>
      <c r="BD251" s="29">
        <f>(DAY(BE251)*24+HOUR(BE251)+MINUTE(BE251)/60)/勤務日数!$F$17</f>
        <v>0</v>
      </c>
      <c r="BE251" s="202">
        <f t="shared" si="126"/>
        <v>0</v>
      </c>
      <c r="BF251" s="238">
        <f>BH251/勤務日数!$E$20</f>
        <v>0</v>
      </c>
      <c r="BG251" s="238">
        <f t="shared" si="134"/>
        <v>0</v>
      </c>
      <c r="BH251" s="29">
        <f>(DAY(BI251)*24+HOUR(BI251)+MINUTE(BI251)/60)/勤務日数!$F$17</f>
        <v>0</v>
      </c>
      <c r="BI251" s="202">
        <f t="shared" si="127"/>
        <v>0</v>
      </c>
      <c r="BJ251" s="238">
        <f>BL251/勤務日数!$E$20</f>
        <v>0</v>
      </c>
      <c r="BK251" s="238">
        <f t="shared" si="135"/>
        <v>0</v>
      </c>
      <c r="BL251" s="29">
        <f>(DAY(BM251)*24+HOUR(BM251)+MINUTE(BM251)/60)/勤務日数!$F$17</f>
        <v>0</v>
      </c>
      <c r="BM251" s="202">
        <f t="shared" si="128"/>
        <v>0</v>
      </c>
      <c r="BN251" s="238">
        <f>BP251/勤務日数!$E$20</f>
        <v>0</v>
      </c>
      <c r="BO251" s="238">
        <f t="shared" si="131"/>
        <v>0</v>
      </c>
      <c r="BP251" s="29">
        <f>(DAY(BQ251)*24+HOUR(BQ251)+MINUTE(BQ251)/60)/勤務日数!$F$17</f>
        <v>0</v>
      </c>
      <c r="BQ251" s="202">
        <f t="shared" si="129"/>
        <v>0</v>
      </c>
      <c r="BR251" s="238">
        <f>BT251/勤務日数!$E$20</f>
        <v>0</v>
      </c>
      <c r="BS251" s="238">
        <f t="shared" si="132"/>
        <v>0</v>
      </c>
      <c r="BT251" s="29">
        <f>(DAY(BU251)*24+HOUR(BU251)+MINUTE(BU251)/60)/勤務日数!$F$17</f>
        <v>0</v>
      </c>
      <c r="BU251" s="202">
        <f t="shared" si="130"/>
        <v>0</v>
      </c>
    </row>
    <row r="252" spans="1:73" ht="12.6" customHeight="1">
      <c r="A252" s="174" t="str">
        <f t="shared" si="133"/>
        <v>STMF_BRANCH-1348</v>
      </c>
      <c r="B252" s="195">
        <v>35</v>
      </c>
      <c r="C252" s="240" t="s">
        <v>400</v>
      </c>
      <c r="D252" s="310" t="s">
        <v>350</v>
      </c>
      <c r="E252" s="286" t="s">
        <v>84</v>
      </c>
      <c r="F252" s="286" t="s">
        <v>85</v>
      </c>
      <c r="G252" s="286" t="s">
        <v>330</v>
      </c>
      <c r="H252" s="286" t="s">
        <v>688</v>
      </c>
      <c r="I252" s="286"/>
      <c r="J252" s="286"/>
      <c r="K252" s="286"/>
      <c r="L252" s="286"/>
      <c r="M252" s="286"/>
      <c r="N252" s="286"/>
      <c r="O252" s="287" t="s">
        <v>624</v>
      </c>
      <c r="P252" s="287" t="s">
        <v>1080</v>
      </c>
      <c r="Q252" s="216" t="s">
        <v>1081</v>
      </c>
      <c r="R252" s="29" t="s">
        <v>358</v>
      </c>
      <c r="S252" s="201">
        <v>0</v>
      </c>
      <c r="T252" s="203"/>
      <c r="U252" s="203"/>
      <c r="V252" s="202"/>
      <c r="W252" s="202"/>
      <c r="X252" s="202"/>
      <c r="Y252" s="202"/>
      <c r="Z252" s="203"/>
      <c r="AA252" s="203"/>
      <c r="AB252" s="203"/>
      <c r="AC252" s="202"/>
      <c r="AD252" s="202"/>
      <c r="AE252" s="202"/>
      <c r="AF252" s="202"/>
      <c r="AG252" s="203"/>
      <c r="AH252" s="203"/>
      <c r="AI252" s="203"/>
      <c r="AJ252" s="201"/>
      <c r="AK252" s="201"/>
      <c r="AL252" s="201"/>
      <c r="AM252" s="201"/>
      <c r="AN252" s="204"/>
      <c r="AO252" s="204"/>
      <c r="AP252" s="204"/>
      <c r="AQ252" s="204"/>
      <c r="AR252" s="204"/>
      <c r="AS252" s="204"/>
      <c r="AT252" s="204"/>
      <c r="AU252" s="204"/>
      <c r="AV252" s="204"/>
      <c r="AW252" s="204"/>
      <c r="AX252" s="204"/>
      <c r="AY252" s="204"/>
      <c r="AZ252" s="237">
        <f t="shared" si="142"/>
        <v>0</v>
      </c>
      <c r="BA252" s="238">
        <f t="shared" si="143"/>
        <v>0</v>
      </c>
      <c r="BB252" s="238">
        <f>BD252/勤務日数!$E$20</f>
        <v>0</v>
      </c>
      <c r="BC252" s="238">
        <f t="shared" si="125"/>
        <v>0</v>
      </c>
      <c r="BD252" s="29">
        <f>(DAY(BE252)*24+HOUR(BE252)+MINUTE(BE252)/60)/勤務日数!$F$17</f>
        <v>0</v>
      </c>
      <c r="BE252" s="202">
        <f t="shared" si="126"/>
        <v>0</v>
      </c>
      <c r="BF252" s="238">
        <f>BH252/勤務日数!$E$20</f>
        <v>0</v>
      </c>
      <c r="BG252" s="238">
        <f t="shared" si="134"/>
        <v>0</v>
      </c>
      <c r="BH252" s="29">
        <f>(DAY(BI252)*24+HOUR(BI252)+MINUTE(BI252)/60)/勤務日数!$F$17</f>
        <v>0</v>
      </c>
      <c r="BI252" s="202">
        <f t="shared" si="127"/>
        <v>0</v>
      </c>
      <c r="BJ252" s="238">
        <f>BL252/勤務日数!$E$20</f>
        <v>0</v>
      </c>
      <c r="BK252" s="238">
        <f t="shared" si="135"/>
        <v>0</v>
      </c>
      <c r="BL252" s="29">
        <f>(DAY(BM252)*24+HOUR(BM252)+MINUTE(BM252)/60)/勤務日数!$F$17</f>
        <v>0</v>
      </c>
      <c r="BM252" s="202">
        <f t="shared" si="128"/>
        <v>0</v>
      </c>
      <c r="BN252" s="238">
        <f>BP252/勤務日数!$E$20</f>
        <v>0</v>
      </c>
      <c r="BO252" s="238">
        <f t="shared" si="131"/>
        <v>0</v>
      </c>
      <c r="BP252" s="29">
        <f>(DAY(BQ252)*24+HOUR(BQ252)+MINUTE(BQ252)/60)/勤務日数!$F$17</f>
        <v>0</v>
      </c>
      <c r="BQ252" s="202">
        <f t="shared" si="129"/>
        <v>0</v>
      </c>
      <c r="BR252" s="238">
        <f>BT252/勤務日数!$E$20</f>
        <v>0</v>
      </c>
      <c r="BS252" s="238">
        <f t="shared" si="132"/>
        <v>0</v>
      </c>
      <c r="BT252" s="29">
        <f>(DAY(BU252)*24+HOUR(BU252)+MINUTE(BU252)/60)/勤務日数!$F$17</f>
        <v>0</v>
      </c>
      <c r="BU252" s="202">
        <f t="shared" si="130"/>
        <v>0</v>
      </c>
    </row>
    <row r="253" spans="1:73" ht="12.6" customHeight="1">
      <c r="A253" s="174" t="str">
        <f t="shared" si="133"/>
        <v>STMF_KAIZEN-222</v>
      </c>
      <c r="B253" s="195">
        <v>36</v>
      </c>
      <c r="C253" s="240" t="s">
        <v>400</v>
      </c>
      <c r="D253" s="310" t="s">
        <v>365</v>
      </c>
      <c r="E253" s="286" t="s">
        <v>84</v>
      </c>
      <c r="F253" s="286" t="s">
        <v>85</v>
      </c>
      <c r="G253" s="286" t="s">
        <v>330</v>
      </c>
      <c r="H253" s="286" t="s">
        <v>354</v>
      </c>
      <c r="I253" s="286" t="s">
        <v>355</v>
      </c>
      <c r="J253" s="286"/>
      <c r="K253" s="286"/>
      <c r="L253" s="286"/>
      <c r="M253" s="286"/>
      <c r="N253" s="286"/>
      <c r="O253" s="287" t="s">
        <v>222</v>
      </c>
      <c r="P253" s="287" t="s">
        <v>1092</v>
      </c>
      <c r="Q253" s="200" t="s">
        <v>1093</v>
      </c>
      <c r="R253" s="29" t="s">
        <v>359</v>
      </c>
      <c r="S253" s="201">
        <v>0</v>
      </c>
      <c r="T253" s="203"/>
      <c r="U253" s="203"/>
      <c r="V253" s="202"/>
      <c r="W253" s="202"/>
      <c r="X253" s="202"/>
      <c r="Y253" s="202"/>
      <c r="Z253" s="203"/>
      <c r="AA253" s="203"/>
      <c r="AB253" s="203"/>
      <c r="AC253" s="202"/>
      <c r="AD253" s="202"/>
      <c r="AE253" s="202"/>
      <c r="AF253" s="202"/>
      <c r="AG253" s="203"/>
      <c r="AH253" s="203"/>
      <c r="AI253" s="203"/>
      <c r="AJ253" s="201"/>
      <c r="AK253" s="201"/>
      <c r="AL253" s="201"/>
      <c r="AM253" s="201"/>
      <c r="AN253" s="204"/>
      <c r="AO253" s="204"/>
      <c r="AP253" s="204"/>
      <c r="AQ253" s="204"/>
      <c r="AR253" s="204"/>
      <c r="AS253" s="204"/>
      <c r="AT253" s="204"/>
      <c r="AU253" s="204"/>
      <c r="AV253" s="204"/>
      <c r="AW253" s="204"/>
      <c r="AX253" s="204"/>
      <c r="AY253" s="204"/>
      <c r="AZ253" s="237">
        <f t="shared" si="142"/>
        <v>0</v>
      </c>
      <c r="BA253" s="238">
        <f t="shared" si="143"/>
        <v>0</v>
      </c>
      <c r="BB253" s="238">
        <f>BD253/勤務日数!$E$20</f>
        <v>0</v>
      </c>
      <c r="BC253" s="238">
        <f t="shared" ref="BC253:BC316" si="144">IF($BC$5=0,0,BD253/$BC$5)</f>
        <v>0</v>
      </c>
      <c r="BD253" s="29">
        <f>(DAY(BE253)*24+HOUR(BE253)+MINUTE(BE253)/60)/勤務日数!$F$17</f>
        <v>0</v>
      </c>
      <c r="BE253" s="202">
        <f t="shared" ref="BE253:BE316" si="145">IF(ISBLANK($C253),0,SUMIF($T$4:$AX$4,BC$4,$T253:$AX253))</f>
        <v>0</v>
      </c>
      <c r="BF253" s="238">
        <f>BH253/勤務日数!$E$20</f>
        <v>0</v>
      </c>
      <c r="BG253" s="238">
        <f t="shared" si="134"/>
        <v>0</v>
      </c>
      <c r="BH253" s="29">
        <f>(DAY(BI253)*24+HOUR(BI253)+MINUTE(BI253)/60)/勤務日数!$F$17</f>
        <v>0</v>
      </c>
      <c r="BI253" s="202">
        <f t="shared" ref="BI253:BI316" si="146">IF(ISBLANK($C253),0,SUMIF($T$4:$AX$4,BG$4,$T253:$AX253))</f>
        <v>0</v>
      </c>
      <c r="BJ253" s="238">
        <f>BL253/勤務日数!$E$20</f>
        <v>0</v>
      </c>
      <c r="BK253" s="238">
        <f t="shared" si="135"/>
        <v>0</v>
      </c>
      <c r="BL253" s="29">
        <f>(DAY(BM253)*24+HOUR(BM253)+MINUTE(BM253)/60)/勤務日数!$F$17</f>
        <v>0</v>
      </c>
      <c r="BM253" s="202">
        <f t="shared" ref="BM253:BM316" si="147">IF(ISBLANK($C253),0,SUMIF($T$4:$AX$4,BK$4,$T253:$AX253))</f>
        <v>0</v>
      </c>
      <c r="BN253" s="238">
        <f>BP253/勤務日数!$E$20</f>
        <v>0</v>
      </c>
      <c r="BO253" s="238">
        <f t="shared" si="131"/>
        <v>0</v>
      </c>
      <c r="BP253" s="29">
        <f>(DAY(BQ253)*24+HOUR(BQ253)+MINUTE(BQ253)/60)/勤務日数!$F$17</f>
        <v>0</v>
      </c>
      <c r="BQ253" s="202">
        <f t="shared" ref="BQ253:BQ316" si="148">IF(ISBLANK($C253),0,SUMIF($T$4:$AX$4,BO$4,$T253:$AX253))</f>
        <v>0</v>
      </c>
      <c r="BR253" s="238">
        <f>BT253/勤務日数!$E$20</f>
        <v>0</v>
      </c>
      <c r="BS253" s="238">
        <f t="shared" si="132"/>
        <v>0</v>
      </c>
      <c r="BT253" s="29">
        <f>(DAY(BU253)*24+HOUR(BU253)+MINUTE(BU253)/60)/勤務日数!$F$17</f>
        <v>0</v>
      </c>
      <c r="BU253" s="202">
        <f t="shared" ref="BU253:BU316" si="149">IF(ISBLANK($C253),0,SUMIF($T$4:$AX$4,BS$4,$T253:$AX253))</f>
        <v>0</v>
      </c>
    </row>
    <row r="254" spans="1:73" ht="12.6" customHeight="1">
      <c r="A254" s="174" t="str">
        <f t="shared" si="133"/>
        <v>STMF_KAIZEN-224</v>
      </c>
      <c r="B254" s="195">
        <v>37</v>
      </c>
      <c r="C254" s="240" t="s">
        <v>400</v>
      </c>
      <c r="D254" s="310" t="s">
        <v>365</v>
      </c>
      <c r="E254" s="286" t="s">
        <v>84</v>
      </c>
      <c r="F254" s="286" t="s">
        <v>85</v>
      </c>
      <c r="G254" s="286" t="s">
        <v>330</v>
      </c>
      <c r="H254" s="286" t="s">
        <v>354</v>
      </c>
      <c r="I254" s="286" t="s">
        <v>355</v>
      </c>
      <c r="J254" s="286"/>
      <c r="K254" s="286"/>
      <c r="L254" s="286"/>
      <c r="M254" s="286"/>
      <c r="N254" s="286"/>
      <c r="O254" s="287" t="s">
        <v>222</v>
      </c>
      <c r="P254" s="287" t="s">
        <v>1188</v>
      </c>
      <c r="Q254" s="216" t="s">
        <v>1189</v>
      </c>
      <c r="R254" s="29" t="s">
        <v>359</v>
      </c>
      <c r="S254" s="201">
        <v>0</v>
      </c>
      <c r="T254" s="203"/>
      <c r="U254" s="203"/>
      <c r="V254" s="202"/>
      <c r="W254" s="202"/>
      <c r="X254" s="202"/>
      <c r="Y254" s="202"/>
      <c r="Z254" s="203"/>
      <c r="AA254" s="203"/>
      <c r="AB254" s="203"/>
      <c r="AC254" s="202"/>
      <c r="AD254" s="202"/>
      <c r="AE254" s="202"/>
      <c r="AF254" s="202"/>
      <c r="AG254" s="203"/>
      <c r="AH254" s="203"/>
      <c r="AI254" s="203"/>
      <c r="AJ254" s="201"/>
      <c r="AK254" s="201"/>
      <c r="AL254" s="201"/>
      <c r="AM254" s="201"/>
      <c r="AN254" s="204"/>
      <c r="AO254" s="204"/>
      <c r="AP254" s="204"/>
      <c r="AQ254" s="204"/>
      <c r="AR254" s="204"/>
      <c r="AS254" s="204"/>
      <c r="AT254" s="204"/>
      <c r="AU254" s="204"/>
      <c r="AV254" s="204"/>
      <c r="AW254" s="204"/>
      <c r="AX254" s="204"/>
      <c r="AY254" s="204"/>
      <c r="AZ254" s="237">
        <f t="shared" si="142"/>
        <v>0</v>
      </c>
      <c r="BA254" s="238">
        <f t="shared" si="143"/>
        <v>0</v>
      </c>
      <c r="BB254" s="238">
        <f>BD254/勤務日数!$E$20</f>
        <v>0</v>
      </c>
      <c r="BC254" s="238">
        <f t="shared" si="144"/>
        <v>0</v>
      </c>
      <c r="BD254" s="29">
        <f>(DAY(BE254)*24+HOUR(BE254)+MINUTE(BE254)/60)/勤務日数!$F$17</f>
        <v>0</v>
      </c>
      <c r="BE254" s="202">
        <f t="shared" si="145"/>
        <v>0</v>
      </c>
      <c r="BF254" s="238">
        <f>BH254/勤務日数!$E$20</f>
        <v>0</v>
      </c>
      <c r="BG254" s="238">
        <f t="shared" si="134"/>
        <v>0</v>
      </c>
      <c r="BH254" s="29">
        <f>(DAY(BI254)*24+HOUR(BI254)+MINUTE(BI254)/60)/勤務日数!$F$17</f>
        <v>0</v>
      </c>
      <c r="BI254" s="202">
        <f t="shared" si="146"/>
        <v>0</v>
      </c>
      <c r="BJ254" s="238">
        <f>BL254/勤務日数!$E$20</f>
        <v>0</v>
      </c>
      <c r="BK254" s="238">
        <f t="shared" si="135"/>
        <v>0</v>
      </c>
      <c r="BL254" s="29">
        <f>(DAY(BM254)*24+HOUR(BM254)+MINUTE(BM254)/60)/勤務日数!$F$17</f>
        <v>0</v>
      </c>
      <c r="BM254" s="202">
        <f t="shared" si="147"/>
        <v>0</v>
      </c>
      <c r="BN254" s="238">
        <f>BP254/勤務日数!$E$20</f>
        <v>0</v>
      </c>
      <c r="BO254" s="238">
        <f t="shared" si="131"/>
        <v>0</v>
      </c>
      <c r="BP254" s="29">
        <f>(DAY(BQ254)*24+HOUR(BQ254)+MINUTE(BQ254)/60)/勤務日数!$F$17</f>
        <v>0</v>
      </c>
      <c r="BQ254" s="202">
        <f t="shared" si="148"/>
        <v>0</v>
      </c>
      <c r="BR254" s="238">
        <f>BT254/勤務日数!$E$20</f>
        <v>0</v>
      </c>
      <c r="BS254" s="238">
        <f t="shared" si="132"/>
        <v>0</v>
      </c>
      <c r="BT254" s="29">
        <f>(DAY(BU254)*24+HOUR(BU254)+MINUTE(BU254)/60)/勤務日数!$F$17</f>
        <v>0</v>
      </c>
      <c r="BU254" s="202">
        <f t="shared" si="149"/>
        <v>0</v>
      </c>
    </row>
    <row r="255" spans="1:73" ht="12.6" customHeight="1">
      <c r="A255" s="174" t="str">
        <f t="shared" si="133"/>
        <v>STMF_BRANCH-1353</v>
      </c>
      <c r="B255" s="195">
        <v>38</v>
      </c>
      <c r="C255" s="240" t="s">
        <v>400</v>
      </c>
      <c r="D255" s="310" t="s">
        <v>350</v>
      </c>
      <c r="E255" s="286" t="s">
        <v>84</v>
      </c>
      <c r="F255" s="286" t="s">
        <v>85</v>
      </c>
      <c r="G255" s="286" t="s">
        <v>330</v>
      </c>
      <c r="H255" s="286" t="s">
        <v>688</v>
      </c>
      <c r="I255" s="286"/>
      <c r="J255" s="286"/>
      <c r="K255" s="286"/>
      <c r="L255" s="286"/>
      <c r="M255" s="286"/>
      <c r="N255" s="286"/>
      <c r="O255" s="287" t="s">
        <v>624</v>
      </c>
      <c r="P255" s="287" t="s">
        <v>1167</v>
      </c>
      <c r="Q255" s="216" t="s">
        <v>1168</v>
      </c>
      <c r="R255" s="29" t="s">
        <v>358</v>
      </c>
      <c r="S255" s="201">
        <v>0</v>
      </c>
      <c r="T255" s="203"/>
      <c r="U255" s="203"/>
      <c r="V255" s="202"/>
      <c r="W255" s="202"/>
      <c r="X255" s="202"/>
      <c r="Y255" s="202"/>
      <c r="Z255" s="203"/>
      <c r="AA255" s="203"/>
      <c r="AB255" s="203"/>
      <c r="AC255" s="202"/>
      <c r="AD255" s="202"/>
      <c r="AE255" s="202"/>
      <c r="AF255" s="202"/>
      <c r="AG255" s="203"/>
      <c r="AH255" s="203"/>
      <c r="AI255" s="203"/>
      <c r="AJ255" s="201"/>
      <c r="AK255" s="201"/>
      <c r="AL255" s="201"/>
      <c r="AM255" s="201"/>
      <c r="AN255" s="204"/>
      <c r="AO255" s="204"/>
      <c r="AP255" s="204"/>
      <c r="AQ255" s="204"/>
      <c r="AR255" s="204"/>
      <c r="AS255" s="204"/>
      <c r="AT255" s="204"/>
      <c r="AU255" s="204"/>
      <c r="AV255" s="204"/>
      <c r="AW255" s="204"/>
      <c r="AX255" s="204"/>
      <c r="AY255" s="204"/>
      <c r="AZ255" s="237">
        <f t="shared" si="142"/>
        <v>0</v>
      </c>
      <c r="BA255" s="238">
        <f t="shared" si="143"/>
        <v>0</v>
      </c>
      <c r="BB255" s="238">
        <f>BD255/勤務日数!$E$20</f>
        <v>0</v>
      </c>
      <c r="BC255" s="238">
        <f t="shared" si="144"/>
        <v>0</v>
      </c>
      <c r="BD255" s="29">
        <f>(DAY(BE255)*24+HOUR(BE255)+MINUTE(BE255)/60)/勤務日数!$F$17</f>
        <v>0</v>
      </c>
      <c r="BE255" s="202">
        <f t="shared" si="145"/>
        <v>0</v>
      </c>
      <c r="BF255" s="238">
        <f>BH255/勤務日数!$E$20</f>
        <v>0</v>
      </c>
      <c r="BG255" s="238">
        <f t="shared" si="134"/>
        <v>0</v>
      </c>
      <c r="BH255" s="29">
        <f>(DAY(BI255)*24+HOUR(BI255)+MINUTE(BI255)/60)/勤務日数!$F$17</f>
        <v>0</v>
      </c>
      <c r="BI255" s="202">
        <f t="shared" si="146"/>
        <v>0</v>
      </c>
      <c r="BJ255" s="238">
        <f>BL255/勤務日数!$E$20</f>
        <v>0</v>
      </c>
      <c r="BK255" s="238">
        <f t="shared" si="135"/>
        <v>0</v>
      </c>
      <c r="BL255" s="29">
        <f>(DAY(BM255)*24+HOUR(BM255)+MINUTE(BM255)/60)/勤務日数!$F$17</f>
        <v>0</v>
      </c>
      <c r="BM255" s="202">
        <f t="shared" si="147"/>
        <v>0</v>
      </c>
      <c r="BN255" s="238">
        <f>BP255/勤務日数!$E$20</f>
        <v>0</v>
      </c>
      <c r="BO255" s="238">
        <f t="shared" si="131"/>
        <v>0</v>
      </c>
      <c r="BP255" s="29">
        <f>(DAY(BQ255)*24+HOUR(BQ255)+MINUTE(BQ255)/60)/勤務日数!$F$17</f>
        <v>0</v>
      </c>
      <c r="BQ255" s="202">
        <f t="shared" si="148"/>
        <v>0</v>
      </c>
      <c r="BR255" s="238">
        <f>BT255/勤務日数!$E$20</f>
        <v>0</v>
      </c>
      <c r="BS255" s="238">
        <f t="shared" si="132"/>
        <v>0</v>
      </c>
      <c r="BT255" s="29">
        <f>(DAY(BU255)*24+HOUR(BU255)+MINUTE(BU255)/60)/勤務日数!$F$17</f>
        <v>0</v>
      </c>
      <c r="BU255" s="202">
        <f t="shared" si="149"/>
        <v>0</v>
      </c>
    </row>
    <row r="256" spans="1:73" ht="12.6" customHeight="1">
      <c r="A256" s="174" t="str">
        <f t="shared" si="133"/>
        <v>STMF_BRANCH-1354</v>
      </c>
      <c r="B256" s="195">
        <v>39</v>
      </c>
      <c r="C256" s="240" t="s">
        <v>400</v>
      </c>
      <c r="D256" s="310" t="s">
        <v>365</v>
      </c>
      <c r="E256" s="286" t="s">
        <v>84</v>
      </c>
      <c r="F256" s="286" t="s">
        <v>85</v>
      </c>
      <c r="G256" s="286" t="s">
        <v>39</v>
      </c>
      <c r="H256" s="286" t="s">
        <v>352</v>
      </c>
      <c r="I256" s="286"/>
      <c r="J256" s="286"/>
      <c r="K256" s="286"/>
      <c r="L256" s="286"/>
      <c r="M256" s="286"/>
      <c r="N256" s="286"/>
      <c r="O256" s="287" t="s">
        <v>222</v>
      </c>
      <c r="P256" s="287" t="s">
        <v>1185</v>
      </c>
      <c r="Q256" s="200" t="s">
        <v>1197</v>
      </c>
      <c r="R256" s="29" t="s">
        <v>237</v>
      </c>
      <c r="S256" s="201">
        <v>0</v>
      </c>
      <c r="T256" s="203"/>
      <c r="U256" s="203"/>
      <c r="V256" s="202"/>
      <c r="W256" s="202"/>
      <c r="X256" s="202"/>
      <c r="Y256" s="202"/>
      <c r="Z256" s="203"/>
      <c r="AA256" s="203"/>
      <c r="AB256" s="203"/>
      <c r="AC256" s="202"/>
      <c r="AD256" s="202"/>
      <c r="AE256" s="202"/>
      <c r="AF256" s="202"/>
      <c r="AG256" s="203"/>
      <c r="AH256" s="203"/>
      <c r="AI256" s="203"/>
      <c r="AJ256" s="201"/>
      <c r="AK256" s="201"/>
      <c r="AL256" s="201"/>
      <c r="AM256" s="201"/>
      <c r="AN256" s="204"/>
      <c r="AO256" s="204"/>
      <c r="AP256" s="204"/>
      <c r="AQ256" s="204"/>
      <c r="AR256" s="204"/>
      <c r="AS256" s="204"/>
      <c r="AT256" s="204"/>
      <c r="AU256" s="204"/>
      <c r="AV256" s="204"/>
      <c r="AW256" s="204"/>
      <c r="AX256" s="204"/>
      <c r="AY256" s="204"/>
      <c r="AZ256" s="237">
        <f t="shared" si="142"/>
        <v>0</v>
      </c>
      <c r="BA256" s="238">
        <f t="shared" si="143"/>
        <v>0</v>
      </c>
      <c r="BB256" s="238">
        <f>BD256/勤務日数!$E$20</f>
        <v>0</v>
      </c>
      <c r="BC256" s="238">
        <f t="shared" si="144"/>
        <v>0</v>
      </c>
      <c r="BD256" s="29">
        <f>(DAY(BE256)*24+HOUR(BE256)+MINUTE(BE256)/60)/勤務日数!$F$17</f>
        <v>0</v>
      </c>
      <c r="BE256" s="202">
        <f t="shared" si="145"/>
        <v>0</v>
      </c>
      <c r="BF256" s="238">
        <f>BH256/勤務日数!$E$20</f>
        <v>0</v>
      </c>
      <c r="BG256" s="238">
        <f t="shared" si="134"/>
        <v>0</v>
      </c>
      <c r="BH256" s="29">
        <f>(DAY(BI256)*24+HOUR(BI256)+MINUTE(BI256)/60)/勤務日数!$F$17</f>
        <v>0</v>
      </c>
      <c r="BI256" s="202">
        <f t="shared" si="146"/>
        <v>0</v>
      </c>
      <c r="BJ256" s="238">
        <f>BL256/勤務日数!$E$20</f>
        <v>0</v>
      </c>
      <c r="BK256" s="238">
        <f t="shared" si="135"/>
        <v>0</v>
      </c>
      <c r="BL256" s="29">
        <f>(DAY(BM256)*24+HOUR(BM256)+MINUTE(BM256)/60)/勤務日数!$F$17</f>
        <v>0</v>
      </c>
      <c r="BM256" s="202">
        <f t="shared" si="147"/>
        <v>0</v>
      </c>
      <c r="BN256" s="238">
        <f>BP256/勤務日数!$E$20</f>
        <v>0</v>
      </c>
      <c r="BO256" s="238">
        <f t="shared" si="131"/>
        <v>0</v>
      </c>
      <c r="BP256" s="29">
        <f>(DAY(BQ256)*24+HOUR(BQ256)+MINUTE(BQ256)/60)/勤務日数!$F$17</f>
        <v>0</v>
      </c>
      <c r="BQ256" s="202">
        <f t="shared" si="148"/>
        <v>0</v>
      </c>
      <c r="BR256" s="238">
        <f>BT256/勤務日数!$E$20</f>
        <v>0</v>
      </c>
      <c r="BS256" s="238">
        <f t="shared" si="132"/>
        <v>0</v>
      </c>
      <c r="BT256" s="29">
        <f>(DAY(BU256)*24+HOUR(BU256)+MINUTE(BU256)/60)/勤務日数!$F$17</f>
        <v>0</v>
      </c>
      <c r="BU256" s="202">
        <f t="shared" si="149"/>
        <v>0</v>
      </c>
    </row>
    <row r="257" spans="1:73" ht="12.6" customHeight="1">
      <c r="A257" s="174" t="str">
        <f t="shared" si="133"/>
        <v>STMF_BRANCH-1355</v>
      </c>
      <c r="B257" s="195">
        <v>40</v>
      </c>
      <c r="C257" s="240" t="s">
        <v>400</v>
      </c>
      <c r="D257" s="310" t="s">
        <v>365</v>
      </c>
      <c r="E257" s="286" t="s">
        <v>84</v>
      </c>
      <c r="F257" s="286" t="s">
        <v>85</v>
      </c>
      <c r="G257" s="286" t="s">
        <v>39</v>
      </c>
      <c r="H257" s="286" t="s">
        <v>352</v>
      </c>
      <c r="I257" s="286"/>
      <c r="J257" s="286"/>
      <c r="K257" s="286"/>
      <c r="L257" s="286"/>
      <c r="M257" s="286"/>
      <c r="N257" s="286"/>
      <c r="O257" s="287" t="s">
        <v>222</v>
      </c>
      <c r="P257" s="287" t="s">
        <v>1198</v>
      </c>
      <c r="Q257" s="216" t="s">
        <v>1199</v>
      </c>
      <c r="R257" s="29" t="s">
        <v>237</v>
      </c>
      <c r="S257" s="201">
        <v>0</v>
      </c>
      <c r="T257" s="203"/>
      <c r="U257" s="203"/>
      <c r="V257" s="202"/>
      <c r="W257" s="202"/>
      <c r="X257" s="202"/>
      <c r="Y257" s="202"/>
      <c r="Z257" s="203"/>
      <c r="AA257" s="203"/>
      <c r="AB257" s="203"/>
      <c r="AC257" s="202"/>
      <c r="AD257" s="202"/>
      <c r="AE257" s="202"/>
      <c r="AF257" s="202"/>
      <c r="AG257" s="203"/>
      <c r="AH257" s="203"/>
      <c r="AI257" s="203"/>
      <c r="AJ257" s="201"/>
      <c r="AK257" s="201"/>
      <c r="AL257" s="201"/>
      <c r="AM257" s="201"/>
      <c r="AN257" s="204"/>
      <c r="AO257" s="204"/>
      <c r="AP257" s="204"/>
      <c r="AQ257" s="204"/>
      <c r="AR257" s="204"/>
      <c r="AS257" s="204"/>
      <c r="AT257" s="204"/>
      <c r="AU257" s="204"/>
      <c r="AV257" s="204"/>
      <c r="AW257" s="204"/>
      <c r="AX257" s="204"/>
      <c r="AY257" s="204"/>
      <c r="AZ257" s="237">
        <f t="shared" si="142"/>
        <v>0</v>
      </c>
      <c r="BA257" s="238">
        <f t="shared" si="143"/>
        <v>0</v>
      </c>
      <c r="BB257" s="238">
        <f>BD257/勤務日数!$E$20</f>
        <v>0</v>
      </c>
      <c r="BC257" s="238">
        <f t="shared" si="144"/>
        <v>0</v>
      </c>
      <c r="BD257" s="29">
        <f>(DAY(BE257)*24+HOUR(BE257)+MINUTE(BE257)/60)/勤務日数!$F$17</f>
        <v>0</v>
      </c>
      <c r="BE257" s="202">
        <f t="shared" si="145"/>
        <v>0</v>
      </c>
      <c r="BF257" s="238">
        <f>BH257/勤務日数!$E$20</f>
        <v>0</v>
      </c>
      <c r="BG257" s="238">
        <f t="shared" si="134"/>
        <v>0</v>
      </c>
      <c r="BH257" s="29">
        <f>(DAY(BI257)*24+HOUR(BI257)+MINUTE(BI257)/60)/勤務日数!$F$17</f>
        <v>0</v>
      </c>
      <c r="BI257" s="202">
        <f t="shared" si="146"/>
        <v>0</v>
      </c>
      <c r="BJ257" s="238">
        <f>BL257/勤務日数!$E$20</f>
        <v>0</v>
      </c>
      <c r="BK257" s="238">
        <f t="shared" si="135"/>
        <v>0</v>
      </c>
      <c r="BL257" s="29">
        <f>(DAY(BM257)*24+HOUR(BM257)+MINUTE(BM257)/60)/勤務日数!$F$17</f>
        <v>0</v>
      </c>
      <c r="BM257" s="202">
        <f t="shared" si="147"/>
        <v>0</v>
      </c>
      <c r="BN257" s="238">
        <f>BP257/勤務日数!$E$20</f>
        <v>0</v>
      </c>
      <c r="BO257" s="238">
        <f t="shared" si="131"/>
        <v>0</v>
      </c>
      <c r="BP257" s="29">
        <f>(DAY(BQ257)*24+HOUR(BQ257)+MINUTE(BQ257)/60)/勤務日数!$F$17</f>
        <v>0</v>
      </c>
      <c r="BQ257" s="202">
        <f t="shared" si="148"/>
        <v>0</v>
      </c>
      <c r="BR257" s="238">
        <f>BT257/勤務日数!$E$20</f>
        <v>0</v>
      </c>
      <c r="BS257" s="238">
        <f t="shared" si="132"/>
        <v>0</v>
      </c>
      <c r="BT257" s="29">
        <f>(DAY(BU257)*24+HOUR(BU257)+MINUTE(BU257)/60)/勤務日数!$F$17</f>
        <v>0</v>
      </c>
      <c r="BU257" s="202">
        <f t="shared" si="149"/>
        <v>0</v>
      </c>
    </row>
    <row r="258" spans="1:73" ht="12.6" customHeight="1">
      <c r="A258" s="174" t="str">
        <f t="shared" si="133"/>
        <v>STMF_BRANCH-1357</v>
      </c>
      <c r="B258" s="195">
        <v>41</v>
      </c>
      <c r="C258" s="240" t="s">
        <v>400</v>
      </c>
      <c r="D258" s="310" t="s">
        <v>350</v>
      </c>
      <c r="E258" s="286" t="s">
        <v>84</v>
      </c>
      <c r="F258" s="286" t="s">
        <v>85</v>
      </c>
      <c r="G258" s="286" t="s">
        <v>197</v>
      </c>
      <c r="H258" s="286" t="s">
        <v>351</v>
      </c>
      <c r="I258" s="286"/>
      <c r="J258" s="286"/>
      <c r="K258" s="286"/>
      <c r="L258" s="286"/>
      <c r="M258" s="286"/>
      <c r="N258" s="286"/>
      <c r="O258" s="287" t="s">
        <v>624</v>
      </c>
      <c r="P258" s="283" t="s">
        <v>1276</v>
      </c>
      <c r="Q258" s="216" t="s">
        <v>1277</v>
      </c>
      <c r="R258" s="29" t="s">
        <v>240</v>
      </c>
      <c r="S258" s="201">
        <v>0</v>
      </c>
      <c r="T258" s="203"/>
      <c r="U258" s="203"/>
      <c r="V258" s="202"/>
      <c r="W258" s="202"/>
      <c r="X258" s="202"/>
      <c r="Y258" s="202"/>
      <c r="Z258" s="203"/>
      <c r="AA258" s="203"/>
      <c r="AB258" s="203"/>
      <c r="AC258" s="202"/>
      <c r="AD258" s="202"/>
      <c r="AE258" s="202"/>
      <c r="AF258" s="202"/>
      <c r="AG258" s="203"/>
      <c r="AH258" s="203"/>
      <c r="AI258" s="203"/>
      <c r="AJ258" s="201"/>
      <c r="AK258" s="201"/>
      <c r="AL258" s="201"/>
      <c r="AM258" s="201"/>
      <c r="AN258" s="204"/>
      <c r="AO258" s="204"/>
      <c r="AP258" s="204"/>
      <c r="AQ258" s="204"/>
      <c r="AR258" s="204"/>
      <c r="AS258" s="204"/>
      <c r="AT258" s="204"/>
      <c r="AU258" s="204"/>
      <c r="AV258" s="204"/>
      <c r="AW258" s="204"/>
      <c r="AX258" s="204"/>
      <c r="AY258" s="204"/>
      <c r="AZ258" s="237">
        <f t="shared" si="142"/>
        <v>0</v>
      </c>
      <c r="BA258" s="238">
        <f t="shared" si="143"/>
        <v>0</v>
      </c>
      <c r="BB258" s="238">
        <f>BD258/勤務日数!$E$20</f>
        <v>0</v>
      </c>
      <c r="BC258" s="238">
        <f t="shared" si="144"/>
        <v>0</v>
      </c>
      <c r="BD258" s="29">
        <f>(DAY(BE258)*24+HOUR(BE258)+MINUTE(BE258)/60)/勤務日数!$F$17</f>
        <v>0</v>
      </c>
      <c r="BE258" s="202">
        <f t="shared" si="145"/>
        <v>0</v>
      </c>
      <c r="BF258" s="238">
        <f>BH258/勤務日数!$E$20</f>
        <v>0</v>
      </c>
      <c r="BG258" s="238">
        <f t="shared" si="134"/>
        <v>0</v>
      </c>
      <c r="BH258" s="29">
        <f>(DAY(BI258)*24+HOUR(BI258)+MINUTE(BI258)/60)/勤務日数!$F$17</f>
        <v>0</v>
      </c>
      <c r="BI258" s="202">
        <f t="shared" si="146"/>
        <v>0</v>
      </c>
      <c r="BJ258" s="238">
        <f>BL258/勤務日数!$E$20</f>
        <v>0</v>
      </c>
      <c r="BK258" s="238">
        <f t="shared" si="135"/>
        <v>0</v>
      </c>
      <c r="BL258" s="29">
        <f>(DAY(BM258)*24+HOUR(BM258)+MINUTE(BM258)/60)/勤務日数!$F$17</f>
        <v>0</v>
      </c>
      <c r="BM258" s="202">
        <f t="shared" si="147"/>
        <v>0</v>
      </c>
      <c r="BN258" s="238">
        <f>BP258/勤務日数!$E$20</f>
        <v>0</v>
      </c>
      <c r="BO258" s="238">
        <f t="shared" si="131"/>
        <v>0</v>
      </c>
      <c r="BP258" s="29">
        <f>(DAY(BQ258)*24+HOUR(BQ258)+MINUTE(BQ258)/60)/勤務日数!$F$17</f>
        <v>0</v>
      </c>
      <c r="BQ258" s="202">
        <f t="shared" si="148"/>
        <v>0</v>
      </c>
      <c r="BR258" s="238">
        <f>BT258/勤務日数!$E$20</f>
        <v>0</v>
      </c>
      <c r="BS258" s="238">
        <f t="shared" si="132"/>
        <v>0</v>
      </c>
      <c r="BT258" s="29">
        <f>(DAY(BU258)*24+HOUR(BU258)+MINUTE(BU258)/60)/勤務日数!$F$17</f>
        <v>0</v>
      </c>
      <c r="BU258" s="202">
        <f t="shared" si="149"/>
        <v>0</v>
      </c>
    </row>
    <row r="259" spans="1:73" ht="12.6" customHeight="1">
      <c r="A259" s="174" t="str">
        <f t="shared" si="133"/>
        <v>STMF_BRANCH-1356</v>
      </c>
      <c r="B259" s="195">
        <v>42</v>
      </c>
      <c r="C259" s="240" t="s">
        <v>400</v>
      </c>
      <c r="D259" s="310" t="s">
        <v>365</v>
      </c>
      <c r="E259" s="286" t="s">
        <v>84</v>
      </c>
      <c r="F259" s="286" t="s">
        <v>85</v>
      </c>
      <c r="G259" s="286" t="s">
        <v>971</v>
      </c>
      <c r="H259" s="286"/>
      <c r="I259" s="286"/>
      <c r="J259" s="286"/>
      <c r="K259" s="286"/>
      <c r="L259" s="286"/>
      <c r="M259" s="286"/>
      <c r="N259" s="286"/>
      <c r="O259" s="287" t="s">
        <v>624</v>
      </c>
      <c r="P259" s="283" t="s">
        <v>1228</v>
      </c>
      <c r="Q259" s="216" t="s">
        <v>1278</v>
      </c>
      <c r="R259" s="29" t="s">
        <v>283</v>
      </c>
      <c r="S259" s="201">
        <v>0</v>
      </c>
      <c r="T259" s="203"/>
      <c r="U259" s="203"/>
      <c r="V259" s="202"/>
      <c r="W259" s="202"/>
      <c r="X259" s="202"/>
      <c r="Y259" s="202"/>
      <c r="Z259" s="203"/>
      <c r="AA259" s="203"/>
      <c r="AB259" s="203"/>
      <c r="AC259" s="202"/>
      <c r="AD259" s="202"/>
      <c r="AE259" s="202"/>
      <c r="AF259" s="202"/>
      <c r="AG259" s="203"/>
      <c r="AH259" s="203"/>
      <c r="AI259" s="203"/>
      <c r="AJ259" s="201"/>
      <c r="AK259" s="201"/>
      <c r="AL259" s="201"/>
      <c r="AM259" s="201"/>
      <c r="AN259" s="204"/>
      <c r="AO259" s="204"/>
      <c r="AP259" s="204"/>
      <c r="AQ259" s="204"/>
      <c r="AR259" s="204"/>
      <c r="AS259" s="204"/>
      <c r="AT259" s="204"/>
      <c r="AU259" s="204"/>
      <c r="AV259" s="204"/>
      <c r="AW259" s="204"/>
      <c r="AX259" s="204"/>
      <c r="AY259" s="204"/>
      <c r="AZ259" s="237">
        <f t="shared" si="142"/>
        <v>0</v>
      </c>
      <c r="BA259" s="238">
        <f t="shared" si="143"/>
        <v>0</v>
      </c>
      <c r="BB259" s="238">
        <f>BD259/勤務日数!$E$20</f>
        <v>0</v>
      </c>
      <c r="BC259" s="238">
        <f t="shared" si="144"/>
        <v>0</v>
      </c>
      <c r="BD259" s="29">
        <f>(DAY(BE259)*24+HOUR(BE259)+MINUTE(BE259)/60)/勤務日数!$F$17</f>
        <v>0</v>
      </c>
      <c r="BE259" s="202">
        <f t="shared" si="145"/>
        <v>0</v>
      </c>
      <c r="BF259" s="238">
        <f>BH259/勤務日数!$E$20</f>
        <v>0</v>
      </c>
      <c r="BG259" s="238">
        <f t="shared" si="134"/>
        <v>0</v>
      </c>
      <c r="BH259" s="29">
        <f>(DAY(BI259)*24+HOUR(BI259)+MINUTE(BI259)/60)/勤務日数!$F$17</f>
        <v>0</v>
      </c>
      <c r="BI259" s="202">
        <f t="shared" si="146"/>
        <v>0</v>
      </c>
      <c r="BJ259" s="238">
        <f>BL259/勤務日数!$E$20</f>
        <v>0</v>
      </c>
      <c r="BK259" s="238">
        <f t="shared" si="135"/>
        <v>0</v>
      </c>
      <c r="BL259" s="29">
        <f>(DAY(BM259)*24+HOUR(BM259)+MINUTE(BM259)/60)/勤務日数!$F$17</f>
        <v>0</v>
      </c>
      <c r="BM259" s="202">
        <f t="shared" si="147"/>
        <v>0</v>
      </c>
      <c r="BN259" s="238">
        <f>BP259/勤務日数!$E$20</f>
        <v>0</v>
      </c>
      <c r="BO259" s="238">
        <f t="shared" si="131"/>
        <v>0</v>
      </c>
      <c r="BP259" s="29">
        <f>(DAY(BQ259)*24+HOUR(BQ259)+MINUTE(BQ259)/60)/勤務日数!$F$17</f>
        <v>0</v>
      </c>
      <c r="BQ259" s="202">
        <f t="shared" si="148"/>
        <v>0</v>
      </c>
      <c r="BR259" s="238">
        <f>BT259/勤務日数!$E$20</f>
        <v>0</v>
      </c>
      <c r="BS259" s="238">
        <f t="shared" si="132"/>
        <v>0</v>
      </c>
      <c r="BT259" s="29">
        <f>(DAY(BU259)*24+HOUR(BU259)+MINUTE(BU259)/60)/勤務日数!$F$17</f>
        <v>0</v>
      </c>
      <c r="BU259" s="202">
        <f t="shared" si="149"/>
        <v>0</v>
      </c>
    </row>
    <row r="260" spans="1:73" ht="12.6" customHeight="1">
      <c r="A260" s="174" t="str">
        <f t="shared" si="133"/>
        <v>STMF_KAIZEN-223</v>
      </c>
      <c r="B260" s="195">
        <v>43</v>
      </c>
      <c r="C260" s="240" t="s">
        <v>400</v>
      </c>
      <c r="D260" s="310" t="s">
        <v>350</v>
      </c>
      <c r="E260" s="286" t="s">
        <v>84</v>
      </c>
      <c r="F260" s="286" t="s">
        <v>85</v>
      </c>
      <c r="G260" s="286" t="s">
        <v>330</v>
      </c>
      <c r="H260" s="286" t="s">
        <v>354</v>
      </c>
      <c r="I260" s="286" t="s">
        <v>355</v>
      </c>
      <c r="J260" s="286"/>
      <c r="K260" s="286"/>
      <c r="L260" s="286"/>
      <c r="M260" s="286"/>
      <c r="N260" s="286"/>
      <c r="O260" s="287" t="s">
        <v>222</v>
      </c>
      <c r="P260" s="283" t="s">
        <v>1179</v>
      </c>
      <c r="Q260" s="200" t="s">
        <v>1181</v>
      </c>
      <c r="R260" s="29" t="s">
        <v>359</v>
      </c>
      <c r="S260" s="201">
        <v>0</v>
      </c>
      <c r="T260" s="203"/>
      <c r="U260" s="203"/>
      <c r="V260" s="202"/>
      <c r="W260" s="202"/>
      <c r="X260" s="202"/>
      <c r="Y260" s="202"/>
      <c r="Z260" s="203"/>
      <c r="AA260" s="203"/>
      <c r="AB260" s="203"/>
      <c r="AC260" s="202"/>
      <c r="AD260" s="202"/>
      <c r="AE260" s="202"/>
      <c r="AF260" s="202"/>
      <c r="AG260" s="203"/>
      <c r="AH260" s="203"/>
      <c r="AI260" s="203"/>
      <c r="AJ260" s="201"/>
      <c r="AK260" s="201"/>
      <c r="AL260" s="201"/>
      <c r="AM260" s="201"/>
      <c r="AN260" s="204"/>
      <c r="AO260" s="204"/>
      <c r="AP260" s="204"/>
      <c r="AQ260" s="204"/>
      <c r="AR260" s="204"/>
      <c r="AS260" s="204"/>
      <c r="AT260" s="204"/>
      <c r="AU260" s="204"/>
      <c r="AV260" s="204"/>
      <c r="AW260" s="204"/>
      <c r="AX260" s="204"/>
      <c r="AY260" s="204"/>
      <c r="AZ260" s="237">
        <f t="shared" si="142"/>
        <v>0</v>
      </c>
      <c r="BA260" s="238">
        <f t="shared" si="143"/>
        <v>0</v>
      </c>
      <c r="BB260" s="238">
        <f>BD260/勤務日数!$E$20</f>
        <v>0</v>
      </c>
      <c r="BC260" s="238">
        <f t="shared" si="144"/>
        <v>0</v>
      </c>
      <c r="BD260" s="29">
        <f>(DAY(BE260)*24+HOUR(BE260)+MINUTE(BE260)/60)/勤務日数!$F$17</f>
        <v>0</v>
      </c>
      <c r="BE260" s="202">
        <f t="shared" si="145"/>
        <v>0</v>
      </c>
      <c r="BF260" s="238">
        <f>BH260/勤務日数!$E$20</f>
        <v>0</v>
      </c>
      <c r="BG260" s="238">
        <f t="shared" si="134"/>
        <v>0</v>
      </c>
      <c r="BH260" s="29">
        <f>(DAY(BI260)*24+HOUR(BI260)+MINUTE(BI260)/60)/勤務日数!$F$17</f>
        <v>0</v>
      </c>
      <c r="BI260" s="202">
        <f t="shared" si="146"/>
        <v>0</v>
      </c>
      <c r="BJ260" s="238">
        <f>BL260/勤務日数!$E$20</f>
        <v>0</v>
      </c>
      <c r="BK260" s="238">
        <f t="shared" si="135"/>
        <v>0</v>
      </c>
      <c r="BL260" s="29">
        <f>(DAY(BM260)*24+HOUR(BM260)+MINUTE(BM260)/60)/勤務日数!$F$17</f>
        <v>0</v>
      </c>
      <c r="BM260" s="202">
        <f t="shared" si="147"/>
        <v>0</v>
      </c>
      <c r="BN260" s="238">
        <f>BP260/勤務日数!$E$20</f>
        <v>0</v>
      </c>
      <c r="BO260" s="238">
        <f t="shared" si="131"/>
        <v>0</v>
      </c>
      <c r="BP260" s="29">
        <f>(DAY(BQ260)*24+HOUR(BQ260)+MINUTE(BQ260)/60)/勤務日数!$F$17</f>
        <v>0</v>
      </c>
      <c r="BQ260" s="202">
        <f t="shared" si="148"/>
        <v>0</v>
      </c>
      <c r="BR260" s="238">
        <f>BT260/勤務日数!$E$20</f>
        <v>0</v>
      </c>
      <c r="BS260" s="238">
        <f t="shared" si="132"/>
        <v>0</v>
      </c>
      <c r="BT260" s="29">
        <f>(DAY(BU260)*24+HOUR(BU260)+MINUTE(BU260)/60)/勤務日数!$F$17</f>
        <v>0</v>
      </c>
      <c r="BU260" s="202">
        <f t="shared" si="149"/>
        <v>0</v>
      </c>
    </row>
    <row r="261" spans="1:73" ht="12.6" customHeight="1">
      <c r="A261" s="174" t="str">
        <f t="shared" si="133"/>
        <v/>
      </c>
      <c r="B261" s="195">
        <v>1</v>
      </c>
      <c r="C261" s="240" t="s">
        <v>401</v>
      </c>
      <c r="D261" s="310" t="s">
        <v>365</v>
      </c>
      <c r="E261" s="286"/>
      <c r="F261" s="286"/>
      <c r="G261" s="286"/>
      <c r="H261" s="286"/>
      <c r="I261" s="286"/>
      <c r="J261" s="286"/>
      <c r="K261" s="286"/>
      <c r="L261" s="286"/>
      <c r="M261" s="286"/>
      <c r="N261" s="286"/>
      <c r="O261" s="287"/>
      <c r="P261" s="283"/>
      <c r="Q261" s="200"/>
      <c r="R261" s="29"/>
      <c r="S261" s="201">
        <v>0</v>
      </c>
      <c r="T261" s="203"/>
      <c r="U261" s="203"/>
      <c r="V261" s="202"/>
      <c r="W261" s="202"/>
      <c r="X261" s="202"/>
      <c r="Y261" s="202"/>
      <c r="Z261" s="203"/>
      <c r="AA261" s="203"/>
      <c r="AB261" s="203"/>
      <c r="AC261" s="202"/>
      <c r="AD261" s="202"/>
      <c r="AE261" s="202"/>
      <c r="AF261" s="202"/>
      <c r="AG261" s="203"/>
      <c r="AH261" s="203"/>
      <c r="AI261" s="203"/>
      <c r="AJ261" s="201"/>
      <c r="AK261" s="201"/>
      <c r="AL261" s="201"/>
      <c r="AM261" s="201"/>
      <c r="AN261" s="204"/>
      <c r="AO261" s="204"/>
      <c r="AP261" s="204"/>
      <c r="AQ261" s="204"/>
      <c r="AR261" s="204"/>
      <c r="AS261" s="204"/>
      <c r="AT261" s="204"/>
      <c r="AU261" s="204"/>
      <c r="AV261" s="204"/>
      <c r="AW261" s="204"/>
      <c r="AX261" s="204"/>
      <c r="AY261" s="204"/>
      <c r="AZ261" s="237">
        <f t="shared" si="142"/>
        <v>0</v>
      </c>
      <c r="BA261" s="238">
        <f t="shared" si="143"/>
        <v>0</v>
      </c>
      <c r="BB261" s="238">
        <f>BD261/勤務日数!$E$20</f>
        <v>0</v>
      </c>
      <c r="BC261" s="238">
        <f t="shared" si="144"/>
        <v>0</v>
      </c>
      <c r="BD261" s="29">
        <f>(DAY(BE261)*24+HOUR(BE261)+MINUTE(BE261)/60)/勤務日数!$F$17</f>
        <v>0</v>
      </c>
      <c r="BE261" s="202">
        <f t="shared" si="145"/>
        <v>0</v>
      </c>
      <c r="BF261" s="238">
        <f>BH261/勤務日数!$E$20</f>
        <v>0</v>
      </c>
      <c r="BG261" s="238">
        <f t="shared" si="134"/>
        <v>0</v>
      </c>
      <c r="BH261" s="29">
        <f>(DAY(BI261)*24+HOUR(BI261)+MINUTE(BI261)/60)/勤務日数!$F$17</f>
        <v>0</v>
      </c>
      <c r="BI261" s="202">
        <f t="shared" si="146"/>
        <v>0</v>
      </c>
      <c r="BJ261" s="238">
        <f>BL261/勤務日数!$E$20</f>
        <v>0</v>
      </c>
      <c r="BK261" s="238">
        <f t="shared" si="135"/>
        <v>0</v>
      </c>
      <c r="BL261" s="29">
        <f>(DAY(BM261)*24+HOUR(BM261)+MINUTE(BM261)/60)/勤務日数!$F$17</f>
        <v>0</v>
      </c>
      <c r="BM261" s="202">
        <f t="shared" si="147"/>
        <v>0</v>
      </c>
      <c r="BN261" s="238">
        <f>BP261/勤務日数!$E$20</f>
        <v>0</v>
      </c>
      <c r="BO261" s="238">
        <f t="shared" si="131"/>
        <v>0</v>
      </c>
      <c r="BP261" s="29">
        <f>(DAY(BQ261)*24+HOUR(BQ261)+MINUTE(BQ261)/60)/勤務日数!$F$17</f>
        <v>0</v>
      </c>
      <c r="BQ261" s="202">
        <f t="shared" si="148"/>
        <v>0</v>
      </c>
      <c r="BR261" s="238">
        <f>BT261/勤務日数!$E$20</f>
        <v>0</v>
      </c>
      <c r="BS261" s="238">
        <f t="shared" si="132"/>
        <v>0</v>
      </c>
      <c r="BT261" s="29">
        <f>(DAY(BU261)*24+HOUR(BU261)+MINUTE(BU261)/60)/勤務日数!$F$17</f>
        <v>0</v>
      </c>
      <c r="BU261" s="202">
        <f t="shared" si="149"/>
        <v>0</v>
      </c>
    </row>
    <row r="262" spans="1:73" ht="12.6" customHeight="1">
      <c r="A262" s="174" t="str">
        <f t="shared" si="133"/>
        <v/>
      </c>
      <c r="B262" s="195">
        <v>2</v>
      </c>
      <c r="C262" s="240" t="s">
        <v>401</v>
      </c>
      <c r="D262" s="310" t="s">
        <v>365</v>
      </c>
      <c r="E262" s="286" t="s">
        <v>84</v>
      </c>
      <c r="F262" s="286" t="s">
        <v>85</v>
      </c>
      <c r="G262" s="286" t="s">
        <v>379</v>
      </c>
      <c r="H262" s="286" t="s">
        <v>380</v>
      </c>
      <c r="I262" s="286"/>
      <c r="J262" s="286"/>
      <c r="K262" s="286"/>
      <c r="L262" s="286"/>
      <c r="M262" s="286"/>
      <c r="N262" s="286"/>
      <c r="O262" s="287" t="s">
        <v>222</v>
      </c>
      <c r="P262" s="283"/>
      <c r="Q262" s="200" t="s">
        <v>392</v>
      </c>
      <c r="R262" s="29" t="s">
        <v>235</v>
      </c>
      <c r="S262" s="201">
        <v>0</v>
      </c>
      <c r="T262" s="203"/>
      <c r="U262" s="203"/>
      <c r="V262" s="202"/>
      <c r="W262" s="202"/>
      <c r="X262" s="202"/>
      <c r="Y262" s="202"/>
      <c r="Z262" s="203"/>
      <c r="AA262" s="203"/>
      <c r="AB262" s="203"/>
      <c r="AC262" s="202"/>
      <c r="AD262" s="202"/>
      <c r="AE262" s="202"/>
      <c r="AF262" s="202"/>
      <c r="AG262" s="203"/>
      <c r="AH262" s="203"/>
      <c r="AI262" s="203"/>
      <c r="AJ262" s="201"/>
      <c r="AK262" s="201"/>
      <c r="AL262" s="201"/>
      <c r="AM262" s="201"/>
      <c r="AN262" s="204"/>
      <c r="AO262" s="204"/>
      <c r="AP262" s="204"/>
      <c r="AQ262" s="204"/>
      <c r="AR262" s="204"/>
      <c r="AS262" s="204"/>
      <c r="AT262" s="204"/>
      <c r="AU262" s="204"/>
      <c r="AV262" s="204"/>
      <c r="AW262" s="204"/>
      <c r="AX262" s="204"/>
      <c r="AY262" s="204"/>
      <c r="AZ262" s="237">
        <f t="shared" si="142"/>
        <v>0</v>
      </c>
      <c r="BA262" s="238">
        <f t="shared" si="143"/>
        <v>0</v>
      </c>
      <c r="BB262" s="238">
        <f>BD262/勤務日数!$E$20</f>
        <v>0</v>
      </c>
      <c r="BC262" s="238">
        <f t="shared" si="144"/>
        <v>0</v>
      </c>
      <c r="BD262" s="29">
        <f>(DAY(BE262)*24+HOUR(BE262)+MINUTE(BE262)/60)/勤務日数!$F$17</f>
        <v>0</v>
      </c>
      <c r="BE262" s="202">
        <f t="shared" si="145"/>
        <v>0</v>
      </c>
      <c r="BF262" s="238">
        <f>BH262/勤務日数!$E$20</f>
        <v>0</v>
      </c>
      <c r="BG262" s="238">
        <f t="shared" si="134"/>
        <v>0</v>
      </c>
      <c r="BH262" s="29">
        <f>(DAY(BI262)*24+HOUR(BI262)+MINUTE(BI262)/60)/勤務日数!$F$17</f>
        <v>0</v>
      </c>
      <c r="BI262" s="202">
        <f t="shared" si="146"/>
        <v>0</v>
      </c>
      <c r="BJ262" s="238">
        <f>BL262/勤務日数!$E$20</f>
        <v>0</v>
      </c>
      <c r="BK262" s="238">
        <f t="shared" si="135"/>
        <v>0</v>
      </c>
      <c r="BL262" s="29">
        <f>(DAY(BM262)*24+HOUR(BM262)+MINUTE(BM262)/60)/勤務日数!$F$17</f>
        <v>0</v>
      </c>
      <c r="BM262" s="202">
        <f t="shared" si="147"/>
        <v>0</v>
      </c>
      <c r="BN262" s="238">
        <f>BP262/勤務日数!$E$20</f>
        <v>0</v>
      </c>
      <c r="BO262" s="238">
        <f t="shared" si="131"/>
        <v>0</v>
      </c>
      <c r="BP262" s="29">
        <f>(DAY(BQ262)*24+HOUR(BQ262)+MINUTE(BQ262)/60)/勤務日数!$F$17</f>
        <v>0</v>
      </c>
      <c r="BQ262" s="202">
        <f t="shared" si="148"/>
        <v>0</v>
      </c>
      <c r="BR262" s="238">
        <f>BT262/勤務日数!$E$20</f>
        <v>0</v>
      </c>
      <c r="BS262" s="238">
        <f t="shared" si="132"/>
        <v>0</v>
      </c>
      <c r="BT262" s="29">
        <f>(DAY(BU262)*24+HOUR(BU262)+MINUTE(BU262)/60)/勤務日数!$F$17</f>
        <v>0</v>
      </c>
      <c r="BU262" s="202">
        <f t="shared" si="149"/>
        <v>0</v>
      </c>
    </row>
    <row r="263" spans="1:73" ht="12.6" customHeight="1">
      <c r="A263" s="174" t="str">
        <f t="shared" si="133"/>
        <v/>
      </c>
      <c r="B263" s="195">
        <v>3</v>
      </c>
      <c r="C263" s="240" t="s">
        <v>401</v>
      </c>
      <c r="D263" s="310" t="s">
        <v>365</v>
      </c>
      <c r="E263" s="286" t="s">
        <v>84</v>
      </c>
      <c r="F263" s="196" t="s">
        <v>85</v>
      </c>
      <c r="G263" s="196" t="s">
        <v>379</v>
      </c>
      <c r="H263" s="196" t="s">
        <v>380</v>
      </c>
      <c r="I263" s="196"/>
      <c r="J263" s="196"/>
      <c r="K263" s="196"/>
      <c r="L263" s="196"/>
      <c r="M263" s="286"/>
      <c r="N263" s="286"/>
      <c r="O263" s="198" t="s">
        <v>222</v>
      </c>
      <c r="P263" s="283"/>
      <c r="Q263" s="200" t="s">
        <v>399</v>
      </c>
      <c r="R263" s="29" t="s">
        <v>235</v>
      </c>
      <c r="S263" s="201">
        <v>0</v>
      </c>
      <c r="T263" s="203"/>
      <c r="U263" s="203"/>
      <c r="V263" s="202"/>
      <c r="W263" s="202"/>
      <c r="X263" s="202"/>
      <c r="Y263" s="202"/>
      <c r="Z263" s="203"/>
      <c r="AA263" s="203"/>
      <c r="AB263" s="203"/>
      <c r="AC263" s="202"/>
      <c r="AD263" s="202"/>
      <c r="AE263" s="202"/>
      <c r="AF263" s="202"/>
      <c r="AG263" s="203"/>
      <c r="AH263" s="203"/>
      <c r="AI263" s="203"/>
      <c r="AJ263" s="202"/>
      <c r="AK263" s="202"/>
      <c r="AL263" s="202"/>
      <c r="AM263" s="202"/>
      <c r="AN263" s="203"/>
      <c r="AO263" s="203"/>
      <c r="AP263" s="203"/>
      <c r="AQ263" s="203"/>
      <c r="AR263" s="203"/>
      <c r="AS263" s="203"/>
      <c r="AT263" s="203"/>
      <c r="AU263" s="203"/>
      <c r="AV263" s="203"/>
      <c r="AW263" s="203"/>
      <c r="AX263" s="203"/>
      <c r="AY263" s="204"/>
      <c r="AZ263" s="237">
        <f t="shared" si="142"/>
        <v>0</v>
      </c>
      <c r="BA263" s="238">
        <f t="shared" si="143"/>
        <v>0</v>
      </c>
      <c r="BB263" s="238">
        <f>BD263/勤務日数!$E$20</f>
        <v>0</v>
      </c>
      <c r="BC263" s="238">
        <f t="shared" si="144"/>
        <v>0</v>
      </c>
      <c r="BD263" s="29">
        <f>(DAY(BE263)*24+HOUR(BE263)+MINUTE(BE263)/60)/勤務日数!$F$17</f>
        <v>0</v>
      </c>
      <c r="BE263" s="202">
        <f t="shared" si="145"/>
        <v>0</v>
      </c>
      <c r="BF263" s="238">
        <f>BH263/勤務日数!$E$20</f>
        <v>0</v>
      </c>
      <c r="BG263" s="238">
        <f t="shared" si="134"/>
        <v>0</v>
      </c>
      <c r="BH263" s="29">
        <f>(DAY(BI263)*24+HOUR(BI263)+MINUTE(BI263)/60)/勤務日数!$F$17</f>
        <v>0</v>
      </c>
      <c r="BI263" s="202">
        <f t="shared" si="146"/>
        <v>0</v>
      </c>
      <c r="BJ263" s="238">
        <f>BL263/勤務日数!$E$20</f>
        <v>0</v>
      </c>
      <c r="BK263" s="238">
        <f t="shared" si="135"/>
        <v>0</v>
      </c>
      <c r="BL263" s="29">
        <f>(DAY(BM263)*24+HOUR(BM263)+MINUTE(BM263)/60)/勤務日数!$F$17</f>
        <v>0</v>
      </c>
      <c r="BM263" s="202">
        <f t="shared" si="147"/>
        <v>0</v>
      </c>
      <c r="BN263" s="238">
        <f>BP263/勤務日数!$E$20</f>
        <v>0</v>
      </c>
      <c r="BO263" s="238">
        <f t="shared" ref="BO263:BO326" si="150">IF(BO$5=0,0,BP263/BO$5)</f>
        <v>0</v>
      </c>
      <c r="BP263" s="29">
        <f>(DAY(BQ263)*24+HOUR(BQ263)+MINUTE(BQ263)/60)/勤務日数!$F$17</f>
        <v>0</v>
      </c>
      <c r="BQ263" s="202">
        <f t="shared" si="148"/>
        <v>0</v>
      </c>
      <c r="BR263" s="238">
        <f>BT263/勤務日数!$E$20</f>
        <v>0</v>
      </c>
      <c r="BS263" s="238">
        <f t="shared" ref="BS263:BS326" si="151">IF(BS$5=0,0,BT263/BS$5)</f>
        <v>0</v>
      </c>
      <c r="BT263" s="29">
        <f>(DAY(BU263)*24+HOUR(BU263)+MINUTE(BU263)/60)/勤務日数!$F$17</f>
        <v>0</v>
      </c>
      <c r="BU263" s="202">
        <f t="shared" si="149"/>
        <v>0</v>
      </c>
    </row>
    <row r="264" spans="1:73" ht="12.6" customHeight="1">
      <c r="A264" s="174" t="str">
        <f t="shared" ref="A264:A327" si="152">IF(ISBLANK(P264),"",P264)</f>
        <v/>
      </c>
      <c r="B264" s="195">
        <v>4</v>
      </c>
      <c r="C264" s="240" t="s">
        <v>401</v>
      </c>
      <c r="D264" s="310" t="s">
        <v>365</v>
      </c>
      <c r="E264" s="286" t="s">
        <v>84</v>
      </c>
      <c r="F264" s="196" t="s">
        <v>322</v>
      </c>
      <c r="G264" s="196" t="s">
        <v>108</v>
      </c>
      <c r="H264" s="196"/>
      <c r="I264" s="196"/>
      <c r="J264" s="196"/>
      <c r="K264" s="196"/>
      <c r="L264" s="196"/>
      <c r="M264" s="286"/>
      <c r="N264" s="286"/>
      <c r="O264" s="198" t="s">
        <v>222</v>
      </c>
      <c r="P264" s="283"/>
      <c r="Q264" s="200" t="s">
        <v>402</v>
      </c>
      <c r="R264" s="29" t="s">
        <v>289</v>
      </c>
      <c r="S264" s="201">
        <v>0</v>
      </c>
      <c r="T264" s="203"/>
      <c r="U264" s="203"/>
      <c r="V264" s="203"/>
      <c r="W264" s="203"/>
      <c r="X264" s="203"/>
      <c r="Y264" s="203"/>
      <c r="Z264" s="203"/>
      <c r="AA264" s="203"/>
      <c r="AB264" s="203"/>
      <c r="AC264" s="203"/>
      <c r="AD264" s="203"/>
      <c r="AE264" s="203"/>
      <c r="AF264" s="203"/>
      <c r="AG264" s="203"/>
      <c r="AH264" s="203"/>
      <c r="AI264" s="203"/>
      <c r="AJ264" s="203"/>
      <c r="AK264" s="203"/>
      <c r="AL264" s="203"/>
      <c r="AM264" s="203"/>
      <c r="AN264" s="203"/>
      <c r="AO264" s="203"/>
      <c r="AP264" s="203"/>
      <c r="AQ264" s="203"/>
      <c r="AR264" s="203"/>
      <c r="AS264" s="203"/>
      <c r="AT264" s="203"/>
      <c r="AU264" s="203"/>
      <c r="AV264" s="203"/>
      <c r="AW264" s="203"/>
      <c r="AX264" s="203"/>
      <c r="AY264" s="204"/>
      <c r="AZ264" s="237">
        <f t="shared" si="36"/>
        <v>0</v>
      </c>
      <c r="BA264" s="238">
        <f t="shared" si="37"/>
        <v>0</v>
      </c>
      <c r="BB264" s="238">
        <f>BD264/勤務日数!$E$20</f>
        <v>0</v>
      </c>
      <c r="BC264" s="238">
        <f t="shared" si="144"/>
        <v>0</v>
      </c>
      <c r="BD264" s="29">
        <f>(DAY(BE264)*24+HOUR(BE264)+MINUTE(BE264)/60)/勤務日数!$F$17</f>
        <v>0</v>
      </c>
      <c r="BE264" s="202">
        <f t="shared" si="145"/>
        <v>0</v>
      </c>
      <c r="BF264" s="238">
        <f>BH264/勤務日数!$E$20</f>
        <v>0</v>
      </c>
      <c r="BG264" s="238">
        <f t="shared" ref="BG264:BG327" si="153">IF(BG$5=0,0,BH264/BG$5)</f>
        <v>0</v>
      </c>
      <c r="BH264" s="29">
        <f>(DAY(BI264)*24+HOUR(BI264)+MINUTE(BI264)/60)/勤務日数!$F$17</f>
        <v>0</v>
      </c>
      <c r="BI264" s="202">
        <f t="shared" si="146"/>
        <v>0</v>
      </c>
      <c r="BJ264" s="238">
        <f>BL264/勤務日数!$E$20</f>
        <v>0</v>
      </c>
      <c r="BK264" s="238">
        <f t="shared" ref="BK264:BK327" si="154">IF(BK$5=0,0,BL264/BK$5)</f>
        <v>0</v>
      </c>
      <c r="BL264" s="29">
        <f>(DAY(BM264)*24+HOUR(BM264)+MINUTE(BM264)/60)/勤務日数!$F$17</f>
        <v>0</v>
      </c>
      <c r="BM264" s="202">
        <f t="shared" si="147"/>
        <v>0</v>
      </c>
      <c r="BN264" s="238">
        <f>BP264/勤務日数!$E$20</f>
        <v>0</v>
      </c>
      <c r="BO264" s="238">
        <f t="shared" si="150"/>
        <v>0</v>
      </c>
      <c r="BP264" s="29">
        <f>(DAY(BQ264)*24+HOUR(BQ264)+MINUTE(BQ264)/60)/勤務日数!$F$17</f>
        <v>0</v>
      </c>
      <c r="BQ264" s="202">
        <f t="shared" si="148"/>
        <v>0</v>
      </c>
      <c r="BR264" s="238">
        <f>BT264/勤務日数!$E$20</f>
        <v>0</v>
      </c>
      <c r="BS264" s="238">
        <f t="shared" si="151"/>
        <v>0</v>
      </c>
      <c r="BT264" s="29">
        <f>(DAY(BU264)*24+HOUR(BU264)+MINUTE(BU264)/60)/勤務日数!$F$17</f>
        <v>0</v>
      </c>
      <c r="BU264" s="202">
        <f t="shared" si="149"/>
        <v>0</v>
      </c>
    </row>
    <row r="265" spans="1:73" ht="12.6" customHeight="1">
      <c r="A265" s="174" t="str">
        <f t="shared" si="152"/>
        <v/>
      </c>
      <c r="B265" s="195">
        <v>5</v>
      </c>
      <c r="C265" s="240" t="s">
        <v>401</v>
      </c>
      <c r="D265" s="310" t="s">
        <v>365</v>
      </c>
      <c r="E265" s="286"/>
      <c r="F265" s="196"/>
      <c r="G265" s="196"/>
      <c r="H265" s="196"/>
      <c r="I265" s="196"/>
      <c r="J265" s="196"/>
      <c r="K265" s="196"/>
      <c r="L265" s="196"/>
      <c r="M265" s="286"/>
      <c r="N265" s="286"/>
      <c r="O265" s="198"/>
      <c r="P265" s="287"/>
      <c r="Q265" s="216"/>
      <c r="R265" s="29"/>
      <c r="S265" s="201">
        <v>0</v>
      </c>
      <c r="T265" s="203"/>
      <c r="U265" s="203"/>
      <c r="V265" s="203"/>
      <c r="W265" s="203"/>
      <c r="X265" s="203"/>
      <c r="Y265" s="203"/>
      <c r="Z265" s="203"/>
      <c r="AA265" s="203"/>
      <c r="AB265" s="203"/>
      <c r="AC265" s="203"/>
      <c r="AD265" s="203"/>
      <c r="AE265" s="203"/>
      <c r="AF265" s="203"/>
      <c r="AG265" s="203"/>
      <c r="AH265" s="203"/>
      <c r="AI265" s="203"/>
      <c r="AJ265" s="203"/>
      <c r="AK265" s="203"/>
      <c r="AL265" s="203"/>
      <c r="AM265" s="203"/>
      <c r="AN265" s="203"/>
      <c r="AO265" s="203"/>
      <c r="AP265" s="203"/>
      <c r="AQ265" s="203"/>
      <c r="AR265" s="203"/>
      <c r="AS265" s="203"/>
      <c r="AT265" s="203"/>
      <c r="AU265" s="203"/>
      <c r="AV265" s="203"/>
      <c r="AW265" s="203"/>
      <c r="AX265" s="203"/>
      <c r="AY265" s="204"/>
      <c r="AZ265" s="237">
        <f t="shared" si="36"/>
        <v>0</v>
      </c>
      <c r="BA265" s="238">
        <f t="shared" si="37"/>
        <v>0</v>
      </c>
      <c r="BB265" s="238">
        <f>BD265/勤務日数!$E$20</f>
        <v>0</v>
      </c>
      <c r="BC265" s="238">
        <f t="shared" si="144"/>
        <v>0</v>
      </c>
      <c r="BD265" s="29">
        <f>(DAY(BE265)*24+HOUR(BE265)+MINUTE(BE265)/60)/勤務日数!$F$17</f>
        <v>0</v>
      </c>
      <c r="BE265" s="202">
        <f t="shared" si="145"/>
        <v>0</v>
      </c>
      <c r="BF265" s="238">
        <f>BH265/勤務日数!$E$20</f>
        <v>0</v>
      </c>
      <c r="BG265" s="238">
        <f t="shared" si="153"/>
        <v>0</v>
      </c>
      <c r="BH265" s="29">
        <f>(DAY(BI265)*24+HOUR(BI265)+MINUTE(BI265)/60)/勤務日数!$F$17</f>
        <v>0</v>
      </c>
      <c r="BI265" s="202">
        <f t="shared" si="146"/>
        <v>0</v>
      </c>
      <c r="BJ265" s="238">
        <f>BL265/勤務日数!$E$20</f>
        <v>0</v>
      </c>
      <c r="BK265" s="238">
        <f t="shared" si="154"/>
        <v>0</v>
      </c>
      <c r="BL265" s="29">
        <f>(DAY(BM265)*24+HOUR(BM265)+MINUTE(BM265)/60)/勤務日数!$F$17</f>
        <v>0</v>
      </c>
      <c r="BM265" s="202">
        <f t="shared" si="147"/>
        <v>0</v>
      </c>
      <c r="BN265" s="238">
        <f>BP265/勤務日数!$E$20</f>
        <v>0</v>
      </c>
      <c r="BO265" s="238">
        <f t="shared" si="150"/>
        <v>0</v>
      </c>
      <c r="BP265" s="29">
        <f>(DAY(BQ265)*24+HOUR(BQ265)+MINUTE(BQ265)/60)/勤務日数!$F$17</f>
        <v>0</v>
      </c>
      <c r="BQ265" s="202">
        <f t="shared" si="148"/>
        <v>0</v>
      </c>
      <c r="BR265" s="238">
        <f>BT265/勤務日数!$E$20</f>
        <v>0</v>
      </c>
      <c r="BS265" s="238">
        <f t="shared" si="151"/>
        <v>0</v>
      </c>
      <c r="BT265" s="29">
        <f>(DAY(BU265)*24+HOUR(BU265)+MINUTE(BU265)/60)/勤務日数!$F$17</f>
        <v>0</v>
      </c>
      <c r="BU265" s="202">
        <f t="shared" si="149"/>
        <v>0</v>
      </c>
    </row>
    <row r="266" spans="1:73" ht="12.6" customHeight="1">
      <c r="A266" s="174" t="str">
        <f t="shared" si="152"/>
        <v/>
      </c>
      <c r="B266" s="195">
        <v>6</v>
      </c>
      <c r="C266" s="240" t="s">
        <v>401</v>
      </c>
      <c r="D266" s="310" t="s">
        <v>365</v>
      </c>
      <c r="E266" s="286" t="s">
        <v>84</v>
      </c>
      <c r="F266" s="196" t="s">
        <v>393</v>
      </c>
      <c r="G266" s="196" t="s">
        <v>394</v>
      </c>
      <c r="H266" s="196"/>
      <c r="I266" s="196"/>
      <c r="J266" s="196"/>
      <c r="K266" s="196"/>
      <c r="L266" s="196"/>
      <c r="M266" s="286"/>
      <c r="N266" s="286"/>
      <c r="O266" s="198" t="s">
        <v>222</v>
      </c>
      <c r="P266" s="287"/>
      <c r="Q266" s="200" t="s">
        <v>395</v>
      </c>
      <c r="R266" s="29" t="s">
        <v>290</v>
      </c>
      <c r="S266" s="201">
        <v>0</v>
      </c>
      <c r="T266" s="203"/>
      <c r="U266" s="203"/>
      <c r="V266" s="203"/>
      <c r="W266" s="203"/>
      <c r="X266" s="203"/>
      <c r="Y266" s="203"/>
      <c r="Z266" s="203"/>
      <c r="AA266" s="203"/>
      <c r="AB266" s="203"/>
      <c r="AC266" s="203"/>
      <c r="AD266" s="203"/>
      <c r="AE266" s="203"/>
      <c r="AF266" s="203"/>
      <c r="AG266" s="203"/>
      <c r="AH266" s="203"/>
      <c r="AI266" s="203"/>
      <c r="AJ266" s="203"/>
      <c r="AK266" s="203"/>
      <c r="AL266" s="203"/>
      <c r="AM266" s="203"/>
      <c r="AN266" s="203"/>
      <c r="AO266" s="203"/>
      <c r="AP266" s="203"/>
      <c r="AQ266" s="203"/>
      <c r="AR266" s="203"/>
      <c r="AS266" s="203"/>
      <c r="AT266" s="203"/>
      <c r="AU266" s="203"/>
      <c r="AV266" s="203"/>
      <c r="AW266" s="203"/>
      <c r="AX266" s="203"/>
      <c r="AY266" s="204"/>
      <c r="AZ266" s="237">
        <f t="shared" si="36"/>
        <v>0</v>
      </c>
      <c r="BA266" s="238">
        <f t="shared" si="37"/>
        <v>0</v>
      </c>
      <c r="BB266" s="238">
        <f>BD266/勤務日数!$E$20</f>
        <v>0</v>
      </c>
      <c r="BC266" s="238">
        <f t="shared" si="144"/>
        <v>0</v>
      </c>
      <c r="BD266" s="29">
        <f>(DAY(BE266)*24+HOUR(BE266)+MINUTE(BE266)/60)/勤務日数!$F$17</f>
        <v>0</v>
      </c>
      <c r="BE266" s="202">
        <f t="shared" si="145"/>
        <v>0</v>
      </c>
      <c r="BF266" s="238">
        <f>BH266/勤務日数!$E$20</f>
        <v>0</v>
      </c>
      <c r="BG266" s="238">
        <f t="shared" si="153"/>
        <v>0</v>
      </c>
      <c r="BH266" s="29">
        <f>(DAY(BI266)*24+HOUR(BI266)+MINUTE(BI266)/60)/勤務日数!$F$17</f>
        <v>0</v>
      </c>
      <c r="BI266" s="202">
        <f t="shared" si="146"/>
        <v>0</v>
      </c>
      <c r="BJ266" s="238">
        <f>BL266/勤務日数!$E$20</f>
        <v>0</v>
      </c>
      <c r="BK266" s="238">
        <f t="shared" si="154"/>
        <v>0</v>
      </c>
      <c r="BL266" s="29">
        <f>(DAY(BM266)*24+HOUR(BM266)+MINUTE(BM266)/60)/勤務日数!$F$17</f>
        <v>0</v>
      </c>
      <c r="BM266" s="202">
        <f t="shared" si="147"/>
        <v>0</v>
      </c>
      <c r="BN266" s="238">
        <f>BP266/勤務日数!$E$20</f>
        <v>0</v>
      </c>
      <c r="BO266" s="238">
        <f t="shared" si="150"/>
        <v>0</v>
      </c>
      <c r="BP266" s="29">
        <f>(DAY(BQ266)*24+HOUR(BQ266)+MINUTE(BQ266)/60)/勤務日数!$F$17</f>
        <v>0</v>
      </c>
      <c r="BQ266" s="202">
        <f t="shared" si="148"/>
        <v>0</v>
      </c>
      <c r="BR266" s="238">
        <f>BT266/勤務日数!$E$20</f>
        <v>0</v>
      </c>
      <c r="BS266" s="238">
        <f t="shared" si="151"/>
        <v>0</v>
      </c>
      <c r="BT266" s="29">
        <f>(DAY(BU266)*24+HOUR(BU266)+MINUTE(BU266)/60)/勤務日数!$F$17</f>
        <v>0</v>
      </c>
      <c r="BU266" s="202">
        <f t="shared" si="149"/>
        <v>0</v>
      </c>
    </row>
    <row r="267" spans="1:73" ht="12.6" customHeight="1">
      <c r="A267" s="174" t="str">
        <f t="shared" si="152"/>
        <v/>
      </c>
      <c r="B267" s="195">
        <v>7</v>
      </c>
      <c r="C267" s="195" t="s">
        <v>401</v>
      </c>
      <c r="D267" s="309" t="s">
        <v>365</v>
      </c>
      <c r="E267" s="196"/>
      <c r="F267" s="196"/>
      <c r="G267" s="196"/>
      <c r="H267" s="196"/>
      <c r="I267" s="196"/>
      <c r="J267" s="196"/>
      <c r="K267" s="196"/>
      <c r="L267" s="196"/>
      <c r="M267" s="286"/>
      <c r="N267" s="286"/>
      <c r="O267" s="198"/>
      <c r="P267" s="283"/>
      <c r="Q267" s="200"/>
      <c r="R267" s="29"/>
      <c r="S267" s="201">
        <v>0</v>
      </c>
      <c r="T267" s="203"/>
      <c r="U267" s="203"/>
      <c r="V267" s="203"/>
      <c r="W267" s="203"/>
      <c r="X267" s="203"/>
      <c r="Y267" s="203"/>
      <c r="Z267" s="203"/>
      <c r="AA267" s="203"/>
      <c r="AB267" s="203"/>
      <c r="AC267" s="203"/>
      <c r="AD267" s="203"/>
      <c r="AE267" s="203"/>
      <c r="AF267" s="203"/>
      <c r="AG267" s="203"/>
      <c r="AH267" s="203"/>
      <c r="AI267" s="203"/>
      <c r="AJ267" s="203"/>
      <c r="AK267" s="203"/>
      <c r="AL267" s="203"/>
      <c r="AM267" s="203"/>
      <c r="AN267" s="203"/>
      <c r="AO267" s="203"/>
      <c r="AP267" s="203"/>
      <c r="AQ267" s="203"/>
      <c r="AR267" s="203"/>
      <c r="AS267" s="203"/>
      <c r="AT267" s="203"/>
      <c r="AU267" s="203"/>
      <c r="AV267" s="203"/>
      <c r="AW267" s="203"/>
      <c r="AX267" s="203"/>
      <c r="AY267" s="204"/>
      <c r="AZ267" s="237">
        <f t="shared" si="36"/>
        <v>0</v>
      </c>
      <c r="BA267" s="238">
        <f t="shared" si="37"/>
        <v>0</v>
      </c>
      <c r="BB267" s="238">
        <f>BD267/勤務日数!$E$20</f>
        <v>0</v>
      </c>
      <c r="BC267" s="238">
        <f t="shared" si="144"/>
        <v>0</v>
      </c>
      <c r="BD267" s="29">
        <f>(DAY(BE267)*24+HOUR(BE267)+MINUTE(BE267)/60)/勤務日数!$F$17</f>
        <v>0</v>
      </c>
      <c r="BE267" s="202">
        <f t="shared" si="145"/>
        <v>0</v>
      </c>
      <c r="BF267" s="238">
        <f>BH267/勤務日数!$E$20</f>
        <v>0</v>
      </c>
      <c r="BG267" s="238">
        <f t="shared" si="153"/>
        <v>0</v>
      </c>
      <c r="BH267" s="29">
        <f>(DAY(BI267)*24+HOUR(BI267)+MINUTE(BI267)/60)/勤務日数!$F$17</f>
        <v>0</v>
      </c>
      <c r="BI267" s="202">
        <f t="shared" si="146"/>
        <v>0</v>
      </c>
      <c r="BJ267" s="238">
        <f>BL267/勤務日数!$E$20</f>
        <v>0</v>
      </c>
      <c r="BK267" s="238">
        <f t="shared" si="154"/>
        <v>0</v>
      </c>
      <c r="BL267" s="29">
        <f>(DAY(BM267)*24+HOUR(BM267)+MINUTE(BM267)/60)/勤務日数!$F$17</f>
        <v>0</v>
      </c>
      <c r="BM267" s="202">
        <f t="shared" si="147"/>
        <v>0</v>
      </c>
      <c r="BN267" s="238">
        <f>BP267/勤務日数!$E$20</f>
        <v>0</v>
      </c>
      <c r="BO267" s="238">
        <f t="shared" si="150"/>
        <v>0</v>
      </c>
      <c r="BP267" s="29">
        <f>(DAY(BQ267)*24+HOUR(BQ267)+MINUTE(BQ267)/60)/勤務日数!$F$17</f>
        <v>0</v>
      </c>
      <c r="BQ267" s="202">
        <f t="shared" si="148"/>
        <v>0</v>
      </c>
      <c r="BR267" s="238">
        <f>BT267/勤務日数!$E$20</f>
        <v>0</v>
      </c>
      <c r="BS267" s="238">
        <f t="shared" si="151"/>
        <v>0</v>
      </c>
      <c r="BT267" s="29">
        <f>(DAY(BU267)*24+HOUR(BU267)+MINUTE(BU267)/60)/勤務日数!$F$17</f>
        <v>0</v>
      </c>
      <c r="BU267" s="202">
        <f t="shared" si="149"/>
        <v>0</v>
      </c>
    </row>
    <row r="268" spans="1:73" ht="12.6" customHeight="1">
      <c r="A268" s="174" t="str">
        <f t="shared" si="152"/>
        <v>STMF_BRANCH-1207</v>
      </c>
      <c r="B268" s="195">
        <v>8</v>
      </c>
      <c r="C268" s="195" t="s">
        <v>401</v>
      </c>
      <c r="D268" s="309" t="s">
        <v>365</v>
      </c>
      <c r="E268" s="286" t="s">
        <v>84</v>
      </c>
      <c r="F268" s="286" t="s">
        <v>85</v>
      </c>
      <c r="G268" s="286" t="s">
        <v>353</v>
      </c>
      <c r="H268" s="286" t="s">
        <v>351</v>
      </c>
      <c r="I268" s="286"/>
      <c r="J268" s="286"/>
      <c r="K268" s="286"/>
      <c r="L268" s="286"/>
      <c r="M268" s="286"/>
      <c r="N268" s="286"/>
      <c r="O268" s="287" t="s">
        <v>624</v>
      </c>
      <c r="P268" s="283" t="s">
        <v>782</v>
      </c>
      <c r="Q268" s="200" t="s">
        <v>790</v>
      </c>
      <c r="R268" s="29" t="s">
        <v>247</v>
      </c>
      <c r="S268" s="201">
        <v>0</v>
      </c>
      <c r="T268" s="204"/>
      <c r="U268" s="204"/>
      <c r="V268" s="204"/>
      <c r="W268" s="204"/>
      <c r="X268" s="204"/>
      <c r="Y268" s="204"/>
      <c r="Z268" s="204"/>
      <c r="AA268" s="204"/>
      <c r="AB268" s="204"/>
      <c r="AC268" s="204"/>
      <c r="AD268" s="204"/>
      <c r="AE268" s="204"/>
      <c r="AF268" s="204"/>
      <c r="AG268" s="204"/>
      <c r="AH268" s="204"/>
      <c r="AI268" s="204"/>
      <c r="AJ268" s="204"/>
      <c r="AK268" s="204"/>
      <c r="AL268" s="204"/>
      <c r="AM268" s="204"/>
      <c r="AN268" s="204"/>
      <c r="AO268" s="204"/>
      <c r="AP268" s="204"/>
      <c r="AQ268" s="204"/>
      <c r="AR268" s="204"/>
      <c r="AS268" s="204"/>
      <c r="AT268" s="204"/>
      <c r="AU268" s="204"/>
      <c r="AV268" s="204"/>
      <c r="AW268" s="204"/>
      <c r="AX268" s="204"/>
      <c r="AY268" s="204"/>
      <c r="AZ268" s="237">
        <f t="shared" ref="AZ268:AZ303" si="155">SUM(BB268,BF268,BJ268,BN268,BR268)</f>
        <v>0</v>
      </c>
      <c r="BA268" s="238">
        <f t="shared" ref="BA268:BA303" si="156">SUM(BD268,BH268,BL268,BP268,BT268)</f>
        <v>0</v>
      </c>
      <c r="BB268" s="238">
        <f>BD268/勤務日数!$E$20</f>
        <v>0</v>
      </c>
      <c r="BC268" s="238">
        <f t="shared" si="144"/>
        <v>0</v>
      </c>
      <c r="BD268" s="29">
        <f>(DAY(BE268)*24+HOUR(BE268)+MINUTE(BE268)/60)/勤務日数!$F$17</f>
        <v>0</v>
      </c>
      <c r="BE268" s="202">
        <f t="shared" si="145"/>
        <v>0</v>
      </c>
      <c r="BF268" s="238">
        <f>BH268/勤務日数!$E$20</f>
        <v>0</v>
      </c>
      <c r="BG268" s="238">
        <f t="shared" si="153"/>
        <v>0</v>
      </c>
      <c r="BH268" s="29">
        <f>(DAY(BI268)*24+HOUR(BI268)+MINUTE(BI268)/60)/勤務日数!$F$17</f>
        <v>0</v>
      </c>
      <c r="BI268" s="202">
        <f t="shared" si="146"/>
        <v>0</v>
      </c>
      <c r="BJ268" s="238">
        <f>BL268/勤務日数!$E$20</f>
        <v>0</v>
      </c>
      <c r="BK268" s="238">
        <f t="shared" si="154"/>
        <v>0</v>
      </c>
      <c r="BL268" s="29">
        <f>(DAY(BM268)*24+HOUR(BM268)+MINUTE(BM268)/60)/勤務日数!$F$17</f>
        <v>0</v>
      </c>
      <c r="BM268" s="202">
        <f t="shared" si="147"/>
        <v>0</v>
      </c>
      <c r="BN268" s="238">
        <f>BP268/勤務日数!$E$20</f>
        <v>0</v>
      </c>
      <c r="BO268" s="238">
        <f t="shared" si="150"/>
        <v>0</v>
      </c>
      <c r="BP268" s="29">
        <f>(DAY(BQ268)*24+HOUR(BQ268)+MINUTE(BQ268)/60)/勤務日数!$F$17</f>
        <v>0</v>
      </c>
      <c r="BQ268" s="202">
        <f t="shared" si="148"/>
        <v>0</v>
      </c>
      <c r="BR268" s="238">
        <f>BT268/勤務日数!$E$20</f>
        <v>0</v>
      </c>
      <c r="BS268" s="238">
        <f t="shared" si="151"/>
        <v>0</v>
      </c>
      <c r="BT268" s="29">
        <f>(DAY(BU268)*24+HOUR(BU268)+MINUTE(BU268)/60)/勤務日数!$F$17</f>
        <v>0</v>
      </c>
      <c r="BU268" s="202">
        <f t="shared" si="149"/>
        <v>0</v>
      </c>
    </row>
    <row r="269" spans="1:73" ht="12.6" customHeight="1">
      <c r="A269" s="174" t="str">
        <f t="shared" si="152"/>
        <v>STMF_BRANCH-1329</v>
      </c>
      <c r="B269" s="195">
        <v>9</v>
      </c>
      <c r="C269" s="195" t="s">
        <v>401</v>
      </c>
      <c r="D269" s="309" t="s">
        <v>365</v>
      </c>
      <c r="E269" s="286" t="s">
        <v>84</v>
      </c>
      <c r="F269" s="286" t="s">
        <v>85</v>
      </c>
      <c r="G269" s="286" t="s">
        <v>197</v>
      </c>
      <c r="H269" s="286" t="s">
        <v>351</v>
      </c>
      <c r="I269" s="286"/>
      <c r="J269" s="286"/>
      <c r="K269" s="286"/>
      <c r="L269" s="286"/>
      <c r="M269" s="286"/>
      <c r="N269" s="286"/>
      <c r="O269" s="287" t="s">
        <v>624</v>
      </c>
      <c r="P269" s="287" t="s">
        <v>828</v>
      </c>
      <c r="Q269" s="217" t="s">
        <v>864</v>
      </c>
      <c r="R269" s="29" t="s">
        <v>240</v>
      </c>
      <c r="S269" s="201">
        <v>0</v>
      </c>
      <c r="T269" s="204"/>
      <c r="U269" s="204"/>
      <c r="V269" s="204"/>
      <c r="W269" s="204"/>
      <c r="X269" s="204"/>
      <c r="Y269" s="204"/>
      <c r="Z269" s="204"/>
      <c r="AA269" s="204"/>
      <c r="AB269" s="204"/>
      <c r="AC269" s="204"/>
      <c r="AD269" s="204"/>
      <c r="AE269" s="201"/>
      <c r="AF269" s="201"/>
      <c r="AG269" s="201"/>
      <c r="AH269" s="201"/>
      <c r="AI269" s="201"/>
      <c r="AJ269" s="201"/>
      <c r="AK269" s="201"/>
      <c r="AL269" s="201"/>
      <c r="AM269" s="201"/>
      <c r="AN269" s="204"/>
      <c r="AO269" s="204"/>
      <c r="AP269" s="204"/>
      <c r="AQ269" s="204"/>
      <c r="AR269" s="204"/>
      <c r="AS269" s="204"/>
      <c r="AT269" s="204"/>
      <c r="AU269" s="204"/>
      <c r="AV269" s="204"/>
      <c r="AW269" s="204"/>
      <c r="AX269" s="204"/>
      <c r="AY269" s="204"/>
      <c r="AZ269" s="237">
        <f t="shared" si="155"/>
        <v>0</v>
      </c>
      <c r="BA269" s="238">
        <f t="shared" si="156"/>
        <v>0</v>
      </c>
      <c r="BB269" s="238">
        <f>BD269/勤務日数!$E$20</f>
        <v>0</v>
      </c>
      <c r="BC269" s="238">
        <f t="shared" si="144"/>
        <v>0</v>
      </c>
      <c r="BD269" s="29">
        <f>(DAY(BE269)*24+HOUR(BE269)+MINUTE(BE269)/60)/勤務日数!$F$17</f>
        <v>0</v>
      </c>
      <c r="BE269" s="202">
        <f t="shared" si="145"/>
        <v>0</v>
      </c>
      <c r="BF269" s="238">
        <f>BH269/勤務日数!$E$20</f>
        <v>0</v>
      </c>
      <c r="BG269" s="238">
        <f t="shared" si="153"/>
        <v>0</v>
      </c>
      <c r="BH269" s="29">
        <f>(DAY(BI269)*24+HOUR(BI269)+MINUTE(BI269)/60)/勤務日数!$F$17</f>
        <v>0</v>
      </c>
      <c r="BI269" s="202">
        <f t="shared" si="146"/>
        <v>0</v>
      </c>
      <c r="BJ269" s="238">
        <f>BL269/勤務日数!$E$20</f>
        <v>0</v>
      </c>
      <c r="BK269" s="238">
        <f t="shared" si="154"/>
        <v>0</v>
      </c>
      <c r="BL269" s="29">
        <f>(DAY(BM269)*24+HOUR(BM269)+MINUTE(BM269)/60)/勤務日数!$F$17</f>
        <v>0</v>
      </c>
      <c r="BM269" s="202">
        <f t="shared" si="147"/>
        <v>0</v>
      </c>
      <c r="BN269" s="238">
        <f>BP269/勤務日数!$E$20</f>
        <v>0</v>
      </c>
      <c r="BO269" s="238">
        <f t="shared" si="150"/>
        <v>0</v>
      </c>
      <c r="BP269" s="29">
        <f>(DAY(BQ269)*24+HOUR(BQ269)+MINUTE(BQ269)/60)/勤務日数!$F$17</f>
        <v>0</v>
      </c>
      <c r="BQ269" s="202">
        <f t="shared" si="148"/>
        <v>0</v>
      </c>
      <c r="BR269" s="238">
        <f>BT269/勤務日数!$E$20</f>
        <v>0</v>
      </c>
      <c r="BS269" s="238">
        <f t="shared" si="151"/>
        <v>0</v>
      </c>
      <c r="BT269" s="29">
        <f>(DAY(BU269)*24+HOUR(BU269)+MINUTE(BU269)/60)/勤務日数!$F$17</f>
        <v>0</v>
      </c>
      <c r="BU269" s="202">
        <f t="shared" si="149"/>
        <v>0</v>
      </c>
    </row>
    <row r="270" spans="1:73" ht="12.6" customHeight="1">
      <c r="A270" s="174" t="str">
        <f t="shared" si="152"/>
        <v>STMF_BRANCH-1336</v>
      </c>
      <c r="B270" s="195">
        <v>10</v>
      </c>
      <c r="C270" s="195" t="s">
        <v>401</v>
      </c>
      <c r="D270" s="309" t="s">
        <v>365</v>
      </c>
      <c r="E270" s="286" t="s">
        <v>84</v>
      </c>
      <c r="F270" s="286" t="s">
        <v>85</v>
      </c>
      <c r="G270" s="286" t="s">
        <v>197</v>
      </c>
      <c r="H270" s="286" t="s">
        <v>351</v>
      </c>
      <c r="I270" s="286"/>
      <c r="J270" s="286"/>
      <c r="K270" s="286"/>
      <c r="L270" s="286"/>
      <c r="M270" s="286"/>
      <c r="N270" s="286"/>
      <c r="O270" s="287" t="s">
        <v>624</v>
      </c>
      <c r="P270" s="287" t="s">
        <v>852</v>
      </c>
      <c r="Q270" s="288" t="s">
        <v>875</v>
      </c>
      <c r="R270" s="29" t="s">
        <v>240</v>
      </c>
      <c r="S270" s="201">
        <v>0</v>
      </c>
      <c r="T270" s="204"/>
      <c r="U270" s="204"/>
      <c r="V270" s="204"/>
      <c r="W270" s="204"/>
      <c r="X270" s="204"/>
      <c r="Y270" s="204"/>
      <c r="Z270" s="204"/>
      <c r="AA270" s="204"/>
      <c r="AB270" s="204"/>
      <c r="AC270" s="204"/>
      <c r="AD270" s="204"/>
      <c r="AE270" s="204"/>
      <c r="AF270" s="204"/>
      <c r="AG270" s="204"/>
      <c r="AH270" s="204"/>
      <c r="AI270" s="204"/>
      <c r="AJ270" s="204"/>
      <c r="AK270" s="204"/>
      <c r="AL270" s="204"/>
      <c r="AM270" s="204"/>
      <c r="AN270" s="204"/>
      <c r="AO270" s="204"/>
      <c r="AP270" s="204"/>
      <c r="AQ270" s="204"/>
      <c r="AR270" s="204"/>
      <c r="AS270" s="204"/>
      <c r="AT270" s="204"/>
      <c r="AU270" s="204"/>
      <c r="AV270" s="204"/>
      <c r="AW270" s="204"/>
      <c r="AX270" s="204"/>
      <c r="AY270" s="204"/>
      <c r="AZ270" s="237">
        <f t="shared" si="155"/>
        <v>0</v>
      </c>
      <c r="BA270" s="238">
        <f t="shared" si="156"/>
        <v>0</v>
      </c>
      <c r="BB270" s="238">
        <f>BD270/勤務日数!$E$20</f>
        <v>0</v>
      </c>
      <c r="BC270" s="238">
        <f t="shared" si="144"/>
        <v>0</v>
      </c>
      <c r="BD270" s="29">
        <f>(DAY(BE270)*24+HOUR(BE270)+MINUTE(BE270)/60)/勤務日数!$F$17</f>
        <v>0</v>
      </c>
      <c r="BE270" s="202">
        <f t="shared" si="145"/>
        <v>0</v>
      </c>
      <c r="BF270" s="238">
        <f>BH270/勤務日数!$E$20</f>
        <v>0</v>
      </c>
      <c r="BG270" s="238">
        <f t="shared" si="153"/>
        <v>0</v>
      </c>
      <c r="BH270" s="29">
        <f>(DAY(BI270)*24+HOUR(BI270)+MINUTE(BI270)/60)/勤務日数!$F$17</f>
        <v>0</v>
      </c>
      <c r="BI270" s="202">
        <f t="shared" si="146"/>
        <v>0</v>
      </c>
      <c r="BJ270" s="238">
        <f>BL270/勤務日数!$E$20</f>
        <v>0</v>
      </c>
      <c r="BK270" s="238">
        <f t="shared" si="154"/>
        <v>0</v>
      </c>
      <c r="BL270" s="29">
        <f>(DAY(BM270)*24+HOUR(BM270)+MINUTE(BM270)/60)/勤務日数!$F$17</f>
        <v>0</v>
      </c>
      <c r="BM270" s="202">
        <f t="shared" si="147"/>
        <v>0</v>
      </c>
      <c r="BN270" s="238">
        <f>BP270/勤務日数!$E$20</f>
        <v>0</v>
      </c>
      <c r="BO270" s="238">
        <f t="shared" si="150"/>
        <v>0</v>
      </c>
      <c r="BP270" s="29">
        <f>(DAY(BQ270)*24+HOUR(BQ270)+MINUTE(BQ270)/60)/勤務日数!$F$17</f>
        <v>0</v>
      </c>
      <c r="BQ270" s="202">
        <f t="shared" si="148"/>
        <v>0</v>
      </c>
      <c r="BR270" s="238">
        <f>BT270/勤務日数!$E$20</f>
        <v>0</v>
      </c>
      <c r="BS270" s="238">
        <f t="shared" si="151"/>
        <v>0</v>
      </c>
      <c r="BT270" s="29">
        <f>(DAY(BU270)*24+HOUR(BU270)+MINUTE(BU270)/60)/勤務日数!$F$17</f>
        <v>0</v>
      </c>
      <c r="BU270" s="202">
        <f t="shared" si="149"/>
        <v>0</v>
      </c>
    </row>
    <row r="271" spans="1:73" ht="12.6" customHeight="1">
      <c r="A271" s="174" t="str">
        <f t="shared" si="152"/>
        <v>STMF_ASPH-1</v>
      </c>
      <c r="B271" s="195">
        <v>11</v>
      </c>
      <c r="C271" s="195" t="s">
        <v>401</v>
      </c>
      <c r="D271" s="309" t="s">
        <v>365</v>
      </c>
      <c r="E271" s="196" t="s">
        <v>84</v>
      </c>
      <c r="F271" s="196" t="s">
        <v>85</v>
      </c>
      <c r="G271" s="196" t="s">
        <v>321</v>
      </c>
      <c r="H271" s="196" t="s">
        <v>351</v>
      </c>
      <c r="I271" s="286"/>
      <c r="J271" s="286"/>
      <c r="K271" s="286"/>
      <c r="L271" s="286"/>
      <c r="M271" s="286"/>
      <c r="N271" s="286"/>
      <c r="O271" s="287" t="s">
        <v>222</v>
      </c>
      <c r="P271" s="287" t="s">
        <v>1071</v>
      </c>
      <c r="Q271" s="216" t="s">
        <v>854</v>
      </c>
      <c r="R271" s="29" t="s">
        <v>262</v>
      </c>
      <c r="S271" s="201">
        <v>0</v>
      </c>
      <c r="T271" s="204"/>
      <c r="U271" s="204"/>
      <c r="V271" s="204"/>
      <c r="W271" s="204"/>
      <c r="X271" s="204"/>
      <c r="Y271" s="204"/>
      <c r="Z271" s="204"/>
      <c r="AA271" s="204"/>
      <c r="AB271" s="204"/>
      <c r="AC271" s="204"/>
      <c r="AD271" s="204"/>
      <c r="AE271" s="204"/>
      <c r="AF271" s="204"/>
      <c r="AG271" s="204"/>
      <c r="AH271" s="204"/>
      <c r="AI271" s="204"/>
      <c r="AJ271" s="204"/>
      <c r="AK271" s="204"/>
      <c r="AL271" s="204"/>
      <c r="AM271" s="204"/>
      <c r="AN271" s="204"/>
      <c r="AO271" s="204"/>
      <c r="AP271" s="204"/>
      <c r="AQ271" s="204"/>
      <c r="AR271" s="204"/>
      <c r="AS271" s="204"/>
      <c r="AT271" s="204"/>
      <c r="AU271" s="204"/>
      <c r="AV271" s="204"/>
      <c r="AW271" s="204"/>
      <c r="AX271" s="204"/>
      <c r="AY271" s="204"/>
      <c r="AZ271" s="237">
        <f t="shared" si="155"/>
        <v>0</v>
      </c>
      <c r="BA271" s="238">
        <f t="shared" si="156"/>
        <v>0</v>
      </c>
      <c r="BB271" s="238">
        <f>BD271/勤務日数!$E$20</f>
        <v>0</v>
      </c>
      <c r="BC271" s="238">
        <f t="shared" si="144"/>
        <v>0</v>
      </c>
      <c r="BD271" s="29">
        <f>(DAY(BE271)*24+HOUR(BE271)+MINUTE(BE271)/60)/勤務日数!$F$17</f>
        <v>0</v>
      </c>
      <c r="BE271" s="202">
        <f t="shared" si="145"/>
        <v>0</v>
      </c>
      <c r="BF271" s="238">
        <f>BH271/勤務日数!$E$20</f>
        <v>0</v>
      </c>
      <c r="BG271" s="238">
        <f t="shared" si="153"/>
        <v>0</v>
      </c>
      <c r="BH271" s="29">
        <f>(DAY(BI271)*24+HOUR(BI271)+MINUTE(BI271)/60)/勤務日数!$F$17</f>
        <v>0</v>
      </c>
      <c r="BI271" s="202">
        <f t="shared" si="146"/>
        <v>0</v>
      </c>
      <c r="BJ271" s="238">
        <f>BL271/勤務日数!$E$20</f>
        <v>0</v>
      </c>
      <c r="BK271" s="238">
        <f t="shared" si="154"/>
        <v>0</v>
      </c>
      <c r="BL271" s="29">
        <f>(DAY(BM271)*24+HOUR(BM271)+MINUTE(BM271)/60)/勤務日数!$F$17</f>
        <v>0</v>
      </c>
      <c r="BM271" s="202">
        <f t="shared" si="147"/>
        <v>0</v>
      </c>
      <c r="BN271" s="238">
        <f>BP271/勤務日数!$E$20</f>
        <v>0</v>
      </c>
      <c r="BO271" s="238">
        <f t="shared" si="150"/>
        <v>0</v>
      </c>
      <c r="BP271" s="29">
        <f>(DAY(BQ271)*24+HOUR(BQ271)+MINUTE(BQ271)/60)/勤務日数!$F$17</f>
        <v>0</v>
      </c>
      <c r="BQ271" s="202">
        <f t="shared" si="148"/>
        <v>0</v>
      </c>
      <c r="BR271" s="238">
        <f>BT271/勤務日数!$E$20</f>
        <v>0</v>
      </c>
      <c r="BS271" s="238">
        <f t="shared" si="151"/>
        <v>0</v>
      </c>
      <c r="BT271" s="29">
        <f>(DAY(BU271)*24+HOUR(BU271)+MINUTE(BU271)/60)/勤務日数!$F$17</f>
        <v>0</v>
      </c>
      <c r="BU271" s="202">
        <f t="shared" si="149"/>
        <v>0</v>
      </c>
    </row>
    <row r="272" spans="1:73" ht="12.6" customHeight="1">
      <c r="A272" s="174" t="str">
        <f t="shared" si="152"/>
        <v>STMF_BRANCH-1207</v>
      </c>
      <c r="B272" s="195">
        <v>12</v>
      </c>
      <c r="C272" s="195" t="s">
        <v>401</v>
      </c>
      <c r="D272" s="309" t="s">
        <v>365</v>
      </c>
      <c r="E272" s="196" t="s">
        <v>84</v>
      </c>
      <c r="F272" s="196" t="s">
        <v>85</v>
      </c>
      <c r="G272" s="196" t="s">
        <v>353</v>
      </c>
      <c r="H272" s="286" t="s">
        <v>354</v>
      </c>
      <c r="I272" s="286" t="s">
        <v>355</v>
      </c>
      <c r="J272" s="286"/>
      <c r="K272" s="286"/>
      <c r="L272" s="286"/>
      <c r="M272" s="286"/>
      <c r="N272" s="286"/>
      <c r="O272" s="287" t="s">
        <v>624</v>
      </c>
      <c r="P272" s="287" t="s">
        <v>782</v>
      </c>
      <c r="Q272" s="217" t="s">
        <v>910</v>
      </c>
      <c r="R272" s="29" t="s">
        <v>249</v>
      </c>
      <c r="S272" s="201">
        <v>0</v>
      </c>
      <c r="T272" s="204"/>
      <c r="U272" s="204"/>
      <c r="V272" s="204"/>
      <c r="W272" s="204"/>
      <c r="X272" s="204"/>
      <c r="Y272" s="204"/>
      <c r="Z272" s="204"/>
      <c r="AA272" s="204"/>
      <c r="AB272" s="204"/>
      <c r="AC272" s="204"/>
      <c r="AD272" s="204"/>
      <c r="AE272" s="204"/>
      <c r="AF272" s="204"/>
      <c r="AG272" s="204"/>
      <c r="AH272" s="204"/>
      <c r="AI272" s="204"/>
      <c r="AJ272" s="204"/>
      <c r="AK272" s="204"/>
      <c r="AL272" s="204"/>
      <c r="AM272" s="204"/>
      <c r="AN272" s="204"/>
      <c r="AO272" s="204"/>
      <c r="AP272" s="204"/>
      <c r="AQ272" s="204"/>
      <c r="AR272" s="204"/>
      <c r="AS272" s="204"/>
      <c r="AT272" s="204"/>
      <c r="AU272" s="204"/>
      <c r="AV272" s="204"/>
      <c r="AW272" s="204"/>
      <c r="AX272" s="204"/>
      <c r="AY272" s="204"/>
      <c r="AZ272" s="237">
        <f t="shared" si="155"/>
        <v>0</v>
      </c>
      <c r="BA272" s="238">
        <f t="shared" si="156"/>
        <v>0</v>
      </c>
      <c r="BB272" s="238">
        <f>BD272/勤務日数!$E$20</f>
        <v>0</v>
      </c>
      <c r="BC272" s="238">
        <f t="shared" si="144"/>
        <v>0</v>
      </c>
      <c r="BD272" s="29">
        <f>(DAY(BE272)*24+HOUR(BE272)+MINUTE(BE272)/60)/勤務日数!$F$17</f>
        <v>0</v>
      </c>
      <c r="BE272" s="202">
        <f t="shared" si="145"/>
        <v>0</v>
      </c>
      <c r="BF272" s="238">
        <f>BH272/勤務日数!$E$20</f>
        <v>0</v>
      </c>
      <c r="BG272" s="238">
        <f t="shared" si="153"/>
        <v>0</v>
      </c>
      <c r="BH272" s="29">
        <f>(DAY(BI272)*24+HOUR(BI272)+MINUTE(BI272)/60)/勤務日数!$F$17</f>
        <v>0</v>
      </c>
      <c r="BI272" s="202">
        <f t="shared" si="146"/>
        <v>0</v>
      </c>
      <c r="BJ272" s="238">
        <f>BL272/勤務日数!$E$20</f>
        <v>0</v>
      </c>
      <c r="BK272" s="238">
        <f t="shared" si="154"/>
        <v>0</v>
      </c>
      <c r="BL272" s="29">
        <f>(DAY(BM272)*24+HOUR(BM272)+MINUTE(BM272)/60)/勤務日数!$F$17</f>
        <v>0</v>
      </c>
      <c r="BM272" s="202">
        <f t="shared" si="147"/>
        <v>0</v>
      </c>
      <c r="BN272" s="238">
        <f>BP272/勤務日数!$E$20</f>
        <v>0</v>
      </c>
      <c r="BO272" s="238">
        <f t="shared" si="150"/>
        <v>0</v>
      </c>
      <c r="BP272" s="29">
        <f>(DAY(BQ272)*24+HOUR(BQ272)+MINUTE(BQ272)/60)/勤務日数!$F$17</f>
        <v>0</v>
      </c>
      <c r="BQ272" s="202">
        <f t="shared" si="148"/>
        <v>0</v>
      </c>
      <c r="BR272" s="238">
        <f>BT272/勤務日数!$E$20</f>
        <v>0</v>
      </c>
      <c r="BS272" s="238">
        <f t="shared" si="151"/>
        <v>0</v>
      </c>
      <c r="BT272" s="29">
        <f>(DAY(BU272)*24+HOUR(BU272)+MINUTE(BU272)/60)/勤務日数!$F$17</f>
        <v>0</v>
      </c>
      <c r="BU272" s="202">
        <f t="shared" si="149"/>
        <v>0</v>
      </c>
    </row>
    <row r="273" spans="1:73" ht="12.6" customHeight="1">
      <c r="A273" s="174" t="str">
        <f t="shared" si="152"/>
        <v>STMF_BRANCH-1338</v>
      </c>
      <c r="B273" s="195">
        <v>13</v>
      </c>
      <c r="C273" s="195" t="s">
        <v>401</v>
      </c>
      <c r="D273" s="309" t="s">
        <v>365</v>
      </c>
      <c r="E273" s="196" t="s">
        <v>84</v>
      </c>
      <c r="F273" s="196" t="s">
        <v>85</v>
      </c>
      <c r="G273" s="196" t="s">
        <v>330</v>
      </c>
      <c r="H273" s="286" t="s">
        <v>688</v>
      </c>
      <c r="I273" s="286"/>
      <c r="J273" s="286"/>
      <c r="K273" s="286"/>
      <c r="L273" s="286"/>
      <c r="M273" s="286"/>
      <c r="N273" s="286"/>
      <c r="O273" s="287" t="s">
        <v>624</v>
      </c>
      <c r="P273" s="287" t="s">
        <v>888</v>
      </c>
      <c r="Q273" s="217" t="s">
        <v>889</v>
      </c>
      <c r="R273" s="29" t="s">
        <v>358</v>
      </c>
      <c r="S273" s="201">
        <v>0</v>
      </c>
      <c r="T273" s="204"/>
      <c r="U273" s="204"/>
      <c r="V273" s="204"/>
      <c r="W273" s="204"/>
      <c r="X273" s="204"/>
      <c r="Y273" s="204"/>
      <c r="Z273" s="204"/>
      <c r="AA273" s="204"/>
      <c r="AB273" s="204"/>
      <c r="AC273" s="204"/>
      <c r="AD273" s="204"/>
      <c r="AE273" s="204"/>
      <c r="AF273" s="204"/>
      <c r="AG273" s="204"/>
      <c r="AH273" s="204"/>
      <c r="AI273" s="204"/>
      <c r="AJ273" s="204"/>
      <c r="AK273" s="204"/>
      <c r="AL273" s="204"/>
      <c r="AM273" s="204"/>
      <c r="AN273" s="204"/>
      <c r="AO273" s="204"/>
      <c r="AP273" s="204"/>
      <c r="AQ273" s="204"/>
      <c r="AR273" s="204"/>
      <c r="AS273" s="204"/>
      <c r="AT273" s="204"/>
      <c r="AU273" s="204"/>
      <c r="AV273" s="204"/>
      <c r="AW273" s="204"/>
      <c r="AX273" s="204"/>
      <c r="AY273" s="204"/>
      <c r="AZ273" s="237">
        <f t="shared" si="155"/>
        <v>0</v>
      </c>
      <c r="BA273" s="238">
        <f t="shared" si="156"/>
        <v>0</v>
      </c>
      <c r="BB273" s="238">
        <f>BD273/勤務日数!$E$20</f>
        <v>0</v>
      </c>
      <c r="BC273" s="238">
        <f t="shared" si="144"/>
        <v>0</v>
      </c>
      <c r="BD273" s="29">
        <f>(DAY(BE273)*24+HOUR(BE273)+MINUTE(BE273)/60)/勤務日数!$F$17</f>
        <v>0</v>
      </c>
      <c r="BE273" s="202">
        <f t="shared" si="145"/>
        <v>0</v>
      </c>
      <c r="BF273" s="238">
        <f>BH273/勤務日数!$E$20</f>
        <v>0</v>
      </c>
      <c r="BG273" s="238">
        <f t="shared" si="153"/>
        <v>0</v>
      </c>
      <c r="BH273" s="29">
        <f>(DAY(BI273)*24+HOUR(BI273)+MINUTE(BI273)/60)/勤務日数!$F$17</f>
        <v>0</v>
      </c>
      <c r="BI273" s="202">
        <f t="shared" si="146"/>
        <v>0</v>
      </c>
      <c r="BJ273" s="238">
        <f>BL273/勤務日数!$E$20</f>
        <v>0</v>
      </c>
      <c r="BK273" s="238">
        <f t="shared" si="154"/>
        <v>0</v>
      </c>
      <c r="BL273" s="29">
        <f>(DAY(BM273)*24+HOUR(BM273)+MINUTE(BM273)/60)/勤務日数!$F$17</f>
        <v>0</v>
      </c>
      <c r="BM273" s="202">
        <f t="shared" si="147"/>
        <v>0</v>
      </c>
      <c r="BN273" s="238">
        <f>BP273/勤務日数!$E$20</f>
        <v>0</v>
      </c>
      <c r="BO273" s="238">
        <f t="shared" si="150"/>
        <v>0</v>
      </c>
      <c r="BP273" s="29">
        <f>(DAY(BQ273)*24+HOUR(BQ273)+MINUTE(BQ273)/60)/勤務日数!$F$17</f>
        <v>0</v>
      </c>
      <c r="BQ273" s="202">
        <f t="shared" si="148"/>
        <v>0</v>
      </c>
      <c r="BR273" s="238">
        <f>BT273/勤務日数!$E$20</f>
        <v>0</v>
      </c>
      <c r="BS273" s="238">
        <f t="shared" si="151"/>
        <v>0</v>
      </c>
      <c r="BT273" s="29">
        <f>(DAY(BU273)*24+HOUR(BU273)+MINUTE(BU273)/60)/勤務日数!$F$17</f>
        <v>0</v>
      </c>
      <c r="BU273" s="202">
        <f t="shared" si="149"/>
        <v>0</v>
      </c>
    </row>
    <row r="274" spans="1:73" ht="12.6" customHeight="1">
      <c r="A274" s="174" t="str">
        <f t="shared" si="152"/>
        <v>STMF_TRAINING-11</v>
      </c>
      <c r="B274" s="195">
        <v>14</v>
      </c>
      <c r="C274" s="195" t="s">
        <v>401</v>
      </c>
      <c r="D274" s="309" t="s">
        <v>365</v>
      </c>
      <c r="E274" s="196" t="s">
        <v>84</v>
      </c>
      <c r="F274" s="196" t="s">
        <v>85</v>
      </c>
      <c r="G274" s="196" t="s">
        <v>378</v>
      </c>
      <c r="H274" s="286"/>
      <c r="I274" s="286"/>
      <c r="J274" s="286"/>
      <c r="K274" s="286"/>
      <c r="L274" s="286"/>
      <c r="M274" s="286"/>
      <c r="N274" s="286"/>
      <c r="O274" s="287" t="s">
        <v>222</v>
      </c>
      <c r="P274" s="287" t="s">
        <v>908</v>
      </c>
      <c r="Q274" s="288" t="s">
        <v>909</v>
      </c>
      <c r="R274" s="29" t="s">
        <v>234</v>
      </c>
      <c r="S274" s="201">
        <v>0</v>
      </c>
      <c r="T274" s="204"/>
      <c r="U274" s="204"/>
      <c r="V274" s="204"/>
      <c r="W274" s="204"/>
      <c r="X274" s="204"/>
      <c r="Y274" s="204"/>
      <c r="Z274" s="204"/>
      <c r="AA274" s="204"/>
      <c r="AB274" s="204"/>
      <c r="AC274" s="204"/>
      <c r="AD274" s="204"/>
      <c r="AE274" s="204"/>
      <c r="AF274" s="204"/>
      <c r="AG274" s="204"/>
      <c r="AH274" s="204"/>
      <c r="AI274" s="204"/>
      <c r="AJ274" s="204"/>
      <c r="AK274" s="204"/>
      <c r="AL274" s="204"/>
      <c r="AM274" s="204"/>
      <c r="AN274" s="204"/>
      <c r="AO274" s="204"/>
      <c r="AP274" s="204"/>
      <c r="AQ274" s="204"/>
      <c r="AR274" s="204"/>
      <c r="AS274" s="204"/>
      <c r="AT274" s="204"/>
      <c r="AU274" s="204"/>
      <c r="AV274" s="204"/>
      <c r="AW274" s="204"/>
      <c r="AX274" s="204"/>
      <c r="AY274" s="204"/>
      <c r="AZ274" s="237">
        <f t="shared" si="155"/>
        <v>0</v>
      </c>
      <c r="BA274" s="238">
        <f t="shared" si="156"/>
        <v>0</v>
      </c>
      <c r="BB274" s="238">
        <f>BD274/勤務日数!$E$20</f>
        <v>0</v>
      </c>
      <c r="BC274" s="238">
        <f t="shared" si="144"/>
        <v>0</v>
      </c>
      <c r="BD274" s="29">
        <f>(DAY(BE274)*24+HOUR(BE274)+MINUTE(BE274)/60)/勤務日数!$F$17</f>
        <v>0</v>
      </c>
      <c r="BE274" s="202">
        <f t="shared" si="145"/>
        <v>0</v>
      </c>
      <c r="BF274" s="238">
        <f>BH274/勤務日数!$E$20</f>
        <v>0</v>
      </c>
      <c r="BG274" s="238">
        <f t="shared" si="153"/>
        <v>0</v>
      </c>
      <c r="BH274" s="29">
        <f>(DAY(BI274)*24+HOUR(BI274)+MINUTE(BI274)/60)/勤務日数!$F$17</f>
        <v>0</v>
      </c>
      <c r="BI274" s="202">
        <f t="shared" si="146"/>
        <v>0</v>
      </c>
      <c r="BJ274" s="238">
        <f>BL274/勤務日数!$E$20</f>
        <v>0</v>
      </c>
      <c r="BK274" s="238">
        <f t="shared" si="154"/>
        <v>0</v>
      </c>
      <c r="BL274" s="29">
        <f>(DAY(BM274)*24+HOUR(BM274)+MINUTE(BM274)/60)/勤務日数!$F$17</f>
        <v>0</v>
      </c>
      <c r="BM274" s="202">
        <f t="shared" si="147"/>
        <v>0</v>
      </c>
      <c r="BN274" s="238">
        <f>BP274/勤務日数!$E$20</f>
        <v>0</v>
      </c>
      <c r="BO274" s="238">
        <f t="shared" si="150"/>
        <v>0</v>
      </c>
      <c r="BP274" s="29">
        <f>(DAY(BQ274)*24+HOUR(BQ274)+MINUTE(BQ274)/60)/勤務日数!$F$17</f>
        <v>0</v>
      </c>
      <c r="BQ274" s="202">
        <f t="shared" si="148"/>
        <v>0</v>
      </c>
      <c r="BR274" s="238">
        <f>BT274/勤務日数!$E$20</f>
        <v>0</v>
      </c>
      <c r="BS274" s="238">
        <f t="shared" si="151"/>
        <v>0</v>
      </c>
      <c r="BT274" s="29">
        <f>(DAY(BU274)*24+HOUR(BU274)+MINUTE(BU274)/60)/勤務日数!$F$17</f>
        <v>0</v>
      </c>
      <c r="BU274" s="202">
        <f t="shared" si="149"/>
        <v>0</v>
      </c>
    </row>
    <row r="275" spans="1:73" ht="12.6" customHeight="1">
      <c r="A275" s="174" t="str">
        <f t="shared" si="152"/>
        <v>STMF_NSH-126</v>
      </c>
      <c r="B275" s="195">
        <v>15</v>
      </c>
      <c r="C275" s="195" t="s">
        <v>401</v>
      </c>
      <c r="D275" s="309" t="s">
        <v>365</v>
      </c>
      <c r="E275" s="196" t="s">
        <v>84</v>
      </c>
      <c r="F275" s="196" t="s">
        <v>85</v>
      </c>
      <c r="G275" s="196" t="s">
        <v>321</v>
      </c>
      <c r="H275" s="286" t="s">
        <v>351</v>
      </c>
      <c r="I275" s="286"/>
      <c r="J275" s="286"/>
      <c r="K275" s="286"/>
      <c r="L275" s="286"/>
      <c r="M275" s="286"/>
      <c r="N275" s="286"/>
      <c r="O275" s="287" t="s">
        <v>222</v>
      </c>
      <c r="P275" s="287" t="s">
        <v>964</v>
      </c>
      <c r="Q275" s="217" t="s">
        <v>965</v>
      </c>
      <c r="R275" s="29" t="s">
        <v>262</v>
      </c>
      <c r="S275" s="201">
        <v>0</v>
      </c>
      <c r="T275" s="204"/>
      <c r="U275" s="204"/>
      <c r="V275" s="204"/>
      <c r="W275" s="204"/>
      <c r="X275" s="204"/>
      <c r="Y275" s="204"/>
      <c r="Z275" s="204"/>
      <c r="AA275" s="204"/>
      <c r="AB275" s="204"/>
      <c r="AC275" s="204"/>
      <c r="AD275" s="204"/>
      <c r="AE275" s="204"/>
      <c r="AF275" s="204"/>
      <c r="AG275" s="204"/>
      <c r="AH275" s="204"/>
      <c r="AI275" s="204"/>
      <c r="AJ275" s="204"/>
      <c r="AK275" s="204"/>
      <c r="AL275" s="204"/>
      <c r="AM275" s="204"/>
      <c r="AN275" s="204"/>
      <c r="AO275" s="204"/>
      <c r="AP275" s="204"/>
      <c r="AQ275" s="204"/>
      <c r="AR275" s="204"/>
      <c r="AS275" s="204"/>
      <c r="AT275" s="204"/>
      <c r="AU275" s="204"/>
      <c r="AV275" s="204"/>
      <c r="AW275" s="204"/>
      <c r="AX275" s="204"/>
      <c r="AY275" s="204"/>
      <c r="AZ275" s="237">
        <f t="shared" si="155"/>
        <v>0</v>
      </c>
      <c r="BA275" s="238">
        <f t="shared" si="156"/>
        <v>0</v>
      </c>
      <c r="BB275" s="238">
        <f>BD275/勤務日数!$E$20</f>
        <v>0</v>
      </c>
      <c r="BC275" s="238">
        <f t="shared" si="144"/>
        <v>0</v>
      </c>
      <c r="BD275" s="29">
        <f>(DAY(BE275)*24+HOUR(BE275)+MINUTE(BE275)/60)/勤務日数!$F$17</f>
        <v>0</v>
      </c>
      <c r="BE275" s="202">
        <f t="shared" si="145"/>
        <v>0</v>
      </c>
      <c r="BF275" s="238">
        <f>BH275/勤務日数!$E$20</f>
        <v>0</v>
      </c>
      <c r="BG275" s="238">
        <f t="shared" si="153"/>
        <v>0</v>
      </c>
      <c r="BH275" s="29">
        <f>(DAY(BI275)*24+HOUR(BI275)+MINUTE(BI275)/60)/勤務日数!$F$17</f>
        <v>0</v>
      </c>
      <c r="BI275" s="202">
        <f t="shared" si="146"/>
        <v>0</v>
      </c>
      <c r="BJ275" s="238">
        <f>BL275/勤務日数!$E$20</f>
        <v>0</v>
      </c>
      <c r="BK275" s="238">
        <f t="shared" si="154"/>
        <v>0</v>
      </c>
      <c r="BL275" s="29">
        <f>(DAY(BM275)*24+HOUR(BM275)+MINUTE(BM275)/60)/勤務日数!$F$17</f>
        <v>0</v>
      </c>
      <c r="BM275" s="202">
        <f t="shared" si="147"/>
        <v>0</v>
      </c>
      <c r="BN275" s="238">
        <f>BP275/勤務日数!$E$20</f>
        <v>0</v>
      </c>
      <c r="BO275" s="238">
        <f t="shared" si="150"/>
        <v>0</v>
      </c>
      <c r="BP275" s="29">
        <f>(DAY(BQ275)*24+HOUR(BQ275)+MINUTE(BQ275)/60)/勤務日数!$F$17</f>
        <v>0</v>
      </c>
      <c r="BQ275" s="202">
        <f t="shared" si="148"/>
        <v>0</v>
      </c>
      <c r="BR275" s="238">
        <f>BT275/勤務日数!$E$20</f>
        <v>0</v>
      </c>
      <c r="BS275" s="238">
        <f t="shared" si="151"/>
        <v>0</v>
      </c>
      <c r="BT275" s="29">
        <f>(DAY(BU275)*24+HOUR(BU275)+MINUTE(BU275)/60)/勤務日数!$F$17</f>
        <v>0</v>
      </c>
      <c r="BU275" s="202">
        <f t="shared" si="149"/>
        <v>0</v>
      </c>
    </row>
    <row r="276" spans="1:73" ht="12.6" customHeight="1">
      <c r="A276" s="174" t="str">
        <f t="shared" si="152"/>
        <v>STMF_BRANCH-1344</v>
      </c>
      <c r="B276" s="195">
        <v>16</v>
      </c>
      <c r="C276" s="195" t="s">
        <v>401</v>
      </c>
      <c r="D276" s="309" t="s">
        <v>365</v>
      </c>
      <c r="E276" s="196" t="s">
        <v>84</v>
      </c>
      <c r="F276" s="196" t="s">
        <v>85</v>
      </c>
      <c r="G276" s="196" t="s">
        <v>39</v>
      </c>
      <c r="H276" s="286" t="s">
        <v>352</v>
      </c>
      <c r="I276" s="286"/>
      <c r="J276" s="286"/>
      <c r="K276" s="286"/>
      <c r="L276" s="286"/>
      <c r="M276" s="286"/>
      <c r="N276" s="286"/>
      <c r="O276" s="287" t="s">
        <v>583</v>
      </c>
      <c r="P276" s="283" t="s">
        <v>991</v>
      </c>
      <c r="Q276" s="217" t="s">
        <v>1027</v>
      </c>
      <c r="R276" s="29" t="s">
        <v>237</v>
      </c>
      <c r="S276" s="201">
        <v>0</v>
      </c>
      <c r="T276" s="204"/>
      <c r="U276" s="204"/>
      <c r="V276" s="204"/>
      <c r="W276" s="204"/>
      <c r="X276" s="204"/>
      <c r="Y276" s="204"/>
      <c r="Z276" s="204"/>
      <c r="AA276" s="204"/>
      <c r="AB276" s="204"/>
      <c r="AC276" s="204"/>
      <c r="AD276" s="204"/>
      <c r="AE276" s="204"/>
      <c r="AF276" s="204"/>
      <c r="AG276" s="204"/>
      <c r="AH276" s="204"/>
      <c r="AI276" s="204"/>
      <c r="AJ276" s="204"/>
      <c r="AK276" s="204"/>
      <c r="AL276" s="204"/>
      <c r="AM276" s="204"/>
      <c r="AN276" s="204"/>
      <c r="AO276" s="204"/>
      <c r="AP276" s="204"/>
      <c r="AQ276" s="204"/>
      <c r="AR276" s="204"/>
      <c r="AS276" s="204"/>
      <c r="AT276" s="204"/>
      <c r="AU276" s="204"/>
      <c r="AV276" s="204"/>
      <c r="AW276" s="204"/>
      <c r="AX276" s="204"/>
      <c r="AY276" s="204"/>
      <c r="AZ276" s="237">
        <f t="shared" si="155"/>
        <v>0</v>
      </c>
      <c r="BA276" s="238">
        <f t="shared" si="156"/>
        <v>0</v>
      </c>
      <c r="BB276" s="238">
        <f>BD276/勤務日数!$E$20</f>
        <v>0</v>
      </c>
      <c r="BC276" s="238">
        <f t="shared" si="144"/>
        <v>0</v>
      </c>
      <c r="BD276" s="29">
        <f>(DAY(BE276)*24+HOUR(BE276)+MINUTE(BE276)/60)/勤務日数!$F$17</f>
        <v>0</v>
      </c>
      <c r="BE276" s="202">
        <f t="shared" si="145"/>
        <v>0</v>
      </c>
      <c r="BF276" s="238">
        <f>BH276/勤務日数!$E$20</f>
        <v>0</v>
      </c>
      <c r="BG276" s="238">
        <f t="shared" si="153"/>
        <v>0</v>
      </c>
      <c r="BH276" s="29">
        <f>(DAY(BI276)*24+HOUR(BI276)+MINUTE(BI276)/60)/勤務日数!$F$17</f>
        <v>0</v>
      </c>
      <c r="BI276" s="202">
        <f t="shared" si="146"/>
        <v>0</v>
      </c>
      <c r="BJ276" s="238">
        <f>BL276/勤務日数!$E$20</f>
        <v>0</v>
      </c>
      <c r="BK276" s="238">
        <f t="shared" si="154"/>
        <v>0</v>
      </c>
      <c r="BL276" s="29">
        <f>(DAY(BM276)*24+HOUR(BM276)+MINUTE(BM276)/60)/勤務日数!$F$17</f>
        <v>0</v>
      </c>
      <c r="BM276" s="202">
        <f t="shared" si="147"/>
        <v>0</v>
      </c>
      <c r="BN276" s="238">
        <f>BP276/勤務日数!$E$20</f>
        <v>0</v>
      </c>
      <c r="BO276" s="238">
        <f t="shared" si="150"/>
        <v>0</v>
      </c>
      <c r="BP276" s="29">
        <f>(DAY(BQ276)*24+HOUR(BQ276)+MINUTE(BQ276)/60)/勤務日数!$F$17</f>
        <v>0</v>
      </c>
      <c r="BQ276" s="202">
        <f t="shared" si="148"/>
        <v>0</v>
      </c>
      <c r="BR276" s="238">
        <f>BT276/勤務日数!$E$20</f>
        <v>0</v>
      </c>
      <c r="BS276" s="238">
        <f t="shared" si="151"/>
        <v>0</v>
      </c>
      <c r="BT276" s="29">
        <f>(DAY(BU276)*24+HOUR(BU276)+MINUTE(BU276)/60)/勤務日数!$F$17</f>
        <v>0</v>
      </c>
      <c r="BU276" s="202">
        <f t="shared" si="149"/>
        <v>0</v>
      </c>
    </row>
    <row r="277" spans="1:73" ht="12.6" customHeight="1">
      <c r="A277" s="174" t="str">
        <f t="shared" si="152"/>
        <v>STMF_BRANCH-1345</v>
      </c>
      <c r="B277" s="195">
        <v>17</v>
      </c>
      <c r="C277" s="195" t="s">
        <v>401</v>
      </c>
      <c r="D277" s="309" t="s">
        <v>365</v>
      </c>
      <c r="E277" s="196" t="s">
        <v>84</v>
      </c>
      <c r="F277" s="196" t="s">
        <v>85</v>
      </c>
      <c r="G277" s="196" t="s">
        <v>330</v>
      </c>
      <c r="H277" s="286" t="s">
        <v>688</v>
      </c>
      <c r="I277" s="286"/>
      <c r="J277" s="286"/>
      <c r="K277" s="286"/>
      <c r="L277" s="286"/>
      <c r="M277" s="286"/>
      <c r="N277" s="286"/>
      <c r="O277" s="287" t="s">
        <v>624</v>
      </c>
      <c r="P277" s="283" t="s">
        <v>993</v>
      </c>
      <c r="Q277" s="288" t="s">
        <v>994</v>
      </c>
      <c r="R277" s="29" t="s">
        <v>358</v>
      </c>
      <c r="S277" s="201">
        <v>0</v>
      </c>
      <c r="T277" s="204"/>
      <c r="U277" s="204"/>
      <c r="V277" s="204"/>
      <c r="W277" s="204"/>
      <c r="X277" s="204"/>
      <c r="Y277" s="204"/>
      <c r="Z277" s="204"/>
      <c r="AA277" s="204"/>
      <c r="AB277" s="204"/>
      <c r="AC277" s="204"/>
      <c r="AD277" s="204"/>
      <c r="AE277" s="204"/>
      <c r="AF277" s="204"/>
      <c r="AG277" s="204"/>
      <c r="AH277" s="204"/>
      <c r="AI277" s="204"/>
      <c r="AJ277" s="204"/>
      <c r="AK277" s="204"/>
      <c r="AL277" s="204"/>
      <c r="AM277" s="204"/>
      <c r="AN277" s="204"/>
      <c r="AO277" s="204"/>
      <c r="AP277" s="204"/>
      <c r="AQ277" s="204"/>
      <c r="AR277" s="204"/>
      <c r="AS277" s="204"/>
      <c r="AT277" s="204"/>
      <c r="AU277" s="204"/>
      <c r="AV277" s="204"/>
      <c r="AW277" s="204"/>
      <c r="AX277" s="204"/>
      <c r="AY277" s="204"/>
      <c r="AZ277" s="237">
        <f t="shared" si="155"/>
        <v>0</v>
      </c>
      <c r="BA277" s="238">
        <f t="shared" si="156"/>
        <v>0</v>
      </c>
      <c r="BB277" s="238">
        <f>BD277/勤務日数!$E$20</f>
        <v>0</v>
      </c>
      <c r="BC277" s="238">
        <f t="shared" si="144"/>
        <v>0</v>
      </c>
      <c r="BD277" s="29">
        <f>(DAY(BE277)*24+HOUR(BE277)+MINUTE(BE277)/60)/勤務日数!$F$17</f>
        <v>0</v>
      </c>
      <c r="BE277" s="202">
        <f t="shared" si="145"/>
        <v>0</v>
      </c>
      <c r="BF277" s="238">
        <f>BH277/勤務日数!$E$20</f>
        <v>0</v>
      </c>
      <c r="BG277" s="238">
        <f t="shared" si="153"/>
        <v>0</v>
      </c>
      <c r="BH277" s="29">
        <f>(DAY(BI277)*24+HOUR(BI277)+MINUTE(BI277)/60)/勤務日数!$F$17</f>
        <v>0</v>
      </c>
      <c r="BI277" s="202">
        <f t="shared" si="146"/>
        <v>0</v>
      </c>
      <c r="BJ277" s="238">
        <f>BL277/勤務日数!$E$20</f>
        <v>0</v>
      </c>
      <c r="BK277" s="238">
        <f t="shared" si="154"/>
        <v>0</v>
      </c>
      <c r="BL277" s="29">
        <f>(DAY(BM277)*24+HOUR(BM277)+MINUTE(BM277)/60)/勤務日数!$F$17</f>
        <v>0</v>
      </c>
      <c r="BM277" s="202">
        <f t="shared" si="147"/>
        <v>0</v>
      </c>
      <c r="BN277" s="238">
        <f>BP277/勤務日数!$E$20</f>
        <v>0</v>
      </c>
      <c r="BO277" s="238">
        <f t="shared" si="150"/>
        <v>0</v>
      </c>
      <c r="BP277" s="29">
        <f>(DAY(BQ277)*24+HOUR(BQ277)+MINUTE(BQ277)/60)/勤務日数!$F$17</f>
        <v>0</v>
      </c>
      <c r="BQ277" s="202">
        <f t="shared" si="148"/>
        <v>0</v>
      </c>
      <c r="BR277" s="238">
        <f>BT277/勤務日数!$E$20</f>
        <v>0</v>
      </c>
      <c r="BS277" s="238">
        <f t="shared" si="151"/>
        <v>0</v>
      </c>
      <c r="BT277" s="29">
        <f>(DAY(BU277)*24+HOUR(BU277)+MINUTE(BU277)/60)/勤務日数!$F$17</f>
        <v>0</v>
      </c>
      <c r="BU277" s="202">
        <f t="shared" si="149"/>
        <v>0</v>
      </c>
    </row>
    <row r="278" spans="1:73" ht="12.6" customHeight="1">
      <c r="A278" s="174" t="str">
        <f t="shared" si="152"/>
        <v>STMF_ASP-41</v>
      </c>
      <c r="B278" s="195">
        <v>18</v>
      </c>
      <c r="C278" s="195" t="s">
        <v>401</v>
      </c>
      <c r="D278" s="309" t="s">
        <v>365</v>
      </c>
      <c r="E278" s="196" t="s">
        <v>84</v>
      </c>
      <c r="F278" s="196" t="s">
        <v>85</v>
      </c>
      <c r="G278" s="196" t="s">
        <v>353</v>
      </c>
      <c r="H278" s="286" t="s">
        <v>351</v>
      </c>
      <c r="I278" s="286"/>
      <c r="J278" s="286"/>
      <c r="K278" s="286"/>
      <c r="L278" s="286"/>
      <c r="M278" s="286"/>
      <c r="N278" s="286"/>
      <c r="O278" s="287" t="s">
        <v>624</v>
      </c>
      <c r="P278" s="283" t="s">
        <v>1043</v>
      </c>
      <c r="Q278" s="217" t="s">
        <v>1042</v>
      </c>
      <c r="R278" s="29" t="s">
        <v>247</v>
      </c>
      <c r="S278" s="201">
        <v>0</v>
      </c>
      <c r="T278" s="204"/>
      <c r="U278" s="204"/>
      <c r="V278" s="204"/>
      <c r="W278" s="204"/>
      <c r="X278" s="204"/>
      <c r="Y278" s="204"/>
      <c r="Z278" s="204"/>
      <c r="AA278" s="204"/>
      <c r="AB278" s="204"/>
      <c r="AC278" s="204"/>
      <c r="AD278" s="204"/>
      <c r="AE278" s="204"/>
      <c r="AF278" s="204"/>
      <c r="AG278" s="204"/>
      <c r="AH278" s="204"/>
      <c r="AI278" s="204"/>
      <c r="AJ278" s="204"/>
      <c r="AK278" s="204"/>
      <c r="AL278" s="204"/>
      <c r="AM278" s="204"/>
      <c r="AN278" s="204"/>
      <c r="AO278" s="204"/>
      <c r="AP278" s="204"/>
      <c r="AQ278" s="204"/>
      <c r="AR278" s="204"/>
      <c r="AS278" s="204"/>
      <c r="AT278" s="204"/>
      <c r="AU278" s="204"/>
      <c r="AV278" s="204"/>
      <c r="AW278" s="204"/>
      <c r="AX278" s="204"/>
      <c r="AY278" s="204"/>
      <c r="AZ278" s="237">
        <f t="shared" si="155"/>
        <v>0</v>
      </c>
      <c r="BA278" s="238">
        <f t="shared" si="156"/>
        <v>0</v>
      </c>
      <c r="BB278" s="238">
        <f>BD278/勤務日数!$E$20</f>
        <v>0</v>
      </c>
      <c r="BC278" s="238">
        <f t="shared" si="144"/>
        <v>0</v>
      </c>
      <c r="BD278" s="29">
        <f>(DAY(BE278)*24+HOUR(BE278)+MINUTE(BE278)/60)/勤務日数!$F$17</f>
        <v>0</v>
      </c>
      <c r="BE278" s="202">
        <f t="shared" si="145"/>
        <v>0</v>
      </c>
      <c r="BF278" s="238">
        <f>BH278/勤務日数!$E$20</f>
        <v>0</v>
      </c>
      <c r="BG278" s="238">
        <f t="shared" si="153"/>
        <v>0</v>
      </c>
      <c r="BH278" s="29">
        <f>(DAY(BI278)*24+HOUR(BI278)+MINUTE(BI278)/60)/勤務日数!$F$17</f>
        <v>0</v>
      </c>
      <c r="BI278" s="202">
        <f t="shared" si="146"/>
        <v>0</v>
      </c>
      <c r="BJ278" s="238">
        <f>BL278/勤務日数!$E$20</f>
        <v>0</v>
      </c>
      <c r="BK278" s="238">
        <f t="shared" si="154"/>
        <v>0</v>
      </c>
      <c r="BL278" s="29">
        <f>(DAY(BM278)*24+HOUR(BM278)+MINUTE(BM278)/60)/勤務日数!$F$17</f>
        <v>0</v>
      </c>
      <c r="BM278" s="202">
        <f t="shared" si="147"/>
        <v>0</v>
      </c>
      <c r="BN278" s="238">
        <f>BP278/勤務日数!$E$20</f>
        <v>0</v>
      </c>
      <c r="BO278" s="238">
        <f t="shared" si="150"/>
        <v>0</v>
      </c>
      <c r="BP278" s="29">
        <f>(DAY(BQ278)*24+HOUR(BQ278)+MINUTE(BQ278)/60)/勤務日数!$F$17</f>
        <v>0</v>
      </c>
      <c r="BQ278" s="202">
        <f t="shared" si="148"/>
        <v>0</v>
      </c>
      <c r="BR278" s="238">
        <f>BT278/勤務日数!$E$20</f>
        <v>0</v>
      </c>
      <c r="BS278" s="238">
        <f t="shared" si="151"/>
        <v>0</v>
      </c>
      <c r="BT278" s="29">
        <f>(DAY(BU278)*24+HOUR(BU278)+MINUTE(BU278)/60)/勤務日数!$F$17</f>
        <v>0</v>
      </c>
      <c r="BU278" s="202">
        <f t="shared" si="149"/>
        <v>0</v>
      </c>
    </row>
    <row r="279" spans="1:73" ht="12.6" customHeight="1">
      <c r="A279" s="174" t="str">
        <f t="shared" si="152"/>
        <v>STMF_BRANCH-1347</v>
      </c>
      <c r="B279" s="195">
        <v>19</v>
      </c>
      <c r="C279" s="195" t="s">
        <v>401</v>
      </c>
      <c r="D279" s="309" t="s">
        <v>365</v>
      </c>
      <c r="E279" s="196" t="s">
        <v>84</v>
      </c>
      <c r="F279" s="196" t="s">
        <v>85</v>
      </c>
      <c r="G279" s="196" t="s">
        <v>197</v>
      </c>
      <c r="H279" s="286" t="s">
        <v>351</v>
      </c>
      <c r="I279" s="286"/>
      <c r="J279" s="286"/>
      <c r="K279" s="286"/>
      <c r="L279" s="286"/>
      <c r="M279" s="286"/>
      <c r="N279" s="286"/>
      <c r="O279" s="287" t="s">
        <v>624</v>
      </c>
      <c r="P279" s="283" t="s">
        <v>1025</v>
      </c>
      <c r="Q279" s="288" t="s">
        <v>1044</v>
      </c>
      <c r="R279" s="29" t="s">
        <v>240</v>
      </c>
      <c r="S279" s="201">
        <v>0</v>
      </c>
      <c r="T279" s="204"/>
      <c r="U279" s="204"/>
      <c r="V279" s="204"/>
      <c r="W279" s="204"/>
      <c r="X279" s="204"/>
      <c r="Y279" s="204"/>
      <c r="Z279" s="204"/>
      <c r="AA279" s="204"/>
      <c r="AB279" s="204"/>
      <c r="AC279" s="204"/>
      <c r="AD279" s="204"/>
      <c r="AE279" s="204"/>
      <c r="AF279" s="204"/>
      <c r="AG279" s="204"/>
      <c r="AH279" s="204"/>
      <c r="AI279" s="204"/>
      <c r="AJ279" s="204"/>
      <c r="AK279" s="204"/>
      <c r="AL279" s="204"/>
      <c r="AM279" s="204"/>
      <c r="AN279" s="204"/>
      <c r="AO279" s="204"/>
      <c r="AP279" s="204"/>
      <c r="AQ279" s="204"/>
      <c r="AR279" s="204"/>
      <c r="AS279" s="204"/>
      <c r="AT279" s="204"/>
      <c r="AU279" s="204"/>
      <c r="AV279" s="204"/>
      <c r="AW279" s="204"/>
      <c r="AX279" s="204"/>
      <c r="AY279" s="204"/>
      <c r="AZ279" s="237">
        <f t="shared" si="155"/>
        <v>0</v>
      </c>
      <c r="BA279" s="238">
        <f t="shared" si="156"/>
        <v>0</v>
      </c>
      <c r="BB279" s="238">
        <f>BD279/勤務日数!$E$20</f>
        <v>0</v>
      </c>
      <c r="BC279" s="238">
        <f t="shared" si="144"/>
        <v>0</v>
      </c>
      <c r="BD279" s="29">
        <f>(DAY(BE279)*24+HOUR(BE279)+MINUTE(BE279)/60)/勤務日数!$F$17</f>
        <v>0</v>
      </c>
      <c r="BE279" s="202">
        <f t="shared" si="145"/>
        <v>0</v>
      </c>
      <c r="BF279" s="238">
        <f>BH279/勤務日数!$E$20</f>
        <v>0</v>
      </c>
      <c r="BG279" s="238">
        <f t="shared" si="153"/>
        <v>0</v>
      </c>
      <c r="BH279" s="29">
        <f>(DAY(BI279)*24+HOUR(BI279)+MINUTE(BI279)/60)/勤務日数!$F$17</f>
        <v>0</v>
      </c>
      <c r="BI279" s="202">
        <f t="shared" si="146"/>
        <v>0</v>
      </c>
      <c r="BJ279" s="238">
        <f>BL279/勤務日数!$E$20</f>
        <v>0</v>
      </c>
      <c r="BK279" s="238">
        <f t="shared" si="154"/>
        <v>0</v>
      </c>
      <c r="BL279" s="29">
        <f>(DAY(BM279)*24+HOUR(BM279)+MINUTE(BM279)/60)/勤務日数!$F$17</f>
        <v>0</v>
      </c>
      <c r="BM279" s="202">
        <f t="shared" si="147"/>
        <v>0</v>
      </c>
      <c r="BN279" s="238">
        <f>BP279/勤務日数!$E$20</f>
        <v>0</v>
      </c>
      <c r="BO279" s="238">
        <f t="shared" si="150"/>
        <v>0</v>
      </c>
      <c r="BP279" s="29">
        <f>(DAY(BQ279)*24+HOUR(BQ279)+MINUTE(BQ279)/60)/勤務日数!$F$17</f>
        <v>0</v>
      </c>
      <c r="BQ279" s="202">
        <f t="shared" si="148"/>
        <v>0</v>
      </c>
      <c r="BR279" s="238">
        <f>BT279/勤務日数!$E$20</f>
        <v>0</v>
      </c>
      <c r="BS279" s="238">
        <f t="shared" si="151"/>
        <v>0</v>
      </c>
      <c r="BT279" s="29">
        <f>(DAY(BU279)*24+HOUR(BU279)+MINUTE(BU279)/60)/勤務日数!$F$17</f>
        <v>0</v>
      </c>
      <c r="BU279" s="202">
        <f t="shared" si="149"/>
        <v>0</v>
      </c>
    </row>
    <row r="280" spans="1:73" ht="12.6" customHeight="1">
      <c r="A280" s="174" t="str">
        <f t="shared" si="152"/>
        <v>STMF_KAIZEN-186</v>
      </c>
      <c r="B280" s="195">
        <v>20</v>
      </c>
      <c r="C280" s="195" t="s">
        <v>401</v>
      </c>
      <c r="D280" s="309" t="s">
        <v>365</v>
      </c>
      <c r="E280" s="196" t="s">
        <v>84</v>
      </c>
      <c r="F280" s="196" t="s">
        <v>85</v>
      </c>
      <c r="G280" s="196" t="s">
        <v>639</v>
      </c>
      <c r="H280" s="286" t="s">
        <v>354</v>
      </c>
      <c r="I280" s="286" t="s">
        <v>355</v>
      </c>
      <c r="J280" s="286"/>
      <c r="K280" s="286"/>
      <c r="L280" s="286"/>
      <c r="M280" s="286"/>
      <c r="N280" s="286"/>
      <c r="O280" s="287" t="s">
        <v>222</v>
      </c>
      <c r="P280" s="283" t="s">
        <v>675</v>
      </c>
      <c r="Q280" s="217" t="s">
        <v>676</v>
      </c>
      <c r="R280" s="29" t="s">
        <v>256</v>
      </c>
      <c r="S280" s="201">
        <v>0</v>
      </c>
      <c r="T280" s="204"/>
      <c r="U280" s="204"/>
      <c r="V280" s="204"/>
      <c r="W280" s="204"/>
      <c r="X280" s="204"/>
      <c r="Y280" s="204"/>
      <c r="Z280" s="204"/>
      <c r="AA280" s="204"/>
      <c r="AB280" s="204"/>
      <c r="AC280" s="204"/>
      <c r="AD280" s="204"/>
      <c r="AE280" s="204"/>
      <c r="AF280" s="204"/>
      <c r="AG280" s="204"/>
      <c r="AH280" s="204"/>
      <c r="AI280" s="204"/>
      <c r="AJ280" s="204"/>
      <c r="AK280" s="204"/>
      <c r="AL280" s="204"/>
      <c r="AM280" s="204"/>
      <c r="AN280" s="204"/>
      <c r="AO280" s="204"/>
      <c r="AP280" s="204"/>
      <c r="AQ280" s="204"/>
      <c r="AR280" s="204"/>
      <c r="AS280" s="204"/>
      <c r="AT280" s="204"/>
      <c r="AU280" s="204"/>
      <c r="AV280" s="204"/>
      <c r="AW280" s="204"/>
      <c r="AX280" s="204"/>
      <c r="AY280" s="204"/>
      <c r="AZ280" s="237">
        <f t="shared" si="155"/>
        <v>0</v>
      </c>
      <c r="BA280" s="238">
        <f t="shared" si="156"/>
        <v>0</v>
      </c>
      <c r="BB280" s="238">
        <f>BD280/勤務日数!$E$20</f>
        <v>0</v>
      </c>
      <c r="BC280" s="238">
        <f t="shared" si="144"/>
        <v>0</v>
      </c>
      <c r="BD280" s="29">
        <f>(DAY(BE280)*24+HOUR(BE280)+MINUTE(BE280)/60)/勤務日数!$F$17</f>
        <v>0</v>
      </c>
      <c r="BE280" s="202">
        <f t="shared" si="145"/>
        <v>0</v>
      </c>
      <c r="BF280" s="238">
        <f>BH280/勤務日数!$E$20</f>
        <v>0</v>
      </c>
      <c r="BG280" s="238">
        <f t="shared" si="153"/>
        <v>0</v>
      </c>
      <c r="BH280" s="29">
        <f>(DAY(BI280)*24+HOUR(BI280)+MINUTE(BI280)/60)/勤務日数!$F$17</f>
        <v>0</v>
      </c>
      <c r="BI280" s="202">
        <f t="shared" si="146"/>
        <v>0</v>
      </c>
      <c r="BJ280" s="238">
        <f>BL280/勤務日数!$E$20</f>
        <v>0</v>
      </c>
      <c r="BK280" s="238">
        <f t="shared" si="154"/>
        <v>0</v>
      </c>
      <c r="BL280" s="29">
        <f>(DAY(BM280)*24+HOUR(BM280)+MINUTE(BM280)/60)/勤務日数!$F$17</f>
        <v>0</v>
      </c>
      <c r="BM280" s="202">
        <f t="shared" si="147"/>
        <v>0</v>
      </c>
      <c r="BN280" s="238">
        <f>BP280/勤務日数!$E$20</f>
        <v>0</v>
      </c>
      <c r="BO280" s="238">
        <f t="shared" si="150"/>
        <v>0</v>
      </c>
      <c r="BP280" s="29">
        <f>(DAY(BQ280)*24+HOUR(BQ280)+MINUTE(BQ280)/60)/勤務日数!$F$17</f>
        <v>0</v>
      </c>
      <c r="BQ280" s="202">
        <f t="shared" si="148"/>
        <v>0</v>
      </c>
      <c r="BR280" s="238">
        <f>BT280/勤務日数!$E$20</f>
        <v>0</v>
      </c>
      <c r="BS280" s="238">
        <f t="shared" si="151"/>
        <v>0</v>
      </c>
      <c r="BT280" s="29">
        <f>(DAY(BU280)*24+HOUR(BU280)+MINUTE(BU280)/60)/勤務日数!$F$17</f>
        <v>0</v>
      </c>
      <c r="BU280" s="202">
        <f t="shared" si="149"/>
        <v>0</v>
      </c>
    </row>
    <row r="281" spans="1:73" ht="12.6" customHeight="1">
      <c r="A281" s="174" t="str">
        <f t="shared" si="152"/>
        <v>STMF_BRANCH-1348</v>
      </c>
      <c r="B281" s="195">
        <v>21</v>
      </c>
      <c r="C281" s="195" t="s">
        <v>401</v>
      </c>
      <c r="D281" s="309" t="s">
        <v>365</v>
      </c>
      <c r="E281" s="196" t="s">
        <v>84</v>
      </c>
      <c r="F281" s="196" t="s">
        <v>85</v>
      </c>
      <c r="G281" s="196" t="s">
        <v>330</v>
      </c>
      <c r="H281" s="286" t="s">
        <v>688</v>
      </c>
      <c r="I281" s="286"/>
      <c r="J281" s="286"/>
      <c r="K281" s="286"/>
      <c r="L281" s="286"/>
      <c r="M281" s="286"/>
      <c r="N281" s="286"/>
      <c r="O281" s="287" t="s">
        <v>624</v>
      </c>
      <c r="P281" s="287" t="s">
        <v>1080</v>
      </c>
      <c r="Q281" s="217" t="s">
        <v>1081</v>
      </c>
      <c r="R281" s="29" t="s">
        <v>358</v>
      </c>
      <c r="S281" s="201">
        <v>0</v>
      </c>
      <c r="T281" s="204"/>
      <c r="U281" s="204"/>
      <c r="V281" s="204"/>
      <c r="W281" s="204"/>
      <c r="X281" s="204"/>
      <c r="Y281" s="204"/>
      <c r="Z281" s="204"/>
      <c r="AA281" s="204"/>
      <c r="AB281" s="204"/>
      <c r="AC281" s="204"/>
      <c r="AD281" s="204"/>
      <c r="AE281" s="204"/>
      <c r="AF281" s="204"/>
      <c r="AG281" s="204"/>
      <c r="AH281" s="204"/>
      <c r="AI281" s="204"/>
      <c r="AJ281" s="204"/>
      <c r="AK281" s="204"/>
      <c r="AL281" s="204"/>
      <c r="AM281" s="204"/>
      <c r="AN281" s="204"/>
      <c r="AO281" s="204"/>
      <c r="AP281" s="204"/>
      <c r="AQ281" s="204"/>
      <c r="AR281" s="204"/>
      <c r="AS281" s="204"/>
      <c r="AT281" s="204"/>
      <c r="AU281" s="204"/>
      <c r="AV281" s="204"/>
      <c r="AW281" s="204"/>
      <c r="AX281" s="204"/>
      <c r="AY281" s="204"/>
      <c r="AZ281" s="237">
        <f t="shared" si="155"/>
        <v>0</v>
      </c>
      <c r="BA281" s="238">
        <f t="shared" si="156"/>
        <v>0</v>
      </c>
      <c r="BB281" s="238">
        <f>BD281/勤務日数!$E$20</f>
        <v>0</v>
      </c>
      <c r="BC281" s="238">
        <f t="shared" si="144"/>
        <v>0</v>
      </c>
      <c r="BD281" s="29">
        <f>(DAY(BE281)*24+HOUR(BE281)+MINUTE(BE281)/60)/勤務日数!$F$17</f>
        <v>0</v>
      </c>
      <c r="BE281" s="202">
        <f t="shared" si="145"/>
        <v>0</v>
      </c>
      <c r="BF281" s="238">
        <f>BH281/勤務日数!$E$20</f>
        <v>0</v>
      </c>
      <c r="BG281" s="238">
        <f t="shared" si="153"/>
        <v>0</v>
      </c>
      <c r="BH281" s="29">
        <f>(DAY(BI281)*24+HOUR(BI281)+MINUTE(BI281)/60)/勤務日数!$F$17</f>
        <v>0</v>
      </c>
      <c r="BI281" s="202">
        <f t="shared" si="146"/>
        <v>0</v>
      </c>
      <c r="BJ281" s="238">
        <f>BL281/勤務日数!$E$20</f>
        <v>0</v>
      </c>
      <c r="BK281" s="238">
        <f t="shared" si="154"/>
        <v>0</v>
      </c>
      <c r="BL281" s="29">
        <f>(DAY(BM281)*24+HOUR(BM281)+MINUTE(BM281)/60)/勤務日数!$F$17</f>
        <v>0</v>
      </c>
      <c r="BM281" s="202">
        <f t="shared" si="147"/>
        <v>0</v>
      </c>
      <c r="BN281" s="238">
        <f>BP281/勤務日数!$E$20</f>
        <v>0</v>
      </c>
      <c r="BO281" s="238">
        <f t="shared" si="150"/>
        <v>0</v>
      </c>
      <c r="BP281" s="29">
        <f>(DAY(BQ281)*24+HOUR(BQ281)+MINUTE(BQ281)/60)/勤務日数!$F$17</f>
        <v>0</v>
      </c>
      <c r="BQ281" s="202">
        <f t="shared" si="148"/>
        <v>0</v>
      </c>
      <c r="BR281" s="238">
        <f>BT281/勤務日数!$E$20</f>
        <v>0</v>
      </c>
      <c r="BS281" s="238">
        <f t="shared" si="151"/>
        <v>0</v>
      </c>
      <c r="BT281" s="29">
        <f>(DAY(BU281)*24+HOUR(BU281)+MINUTE(BU281)/60)/勤務日数!$F$17</f>
        <v>0</v>
      </c>
      <c r="BU281" s="202">
        <f t="shared" si="149"/>
        <v>0</v>
      </c>
    </row>
    <row r="282" spans="1:73" ht="12.6" customHeight="1">
      <c r="A282" s="174" t="str">
        <f t="shared" si="152"/>
        <v>STMF_BRANCH-1349</v>
      </c>
      <c r="B282" s="195">
        <v>22</v>
      </c>
      <c r="C282" s="195" t="s">
        <v>401</v>
      </c>
      <c r="D282" s="309" t="s">
        <v>365</v>
      </c>
      <c r="E282" s="196" t="s">
        <v>84</v>
      </c>
      <c r="F282" s="196" t="s">
        <v>322</v>
      </c>
      <c r="G282" s="196" t="s">
        <v>108</v>
      </c>
      <c r="H282" s="286"/>
      <c r="I282" s="286"/>
      <c r="J282" s="286"/>
      <c r="K282" s="286"/>
      <c r="L282" s="286"/>
      <c r="M282" s="286"/>
      <c r="N282" s="286"/>
      <c r="O282" s="287" t="s">
        <v>222</v>
      </c>
      <c r="P282" s="287" t="s">
        <v>1111</v>
      </c>
      <c r="Q282" s="217" t="s">
        <v>1100</v>
      </c>
      <c r="R282" s="29" t="s">
        <v>289</v>
      </c>
      <c r="S282" s="201">
        <v>0</v>
      </c>
      <c r="T282" s="204"/>
      <c r="U282" s="204"/>
      <c r="V282" s="204"/>
      <c r="W282" s="204"/>
      <c r="X282" s="204"/>
      <c r="Y282" s="204"/>
      <c r="Z282" s="204"/>
      <c r="AA282" s="204"/>
      <c r="AB282" s="204"/>
      <c r="AC282" s="204"/>
      <c r="AD282" s="204"/>
      <c r="AE282" s="204"/>
      <c r="AF282" s="204"/>
      <c r="AG282" s="204"/>
      <c r="AH282" s="204"/>
      <c r="AI282" s="204"/>
      <c r="AJ282" s="204"/>
      <c r="AK282" s="204"/>
      <c r="AL282" s="204"/>
      <c r="AM282" s="204"/>
      <c r="AN282" s="204"/>
      <c r="AO282" s="204"/>
      <c r="AP282" s="204"/>
      <c r="AQ282" s="204"/>
      <c r="AR282" s="204"/>
      <c r="AS282" s="204"/>
      <c r="AT282" s="204"/>
      <c r="AU282" s="204"/>
      <c r="AV282" s="204"/>
      <c r="AW282" s="204"/>
      <c r="AX282" s="204"/>
      <c r="AY282" s="204"/>
      <c r="AZ282" s="237">
        <f t="shared" si="155"/>
        <v>0</v>
      </c>
      <c r="BA282" s="238">
        <f t="shared" si="156"/>
        <v>0</v>
      </c>
      <c r="BB282" s="238">
        <f>BD282/勤務日数!$E$20</f>
        <v>0</v>
      </c>
      <c r="BC282" s="238">
        <f t="shared" si="144"/>
        <v>0</v>
      </c>
      <c r="BD282" s="29">
        <f>(DAY(BE282)*24+HOUR(BE282)+MINUTE(BE282)/60)/勤務日数!$F$17</f>
        <v>0</v>
      </c>
      <c r="BE282" s="202">
        <f t="shared" si="145"/>
        <v>0</v>
      </c>
      <c r="BF282" s="238">
        <f>BH282/勤務日数!$E$20</f>
        <v>0</v>
      </c>
      <c r="BG282" s="238">
        <f t="shared" si="153"/>
        <v>0</v>
      </c>
      <c r="BH282" s="29">
        <f>(DAY(BI282)*24+HOUR(BI282)+MINUTE(BI282)/60)/勤務日数!$F$17</f>
        <v>0</v>
      </c>
      <c r="BI282" s="202">
        <f t="shared" si="146"/>
        <v>0</v>
      </c>
      <c r="BJ282" s="238">
        <f>BL282/勤務日数!$E$20</f>
        <v>0</v>
      </c>
      <c r="BK282" s="238">
        <f t="shared" si="154"/>
        <v>0</v>
      </c>
      <c r="BL282" s="29">
        <f>(DAY(BM282)*24+HOUR(BM282)+MINUTE(BM282)/60)/勤務日数!$F$17</f>
        <v>0</v>
      </c>
      <c r="BM282" s="202">
        <f t="shared" si="147"/>
        <v>0</v>
      </c>
      <c r="BN282" s="238">
        <f>BP282/勤務日数!$E$20</f>
        <v>0</v>
      </c>
      <c r="BO282" s="238">
        <f t="shared" si="150"/>
        <v>0</v>
      </c>
      <c r="BP282" s="29">
        <f>(DAY(BQ282)*24+HOUR(BQ282)+MINUTE(BQ282)/60)/勤務日数!$F$17</f>
        <v>0</v>
      </c>
      <c r="BQ282" s="202">
        <f t="shared" si="148"/>
        <v>0</v>
      </c>
      <c r="BR282" s="238">
        <f>BT282/勤務日数!$E$20</f>
        <v>0</v>
      </c>
      <c r="BS282" s="238">
        <f t="shared" si="151"/>
        <v>0</v>
      </c>
      <c r="BT282" s="29">
        <f>(DAY(BU282)*24+HOUR(BU282)+MINUTE(BU282)/60)/勤務日数!$F$17</f>
        <v>0</v>
      </c>
      <c r="BU282" s="202">
        <f t="shared" si="149"/>
        <v>0</v>
      </c>
    </row>
    <row r="283" spans="1:73" ht="12.6" customHeight="1">
      <c r="A283" s="174" t="str">
        <f t="shared" si="152"/>
        <v>STMF_ASPH-2</v>
      </c>
      <c r="B283" s="195">
        <v>23</v>
      </c>
      <c r="C283" s="195" t="s">
        <v>401</v>
      </c>
      <c r="D283" s="309" t="s">
        <v>365</v>
      </c>
      <c r="E283" s="196" t="s">
        <v>84</v>
      </c>
      <c r="F283" s="196" t="s">
        <v>85</v>
      </c>
      <c r="G283" s="196" t="s">
        <v>321</v>
      </c>
      <c r="H283" s="286" t="s">
        <v>351</v>
      </c>
      <c r="I283" s="286"/>
      <c r="J283" s="286"/>
      <c r="K283" s="286"/>
      <c r="L283" s="286"/>
      <c r="M283" s="286"/>
      <c r="N283" s="286"/>
      <c r="O283" s="287" t="s">
        <v>222</v>
      </c>
      <c r="P283" s="287" t="s">
        <v>1101</v>
      </c>
      <c r="Q283" s="217" t="s">
        <v>1112</v>
      </c>
      <c r="R283" s="29" t="s">
        <v>262</v>
      </c>
      <c r="S283" s="201">
        <v>0</v>
      </c>
      <c r="T283" s="204"/>
      <c r="U283" s="204"/>
      <c r="V283" s="204"/>
      <c r="W283" s="204"/>
      <c r="X283" s="204"/>
      <c r="Y283" s="204"/>
      <c r="Z283" s="204"/>
      <c r="AA283" s="204"/>
      <c r="AB283" s="204"/>
      <c r="AC283" s="204"/>
      <c r="AD283" s="204"/>
      <c r="AE283" s="204"/>
      <c r="AF283" s="204"/>
      <c r="AG283" s="204"/>
      <c r="AH283" s="204"/>
      <c r="AI283" s="204"/>
      <c r="AJ283" s="204"/>
      <c r="AK283" s="204"/>
      <c r="AL283" s="204"/>
      <c r="AM283" s="204"/>
      <c r="AN283" s="204"/>
      <c r="AO283" s="204"/>
      <c r="AP283" s="204"/>
      <c r="AQ283" s="204"/>
      <c r="AR283" s="204"/>
      <c r="AS283" s="204"/>
      <c r="AT283" s="204"/>
      <c r="AU283" s="204"/>
      <c r="AV283" s="204"/>
      <c r="AW283" s="204"/>
      <c r="AX283" s="204"/>
      <c r="AY283" s="204"/>
      <c r="AZ283" s="237">
        <f t="shared" si="155"/>
        <v>0</v>
      </c>
      <c r="BA283" s="238">
        <f t="shared" si="156"/>
        <v>0</v>
      </c>
      <c r="BB283" s="238">
        <f>BD283/勤務日数!$E$20</f>
        <v>0</v>
      </c>
      <c r="BC283" s="238">
        <f t="shared" si="144"/>
        <v>0</v>
      </c>
      <c r="BD283" s="29">
        <f>(DAY(BE283)*24+HOUR(BE283)+MINUTE(BE283)/60)/勤務日数!$F$17</f>
        <v>0</v>
      </c>
      <c r="BE283" s="202">
        <f t="shared" si="145"/>
        <v>0</v>
      </c>
      <c r="BF283" s="238">
        <f>BH283/勤務日数!$E$20</f>
        <v>0</v>
      </c>
      <c r="BG283" s="238">
        <f t="shared" si="153"/>
        <v>0</v>
      </c>
      <c r="BH283" s="29">
        <f>(DAY(BI283)*24+HOUR(BI283)+MINUTE(BI283)/60)/勤務日数!$F$17</f>
        <v>0</v>
      </c>
      <c r="BI283" s="202">
        <f t="shared" si="146"/>
        <v>0</v>
      </c>
      <c r="BJ283" s="238">
        <f>BL283/勤務日数!$E$20</f>
        <v>0</v>
      </c>
      <c r="BK283" s="238">
        <f t="shared" si="154"/>
        <v>0</v>
      </c>
      <c r="BL283" s="29">
        <f>(DAY(BM283)*24+HOUR(BM283)+MINUTE(BM283)/60)/勤務日数!$F$17</f>
        <v>0</v>
      </c>
      <c r="BM283" s="202">
        <f t="shared" si="147"/>
        <v>0</v>
      </c>
      <c r="BN283" s="238">
        <f>BP283/勤務日数!$E$20</f>
        <v>0</v>
      </c>
      <c r="BO283" s="238">
        <f t="shared" si="150"/>
        <v>0</v>
      </c>
      <c r="BP283" s="29">
        <f>(DAY(BQ283)*24+HOUR(BQ283)+MINUTE(BQ283)/60)/勤務日数!$F$17</f>
        <v>0</v>
      </c>
      <c r="BQ283" s="202">
        <f t="shared" si="148"/>
        <v>0</v>
      </c>
      <c r="BR283" s="238">
        <f>BT283/勤務日数!$E$20</f>
        <v>0</v>
      </c>
      <c r="BS283" s="238">
        <f t="shared" si="151"/>
        <v>0</v>
      </c>
      <c r="BT283" s="29">
        <f>(DAY(BU283)*24+HOUR(BU283)+MINUTE(BU283)/60)/勤務日数!$F$17</f>
        <v>0</v>
      </c>
      <c r="BU283" s="202">
        <f t="shared" si="149"/>
        <v>0</v>
      </c>
    </row>
    <row r="284" spans="1:73" ht="12.6" customHeight="1">
      <c r="A284" s="174" t="str">
        <f t="shared" si="152"/>
        <v>STMF_BRANCH-1352</v>
      </c>
      <c r="B284" s="195">
        <v>24</v>
      </c>
      <c r="C284" s="195" t="s">
        <v>401</v>
      </c>
      <c r="D284" s="309" t="s">
        <v>365</v>
      </c>
      <c r="E284" s="196" t="s">
        <v>84</v>
      </c>
      <c r="F284" s="196" t="s">
        <v>85</v>
      </c>
      <c r="G284" s="196" t="s">
        <v>39</v>
      </c>
      <c r="H284" s="286" t="s">
        <v>352</v>
      </c>
      <c r="I284" s="286"/>
      <c r="J284" s="286"/>
      <c r="K284" s="286"/>
      <c r="L284" s="286"/>
      <c r="M284" s="286"/>
      <c r="N284" s="286"/>
      <c r="O284" s="287" t="s">
        <v>624</v>
      </c>
      <c r="P284" s="287" t="s">
        <v>1183</v>
      </c>
      <c r="Q284" s="288" t="s">
        <v>1200</v>
      </c>
      <c r="R284" s="29" t="s">
        <v>237</v>
      </c>
      <c r="S284" s="201">
        <v>0</v>
      </c>
      <c r="T284" s="204"/>
      <c r="U284" s="204"/>
      <c r="V284" s="204"/>
      <c r="W284" s="204"/>
      <c r="X284" s="204"/>
      <c r="Y284" s="204"/>
      <c r="Z284" s="204"/>
      <c r="AA284" s="204"/>
      <c r="AB284" s="204"/>
      <c r="AC284" s="204"/>
      <c r="AD284" s="204"/>
      <c r="AE284" s="204"/>
      <c r="AF284" s="204"/>
      <c r="AG284" s="204"/>
      <c r="AH284" s="204"/>
      <c r="AI284" s="204"/>
      <c r="AJ284" s="204"/>
      <c r="AK284" s="204"/>
      <c r="AL284" s="204"/>
      <c r="AM284" s="204"/>
      <c r="AN284" s="204"/>
      <c r="AO284" s="204"/>
      <c r="AP284" s="204"/>
      <c r="AQ284" s="204"/>
      <c r="AR284" s="204"/>
      <c r="AS284" s="204"/>
      <c r="AT284" s="204"/>
      <c r="AU284" s="204"/>
      <c r="AV284" s="204"/>
      <c r="AW284" s="204"/>
      <c r="AX284" s="204"/>
      <c r="AY284" s="204"/>
      <c r="AZ284" s="237">
        <f t="shared" si="155"/>
        <v>0</v>
      </c>
      <c r="BA284" s="238">
        <f t="shared" si="156"/>
        <v>0</v>
      </c>
      <c r="BB284" s="238">
        <f>BD284/勤務日数!$E$20</f>
        <v>0</v>
      </c>
      <c r="BC284" s="238">
        <f t="shared" si="144"/>
        <v>0</v>
      </c>
      <c r="BD284" s="29">
        <f>(DAY(BE284)*24+HOUR(BE284)+MINUTE(BE284)/60)/勤務日数!$F$17</f>
        <v>0</v>
      </c>
      <c r="BE284" s="202">
        <f t="shared" si="145"/>
        <v>0</v>
      </c>
      <c r="BF284" s="238">
        <f>BH284/勤務日数!$E$20</f>
        <v>0</v>
      </c>
      <c r="BG284" s="238">
        <f t="shared" si="153"/>
        <v>0</v>
      </c>
      <c r="BH284" s="29">
        <f>(DAY(BI284)*24+HOUR(BI284)+MINUTE(BI284)/60)/勤務日数!$F$17</f>
        <v>0</v>
      </c>
      <c r="BI284" s="202">
        <f t="shared" si="146"/>
        <v>0</v>
      </c>
      <c r="BJ284" s="238">
        <f>BL284/勤務日数!$E$20</f>
        <v>0</v>
      </c>
      <c r="BK284" s="238">
        <f t="shared" si="154"/>
        <v>0</v>
      </c>
      <c r="BL284" s="29">
        <f>(DAY(BM284)*24+HOUR(BM284)+MINUTE(BM284)/60)/勤務日数!$F$17</f>
        <v>0</v>
      </c>
      <c r="BM284" s="202">
        <f t="shared" si="147"/>
        <v>0</v>
      </c>
      <c r="BN284" s="238">
        <f>BP284/勤務日数!$E$20</f>
        <v>0</v>
      </c>
      <c r="BO284" s="238">
        <f t="shared" si="150"/>
        <v>0</v>
      </c>
      <c r="BP284" s="29">
        <f>(DAY(BQ284)*24+HOUR(BQ284)+MINUTE(BQ284)/60)/勤務日数!$F$17</f>
        <v>0</v>
      </c>
      <c r="BQ284" s="202">
        <f t="shared" si="148"/>
        <v>0</v>
      </c>
      <c r="BR284" s="238">
        <f>BT284/勤務日数!$E$20</f>
        <v>0</v>
      </c>
      <c r="BS284" s="238">
        <f t="shared" si="151"/>
        <v>0</v>
      </c>
      <c r="BT284" s="29">
        <f>(DAY(BU284)*24+HOUR(BU284)+MINUTE(BU284)/60)/勤務日数!$F$17</f>
        <v>0</v>
      </c>
      <c r="BU284" s="202">
        <f t="shared" si="149"/>
        <v>0</v>
      </c>
    </row>
    <row r="285" spans="1:73" ht="12.6" customHeight="1">
      <c r="A285" s="174" t="str">
        <f t="shared" si="152"/>
        <v>STMF_BRANCH-1353</v>
      </c>
      <c r="B285" s="195">
        <v>25</v>
      </c>
      <c r="C285" s="195" t="s">
        <v>401</v>
      </c>
      <c r="D285" s="309" t="s">
        <v>365</v>
      </c>
      <c r="E285" s="196" t="s">
        <v>84</v>
      </c>
      <c r="F285" s="196" t="s">
        <v>85</v>
      </c>
      <c r="G285" s="196" t="s">
        <v>330</v>
      </c>
      <c r="H285" s="286" t="s">
        <v>688</v>
      </c>
      <c r="I285" s="286"/>
      <c r="J285" s="286"/>
      <c r="K285" s="286"/>
      <c r="L285" s="286"/>
      <c r="M285" s="286"/>
      <c r="N285" s="286"/>
      <c r="O285" s="287" t="s">
        <v>624</v>
      </c>
      <c r="P285" s="287" t="s">
        <v>1167</v>
      </c>
      <c r="Q285" s="288" t="s">
        <v>1168</v>
      </c>
      <c r="R285" s="29" t="s">
        <v>358</v>
      </c>
      <c r="S285" s="201">
        <v>0</v>
      </c>
      <c r="T285" s="204"/>
      <c r="U285" s="204"/>
      <c r="V285" s="204"/>
      <c r="W285" s="204"/>
      <c r="X285" s="204"/>
      <c r="Y285" s="204"/>
      <c r="Z285" s="204"/>
      <c r="AA285" s="204"/>
      <c r="AB285" s="204"/>
      <c r="AC285" s="204"/>
      <c r="AD285" s="204"/>
      <c r="AE285" s="204"/>
      <c r="AF285" s="204"/>
      <c r="AG285" s="204"/>
      <c r="AH285" s="204"/>
      <c r="AI285" s="204"/>
      <c r="AJ285" s="204"/>
      <c r="AK285" s="204"/>
      <c r="AL285" s="204"/>
      <c r="AM285" s="204"/>
      <c r="AN285" s="204"/>
      <c r="AO285" s="204"/>
      <c r="AP285" s="204"/>
      <c r="AQ285" s="204"/>
      <c r="AR285" s="204"/>
      <c r="AS285" s="204"/>
      <c r="AT285" s="204"/>
      <c r="AU285" s="204"/>
      <c r="AV285" s="204"/>
      <c r="AW285" s="204"/>
      <c r="AX285" s="204"/>
      <c r="AY285" s="204"/>
      <c r="AZ285" s="237">
        <f t="shared" si="155"/>
        <v>0</v>
      </c>
      <c r="BA285" s="238">
        <f t="shared" si="156"/>
        <v>0</v>
      </c>
      <c r="BB285" s="238">
        <f>BD285/勤務日数!$E$20</f>
        <v>0</v>
      </c>
      <c r="BC285" s="238">
        <f t="shared" si="144"/>
        <v>0</v>
      </c>
      <c r="BD285" s="29">
        <f>(DAY(BE285)*24+HOUR(BE285)+MINUTE(BE285)/60)/勤務日数!$F$17</f>
        <v>0</v>
      </c>
      <c r="BE285" s="202">
        <f t="shared" si="145"/>
        <v>0</v>
      </c>
      <c r="BF285" s="238">
        <f>BH285/勤務日数!$E$20</f>
        <v>0</v>
      </c>
      <c r="BG285" s="238">
        <f t="shared" si="153"/>
        <v>0</v>
      </c>
      <c r="BH285" s="29">
        <f>(DAY(BI285)*24+HOUR(BI285)+MINUTE(BI285)/60)/勤務日数!$F$17</f>
        <v>0</v>
      </c>
      <c r="BI285" s="202">
        <f t="shared" si="146"/>
        <v>0</v>
      </c>
      <c r="BJ285" s="238">
        <f>BL285/勤務日数!$E$20</f>
        <v>0</v>
      </c>
      <c r="BK285" s="238">
        <f t="shared" si="154"/>
        <v>0</v>
      </c>
      <c r="BL285" s="29">
        <f>(DAY(BM285)*24+HOUR(BM285)+MINUTE(BM285)/60)/勤務日数!$F$17</f>
        <v>0</v>
      </c>
      <c r="BM285" s="202">
        <f t="shared" si="147"/>
        <v>0</v>
      </c>
      <c r="BN285" s="238">
        <f>BP285/勤務日数!$E$20</f>
        <v>0</v>
      </c>
      <c r="BO285" s="238">
        <f t="shared" si="150"/>
        <v>0</v>
      </c>
      <c r="BP285" s="29">
        <f>(DAY(BQ285)*24+HOUR(BQ285)+MINUTE(BQ285)/60)/勤務日数!$F$17</f>
        <v>0</v>
      </c>
      <c r="BQ285" s="202">
        <f t="shared" si="148"/>
        <v>0</v>
      </c>
      <c r="BR285" s="238">
        <f>BT285/勤務日数!$E$20</f>
        <v>0</v>
      </c>
      <c r="BS285" s="238">
        <f t="shared" si="151"/>
        <v>0</v>
      </c>
      <c r="BT285" s="29">
        <f>(DAY(BU285)*24+HOUR(BU285)+MINUTE(BU285)/60)/勤務日数!$F$17</f>
        <v>0</v>
      </c>
      <c r="BU285" s="202">
        <f t="shared" si="149"/>
        <v>0</v>
      </c>
    </row>
    <row r="286" spans="1:73" ht="12.6" customHeight="1">
      <c r="A286" s="174" t="str">
        <f t="shared" si="152"/>
        <v>STMF_BRANCH-1356</v>
      </c>
      <c r="B286" s="195">
        <v>26</v>
      </c>
      <c r="C286" s="195" t="s">
        <v>401</v>
      </c>
      <c r="D286" s="309" t="s">
        <v>365</v>
      </c>
      <c r="E286" s="196" t="s">
        <v>84</v>
      </c>
      <c r="F286" s="196" t="s">
        <v>85</v>
      </c>
      <c r="G286" s="196" t="s">
        <v>971</v>
      </c>
      <c r="H286" s="286"/>
      <c r="I286" s="196"/>
      <c r="J286" s="196"/>
      <c r="K286" s="196"/>
      <c r="L286" s="196"/>
      <c r="M286" s="286"/>
      <c r="N286" s="286"/>
      <c r="O286" s="198" t="s">
        <v>624</v>
      </c>
      <c r="P286" s="283" t="s">
        <v>1228</v>
      </c>
      <c r="Q286" s="200" t="s">
        <v>1279</v>
      </c>
      <c r="R286" s="29" t="s">
        <v>283</v>
      </c>
      <c r="S286" s="201">
        <v>0</v>
      </c>
      <c r="T286" s="204"/>
      <c r="U286" s="204"/>
      <c r="V286" s="204"/>
      <c r="W286" s="204"/>
      <c r="X286" s="204"/>
      <c r="Y286" s="204"/>
      <c r="Z286" s="204"/>
      <c r="AA286" s="204"/>
      <c r="AB286" s="204"/>
      <c r="AC286" s="204"/>
      <c r="AD286" s="204"/>
      <c r="AE286" s="204"/>
      <c r="AF286" s="204"/>
      <c r="AG286" s="204"/>
      <c r="AH286" s="204"/>
      <c r="AI286" s="204"/>
      <c r="AJ286" s="204"/>
      <c r="AK286" s="204"/>
      <c r="AL286" s="204"/>
      <c r="AM286" s="204"/>
      <c r="AN286" s="204"/>
      <c r="AO286" s="204"/>
      <c r="AP286" s="204"/>
      <c r="AQ286" s="204"/>
      <c r="AR286" s="204"/>
      <c r="AS286" s="204"/>
      <c r="AT286" s="204"/>
      <c r="AU286" s="204"/>
      <c r="AV286" s="204"/>
      <c r="AW286" s="204"/>
      <c r="AX286" s="204"/>
      <c r="AY286" s="204"/>
      <c r="AZ286" s="237">
        <f t="shared" si="155"/>
        <v>0</v>
      </c>
      <c r="BA286" s="238">
        <f t="shared" si="156"/>
        <v>0</v>
      </c>
      <c r="BB286" s="238">
        <f>BD286/勤務日数!$E$20</f>
        <v>0</v>
      </c>
      <c r="BC286" s="238">
        <f t="shared" si="144"/>
        <v>0</v>
      </c>
      <c r="BD286" s="29">
        <f>(DAY(BE286)*24+HOUR(BE286)+MINUTE(BE286)/60)/勤務日数!$F$17</f>
        <v>0</v>
      </c>
      <c r="BE286" s="202">
        <f t="shared" si="145"/>
        <v>0</v>
      </c>
      <c r="BF286" s="238">
        <f>BH286/勤務日数!$E$20</f>
        <v>0</v>
      </c>
      <c r="BG286" s="238">
        <f t="shared" si="153"/>
        <v>0</v>
      </c>
      <c r="BH286" s="29">
        <f>(DAY(BI286)*24+HOUR(BI286)+MINUTE(BI286)/60)/勤務日数!$F$17</f>
        <v>0</v>
      </c>
      <c r="BI286" s="202">
        <f t="shared" si="146"/>
        <v>0</v>
      </c>
      <c r="BJ286" s="238">
        <f>BL286/勤務日数!$E$20</f>
        <v>0</v>
      </c>
      <c r="BK286" s="238">
        <f t="shared" si="154"/>
        <v>0</v>
      </c>
      <c r="BL286" s="29">
        <f>(DAY(BM286)*24+HOUR(BM286)+MINUTE(BM286)/60)/勤務日数!$F$17</f>
        <v>0</v>
      </c>
      <c r="BM286" s="202">
        <f t="shared" si="147"/>
        <v>0</v>
      </c>
      <c r="BN286" s="238">
        <f>BP286/勤務日数!$E$20</f>
        <v>0</v>
      </c>
      <c r="BO286" s="238">
        <f t="shared" si="150"/>
        <v>0</v>
      </c>
      <c r="BP286" s="29">
        <f>(DAY(BQ286)*24+HOUR(BQ286)+MINUTE(BQ286)/60)/勤務日数!$F$17</f>
        <v>0</v>
      </c>
      <c r="BQ286" s="202">
        <f t="shared" si="148"/>
        <v>0</v>
      </c>
      <c r="BR286" s="238">
        <f>BT286/勤務日数!$E$20</f>
        <v>0</v>
      </c>
      <c r="BS286" s="238">
        <f t="shared" si="151"/>
        <v>0</v>
      </c>
      <c r="BT286" s="29">
        <f>(DAY(BU286)*24+HOUR(BU286)+MINUTE(BU286)/60)/勤務日数!$F$17</f>
        <v>0</v>
      </c>
      <c r="BU286" s="202">
        <f t="shared" si="149"/>
        <v>0</v>
      </c>
    </row>
    <row r="287" spans="1:73" ht="12.6" customHeight="1">
      <c r="A287" s="174" t="str">
        <f t="shared" si="152"/>
        <v/>
      </c>
      <c r="B287" s="195">
        <v>1</v>
      </c>
      <c r="C287" s="195" t="s">
        <v>403</v>
      </c>
      <c r="D287" s="309" t="s">
        <v>365</v>
      </c>
      <c r="E287" s="196"/>
      <c r="F287" s="196"/>
      <c r="G287" s="196"/>
      <c r="H287" s="286"/>
      <c r="I287" s="196"/>
      <c r="J287" s="196"/>
      <c r="K287" s="196"/>
      <c r="L287" s="196"/>
      <c r="M287" s="286"/>
      <c r="N287" s="286"/>
      <c r="O287" s="198"/>
      <c r="P287" s="283"/>
      <c r="Q287" s="200"/>
      <c r="R287" s="29"/>
      <c r="S287" s="201">
        <v>0</v>
      </c>
      <c r="T287" s="204"/>
      <c r="U287" s="204"/>
      <c r="V287" s="204"/>
      <c r="W287" s="204"/>
      <c r="X287" s="204"/>
      <c r="Y287" s="204"/>
      <c r="Z287" s="204"/>
      <c r="AA287" s="204"/>
      <c r="AB287" s="204"/>
      <c r="AC287" s="204"/>
      <c r="AD287" s="204"/>
      <c r="AE287" s="204"/>
      <c r="AF287" s="204"/>
      <c r="AG287" s="204"/>
      <c r="AH287" s="204"/>
      <c r="AI287" s="204"/>
      <c r="AJ287" s="204"/>
      <c r="AK287" s="204"/>
      <c r="AL287" s="204"/>
      <c r="AM287" s="204"/>
      <c r="AN287" s="204"/>
      <c r="AO287" s="204"/>
      <c r="AP287" s="204"/>
      <c r="AQ287" s="204"/>
      <c r="AR287" s="204"/>
      <c r="AS287" s="204"/>
      <c r="AT287" s="204"/>
      <c r="AU287" s="204"/>
      <c r="AV287" s="204"/>
      <c r="AW287" s="204"/>
      <c r="AX287" s="204"/>
      <c r="AY287" s="204"/>
      <c r="AZ287" s="237">
        <f t="shared" si="155"/>
        <v>0</v>
      </c>
      <c r="BA287" s="238">
        <f t="shared" si="156"/>
        <v>0</v>
      </c>
      <c r="BB287" s="238">
        <f>BD287/勤務日数!$E$20</f>
        <v>0</v>
      </c>
      <c r="BC287" s="238">
        <f t="shared" si="144"/>
        <v>0</v>
      </c>
      <c r="BD287" s="29">
        <f>(DAY(BE287)*24+HOUR(BE287)+MINUTE(BE287)/60)/勤務日数!$F$17</f>
        <v>0</v>
      </c>
      <c r="BE287" s="202">
        <f t="shared" si="145"/>
        <v>0</v>
      </c>
      <c r="BF287" s="238">
        <f>BH287/勤務日数!$E$20</f>
        <v>0</v>
      </c>
      <c r="BG287" s="238">
        <f t="shared" si="153"/>
        <v>0</v>
      </c>
      <c r="BH287" s="29">
        <f>(DAY(BI287)*24+HOUR(BI287)+MINUTE(BI287)/60)/勤務日数!$F$17</f>
        <v>0</v>
      </c>
      <c r="BI287" s="202">
        <f t="shared" si="146"/>
        <v>0</v>
      </c>
      <c r="BJ287" s="238">
        <f>BL287/勤務日数!$E$20</f>
        <v>0</v>
      </c>
      <c r="BK287" s="238">
        <f t="shared" si="154"/>
        <v>0</v>
      </c>
      <c r="BL287" s="29">
        <f>(DAY(BM287)*24+HOUR(BM287)+MINUTE(BM287)/60)/勤務日数!$F$17</f>
        <v>0</v>
      </c>
      <c r="BM287" s="202">
        <f t="shared" si="147"/>
        <v>0</v>
      </c>
      <c r="BN287" s="238">
        <f>BP287/勤務日数!$E$20</f>
        <v>0</v>
      </c>
      <c r="BO287" s="238">
        <f t="shared" si="150"/>
        <v>0</v>
      </c>
      <c r="BP287" s="29">
        <f>(DAY(BQ287)*24+HOUR(BQ287)+MINUTE(BQ287)/60)/勤務日数!$F$17</f>
        <v>0</v>
      </c>
      <c r="BQ287" s="202">
        <f t="shared" si="148"/>
        <v>0</v>
      </c>
      <c r="BR287" s="238">
        <f>BT287/勤務日数!$E$20</f>
        <v>0</v>
      </c>
      <c r="BS287" s="238">
        <f t="shared" si="151"/>
        <v>0</v>
      </c>
      <c r="BT287" s="29">
        <f>(DAY(BU287)*24+HOUR(BU287)+MINUTE(BU287)/60)/勤務日数!$F$17</f>
        <v>0</v>
      </c>
      <c r="BU287" s="202">
        <f t="shared" si="149"/>
        <v>0</v>
      </c>
    </row>
    <row r="288" spans="1:73" ht="12.6" customHeight="1">
      <c r="A288" s="174" t="str">
        <f t="shared" si="152"/>
        <v/>
      </c>
      <c r="B288" s="195">
        <v>2</v>
      </c>
      <c r="C288" s="195" t="s">
        <v>403</v>
      </c>
      <c r="D288" s="309" t="s">
        <v>365</v>
      </c>
      <c r="E288" s="196" t="s">
        <v>84</v>
      </c>
      <c r="F288" s="196" t="s">
        <v>393</v>
      </c>
      <c r="G288" s="196" t="s">
        <v>394</v>
      </c>
      <c r="H288" s="286"/>
      <c r="I288" s="196"/>
      <c r="J288" s="196"/>
      <c r="K288" s="196"/>
      <c r="L288" s="196"/>
      <c r="M288" s="286"/>
      <c r="N288" s="286"/>
      <c r="O288" s="198" t="s">
        <v>222</v>
      </c>
      <c r="P288" s="283"/>
      <c r="Q288" s="216" t="s">
        <v>395</v>
      </c>
      <c r="R288" s="29" t="s">
        <v>290</v>
      </c>
      <c r="S288" s="201">
        <v>0</v>
      </c>
      <c r="T288" s="204"/>
      <c r="U288" s="204"/>
      <c r="V288" s="204"/>
      <c r="W288" s="204"/>
      <c r="X288" s="204"/>
      <c r="Y288" s="204"/>
      <c r="Z288" s="204"/>
      <c r="AA288" s="204"/>
      <c r="AB288" s="204"/>
      <c r="AC288" s="204"/>
      <c r="AD288" s="204"/>
      <c r="AE288" s="204"/>
      <c r="AF288" s="204"/>
      <c r="AG288" s="204"/>
      <c r="AH288" s="204"/>
      <c r="AI288" s="204"/>
      <c r="AJ288" s="204"/>
      <c r="AK288" s="204"/>
      <c r="AL288" s="204"/>
      <c r="AM288" s="204"/>
      <c r="AN288" s="204"/>
      <c r="AO288" s="204"/>
      <c r="AP288" s="204"/>
      <c r="AQ288" s="204"/>
      <c r="AR288" s="204"/>
      <c r="AS288" s="204"/>
      <c r="AT288" s="204"/>
      <c r="AU288" s="204"/>
      <c r="AV288" s="204"/>
      <c r="AW288" s="204"/>
      <c r="AX288" s="204"/>
      <c r="AY288" s="204"/>
      <c r="AZ288" s="237">
        <f t="shared" si="155"/>
        <v>0</v>
      </c>
      <c r="BA288" s="238">
        <f t="shared" si="156"/>
        <v>0</v>
      </c>
      <c r="BB288" s="238">
        <f>BD288/勤務日数!$E$20</f>
        <v>0</v>
      </c>
      <c r="BC288" s="238">
        <f t="shared" si="144"/>
        <v>0</v>
      </c>
      <c r="BD288" s="29">
        <f>(DAY(BE288)*24+HOUR(BE288)+MINUTE(BE288)/60)/勤務日数!$F$17</f>
        <v>0</v>
      </c>
      <c r="BE288" s="202">
        <f t="shared" si="145"/>
        <v>0</v>
      </c>
      <c r="BF288" s="238">
        <f>BH288/勤務日数!$E$20</f>
        <v>0</v>
      </c>
      <c r="BG288" s="238">
        <f t="shared" si="153"/>
        <v>0</v>
      </c>
      <c r="BH288" s="29">
        <f>(DAY(BI288)*24+HOUR(BI288)+MINUTE(BI288)/60)/勤務日数!$F$17</f>
        <v>0</v>
      </c>
      <c r="BI288" s="202">
        <f t="shared" si="146"/>
        <v>0</v>
      </c>
      <c r="BJ288" s="238">
        <f>BL288/勤務日数!$E$20</f>
        <v>0</v>
      </c>
      <c r="BK288" s="238">
        <f t="shared" si="154"/>
        <v>0</v>
      </c>
      <c r="BL288" s="29">
        <f>(DAY(BM288)*24+HOUR(BM288)+MINUTE(BM288)/60)/勤務日数!$F$17</f>
        <v>0</v>
      </c>
      <c r="BM288" s="202">
        <f t="shared" si="147"/>
        <v>0</v>
      </c>
      <c r="BN288" s="238">
        <f>BP288/勤務日数!$E$20</f>
        <v>0</v>
      </c>
      <c r="BO288" s="238">
        <f t="shared" si="150"/>
        <v>0</v>
      </c>
      <c r="BP288" s="29">
        <f>(DAY(BQ288)*24+HOUR(BQ288)+MINUTE(BQ288)/60)/勤務日数!$F$17</f>
        <v>0</v>
      </c>
      <c r="BQ288" s="202">
        <f t="shared" si="148"/>
        <v>0</v>
      </c>
      <c r="BR288" s="238">
        <f>BT288/勤務日数!$E$20</f>
        <v>0</v>
      </c>
      <c r="BS288" s="238">
        <f t="shared" si="151"/>
        <v>0</v>
      </c>
      <c r="BT288" s="29">
        <f>(DAY(BU288)*24+HOUR(BU288)+MINUTE(BU288)/60)/勤務日数!$F$17</f>
        <v>0</v>
      </c>
      <c r="BU288" s="202">
        <f t="shared" si="149"/>
        <v>0</v>
      </c>
    </row>
    <row r="289" spans="1:73" ht="12.6" customHeight="1">
      <c r="A289" s="174" t="str">
        <f t="shared" si="152"/>
        <v/>
      </c>
      <c r="B289" s="195">
        <v>3</v>
      </c>
      <c r="C289" s="195" t="s">
        <v>403</v>
      </c>
      <c r="D289" s="309" t="s">
        <v>365</v>
      </c>
      <c r="E289" s="196" t="s">
        <v>209</v>
      </c>
      <c r="F289" s="196" t="s">
        <v>326</v>
      </c>
      <c r="G289" s="196" t="s">
        <v>379</v>
      </c>
      <c r="H289" s="286" t="s">
        <v>380</v>
      </c>
      <c r="I289" s="196"/>
      <c r="J289" s="196"/>
      <c r="K289" s="196"/>
      <c r="L289" s="196"/>
      <c r="M289" s="286"/>
      <c r="N289" s="286"/>
      <c r="O289" s="198" t="s">
        <v>222</v>
      </c>
      <c r="P289" s="283"/>
      <c r="Q289" s="200" t="s">
        <v>567</v>
      </c>
      <c r="R289" s="29" t="s">
        <v>712</v>
      </c>
      <c r="S289" s="201">
        <v>0</v>
      </c>
      <c r="T289" s="204"/>
      <c r="U289" s="204"/>
      <c r="V289" s="204"/>
      <c r="W289" s="204"/>
      <c r="X289" s="204"/>
      <c r="Y289" s="204"/>
      <c r="Z289" s="204"/>
      <c r="AA289" s="204"/>
      <c r="AB289" s="204"/>
      <c r="AC289" s="204"/>
      <c r="AD289" s="204"/>
      <c r="AE289" s="204"/>
      <c r="AF289" s="204"/>
      <c r="AG289" s="204"/>
      <c r="AH289" s="204"/>
      <c r="AI289" s="204"/>
      <c r="AJ289" s="204"/>
      <c r="AK289" s="204"/>
      <c r="AL289" s="204"/>
      <c r="AM289" s="204"/>
      <c r="AN289" s="204"/>
      <c r="AO289" s="204"/>
      <c r="AP289" s="204"/>
      <c r="AQ289" s="204"/>
      <c r="AR289" s="204"/>
      <c r="AS289" s="204"/>
      <c r="AT289" s="204"/>
      <c r="AU289" s="204"/>
      <c r="AV289" s="204"/>
      <c r="AW289" s="204"/>
      <c r="AX289" s="204"/>
      <c r="AY289" s="204"/>
      <c r="AZ289" s="237">
        <f t="shared" si="155"/>
        <v>0</v>
      </c>
      <c r="BA289" s="238">
        <f t="shared" si="156"/>
        <v>0</v>
      </c>
      <c r="BB289" s="238">
        <f>BD289/勤務日数!$E$20</f>
        <v>0</v>
      </c>
      <c r="BC289" s="238">
        <f t="shared" si="144"/>
        <v>0</v>
      </c>
      <c r="BD289" s="29">
        <f>(DAY(BE289)*24+HOUR(BE289)+MINUTE(BE289)/60)/勤務日数!$F$17</f>
        <v>0</v>
      </c>
      <c r="BE289" s="202">
        <f t="shared" si="145"/>
        <v>0</v>
      </c>
      <c r="BF289" s="238">
        <f>BH289/勤務日数!$E$20</f>
        <v>0</v>
      </c>
      <c r="BG289" s="238">
        <f t="shared" si="153"/>
        <v>0</v>
      </c>
      <c r="BH289" s="29">
        <f>(DAY(BI289)*24+HOUR(BI289)+MINUTE(BI289)/60)/勤務日数!$F$17</f>
        <v>0</v>
      </c>
      <c r="BI289" s="202">
        <f t="shared" si="146"/>
        <v>0</v>
      </c>
      <c r="BJ289" s="238">
        <f>BL289/勤務日数!$E$20</f>
        <v>0</v>
      </c>
      <c r="BK289" s="238">
        <f t="shared" si="154"/>
        <v>0</v>
      </c>
      <c r="BL289" s="29">
        <f>(DAY(BM289)*24+HOUR(BM289)+MINUTE(BM289)/60)/勤務日数!$F$17</f>
        <v>0</v>
      </c>
      <c r="BM289" s="202">
        <f t="shared" si="147"/>
        <v>0</v>
      </c>
      <c r="BN289" s="238">
        <f>BP289/勤務日数!$E$20</f>
        <v>0</v>
      </c>
      <c r="BO289" s="238">
        <f t="shared" si="150"/>
        <v>0</v>
      </c>
      <c r="BP289" s="29">
        <f>(DAY(BQ289)*24+HOUR(BQ289)+MINUTE(BQ289)/60)/勤務日数!$F$17</f>
        <v>0</v>
      </c>
      <c r="BQ289" s="202">
        <f t="shared" si="148"/>
        <v>0</v>
      </c>
      <c r="BR289" s="238">
        <f>BT289/勤務日数!$E$20</f>
        <v>0</v>
      </c>
      <c r="BS289" s="238">
        <f t="shared" si="151"/>
        <v>0</v>
      </c>
      <c r="BT289" s="29">
        <f>(DAY(BU289)*24+HOUR(BU289)+MINUTE(BU289)/60)/勤務日数!$F$17</f>
        <v>0</v>
      </c>
      <c r="BU289" s="202">
        <f t="shared" si="149"/>
        <v>0</v>
      </c>
    </row>
    <row r="290" spans="1:73" ht="12.6" customHeight="1">
      <c r="A290" s="174" t="str">
        <f t="shared" si="152"/>
        <v/>
      </c>
      <c r="B290" s="195">
        <v>4</v>
      </c>
      <c r="C290" s="195" t="s">
        <v>403</v>
      </c>
      <c r="D290" s="309"/>
      <c r="E290" s="196"/>
      <c r="F290" s="196"/>
      <c r="G290" s="196"/>
      <c r="H290" s="286"/>
      <c r="I290" s="196"/>
      <c r="J290" s="196"/>
      <c r="K290" s="196"/>
      <c r="L290" s="196"/>
      <c r="M290" s="286"/>
      <c r="N290" s="286"/>
      <c r="O290" s="198"/>
      <c r="P290" s="287"/>
      <c r="Q290" s="200"/>
      <c r="R290" s="29"/>
      <c r="S290" s="201">
        <v>0</v>
      </c>
      <c r="T290" s="204"/>
      <c r="U290" s="204"/>
      <c r="V290" s="204"/>
      <c r="W290" s="204"/>
      <c r="X290" s="204"/>
      <c r="Y290" s="204"/>
      <c r="Z290" s="204"/>
      <c r="AA290" s="204"/>
      <c r="AB290" s="204"/>
      <c r="AC290" s="204"/>
      <c r="AD290" s="204"/>
      <c r="AE290" s="204"/>
      <c r="AF290" s="204"/>
      <c r="AG290" s="204"/>
      <c r="AH290" s="204"/>
      <c r="AI290" s="204"/>
      <c r="AJ290" s="204"/>
      <c r="AK290" s="204"/>
      <c r="AL290" s="204"/>
      <c r="AM290" s="204"/>
      <c r="AN290" s="204"/>
      <c r="AO290" s="204"/>
      <c r="AP290" s="204"/>
      <c r="AQ290" s="204"/>
      <c r="AR290" s="204"/>
      <c r="AS290" s="204"/>
      <c r="AT290" s="204"/>
      <c r="AU290" s="204"/>
      <c r="AV290" s="204"/>
      <c r="AW290" s="204"/>
      <c r="AX290" s="204"/>
      <c r="AY290" s="204"/>
      <c r="AZ290" s="237">
        <f t="shared" si="155"/>
        <v>0</v>
      </c>
      <c r="BA290" s="238">
        <f t="shared" si="156"/>
        <v>0</v>
      </c>
      <c r="BB290" s="238">
        <f>BD290/勤務日数!$E$20</f>
        <v>0</v>
      </c>
      <c r="BC290" s="238">
        <f t="shared" si="144"/>
        <v>0</v>
      </c>
      <c r="BD290" s="29">
        <f>(DAY(BE290)*24+HOUR(BE290)+MINUTE(BE290)/60)/勤務日数!$F$17</f>
        <v>0</v>
      </c>
      <c r="BE290" s="202">
        <f t="shared" si="145"/>
        <v>0</v>
      </c>
      <c r="BF290" s="238">
        <f>BH290/勤務日数!$E$20</f>
        <v>0</v>
      </c>
      <c r="BG290" s="238">
        <f t="shared" si="153"/>
        <v>0</v>
      </c>
      <c r="BH290" s="29">
        <f>(DAY(BI290)*24+HOUR(BI290)+MINUTE(BI290)/60)/勤務日数!$F$17</f>
        <v>0</v>
      </c>
      <c r="BI290" s="202">
        <f t="shared" si="146"/>
        <v>0</v>
      </c>
      <c r="BJ290" s="238">
        <f>BL290/勤務日数!$E$20</f>
        <v>0</v>
      </c>
      <c r="BK290" s="238">
        <f t="shared" si="154"/>
        <v>0</v>
      </c>
      <c r="BL290" s="29">
        <f>(DAY(BM290)*24+HOUR(BM290)+MINUTE(BM290)/60)/勤務日数!$F$17</f>
        <v>0</v>
      </c>
      <c r="BM290" s="202">
        <f t="shared" si="147"/>
        <v>0</v>
      </c>
      <c r="BN290" s="238">
        <f>BP290/勤務日数!$E$20</f>
        <v>0</v>
      </c>
      <c r="BO290" s="238">
        <f t="shared" si="150"/>
        <v>0</v>
      </c>
      <c r="BP290" s="29">
        <f>(DAY(BQ290)*24+HOUR(BQ290)+MINUTE(BQ290)/60)/勤務日数!$F$17</f>
        <v>0</v>
      </c>
      <c r="BQ290" s="202">
        <f t="shared" si="148"/>
        <v>0</v>
      </c>
      <c r="BR290" s="238">
        <f>BT290/勤務日数!$E$20</f>
        <v>0</v>
      </c>
      <c r="BS290" s="238">
        <f t="shared" si="151"/>
        <v>0</v>
      </c>
      <c r="BT290" s="29">
        <f>(DAY(BU290)*24+HOUR(BU290)+MINUTE(BU290)/60)/勤務日数!$F$17</f>
        <v>0</v>
      </c>
      <c r="BU290" s="202">
        <f t="shared" si="149"/>
        <v>0</v>
      </c>
    </row>
    <row r="291" spans="1:73" ht="12.6" customHeight="1">
      <c r="A291" s="174" t="str">
        <f t="shared" si="152"/>
        <v>APF-15</v>
      </c>
      <c r="B291" s="195">
        <v>5</v>
      </c>
      <c r="C291" s="195" t="s">
        <v>403</v>
      </c>
      <c r="D291" s="309" t="s">
        <v>365</v>
      </c>
      <c r="E291" s="196" t="s">
        <v>693</v>
      </c>
      <c r="F291" s="196" t="s">
        <v>720</v>
      </c>
      <c r="G291" s="196" t="s">
        <v>749</v>
      </c>
      <c r="H291" s="286"/>
      <c r="I291" s="196"/>
      <c r="J291" s="196"/>
      <c r="K291" s="196"/>
      <c r="L291" s="196"/>
      <c r="M291" s="286"/>
      <c r="N291" s="286"/>
      <c r="O291" s="198"/>
      <c r="P291" s="287" t="s">
        <v>766</v>
      </c>
      <c r="Q291" s="216" t="s">
        <v>767</v>
      </c>
      <c r="R291" s="29" t="s">
        <v>750</v>
      </c>
      <c r="S291" s="201">
        <v>0</v>
      </c>
      <c r="T291" s="204"/>
      <c r="U291" s="204"/>
      <c r="V291" s="204"/>
      <c r="W291" s="204"/>
      <c r="X291" s="204"/>
      <c r="Y291" s="204"/>
      <c r="Z291" s="204"/>
      <c r="AA291" s="204"/>
      <c r="AB291" s="204"/>
      <c r="AC291" s="204"/>
      <c r="AD291" s="204"/>
      <c r="AE291" s="204"/>
      <c r="AF291" s="204"/>
      <c r="AG291" s="204"/>
      <c r="AH291" s="204"/>
      <c r="AI291" s="204"/>
      <c r="AJ291" s="204"/>
      <c r="AK291" s="204"/>
      <c r="AL291" s="204"/>
      <c r="AM291" s="204"/>
      <c r="AN291" s="204"/>
      <c r="AO291" s="204"/>
      <c r="AP291" s="204"/>
      <c r="AQ291" s="204"/>
      <c r="AR291" s="204"/>
      <c r="AS291" s="204"/>
      <c r="AT291" s="204"/>
      <c r="AU291" s="204"/>
      <c r="AV291" s="204"/>
      <c r="AW291" s="204"/>
      <c r="AX291" s="204"/>
      <c r="AY291" s="204"/>
      <c r="AZ291" s="237">
        <f t="shared" si="155"/>
        <v>0</v>
      </c>
      <c r="BA291" s="238">
        <f t="shared" si="156"/>
        <v>0</v>
      </c>
      <c r="BB291" s="238">
        <f>BD291/勤務日数!$E$20</f>
        <v>0</v>
      </c>
      <c r="BC291" s="238">
        <f t="shared" si="144"/>
        <v>0</v>
      </c>
      <c r="BD291" s="29">
        <f>(DAY(BE291)*24+HOUR(BE291)+MINUTE(BE291)/60)/勤務日数!$F$17</f>
        <v>0</v>
      </c>
      <c r="BE291" s="202">
        <f t="shared" si="145"/>
        <v>0</v>
      </c>
      <c r="BF291" s="238">
        <f>BH291/勤務日数!$E$20</f>
        <v>0</v>
      </c>
      <c r="BG291" s="238">
        <f t="shared" si="153"/>
        <v>0</v>
      </c>
      <c r="BH291" s="29">
        <f>(DAY(BI291)*24+HOUR(BI291)+MINUTE(BI291)/60)/勤務日数!$F$17</f>
        <v>0</v>
      </c>
      <c r="BI291" s="202">
        <f t="shared" si="146"/>
        <v>0</v>
      </c>
      <c r="BJ291" s="238">
        <f>BL291/勤務日数!$E$20</f>
        <v>0</v>
      </c>
      <c r="BK291" s="238">
        <f t="shared" si="154"/>
        <v>0</v>
      </c>
      <c r="BL291" s="29">
        <f>(DAY(BM291)*24+HOUR(BM291)+MINUTE(BM291)/60)/勤務日数!$F$17</f>
        <v>0</v>
      </c>
      <c r="BM291" s="202">
        <f t="shared" si="147"/>
        <v>0</v>
      </c>
      <c r="BN291" s="238">
        <f>BP291/勤務日数!$E$20</f>
        <v>0</v>
      </c>
      <c r="BO291" s="238">
        <f t="shared" si="150"/>
        <v>0</v>
      </c>
      <c r="BP291" s="29">
        <f>(DAY(BQ291)*24+HOUR(BQ291)+MINUTE(BQ291)/60)/勤務日数!$F$17</f>
        <v>0</v>
      </c>
      <c r="BQ291" s="202">
        <f t="shared" si="148"/>
        <v>0</v>
      </c>
      <c r="BR291" s="238">
        <f>BT291/勤務日数!$E$20</f>
        <v>0</v>
      </c>
      <c r="BS291" s="238">
        <f t="shared" si="151"/>
        <v>0</v>
      </c>
      <c r="BT291" s="29">
        <f>(DAY(BU291)*24+HOUR(BU291)+MINUTE(BU291)/60)/勤務日数!$F$17</f>
        <v>0</v>
      </c>
      <c r="BU291" s="202">
        <f t="shared" si="149"/>
        <v>0</v>
      </c>
    </row>
    <row r="292" spans="1:73" ht="12.6" customHeight="1">
      <c r="A292" s="174" t="str">
        <f t="shared" si="152"/>
        <v>APF-4</v>
      </c>
      <c r="B292" s="195">
        <v>6</v>
      </c>
      <c r="C292" s="195" t="s">
        <v>403</v>
      </c>
      <c r="D292" s="309" t="s">
        <v>365</v>
      </c>
      <c r="E292" s="196" t="s">
        <v>693</v>
      </c>
      <c r="F292" s="196" t="s">
        <v>720</v>
      </c>
      <c r="G292" s="196" t="s">
        <v>749</v>
      </c>
      <c r="H292" s="286"/>
      <c r="I292" s="196"/>
      <c r="J292" s="196"/>
      <c r="K292" s="196"/>
      <c r="L292" s="196"/>
      <c r="M292" s="286"/>
      <c r="N292" s="286"/>
      <c r="O292" s="198"/>
      <c r="P292" s="287" t="s">
        <v>734</v>
      </c>
      <c r="Q292" s="200" t="s">
        <v>733</v>
      </c>
      <c r="R292" s="29" t="s">
        <v>750</v>
      </c>
      <c r="S292" s="201">
        <v>0</v>
      </c>
      <c r="T292" s="204"/>
      <c r="U292" s="204"/>
      <c r="V292" s="204"/>
      <c r="W292" s="204"/>
      <c r="X292" s="204"/>
      <c r="Y292" s="204"/>
      <c r="Z292" s="204"/>
      <c r="AA292" s="204"/>
      <c r="AB292" s="204"/>
      <c r="AC292" s="204"/>
      <c r="AD292" s="204"/>
      <c r="AE292" s="204"/>
      <c r="AF292" s="204"/>
      <c r="AG292" s="204"/>
      <c r="AH292" s="204"/>
      <c r="AI292" s="204"/>
      <c r="AJ292" s="204"/>
      <c r="AK292" s="204"/>
      <c r="AL292" s="204"/>
      <c r="AM292" s="204"/>
      <c r="AN292" s="204"/>
      <c r="AO292" s="204"/>
      <c r="AP292" s="204"/>
      <c r="AQ292" s="204"/>
      <c r="AR292" s="204"/>
      <c r="AS292" s="204"/>
      <c r="AT292" s="204"/>
      <c r="AU292" s="204"/>
      <c r="AV292" s="204"/>
      <c r="AW292" s="204"/>
      <c r="AX292" s="204"/>
      <c r="AY292" s="204"/>
      <c r="AZ292" s="237">
        <f t="shared" si="155"/>
        <v>0</v>
      </c>
      <c r="BA292" s="238">
        <f t="shared" si="156"/>
        <v>0</v>
      </c>
      <c r="BB292" s="238">
        <f>BD292/勤務日数!$E$20</f>
        <v>0</v>
      </c>
      <c r="BC292" s="238">
        <f t="shared" si="144"/>
        <v>0</v>
      </c>
      <c r="BD292" s="29">
        <f>(DAY(BE292)*24+HOUR(BE292)+MINUTE(BE292)/60)/勤務日数!$F$17</f>
        <v>0</v>
      </c>
      <c r="BE292" s="202">
        <f t="shared" si="145"/>
        <v>0</v>
      </c>
      <c r="BF292" s="238">
        <f>BH292/勤務日数!$E$20</f>
        <v>0</v>
      </c>
      <c r="BG292" s="238">
        <f t="shared" si="153"/>
        <v>0</v>
      </c>
      <c r="BH292" s="29">
        <f>(DAY(BI292)*24+HOUR(BI292)+MINUTE(BI292)/60)/勤務日数!$F$17</f>
        <v>0</v>
      </c>
      <c r="BI292" s="202">
        <f t="shared" si="146"/>
        <v>0</v>
      </c>
      <c r="BJ292" s="238">
        <f>BL292/勤務日数!$E$20</f>
        <v>0</v>
      </c>
      <c r="BK292" s="238">
        <f t="shared" si="154"/>
        <v>0</v>
      </c>
      <c r="BL292" s="29">
        <f>(DAY(BM292)*24+HOUR(BM292)+MINUTE(BM292)/60)/勤務日数!$F$17</f>
        <v>0</v>
      </c>
      <c r="BM292" s="202">
        <f t="shared" si="147"/>
        <v>0</v>
      </c>
      <c r="BN292" s="238">
        <f>BP292/勤務日数!$E$20</f>
        <v>0</v>
      </c>
      <c r="BO292" s="238">
        <f t="shared" si="150"/>
        <v>0</v>
      </c>
      <c r="BP292" s="29">
        <f>(DAY(BQ292)*24+HOUR(BQ292)+MINUTE(BQ292)/60)/勤務日数!$F$17</f>
        <v>0</v>
      </c>
      <c r="BQ292" s="202">
        <f t="shared" si="148"/>
        <v>0</v>
      </c>
      <c r="BR292" s="238">
        <f>BT292/勤務日数!$E$20</f>
        <v>0</v>
      </c>
      <c r="BS292" s="238">
        <f t="shared" si="151"/>
        <v>0</v>
      </c>
      <c r="BT292" s="29">
        <f>(DAY(BU292)*24+HOUR(BU292)+MINUTE(BU292)/60)/勤務日数!$F$17</f>
        <v>0</v>
      </c>
      <c r="BU292" s="202">
        <f t="shared" si="149"/>
        <v>0</v>
      </c>
    </row>
    <row r="293" spans="1:73" ht="12.6" customHeight="1">
      <c r="A293" s="174" t="str">
        <f t="shared" si="152"/>
        <v>APF-14</v>
      </c>
      <c r="B293" s="195">
        <v>7</v>
      </c>
      <c r="C293" s="195" t="s">
        <v>403</v>
      </c>
      <c r="D293" s="309" t="s">
        <v>365</v>
      </c>
      <c r="E293" s="196" t="s">
        <v>693</v>
      </c>
      <c r="F293" s="196" t="s">
        <v>720</v>
      </c>
      <c r="G293" s="196" t="s">
        <v>749</v>
      </c>
      <c r="H293" s="286"/>
      <c r="I293" s="196"/>
      <c r="J293" s="196"/>
      <c r="K293" s="196"/>
      <c r="L293" s="196"/>
      <c r="M293" s="286"/>
      <c r="N293" s="286"/>
      <c r="O293" s="198"/>
      <c r="P293" s="283" t="s">
        <v>759</v>
      </c>
      <c r="Q293" s="200" t="s">
        <v>760</v>
      </c>
      <c r="R293" s="29" t="s">
        <v>750</v>
      </c>
      <c r="S293" s="201">
        <v>0</v>
      </c>
      <c r="T293" s="204"/>
      <c r="U293" s="204"/>
      <c r="V293" s="204"/>
      <c r="W293" s="204"/>
      <c r="X293" s="204"/>
      <c r="Y293" s="204"/>
      <c r="Z293" s="204"/>
      <c r="AA293" s="204"/>
      <c r="AB293" s="204"/>
      <c r="AC293" s="204"/>
      <c r="AD293" s="204"/>
      <c r="AE293" s="204"/>
      <c r="AF293" s="204"/>
      <c r="AG293" s="204"/>
      <c r="AH293" s="204"/>
      <c r="AI293" s="204"/>
      <c r="AJ293" s="204"/>
      <c r="AK293" s="204"/>
      <c r="AL293" s="204"/>
      <c r="AM293" s="204"/>
      <c r="AN293" s="204"/>
      <c r="AO293" s="204"/>
      <c r="AP293" s="204"/>
      <c r="AQ293" s="204"/>
      <c r="AR293" s="204"/>
      <c r="AS293" s="204"/>
      <c r="AT293" s="204"/>
      <c r="AU293" s="204"/>
      <c r="AV293" s="204"/>
      <c r="AW293" s="204"/>
      <c r="AX293" s="204"/>
      <c r="AY293" s="204"/>
      <c r="AZ293" s="237">
        <f t="shared" si="155"/>
        <v>0</v>
      </c>
      <c r="BA293" s="238">
        <f t="shared" si="156"/>
        <v>0</v>
      </c>
      <c r="BB293" s="238">
        <f>BD293/勤務日数!$E$20</f>
        <v>0</v>
      </c>
      <c r="BC293" s="238">
        <f t="shared" si="144"/>
        <v>0</v>
      </c>
      <c r="BD293" s="29">
        <f>(DAY(BE293)*24+HOUR(BE293)+MINUTE(BE293)/60)/勤務日数!$F$17</f>
        <v>0</v>
      </c>
      <c r="BE293" s="202">
        <f t="shared" si="145"/>
        <v>0</v>
      </c>
      <c r="BF293" s="238">
        <f>BH293/勤務日数!$E$20</f>
        <v>0</v>
      </c>
      <c r="BG293" s="238">
        <f t="shared" si="153"/>
        <v>0</v>
      </c>
      <c r="BH293" s="29">
        <f>(DAY(BI293)*24+HOUR(BI293)+MINUTE(BI293)/60)/勤務日数!$F$17</f>
        <v>0</v>
      </c>
      <c r="BI293" s="202">
        <f t="shared" si="146"/>
        <v>0</v>
      </c>
      <c r="BJ293" s="238">
        <f>BL293/勤務日数!$E$20</f>
        <v>0</v>
      </c>
      <c r="BK293" s="238">
        <f t="shared" si="154"/>
        <v>0</v>
      </c>
      <c r="BL293" s="29">
        <f>(DAY(BM293)*24+HOUR(BM293)+MINUTE(BM293)/60)/勤務日数!$F$17</f>
        <v>0</v>
      </c>
      <c r="BM293" s="202">
        <f t="shared" si="147"/>
        <v>0</v>
      </c>
      <c r="BN293" s="238">
        <f>BP293/勤務日数!$E$20</f>
        <v>0</v>
      </c>
      <c r="BO293" s="238">
        <f t="shared" si="150"/>
        <v>0</v>
      </c>
      <c r="BP293" s="29">
        <f>(DAY(BQ293)*24+HOUR(BQ293)+MINUTE(BQ293)/60)/勤務日数!$F$17</f>
        <v>0</v>
      </c>
      <c r="BQ293" s="202">
        <f t="shared" si="148"/>
        <v>0</v>
      </c>
      <c r="BR293" s="238">
        <f>BT293/勤務日数!$E$20</f>
        <v>0</v>
      </c>
      <c r="BS293" s="238">
        <f t="shared" si="151"/>
        <v>0</v>
      </c>
      <c r="BT293" s="29">
        <f>(DAY(BU293)*24+HOUR(BU293)+MINUTE(BU293)/60)/勤務日数!$F$17</f>
        <v>0</v>
      </c>
      <c r="BU293" s="202">
        <f t="shared" si="149"/>
        <v>0</v>
      </c>
    </row>
    <row r="294" spans="1:73" ht="12.6" customHeight="1">
      <c r="A294" s="174" t="str">
        <f t="shared" si="152"/>
        <v>APF-58</v>
      </c>
      <c r="B294" s="195">
        <v>8</v>
      </c>
      <c r="C294" s="195" t="s">
        <v>403</v>
      </c>
      <c r="D294" s="309" t="s">
        <v>365</v>
      </c>
      <c r="E294" s="196" t="s">
        <v>693</v>
      </c>
      <c r="F294" s="196" t="s">
        <v>720</v>
      </c>
      <c r="G294" s="196" t="s">
        <v>749</v>
      </c>
      <c r="H294" s="286"/>
      <c r="I294" s="196"/>
      <c r="J294" s="196"/>
      <c r="K294" s="196"/>
      <c r="L294" s="196"/>
      <c r="M294" s="286"/>
      <c r="N294" s="286"/>
      <c r="O294" s="198"/>
      <c r="P294" s="283" t="s">
        <v>956</v>
      </c>
      <c r="Q294" s="216" t="s">
        <v>957</v>
      </c>
      <c r="R294" s="29" t="s">
        <v>750</v>
      </c>
      <c r="S294" s="201">
        <v>0</v>
      </c>
      <c r="T294" s="204"/>
      <c r="U294" s="204"/>
      <c r="V294" s="204"/>
      <c r="W294" s="204"/>
      <c r="X294" s="204"/>
      <c r="Y294" s="204"/>
      <c r="Z294" s="204"/>
      <c r="AA294" s="204"/>
      <c r="AB294" s="204"/>
      <c r="AC294" s="204"/>
      <c r="AD294" s="204"/>
      <c r="AE294" s="204"/>
      <c r="AF294" s="204"/>
      <c r="AG294" s="204"/>
      <c r="AH294" s="204"/>
      <c r="AI294" s="204"/>
      <c r="AJ294" s="204"/>
      <c r="AK294" s="204"/>
      <c r="AL294" s="204"/>
      <c r="AM294" s="204"/>
      <c r="AN294" s="204"/>
      <c r="AO294" s="204"/>
      <c r="AP294" s="204"/>
      <c r="AQ294" s="204"/>
      <c r="AR294" s="204"/>
      <c r="AS294" s="204"/>
      <c r="AT294" s="204"/>
      <c r="AU294" s="204"/>
      <c r="AV294" s="204"/>
      <c r="AW294" s="204"/>
      <c r="AX294" s="204"/>
      <c r="AY294" s="204"/>
      <c r="AZ294" s="237">
        <f t="shared" si="155"/>
        <v>0</v>
      </c>
      <c r="BA294" s="238">
        <f t="shared" si="156"/>
        <v>0</v>
      </c>
      <c r="BB294" s="238">
        <f>BD294/勤務日数!$E$20</f>
        <v>0</v>
      </c>
      <c r="BC294" s="238">
        <f t="shared" si="144"/>
        <v>0</v>
      </c>
      <c r="BD294" s="29">
        <f>(DAY(BE294)*24+HOUR(BE294)+MINUTE(BE294)/60)/勤務日数!$F$17</f>
        <v>0</v>
      </c>
      <c r="BE294" s="202">
        <f t="shared" si="145"/>
        <v>0</v>
      </c>
      <c r="BF294" s="238">
        <f>BH294/勤務日数!$E$20</f>
        <v>0</v>
      </c>
      <c r="BG294" s="238">
        <f t="shared" si="153"/>
        <v>0</v>
      </c>
      <c r="BH294" s="29">
        <f>(DAY(BI294)*24+HOUR(BI294)+MINUTE(BI294)/60)/勤務日数!$F$17</f>
        <v>0</v>
      </c>
      <c r="BI294" s="202">
        <f t="shared" si="146"/>
        <v>0</v>
      </c>
      <c r="BJ294" s="238">
        <f>BL294/勤務日数!$E$20</f>
        <v>0</v>
      </c>
      <c r="BK294" s="238">
        <f t="shared" si="154"/>
        <v>0</v>
      </c>
      <c r="BL294" s="29">
        <f>(DAY(BM294)*24+HOUR(BM294)+MINUTE(BM294)/60)/勤務日数!$F$17</f>
        <v>0</v>
      </c>
      <c r="BM294" s="202">
        <f t="shared" si="147"/>
        <v>0</v>
      </c>
      <c r="BN294" s="238">
        <f>BP294/勤務日数!$E$20</f>
        <v>0</v>
      </c>
      <c r="BO294" s="238">
        <f t="shared" si="150"/>
        <v>0</v>
      </c>
      <c r="BP294" s="29">
        <f>(DAY(BQ294)*24+HOUR(BQ294)+MINUTE(BQ294)/60)/勤務日数!$F$17</f>
        <v>0</v>
      </c>
      <c r="BQ294" s="202">
        <f t="shared" si="148"/>
        <v>0</v>
      </c>
      <c r="BR294" s="238">
        <f>BT294/勤務日数!$E$20</f>
        <v>0</v>
      </c>
      <c r="BS294" s="238">
        <f t="shared" si="151"/>
        <v>0</v>
      </c>
      <c r="BT294" s="29">
        <f>(DAY(BU294)*24+HOUR(BU294)+MINUTE(BU294)/60)/勤務日数!$F$17</f>
        <v>0</v>
      </c>
      <c r="BU294" s="202">
        <f t="shared" si="149"/>
        <v>0</v>
      </c>
    </row>
    <row r="295" spans="1:73" ht="12.6" customHeight="1">
      <c r="A295" s="174" t="str">
        <f t="shared" si="152"/>
        <v>APF-68</v>
      </c>
      <c r="B295" s="195">
        <v>9</v>
      </c>
      <c r="C295" s="195" t="s">
        <v>403</v>
      </c>
      <c r="D295" s="309" t="s">
        <v>365</v>
      </c>
      <c r="E295" s="196" t="s">
        <v>693</v>
      </c>
      <c r="F295" s="196" t="s">
        <v>720</v>
      </c>
      <c r="G295" s="196" t="s">
        <v>749</v>
      </c>
      <c r="H295" s="286"/>
      <c r="I295" s="196"/>
      <c r="J295" s="196"/>
      <c r="K295" s="196"/>
      <c r="L295" s="196"/>
      <c r="M295" s="286"/>
      <c r="N295" s="286"/>
      <c r="O295" s="198"/>
      <c r="P295" s="283" t="s">
        <v>1113</v>
      </c>
      <c r="Q295" s="216" t="s">
        <v>1114</v>
      </c>
      <c r="R295" s="29" t="s">
        <v>750</v>
      </c>
      <c r="S295" s="201">
        <v>0</v>
      </c>
      <c r="T295" s="204"/>
      <c r="U295" s="204"/>
      <c r="V295" s="204"/>
      <c r="W295" s="204"/>
      <c r="X295" s="204"/>
      <c r="Y295" s="204"/>
      <c r="Z295" s="204"/>
      <c r="AA295" s="204"/>
      <c r="AB295" s="204"/>
      <c r="AC295" s="204"/>
      <c r="AD295" s="204"/>
      <c r="AE295" s="204"/>
      <c r="AF295" s="204"/>
      <c r="AG295" s="204"/>
      <c r="AH295" s="204"/>
      <c r="AI295" s="204"/>
      <c r="AJ295" s="204"/>
      <c r="AK295" s="204"/>
      <c r="AL295" s="204"/>
      <c r="AM295" s="204"/>
      <c r="AN295" s="204"/>
      <c r="AO295" s="204"/>
      <c r="AP295" s="204"/>
      <c r="AQ295" s="204"/>
      <c r="AR295" s="204"/>
      <c r="AS295" s="204"/>
      <c r="AT295" s="204"/>
      <c r="AU295" s="204"/>
      <c r="AV295" s="204"/>
      <c r="AW295" s="204"/>
      <c r="AX295" s="204"/>
      <c r="AY295" s="204"/>
      <c r="AZ295" s="237">
        <f t="shared" si="155"/>
        <v>0</v>
      </c>
      <c r="BA295" s="238">
        <f t="shared" si="156"/>
        <v>0</v>
      </c>
      <c r="BB295" s="238">
        <f>BD295/勤務日数!$E$20</f>
        <v>0</v>
      </c>
      <c r="BC295" s="238">
        <f t="shared" si="144"/>
        <v>0</v>
      </c>
      <c r="BD295" s="29">
        <f>(DAY(BE295)*24+HOUR(BE295)+MINUTE(BE295)/60)/勤務日数!$F$17</f>
        <v>0</v>
      </c>
      <c r="BE295" s="202">
        <f t="shared" si="145"/>
        <v>0</v>
      </c>
      <c r="BF295" s="238">
        <f>BH295/勤務日数!$E$20</f>
        <v>0</v>
      </c>
      <c r="BG295" s="238">
        <f t="shared" si="153"/>
        <v>0</v>
      </c>
      <c r="BH295" s="29">
        <f>(DAY(BI295)*24+HOUR(BI295)+MINUTE(BI295)/60)/勤務日数!$F$17</f>
        <v>0</v>
      </c>
      <c r="BI295" s="202">
        <f t="shared" si="146"/>
        <v>0</v>
      </c>
      <c r="BJ295" s="238">
        <f>BL295/勤務日数!$E$20</f>
        <v>0</v>
      </c>
      <c r="BK295" s="238">
        <f t="shared" si="154"/>
        <v>0</v>
      </c>
      <c r="BL295" s="29">
        <f>(DAY(BM295)*24+HOUR(BM295)+MINUTE(BM295)/60)/勤務日数!$F$17</f>
        <v>0</v>
      </c>
      <c r="BM295" s="202">
        <f t="shared" si="147"/>
        <v>0</v>
      </c>
      <c r="BN295" s="238">
        <f>BP295/勤務日数!$E$20</f>
        <v>0</v>
      </c>
      <c r="BO295" s="238">
        <f t="shared" si="150"/>
        <v>0</v>
      </c>
      <c r="BP295" s="29">
        <f>(DAY(BQ295)*24+HOUR(BQ295)+MINUTE(BQ295)/60)/勤務日数!$F$17</f>
        <v>0</v>
      </c>
      <c r="BQ295" s="202">
        <f t="shared" si="148"/>
        <v>0</v>
      </c>
      <c r="BR295" s="238">
        <f>BT295/勤務日数!$E$20</f>
        <v>0</v>
      </c>
      <c r="BS295" s="238">
        <f t="shared" si="151"/>
        <v>0</v>
      </c>
      <c r="BT295" s="29">
        <f>(DAY(BU295)*24+HOUR(BU295)+MINUTE(BU295)/60)/勤務日数!$F$17</f>
        <v>0</v>
      </c>
      <c r="BU295" s="202">
        <f t="shared" si="149"/>
        <v>0</v>
      </c>
    </row>
    <row r="296" spans="1:73" ht="12.6" customHeight="1">
      <c r="A296" s="174" t="str">
        <f t="shared" si="152"/>
        <v>APF-62</v>
      </c>
      <c r="B296" s="195">
        <v>10</v>
      </c>
      <c r="C296" s="195" t="s">
        <v>403</v>
      </c>
      <c r="D296" s="309" t="s">
        <v>365</v>
      </c>
      <c r="E296" s="196" t="s">
        <v>693</v>
      </c>
      <c r="F296" s="196" t="s">
        <v>720</v>
      </c>
      <c r="G296" s="196" t="s">
        <v>749</v>
      </c>
      <c r="H296" s="286"/>
      <c r="I296" s="196"/>
      <c r="J296" s="196"/>
      <c r="K296" s="196"/>
      <c r="L296" s="196"/>
      <c r="M296" s="286"/>
      <c r="N296" s="286"/>
      <c r="O296" s="198"/>
      <c r="P296" s="283" t="s">
        <v>1115</v>
      </c>
      <c r="Q296" s="200" t="s">
        <v>1116</v>
      </c>
      <c r="R296" s="29" t="s">
        <v>750</v>
      </c>
      <c r="S296" s="201">
        <v>0</v>
      </c>
      <c r="T296" s="204"/>
      <c r="U296" s="204"/>
      <c r="V296" s="204"/>
      <c r="W296" s="204"/>
      <c r="X296" s="204"/>
      <c r="Y296" s="204"/>
      <c r="Z296" s="204"/>
      <c r="AA296" s="204"/>
      <c r="AB296" s="204"/>
      <c r="AC296" s="204"/>
      <c r="AD296" s="204"/>
      <c r="AE296" s="204"/>
      <c r="AF296" s="204"/>
      <c r="AG296" s="204"/>
      <c r="AH296" s="204"/>
      <c r="AI296" s="204"/>
      <c r="AJ296" s="204"/>
      <c r="AK296" s="204"/>
      <c r="AL296" s="204"/>
      <c r="AM296" s="204"/>
      <c r="AN296" s="204"/>
      <c r="AO296" s="204"/>
      <c r="AP296" s="204"/>
      <c r="AQ296" s="204"/>
      <c r="AR296" s="204"/>
      <c r="AS296" s="204"/>
      <c r="AT296" s="204"/>
      <c r="AU296" s="204"/>
      <c r="AV296" s="204"/>
      <c r="AW296" s="204"/>
      <c r="AX296" s="204"/>
      <c r="AY296" s="204"/>
      <c r="AZ296" s="237">
        <f t="shared" si="155"/>
        <v>0</v>
      </c>
      <c r="BA296" s="238">
        <f t="shared" si="156"/>
        <v>0</v>
      </c>
      <c r="BB296" s="238">
        <f>BD296/勤務日数!$E$20</f>
        <v>0</v>
      </c>
      <c r="BC296" s="238">
        <f t="shared" si="144"/>
        <v>0</v>
      </c>
      <c r="BD296" s="29">
        <f>(DAY(BE296)*24+HOUR(BE296)+MINUTE(BE296)/60)/勤務日数!$F$17</f>
        <v>0</v>
      </c>
      <c r="BE296" s="202">
        <f t="shared" si="145"/>
        <v>0</v>
      </c>
      <c r="BF296" s="238">
        <f>BH296/勤務日数!$E$20</f>
        <v>0</v>
      </c>
      <c r="BG296" s="238">
        <f t="shared" si="153"/>
        <v>0</v>
      </c>
      <c r="BH296" s="29">
        <f>(DAY(BI296)*24+HOUR(BI296)+MINUTE(BI296)/60)/勤務日数!$F$17</f>
        <v>0</v>
      </c>
      <c r="BI296" s="202">
        <f t="shared" si="146"/>
        <v>0</v>
      </c>
      <c r="BJ296" s="238">
        <f>BL296/勤務日数!$E$20</f>
        <v>0</v>
      </c>
      <c r="BK296" s="238">
        <f t="shared" si="154"/>
        <v>0</v>
      </c>
      <c r="BL296" s="29">
        <f>(DAY(BM296)*24+HOUR(BM296)+MINUTE(BM296)/60)/勤務日数!$F$17</f>
        <v>0</v>
      </c>
      <c r="BM296" s="202">
        <f t="shared" si="147"/>
        <v>0</v>
      </c>
      <c r="BN296" s="238">
        <f>BP296/勤務日数!$E$20</f>
        <v>0</v>
      </c>
      <c r="BO296" s="238">
        <f t="shared" si="150"/>
        <v>0</v>
      </c>
      <c r="BP296" s="29">
        <f>(DAY(BQ296)*24+HOUR(BQ296)+MINUTE(BQ296)/60)/勤務日数!$F$17</f>
        <v>0</v>
      </c>
      <c r="BQ296" s="202">
        <f t="shared" si="148"/>
        <v>0</v>
      </c>
      <c r="BR296" s="238">
        <f>BT296/勤務日数!$E$20</f>
        <v>0</v>
      </c>
      <c r="BS296" s="238">
        <f t="shared" si="151"/>
        <v>0</v>
      </c>
      <c r="BT296" s="29">
        <f>(DAY(BU296)*24+HOUR(BU296)+MINUTE(BU296)/60)/勤務日数!$F$17</f>
        <v>0</v>
      </c>
      <c r="BU296" s="202">
        <f t="shared" si="149"/>
        <v>0</v>
      </c>
    </row>
    <row r="297" spans="1:73" ht="12.6" customHeight="1">
      <c r="A297" s="174" t="str">
        <f t="shared" si="152"/>
        <v>APF-71</v>
      </c>
      <c r="B297" s="195">
        <v>11</v>
      </c>
      <c r="C297" s="195" t="s">
        <v>403</v>
      </c>
      <c r="D297" s="309" t="s">
        <v>365</v>
      </c>
      <c r="E297" s="196" t="s">
        <v>693</v>
      </c>
      <c r="F297" s="196" t="s">
        <v>720</v>
      </c>
      <c r="G297" s="196" t="s">
        <v>749</v>
      </c>
      <c r="H297" s="286"/>
      <c r="I297" s="196"/>
      <c r="J297" s="196"/>
      <c r="K297" s="196"/>
      <c r="L297" s="196"/>
      <c r="M297" s="286"/>
      <c r="N297" s="286"/>
      <c r="O297" s="198"/>
      <c r="P297" s="283" t="s">
        <v>1117</v>
      </c>
      <c r="Q297" s="200" t="s">
        <v>1118</v>
      </c>
      <c r="R297" s="29" t="s">
        <v>750</v>
      </c>
      <c r="S297" s="201">
        <v>0</v>
      </c>
      <c r="T297" s="204"/>
      <c r="U297" s="204"/>
      <c r="V297" s="204"/>
      <c r="W297" s="204"/>
      <c r="X297" s="204"/>
      <c r="Y297" s="204"/>
      <c r="Z297" s="204"/>
      <c r="AA297" s="204"/>
      <c r="AB297" s="204"/>
      <c r="AC297" s="204"/>
      <c r="AD297" s="204"/>
      <c r="AE297" s="204"/>
      <c r="AF297" s="204"/>
      <c r="AG297" s="204"/>
      <c r="AH297" s="204"/>
      <c r="AI297" s="204"/>
      <c r="AJ297" s="204"/>
      <c r="AK297" s="204"/>
      <c r="AL297" s="204"/>
      <c r="AM297" s="204"/>
      <c r="AN297" s="204"/>
      <c r="AO297" s="204"/>
      <c r="AP297" s="204"/>
      <c r="AQ297" s="204"/>
      <c r="AR297" s="204"/>
      <c r="AS297" s="204"/>
      <c r="AT297" s="204"/>
      <c r="AU297" s="204"/>
      <c r="AV297" s="204"/>
      <c r="AW297" s="204"/>
      <c r="AX297" s="204"/>
      <c r="AY297" s="204"/>
      <c r="AZ297" s="237">
        <f t="shared" si="155"/>
        <v>0</v>
      </c>
      <c r="BA297" s="238">
        <f t="shared" si="156"/>
        <v>0</v>
      </c>
      <c r="BB297" s="238">
        <f>BD297/勤務日数!$E$20</f>
        <v>0</v>
      </c>
      <c r="BC297" s="238">
        <f t="shared" si="144"/>
        <v>0</v>
      </c>
      <c r="BD297" s="29">
        <f>(DAY(BE297)*24+HOUR(BE297)+MINUTE(BE297)/60)/勤務日数!$F$17</f>
        <v>0</v>
      </c>
      <c r="BE297" s="202">
        <f t="shared" si="145"/>
        <v>0</v>
      </c>
      <c r="BF297" s="238">
        <f>BH297/勤務日数!$E$20</f>
        <v>0</v>
      </c>
      <c r="BG297" s="238">
        <f t="shared" si="153"/>
        <v>0</v>
      </c>
      <c r="BH297" s="29">
        <f>(DAY(BI297)*24+HOUR(BI297)+MINUTE(BI297)/60)/勤務日数!$F$17</f>
        <v>0</v>
      </c>
      <c r="BI297" s="202">
        <f t="shared" si="146"/>
        <v>0</v>
      </c>
      <c r="BJ297" s="238">
        <f>BL297/勤務日数!$E$20</f>
        <v>0</v>
      </c>
      <c r="BK297" s="238">
        <f t="shared" si="154"/>
        <v>0</v>
      </c>
      <c r="BL297" s="29">
        <f>(DAY(BM297)*24+HOUR(BM297)+MINUTE(BM297)/60)/勤務日数!$F$17</f>
        <v>0</v>
      </c>
      <c r="BM297" s="202">
        <f t="shared" si="147"/>
        <v>0</v>
      </c>
      <c r="BN297" s="238">
        <f>BP297/勤務日数!$E$20</f>
        <v>0</v>
      </c>
      <c r="BO297" s="238">
        <f t="shared" si="150"/>
        <v>0</v>
      </c>
      <c r="BP297" s="29">
        <f>(DAY(BQ297)*24+HOUR(BQ297)+MINUTE(BQ297)/60)/勤務日数!$F$17</f>
        <v>0</v>
      </c>
      <c r="BQ297" s="202">
        <f t="shared" si="148"/>
        <v>0</v>
      </c>
      <c r="BR297" s="238">
        <f>BT297/勤務日数!$E$20</f>
        <v>0</v>
      </c>
      <c r="BS297" s="238">
        <f t="shared" si="151"/>
        <v>0</v>
      </c>
      <c r="BT297" s="29">
        <f>(DAY(BU297)*24+HOUR(BU297)+MINUTE(BU297)/60)/勤務日数!$F$17</f>
        <v>0</v>
      </c>
      <c r="BU297" s="202">
        <f t="shared" si="149"/>
        <v>0</v>
      </c>
    </row>
    <row r="298" spans="1:73" ht="12.6" customHeight="1">
      <c r="A298" s="174" t="str">
        <f t="shared" si="152"/>
        <v>APF-85</v>
      </c>
      <c r="B298" s="195">
        <v>12</v>
      </c>
      <c r="C298" s="195" t="s">
        <v>403</v>
      </c>
      <c r="D298" s="309" t="s">
        <v>365</v>
      </c>
      <c r="E298" s="196" t="s">
        <v>693</v>
      </c>
      <c r="F298" s="196" t="s">
        <v>720</v>
      </c>
      <c r="G298" s="196" t="s">
        <v>749</v>
      </c>
      <c r="H298" s="286"/>
      <c r="I298" s="196"/>
      <c r="J298" s="196"/>
      <c r="K298" s="196"/>
      <c r="L298" s="196"/>
      <c r="M298" s="286"/>
      <c r="N298" s="286"/>
      <c r="O298" s="198"/>
      <c r="P298" s="283" t="s">
        <v>1242</v>
      </c>
      <c r="Q298" s="200" t="s">
        <v>1243</v>
      </c>
      <c r="R298" s="29" t="s">
        <v>750</v>
      </c>
      <c r="S298" s="201">
        <v>0</v>
      </c>
      <c r="T298" s="204"/>
      <c r="U298" s="204"/>
      <c r="V298" s="204"/>
      <c r="W298" s="204"/>
      <c r="X298" s="204"/>
      <c r="Y298" s="204"/>
      <c r="Z298" s="204"/>
      <c r="AA298" s="204"/>
      <c r="AB298" s="204"/>
      <c r="AC298" s="204"/>
      <c r="AD298" s="204"/>
      <c r="AE298" s="204"/>
      <c r="AF298" s="204"/>
      <c r="AG298" s="204"/>
      <c r="AH298" s="204"/>
      <c r="AI298" s="204"/>
      <c r="AJ298" s="204"/>
      <c r="AK298" s="204"/>
      <c r="AL298" s="204"/>
      <c r="AM298" s="204"/>
      <c r="AN298" s="204"/>
      <c r="AO298" s="204"/>
      <c r="AP298" s="204"/>
      <c r="AQ298" s="204"/>
      <c r="AR298" s="204"/>
      <c r="AS298" s="204"/>
      <c r="AT298" s="204"/>
      <c r="AU298" s="204"/>
      <c r="AV298" s="204"/>
      <c r="AW298" s="204"/>
      <c r="AX298" s="204"/>
      <c r="AY298" s="204"/>
      <c r="AZ298" s="237">
        <f t="shared" si="155"/>
        <v>0</v>
      </c>
      <c r="BA298" s="238">
        <f t="shared" si="156"/>
        <v>0</v>
      </c>
      <c r="BB298" s="238">
        <f>BD298/勤務日数!$E$20</f>
        <v>0</v>
      </c>
      <c r="BC298" s="238">
        <f t="shared" si="144"/>
        <v>0</v>
      </c>
      <c r="BD298" s="29">
        <f>(DAY(BE298)*24+HOUR(BE298)+MINUTE(BE298)/60)/勤務日数!$F$17</f>
        <v>0</v>
      </c>
      <c r="BE298" s="202">
        <f t="shared" si="145"/>
        <v>0</v>
      </c>
      <c r="BF298" s="238">
        <f>BH298/勤務日数!$E$20</f>
        <v>0</v>
      </c>
      <c r="BG298" s="238">
        <f t="shared" si="153"/>
        <v>0</v>
      </c>
      <c r="BH298" s="29">
        <f>(DAY(BI298)*24+HOUR(BI298)+MINUTE(BI298)/60)/勤務日数!$F$17</f>
        <v>0</v>
      </c>
      <c r="BI298" s="202">
        <f t="shared" si="146"/>
        <v>0</v>
      </c>
      <c r="BJ298" s="238">
        <f>BL298/勤務日数!$E$20</f>
        <v>0</v>
      </c>
      <c r="BK298" s="238">
        <f t="shared" si="154"/>
        <v>0</v>
      </c>
      <c r="BL298" s="29">
        <f>(DAY(BM298)*24+HOUR(BM298)+MINUTE(BM298)/60)/勤務日数!$F$17</f>
        <v>0</v>
      </c>
      <c r="BM298" s="202">
        <f t="shared" si="147"/>
        <v>0</v>
      </c>
      <c r="BN298" s="238">
        <f>BP298/勤務日数!$E$20</f>
        <v>0</v>
      </c>
      <c r="BO298" s="238">
        <f t="shared" si="150"/>
        <v>0</v>
      </c>
      <c r="BP298" s="29">
        <f>(DAY(BQ298)*24+HOUR(BQ298)+MINUTE(BQ298)/60)/勤務日数!$F$17</f>
        <v>0</v>
      </c>
      <c r="BQ298" s="202">
        <f t="shared" si="148"/>
        <v>0</v>
      </c>
      <c r="BR298" s="238">
        <f>BT298/勤務日数!$E$20</f>
        <v>0</v>
      </c>
      <c r="BS298" s="238">
        <f t="shared" si="151"/>
        <v>0</v>
      </c>
      <c r="BT298" s="29">
        <f>(DAY(BU298)*24+HOUR(BU298)+MINUTE(BU298)/60)/勤務日数!$F$17</f>
        <v>0</v>
      </c>
      <c r="BU298" s="202">
        <f t="shared" si="149"/>
        <v>0</v>
      </c>
    </row>
    <row r="299" spans="1:73" ht="12.6" customHeight="1">
      <c r="A299" s="174" t="str">
        <f t="shared" si="152"/>
        <v/>
      </c>
      <c r="B299" s="195">
        <v>1</v>
      </c>
      <c r="C299" s="195" t="s">
        <v>655</v>
      </c>
      <c r="D299" s="309" t="s">
        <v>368</v>
      </c>
      <c r="E299" s="196" t="s">
        <v>84</v>
      </c>
      <c r="F299" s="196" t="s">
        <v>85</v>
      </c>
      <c r="G299" s="196" t="s">
        <v>379</v>
      </c>
      <c r="H299" s="286" t="s">
        <v>380</v>
      </c>
      <c r="I299" s="196"/>
      <c r="J299" s="196"/>
      <c r="K299" s="196"/>
      <c r="L299" s="196"/>
      <c r="M299" s="286"/>
      <c r="N299" s="286"/>
      <c r="O299" s="198" t="s">
        <v>222</v>
      </c>
      <c r="P299" s="287"/>
      <c r="Q299" s="200" t="s">
        <v>392</v>
      </c>
      <c r="R299" s="29" t="s">
        <v>235</v>
      </c>
      <c r="S299" s="201">
        <v>0</v>
      </c>
      <c r="T299" s="204"/>
      <c r="U299" s="204"/>
      <c r="V299" s="204"/>
      <c r="W299" s="204"/>
      <c r="X299" s="204"/>
      <c r="Y299" s="204"/>
      <c r="Z299" s="204"/>
      <c r="AA299" s="204"/>
      <c r="AB299" s="204"/>
      <c r="AC299" s="204"/>
      <c r="AD299" s="204"/>
      <c r="AE299" s="204"/>
      <c r="AF299" s="204"/>
      <c r="AG299" s="204"/>
      <c r="AH299" s="204"/>
      <c r="AI299" s="204"/>
      <c r="AJ299" s="204"/>
      <c r="AK299" s="204"/>
      <c r="AL299" s="204"/>
      <c r="AM299" s="204"/>
      <c r="AN299" s="204"/>
      <c r="AO299" s="204"/>
      <c r="AP299" s="204"/>
      <c r="AQ299" s="204"/>
      <c r="AR299" s="204"/>
      <c r="AS299" s="204"/>
      <c r="AT299" s="204"/>
      <c r="AU299" s="204"/>
      <c r="AV299" s="204"/>
      <c r="AW299" s="204"/>
      <c r="AX299" s="204"/>
      <c r="AY299" s="204"/>
      <c r="AZ299" s="237">
        <f t="shared" si="155"/>
        <v>0</v>
      </c>
      <c r="BA299" s="238">
        <f t="shared" si="156"/>
        <v>0</v>
      </c>
      <c r="BB299" s="238">
        <f>BD299/勤務日数!$E$20</f>
        <v>0</v>
      </c>
      <c r="BC299" s="238">
        <f t="shared" si="144"/>
        <v>0</v>
      </c>
      <c r="BD299" s="29">
        <f>(DAY(BE299)*24+HOUR(BE299)+MINUTE(BE299)/60)/勤務日数!$F$17</f>
        <v>0</v>
      </c>
      <c r="BE299" s="202">
        <f t="shared" si="145"/>
        <v>0</v>
      </c>
      <c r="BF299" s="238">
        <f>BH299/勤務日数!$E$20</f>
        <v>0</v>
      </c>
      <c r="BG299" s="238">
        <f t="shared" si="153"/>
        <v>0</v>
      </c>
      <c r="BH299" s="29">
        <f>(DAY(BI299)*24+HOUR(BI299)+MINUTE(BI299)/60)/勤務日数!$F$17</f>
        <v>0</v>
      </c>
      <c r="BI299" s="202">
        <f t="shared" si="146"/>
        <v>0</v>
      </c>
      <c r="BJ299" s="238">
        <f>BL299/勤務日数!$E$20</f>
        <v>0</v>
      </c>
      <c r="BK299" s="238">
        <f t="shared" si="154"/>
        <v>0</v>
      </c>
      <c r="BL299" s="29">
        <f>(DAY(BM299)*24+HOUR(BM299)+MINUTE(BM299)/60)/勤務日数!$F$17</f>
        <v>0</v>
      </c>
      <c r="BM299" s="202">
        <f t="shared" si="147"/>
        <v>0</v>
      </c>
      <c r="BN299" s="238">
        <f>BP299/勤務日数!$E$20</f>
        <v>0</v>
      </c>
      <c r="BO299" s="238">
        <f t="shared" si="150"/>
        <v>0</v>
      </c>
      <c r="BP299" s="29">
        <f>(DAY(BQ299)*24+HOUR(BQ299)+MINUTE(BQ299)/60)/勤務日数!$F$17</f>
        <v>0</v>
      </c>
      <c r="BQ299" s="202">
        <f t="shared" si="148"/>
        <v>0</v>
      </c>
      <c r="BR299" s="238">
        <f>BT299/勤務日数!$E$20</f>
        <v>0</v>
      </c>
      <c r="BS299" s="238">
        <f t="shared" si="151"/>
        <v>0</v>
      </c>
      <c r="BT299" s="29">
        <f>(DAY(BU299)*24+HOUR(BU299)+MINUTE(BU299)/60)/勤務日数!$F$17</f>
        <v>0</v>
      </c>
      <c r="BU299" s="202">
        <f t="shared" si="149"/>
        <v>0</v>
      </c>
    </row>
    <row r="300" spans="1:73" ht="12.6" customHeight="1">
      <c r="A300" s="174" t="str">
        <f t="shared" si="152"/>
        <v/>
      </c>
      <c r="B300" s="195">
        <v>2</v>
      </c>
      <c r="C300" s="195" t="s">
        <v>655</v>
      </c>
      <c r="D300" s="309" t="s">
        <v>368</v>
      </c>
      <c r="E300" s="286" t="s">
        <v>693</v>
      </c>
      <c r="F300" s="286" t="s">
        <v>720</v>
      </c>
      <c r="G300" s="286" t="s">
        <v>379</v>
      </c>
      <c r="H300" s="286" t="s">
        <v>380</v>
      </c>
      <c r="I300" s="286"/>
      <c r="J300" s="286"/>
      <c r="K300" s="286"/>
      <c r="L300" s="286"/>
      <c r="M300" s="286"/>
      <c r="N300" s="286"/>
      <c r="O300" s="287" t="s">
        <v>222</v>
      </c>
      <c r="P300" s="287"/>
      <c r="Q300" s="217" t="s">
        <v>806</v>
      </c>
      <c r="R300" s="29" t="s">
        <v>721</v>
      </c>
      <c r="S300" s="201">
        <v>0</v>
      </c>
      <c r="T300" s="204"/>
      <c r="U300" s="204"/>
      <c r="V300" s="204"/>
      <c r="W300" s="204"/>
      <c r="X300" s="204"/>
      <c r="Y300" s="204"/>
      <c r="Z300" s="204"/>
      <c r="AA300" s="204"/>
      <c r="AB300" s="204"/>
      <c r="AC300" s="204"/>
      <c r="AD300" s="204"/>
      <c r="AE300" s="204"/>
      <c r="AF300" s="204"/>
      <c r="AG300" s="204"/>
      <c r="AH300" s="204"/>
      <c r="AI300" s="204"/>
      <c r="AJ300" s="204"/>
      <c r="AK300" s="204"/>
      <c r="AL300" s="204"/>
      <c r="AM300" s="204"/>
      <c r="AN300" s="204"/>
      <c r="AO300" s="204"/>
      <c r="AP300" s="204"/>
      <c r="AQ300" s="204"/>
      <c r="AR300" s="204"/>
      <c r="AS300" s="204"/>
      <c r="AT300" s="204"/>
      <c r="AU300" s="204"/>
      <c r="AV300" s="204"/>
      <c r="AW300" s="204"/>
      <c r="AX300" s="204"/>
      <c r="AY300" s="204"/>
      <c r="AZ300" s="237">
        <f t="shared" si="155"/>
        <v>0</v>
      </c>
      <c r="BA300" s="238">
        <f t="shared" si="156"/>
        <v>0</v>
      </c>
      <c r="BB300" s="238">
        <f>BD300/勤務日数!$E$20</f>
        <v>0</v>
      </c>
      <c r="BC300" s="238">
        <f t="shared" si="144"/>
        <v>0</v>
      </c>
      <c r="BD300" s="29">
        <f>(DAY(BE300)*24+HOUR(BE300)+MINUTE(BE300)/60)/勤務日数!$F$17</f>
        <v>0</v>
      </c>
      <c r="BE300" s="202">
        <f t="shared" si="145"/>
        <v>0</v>
      </c>
      <c r="BF300" s="238">
        <f>BH300/勤務日数!$E$20</f>
        <v>0</v>
      </c>
      <c r="BG300" s="238">
        <f t="shared" si="153"/>
        <v>0</v>
      </c>
      <c r="BH300" s="29">
        <f>(DAY(BI300)*24+HOUR(BI300)+MINUTE(BI300)/60)/勤務日数!$F$17</f>
        <v>0</v>
      </c>
      <c r="BI300" s="202">
        <f t="shared" si="146"/>
        <v>0</v>
      </c>
      <c r="BJ300" s="238">
        <f>BL300/勤務日数!$E$20</f>
        <v>0</v>
      </c>
      <c r="BK300" s="238">
        <f t="shared" si="154"/>
        <v>0</v>
      </c>
      <c r="BL300" s="29">
        <f>(DAY(BM300)*24+HOUR(BM300)+MINUTE(BM300)/60)/勤務日数!$F$17</f>
        <v>0</v>
      </c>
      <c r="BM300" s="202">
        <f t="shared" si="147"/>
        <v>0</v>
      </c>
      <c r="BN300" s="238">
        <f>BP300/勤務日数!$E$20</f>
        <v>0</v>
      </c>
      <c r="BO300" s="238">
        <f t="shared" si="150"/>
        <v>0</v>
      </c>
      <c r="BP300" s="29">
        <f>(DAY(BQ300)*24+HOUR(BQ300)+MINUTE(BQ300)/60)/勤務日数!$F$17</f>
        <v>0</v>
      </c>
      <c r="BQ300" s="202">
        <f t="shared" si="148"/>
        <v>0</v>
      </c>
      <c r="BR300" s="238">
        <f>BT300/勤務日数!$E$20</f>
        <v>0</v>
      </c>
      <c r="BS300" s="238">
        <f t="shared" si="151"/>
        <v>0</v>
      </c>
      <c r="BT300" s="29">
        <f>(DAY(BU300)*24+HOUR(BU300)+MINUTE(BU300)/60)/勤務日数!$F$17</f>
        <v>0</v>
      </c>
      <c r="BU300" s="202">
        <f t="shared" si="149"/>
        <v>0</v>
      </c>
    </row>
    <row r="301" spans="1:73" ht="12.6" customHeight="1">
      <c r="A301" s="174" t="str">
        <f t="shared" si="152"/>
        <v>APF-55</v>
      </c>
      <c r="B301" s="195">
        <v>3</v>
      </c>
      <c r="C301" s="195" t="s">
        <v>655</v>
      </c>
      <c r="D301" s="309" t="s">
        <v>368</v>
      </c>
      <c r="E301" s="286" t="s">
        <v>693</v>
      </c>
      <c r="F301" s="286" t="s">
        <v>720</v>
      </c>
      <c r="G301" s="286" t="s">
        <v>379</v>
      </c>
      <c r="H301" s="286" t="s">
        <v>380</v>
      </c>
      <c r="I301" s="286"/>
      <c r="J301" s="286"/>
      <c r="K301" s="286"/>
      <c r="L301" s="286"/>
      <c r="M301" s="286"/>
      <c r="N301" s="286"/>
      <c r="O301" s="287" t="s">
        <v>222</v>
      </c>
      <c r="P301" s="283" t="s">
        <v>938</v>
      </c>
      <c r="Q301" s="288" t="s">
        <v>939</v>
      </c>
      <c r="R301" s="29" t="s">
        <v>721</v>
      </c>
      <c r="S301" s="201">
        <v>0</v>
      </c>
      <c r="T301" s="204"/>
      <c r="U301" s="204"/>
      <c r="V301" s="204"/>
      <c r="W301" s="204"/>
      <c r="X301" s="204"/>
      <c r="Y301" s="204"/>
      <c r="Z301" s="204"/>
      <c r="AA301" s="204"/>
      <c r="AB301" s="204"/>
      <c r="AC301" s="204"/>
      <c r="AD301" s="204"/>
      <c r="AE301" s="204"/>
      <c r="AF301" s="204"/>
      <c r="AG301" s="204"/>
      <c r="AH301" s="204"/>
      <c r="AI301" s="204"/>
      <c r="AJ301" s="204"/>
      <c r="AK301" s="204"/>
      <c r="AL301" s="204"/>
      <c r="AM301" s="204"/>
      <c r="AN301" s="204"/>
      <c r="AO301" s="204"/>
      <c r="AP301" s="204"/>
      <c r="AQ301" s="204"/>
      <c r="AR301" s="204"/>
      <c r="AS301" s="204"/>
      <c r="AT301" s="204"/>
      <c r="AU301" s="204"/>
      <c r="AV301" s="204"/>
      <c r="AW301" s="204"/>
      <c r="AX301" s="204"/>
      <c r="AY301" s="204"/>
      <c r="AZ301" s="237">
        <f t="shared" si="155"/>
        <v>0</v>
      </c>
      <c r="BA301" s="238">
        <f t="shared" si="156"/>
        <v>0</v>
      </c>
      <c r="BB301" s="238">
        <f>BD301/勤務日数!$E$20</f>
        <v>0</v>
      </c>
      <c r="BC301" s="238">
        <f t="shared" si="144"/>
        <v>0</v>
      </c>
      <c r="BD301" s="29">
        <f>(DAY(BE301)*24+HOUR(BE301)+MINUTE(BE301)/60)/勤務日数!$F$17</f>
        <v>0</v>
      </c>
      <c r="BE301" s="202">
        <f t="shared" si="145"/>
        <v>0</v>
      </c>
      <c r="BF301" s="238">
        <f>BH301/勤務日数!$E$20</f>
        <v>0</v>
      </c>
      <c r="BG301" s="238">
        <f t="shared" si="153"/>
        <v>0</v>
      </c>
      <c r="BH301" s="29">
        <f>(DAY(BI301)*24+HOUR(BI301)+MINUTE(BI301)/60)/勤務日数!$F$17</f>
        <v>0</v>
      </c>
      <c r="BI301" s="202">
        <f t="shared" si="146"/>
        <v>0</v>
      </c>
      <c r="BJ301" s="238">
        <f>BL301/勤務日数!$E$20</f>
        <v>0</v>
      </c>
      <c r="BK301" s="238">
        <f t="shared" si="154"/>
        <v>0</v>
      </c>
      <c r="BL301" s="29">
        <f>(DAY(BM301)*24+HOUR(BM301)+MINUTE(BM301)/60)/勤務日数!$F$17</f>
        <v>0</v>
      </c>
      <c r="BM301" s="202">
        <f t="shared" si="147"/>
        <v>0</v>
      </c>
      <c r="BN301" s="238">
        <f>BP301/勤務日数!$E$20</f>
        <v>0</v>
      </c>
      <c r="BO301" s="238">
        <f t="shared" si="150"/>
        <v>0</v>
      </c>
      <c r="BP301" s="29">
        <f>(DAY(BQ301)*24+HOUR(BQ301)+MINUTE(BQ301)/60)/勤務日数!$F$17</f>
        <v>0</v>
      </c>
      <c r="BQ301" s="202">
        <f t="shared" si="148"/>
        <v>0</v>
      </c>
      <c r="BR301" s="238">
        <f>BT301/勤務日数!$E$20</f>
        <v>0</v>
      </c>
      <c r="BS301" s="238">
        <f t="shared" si="151"/>
        <v>0</v>
      </c>
      <c r="BT301" s="29">
        <f>(DAY(BU301)*24+HOUR(BU301)+MINUTE(BU301)/60)/勤務日数!$F$17</f>
        <v>0</v>
      </c>
      <c r="BU301" s="202">
        <f t="shared" si="149"/>
        <v>0</v>
      </c>
    </row>
    <row r="302" spans="1:73" ht="12.6" customHeight="1">
      <c r="A302" s="174" t="str">
        <f t="shared" si="152"/>
        <v/>
      </c>
      <c r="B302" s="195">
        <v>4</v>
      </c>
      <c r="C302" s="195" t="s">
        <v>655</v>
      </c>
      <c r="D302" s="309" t="s">
        <v>368</v>
      </c>
      <c r="E302" s="286" t="s">
        <v>84</v>
      </c>
      <c r="F302" s="286" t="s">
        <v>322</v>
      </c>
      <c r="G302" s="286" t="s">
        <v>108</v>
      </c>
      <c r="H302" s="286"/>
      <c r="I302" s="286"/>
      <c r="J302" s="286"/>
      <c r="K302" s="286"/>
      <c r="L302" s="286"/>
      <c r="M302" s="286"/>
      <c r="N302" s="286"/>
      <c r="O302" s="287" t="s">
        <v>222</v>
      </c>
      <c r="P302" s="283"/>
      <c r="Q302" s="288" t="s">
        <v>402</v>
      </c>
      <c r="R302" s="29" t="s">
        <v>289</v>
      </c>
      <c r="S302" s="201">
        <v>0</v>
      </c>
      <c r="T302" s="204"/>
      <c r="U302" s="204"/>
      <c r="V302" s="204"/>
      <c r="W302" s="204"/>
      <c r="X302" s="204"/>
      <c r="Y302" s="204"/>
      <c r="Z302" s="204"/>
      <c r="AA302" s="204"/>
      <c r="AB302" s="204"/>
      <c r="AC302" s="204"/>
      <c r="AD302" s="204"/>
      <c r="AE302" s="204"/>
      <c r="AF302" s="204"/>
      <c r="AG302" s="204"/>
      <c r="AH302" s="204"/>
      <c r="AI302" s="204"/>
      <c r="AJ302" s="204"/>
      <c r="AK302" s="204"/>
      <c r="AL302" s="204"/>
      <c r="AM302" s="204"/>
      <c r="AN302" s="204"/>
      <c r="AO302" s="204"/>
      <c r="AP302" s="204"/>
      <c r="AQ302" s="204"/>
      <c r="AR302" s="204"/>
      <c r="AS302" s="204"/>
      <c r="AT302" s="204"/>
      <c r="AU302" s="204"/>
      <c r="AV302" s="204"/>
      <c r="AW302" s="204"/>
      <c r="AX302" s="204"/>
      <c r="AY302" s="204"/>
      <c r="AZ302" s="237">
        <f t="shared" si="155"/>
        <v>0</v>
      </c>
      <c r="BA302" s="238">
        <f t="shared" si="156"/>
        <v>0</v>
      </c>
      <c r="BB302" s="238">
        <f>BD302/勤務日数!$E$20</f>
        <v>0</v>
      </c>
      <c r="BC302" s="238">
        <f t="shared" si="144"/>
        <v>0</v>
      </c>
      <c r="BD302" s="29">
        <f>(DAY(BE302)*24+HOUR(BE302)+MINUTE(BE302)/60)/勤務日数!$F$17</f>
        <v>0</v>
      </c>
      <c r="BE302" s="202">
        <f t="shared" si="145"/>
        <v>0</v>
      </c>
      <c r="BF302" s="238">
        <f>BH302/勤務日数!$E$20</f>
        <v>0</v>
      </c>
      <c r="BG302" s="238">
        <f t="shared" si="153"/>
        <v>0</v>
      </c>
      <c r="BH302" s="29">
        <f>(DAY(BI302)*24+HOUR(BI302)+MINUTE(BI302)/60)/勤務日数!$F$17</f>
        <v>0</v>
      </c>
      <c r="BI302" s="202">
        <f t="shared" si="146"/>
        <v>0</v>
      </c>
      <c r="BJ302" s="238">
        <f>BL302/勤務日数!$E$20</f>
        <v>0</v>
      </c>
      <c r="BK302" s="238">
        <f t="shared" si="154"/>
        <v>0</v>
      </c>
      <c r="BL302" s="29">
        <f>(DAY(BM302)*24+HOUR(BM302)+MINUTE(BM302)/60)/勤務日数!$F$17</f>
        <v>0</v>
      </c>
      <c r="BM302" s="202">
        <f t="shared" si="147"/>
        <v>0</v>
      </c>
      <c r="BN302" s="238">
        <f>BP302/勤務日数!$E$20</f>
        <v>0</v>
      </c>
      <c r="BO302" s="238">
        <f t="shared" si="150"/>
        <v>0</v>
      </c>
      <c r="BP302" s="29">
        <f>(DAY(BQ302)*24+HOUR(BQ302)+MINUTE(BQ302)/60)/勤務日数!$F$17</f>
        <v>0</v>
      </c>
      <c r="BQ302" s="202">
        <f t="shared" si="148"/>
        <v>0</v>
      </c>
      <c r="BR302" s="238">
        <f>BT302/勤務日数!$E$20</f>
        <v>0</v>
      </c>
      <c r="BS302" s="238">
        <f t="shared" si="151"/>
        <v>0</v>
      </c>
      <c r="BT302" s="29">
        <f>(DAY(BU302)*24+HOUR(BU302)+MINUTE(BU302)/60)/勤務日数!$F$17</f>
        <v>0</v>
      </c>
      <c r="BU302" s="202">
        <f t="shared" si="149"/>
        <v>0</v>
      </c>
    </row>
    <row r="303" spans="1:73" ht="12.6" customHeight="1">
      <c r="A303" s="174" t="str">
        <f t="shared" si="152"/>
        <v>INVEST_PRJ-255</v>
      </c>
      <c r="B303" s="195">
        <v>5</v>
      </c>
      <c r="C303" s="195" t="s">
        <v>655</v>
      </c>
      <c r="D303" s="309" t="s">
        <v>368</v>
      </c>
      <c r="E303" s="196" t="s">
        <v>84</v>
      </c>
      <c r="F303" s="196" t="s">
        <v>85</v>
      </c>
      <c r="G303" s="196" t="s">
        <v>202</v>
      </c>
      <c r="H303" s="196" t="s">
        <v>203</v>
      </c>
      <c r="I303" s="196" t="s">
        <v>197</v>
      </c>
      <c r="J303" s="196" t="s">
        <v>351</v>
      </c>
      <c r="K303" s="196"/>
      <c r="L303" s="196"/>
      <c r="M303" s="286"/>
      <c r="N303" s="286"/>
      <c r="O303" s="198" t="s">
        <v>222</v>
      </c>
      <c r="P303" s="283" t="s">
        <v>713</v>
      </c>
      <c r="Q303" s="216" t="s">
        <v>714</v>
      </c>
      <c r="R303" s="29" t="s">
        <v>1325</v>
      </c>
      <c r="S303" s="201">
        <v>0</v>
      </c>
      <c r="T303" s="203"/>
      <c r="U303" s="203"/>
      <c r="V303" s="203"/>
      <c r="W303" s="203"/>
      <c r="X303" s="203"/>
      <c r="Y303" s="203"/>
      <c r="Z303" s="203"/>
      <c r="AA303" s="203"/>
      <c r="AB303" s="203"/>
      <c r="AC303" s="203"/>
      <c r="AD303" s="203"/>
      <c r="AE303" s="203"/>
      <c r="AF303" s="203"/>
      <c r="AG303" s="203"/>
      <c r="AH303" s="203"/>
      <c r="AI303" s="203"/>
      <c r="AJ303" s="203"/>
      <c r="AK303" s="203"/>
      <c r="AL303" s="203"/>
      <c r="AM303" s="203"/>
      <c r="AN303" s="203"/>
      <c r="AO303" s="203"/>
      <c r="AP303" s="203"/>
      <c r="AQ303" s="203"/>
      <c r="AR303" s="203"/>
      <c r="AS303" s="203"/>
      <c r="AT303" s="203"/>
      <c r="AU303" s="203"/>
      <c r="AV303" s="203"/>
      <c r="AW303" s="203"/>
      <c r="AX303" s="203"/>
      <c r="AY303" s="204"/>
      <c r="AZ303" s="237">
        <f t="shared" si="155"/>
        <v>0</v>
      </c>
      <c r="BA303" s="238">
        <f t="shared" si="156"/>
        <v>0</v>
      </c>
      <c r="BB303" s="238">
        <f>BD303/勤務日数!$E$20</f>
        <v>0</v>
      </c>
      <c r="BC303" s="238">
        <f t="shared" si="144"/>
        <v>0</v>
      </c>
      <c r="BD303" s="29">
        <f>(DAY(BE303)*24+HOUR(BE303)+MINUTE(BE303)/60)/勤務日数!$F$17</f>
        <v>0</v>
      </c>
      <c r="BE303" s="202">
        <f t="shared" si="145"/>
        <v>0</v>
      </c>
      <c r="BF303" s="238">
        <f>BH303/勤務日数!$E$20</f>
        <v>0</v>
      </c>
      <c r="BG303" s="238">
        <f t="shared" si="153"/>
        <v>0</v>
      </c>
      <c r="BH303" s="29">
        <f>(DAY(BI303)*24+HOUR(BI303)+MINUTE(BI303)/60)/勤務日数!$F$17</f>
        <v>0</v>
      </c>
      <c r="BI303" s="202">
        <f t="shared" si="146"/>
        <v>0</v>
      </c>
      <c r="BJ303" s="238">
        <f>BL303/勤務日数!$E$20</f>
        <v>0</v>
      </c>
      <c r="BK303" s="238">
        <f t="shared" si="154"/>
        <v>0</v>
      </c>
      <c r="BL303" s="29">
        <f>(DAY(BM303)*24+HOUR(BM303)+MINUTE(BM303)/60)/勤務日数!$F$17</f>
        <v>0</v>
      </c>
      <c r="BM303" s="202">
        <f t="shared" si="147"/>
        <v>0</v>
      </c>
      <c r="BN303" s="238">
        <f>BP303/勤務日数!$E$20</f>
        <v>0</v>
      </c>
      <c r="BO303" s="238">
        <f t="shared" si="150"/>
        <v>0</v>
      </c>
      <c r="BP303" s="29">
        <f>(DAY(BQ303)*24+HOUR(BQ303)+MINUTE(BQ303)/60)/勤務日数!$F$17</f>
        <v>0</v>
      </c>
      <c r="BQ303" s="202">
        <f t="shared" si="148"/>
        <v>0</v>
      </c>
      <c r="BR303" s="238">
        <f>BT303/勤務日数!$E$20</f>
        <v>0</v>
      </c>
      <c r="BS303" s="238">
        <f t="shared" si="151"/>
        <v>0</v>
      </c>
      <c r="BT303" s="29">
        <f>(DAY(BU303)*24+HOUR(BU303)+MINUTE(BU303)/60)/勤務日数!$F$17</f>
        <v>0</v>
      </c>
      <c r="BU303" s="202">
        <f t="shared" si="149"/>
        <v>0</v>
      </c>
    </row>
    <row r="304" spans="1:73" ht="12.6" customHeight="1">
      <c r="A304" s="174" t="str">
        <f t="shared" si="152"/>
        <v>STMF_BRANCH-1207</v>
      </c>
      <c r="B304" s="195">
        <v>6</v>
      </c>
      <c r="C304" s="195" t="s">
        <v>655</v>
      </c>
      <c r="D304" s="309" t="s">
        <v>368</v>
      </c>
      <c r="E304" s="196" t="s">
        <v>84</v>
      </c>
      <c r="F304" s="196" t="s">
        <v>85</v>
      </c>
      <c r="G304" s="196" t="s">
        <v>353</v>
      </c>
      <c r="H304" s="196" t="s">
        <v>351</v>
      </c>
      <c r="I304" s="196"/>
      <c r="J304" s="196"/>
      <c r="K304" s="196"/>
      <c r="L304" s="196"/>
      <c r="M304" s="286"/>
      <c r="N304" s="286"/>
      <c r="O304" s="198" t="s">
        <v>624</v>
      </c>
      <c r="P304" s="283" t="s">
        <v>782</v>
      </c>
      <c r="Q304" s="200" t="s">
        <v>925</v>
      </c>
      <c r="R304" s="29" t="s">
        <v>247</v>
      </c>
      <c r="S304" s="201">
        <v>0</v>
      </c>
      <c r="T304" s="203"/>
      <c r="U304" s="203"/>
      <c r="V304" s="203"/>
      <c r="W304" s="203"/>
      <c r="X304" s="203"/>
      <c r="Y304" s="203"/>
      <c r="Z304" s="203"/>
      <c r="AA304" s="203"/>
      <c r="AB304" s="203"/>
      <c r="AC304" s="203"/>
      <c r="AD304" s="203"/>
      <c r="AE304" s="203"/>
      <c r="AF304" s="203"/>
      <c r="AG304" s="203"/>
      <c r="AH304" s="203"/>
      <c r="AI304" s="203"/>
      <c r="AJ304" s="203"/>
      <c r="AK304" s="203"/>
      <c r="AL304" s="203"/>
      <c r="AM304" s="203"/>
      <c r="AN304" s="203"/>
      <c r="AO304" s="203"/>
      <c r="AP304" s="203"/>
      <c r="AQ304" s="203"/>
      <c r="AR304" s="203"/>
      <c r="AS304" s="203"/>
      <c r="AT304" s="203"/>
      <c r="AU304" s="203"/>
      <c r="AV304" s="203"/>
      <c r="AW304" s="203"/>
      <c r="AX304" s="203"/>
      <c r="AY304" s="204"/>
      <c r="AZ304" s="237">
        <f t="shared" si="36"/>
        <v>0</v>
      </c>
      <c r="BA304" s="238">
        <f t="shared" si="37"/>
        <v>0</v>
      </c>
      <c r="BB304" s="238">
        <f>BD304/勤務日数!$E$20</f>
        <v>0</v>
      </c>
      <c r="BC304" s="238">
        <f t="shared" si="144"/>
        <v>0</v>
      </c>
      <c r="BD304" s="29">
        <f>(DAY(BE304)*24+HOUR(BE304)+MINUTE(BE304)/60)/勤務日数!$F$17</f>
        <v>0</v>
      </c>
      <c r="BE304" s="202">
        <f t="shared" si="145"/>
        <v>0</v>
      </c>
      <c r="BF304" s="238">
        <f>BH304/勤務日数!$E$20</f>
        <v>0</v>
      </c>
      <c r="BG304" s="238">
        <f t="shared" si="153"/>
        <v>0</v>
      </c>
      <c r="BH304" s="29">
        <f>(DAY(BI304)*24+HOUR(BI304)+MINUTE(BI304)/60)/勤務日数!$F$17</f>
        <v>0</v>
      </c>
      <c r="BI304" s="202">
        <f t="shared" si="146"/>
        <v>0</v>
      </c>
      <c r="BJ304" s="238">
        <f>BL304/勤務日数!$E$20</f>
        <v>0</v>
      </c>
      <c r="BK304" s="238">
        <f t="shared" si="154"/>
        <v>0</v>
      </c>
      <c r="BL304" s="29">
        <f>(DAY(BM304)*24+HOUR(BM304)+MINUTE(BM304)/60)/勤務日数!$F$17</f>
        <v>0</v>
      </c>
      <c r="BM304" s="202">
        <f t="shared" si="147"/>
        <v>0</v>
      </c>
      <c r="BN304" s="238">
        <f>BP304/勤務日数!$E$20</f>
        <v>0</v>
      </c>
      <c r="BO304" s="238">
        <f t="shared" si="150"/>
        <v>0</v>
      </c>
      <c r="BP304" s="29">
        <f>(DAY(BQ304)*24+HOUR(BQ304)+MINUTE(BQ304)/60)/勤務日数!$F$17</f>
        <v>0</v>
      </c>
      <c r="BQ304" s="202">
        <f t="shared" si="148"/>
        <v>0</v>
      </c>
      <c r="BR304" s="238">
        <f>BT304/勤務日数!$E$20</f>
        <v>0</v>
      </c>
      <c r="BS304" s="238">
        <f t="shared" si="151"/>
        <v>0</v>
      </c>
      <c r="BT304" s="29">
        <f>(DAY(BU304)*24+HOUR(BU304)+MINUTE(BU304)/60)/勤務日数!$F$17</f>
        <v>0</v>
      </c>
      <c r="BU304" s="202">
        <f t="shared" si="149"/>
        <v>0</v>
      </c>
    </row>
    <row r="305" spans="1:73" ht="12.6" customHeight="1">
      <c r="A305" s="174" t="str">
        <f t="shared" si="152"/>
        <v>INVEST_PRJ-255</v>
      </c>
      <c r="B305" s="195">
        <v>7</v>
      </c>
      <c r="C305" s="195" t="s">
        <v>655</v>
      </c>
      <c r="D305" s="309" t="s">
        <v>368</v>
      </c>
      <c r="E305" s="196" t="s">
        <v>84</v>
      </c>
      <c r="F305" s="196" t="s">
        <v>85</v>
      </c>
      <c r="G305" s="196" t="s">
        <v>202</v>
      </c>
      <c r="H305" s="196" t="s">
        <v>203</v>
      </c>
      <c r="I305" s="196" t="s">
        <v>197</v>
      </c>
      <c r="J305" s="196" t="s">
        <v>351</v>
      </c>
      <c r="K305" s="196"/>
      <c r="L305" s="196"/>
      <c r="M305" s="286"/>
      <c r="N305" s="286"/>
      <c r="O305" s="198" t="s">
        <v>222</v>
      </c>
      <c r="P305" s="287" t="s">
        <v>713</v>
      </c>
      <c r="Q305" s="200" t="s">
        <v>1028</v>
      </c>
      <c r="R305" s="29" t="s">
        <v>1325</v>
      </c>
      <c r="S305" s="201">
        <v>0</v>
      </c>
      <c r="T305" s="203"/>
      <c r="U305" s="203"/>
      <c r="V305" s="203"/>
      <c r="W305" s="203"/>
      <c r="X305" s="203"/>
      <c r="Y305" s="203"/>
      <c r="Z305" s="203"/>
      <c r="AA305" s="203"/>
      <c r="AB305" s="203"/>
      <c r="AC305" s="203"/>
      <c r="AD305" s="203"/>
      <c r="AE305" s="203"/>
      <c r="AF305" s="203"/>
      <c r="AG305" s="203"/>
      <c r="AH305" s="203"/>
      <c r="AI305" s="203"/>
      <c r="AJ305" s="203"/>
      <c r="AK305" s="203"/>
      <c r="AL305" s="203"/>
      <c r="AM305" s="203"/>
      <c r="AN305" s="203"/>
      <c r="AO305" s="203"/>
      <c r="AP305" s="203"/>
      <c r="AQ305" s="203"/>
      <c r="AR305" s="203"/>
      <c r="AS305" s="203"/>
      <c r="AT305" s="203"/>
      <c r="AU305" s="203"/>
      <c r="AV305" s="203"/>
      <c r="AW305" s="203"/>
      <c r="AX305" s="203"/>
      <c r="AY305" s="204"/>
      <c r="AZ305" s="237">
        <f t="shared" si="36"/>
        <v>0</v>
      </c>
      <c r="BA305" s="238">
        <f t="shared" si="37"/>
        <v>0</v>
      </c>
      <c r="BB305" s="238">
        <f>BD305/勤務日数!$E$20</f>
        <v>0</v>
      </c>
      <c r="BC305" s="238">
        <f t="shared" si="144"/>
        <v>0</v>
      </c>
      <c r="BD305" s="29">
        <f>(DAY(BE305)*24+HOUR(BE305)+MINUTE(BE305)/60)/勤務日数!$F$17</f>
        <v>0</v>
      </c>
      <c r="BE305" s="202">
        <f t="shared" si="145"/>
        <v>0</v>
      </c>
      <c r="BF305" s="238">
        <f>BH305/勤務日数!$E$20</f>
        <v>0</v>
      </c>
      <c r="BG305" s="238">
        <f t="shared" si="153"/>
        <v>0</v>
      </c>
      <c r="BH305" s="29">
        <f>(DAY(BI305)*24+HOUR(BI305)+MINUTE(BI305)/60)/勤務日数!$F$17</f>
        <v>0</v>
      </c>
      <c r="BI305" s="202">
        <f t="shared" si="146"/>
        <v>0</v>
      </c>
      <c r="BJ305" s="238">
        <f>BL305/勤務日数!$E$20</f>
        <v>0</v>
      </c>
      <c r="BK305" s="238">
        <f t="shared" si="154"/>
        <v>0</v>
      </c>
      <c r="BL305" s="29">
        <f>(DAY(BM305)*24+HOUR(BM305)+MINUTE(BM305)/60)/勤務日数!$F$17</f>
        <v>0</v>
      </c>
      <c r="BM305" s="202">
        <f t="shared" si="147"/>
        <v>0</v>
      </c>
      <c r="BN305" s="238">
        <f>BP305/勤務日数!$E$20</f>
        <v>0</v>
      </c>
      <c r="BO305" s="238">
        <f t="shared" si="150"/>
        <v>0</v>
      </c>
      <c r="BP305" s="29">
        <f>(DAY(BQ305)*24+HOUR(BQ305)+MINUTE(BQ305)/60)/勤務日数!$F$17</f>
        <v>0</v>
      </c>
      <c r="BQ305" s="202">
        <f t="shared" si="148"/>
        <v>0</v>
      </c>
      <c r="BR305" s="238">
        <f>BT305/勤務日数!$E$20</f>
        <v>0</v>
      </c>
      <c r="BS305" s="238">
        <f t="shared" si="151"/>
        <v>0</v>
      </c>
      <c r="BT305" s="29">
        <f>(DAY(BU305)*24+HOUR(BU305)+MINUTE(BU305)/60)/勤務日数!$F$17</f>
        <v>0</v>
      </c>
      <c r="BU305" s="202">
        <f t="shared" si="149"/>
        <v>0</v>
      </c>
    </row>
    <row r="306" spans="1:73" ht="12.6" customHeight="1">
      <c r="A306" s="174" t="str">
        <f t="shared" si="152"/>
        <v>APF-34</v>
      </c>
      <c r="B306" s="195">
        <v>8</v>
      </c>
      <c r="C306" s="195" t="s">
        <v>655</v>
      </c>
      <c r="D306" s="309" t="s">
        <v>368</v>
      </c>
      <c r="E306" s="196" t="s">
        <v>693</v>
      </c>
      <c r="F306" s="196" t="s">
        <v>720</v>
      </c>
      <c r="G306" s="196" t="s">
        <v>323</v>
      </c>
      <c r="H306" s="196" t="s">
        <v>807</v>
      </c>
      <c r="I306" s="196" t="s">
        <v>351</v>
      </c>
      <c r="J306" s="196"/>
      <c r="K306" s="196"/>
      <c r="L306" s="196"/>
      <c r="M306" s="286"/>
      <c r="N306" s="286"/>
      <c r="O306" s="198" t="s">
        <v>222</v>
      </c>
      <c r="P306" s="287" t="s">
        <v>817</v>
      </c>
      <c r="Q306" s="216" t="s">
        <v>818</v>
      </c>
      <c r="R306" s="29" t="s">
        <v>808</v>
      </c>
      <c r="S306" s="201">
        <v>0</v>
      </c>
      <c r="T306" s="203"/>
      <c r="U306" s="203"/>
      <c r="V306" s="203"/>
      <c r="W306" s="203"/>
      <c r="X306" s="203"/>
      <c r="Y306" s="203"/>
      <c r="Z306" s="203"/>
      <c r="AA306" s="203"/>
      <c r="AB306" s="203"/>
      <c r="AC306" s="203"/>
      <c r="AD306" s="203"/>
      <c r="AE306" s="203"/>
      <c r="AF306" s="203"/>
      <c r="AG306" s="203"/>
      <c r="AH306" s="203"/>
      <c r="AI306" s="203"/>
      <c r="AJ306" s="203"/>
      <c r="AK306" s="203"/>
      <c r="AL306" s="203"/>
      <c r="AM306" s="203"/>
      <c r="AN306" s="203"/>
      <c r="AO306" s="203"/>
      <c r="AP306" s="203"/>
      <c r="AQ306" s="203"/>
      <c r="AR306" s="203"/>
      <c r="AS306" s="203"/>
      <c r="AT306" s="203"/>
      <c r="AU306" s="203"/>
      <c r="AV306" s="203"/>
      <c r="AW306" s="203"/>
      <c r="AX306" s="203"/>
      <c r="AY306" s="204"/>
      <c r="AZ306" s="237">
        <f t="shared" si="36"/>
        <v>0</v>
      </c>
      <c r="BA306" s="238">
        <f t="shared" si="37"/>
        <v>0</v>
      </c>
      <c r="BB306" s="238">
        <f>BD306/勤務日数!$E$20</f>
        <v>0</v>
      </c>
      <c r="BC306" s="238">
        <f t="shared" si="144"/>
        <v>0</v>
      </c>
      <c r="BD306" s="29">
        <f>(DAY(BE306)*24+HOUR(BE306)+MINUTE(BE306)/60)/勤務日数!$F$17</f>
        <v>0</v>
      </c>
      <c r="BE306" s="202">
        <f t="shared" si="145"/>
        <v>0</v>
      </c>
      <c r="BF306" s="238">
        <f>BH306/勤務日数!$E$20</f>
        <v>0</v>
      </c>
      <c r="BG306" s="238">
        <f t="shared" si="153"/>
        <v>0</v>
      </c>
      <c r="BH306" s="29">
        <f>(DAY(BI306)*24+HOUR(BI306)+MINUTE(BI306)/60)/勤務日数!$F$17</f>
        <v>0</v>
      </c>
      <c r="BI306" s="202">
        <f t="shared" si="146"/>
        <v>0</v>
      </c>
      <c r="BJ306" s="238">
        <f>BL306/勤務日数!$E$20</f>
        <v>0</v>
      </c>
      <c r="BK306" s="238">
        <f t="shared" si="154"/>
        <v>0</v>
      </c>
      <c r="BL306" s="29">
        <f>(DAY(BM306)*24+HOUR(BM306)+MINUTE(BM306)/60)/勤務日数!$F$17</f>
        <v>0</v>
      </c>
      <c r="BM306" s="202">
        <f t="shared" si="147"/>
        <v>0</v>
      </c>
      <c r="BN306" s="238">
        <f>BP306/勤務日数!$E$20</f>
        <v>0</v>
      </c>
      <c r="BO306" s="238">
        <f t="shared" si="150"/>
        <v>0</v>
      </c>
      <c r="BP306" s="29">
        <f>(DAY(BQ306)*24+HOUR(BQ306)+MINUTE(BQ306)/60)/勤務日数!$F$17</f>
        <v>0</v>
      </c>
      <c r="BQ306" s="202">
        <f t="shared" si="148"/>
        <v>0</v>
      </c>
      <c r="BR306" s="238">
        <f>BT306/勤務日数!$E$20</f>
        <v>0</v>
      </c>
      <c r="BS306" s="238">
        <f t="shared" si="151"/>
        <v>0</v>
      </c>
      <c r="BT306" s="29">
        <f>(DAY(BU306)*24+HOUR(BU306)+MINUTE(BU306)/60)/勤務日数!$F$17</f>
        <v>0</v>
      </c>
      <c r="BU306" s="202">
        <f t="shared" si="149"/>
        <v>0</v>
      </c>
    </row>
    <row r="307" spans="1:73" ht="12.6" customHeight="1">
      <c r="A307" s="174" t="str">
        <f t="shared" si="152"/>
        <v>APF-45</v>
      </c>
      <c r="B307" s="195">
        <v>9</v>
      </c>
      <c r="C307" s="195" t="s">
        <v>655</v>
      </c>
      <c r="D307" s="309" t="s">
        <v>368</v>
      </c>
      <c r="E307" s="196" t="s">
        <v>693</v>
      </c>
      <c r="F307" s="196" t="s">
        <v>720</v>
      </c>
      <c r="G307" s="196" t="s">
        <v>323</v>
      </c>
      <c r="H307" s="196" t="s">
        <v>807</v>
      </c>
      <c r="I307" s="196" t="s">
        <v>351</v>
      </c>
      <c r="J307" s="196"/>
      <c r="K307" s="196"/>
      <c r="L307" s="196"/>
      <c r="M307" s="286"/>
      <c r="N307" s="286"/>
      <c r="O307" s="198" t="s">
        <v>222</v>
      </c>
      <c r="P307" s="287" t="s">
        <v>890</v>
      </c>
      <c r="Q307" s="200" t="s">
        <v>891</v>
      </c>
      <c r="R307" s="29" t="s">
        <v>808</v>
      </c>
      <c r="S307" s="201">
        <v>0</v>
      </c>
      <c r="T307" s="203"/>
      <c r="U307" s="203"/>
      <c r="V307" s="203"/>
      <c r="W307" s="203"/>
      <c r="X307" s="203"/>
      <c r="Y307" s="203"/>
      <c r="Z307" s="203"/>
      <c r="AA307" s="203"/>
      <c r="AB307" s="203"/>
      <c r="AC307" s="203"/>
      <c r="AD307" s="203"/>
      <c r="AE307" s="203"/>
      <c r="AF307" s="203"/>
      <c r="AG307" s="203"/>
      <c r="AH307" s="203"/>
      <c r="AI307" s="203"/>
      <c r="AJ307" s="203"/>
      <c r="AK307" s="203"/>
      <c r="AL307" s="203"/>
      <c r="AM307" s="203"/>
      <c r="AN307" s="203"/>
      <c r="AO307" s="203"/>
      <c r="AP307" s="203"/>
      <c r="AQ307" s="203"/>
      <c r="AR307" s="203"/>
      <c r="AS307" s="203"/>
      <c r="AT307" s="203"/>
      <c r="AU307" s="203"/>
      <c r="AV307" s="203"/>
      <c r="AW307" s="203"/>
      <c r="AX307" s="203"/>
      <c r="AY307" s="204"/>
      <c r="AZ307" s="237">
        <f t="shared" si="36"/>
        <v>0</v>
      </c>
      <c r="BA307" s="238">
        <f t="shared" si="37"/>
        <v>0</v>
      </c>
      <c r="BB307" s="238">
        <f>BD307/勤務日数!$E$20</f>
        <v>0</v>
      </c>
      <c r="BC307" s="238">
        <f t="shared" si="144"/>
        <v>0</v>
      </c>
      <c r="BD307" s="29">
        <f>(DAY(BE307)*24+HOUR(BE307)+MINUTE(BE307)/60)/勤務日数!$F$17</f>
        <v>0</v>
      </c>
      <c r="BE307" s="202">
        <f t="shared" si="145"/>
        <v>0</v>
      </c>
      <c r="BF307" s="238">
        <f>BH307/勤務日数!$E$20</f>
        <v>0</v>
      </c>
      <c r="BG307" s="238">
        <f t="shared" si="153"/>
        <v>0</v>
      </c>
      <c r="BH307" s="29">
        <f>(DAY(BI307)*24+HOUR(BI307)+MINUTE(BI307)/60)/勤務日数!$F$17</f>
        <v>0</v>
      </c>
      <c r="BI307" s="202">
        <f t="shared" si="146"/>
        <v>0</v>
      </c>
      <c r="BJ307" s="238">
        <f>BL307/勤務日数!$E$20</f>
        <v>0</v>
      </c>
      <c r="BK307" s="238">
        <f t="shared" si="154"/>
        <v>0</v>
      </c>
      <c r="BL307" s="29">
        <f>(DAY(BM307)*24+HOUR(BM307)+MINUTE(BM307)/60)/勤務日数!$F$17</f>
        <v>0</v>
      </c>
      <c r="BM307" s="202">
        <f t="shared" si="147"/>
        <v>0</v>
      </c>
      <c r="BN307" s="238">
        <f>BP307/勤務日数!$E$20</f>
        <v>0</v>
      </c>
      <c r="BO307" s="238">
        <f t="shared" si="150"/>
        <v>0</v>
      </c>
      <c r="BP307" s="29">
        <f>(DAY(BQ307)*24+HOUR(BQ307)+MINUTE(BQ307)/60)/勤務日数!$F$17</f>
        <v>0</v>
      </c>
      <c r="BQ307" s="202">
        <f t="shared" si="148"/>
        <v>0</v>
      </c>
      <c r="BR307" s="238">
        <f>BT307/勤務日数!$E$20</f>
        <v>0</v>
      </c>
      <c r="BS307" s="238">
        <f t="shared" si="151"/>
        <v>0</v>
      </c>
      <c r="BT307" s="29">
        <f>(DAY(BU307)*24+HOUR(BU307)+MINUTE(BU307)/60)/勤務日数!$F$17</f>
        <v>0</v>
      </c>
      <c r="BU307" s="202">
        <f t="shared" si="149"/>
        <v>0</v>
      </c>
    </row>
    <row r="308" spans="1:73" ht="12.6" customHeight="1">
      <c r="A308" s="174" t="str">
        <f t="shared" si="152"/>
        <v>APF-48</v>
      </c>
      <c r="B308" s="195">
        <v>10</v>
      </c>
      <c r="C308" s="195" t="s">
        <v>655</v>
      </c>
      <c r="D308" s="309" t="s">
        <v>368</v>
      </c>
      <c r="E308" s="196" t="s">
        <v>693</v>
      </c>
      <c r="F308" s="196" t="s">
        <v>720</v>
      </c>
      <c r="G308" s="196" t="s">
        <v>323</v>
      </c>
      <c r="H308" s="196" t="s">
        <v>807</v>
      </c>
      <c r="I308" s="196" t="s">
        <v>351</v>
      </c>
      <c r="J308" s="196"/>
      <c r="K308" s="196"/>
      <c r="L308" s="196"/>
      <c r="M308" s="286"/>
      <c r="N308" s="286"/>
      <c r="O308" s="198" t="s">
        <v>222</v>
      </c>
      <c r="P308" s="287" t="s">
        <v>892</v>
      </c>
      <c r="Q308" s="200" t="s">
        <v>893</v>
      </c>
      <c r="R308" s="29" t="s">
        <v>808</v>
      </c>
      <c r="S308" s="201">
        <v>0</v>
      </c>
      <c r="T308" s="203"/>
      <c r="U308" s="203"/>
      <c r="V308" s="203"/>
      <c r="W308" s="203"/>
      <c r="X308" s="203"/>
      <c r="Y308" s="203"/>
      <c r="Z308" s="203"/>
      <c r="AA308" s="203"/>
      <c r="AB308" s="203"/>
      <c r="AC308" s="203"/>
      <c r="AD308" s="203"/>
      <c r="AE308" s="203"/>
      <c r="AF308" s="203"/>
      <c r="AG308" s="203"/>
      <c r="AH308" s="203"/>
      <c r="AI308" s="203"/>
      <c r="AJ308" s="203"/>
      <c r="AK308" s="203"/>
      <c r="AL308" s="203"/>
      <c r="AM308" s="203"/>
      <c r="AN308" s="203"/>
      <c r="AO308" s="203"/>
      <c r="AP308" s="203"/>
      <c r="AQ308" s="203"/>
      <c r="AR308" s="203"/>
      <c r="AS308" s="203"/>
      <c r="AT308" s="203"/>
      <c r="AU308" s="203"/>
      <c r="AV308" s="203"/>
      <c r="AW308" s="203"/>
      <c r="AX308" s="203"/>
      <c r="AY308" s="204"/>
      <c r="AZ308" s="237">
        <f t="shared" si="36"/>
        <v>0</v>
      </c>
      <c r="BA308" s="238">
        <f t="shared" si="37"/>
        <v>0</v>
      </c>
      <c r="BB308" s="238">
        <f>BD308/勤務日数!$E$20</f>
        <v>0</v>
      </c>
      <c r="BC308" s="238">
        <f t="shared" si="144"/>
        <v>0</v>
      </c>
      <c r="BD308" s="29">
        <f>(DAY(BE308)*24+HOUR(BE308)+MINUTE(BE308)/60)/勤務日数!$F$17</f>
        <v>0</v>
      </c>
      <c r="BE308" s="202">
        <f t="shared" si="145"/>
        <v>0</v>
      </c>
      <c r="BF308" s="238">
        <f>BH308/勤務日数!$E$20</f>
        <v>0</v>
      </c>
      <c r="BG308" s="238">
        <f t="shared" si="153"/>
        <v>0</v>
      </c>
      <c r="BH308" s="29">
        <f>(DAY(BI308)*24+HOUR(BI308)+MINUTE(BI308)/60)/勤務日数!$F$17</f>
        <v>0</v>
      </c>
      <c r="BI308" s="202">
        <f t="shared" si="146"/>
        <v>0</v>
      </c>
      <c r="BJ308" s="238">
        <f>BL308/勤務日数!$E$20</f>
        <v>0</v>
      </c>
      <c r="BK308" s="238">
        <f t="shared" si="154"/>
        <v>0</v>
      </c>
      <c r="BL308" s="29">
        <f>(DAY(BM308)*24+HOUR(BM308)+MINUTE(BM308)/60)/勤務日数!$F$17</f>
        <v>0</v>
      </c>
      <c r="BM308" s="202">
        <f t="shared" si="147"/>
        <v>0</v>
      </c>
      <c r="BN308" s="238">
        <f>BP308/勤務日数!$E$20</f>
        <v>0</v>
      </c>
      <c r="BO308" s="238">
        <f t="shared" si="150"/>
        <v>0</v>
      </c>
      <c r="BP308" s="29">
        <f>(DAY(BQ308)*24+HOUR(BQ308)+MINUTE(BQ308)/60)/勤務日数!$F$17</f>
        <v>0</v>
      </c>
      <c r="BQ308" s="202">
        <f t="shared" si="148"/>
        <v>0</v>
      </c>
      <c r="BR308" s="238">
        <f>BT308/勤務日数!$E$20</f>
        <v>0</v>
      </c>
      <c r="BS308" s="238">
        <f t="shared" si="151"/>
        <v>0</v>
      </c>
      <c r="BT308" s="29">
        <f>(DAY(BU308)*24+HOUR(BU308)+MINUTE(BU308)/60)/勤務日数!$F$17</f>
        <v>0</v>
      </c>
      <c r="BU308" s="202">
        <f t="shared" si="149"/>
        <v>0</v>
      </c>
    </row>
    <row r="309" spans="1:73" ht="12.6" customHeight="1">
      <c r="A309" s="174" t="str">
        <f t="shared" si="152"/>
        <v>APF-56</v>
      </c>
      <c r="B309" s="195">
        <v>11</v>
      </c>
      <c r="C309" s="195" t="s">
        <v>655</v>
      </c>
      <c r="D309" s="309" t="s">
        <v>368</v>
      </c>
      <c r="E309" s="196" t="s">
        <v>693</v>
      </c>
      <c r="F309" s="196" t="s">
        <v>720</v>
      </c>
      <c r="G309" s="196" t="s">
        <v>323</v>
      </c>
      <c r="H309" s="196" t="s">
        <v>807</v>
      </c>
      <c r="I309" s="196" t="s">
        <v>351</v>
      </c>
      <c r="J309" s="196"/>
      <c r="K309" s="196"/>
      <c r="L309" s="196"/>
      <c r="M309" s="286"/>
      <c r="N309" s="286"/>
      <c r="O309" s="198" t="s">
        <v>222</v>
      </c>
      <c r="P309" s="283" t="s">
        <v>940</v>
      </c>
      <c r="Q309" s="216" t="s">
        <v>941</v>
      </c>
      <c r="R309" s="29" t="s">
        <v>808</v>
      </c>
      <c r="S309" s="201">
        <v>0</v>
      </c>
      <c r="T309" s="203"/>
      <c r="U309" s="203"/>
      <c r="V309" s="203"/>
      <c r="W309" s="203"/>
      <c r="X309" s="203"/>
      <c r="Y309" s="203"/>
      <c r="Z309" s="203"/>
      <c r="AA309" s="203"/>
      <c r="AB309" s="203"/>
      <c r="AC309" s="203"/>
      <c r="AD309" s="203"/>
      <c r="AE309" s="203"/>
      <c r="AF309" s="203"/>
      <c r="AG309" s="203"/>
      <c r="AH309" s="203"/>
      <c r="AI309" s="203"/>
      <c r="AJ309" s="203"/>
      <c r="AK309" s="203"/>
      <c r="AL309" s="203"/>
      <c r="AM309" s="203"/>
      <c r="AN309" s="203"/>
      <c r="AO309" s="203"/>
      <c r="AP309" s="203"/>
      <c r="AQ309" s="203"/>
      <c r="AR309" s="203"/>
      <c r="AS309" s="203"/>
      <c r="AT309" s="203"/>
      <c r="AU309" s="203"/>
      <c r="AV309" s="203"/>
      <c r="AW309" s="203"/>
      <c r="AX309" s="203"/>
      <c r="AY309" s="204"/>
      <c r="AZ309" s="237">
        <f t="shared" si="36"/>
        <v>0</v>
      </c>
      <c r="BA309" s="238">
        <f t="shared" si="37"/>
        <v>0</v>
      </c>
      <c r="BB309" s="238">
        <f>BD309/勤務日数!$E$20</f>
        <v>0</v>
      </c>
      <c r="BC309" s="238">
        <f t="shared" si="144"/>
        <v>0</v>
      </c>
      <c r="BD309" s="29">
        <f>(DAY(BE309)*24+HOUR(BE309)+MINUTE(BE309)/60)/勤務日数!$F$17</f>
        <v>0</v>
      </c>
      <c r="BE309" s="202">
        <f t="shared" si="145"/>
        <v>0</v>
      </c>
      <c r="BF309" s="238">
        <f>BH309/勤務日数!$E$20</f>
        <v>0</v>
      </c>
      <c r="BG309" s="238">
        <f t="shared" si="153"/>
        <v>0</v>
      </c>
      <c r="BH309" s="29">
        <f>(DAY(BI309)*24+HOUR(BI309)+MINUTE(BI309)/60)/勤務日数!$F$17</f>
        <v>0</v>
      </c>
      <c r="BI309" s="202">
        <f t="shared" si="146"/>
        <v>0</v>
      </c>
      <c r="BJ309" s="238">
        <f>BL309/勤務日数!$E$20</f>
        <v>0</v>
      </c>
      <c r="BK309" s="238">
        <f t="shared" si="154"/>
        <v>0</v>
      </c>
      <c r="BL309" s="29">
        <f>(DAY(BM309)*24+HOUR(BM309)+MINUTE(BM309)/60)/勤務日数!$F$17</f>
        <v>0</v>
      </c>
      <c r="BM309" s="202">
        <f t="shared" si="147"/>
        <v>0</v>
      </c>
      <c r="BN309" s="238">
        <f>BP309/勤務日数!$E$20</f>
        <v>0</v>
      </c>
      <c r="BO309" s="238">
        <f t="shared" si="150"/>
        <v>0</v>
      </c>
      <c r="BP309" s="29">
        <f>(DAY(BQ309)*24+HOUR(BQ309)+MINUTE(BQ309)/60)/勤務日数!$F$17</f>
        <v>0</v>
      </c>
      <c r="BQ309" s="202">
        <f t="shared" si="148"/>
        <v>0</v>
      </c>
      <c r="BR309" s="238">
        <f>BT309/勤務日数!$E$20</f>
        <v>0</v>
      </c>
      <c r="BS309" s="238">
        <f t="shared" si="151"/>
        <v>0</v>
      </c>
      <c r="BT309" s="29">
        <f>(DAY(BU309)*24+HOUR(BU309)+MINUTE(BU309)/60)/勤務日数!$F$17</f>
        <v>0</v>
      </c>
      <c r="BU309" s="202">
        <f t="shared" si="149"/>
        <v>0</v>
      </c>
    </row>
    <row r="310" spans="1:73" ht="12.6" customHeight="1">
      <c r="A310" s="174" t="str">
        <f t="shared" si="152"/>
        <v>APF-56</v>
      </c>
      <c r="B310" s="195">
        <v>12</v>
      </c>
      <c r="C310" s="195" t="s">
        <v>655</v>
      </c>
      <c r="D310" s="309" t="s">
        <v>368</v>
      </c>
      <c r="E310" s="196" t="s">
        <v>693</v>
      </c>
      <c r="F310" s="196" t="s">
        <v>720</v>
      </c>
      <c r="G310" s="196" t="s">
        <v>379</v>
      </c>
      <c r="H310" s="196" t="s">
        <v>380</v>
      </c>
      <c r="I310" s="196"/>
      <c r="J310" s="196"/>
      <c r="K310" s="196"/>
      <c r="L310" s="196"/>
      <c r="M310" s="286"/>
      <c r="N310" s="286"/>
      <c r="O310" s="198" t="s">
        <v>222</v>
      </c>
      <c r="P310" s="283" t="s">
        <v>940</v>
      </c>
      <c r="Q310" s="200" t="s">
        <v>976</v>
      </c>
      <c r="R310" s="29" t="s">
        <v>721</v>
      </c>
      <c r="S310" s="201">
        <v>0</v>
      </c>
      <c r="T310" s="203"/>
      <c r="U310" s="203"/>
      <c r="V310" s="203"/>
      <c r="W310" s="203"/>
      <c r="X310" s="203"/>
      <c r="Y310" s="203"/>
      <c r="Z310" s="203"/>
      <c r="AA310" s="203"/>
      <c r="AB310" s="203"/>
      <c r="AC310" s="203"/>
      <c r="AD310" s="203"/>
      <c r="AE310" s="203"/>
      <c r="AF310" s="203"/>
      <c r="AG310" s="203"/>
      <c r="AH310" s="203"/>
      <c r="AI310" s="203"/>
      <c r="AJ310" s="203"/>
      <c r="AK310" s="203"/>
      <c r="AL310" s="203"/>
      <c r="AM310" s="203"/>
      <c r="AN310" s="203"/>
      <c r="AO310" s="203"/>
      <c r="AP310" s="203"/>
      <c r="AQ310" s="203"/>
      <c r="AR310" s="203"/>
      <c r="AS310" s="203"/>
      <c r="AT310" s="203"/>
      <c r="AU310" s="203"/>
      <c r="AV310" s="203"/>
      <c r="AW310" s="203"/>
      <c r="AX310" s="203"/>
      <c r="AY310" s="204"/>
      <c r="AZ310" s="237">
        <f t="shared" si="36"/>
        <v>0</v>
      </c>
      <c r="BA310" s="238">
        <f t="shared" si="37"/>
        <v>0</v>
      </c>
      <c r="BB310" s="238">
        <f>BD310/勤務日数!$E$20</f>
        <v>0</v>
      </c>
      <c r="BC310" s="238">
        <f t="shared" si="144"/>
        <v>0</v>
      </c>
      <c r="BD310" s="29">
        <f>(DAY(BE310)*24+HOUR(BE310)+MINUTE(BE310)/60)/勤務日数!$F$17</f>
        <v>0</v>
      </c>
      <c r="BE310" s="202">
        <f t="shared" si="145"/>
        <v>0</v>
      </c>
      <c r="BF310" s="238">
        <f>BH310/勤務日数!$E$20</f>
        <v>0</v>
      </c>
      <c r="BG310" s="238">
        <f t="shared" si="153"/>
        <v>0</v>
      </c>
      <c r="BH310" s="29">
        <f>(DAY(BI310)*24+HOUR(BI310)+MINUTE(BI310)/60)/勤務日数!$F$17</f>
        <v>0</v>
      </c>
      <c r="BI310" s="202">
        <f t="shared" si="146"/>
        <v>0</v>
      </c>
      <c r="BJ310" s="238">
        <f>BL310/勤務日数!$E$20</f>
        <v>0</v>
      </c>
      <c r="BK310" s="238">
        <f t="shared" si="154"/>
        <v>0</v>
      </c>
      <c r="BL310" s="29">
        <f>(DAY(BM310)*24+HOUR(BM310)+MINUTE(BM310)/60)/勤務日数!$F$17</f>
        <v>0</v>
      </c>
      <c r="BM310" s="202">
        <f t="shared" si="147"/>
        <v>0</v>
      </c>
      <c r="BN310" s="238">
        <f>BP310/勤務日数!$E$20</f>
        <v>0</v>
      </c>
      <c r="BO310" s="238">
        <f t="shared" si="150"/>
        <v>0</v>
      </c>
      <c r="BP310" s="29">
        <f>(DAY(BQ310)*24+HOUR(BQ310)+MINUTE(BQ310)/60)/勤務日数!$F$17</f>
        <v>0</v>
      </c>
      <c r="BQ310" s="202">
        <f t="shared" si="148"/>
        <v>0</v>
      </c>
      <c r="BR310" s="238">
        <f>BT310/勤務日数!$E$20</f>
        <v>0</v>
      </c>
      <c r="BS310" s="238">
        <f t="shared" si="151"/>
        <v>0</v>
      </c>
      <c r="BT310" s="29">
        <f>(DAY(BU310)*24+HOUR(BU310)+MINUTE(BU310)/60)/勤務日数!$F$17</f>
        <v>0</v>
      </c>
      <c r="BU310" s="202">
        <f t="shared" si="149"/>
        <v>0</v>
      </c>
    </row>
    <row r="311" spans="1:73" ht="12.6" customHeight="1">
      <c r="A311" s="174" t="str">
        <f t="shared" si="152"/>
        <v>STMF_WRAP_REPORT-215</v>
      </c>
      <c r="B311" s="195">
        <v>13</v>
      </c>
      <c r="C311" s="240" t="s">
        <v>655</v>
      </c>
      <c r="D311" s="310" t="s">
        <v>368</v>
      </c>
      <c r="E311" s="286" t="s">
        <v>84</v>
      </c>
      <c r="F311" s="286" t="s">
        <v>85</v>
      </c>
      <c r="G311" s="286" t="s">
        <v>366</v>
      </c>
      <c r="H311" s="286" t="s">
        <v>197</v>
      </c>
      <c r="I311" s="286" t="s">
        <v>367</v>
      </c>
      <c r="J311" s="286"/>
      <c r="K311" s="286"/>
      <c r="L311" s="286"/>
      <c r="M311" s="286"/>
      <c r="N311" s="286"/>
      <c r="O311" s="287" t="s">
        <v>222</v>
      </c>
      <c r="P311" s="283" t="s">
        <v>771</v>
      </c>
      <c r="Q311" s="200" t="s">
        <v>775</v>
      </c>
      <c r="R311" s="29" t="s">
        <v>271</v>
      </c>
      <c r="S311" s="201">
        <v>0</v>
      </c>
      <c r="T311" s="204"/>
      <c r="U311" s="204"/>
      <c r="V311" s="204"/>
      <c r="W311" s="204"/>
      <c r="X311" s="204"/>
      <c r="Y311" s="204"/>
      <c r="Z311" s="204"/>
      <c r="AA311" s="204"/>
      <c r="AB311" s="204"/>
      <c r="AC311" s="204"/>
      <c r="AD311" s="204"/>
      <c r="AE311" s="204"/>
      <c r="AF311" s="204"/>
      <c r="AG311" s="204"/>
      <c r="AH311" s="204"/>
      <c r="AI311" s="204"/>
      <c r="AJ311" s="204"/>
      <c r="AK311" s="204"/>
      <c r="AL311" s="204"/>
      <c r="AM311" s="204"/>
      <c r="AN311" s="204"/>
      <c r="AO311" s="204"/>
      <c r="AP311" s="204"/>
      <c r="AQ311" s="204"/>
      <c r="AR311" s="204"/>
      <c r="AS311" s="204"/>
      <c r="AT311" s="204"/>
      <c r="AU311" s="204"/>
      <c r="AV311" s="204"/>
      <c r="AW311" s="204"/>
      <c r="AX311" s="204"/>
      <c r="AY311" s="204"/>
      <c r="AZ311" s="237">
        <f t="shared" ref="AZ311:AZ440" si="157">SUM(BB311,BF311,BJ311,BN311,BR311)</f>
        <v>0</v>
      </c>
      <c r="BA311" s="238">
        <f t="shared" ref="BA311:BA440" si="158">SUM(BD311,BH311,BL311,BP311,BT311)</f>
        <v>0</v>
      </c>
      <c r="BB311" s="238">
        <f>BD311/勤務日数!$E$20</f>
        <v>0</v>
      </c>
      <c r="BC311" s="238">
        <f t="shared" si="144"/>
        <v>0</v>
      </c>
      <c r="BD311" s="29">
        <f>(DAY(BE311)*24+HOUR(BE311)+MINUTE(BE311)/60)/勤務日数!$F$17</f>
        <v>0</v>
      </c>
      <c r="BE311" s="202">
        <f t="shared" si="145"/>
        <v>0</v>
      </c>
      <c r="BF311" s="238">
        <f>BH311/勤務日数!$E$20</f>
        <v>0</v>
      </c>
      <c r="BG311" s="238">
        <f t="shared" si="153"/>
        <v>0</v>
      </c>
      <c r="BH311" s="29">
        <f>(DAY(BI311)*24+HOUR(BI311)+MINUTE(BI311)/60)/勤務日数!$F$17</f>
        <v>0</v>
      </c>
      <c r="BI311" s="202">
        <f t="shared" si="146"/>
        <v>0</v>
      </c>
      <c r="BJ311" s="238">
        <f>BL311/勤務日数!$E$20</f>
        <v>0</v>
      </c>
      <c r="BK311" s="238">
        <f t="shared" si="154"/>
        <v>0</v>
      </c>
      <c r="BL311" s="29">
        <f>(DAY(BM311)*24+HOUR(BM311)+MINUTE(BM311)/60)/勤務日数!$F$17</f>
        <v>0</v>
      </c>
      <c r="BM311" s="202">
        <f t="shared" si="147"/>
        <v>0</v>
      </c>
      <c r="BN311" s="238">
        <f>BP311/勤務日数!$E$20</f>
        <v>0</v>
      </c>
      <c r="BO311" s="238">
        <f t="shared" si="150"/>
        <v>0</v>
      </c>
      <c r="BP311" s="29">
        <f>(DAY(BQ311)*24+HOUR(BQ311)+MINUTE(BQ311)/60)/勤務日数!$F$17</f>
        <v>0</v>
      </c>
      <c r="BQ311" s="202">
        <f t="shared" si="148"/>
        <v>0</v>
      </c>
      <c r="BR311" s="238">
        <f>BT311/勤務日数!$E$20</f>
        <v>0</v>
      </c>
      <c r="BS311" s="238">
        <f t="shared" si="151"/>
        <v>0</v>
      </c>
      <c r="BT311" s="29">
        <f>(DAY(BU311)*24+HOUR(BU311)+MINUTE(BU311)/60)/勤務日数!$F$17</f>
        <v>0</v>
      </c>
      <c r="BU311" s="202">
        <f t="shared" si="149"/>
        <v>0</v>
      </c>
    </row>
    <row r="312" spans="1:73" ht="12.6" customHeight="1">
      <c r="A312" s="174" t="str">
        <f t="shared" si="152"/>
        <v>STMF_WRAP_REPORT-215</v>
      </c>
      <c r="B312" s="195">
        <v>14</v>
      </c>
      <c r="C312" s="240" t="s">
        <v>655</v>
      </c>
      <c r="D312" s="310" t="s">
        <v>368</v>
      </c>
      <c r="E312" s="286" t="s">
        <v>84</v>
      </c>
      <c r="F312" s="286" t="s">
        <v>85</v>
      </c>
      <c r="G312" s="286" t="s">
        <v>366</v>
      </c>
      <c r="H312" s="286" t="s">
        <v>197</v>
      </c>
      <c r="I312" s="286" t="s">
        <v>367</v>
      </c>
      <c r="J312" s="286"/>
      <c r="K312" s="286"/>
      <c r="L312" s="286"/>
      <c r="M312" s="286"/>
      <c r="N312" s="286"/>
      <c r="O312" s="287" t="s">
        <v>222</v>
      </c>
      <c r="P312" s="283" t="s">
        <v>771</v>
      </c>
      <c r="Q312" s="200" t="s">
        <v>1029</v>
      </c>
      <c r="R312" s="29" t="s">
        <v>271</v>
      </c>
      <c r="S312" s="201">
        <v>0</v>
      </c>
      <c r="T312" s="204"/>
      <c r="U312" s="204"/>
      <c r="V312" s="204"/>
      <c r="W312" s="204"/>
      <c r="X312" s="204"/>
      <c r="Y312" s="204"/>
      <c r="Z312" s="204"/>
      <c r="AA312" s="204"/>
      <c r="AB312" s="204"/>
      <c r="AC312" s="204"/>
      <c r="AD312" s="204"/>
      <c r="AE312" s="204"/>
      <c r="AF312" s="204"/>
      <c r="AG312" s="204"/>
      <c r="AH312" s="204"/>
      <c r="AI312" s="204"/>
      <c r="AJ312" s="204"/>
      <c r="AK312" s="204"/>
      <c r="AL312" s="204"/>
      <c r="AM312" s="204"/>
      <c r="AN312" s="204"/>
      <c r="AO312" s="204"/>
      <c r="AP312" s="204"/>
      <c r="AQ312" s="204"/>
      <c r="AR312" s="204"/>
      <c r="AS312" s="204"/>
      <c r="AT312" s="204"/>
      <c r="AU312" s="204"/>
      <c r="AV312" s="204"/>
      <c r="AW312" s="204"/>
      <c r="AX312" s="204"/>
      <c r="AY312" s="204"/>
      <c r="AZ312" s="237">
        <f t="shared" ref="AZ312" si="159">SUM(BB312,BF312,BJ312,BN312,BR312)</f>
        <v>0</v>
      </c>
      <c r="BA312" s="238">
        <f t="shared" ref="BA312" si="160">SUM(BD312,BH312,BL312,BP312,BT312)</f>
        <v>0</v>
      </c>
      <c r="BB312" s="238">
        <f>BD312/勤務日数!$E$20</f>
        <v>0</v>
      </c>
      <c r="BC312" s="238">
        <f t="shared" si="144"/>
        <v>0</v>
      </c>
      <c r="BD312" s="29">
        <f>(DAY(BE312)*24+HOUR(BE312)+MINUTE(BE312)/60)/勤務日数!$F$17</f>
        <v>0</v>
      </c>
      <c r="BE312" s="202">
        <f t="shared" si="145"/>
        <v>0</v>
      </c>
      <c r="BF312" s="238">
        <f>BH312/勤務日数!$E$20</f>
        <v>0</v>
      </c>
      <c r="BG312" s="238">
        <f t="shared" si="153"/>
        <v>0</v>
      </c>
      <c r="BH312" s="29">
        <f>(DAY(BI312)*24+HOUR(BI312)+MINUTE(BI312)/60)/勤務日数!$F$17</f>
        <v>0</v>
      </c>
      <c r="BI312" s="202">
        <f t="shared" si="146"/>
        <v>0</v>
      </c>
      <c r="BJ312" s="238">
        <f>BL312/勤務日数!$E$20</f>
        <v>0</v>
      </c>
      <c r="BK312" s="238">
        <f t="shared" si="154"/>
        <v>0</v>
      </c>
      <c r="BL312" s="29">
        <f>(DAY(BM312)*24+HOUR(BM312)+MINUTE(BM312)/60)/勤務日数!$F$17</f>
        <v>0</v>
      </c>
      <c r="BM312" s="202">
        <f t="shared" si="147"/>
        <v>0</v>
      </c>
      <c r="BN312" s="238">
        <f>BP312/勤務日数!$E$20</f>
        <v>0</v>
      </c>
      <c r="BO312" s="238">
        <f t="shared" si="150"/>
        <v>0</v>
      </c>
      <c r="BP312" s="29">
        <f>(DAY(BQ312)*24+HOUR(BQ312)+MINUTE(BQ312)/60)/勤務日数!$F$17</f>
        <v>0</v>
      </c>
      <c r="BQ312" s="202">
        <f t="shared" si="148"/>
        <v>0</v>
      </c>
      <c r="BR312" s="238">
        <f>BT312/勤務日数!$E$20</f>
        <v>0</v>
      </c>
      <c r="BS312" s="238">
        <f t="shared" si="151"/>
        <v>0</v>
      </c>
      <c r="BT312" s="29">
        <f>(DAY(BU312)*24+HOUR(BU312)+MINUTE(BU312)/60)/勤務日数!$F$17</f>
        <v>0</v>
      </c>
      <c r="BU312" s="202">
        <f t="shared" si="149"/>
        <v>0</v>
      </c>
    </row>
    <row r="313" spans="1:73" ht="12.6" customHeight="1">
      <c r="A313" s="174" t="str">
        <f t="shared" si="152"/>
        <v>APF-61</v>
      </c>
      <c r="B313" s="195">
        <v>15</v>
      </c>
      <c r="C313" s="240" t="s">
        <v>655</v>
      </c>
      <c r="D313" s="310" t="s">
        <v>368</v>
      </c>
      <c r="E313" s="286" t="s">
        <v>693</v>
      </c>
      <c r="F313" s="286" t="s">
        <v>720</v>
      </c>
      <c r="G313" s="286" t="s">
        <v>379</v>
      </c>
      <c r="H313" s="286" t="s">
        <v>380</v>
      </c>
      <c r="I313" s="286"/>
      <c r="J313" s="286"/>
      <c r="K313" s="286"/>
      <c r="L313" s="286"/>
      <c r="M313" s="286"/>
      <c r="N313" s="286"/>
      <c r="O313" s="287" t="s">
        <v>222</v>
      </c>
      <c r="P313" s="283" t="s">
        <v>1030</v>
      </c>
      <c r="Q313" s="216" t="s">
        <v>1031</v>
      </c>
      <c r="R313" s="29" t="s">
        <v>721</v>
      </c>
      <c r="S313" s="201">
        <v>0</v>
      </c>
      <c r="T313" s="204"/>
      <c r="U313" s="204"/>
      <c r="V313" s="204"/>
      <c r="W313" s="204"/>
      <c r="X313" s="204"/>
      <c r="Y313" s="204"/>
      <c r="Z313" s="204"/>
      <c r="AA313" s="204"/>
      <c r="AB313" s="204"/>
      <c r="AC313" s="204"/>
      <c r="AD313" s="204"/>
      <c r="AE313" s="204"/>
      <c r="AF313" s="204"/>
      <c r="AG313" s="204"/>
      <c r="AH313" s="204"/>
      <c r="AI313" s="204"/>
      <c r="AJ313" s="204"/>
      <c r="AK313" s="204"/>
      <c r="AL313" s="204"/>
      <c r="AM313" s="204"/>
      <c r="AN313" s="204"/>
      <c r="AO313" s="204"/>
      <c r="AP313" s="204"/>
      <c r="AQ313" s="204"/>
      <c r="AR313" s="204"/>
      <c r="AS313" s="204"/>
      <c r="AT313" s="204"/>
      <c r="AU313" s="204"/>
      <c r="AV313" s="204"/>
      <c r="AW313" s="204"/>
      <c r="AX313" s="204"/>
      <c r="AY313" s="204"/>
      <c r="AZ313" s="237">
        <f t="shared" ref="AZ313:AZ315" si="161">SUM(BB313,BF313,BJ313,BN313,BR313)</f>
        <v>0</v>
      </c>
      <c r="BA313" s="238">
        <f t="shared" ref="BA313:BA315" si="162">SUM(BD313,BH313,BL313,BP313,BT313)</f>
        <v>0</v>
      </c>
      <c r="BB313" s="238">
        <f>BD313/勤務日数!$E$20</f>
        <v>0</v>
      </c>
      <c r="BC313" s="238">
        <f t="shared" si="144"/>
        <v>0</v>
      </c>
      <c r="BD313" s="29">
        <f>(DAY(BE313)*24+HOUR(BE313)+MINUTE(BE313)/60)/勤務日数!$F$17</f>
        <v>0</v>
      </c>
      <c r="BE313" s="202">
        <f t="shared" si="145"/>
        <v>0</v>
      </c>
      <c r="BF313" s="238">
        <f>BH313/勤務日数!$E$20</f>
        <v>0</v>
      </c>
      <c r="BG313" s="238">
        <f t="shared" si="153"/>
        <v>0</v>
      </c>
      <c r="BH313" s="29">
        <f>(DAY(BI313)*24+HOUR(BI313)+MINUTE(BI313)/60)/勤務日数!$F$17</f>
        <v>0</v>
      </c>
      <c r="BI313" s="202">
        <f t="shared" si="146"/>
        <v>0</v>
      </c>
      <c r="BJ313" s="238">
        <f>BL313/勤務日数!$E$20</f>
        <v>0</v>
      </c>
      <c r="BK313" s="238">
        <f t="shared" si="154"/>
        <v>0</v>
      </c>
      <c r="BL313" s="29">
        <f>(DAY(BM313)*24+HOUR(BM313)+MINUTE(BM313)/60)/勤務日数!$F$17</f>
        <v>0</v>
      </c>
      <c r="BM313" s="202">
        <f t="shared" si="147"/>
        <v>0</v>
      </c>
      <c r="BN313" s="238">
        <f>BP313/勤務日数!$E$20</f>
        <v>0</v>
      </c>
      <c r="BO313" s="238">
        <f t="shared" si="150"/>
        <v>0</v>
      </c>
      <c r="BP313" s="29">
        <f>(DAY(BQ313)*24+HOUR(BQ313)+MINUTE(BQ313)/60)/勤務日数!$F$17</f>
        <v>0</v>
      </c>
      <c r="BQ313" s="202">
        <f t="shared" si="148"/>
        <v>0</v>
      </c>
      <c r="BR313" s="238">
        <f>BT313/勤務日数!$E$20</f>
        <v>0</v>
      </c>
      <c r="BS313" s="238">
        <f t="shared" si="151"/>
        <v>0</v>
      </c>
      <c r="BT313" s="29">
        <f>(DAY(BU313)*24+HOUR(BU313)+MINUTE(BU313)/60)/勤務日数!$F$17</f>
        <v>0</v>
      </c>
      <c r="BU313" s="202">
        <f t="shared" si="149"/>
        <v>0</v>
      </c>
    </row>
    <row r="314" spans="1:73" ht="12.6" customHeight="1">
      <c r="A314" s="174" t="str">
        <f t="shared" si="152"/>
        <v>APF-41</v>
      </c>
      <c r="B314" s="195">
        <v>16</v>
      </c>
      <c r="C314" s="240" t="s">
        <v>655</v>
      </c>
      <c r="D314" s="310" t="s">
        <v>368</v>
      </c>
      <c r="E314" s="286" t="s">
        <v>693</v>
      </c>
      <c r="F314" s="286" t="s">
        <v>720</v>
      </c>
      <c r="G314" s="286" t="s">
        <v>323</v>
      </c>
      <c r="H314" s="286" t="s">
        <v>807</v>
      </c>
      <c r="I314" s="286" t="s">
        <v>351</v>
      </c>
      <c r="J314" s="286"/>
      <c r="K314" s="286"/>
      <c r="L314" s="286"/>
      <c r="M314" s="286"/>
      <c r="N314" s="286"/>
      <c r="O314" s="287" t="s">
        <v>222</v>
      </c>
      <c r="P314" s="283" t="s">
        <v>865</v>
      </c>
      <c r="Q314" s="200" t="s">
        <v>866</v>
      </c>
      <c r="R314" s="29" t="s">
        <v>808</v>
      </c>
      <c r="S314" s="201">
        <v>0</v>
      </c>
      <c r="T314" s="204"/>
      <c r="U314" s="204"/>
      <c r="V314" s="204"/>
      <c r="W314" s="204"/>
      <c r="X314" s="204"/>
      <c r="Y314" s="204"/>
      <c r="Z314" s="204"/>
      <c r="AA314" s="204"/>
      <c r="AB314" s="204"/>
      <c r="AC314" s="204"/>
      <c r="AD314" s="204"/>
      <c r="AE314" s="204"/>
      <c r="AF314" s="204"/>
      <c r="AG314" s="204"/>
      <c r="AH314" s="204"/>
      <c r="AI314" s="204"/>
      <c r="AJ314" s="204"/>
      <c r="AK314" s="204"/>
      <c r="AL314" s="204"/>
      <c r="AM314" s="204"/>
      <c r="AN314" s="204"/>
      <c r="AO314" s="204"/>
      <c r="AP314" s="204"/>
      <c r="AQ314" s="204"/>
      <c r="AR314" s="204"/>
      <c r="AS314" s="204"/>
      <c r="AT314" s="204"/>
      <c r="AU314" s="204"/>
      <c r="AV314" s="204"/>
      <c r="AW314" s="204"/>
      <c r="AX314" s="204"/>
      <c r="AY314" s="204"/>
      <c r="AZ314" s="237">
        <f t="shared" si="161"/>
        <v>0</v>
      </c>
      <c r="BA314" s="238">
        <f t="shared" si="162"/>
        <v>0</v>
      </c>
      <c r="BB314" s="238">
        <f>BD314/勤務日数!$E$20</f>
        <v>0</v>
      </c>
      <c r="BC314" s="238">
        <f t="shared" si="144"/>
        <v>0</v>
      </c>
      <c r="BD314" s="29">
        <f>(DAY(BE314)*24+HOUR(BE314)+MINUTE(BE314)/60)/勤務日数!$F$17</f>
        <v>0</v>
      </c>
      <c r="BE314" s="202">
        <f t="shared" si="145"/>
        <v>0</v>
      </c>
      <c r="BF314" s="238">
        <f>BH314/勤務日数!$E$20</f>
        <v>0</v>
      </c>
      <c r="BG314" s="238">
        <f t="shared" si="153"/>
        <v>0</v>
      </c>
      <c r="BH314" s="29">
        <f>(DAY(BI314)*24+HOUR(BI314)+MINUTE(BI314)/60)/勤務日数!$F$17</f>
        <v>0</v>
      </c>
      <c r="BI314" s="202">
        <f t="shared" si="146"/>
        <v>0</v>
      </c>
      <c r="BJ314" s="238">
        <f>BL314/勤務日数!$E$20</f>
        <v>0</v>
      </c>
      <c r="BK314" s="238">
        <f t="shared" si="154"/>
        <v>0</v>
      </c>
      <c r="BL314" s="29">
        <f>(DAY(BM314)*24+HOUR(BM314)+MINUTE(BM314)/60)/勤務日数!$F$17</f>
        <v>0</v>
      </c>
      <c r="BM314" s="202">
        <f t="shared" si="147"/>
        <v>0</v>
      </c>
      <c r="BN314" s="238">
        <f>BP314/勤務日数!$E$20</f>
        <v>0</v>
      </c>
      <c r="BO314" s="238">
        <f t="shared" si="150"/>
        <v>0</v>
      </c>
      <c r="BP314" s="29">
        <f>(DAY(BQ314)*24+HOUR(BQ314)+MINUTE(BQ314)/60)/勤務日数!$F$17</f>
        <v>0</v>
      </c>
      <c r="BQ314" s="202">
        <f t="shared" si="148"/>
        <v>0</v>
      </c>
      <c r="BR314" s="238">
        <f>BT314/勤務日数!$E$20</f>
        <v>0</v>
      </c>
      <c r="BS314" s="238">
        <f t="shared" si="151"/>
        <v>0</v>
      </c>
      <c r="BT314" s="29">
        <f>(DAY(BU314)*24+HOUR(BU314)+MINUTE(BU314)/60)/勤務日数!$F$17</f>
        <v>0</v>
      </c>
      <c r="BU314" s="202">
        <f t="shared" si="149"/>
        <v>0</v>
      </c>
    </row>
    <row r="315" spans="1:73" ht="12.6" customHeight="1">
      <c r="A315" s="174" t="str">
        <f t="shared" si="152"/>
        <v>APF-50</v>
      </c>
      <c r="B315" s="195">
        <v>17</v>
      </c>
      <c r="C315" s="240" t="s">
        <v>655</v>
      </c>
      <c r="D315" s="310" t="s">
        <v>368</v>
      </c>
      <c r="E315" s="286" t="s">
        <v>693</v>
      </c>
      <c r="F315" s="286" t="s">
        <v>720</v>
      </c>
      <c r="G315" s="286" t="s">
        <v>323</v>
      </c>
      <c r="H315" s="286" t="s">
        <v>807</v>
      </c>
      <c r="I315" s="286" t="s">
        <v>351</v>
      </c>
      <c r="J315" s="286"/>
      <c r="K315" s="286"/>
      <c r="L315" s="286"/>
      <c r="M315" s="286"/>
      <c r="N315" s="286"/>
      <c r="O315" s="287" t="s">
        <v>222</v>
      </c>
      <c r="P315" s="283" t="s">
        <v>942</v>
      </c>
      <c r="Q315" s="216" t="s">
        <v>1082</v>
      </c>
      <c r="R315" s="29" t="s">
        <v>808</v>
      </c>
      <c r="S315" s="201">
        <v>0</v>
      </c>
      <c r="T315" s="204"/>
      <c r="U315" s="204"/>
      <c r="V315" s="204"/>
      <c r="W315" s="204"/>
      <c r="X315" s="204"/>
      <c r="Y315" s="204"/>
      <c r="Z315" s="204"/>
      <c r="AA315" s="204"/>
      <c r="AB315" s="204"/>
      <c r="AC315" s="204"/>
      <c r="AD315" s="204"/>
      <c r="AE315" s="204"/>
      <c r="AF315" s="204"/>
      <c r="AG315" s="204"/>
      <c r="AH315" s="204"/>
      <c r="AI315" s="204"/>
      <c r="AJ315" s="204"/>
      <c r="AK315" s="204"/>
      <c r="AL315" s="204"/>
      <c r="AM315" s="204"/>
      <c r="AN315" s="204"/>
      <c r="AO315" s="204"/>
      <c r="AP315" s="204"/>
      <c r="AQ315" s="204"/>
      <c r="AR315" s="204"/>
      <c r="AS315" s="204"/>
      <c r="AT315" s="204"/>
      <c r="AU315" s="204"/>
      <c r="AV315" s="204"/>
      <c r="AW315" s="204"/>
      <c r="AX315" s="204"/>
      <c r="AY315" s="204"/>
      <c r="AZ315" s="237">
        <f t="shared" si="161"/>
        <v>0</v>
      </c>
      <c r="BA315" s="238">
        <f t="shared" si="162"/>
        <v>0</v>
      </c>
      <c r="BB315" s="238">
        <f>BD315/勤務日数!$E$20</f>
        <v>0</v>
      </c>
      <c r="BC315" s="238">
        <f t="shared" si="144"/>
        <v>0</v>
      </c>
      <c r="BD315" s="29">
        <f>(DAY(BE315)*24+HOUR(BE315)+MINUTE(BE315)/60)/勤務日数!$F$17</f>
        <v>0</v>
      </c>
      <c r="BE315" s="202">
        <f t="shared" si="145"/>
        <v>0</v>
      </c>
      <c r="BF315" s="238">
        <f>BH315/勤務日数!$E$20</f>
        <v>0</v>
      </c>
      <c r="BG315" s="238">
        <f t="shared" si="153"/>
        <v>0</v>
      </c>
      <c r="BH315" s="29">
        <f>(DAY(BI315)*24+HOUR(BI315)+MINUTE(BI315)/60)/勤務日数!$F$17</f>
        <v>0</v>
      </c>
      <c r="BI315" s="202">
        <f t="shared" si="146"/>
        <v>0</v>
      </c>
      <c r="BJ315" s="238">
        <f>BL315/勤務日数!$E$20</f>
        <v>0</v>
      </c>
      <c r="BK315" s="238">
        <f t="shared" si="154"/>
        <v>0</v>
      </c>
      <c r="BL315" s="29">
        <f>(DAY(BM315)*24+HOUR(BM315)+MINUTE(BM315)/60)/勤務日数!$F$17</f>
        <v>0</v>
      </c>
      <c r="BM315" s="202">
        <f t="shared" si="147"/>
        <v>0</v>
      </c>
      <c r="BN315" s="238">
        <f>BP315/勤務日数!$E$20</f>
        <v>0</v>
      </c>
      <c r="BO315" s="238">
        <f t="shared" si="150"/>
        <v>0</v>
      </c>
      <c r="BP315" s="29">
        <f>(DAY(BQ315)*24+HOUR(BQ315)+MINUTE(BQ315)/60)/勤務日数!$F$17</f>
        <v>0</v>
      </c>
      <c r="BQ315" s="202">
        <f t="shared" si="148"/>
        <v>0</v>
      </c>
      <c r="BR315" s="238">
        <f>BT315/勤務日数!$E$20</f>
        <v>0</v>
      </c>
      <c r="BS315" s="238">
        <f t="shared" si="151"/>
        <v>0</v>
      </c>
      <c r="BT315" s="29">
        <f>(DAY(BU315)*24+HOUR(BU315)+MINUTE(BU315)/60)/勤務日数!$F$17</f>
        <v>0</v>
      </c>
      <c r="BU315" s="202">
        <f t="shared" si="149"/>
        <v>0</v>
      </c>
    </row>
    <row r="316" spans="1:73" ht="12.6" customHeight="1">
      <c r="A316" s="174" t="str">
        <f t="shared" si="152"/>
        <v>STMF_WRAP_REPORT-217</v>
      </c>
      <c r="B316" s="195">
        <v>18</v>
      </c>
      <c r="C316" s="240" t="s">
        <v>655</v>
      </c>
      <c r="D316" s="310" t="s">
        <v>368</v>
      </c>
      <c r="E316" s="286" t="s">
        <v>84</v>
      </c>
      <c r="F316" s="286" t="s">
        <v>85</v>
      </c>
      <c r="G316" s="286" t="s">
        <v>366</v>
      </c>
      <c r="H316" s="286" t="s">
        <v>197</v>
      </c>
      <c r="I316" s="286" t="s">
        <v>367</v>
      </c>
      <c r="J316" s="286"/>
      <c r="K316" s="286"/>
      <c r="L316" s="286"/>
      <c r="M316" s="286"/>
      <c r="N316" s="286"/>
      <c r="O316" s="287" t="s">
        <v>222</v>
      </c>
      <c r="P316" s="283" t="s">
        <v>1057</v>
      </c>
      <c r="Q316" s="216" t="s">
        <v>1083</v>
      </c>
      <c r="R316" s="29" t="s">
        <v>271</v>
      </c>
      <c r="S316" s="201">
        <v>0</v>
      </c>
      <c r="T316" s="204"/>
      <c r="U316" s="204"/>
      <c r="V316" s="204"/>
      <c r="W316" s="204"/>
      <c r="X316" s="204"/>
      <c r="Y316" s="204"/>
      <c r="Z316" s="204"/>
      <c r="AA316" s="204"/>
      <c r="AB316" s="204"/>
      <c r="AC316" s="204"/>
      <c r="AD316" s="204"/>
      <c r="AE316" s="204"/>
      <c r="AF316" s="204"/>
      <c r="AG316" s="204"/>
      <c r="AH316" s="204"/>
      <c r="AI316" s="204"/>
      <c r="AJ316" s="204"/>
      <c r="AK316" s="204"/>
      <c r="AL316" s="204"/>
      <c r="AM316" s="204"/>
      <c r="AN316" s="204"/>
      <c r="AO316" s="204"/>
      <c r="AP316" s="204"/>
      <c r="AQ316" s="204"/>
      <c r="AR316" s="204"/>
      <c r="AS316" s="204"/>
      <c r="AT316" s="204"/>
      <c r="AU316" s="204"/>
      <c r="AV316" s="204"/>
      <c r="AW316" s="204"/>
      <c r="AX316" s="204"/>
      <c r="AY316" s="204"/>
      <c r="AZ316" s="237">
        <f t="shared" si="157"/>
        <v>0</v>
      </c>
      <c r="BA316" s="238">
        <f t="shared" si="158"/>
        <v>0</v>
      </c>
      <c r="BB316" s="238">
        <f>BD316/勤務日数!$E$20</f>
        <v>0</v>
      </c>
      <c r="BC316" s="238">
        <f t="shared" si="144"/>
        <v>0</v>
      </c>
      <c r="BD316" s="29">
        <f>(DAY(BE316)*24+HOUR(BE316)+MINUTE(BE316)/60)/勤務日数!$F$17</f>
        <v>0</v>
      </c>
      <c r="BE316" s="202">
        <f t="shared" si="145"/>
        <v>0</v>
      </c>
      <c r="BF316" s="238">
        <f>BH316/勤務日数!$E$20</f>
        <v>0</v>
      </c>
      <c r="BG316" s="238">
        <f t="shared" si="153"/>
        <v>0</v>
      </c>
      <c r="BH316" s="29">
        <f>(DAY(BI316)*24+HOUR(BI316)+MINUTE(BI316)/60)/勤務日数!$F$17</f>
        <v>0</v>
      </c>
      <c r="BI316" s="202">
        <f t="shared" si="146"/>
        <v>0</v>
      </c>
      <c r="BJ316" s="238">
        <f>BL316/勤務日数!$E$20</f>
        <v>0</v>
      </c>
      <c r="BK316" s="238">
        <f t="shared" si="154"/>
        <v>0</v>
      </c>
      <c r="BL316" s="29">
        <f>(DAY(BM316)*24+HOUR(BM316)+MINUTE(BM316)/60)/勤務日数!$F$17</f>
        <v>0</v>
      </c>
      <c r="BM316" s="202">
        <f t="shared" si="147"/>
        <v>0</v>
      </c>
      <c r="BN316" s="238">
        <f>BP316/勤務日数!$E$20</f>
        <v>0</v>
      </c>
      <c r="BO316" s="238">
        <f t="shared" si="150"/>
        <v>0</v>
      </c>
      <c r="BP316" s="29">
        <f>(DAY(BQ316)*24+HOUR(BQ316)+MINUTE(BQ316)/60)/勤務日数!$F$17</f>
        <v>0</v>
      </c>
      <c r="BQ316" s="202">
        <f t="shared" si="148"/>
        <v>0</v>
      </c>
      <c r="BR316" s="238">
        <f>BT316/勤務日数!$E$20</f>
        <v>0</v>
      </c>
      <c r="BS316" s="238">
        <f t="shared" si="151"/>
        <v>0</v>
      </c>
      <c r="BT316" s="29">
        <f>(DAY(BU316)*24+HOUR(BU316)+MINUTE(BU316)/60)/勤務日数!$F$17</f>
        <v>0</v>
      </c>
      <c r="BU316" s="202">
        <f t="shared" si="149"/>
        <v>0</v>
      </c>
    </row>
    <row r="317" spans="1:73" ht="12.6" customHeight="1">
      <c r="A317" s="174" t="str">
        <f t="shared" si="152"/>
        <v>APF-51</v>
      </c>
      <c r="B317" s="195">
        <v>19</v>
      </c>
      <c r="C317" s="240" t="s">
        <v>655</v>
      </c>
      <c r="D317" s="310" t="s">
        <v>368</v>
      </c>
      <c r="E317" s="286" t="s">
        <v>693</v>
      </c>
      <c r="F317" s="286" t="s">
        <v>720</v>
      </c>
      <c r="G317" s="286" t="s">
        <v>323</v>
      </c>
      <c r="H317" s="286" t="s">
        <v>807</v>
      </c>
      <c r="I317" s="286" t="s">
        <v>351</v>
      </c>
      <c r="J317" s="286"/>
      <c r="K317" s="286"/>
      <c r="L317" s="286"/>
      <c r="M317" s="286"/>
      <c r="N317" s="286"/>
      <c r="O317" s="287" t="s">
        <v>222</v>
      </c>
      <c r="P317" s="283" t="s">
        <v>944</v>
      </c>
      <c r="Q317" s="216" t="s">
        <v>1098</v>
      </c>
      <c r="R317" s="29" t="s">
        <v>808</v>
      </c>
      <c r="S317" s="201">
        <v>0</v>
      </c>
      <c r="T317" s="204"/>
      <c r="U317" s="204"/>
      <c r="V317" s="204"/>
      <c r="W317" s="204"/>
      <c r="X317" s="204"/>
      <c r="Y317" s="204"/>
      <c r="Z317" s="204"/>
      <c r="AA317" s="204"/>
      <c r="AB317" s="204"/>
      <c r="AC317" s="204"/>
      <c r="AD317" s="204"/>
      <c r="AE317" s="204"/>
      <c r="AF317" s="204"/>
      <c r="AG317" s="204"/>
      <c r="AH317" s="204"/>
      <c r="AI317" s="204"/>
      <c r="AJ317" s="204"/>
      <c r="AK317" s="204"/>
      <c r="AL317" s="204"/>
      <c r="AM317" s="204"/>
      <c r="AN317" s="204"/>
      <c r="AO317" s="204"/>
      <c r="AP317" s="204"/>
      <c r="AQ317" s="204"/>
      <c r="AR317" s="204"/>
      <c r="AS317" s="204"/>
      <c r="AT317" s="204"/>
      <c r="AU317" s="204"/>
      <c r="AV317" s="204"/>
      <c r="AW317" s="204"/>
      <c r="AX317" s="204"/>
      <c r="AY317" s="204"/>
      <c r="AZ317" s="237">
        <f t="shared" si="157"/>
        <v>0</v>
      </c>
      <c r="BA317" s="238">
        <f t="shared" si="158"/>
        <v>0</v>
      </c>
      <c r="BB317" s="238">
        <f>BD317/勤務日数!$E$20</f>
        <v>0</v>
      </c>
      <c r="BC317" s="238">
        <f t="shared" ref="BC317:BC445" si="163">IF($BC$5=0,0,BD317/$BC$5)</f>
        <v>0</v>
      </c>
      <c r="BD317" s="29">
        <f>(DAY(BE317)*24+HOUR(BE317)+MINUTE(BE317)/60)/勤務日数!$F$17</f>
        <v>0</v>
      </c>
      <c r="BE317" s="202">
        <f t="shared" ref="BE317:BE445" si="164">IF(ISBLANK($C317),0,SUMIF($T$4:$AX$4,BC$4,$T317:$AX317))</f>
        <v>0</v>
      </c>
      <c r="BF317" s="238">
        <f>BH317/勤務日数!$E$20</f>
        <v>0</v>
      </c>
      <c r="BG317" s="238">
        <f t="shared" si="153"/>
        <v>0</v>
      </c>
      <c r="BH317" s="29">
        <f>(DAY(BI317)*24+HOUR(BI317)+MINUTE(BI317)/60)/勤務日数!$F$17</f>
        <v>0</v>
      </c>
      <c r="BI317" s="202">
        <f t="shared" ref="BI317:BI445" si="165">IF(ISBLANK($C317),0,SUMIF($T$4:$AX$4,BG$4,$T317:$AX317))</f>
        <v>0</v>
      </c>
      <c r="BJ317" s="238">
        <f>BL317/勤務日数!$E$20</f>
        <v>0</v>
      </c>
      <c r="BK317" s="238">
        <f t="shared" si="154"/>
        <v>0</v>
      </c>
      <c r="BL317" s="29">
        <f>(DAY(BM317)*24+HOUR(BM317)+MINUTE(BM317)/60)/勤務日数!$F$17</f>
        <v>0</v>
      </c>
      <c r="BM317" s="202">
        <f t="shared" ref="BM317:BM445" si="166">IF(ISBLANK($C317),0,SUMIF($T$4:$AX$4,BK$4,$T317:$AX317))</f>
        <v>0</v>
      </c>
      <c r="BN317" s="238">
        <f>BP317/勤務日数!$E$20</f>
        <v>0</v>
      </c>
      <c r="BO317" s="238">
        <f t="shared" si="150"/>
        <v>0</v>
      </c>
      <c r="BP317" s="29">
        <f>(DAY(BQ317)*24+HOUR(BQ317)+MINUTE(BQ317)/60)/勤務日数!$F$17</f>
        <v>0</v>
      </c>
      <c r="BQ317" s="202">
        <f t="shared" ref="BQ317:BQ445" si="167">IF(ISBLANK($C317),0,SUMIF($T$4:$AX$4,BO$4,$T317:$AX317))</f>
        <v>0</v>
      </c>
      <c r="BR317" s="238">
        <f>BT317/勤務日数!$E$20</f>
        <v>0</v>
      </c>
      <c r="BS317" s="238">
        <f t="shared" si="151"/>
        <v>0</v>
      </c>
      <c r="BT317" s="29">
        <f>(DAY(BU317)*24+HOUR(BU317)+MINUTE(BU317)/60)/勤務日数!$F$17</f>
        <v>0</v>
      </c>
      <c r="BU317" s="202">
        <f t="shared" ref="BU317:BU445" si="168">IF(ISBLANK($C317),0,SUMIF($T$4:$AX$4,BS$4,$T317:$AX317))</f>
        <v>0</v>
      </c>
    </row>
    <row r="318" spans="1:73" ht="12.6" customHeight="1">
      <c r="A318" s="174" t="str">
        <f t="shared" si="152"/>
        <v>APF-67</v>
      </c>
      <c r="B318" s="195">
        <v>20</v>
      </c>
      <c r="C318" s="240" t="s">
        <v>655</v>
      </c>
      <c r="D318" s="310" t="s">
        <v>368</v>
      </c>
      <c r="E318" s="286" t="s">
        <v>693</v>
      </c>
      <c r="F318" s="286" t="s">
        <v>720</v>
      </c>
      <c r="G318" s="286" t="s">
        <v>379</v>
      </c>
      <c r="H318" s="286" t="s">
        <v>380</v>
      </c>
      <c r="I318" s="286"/>
      <c r="J318" s="286"/>
      <c r="K318" s="286"/>
      <c r="L318" s="286"/>
      <c r="M318" s="286"/>
      <c r="N318" s="286"/>
      <c r="O318" s="287" t="s">
        <v>222</v>
      </c>
      <c r="P318" s="283" t="s">
        <v>1108</v>
      </c>
      <c r="Q318" s="216" t="s">
        <v>1109</v>
      </c>
      <c r="R318" s="29" t="s">
        <v>721</v>
      </c>
      <c r="S318" s="201">
        <v>0</v>
      </c>
      <c r="T318" s="204"/>
      <c r="U318" s="204"/>
      <c r="V318" s="204"/>
      <c r="W318" s="204"/>
      <c r="X318" s="204"/>
      <c r="Y318" s="204"/>
      <c r="Z318" s="204"/>
      <c r="AA318" s="204"/>
      <c r="AB318" s="204"/>
      <c r="AC318" s="204"/>
      <c r="AD318" s="204"/>
      <c r="AE318" s="204"/>
      <c r="AF318" s="204"/>
      <c r="AG318" s="204"/>
      <c r="AH318" s="204"/>
      <c r="AI318" s="204"/>
      <c r="AJ318" s="204"/>
      <c r="AK318" s="204"/>
      <c r="AL318" s="204"/>
      <c r="AM318" s="204"/>
      <c r="AN318" s="204"/>
      <c r="AO318" s="204"/>
      <c r="AP318" s="204"/>
      <c r="AQ318" s="204"/>
      <c r="AR318" s="204"/>
      <c r="AS318" s="204"/>
      <c r="AT318" s="204"/>
      <c r="AU318" s="204"/>
      <c r="AV318" s="204"/>
      <c r="AW318" s="204"/>
      <c r="AX318" s="204"/>
      <c r="AY318" s="204"/>
      <c r="AZ318" s="237">
        <f t="shared" si="157"/>
        <v>0</v>
      </c>
      <c r="BA318" s="238">
        <f t="shared" si="158"/>
        <v>0</v>
      </c>
      <c r="BB318" s="238">
        <f>BD318/勤務日数!$E$20</f>
        <v>0</v>
      </c>
      <c r="BC318" s="238">
        <f t="shared" si="163"/>
        <v>0</v>
      </c>
      <c r="BD318" s="29">
        <f>(DAY(BE318)*24+HOUR(BE318)+MINUTE(BE318)/60)/勤務日数!$F$17</f>
        <v>0</v>
      </c>
      <c r="BE318" s="202">
        <f t="shared" si="164"/>
        <v>0</v>
      </c>
      <c r="BF318" s="238">
        <f>BH318/勤務日数!$E$20</f>
        <v>0</v>
      </c>
      <c r="BG318" s="238">
        <f t="shared" si="153"/>
        <v>0</v>
      </c>
      <c r="BH318" s="29">
        <f>(DAY(BI318)*24+HOUR(BI318)+MINUTE(BI318)/60)/勤務日数!$F$17</f>
        <v>0</v>
      </c>
      <c r="BI318" s="202">
        <f t="shared" si="165"/>
        <v>0</v>
      </c>
      <c r="BJ318" s="238">
        <f>BL318/勤務日数!$E$20</f>
        <v>0</v>
      </c>
      <c r="BK318" s="238">
        <f t="shared" si="154"/>
        <v>0</v>
      </c>
      <c r="BL318" s="29">
        <f>(DAY(BM318)*24+HOUR(BM318)+MINUTE(BM318)/60)/勤務日数!$F$17</f>
        <v>0</v>
      </c>
      <c r="BM318" s="202">
        <f t="shared" si="166"/>
        <v>0</v>
      </c>
      <c r="BN318" s="238">
        <f>BP318/勤務日数!$E$20</f>
        <v>0</v>
      </c>
      <c r="BO318" s="238">
        <f t="shared" si="150"/>
        <v>0</v>
      </c>
      <c r="BP318" s="29">
        <f>(DAY(BQ318)*24+HOUR(BQ318)+MINUTE(BQ318)/60)/勤務日数!$F$17</f>
        <v>0</v>
      </c>
      <c r="BQ318" s="202">
        <f t="shared" si="167"/>
        <v>0</v>
      </c>
      <c r="BR318" s="238">
        <f>BT318/勤務日数!$E$20</f>
        <v>0</v>
      </c>
      <c r="BS318" s="238">
        <f t="shared" si="151"/>
        <v>0</v>
      </c>
      <c r="BT318" s="29">
        <f>(DAY(BU318)*24+HOUR(BU318)+MINUTE(BU318)/60)/勤務日数!$F$17</f>
        <v>0</v>
      </c>
      <c r="BU318" s="202">
        <f t="shared" si="168"/>
        <v>0</v>
      </c>
    </row>
    <row r="319" spans="1:73" ht="12.6" customHeight="1">
      <c r="A319" s="174" t="str">
        <f t="shared" si="152"/>
        <v>APF-53</v>
      </c>
      <c r="B319" s="195">
        <v>21</v>
      </c>
      <c r="C319" s="240" t="s">
        <v>655</v>
      </c>
      <c r="D319" s="310" t="s">
        <v>368</v>
      </c>
      <c r="E319" s="286" t="s">
        <v>693</v>
      </c>
      <c r="F319" s="286" t="s">
        <v>720</v>
      </c>
      <c r="G319" s="286" t="s">
        <v>323</v>
      </c>
      <c r="H319" s="286" t="s">
        <v>807</v>
      </c>
      <c r="I319" s="286" t="s">
        <v>351</v>
      </c>
      <c r="J319" s="286"/>
      <c r="K319" s="286"/>
      <c r="L319" s="286"/>
      <c r="M319" s="286"/>
      <c r="N319" s="286"/>
      <c r="O319" s="287" t="s">
        <v>222</v>
      </c>
      <c r="P319" s="287" t="s">
        <v>1032</v>
      </c>
      <c r="Q319" s="200" t="s">
        <v>1201</v>
      </c>
      <c r="R319" s="29" t="s">
        <v>808</v>
      </c>
      <c r="S319" s="201">
        <v>0</v>
      </c>
      <c r="T319" s="204"/>
      <c r="U319" s="204"/>
      <c r="V319" s="204"/>
      <c r="W319" s="204"/>
      <c r="X319" s="204"/>
      <c r="Y319" s="204"/>
      <c r="Z319" s="204"/>
      <c r="AA319" s="204"/>
      <c r="AB319" s="204"/>
      <c r="AC319" s="204"/>
      <c r="AD319" s="204"/>
      <c r="AE319" s="204"/>
      <c r="AF319" s="204"/>
      <c r="AG319" s="204"/>
      <c r="AH319" s="204"/>
      <c r="AI319" s="204"/>
      <c r="AJ319" s="204"/>
      <c r="AK319" s="204"/>
      <c r="AL319" s="204"/>
      <c r="AM319" s="204"/>
      <c r="AN319" s="204"/>
      <c r="AO319" s="204"/>
      <c r="AP319" s="204"/>
      <c r="AQ319" s="204"/>
      <c r="AR319" s="204"/>
      <c r="AS319" s="204"/>
      <c r="AT319" s="204"/>
      <c r="AU319" s="204"/>
      <c r="AV319" s="204"/>
      <c r="AW319" s="204"/>
      <c r="AX319" s="204"/>
      <c r="AY319" s="204"/>
      <c r="AZ319" s="237">
        <f t="shared" si="157"/>
        <v>0</v>
      </c>
      <c r="BA319" s="238">
        <f t="shared" si="158"/>
        <v>0</v>
      </c>
      <c r="BB319" s="238">
        <f>BD319/勤務日数!$E$20</f>
        <v>0</v>
      </c>
      <c r="BC319" s="238">
        <f t="shared" si="163"/>
        <v>0</v>
      </c>
      <c r="BD319" s="29">
        <f>(DAY(BE319)*24+HOUR(BE319)+MINUTE(BE319)/60)/勤務日数!$F$17</f>
        <v>0</v>
      </c>
      <c r="BE319" s="202">
        <f t="shared" si="164"/>
        <v>0</v>
      </c>
      <c r="BF319" s="238">
        <f>BH319/勤務日数!$E$20</f>
        <v>0</v>
      </c>
      <c r="BG319" s="238">
        <f t="shared" si="153"/>
        <v>0</v>
      </c>
      <c r="BH319" s="29">
        <f>(DAY(BI319)*24+HOUR(BI319)+MINUTE(BI319)/60)/勤務日数!$F$17</f>
        <v>0</v>
      </c>
      <c r="BI319" s="202">
        <f t="shared" si="165"/>
        <v>0</v>
      </c>
      <c r="BJ319" s="238">
        <f>BL319/勤務日数!$E$20</f>
        <v>0</v>
      </c>
      <c r="BK319" s="238">
        <f t="shared" si="154"/>
        <v>0</v>
      </c>
      <c r="BL319" s="29">
        <f>(DAY(BM319)*24+HOUR(BM319)+MINUTE(BM319)/60)/勤務日数!$F$17</f>
        <v>0</v>
      </c>
      <c r="BM319" s="202">
        <f t="shared" si="166"/>
        <v>0</v>
      </c>
      <c r="BN319" s="238">
        <f>BP319/勤務日数!$E$20</f>
        <v>0</v>
      </c>
      <c r="BO319" s="238">
        <f t="shared" si="150"/>
        <v>0</v>
      </c>
      <c r="BP319" s="29">
        <f>(DAY(BQ319)*24+HOUR(BQ319)+MINUTE(BQ319)/60)/勤務日数!$F$17</f>
        <v>0</v>
      </c>
      <c r="BQ319" s="202">
        <f t="shared" si="167"/>
        <v>0</v>
      </c>
      <c r="BR319" s="238">
        <f>BT319/勤務日数!$E$20</f>
        <v>0</v>
      </c>
      <c r="BS319" s="238">
        <f t="shared" si="151"/>
        <v>0</v>
      </c>
      <c r="BT319" s="29">
        <f>(DAY(BU319)*24+HOUR(BU319)+MINUTE(BU319)/60)/勤務日数!$F$17</f>
        <v>0</v>
      </c>
      <c r="BU319" s="202">
        <f t="shared" si="168"/>
        <v>0</v>
      </c>
    </row>
    <row r="320" spans="1:73" ht="12.6" customHeight="1">
      <c r="A320" s="174" t="str">
        <f t="shared" si="152"/>
        <v/>
      </c>
      <c r="B320" s="195">
        <v>22</v>
      </c>
      <c r="C320" s="240" t="s">
        <v>655</v>
      </c>
      <c r="D320" s="310" t="s">
        <v>368</v>
      </c>
      <c r="E320" s="286" t="s">
        <v>84</v>
      </c>
      <c r="F320" s="286" t="s">
        <v>322</v>
      </c>
      <c r="G320" s="286" t="s">
        <v>379</v>
      </c>
      <c r="H320" s="286" t="s">
        <v>380</v>
      </c>
      <c r="I320" s="286"/>
      <c r="J320" s="286"/>
      <c r="K320" s="286"/>
      <c r="L320" s="286"/>
      <c r="M320" s="286"/>
      <c r="N320" s="286"/>
      <c r="O320" s="287" t="s">
        <v>222</v>
      </c>
      <c r="P320" s="287"/>
      <c r="Q320" s="216" t="s">
        <v>1202</v>
      </c>
      <c r="R320" s="29" t="s">
        <v>285</v>
      </c>
      <c r="S320" s="201">
        <v>0</v>
      </c>
      <c r="T320" s="204"/>
      <c r="U320" s="204"/>
      <c r="V320" s="204"/>
      <c r="W320" s="204"/>
      <c r="X320" s="204"/>
      <c r="Y320" s="204"/>
      <c r="Z320" s="204"/>
      <c r="AA320" s="204"/>
      <c r="AB320" s="204"/>
      <c r="AC320" s="204"/>
      <c r="AD320" s="204"/>
      <c r="AE320" s="204"/>
      <c r="AF320" s="204"/>
      <c r="AG320" s="204"/>
      <c r="AH320" s="204"/>
      <c r="AI320" s="204"/>
      <c r="AJ320" s="204"/>
      <c r="AK320" s="204"/>
      <c r="AL320" s="204"/>
      <c r="AM320" s="204"/>
      <c r="AN320" s="204"/>
      <c r="AO320" s="204"/>
      <c r="AP320" s="204"/>
      <c r="AQ320" s="204"/>
      <c r="AR320" s="204"/>
      <c r="AS320" s="204"/>
      <c r="AT320" s="204"/>
      <c r="AU320" s="204"/>
      <c r="AV320" s="204"/>
      <c r="AW320" s="204"/>
      <c r="AX320" s="204"/>
      <c r="AY320" s="204"/>
      <c r="AZ320" s="237">
        <f t="shared" si="157"/>
        <v>0</v>
      </c>
      <c r="BA320" s="238">
        <f t="shared" si="158"/>
        <v>0</v>
      </c>
      <c r="BB320" s="238">
        <f>BD320/勤務日数!$E$20</f>
        <v>0</v>
      </c>
      <c r="BC320" s="238">
        <f t="shared" si="163"/>
        <v>0</v>
      </c>
      <c r="BD320" s="29">
        <f>(DAY(BE320)*24+HOUR(BE320)+MINUTE(BE320)/60)/勤務日数!$F$17</f>
        <v>0</v>
      </c>
      <c r="BE320" s="202">
        <f t="shared" si="164"/>
        <v>0</v>
      </c>
      <c r="BF320" s="238">
        <f>BH320/勤務日数!$E$20</f>
        <v>0</v>
      </c>
      <c r="BG320" s="238">
        <f t="shared" si="153"/>
        <v>0</v>
      </c>
      <c r="BH320" s="29">
        <f>(DAY(BI320)*24+HOUR(BI320)+MINUTE(BI320)/60)/勤務日数!$F$17</f>
        <v>0</v>
      </c>
      <c r="BI320" s="202">
        <f t="shared" si="165"/>
        <v>0</v>
      </c>
      <c r="BJ320" s="238">
        <f>BL320/勤務日数!$E$20</f>
        <v>0</v>
      </c>
      <c r="BK320" s="238">
        <f t="shared" si="154"/>
        <v>0</v>
      </c>
      <c r="BL320" s="29">
        <f>(DAY(BM320)*24+HOUR(BM320)+MINUTE(BM320)/60)/勤務日数!$F$17</f>
        <v>0</v>
      </c>
      <c r="BM320" s="202">
        <f t="shared" si="166"/>
        <v>0</v>
      </c>
      <c r="BN320" s="238">
        <f>BP320/勤務日数!$E$20</f>
        <v>0</v>
      </c>
      <c r="BO320" s="238">
        <f t="shared" si="150"/>
        <v>0</v>
      </c>
      <c r="BP320" s="29">
        <f>(DAY(BQ320)*24+HOUR(BQ320)+MINUTE(BQ320)/60)/勤務日数!$F$17</f>
        <v>0</v>
      </c>
      <c r="BQ320" s="202">
        <f t="shared" si="167"/>
        <v>0</v>
      </c>
      <c r="BR320" s="238">
        <f>BT320/勤務日数!$E$20</f>
        <v>0</v>
      </c>
      <c r="BS320" s="238">
        <f t="shared" si="151"/>
        <v>0</v>
      </c>
      <c r="BT320" s="29">
        <f>(DAY(BU320)*24+HOUR(BU320)+MINUTE(BU320)/60)/勤務日数!$F$17</f>
        <v>0</v>
      </c>
      <c r="BU320" s="202">
        <f t="shared" si="168"/>
        <v>0</v>
      </c>
    </row>
    <row r="321" spans="1:73" ht="12.6" customHeight="1">
      <c r="A321" s="174" t="str">
        <f t="shared" si="152"/>
        <v>APF-52</v>
      </c>
      <c r="B321" s="195">
        <v>23</v>
      </c>
      <c r="C321" s="240" t="s">
        <v>655</v>
      </c>
      <c r="D321" s="310" t="s">
        <v>368</v>
      </c>
      <c r="E321" s="286" t="s">
        <v>693</v>
      </c>
      <c r="F321" s="286" t="s">
        <v>720</v>
      </c>
      <c r="G321" s="286" t="s">
        <v>323</v>
      </c>
      <c r="H321" s="286" t="s">
        <v>807</v>
      </c>
      <c r="I321" s="286" t="s">
        <v>351</v>
      </c>
      <c r="J321" s="286"/>
      <c r="K321" s="286"/>
      <c r="L321" s="286"/>
      <c r="M321" s="286"/>
      <c r="N321" s="286"/>
      <c r="O321" s="287" t="s">
        <v>222</v>
      </c>
      <c r="P321" s="287" t="s">
        <v>1036</v>
      </c>
      <c r="Q321" s="216" t="s">
        <v>1203</v>
      </c>
      <c r="R321" s="29" t="s">
        <v>808</v>
      </c>
      <c r="S321" s="201">
        <v>0</v>
      </c>
      <c r="T321" s="204"/>
      <c r="U321" s="204"/>
      <c r="V321" s="204"/>
      <c r="W321" s="204"/>
      <c r="X321" s="204"/>
      <c r="Y321" s="204"/>
      <c r="Z321" s="204"/>
      <c r="AA321" s="204"/>
      <c r="AB321" s="204"/>
      <c r="AC321" s="204"/>
      <c r="AD321" s="204"/>
      <c r="AE321" s="204"/>
      <c r="AF321" s="204"/>
      <c r="AG321" s="204"/>
      <c r="AH321" s="204"/>
      <c r="AI321" s="204"/>
      <c r="AJ321" s="204"/>
      <c r="AK321" s="204"/>
      <c r="AL321" s="204"/>
      <c r="AM321" s="204"/>
      <c r="AN321" s="204"/>
      <c r="AO321" s="204"/>
      <c r="AP321" s="204"/>
      <c r="AQ321" s="204"/>
      <c r="AR321" s="204"/>
      <c r="AS321" s="204"/>
      <c r="AT321" s="204"/>
      <c r="AU321" s="204"/>
      <c r="AV321" s="204"/>
      <c r="AW321" s="204"/>
      <c r="AX321" s="204"/>
      <c r="AY321" s="204"/>
      <c r="AZ321" s="237">
        <f t="shared" si="157"/>
        <v>0</v>
      </c>
      <c r="BA321" s="238">
        <f t="shared" si="158"/>
        <v>0</v>
      </c>
      <c r="BB321" s="238">
        <f>BD321/勤務日数!$E$20</f>
        <v>0</v>
      </c>
      <c r="BC321" s="238">
        <f t="shared" si="163"/>
        <v>0</v>
      </c>
      <c r="BD321" s="29">
        <f>(DAY(BE321)*24+HOUR(BE321)+MINUTE(BE321)/60)/勤務日数!$F$17</f>
        <v>0</v>
      </c>
      <c r="BE321" s="202">
        <f t="shared" si="164"/>
        <v>0</v>
      </c>
      <c r="BF321" s="238">
        <f>BH321/勤務日数!$E$20</f>
        <v>0</v>
      </c>
      <c r="BG321" s="238">
        <f t="shared" si="153"/>
        <v>0</v>
      </c>
      <c r="BH321" s="29">
        <f>(DAY(BI321)*24+HOUR(BI321)+MINUTE(BI321)/60)/勤務日数!$F$17</f>
        <v>0</v>
      </c>
      <c r="BI321" s="202">
        <f t="shared" si="165"/>
        <v>0</v>
      </c>
      <c r="BJ321" s="238">
        <f>BL321/勤務日数!$E$20</f>
        <v>0</v>
      </c>
      <c r="BK321" s="238">
        <f t="shared" si="154"/>
        <v>0</v>
      </c>
      <c r="BL321" s="29">
        <f>(DAY(BM321)*24+HOUR(BM321)+MINUTE(BM321)/60)/勤務日数!$F$17</f>
        <v>0</v>
      </c>
      <c r="BM321" s="202">
        <f t="shared" si="166"/>
        <v>0</v>
      </c>
      <c r="BN321" s="238">
        <f>BP321/勤務日数!$E$20</f>
        <v>0</v>
      </c>
      <c r="BO321" s="238">
        <f t="shared" si="150"/>
        <v>0</v>
      </c>
      <c r="BP321" s="29">
        <f>(DAY(BQ321)*24+HOUR(BQ321)+MINUTE(BQ321)/60)/勤務日数!$F$17</f>
        <v>0</v>
      </c>
      <c r="BQ321" s="202">
        <f t="shared" si="167"/>
        <v>0</v>
      </c>
      <c r="BR321" s="238">
        <f>BT321/勤務日数!$E$20</f>
        <v>0</v>
      </c>
      <c r="BS321" s="238">
        <f t="shared" si="151"/>
        <v>0</v>
      </c>
      <c r="BT321" s="29">
        <f>(DAY(BU321)*24+HOUR(BU321)+MINUTE(BU321)/60)/勤務日数!$F$17</f>
        <v>0</v>
      </c>
      <c r="BU321" s="202">
        <f t="shared" si="168"/>
        <v>0</v>
      </c>
    </row>
    <row r="322" spans="1:73" ht="12.6" customHeight="1">
      <c r="A322" s="174" t="str">
        <f t="shared" si="152"/>
        <v/>
      </c>
      <c r="B322" s="195">
        <v>24</v>
      </c>
      <c r="C322" s="240" t="s">
        <v>655</v>
      </c>
      <c r="D322" s="310" t="s">
        <v>368</v>
      </c>
      <c r="E322" s="286" t="s">
        <v>693</v>
      </c>
      <c r="F322" s="286" t="s">
        <v>720</v>
      </c>
      <c r="G322" s="286" t="s">
        <v>323</v>
      </c>
      <c r="H322" s="286" t="s">
        <v>807</v>
      </c>
      <c r="I322" s="286" t="s">
        <v>351</v>
      </c>
      <c r="J322" s="286"/>
      <c r="K322" s="286"/>
      <c r="L322" s="286"/>
      <c r="M322" s="286"/>
      <c r="N322" s="286"/>
      <c r="O322" s="287" t="s">
        <v>222</v>
      </c>
      <c r="P322" s="287"/>
      <c r="Q322" s="216" t="s">
        <v>1204</v>
      </c>
      <c r="R322" s="29" t="s">
        <v>808</v>
      </c>
      <c r="S322" s="201">
        <v>0</v>
      </c>
      <c r="T322" s="204"/>
      <c r="U322" s="204"/>
      <c r="V322" s="204"/>
      <c r="W322" s="204"/>
      <c r="X322" s="204"/>
      <c r="Y322" s="204"/>
      <c r="Z322" s="204"/>
      <c r="AA322" s="204"/>
      <c r="AB322" s="204"/>
      <c r="AC322" s="204"/>
      <c r="AD322" s="204"/>
      <c r="AE322" s="204"/>
      <c r="AF322" s="204"/>
      <c r="AG322" s="204"/>
      <c r="AH322" s="204"/>
      <c r="AI322" s="204"/>
      <c r="AJ322" s="204"/>
      <c r="AK322" s="204"/>
      <c r="AL322" s="204"/>
      <c r="AM322" s="204"/>
      <c r="AN322" s="204"/>
      <c r="AO322" s="204"/>
      <c r="AP322" s="204"/>
      <c r="AQ322" s="204"/>
      <c r="AR322" s="204"/>
      <c r="AS322" s="204"/>
      <c r="AT322" s="204"/>
      <c r="AU322" s="204"/>
      <c r="AV322" s="204"/>
      <c r="AW322" s="204"/>
      <c r="AX322" s="204"/>
      <c r="AY322" s="204"/>
      <c r="AZ322" s="237">
        <f t="shared" si="157"/>
        <v>0</v>
      </c>
      <c r="BA322" s="238">
        <f t="shared" si="158"/>
        <v>0</v>
      </c>
      <c r="BB322" s="238">
        <f>BD322/勤務日数!$E$20</f>
        <v>0</v>
      </c>
      <c r="BC322" s="238">
        <f t="shared" si="163"/>
        <v>0</v>
      </c>
      <c r="BD322" s="29">
        <f>(DAY(BE322)*24+HOUR(BE322)+MINUTE(BE322)/60)/勤務日数!$F$17</f>
        <v>0</v>
      </c>
      <c r="BE322" s="202">
        <f t="shared" si="164"/>
        <v>0</v>
      </c>
      <c r="BF322" s="238">
        <f>BH322/勤務日数!$E$20</f>
        <v>0</v>
      </c>
      <c r="BG322" s="238">
        <f t="shared" si="153"/>
        <v>0</v>
      </c>
      <c r="BH322" s="29">
        <f>(DAY(BI322)*24+HOUR(BI322)+MINUTE(BI322)/60)/勤務日数!$F$17</f>
        <v>0</v>
      </c>
      <c r="BI322" s="202">
        <f t="shared" si="165"/>
        <v>0</v>
      </c>
      <c r="BJ322" s="238">
        <f>BL322/勤務日数!$E$20</f>
        <v>0</v>
      </c>
      <c r="BK322" s="238">
        <f t="shared" si="154"/>
        <v>0</v>
      </c>
      <c r="BL322" s="29">
        <f>(DAY(BM322)*24+HOUR(BM322)+MINUTE(BM322)/60)/勤務日数!$F$17</f>
        <v>0</v>
      </c>
      <c r="BM322" s="202">
        <f t="shared" si="166"/>
        <v>0</v>
      </c>
      <c r="BN322" s="238">
        <f>BP322/勤務日数!$E$20</f>
        <v>0</v>
      </c>
      <c r="BO322" s="238">
        <f t="shared" si="150"/>
        <v>0</v>
      </c>
      <c r="BP322" s="29">
        <f>(DAY(BQ322)*24+HOUR(BQ322)+MINUTE(BQ322)/60)/勤務日数!$F$17</f>
        <v>0</v>
      </c>
      <c r="BQ322" s="202">
        <f t="shared" si="167"/>
        <v>0</v>
      </c>
      <c r="BR322" s="238">
        <f>BT322/勤務日数!$E$20</f>
        <v>0</v>
      </c>
      <c r="BS322" s="238">
        <f t="shared" si="151"/>
        <v>0</v>
      </c>
      <c r="BT322" s="29">
        <f>(DAY(BU322)*24+HOUR(BU322)+MINUTE(BU322)/60)/勤務日数!$F$17</f>
        <v>0</v>
      </c>
      <c r="BU322" s="202">
        <f t="shared" si="168"/>
        <v>0</v>
      </c>
    </row>
    <row r="323" spans="1:73" ht="12.6" customHeight="1">
      <c r="A323" s="174" t="str">
        <f t="shared" si="152"/>
        <v>APF-73</v>
      </c>
      <c r="B323" s="195">
        <v>25</v>
      </c>
      <c r="C323" s="240" t="s">
        <v>655</v>
      </c>
      <c r="D323" s="310" t="s">
        <v>368</v>
      </c>
      <c r="E323" s="286" t="s">
        <v>693</v>
      </c>
      <c r="F323" s="286" t="s">
        <v>720</v>
      </c>
      <c r="G323" s="286" t="s">
        <v>323</v>
      </c>
      <c r="H323" s="286" t="s">
        <v>807</v>
      </c>
      <c r="I323" s="286" t="s">
        <v>351</v>
      </c>
      <c r="J323" s="286"/>
      <c r="K323" s="286"/>
      <c r="L323" s="286"/>
      <c r="M323" s="286"/>
      <c r="N323" s="286"/>
      <c r="O323" s="287" t="s">
        <v>222</v>
      </c>
      <c r="P323" s="283" t="s">
        <v>1205</v>
      </c>
      <c r="Q323" s="200" t="s">
        <v>1206</v>
      </c>
      <c r="R323" s="29" t="s">
        <v>808</v>
      </c>
      <c r="S323" s="201">
        <v>0</v>
      </c>
      <c r="T323" s="204"/>
      <c r="U323" s="204"/>
      <c r="V323" s="204"/>
      <c r="W323" s="204"/>
      <c r="X323" s="204"/>
      <c r="Y323" s="204"/>
      <c r="Z323" s="204"/>
      <c r="AA323" s="204"/>
      <c r="AB323" s="204"/>
      <c r="AC323" s="204"/>
      <c r="AD323" s="204"/>
      <c r="AE323" s="204"/>
      <c r="AF323" s="204"/>
      <c r="AG323" s="204"/>
      <c r="AH323" s="204"/>
      <c r="AI323" s="204"/>
      <c r="AJ323" s="204"/>
      <c r="AK323" s="204"/>
      <c r="AL323" s="204"/>
      <c r="AM323" s="204"/>
      <c r="AN323" s="204"/>
      <c r="AO323" s="204"/>
      <c r="AP323" s="204"/>
      <c r="AQ323" s="204"/>
      <c r="AR323" s="204"/>
      <c r="AS323" s="204"/>
      <c r="AT323" s="204"/>
      <c r="AU323" s="204"/>
      <c r="AV323" s="204"/>
      <c r="AW323" s="204"/>
      <c r="AX323" s="204"/>
      <c r="AY323" s="204"/>
      <c r="AZ323" s="237">
        <f t="shared" si="157"/>
        <v>0</v>
      </c>
      <c r="BA323" s="238">
        <f t="shared" si="158"/>
        <v>0</v>
      </c>
      <c r="BB323" s="238">
        <f>BD323/勤務日数!$E$20</f>
        <v>0</v>
      </c>
      <c r="BC323" s="238">
        <f t="shared" si="163"/>
        <v>0</v>
      </c>
      <c r="BD323" s="29">
        <f>(DAY(BE323)*24+HOUR(BE323)+MINUTE(BE323)/60)/勤務日数!$F$17</f>
        <v>0</v>
      </c>
      <c r="BE323" s="202">
        <f t="shared" si="164"/>
        <v>0</v>
      </c>
      <c r="BF323" s="238">
        <f>BH323/勤務日数!$E$20</f>
        <v>0</v>
      </c>
      <c r="BG323" s="238">
        <f t="shared" si="153"/>
        <v>0</v>
      </c>
      <c r="BH323" s="29">
        <f>(DAY(BI323)*24+HOUR(BI323)+MINUTE(BI323)/60)/勤務日数!$F$17</f>
        <v>0</v>
      </c>
      <c r="BI323" s="202">
        <f t="shared" si="165"/>
        <v>0</v>
      </c>
      <c r="BJ323" s="238">
        <f>BL323/勤務日数!$E$20</f>
        <v>0</v>
      </c>
      <c r="BK323" s="238">
        <f t="shared" si="154"/>
        <v>0</v>
      </c>
      <c r="BL323" s="29">
        <f>(DAY(BM323)*24+HOUR(BM323)+MINUTE(BM323)/60)/勤務日数!$F$17</f>
        <v>0</v>
      </c>
      <c r="BM323" s="202">
        <f t="shared" si="166"/>
        <v>0</v>
      </c>
      <c r="BN323" s="238">
        <f>BP323/勤務日数!$E$20</f>
        <v>0</v>
      </c>
      <c r="BO323" s="238">
        <f t="shared" si="150"/>
        <v>0</v>
      </c>
      <c r="BP323" s="29">
        <f>(DAY(BQ323)*24+HOUR(BQ323)+MINUTE(BQ323)/60)/勤務日数!$F$17</f>
        <v>0</v>
      </c>
      <c r="BQ323" s="202">
        <f t="shared" si="167"/>
        <v>0</v>
      </c>
      <c r="BR323" s="238">
        <f>BT323/勤務日数!$E$20</f>
        <v>0</v>
      </c>
      <c r="BS323" s="238">
        <f t="shared" si="151"/>
        <v>0</v>
      </c>
      <c r="BT323" s="29">
        <f>(DAY(BU323)*24+HOUR(BU323)+MINUTE(BU323)/60)/勤務日数!$F$17</f>
        <v>0</v>
      </c>
      <c r="BU323" s="202">
        <f t="shared" si="168"/>
        <v>0</v>
      </c>
    </row>
    <row r="324" spans="1:73" ht="12.6" customHeight="1">
      <c r="A324" s="174" t="str">
        <f t="shared" si="152"/>
        <v>APF-72</v>
      </c>
      <c r="B324" s="195">
        <v>26</v>
      </c>
      <c r="C324" s="240" t="s">
        <v>655</v>
      </c>
      <c r="D324" s="310" t="s">
        <v>368</v>
      </c>
      <c r="E324" s="286" t="s">
        <v>693</v>
      </c>
      <c r="F324" s="286" t="s">
        <v>720</v>
      </c>
      <c r="G324" s="286" t="s">
        <v>323</v>
      </c>
      <c r="H324" s="286" t="s">
        <v>807</v>
      </c>
      <c r="I324" s="286" t="s">
        <v>351</v>
      </c>
      <c r="J324" s="286"/>
      <c r="K324" s="286"/>
      <c r="L324" s="286"/>
      <c r="M324" s="286"/>
      <c r="N324" s="286"/>
      <c r="O324" s="287" t="s">
        <v>222</v>
      </c>
      <c r="P324" s="283" t="s">
        <v>1207</v>
      </c>
      <c r="Q324" s="200" t="s">
        <v>1208</v>
      </c>
      <c r="R324" s="29" t="s">
        <v>808</v>
      </c>
      <c r="S324" s="201">
        <v>0</v>
      </c>
      <c r="T324" s="204"/>
      <c r="U324" s="204"/>
      <c r="V324" s="204"/>
      <c r="W324" s="204"/>
      <c r="X324" s="204"/>
      <c r="Y324" s="204"/>
      <c r="Z324" s="204"/>
      <c r="AA324" s="204"/>
      <c r="AB324" s="204"/>
      <c r="AC324" s="204"/>
      <c r="AD324" s="204"/>
      <c r="AE324" s="204"/>
      <c r="AF324" s="204"/>
      <c r="AG324" s="204"/>
      <c r="AH324" s="204"/>
      <c r="AI324" s="204"/>
      <c r="AJ324" s="204"/>
      <c r="AK324" s="204"/>
      <c r="AL324" s="204"/>
      <c r="AM324" s="204"/>
      <c r="AN324" s="204"/>
      <c r="AO324" s="204"/>
      <c r="AP324" s="204"/>
      <c r="AQ324" s="204"/>
      <c r="AR324" s="204"/>
      <c r="AS324" s="204"/>
      <c r="AT324" s="204"/>
      <c r="AU324" s="204"/>
      <c r="AV324" s="204"/>
      <c r="AW324" s="204"/>
      <c r="AX324" s="204"/>
      <c r="AY324" s="204"/>
      <c r="AZ324" s="237">
        <f t="shared" si="157"/>
        <v>0</v>
      </c>
      <c r="BA324" s="238">
        <f t="shared" si="158"/>
        <v>0</v>
      </c>
      <c r="BB324" s="238">
        <f>BD324/勤務日数!$E$20</f>
        <v>0</v>
      </c>
      <c r="BC324" s="238">
        <f t="shared" si="163"/>
        <v>0</v>
      </c>
      <c r="BD324" s="29">
        <f>(DAY(BE324)*24+HOUR(BE324)+MINUTE(BE324)/60)/勤務日数!$F$17</f>
        <v>0</v>
      </c>
      <c r="BE324" s="202">
        <f t="shared" si="164"/>
        <v>0</v>
      </c>
      <c r="BF324" s="238">
        <f>BH324/勤務日数!$E$20</f>
        <v>0</v>
      </c>
      <c r="BG324" s="238">
        <f t="shared" si="153"/>
        <v>0</v>
      </c>
      <c r="BH324" s="29">
        <f>(DAY(BI324)*24+HOUR(BI324)+MINUTE(BI324)/60)/勤務日数!$F$17</f>
        <v>0</v>
      </c>
      <c r="BI324" s="202">
        <f t="shared" si="165"/>
        <v>0</v>
      </c>
      <c r="BJ324" s="238">
        <f>BL324/勤務日数!$E$20</f>
        <v>0</v>
      </c>
      <c r="BK324" s="238">
        <f t="shared" si="154"/>
        <v>0</v>
      </c>
      <c r="BL324" s="29">
        <f>(DAY(BM324)*24+HOUR(BM324)+MINUTE(BM324)/60)/勤務日数!$F$17</f>
        <v>0</v>
      </c>
      <c r="BM324" s="202">
        <f t="shared" si="166"/>
        <v>0</v>
      </c>
      <c r="BN324" s="238">
        <f>BP324/勤務日数!$E$20</f>
        <v>0</v>
      </c>
      <c r="BO324" s="238">
        <f t="shared" si="150"/>
        <v>0</v>
      </c>
      <c r="BP324" s="29">
        <f>(DAY(BQ324)*24+HOUR(BQ324)+MINUTE(BQ324)/60)/勤務日数!$F$17</f>
        <v>0</v>
      </c>
      <c r="BQ324" s="202">
        <f t="shared" si="167"/>
        <v>0</v>
      </c>
      <c r="BR324" s="238">
        <f>BT324/勤務日数!$E$20</f>
        <v>0</v>
      </c>
      <c r="BS324" s="238">
        <f t="shared" si="151"/>
        <v>0</v>
      </c>
      <c r="BT324" s="29">
        <f>(DAY(BU324)*24+HOUR(BU324)+MINUTE(BU324)/60)/勤務日数!$F$17</f>
        <v>0</v>
      </c>
      <c r="BU324" s="202">
        <f t="shared" si="168"/>
        <v>0</v>
      </c>
    </row>
    <row r="325" spans="1:73" ht="12.6" customHeight="1">
      <c r="A325" s="174" t="str">
        <f t="shared" si="152"/>
        <v>APF-74</v>
      </c>
      <c r="B325" s="195">
        <v>27</v>
      </c>
      <c r="C325" s="240" t="s">
        <v>655</v>
      </c>
      <c r="D325" s="310" t="s">
        <v>368</v>
      </c>
      <c r="E325" s="286" t="s">
        <v>693</v>
      </c>
      <c r="F325" s="286" t="s">
        <v>720</v>
      </c>
      <c r="G325" s="286" t="s">
        <v>323</v>
      </c>
      <c r="H325" s="286" t="s">
        <v>807</v>
      </c>
      <c r="I325" s="286" t="s">
        <v>351</v>
      </c>
      <c r="J325" s="286"/>
      <c r="K325" s="286"/>
      <c r="L325" s="286"/>
      <c r="M325" s="286"/>
      <c r="N325" s="286"/>
      <c r="O325" s="287" t="s">
        <v>222</v>
      </c>
      <c r="P325" s="287" t="s">
        <v>1209</v>
      </c>
      <c r="Q325" s="216" t="s">
        <v>1210</v>
      </c>
      <c r="R325" s="29" t="s">
        <v>808</v>
      </c>
      <c r="S325" s="201">
        <v>0</v>
      </c>
      <c r="T325" s="204"/>
      <c r="U325" s="204"/>
      <c r="V325" s="204"/>
      <c r="W325" s="204"/>
      <c r="X325" s="204"/>
      <c r="Y325" s="204"/>
      <c r="Z325" s="204"/>
      <c r="AA325" s="204"/>
      <c r="AB325" s="204"/>
      <c r="AC325" s="204"/>
      <c r="AD325" s="204"/>
      <c r="AE325" s="204"/>
      <c r="AF325" s="204"/>
      <c r="AG325" s="204"/>
      <c r="AH325" s="204"/>
      <c r="AI325" s="204"/>
      <c r="AJ325" s="204"/>
      <c r="AK325" s="204"/>
      <c r="AL325" s="204"/>
      <c r="AM325" s="204"/>
      <c r="AN325" s="204"/>
      <c r="AO325" s="204"/>
      <c r="AP325" s="204"/>
      <c r="AQ325" s="204"/>
      <c r="AR325" s="204"/>
      <c r="AS325" s="204"/>
      <c r="AT325" s="204"/>
      <c r="AU325" s="204"/>
      <c r="AV325" s="204"/>
      <c r="AW325" s="204"/>
      <c r="AX325" s="204"/>
      <c r="AY325" s="204"/>
      <c r="AZ325" s="237">
        <f t="shared" si="157"/>
        <v>0</v>
      </c>
      <c r="BA325" s="238">
        <f t="shared" si="158"/>
        <v>0</v>
      </c>
      <c r="BB325" s="238">
        <f>BD325/勤務日数!$E$20</f>
        <v>0</v>
      </c>
      <c r="BC325" s="238">
        <f t="shared" si="163"/>
        <v>0</v>
      </c>
      <c r="BD325" s="29">
        <f>(DAY(BE325)*24+HOUR(BE325)+MINUTE(BE325)/60)/勤務日数!$F$17</f>
        <v>0</v>
      </c>
      <c r="BE325" s="202">
        <f t="shared" si="164"/>
        <v>0</v>
      </c>
      <c r="BF325" s="238">
        <f>BH325/勤務日数!$E$20</f>
        <v>0</v>
      </c>
      <c r="BG325" s="238">
        <f t="shared" si="153"/>
        <v>0</v>
      </c>
      <c r="BH325" s="29">
        <f>(DAY(BI325)*24+HOUR(BI325)+MINUTE(BI325)/60)/勤務日数!$F$17</f>
        <v>0</v>
      </c>
      <c r="BI325" s="202">
        <f t="shared" si="165"/>
        <v>0</v>
      </c>
      <c r="BJ325" s="238">
        <f>BL325/勤務日数!$E$20</f>
        <v>0</v>
      </c>
      <c r="BK325" s="238">
        <f t="shared" si="154"/>
        <v>0</v>
      </c>
      <c r="BL325" s="29">
        <f>(DAY(BM325)*24+HOUR(BM325)+MINUTE(BM325)/60)/勤務日数!$F$17</f>
        <v>0</v>
      </c>
      <c r="BM325" s="202">
        <f t="shared" si="166"/>
        <v>0</v>
      </c>
      <c r="BN325" s="238">
        <f>BP325/勤務日数!$E$20</f>
        <v>0</v>
      </c>
      <c r="BO325" s="238">
        <f t="shared" si="150"/>
        <v>0</v>
      </c>
      <c r="BP325" s="29">
        <f>(DAY(BQ325)*24+HOUR(BQ325)+MINUTE(BQ325)/60)/勤務日数!$F$17</f>
        <v>0</v>
      </c>
      <c r="BQ325" s="202">
        <f t="shared" si="167"/>
        <v>0</v>
      </c>
      <c r="BR325" s="238">
        <f>BT325/勤務日数!$E$20</f>
        <v>0</v>
      </c>
      <c r="BS325" s="238">
        <f t="shared" si="151"/>
        <v>0</v>
      </c>
      <c r="BT325" s="29">
        <f>(DAY(BU325)*24+HOUR(BU325)+MINUTE(BU325)/60)/勤務日数!$F$17</f>
        <v>0</v>
      </c>
      <c r="BU325" s="202">
        <f t="shared" si="168"/>
        <v>0</v>
      </c>
    </row>
    <row r="326" spans="1:73" ht="12.6" customHeight="1">
      <c r="A326" s="174" t="str">
        <f t="shared" si="152"/>
        <v>APF-94</v>
      </c>
      <c r="B326" s="195">
        <v>28</v>
      </c>
      <c r="C326" s="240" t="s">
        <v>655</v>
      </c>
      <c r="D326" s="310" t="s">
        <v>368</v>
      </c>
      <c r="E326" s="286" t="s">
        <v>693</v>
      </c>
      <c r="F326" s="286" t="s">
        <v>720</v>
      </c>
      <c r="G326" s="286" t="s">
        <v>323</v>
      </c>
      <c r="H326" s="286" t="s">
        <v>807</v>
      </c>
      <c r="I326" s="286" t="s">
        <v>351</v>
      </c>
      <c r="J326" s="286"/>
      <c r="K326" s="286"/>
      <c r="L326" s="286"/>
      <c r="M326" s="286"/>
      <c r="N326" s="286"/>
      <c r="O326" s="287" t="s">
        <v>222</v>
      </c>
      <c r="P326" s="287" t="s">
        <v>1280</v>
      </c>
      <c r="Q326" s="200" t="s">
        <v>1281</v>
      </c>
      <c r="R326" s="29" t="s">
        <v>808</v>
      </c>
      <c r="S326" s="201">
        <v>0</v>
      </c>
      <c r="T326" s="204"/>
      <c r="U326" s="204"/>
      <c r="V326" s="204"/>
      <c r="W326" s="204"/>
      <c r="X326" s="204"/>
      <c r="Y326" s="204"/>
      <c r="Z326" s="204"/>
      <c r="AA326" s="204"/>
      <c r="AB326" s="204"/>
      <c r="AC326" s="204"/>
      <c r="AD326" s="204"/>
      <c r="AE326" s="204"/>
      <c r="AF326" s="204"/>
      <c r="AG326" s="204"/>
      <c r="AH326" s="204"/>
      <c r="AI326" s="204"/>
      <c r="AJ326" s="204"/>
      <c r="AK326" s="204"/>
      <c r="AL326" s="204"/>
      <c r="AM326" s="204"/>
      <c r="AN326" s="204"/>
      <c r="AO326" s="204"/>
      <c r="AP326" s="204"/>
      <c r="AQ326" s="204"/>
      <c r="AR326" s="204"/>
      <c r="AS326" s="204"/>
      <c r="AT326" s="204"/>
      <c r="AU326" s="204"/>
      <c r="AV326" s="204"/>
      <c r="AW326" s="204"/>
      <c r="AX326" s="204"/>
      <c r="AY326" s="204"/>
      <c r="AZ326" s="237">
        <f t="shared" si="157"/>
        <v>0</v>
      </c>
      <c r="BA326" s="238">
        <f t="shared" si="158"/>
        <v>0</v>
      </c>
      <c r="BB326" s="238">
        <f>BD326/勤務日数!$E$20</f>
        <v>0</v>
      </c>
      <c r="BC326" s="238">
        <f t="shared" si="163"/>
        <v>0</v>
      </c>
      <c r="BD326" s="29">
        <f>(DAY(BE326)*24+HOUR(BE326)+MINUTE(BE326)/60)/勤務日数!$F$17</f>
        <v>0</v>
      </c>
      <c r="BE326" s="202">
        <f t="shared" si="164"/>
        <v>0</v>
      </c>
      <c r="BF326" s="238">
        <f>BH326/勤務日数!$E$20</f>
        <v>0</v>
      </c>
      <c r="BG326" s="238">
        <f t="shared" si="153"/>
        <v>0</v>
      </c>
      <c r="BH326" s="29">
        <f>(DAY(BI326)*24+HOUR(BI326)+MINUTE(BI326)/60)/勤務日数!$F$17</f>
        <v>0</v>
      </c>
      <c r="BI326" s="202">
        <f t="shared" si="165"/>
        <v>0</v>
      </c>
      <c r="BJ326" s="238">
        <f>BL326/勤務日数!$E$20</f>
        <v>0</v>
      </c>
      <c r="BK326" s="238">
        <f t="shared" si="154"/>
        <v>0</v>
      </c>
      <c r="BL326" s="29">
        <f>(DAY(BM326)*24+HOUR(BM326)+MINUTE(BM326)/60)/勤務日数!$F$17</f>
        <v>0</v>
      </c>
      <c r="BM326" s="202">
        <f t="shared" si="166"/>
        <v>0</v>
      </c>
      <c r="BN326" s="238">
        <f>BP326/勤務日数!$E$20</f>
        <v>0</v>
      </c>
      <c r="BO326" s="238">
        <f t="shared" si="150"/>
        <v>0</v>
      </c>
      <c r="BP326" s="29">
        <f>(DAY(BQ326)*24+HOUR(BQ326)+MINUTE(BQ326)/60)/勤務日数!$F$17</f>
        <v>0</v>
      </c>
      <c r="BQ326" s="202">
        <f t="shared" si="167"/>
        <v>0</v>
      </c>
      <c r="BR326" s="238">
        <f>BT326/勤務日数!$E$20</f>
        <v>0</v>
      </c>
      <c r="BS326" s="238">
        <f t="shared" si="151"/>
        <v>0</v>
      </c>
      <c r="BT326" s="29">
        <f>(DAY(BU326)*24+HOUR(BU326)+MINUTE(BU326)/60)/勤務日数!$F$17</f>
        <v>0</v>
      </c>
      <c r="BU326" s="202">
        <f t="shared" si="168"/>
        <v>0</v>
      </c>
    </row>
    <row r="327" spans="1:73" ht="12.6" customHeight="1">
      <c r="A327" s="174" t="str">
        <f t="shared" si="152"/>
        <v/>
      </c>
      <c r="B327" s="195">
        <v>29</v>
      </c>
      <c r="C327" s="240" t="s">
        <v>655</v>
      </c>
      <c r="D327" s="310" t="s">
        <v>368</v>
      </c>
      <c r="E327" s="286" t="s">
        <v>84</v>
      </c>
      <c r="F327" s="286" t="s">
        <v>393</v>
      </c>
      <c r="G327" s="286" t="s">
        <v>394</v>
      </c>
      <c r="H327" s="286"/>
      <c r="I327" s="286"/>
      <c r="J327" s="286"/>
      <c r="K327" s="286"/>
      <c r="L327" s="286"/>
      <c r="M327" s="286"/>
      <c r="N327" s="286"/>
      <c r="O327" s="287" t="s">
        <v>222</v>
      </c>
      <c r="P327" s="287"/>
      <c r="Q327" s="216" t="s">
        <v>809</v>
      </c>
      <c r="R327" s="29" t="s">
        <v>290</v>
      </c>
      <c r="S327" s="201">
        <v>0</v>
      </c>
      <c r="T327" s="204"/>
      <c r="U327" s="204"/>
      <c r="V327" s="204"/>
      <c r="W327" s="204"/>
      <c r="X327" s="204"/>
      <c r="Y327" s="204"/>
      <c r="Z327" s="204"/>
      <c r="AA327" s="204"/>
      <c r="AB327" s="204"/>
      <c r="AC327" s="204"/>
      <c r="AD327" s="204"/>
      <c r="AE327" s="204"/>
      <c r="AF327" s="204"/>
      <c r="AG327" s="204"/>
      <c r="AH327" s="204"/>
      <c r="AI327" s="204"/>
      <c r="AJ327" s="204"/>
      <c r="AK327" s="204"/>
      <c r="AL327" s="204"/>
      <c r="AM327" s="204"/>
      <c r="AN327" s="204"/>
      <c r="AO327" s="204"/>
      <c r="AP327" s="204"/>
      <c r="AQ327" s="204"/>
      <c r="AR327" s="204"/>
      <c r="AS327" s="204"/>
      <c r="AT327" s="204"/>
      <c r="AU327" s="204"/>
      <c r="AV327" s="204"/>
      <c r="AW327" s="204"/>
      <c r="AX327" s="204"/>
      <c r="AY327" s="204"/>
      <c r="AZ327" s="237">
        <f t="shared" si="157"/>
        <v>0</v>
      </c>
      <c r="BA327" s="238">
        <f t="shared" si="158"/>
        <v>0</v>
      </c>
      <c r="BB327" s="238">
        <f>BD327/勤務日数!$E$20</f>
        <v>0</v>
      </c>
      <c r="BC327" s="238">
        <f t="shared" si="163"/>
        <v>0</v>
      </c>
      <c r="BD327" s="29">
        <f>(DAY(BE327)*24+HOUR(BE327)+MINUTE(BE327)/60)/勤務日数!$F$17</f>
        <v>0</v>
      </c>
      <c r="BE327" s="202">
        <f t="shared" si="164"/>
        <v>0</v>
      </c>
      <c r="BF327" s="238">
        <f>BH327/勤務日数!$E$20</f>
        <v>0</v>
      </c>
      <c r="BG327" s="238">
        <f t="shared" si="153"/>
        <v>0</v>
      </c>
      <c r="BH327" s="29">
        <f>(DAY(BI327)*24+HOUR(BI327)+MINUTE(BI327)/60)/勤務日数!$F$17</f>
        <v>0</v>
      </c>
      <c r="BI327" s="202">
        <f t="shared" si="165"/>
        <v>0</v>
      </c>
      <c r="BJ327" s="238">
        <f>BL327/勤務日数!$E$20</f>
        <v>0</v>
      </c>
      <c r="BK327" s="238">
        <f t="shared" si="154"/>
        <v>0</v>
      </c>
      <c r="BL327" s="29">
        <f>(DAY(BM327)*24+HOUR(BM327)+MINUTE(BM327)/60)/勤務日数!$F$17</f>
        <v>0</v>
      </c>
      <c r="BM327" s="202">
        <f t="shared" si="166"/>
        <v>0</v>
      </c>
      <c r="BN327" s="238">
        <f>BP327/勤務日数!$E$20</f>
        <v>0</v>
      </c>
      <c r="BO327" s="238">
        <f t="shared" ref="BO327:BO390" si="169">IF(BO$5=0,0,BP327/BO$5)</f>
        <v>0</v>
      </c>
      <c r="BP327" s="29">
        <f>(DAY(BQ327)*24+HOUR(BQ327)+MINUTE(BQ327)/60)/勤務日数!$F$17</f>
        <v>0</v>
      </c>
      <c r="BQ327" s="202">
        <f t="shared" si="167"/>
        <v>0</v>
      </c>
      <c r="BR327" s="238">
        <f>BT327/勤務日数!$E$20</f>
        <v>0</v>
      </c>
      <c r="BS327" s="238">
        <f t="shared" ref="BS327:BS390" si="170">IF(BS$5=0,0,BT327/BS$5)</f>
        <v>0</v>
      </c>
      <c r="BT327" s="29">
        <f>(DAY(BU327)*24+HOUR(BU327)+MINUTE(BU327)/60)/勤務日数!$F$17</f>
        <v>0</v>
      </c>
      <c r="BU327" s="202">
        <f t="shared" si="168"/>
        <v>0</v>
      </c>
    </row>
    <row r="328" spans="1:73" ht="12.6" customHeight="1">
      <c r="A328" s="174" t="str">
        <f t="shared" ref="A328:A391" si="171">IF(ISBLANK(P328),"",P328)</f>
        <v>APF-93</v>
      </c>
      <c r="B328" s="195">
        <v>30</v>
      </c>
      <c r="C328" s="240" t="s">
        <v>655</v>
      </c>
      <c r="D328" s="310" t="s">
        <v>368</v>
      </c>
      <c r="E328" s="286" t="s">
        <v>693</v>
      </c>
      <c r="F328" s="286" t="s">
        <v>720</v>
      </c>
      <c r="G328" s="286" t="s">
        <v>379</v>
      </c>
      <c r="H328" s="286" t="s">
        <v>380</v>
      </c>
      <c r="I328" s="286"/>
      <c r="J328" s="286"/>
      <c r="K328" s="286"/>
      <c r="L328" s="286"/>
      <c r="M328" s="286"/>
      <c r="N328" s="286"/>
      <c r="O328" s="287" t="s">
        <v>222</v>
      </c>
      <c r="P328" s="287" t="s">
        <v>1282</v>
      </c>
      <c r="Q328" s="216" t="s">
        <v>1283</v>
      </c>
      <c r="R328" s="29" t="s">
        <v>721</v>
      </c>
      <c r="S328" s="201">
        <v>0</v>
      </c>
      <c r="T328" s="204"/>
      <c r="U328" s="204"/>
      <c r="V328" s="204"/>
      <c r="W328" s="204"/>
      <c r="X328" s="204"/>
      <c r="Y328" s="204"/>
      <c r="Z328" s="204"/>
      <c r="AA328" s="204"/>
      <c r="AB328" s="204"/>
      <c r="AC328" s="204"/>
      <c r="AD328" s="204"/>
      <c r="AE328" s="204"/>
      <c r="AF328" s="204"/>
      <c r="AG328" s="204"/>
      <c r="AH328" s="204"/>
      <c r="AI328" s="204"/>
      <c r="AJ328" s="204"/>
      <c r="AK328" s="204"/>
      <c r="AL328" s="204"/>
      <c r="AM328" s="204"/>
      <c r="AN328" s="204"/>
      <c r="AO328" s="204"/>
      <c r="AP328" s="204"/>
      <c r="AQ328" s="204"/>
      <c r="AR328" s="204"/>
      <c r="AS328" s="204"/>
      <c r="AT328" s="204"/>
      <c r="AU328" s="204"/>
      <c r="AV328" s="204"/>
      <c r="AW328" s="204"/>
      <c r="AX328" s="204"/>
      <c r="AY328" s="204"/>
      <c r="AZ328" s="237">
        <f t="shared" si="157"/>
        <v>0</v>
      </c>
      <c r="BA328" s="238">
        <f t="shared" si="158"/>
        <v>0</v>
      </c>
      <c r="BB328" s="238">
        <f>BD328/勤務日数!$E$20</f>
        <v>0</v>
      </c>
      <c r="BC328" s="238">
        <f t="shared" si="163"/>
        <v>0</v>
      </c>
      <c r="BD328" s="29">
        <f>(DAY(BE328)*24+HOUR(BE328)+MINUTE(BE328)/60)/勤務日数!$F$17</f>
        <v>0</v>
      </c>
      <c r="BE328" s="202">
        <f t="shared" si="164"/>
        <v>0</v>
      </c>
      <c r="BF328" s="238">
        <f>BH328/勤務日数!$E$20</f>
        <v>0</v>
      </c>
      <c r="BG328" s="238">
        <f t="shared" ref="BG328:BG391" si="172">IF(BG$5=0,0,BH328/BG$5)</f>
        <v>0</v>
      </c>
      <c r="BH328" s="29">
        <f>(DAY(BI328)*24+HOUR(BI328)+MINUTE(BI328)/60)/勤務日数!$F$17</f>
        <v>0</v>
      </c>
      <c r="BI328" s="202">
        <f t="shared" si="165"/>
        <v>0</v>
      </c>
      <c r="BJ328" s="238">
        <f>BL328/勤務日数!$E$20</f>
        <v>0</v>
      </c>
      <c r="BK328" s="238">
        <f t="shared" ref="BK328:BK391" si="173">IF(BK$5=0,0,BL328/BK$5)</f>
        <v>0</v>
      </c>
      <c r="BL328" s="29">
        <f>(DAY(BM328)*24+HOUR(BM328)+MINUTE(BM328)/60)/勤務日数!$F$17</f>
        <v>0</v>
      </c>
      <c r="BM328" s="202">
        <f t="shared" si="166"/>
        <v>0</v>
      </c>
      <c r="BN328" s="238">
        <f>BP328/勤務日数!$E$20</f>
        <v>0</v>
      </c>
      <c r="BO328" s="238">
        <f t="shared" si="169"/>
        <v>0</v>
      </c>
      <c r="BP328" s="29">
        <f>(DAY(BQ328)*24+HOUR(BQ328)+MINUTE(BQ328)/60)/勤務日数!$F$17</f>
        <v>0</v>
      </c>
      <c r="BQ328" s="202">
        <f t="shared" si="167"/>
        <v>0</v>
      </c>
      <c r="BR328" s="238">
        <f>BT328/勤務日数!$E$20</f>
        <v>0</v>
      </c>
      <c r="BS328" s="238">
        <f t="shared" si="170"/>
        <v>0</v>
      </c>
      <c r="BT328" s="29">
        <f>(DAY(BU328)*24+HOUR(BU328)+MINUTE(BU328)/60)/勤務日数!$F$17</f>
        <v>0</v>
      </c>
      <c r="BU328" s="202">
        <f t="shared" si="168"/>
        <v>0</v>
      </c>
    </row>
    <row r="329" spans="1:73" ht="12.6" customHeight="1">
      <c r="A329" s="174" t="str">
        <f t="shared" si="171"/>
        <v/>
      </c>
      <c r="B329" s="195">
        <v>1</v>
      </c>
      <c r="C329" s="240" t="s">
        <v>876</v>
      </c>
      <c r="D329" s="310" t="s">
        <v>365</v>
      </c>
      <c r="E329" s="286" t="s">
        <v>84</v>
      </c>
      <c r="F329" s="286" t="s">
        <v>85</v>
      </c>
      <c r="G329" s="286" t="s">
        <v>379</v>
      </c>
      <c r="H329" s="286" t="s">
        <v>380</v>
      </c>
      <c r="I329" s="286"/>
      <c r="J329" s="286"/>
      <c r="K329" s="286"/>
      <c r="L329" s="286"/>
      <c r="M329" s="286"/>
      <c r="N329" s="286"/>
      <c r="O329" s="287" t="s">
        <v>222</v>
      </c>
      <c r="P329" s="287" t="s">
        <v>500</v>
      </c>
      <c r="Q329" s="216" t="s">
        <v>1211</v>
      </c>
      <c r="R329" s="29" t="s">
        <v>235</v>
      </c>
      <c r="S329" s="201">
        <v>0</v>
      </c>
      <c r="T329" s="204"/>
      <c r="U329" s="204"/>
      <c r="V329" s="204"/>
      <c r="W329" s="204"/>
      <c r="X329" s="204"/>
      <c r="Y329" s="204"/>
      <c r="Z329" s="204"/>
      <c r="AA329" s="204"/>
      <c r="AB329" s="204"/>
      <c r="AC329" s="204"/>
      <c r="AD329" s="204"/>
      <c r="AE329" s="204"/>
      <c r="AF329" s="204"/>
      <c r="AG329" s="204"/>
      <c r="AH329" s="204"/>
      <c r="AI329" s="204"/>
      <c r="AJ329" s="204"/>
      <c r="AK329" s="204"/>
      <c r="AL329" s="204"/>
      <c r="AM329" s="204"/>
      <c r="AN329" s="204"/>
      <c r="AO329" s="204"/>
      <c r="AP329" s="204"/>
      <c r="AQ329" s="204"/>
      <c r="AR329" s="204"/>
      <c r="AS329" s="204"/>
      <c r="AT329" s="204"/>
      <c r="AU329" s="204"/>
      <c r="AV329" s="204"/>
      <c r="AW329" s="204"/>
      <c r="AX329" s="204"/>
      <c r="AY329" s="204"/>
      <c r="AZ329" s="237">
        <f t="shared" si="157"/>
        <v>0</v>
      </c>
      <c r="BA329" s="238">
        <f t="shared" si="158"/>
        <v>0</v>
      </c>
      <c r="BB329" s="238">
        <f>BD329/勤務日数!$E$20</f>
        <v>0</v>
      </c>
      <c r="BC329" s="238">
        <f t="shared" si="163"/>
        <v>0</v>
      </c>
      <c r="BD329" s="29">
        <f>(DAY(BE329)*24+HOUR(BE329)+MINUTE(BE329)/60)/勤務日数!$F$17</f>
        <v>0</v>
      </c>
      <c r="BE329" s="202">
        <f t="shared" si="164"/>
        <v>0</v>
      </c>
      <c r="BF329" s="238">
        <f>BH329/勤務日数!$E$20</f>
        <v>0</v>
      </c>
      <c r="BG329" s="238">
        <f t="shared" si="172"/>
        <v>0</v>
      </c>
      <c r="BH329" s="29">
        <f>(DAY(BI329)*24+HOUR(BI329)+MINUTE(BI329)/60)/勤務日数!$F$17</f>
        <v>0</v>
      </c>
      <c r="BI329" s="202">
        <f t="shared" si="165"/>
        <v>0</v>
      </c>
      <c r="BJ329" s="238">
        <f>BL329/勤務日数!$E$20</f>
        <v>0</v>
      </c>
      <c r="BK329" s="238">
        <f t="shared" si="173"/>
        <v>0</v>
      </c>
      <c r="BL329" s="29">
        <f>(DAY(BM329)*24+HOUR(BM329)+MINUTE(BM329)/60)/勤務日数!$F$17</f>
        <v>0</v>
      </c>
      <c r="BM329" s="202">
        <f t="shared" si="166"/>
        <v>0</v>
      </c>
      <c r="BN329" s="238">
        <f>BP329/勤務日数!$E$20</f>
        <v>0</v>
      </c>
      <c r="BO329" s="238">
        <f t="shared" si="169"/>
        <v>0</v>
      </c>
      <c r="BP329" s="29">
        <f>(DAY(BQ329)*24+HOUR(BQ329)+MINUTE(BQ329)/60)/勤務日数!$F$17</f>
        <v>0</v>
      </c>
      <c r="BQ329" s="202">
        <f t="shared" si="167"/>
        <v>0</v>
      </c>
      <c r="BR329" s="238">
        <f>BT329/勤務日数!$E$20</f>
        <v>0</v>
      </c>
      <c r="BS329" s="238">
        <f t="shared" si="170"/>
        <v>0</v>
      </c>
      <c r="BT329" s="29">
        <f>(DAY(BU329)*24+HOUR(BU329)+MINUTE(BU329)/60)/勤務日数!$F$17</f>
        <v>0</v>
      </c>
      <c r="BU329" s="202">
        <f t="shared" si="168"/>
        <v>0</v>
      </c>
    </row>
    <row r="330" spans="1:73" ht="12.6" customHeight="1">
      <c r="A330" s="174" t="str">
        <f t="shared" si="171"/>
        <v>STMF_TRAINING-11</v>
      </c>
      <c r="B330" s="195">
        <v>2</v>
      </c>
      <c r="C330" s="240" t="s">
        <v>876</v>
      </c>
      <c r="D330" s="310" t="s">
        <v>365</v>
      </c>
      <c r="E330" s="286" t="s">
        <v>84</v>
      </c>
      <c r="F330" s="286" t="s">
        <v>322</v>
      </c>
      <c r="G330" s="286" t="s">
        <v>524</v>
      </c>
      <c r="H330" s="286"/>
      <c r="I330" s="286"/>
      <c r="J330" s="286"/>
      <c r="K330" s="286"/>
      <c r="L330" s="286"/>
      <c r="M330" s="286"/>
      <c r="N330" s="286"/>
      <c r="O330" s="287" t="s">
        <v>222</v>
      </c>
      <c r="P330" s="287" t="s">
        <v>908</v>
      </c>
      <c r="Q330" s="200" t="s">
        <v>524</v>
      </c>
      <c r="R330" s="29" t="s">
        <v>287</v>
      </c>
      <c r="S330" s="201">
        <v>0</v>
      </c>
      <c r="T330" s="204"/>
      <c r="U330" s="204"/>
      <c r="V330" s="204"/>
      <c r="W330" s="204"/>
      <c r="X330" s="204"/>
      <c r="Y330" s="204"/>
      <c r="Z330" s="204"/>
      <c r="AA330" s="204"/>
      <c r="AB330" s="204"/>
      <c r="AC330" s="204"/>
      <c r="AD330" s="204"/>
      <c r="AE330" s="204"/>
      <c r="AF330" s="204"/>
      <c r="AG330" s="204"/>
      <c r="AH330" s="204"/>
      <c r="AI330" s="204"/>
      <c r="AJ330" s="204"/>
      <c r="AK330" s="204"/>
      <c r="AL330" s="204"/>
      <c r="AM330" s="204"/>
      <c r="AN330" s="204"/>
      <c r="AO330" s="204"/>
      <c r="AP330" s="204"/>
      <c r="AQ330" s="204"/>
      <c r="AR330" s="204"/>
      <c r="AS330" s="204"/>
      <c r="AT330" s="204"/>
      <c r="AU330" s="204"/>
      <c r="AV330" s="204"/>
      <c r="AW330" s="204"/>
      <c r="AX330" s="204"/>
      <c r="AY330" s="204"/>
      <c r="AZ330" s="237">
        <f t="shared" si="157"/>
        <v>0</v>
      </c>
      <c r="BA330" s="238">
        <f t="shared" si="158"/>
        <v>0</v>
      </c>
      <c r="BB330" s="238">
        <f>BD330/勤務日数!$E$20</f>
        <v>0</v>
      </c>
      <c r="BC330" s="238">
        <f t="shared" si="163"/>
        <v>0</v>
      </c>
      <c r="BD330" s="29">
        <f>(DAY(BE330)*24+HOUR(BE330)+MINUTE(BE330)/60)/勤務日数!$F$17</f>
        <v>0</v>
      </c>
      <c r="BE330" s="202">
        <f t="shared" si="164"/>
        <v>0</v>
      </c>
      <c r="BF330" s="238">
        <f>BH330/勤務日数!$E$20</f>
        <v>0</v>
      </c>
      <c r="BG330" s="238">
        <f t="shared" si="172"/>
        <v>0</v>
      </c>
      <c r="BH330" s="29">
        <f>(DAY(BI330)*24+HOUR(BI330)+MINUTE(BI330)/60)/勤務日数!$F$17</f>
        <v>0</v>
      </c>
      <c r="BI330" s="202">
        <f t="shared" si="165"/>
        <v>0</v>
      </c>
      <c r="BJ330" s="238">
        <f>BL330/勤務日数!$E$20</f>
        <v>0</v>
      </c>
      <c r="BK330" s="238">
        <f t="shared" si="173"/>
        <v>0</v>
      </c>
      <c r="BL330" s="29">
        <f>(DAY(BM330)*24+HOUR(BM330)+MINUTE(BM330)/60)/勤務日数!$F$17</f>
        <v>0</v>
      </c>
      <c r="BM330" s="202">
        <f t="shared" si="166"/>
        <v>0</v>
      </c>
      <c r="BN330" s="238">
        <f>BP330/勤務日数!$E$20</f>
        <v>0</v>
      </c>
      <c r="BO330" s="238">
        <f t="shared" si="169"/>
        <v>0</v>
      </c>
      <c r="BP330" s="29">
        <f>(DAY(BQ330)*24+HOUR(BQ330)+MINUTE(BQ330)/60)/勤務日数!$F$17</f>
        <v>0</v>
      </c>
      <c r="BQ330" s="202">
        <f t="shared" si="167"/>
        <v>0</v>
      </c>
      <c r="BR330" s="238">
        <f>BT330/勤務日数!$E$20</f>
        <v>0</v>
      </c>
      <c r="BS330" s="238">
        <f t="shared" si="170"/>
        <v>0</v>
      </c>
      <c r="BT330" s="29">
        <f>(DAY(BU330)*24+HOUR(BU330)+MINUTE(BU330)/60)/勤務日数!$F$17</f>
        <v>0</v>
      </c>
      <c r="BU330" s="202">
        <f t="shared" si="168"/>
        <v>0</v>
      </c>
    </row>
    <row r="331" spans="1:73" ht="12.6" customHeight="1">
      <c r="A331" s="174" t="str">
        <f t="shared" si="171"/>
        <v/>
      </c>
      <c r="B331" s="195">
        <v>3</v>
      </c>
      <c r="C331" s="240" t="s">
        <v>876</v>
      </c>
      <c r="D331" s="310" t="s">
        <v>365</v>
      </c>
      <c r="E331" s="286" t="s">
        <v>84</v>
      </c>
      <c r="F331" s="286" t="s">
        <v>322</v>
      </c>
      <c r="G331" s="286" t="s">
        <v>108</v>
      </c>
      <c r="H331" s="286"/>
      <c r="I331" s="286"/>
      <c r="J331" s="286"/>
      <c r="K331" s="286"/>
      <c r="L331" s="286"/>
      <c r="M331" s="286"/>
      <c r="N331" s="286"/>
      <c r="O331" s="287" t="s">
        <v>222</v>
      </c>
      <c r="P331" s="283"/>
      <c r="Q331" s="200" t="s">
        <v>1065</v>
      </c>
      <c r="R331" s="29" t="s">
        <v>289</v>
      </c>
      <c r="S331" s="201">
        <v>0</v>
      </c>
      <c r="T331" s="204"/>
      <c r="U331" s="204"/>
      <c r="V331" s="204"/>
      <c r="W331" s="204"/>
      <c r="X331" s="204"/>
      <c r="Y331" s="204"/>
      <c r="Z331" s="204"/>
      <c r="AA331" s="204"/>
      <c r="AB331" s="204"/>
      <c r="AC331" s="204"/>
      <c r="AD331" s="204"/>
      <c r="AE331" s="204"/>
      <c r="AF331" s="204"/>
      <c r="AG331" s="204"/>
      <c r="AH331" s="204"/>
      <c r="AI331" s="204"/>
      <c r="AJ331" s="204"/>
      <c r="AK331" s="204"/>
      <c r="AL331" s="204"/>
      <c r="AM331" s="204"/>
      <c r="AN331" s="204"/>
      <c r="AO331" s="204"/>
      <c r="AP331" s="204"/>
      <c r="AQ331" s="204"/>
      <c r="AR331" s="204"/>
      <c r="AS331" s="204"/>
      <c r="AT331" s="204"/>
      <c r="AU331" s="204"/>
      <c r="AV331" s="204"/>
      <c r="AW331" s="204"/>
      <c r="AX331" s="204"/>
      <c r="AY331" s="204"/>
      <c r="AZ331" s="237">
        <f t="shared" si="157"/>
        <v>0</v>
      </c>
      <c r="BA331" s="238">
        <f t="shared" si="158"/>
        <v>0</v>
      </c>
      <c r="BB331" s="238">
        <f>BD331/勤務日数!$E$20</f>
        <v>0</v>
      </c>
      <c r="BC331" s="238">
        <f t="shared" si="163"/>
        <v>0</v>
      </c>
      <c r="BD331" s="29">
        <f>(DAY(BE331)*24+HOUR(BE331)+MINUTE(BE331)/60)/勤務日数!$F$17</f>
        <v>0</v>
      </c>
      <c r="BE331" s="202">
        <f t="shared" si="164"/>
        <v>0</v>
      </c>
      <c r="BF331" s="238">
        <f>BH331/勤務日数!$E$20</f>
        <v>0</v>
      </c>
      <c r="BG331" s="238">
        <f t="shared" si="172"/>
        <v>0</v>
      </c>
      <c r="BH331" s="29">
        <f>(DAY(BI331)*24+HOUR(BI331)+MINUTE(BI331)/60)/勤務日数!$F$17</f>
        <v>0</v>
      </c>
      <c r="BI331" s="202">
        <f t="shared" si="165"/>
        <v>0</v>
      </c>
      <c r="BJ331" s="238">
        <f>BL331/勤務日数!$E$20</f>
        <v>0</v>
      </c>
      <c r="BK331" s="238">
        <f t="shared" si="173"/>
        <v>0</v>
      </c>
      <c r="BL331" s="29">
        <f>(DAY(BM331)*24+HOUR(BM331)+MINUTE(BM331)/60)/勤務日数!$F$17</f>
        <v>0</v>
      </c>
      <c r="BM331" s="202">
        <f t="shared" si="166"/>
        <v>0</v>
      </c>
      <c r="BN331" s="238">
        <f>BP331/勤務日数!$E$20</f>
        <v>0</v>
      </c>
      <c r="BO331" s="238">
        <f t="shared" si="169"/>
        <v>0</v>
      </c>
      <c r="BP331" s="29">
        <f>(DAY(BQ331)*24+HOUR(BQ331)+MINUTE(BQ331)/60)/勤務日数!$F$17</f>
        <v>0</v>
      </c>
      <c r="BQ331" s="202">
        <f t="shared" si="167"/>
        <v>0</v>
      </c>
      <c r="BR331" s="238">
        <f>BT331/勤務日数!$E$20</f>
        <v>0</v>
      </c>
      <c r="BS331" s="238">
        <f t="shared" si="170"/>
        <v>0</v>
      </c>
      <c r="BT331" s="29">
        <f>(DAY(BU331)*24+HOUR(BU331)+MINUTE(BU331)/60)/勤務日数!$F$17</f>
        <v>0</v>
      </c>
      <c r="BU331" s="202">
        <f t="shared" si="168"/>
        <v>0</v>
      </c>
    </row>
    <row r="332" spans="1:73" ht="12.6" customHeight="1">
      <c r="A332" s="174" t="str">
        <f t="shared" si="171"/>
        <v>STMF_BRANCH-1342</v>
      </c>
      <c r="B332" s="195">
        <v>4</v>
      </c>
      <c r="C332" s="240" t="s">
        <v>876</v>
      </c>
      <c r="D332" s="310" t="s">
        <v>365</v>
      </c>
      <c r="E332" s="286" t="s">
        <v>84</v>
      </c>
      <c r="F332" s="286" t="s">
        <v>85</v>
      </c>
      <c r="G332" s="286" t="s">
        <v>971</v>
      </c>
      <c r="H332" s="286"/>
      <c r="I332" s="286"/>
      <c r="J332" s="286"/>
      <c r="K332" s="286"/>
      <c r="L332" s="286"/>
      <c r="M332" s="286"/>
      <c r="N332" s="286"/>
      <c r="O332" s="287" t="s">
        <v>624</v>
      </c>
      <c r="P332" s="283" t="s">
        <v>972</v>
      </c>
      <c r="Q332" s="200" t="s">
        <v>973</v>
      </c>
      <c r="R332" s="29" t="s">
        <v>283</v>
      </c>
      <c r="S332" s="201">
        <v>0</v>
      </c>
      <c r="T332" s="204"/>
      <c r="U332" s="204"/>
      <c r="V332" s="204"/>
      <c r="W332" s="204"/>
      <c r="X332" s="204"/>
      <c r="Y332" s="204"/>
      <c r="Z332" s="204"/>
      <c r="AA332" s="204"/>
      <c r="AB332" s="204"/>
      <c r="AC332" s="204"/>
      <c r="AD332" s="204"/>
      <c r="AE332" s="204"/>
      <c r="AF332" s="204"/>
      <c r="AG332" s="204"/>
      <c r="AH332" s="204"/>
      <c r="AI332" s="204"/>
      <c r="AJ332" s="204"/>
      <c r="AK332" s="204"/>
      <c r="AL332" s="204"/>
      <c r="AM332" s="204"/>
      <c r="AN332" s="204"/>
      <c r="AO332" s="204"/>
      <c r="AP332" s="204"/>
      <c r="AQ332" s="204"/>
      <c r="AR332" s="204"/>
      <c r="AS332" s="204"/>
      <c r="AT332" s="204"/>
      <c r="AU332" s="204"/>
      <c r="AV332" s="204"/>
      <c r="AW332" s="204"/>
      <c r="AX332" s="204"/>
      <c r="AY332" s="204"/>
      <c r="AZ332" s="237">
        <f t="shared" si="157"/>
        <v>0</v>
      </c>
      <c r="BA332" s="238">
        <f t="shared" si="158"/>
        <v>0</v>
      </c>
      <c r="BB332" s="238">
        <f>BD332/勤務日数!$E$20</f>
        <v>0</v>
      </c>
      <c r="BC332" s="238">
        <f t="shared" si="163"/>
        <v>0</v>
      </c>
      <c r="BD332" s="29">
        <f>(DAY(BE332)*24+HOUR(BE332)+MINUTE(BE332)/60)/勤務日数!$F$17</f>
        <v>0</v>
      </c>
      <c r="BE332" s="202">
        <f t="shared" si="164"/>
        <v>0</v>
      </c>
      <c r="BF332" s="238">
        <f>BH332/勤務日数!$E$20</f>
        <v>0</v>
      </c>
      <c r="BG332" s="238">
        <f t="shared" si="172"/>
        <v>0</v>
      </c>
      <c r="BH332" s="29">
        <f>(DAY(BI332)*24+HOUR(BI332)+MINUTE(BI332)/60)/勤務日数!$F$17</f>
        <v>0</v>
      </c>
      <c r="BI332" s="202">
        <f t="shared" si="165"/>
        <v>0</v>
      </c>
      <c r="BJ332" s="238">
        <f>BL332/勤務日数!$E$20</f>
        <v>0</v>
      </c>
      <c r="BK332" s="238">
        <f t="shared" si="173"/>
        <v>0</v>
      </c>
      <c r="BL332" s="29">
        <f>(DAY(BM332)*24+HOUR(BM332)+MINUTE(BM332)/60)/勤務日数!$F$17</f>
        <v>0</v>
      </c>
      <c r="BM332" s="202">
        <f t="shared" si="166"/>
        <v>0</v>
      </c>
      <c r="BN332" s="238">
        <f>BP332/勤務日数!$E$20</f>
        <v>0</v>
      </c>
      <c r="BO332" s="238">
        <f t="shared" si="169"/>
        <v>0</v>
      </c>
      <c r="BP332" s="29">
        <f>(DAY(BQ332)*24+HOUR(BQ332)+MINUTE(BQ332)/60)/勤務日数!$F$17</f>
        <v>0</v>
      </c>
      <c r="BQ332" s="202">
        <f t="shared" si="167"/>
        <v>0</v>
      </c>
      <c r="BR332" s="238">
        <f>BT332/勤務日数!$E$20</f>
        <v>0</v>
      </c>
      <c r="BS332" s="238">
        <f t="shared" si="170"/>
        <v>0</v>
      </c>
      <c r="BT332" s="29">
        <f>(DAY(BU332)*24+HOUR(BU332)+MINUTE(BU332)/60)/勤務日数!$F$17</f>
        <v>0</v>
      </c>
      <c r="BU332" s="202">
        <f t="shared" si="168"/>
        <v>0</v>
      </c>
    </row>
    <row r="333" spans="1:73" ht="12.6" customHeight="1">
      <c r="A333" s="174" t="str">
        <f t="shared" si="171"/>
        <v>STMF_BRANCH-1348</v>
      </c>
      <c r="B333" s="195">
        <v>5</v>
      </c>
      <c r="C333" s="240" t="s">
        <v>876</v>
      </c>
      <c r="D333" s="310" t="s">
        <v>365</v>
      </c>
      <c r="E333" s="286" t="s">
        <v>84</v>
      </c>
      <c r="F333" s="286" t="s">
        <v>85</v>
      </c>
      <c r="G333" s="286" t="s">
        <v>330</v>
      </c>
      <c r="H333" s="286" t="s">
        <v>688</v>
      </c>
      <c r="I333" s="286"/>
      <c r="J333" s="286"/>
      <c r="K333" s="286"/>
      <c r="L333" s="286"/>
      <c r="M333" s="286"/>
      <c r="N333" s="286"/>
      <c r="O333" s="287" t="s">
        <v>624</v>
      </c>
      <c r="P333" s="283" t="s">
        <v>1080</v>
      </c>
      <c r="Q333" s="216" t="s">
        <v>1094</v>
      </c>
      <c r="R333" s="29" t="s">
        <v>358</v>
      </c>
      <c r="S333" s="201">
        <v>0</v>
      </c>
      <c r="T333" s="204"/>
      <c r="U333" s="204"/>
      <c r="V333" s="204"/>
      <c r="W333" s="204"/>
      <c r="X333" s="204"/>
      <c r="Y333" s="204"/>
      <c r="Z333" s="204"/>
      <c r="AA333" s="204"/>
      <c r="AB333" s="204"/>
      <c r="AC333" s="204"/>
      <c r="AD333" s="204"/>
      <c r="AE333" s="204"/>
      <c r="AF333" s="204"/>
      <c r="AG333" s="204"/>
      <c r="AH333" s="204"/>
      <c r="AI333" s="204"/>
      <c r="AJ333" s="204"/>
      <c r="AK333" s="204"/>
      <c r="AL333" s="204"/>
      <c r="AM333" s="204"/>
      <c r="AN333" s="204"/>
      <c r="AO333" s="204"/>
      <c r="AP333" s="204"/>
      <c r="AQ333" s="204"/>
      <c r="AR333" s="204"/>
      <c r="AS333" s="204"/>
      <c r="AT333" s="204"/>
      <c r="AU333" s="204"/>
      <c r="AV333" s="204"/>
      <c r="AW333" s="204"/>
      <c r="AX333" s="204"/>
      <c r="AY333" s="204"/>
      <c r="AZ333" s="237">
        <f t="shared" si="157"/>
        <v>0</v>
      </c>
      <c r="BA333" s="238">
        <f t="shared" si="158"/>
        <v>0</v>
      </c>
      <c r="BB333" s="238">
        <f>BD333/勤務日数!$E$20</f>
        <v>0</v>
      </c>
      <c r="BC333" s="238">
        <f t="shared" si="163"/>
        <v>0</v>
      </c>
      <c r="BD333" s="29">
        <f>(DAY(BE333)*24+HOUR(BE333)+MINUTE(BE333)/60)/勤務日数!$F$17</f>
        <v>0</v>
      </c>
      <c r="BE333" s="202">
        <f t="shared" si="164"/>
        <v>0</v>
      </c>
      <c r="BF333" s="238">
        <f>BH333/勤務日数!$E$20</f>
        <v>0</v>
      </c>
      <c r="BG333" s="238">
        <f t="shared" si="172"/>
        <v>0</v>
      </c>
      <c r="BH333" s="29">
        <f>(DAY(BI333)*24+HOUR(BI333)+MINUTE(BI333)/60)/勤務日数!$F$17</f>
        <v>0</v>
      </c>
      <c r="BI333" s="202">
        <f t="shared" si="165"/>
        <v>0</v>
      </c>
      <c r="BJ333" s="238">
        <f>BL333/勤務日数!$E$20</f>
        <v>0</v>
      </c>
      <c r="BK333" s="238">
        <f t="shared" si="173"/>
        <v>0</v>
      </c>
      <c r="BL333" s="29">
        <f>(DAY(BM333)*24+HOUR(BM333)+MINUTE(BM333)/60)/勤務日数!$F$17</f>
        <v>0</v>
      </c>
      <c r="BM333" s="202">
        <f t="shared" si="166"/>
        <v>0</v>
      </c>
      <c r="BN333" s="238">
        <f>BP333/勤務日数!$E$20</f>
        <v>0</v>
      </c>
      <c r="BO333" s="238">
        <f t="shared" si="169"/>
        <v>0</v>
      </c>
      <c r="BP333" s="29">
        <f>(DAY(BQ333)*24+HOUR(BQ333)+MINUTE(BQ333)/60)/勤務日数!$F$17</f>
        <v>0</v>
      </c>
      <c r="BQ333" s="202">
        <f t="shared" si="167"/>
        <v>0</v>
      </c>
      <c r="BR333" s="238">
        <f>BT333/勤務日数!$E$20</f>
        <v>0</v>
      </c>
      <c r="BS333" s="238">
        <f t="shared" si="170"/>
        <v>0</v>
      </c>
      <c r="BT333" s="29">
        <f>(DAY(BU333)*24+HOUR(BU333)+MINUTE(BU333)/60)/勤務日数!$F$17</f>
        <v>0</v>
      </c>
      <c r="BU333" s="202">
        <f t="shared" si="168"/>
        <v>0</v>
      </c>
    </row>
    <row r="334" spans="1:73" ht="12.6" customHeight="1">
      <c r="A334" s="174" t="str">
        <f t="shared" si="171"/>
        <v>STMF_KAIZEN-223</v>
      </c>
      <c r="B334" s="195">
        <v>6</v>
      </c>
      <c r="C334" s="240" t="s">
        <v>876</v>
      </c>
      <c r="D334" s="310" t="s">
        <v>365</v>
      </c>
      <c r="E334" s="286" t="s">
        <v>84</v>
      </c>
      <c r="F334" s="286" t="s">
        <v>85</v>
      </c>
      <c r="G334" s="286" t="s">
        <v>378</v>
      </c>
      <c r="H334" s="286"/>
      <c r="I334" s="286"/>
      <c r="J334" s="286"/>
      <c r="K334" s="286"/>
      <c r="L334" s="286"/>
      <c r="M334" s="286"/>
      <c r="N334" s="286"/>
      <c r="O334" s="287" t="s">
        <v>222</v>
      </c>
      <c r="P334" s="283" t="s">
        <v>1179</v>
      </c>
      <c r="Q334" s="200" t="s">
        <v>1192</v>
      </c>
      <c r="R334" s="29" t="s">
        <v>234</v>
      </c>
      <c r="S334" s="201">
        <v>0</v>
      </c>
      <c r="T334" s="204"/>
      <c r="U334" s="204"/>
      <c r="V334" s="204"/>
      <c r="W334" s="204"/>
      <c r="X334" s="204"/>
      <c r="Y334" s="204"/>
      <c r="Z334" s="204"/>
      <c r="AA334" s="204"/>
      <c r="AB334" s="204"/>
      <c r="AC334" s="204"/>
      <c r="AD334" s="204"/>
      <c r="AE334" s="204"/>
      <c r="AF334" s="204"/>
      <c r="AG334" s="204"/>
      <c r="AH334" s="204"/>
      <c r="AI334" s="204"/>
      <c r="AJ334" s="204"/>
      <c r="AK334" s="204"/>
      <c r="AL334" s="204"/>
      <c r="AM334" s="204"/>
      <c r="AN334" s="204"/>
      <c r="AO334" s="204"/>
      <c r="AP334" s="204"/>
      <c r="AQ334" s="204"/>
      <c r="AR334" s="204"/>
      <c r="AS334" s="204"/>
      <c r="AT334" s="204"/>
      <c r="AU334" s="204"/>
      <c r="AV334" s="204"/>
      <c r="AW334" s="204"/>
      <c r="AX334" s="204"/>
      <c r="AY334" s="204"/>
      <c r="AZ334" s="237">
        <f t="shared" si="157"/>
        <v>0</v>
      </c>
      <c r="BA334" s="238">
        <f t="shared" si="158"/>
        <v>0</v>
      </c>
      <c r="BB334" s="238">
        <f>BD334/勤務日数!$E$20</f>
        <v>0</v>
      </c>
      <c r="BC334" s="238">
        <f t="shared" si="163"/>
        <v>0</v>
      </c>
      <c r="BD334" s="29">
        <f>(DAY(BE334)*24+HOUR(BE334)+MINUTE(BE334)/60)/勤務日数!$F$17</f>
        <v>0</v>
      </c>
      <c r="BE334" s="202">
        <f t="shared" si="164"/>
        <v>0</v>
      </c>
      <c r="BF334" s="238">
        <f>BH334/勤務日数!$E$20</f>
        <v>0</v>
      </c>
      <c r="BG334" s="238">
        <f t="shared" si="172"/>
        <v>0</v>
      </c>
      <c r="BH334" s="29">
        <f>(DAY(BI334)*24+HOUR(BI334)+MINUTE(BI334)/60)/勤務日数!$F$17</f>
        <v>0</v>
      </c>
      <c r="BI334" s="202">
        <f t="shared" si="165"/>
        <v>0</v>
      </c>
      <c r="BJ334" s="238">
        <f>BL334/勤務日数!$E$20</f>
        <v>0</v>
      </c>
      <c r="BK334" s="238">
        <f t="shared" si="173"/>
        <v>0</v>
      </c>
      <c r="BL334" s="29">
        <f>(DAY(BM334)*24+HOUR(BM334)+MINUTE(BM334)/60)/勤務日数!$F$17</f>
        <v>0</v>
      </c>
      <c r="BM334" s="202">
        <f t="shared" si="166"/>
        <v>0</v>
      </c>
      <c r="BN334" s="238">
        <f>BP334/勤務日数!$E$20</f>
        <v>0</v>
      </c>
      <c r="BO334" s="238">
        <f t="shared" si="169"/>
        <v>0</v>
      </c>
      <c r="BP334" s="29">
        <f>(DAY(BQ334)*24+HOUR(BQ334)+MINUTE(BQ334)/60)/勤務日数!$F$17</f>
        <v>0</v>
      </c>
      <c r="BQ334" s="202">
        <f t="shared" si="167"/>
        <v>0</v>
      </c>
      <c r="BR334" s="238">
        <f>BT334/勤務日数!$E$20</f>
        <v>0</v>
      </c>
      <c r="BS334" s="238">
        <f t="shared" si="170"/>
        <v>0</v>
      </c>
      <c r="BT334" s="29">
        <f>(DAY(BU334)*24+HOUR(BU334)+MINUTE(BU334)/60)/勤務日数!$F$17</f>
        <v>0</v>
      </c>
      <c r="BU334" s="202">
        <f t="shared" si="168"/>
        <v>0</v>
      </c>
    </row>
    <row r="335" spans="1:73" ht="12.6" customHeight="1">
      <c r="A335" s="174" t="str">
        <f t="shared" si="171"/>
        <v>STMF_BRANCH-1347</v>
      </c>
      <c r="B335" s="195">
        <v>7</v>
      </c>
      <c r="C335" s="240" t="s">
        <v>876</v>
      </c>
      <c r="D335" s="310" t="s">
        <v>365</v>
      </c>
      <c r="E335" s="286" t="s">
        <v>84</v>
      </c>
      <c r="F335" s="286" t="s">
        <v>85</v>
      </c>
      <c r="G335" s="286" t="s">
        <v>197</v>
      </c>
      <c r="H335" s="286" t="s">
        <v>351</v>
      </c>
      <c r="I335" s="286"/>
      <c r="J335" s="286"/>
      <c r="K335" s="286"/>
      <c r="L335" s="286"/>
      <c r="M335" s="286"/>
      <c r="N335" s="286"/>
      <c r="O335" s="287" t="s">
        <v>624</v>
      </c>
      <c r="P335" s="287" t="s">
        <v>1025</v>
      </c>
      <c r="Q335" s="216" t="s">
        <v>1212</v>
      </c>
      <c r="R335" s="29" t="s">
        <v>240</v>
      </c>
      <c r="S335" s="201">
        <v>0</v>
      </c>
      <c r="T335" s="204"/>
      <c r="U335" s="204"/>
      <c r="V335" s="204"/>
      <c r="W335" s="204"/>
      <c r="X335" s="204"/>
      <c r="Y335" s="204"/>
      <c r="Z335" s="204"/>
      <c r="AA335" s="204"/>
      <c r="AB335" s="204"/>
      <c r="AC335" s="204"/>
      <c r="AD335" s="204"/>
      <c r="AE335" s="204"/>
      <c r="AF335" s="204"/>
      <c r="AG335" s="204"/>
      <c r="AH335" s="204"/>
      <c r="AI335" s="204"/>
      <c r="AJ335" s="204"/>
      <c r="AK335" s="204"/>
      <c r="AL335" s="204"/>
      <c r="AM335" s="204"/>
      <c r="AN335" s="204"/>
      <c r="AO335" s="204"/>
      <c r="AP335" s="204"/>
      <c r="AQ335" s="204"/>
      <c r="AR335" s="204"/>
      <c r="AS335" s="204"/>
      <c r="AT335" s="204"/>
      <c r="AU335" s="204"/>
      <c r="AV335" s="204"/>
      <c r="AW335" s="204"/>
      <c r="AX335" s="204"/>
      <c r="AY335" s="204"/>
      <c r="AZ335" s="237">
        <f t="shared" si="157"/>
        <v>0</v>
      </c>
      <c r="BA335" s="238">
        <f t="shared" si="158"/>
        <v>0</v>
      </c>
      <c r="BB335" s="238">
        <f>BD335/勤務日数!$E$20</f>
        <v>0</v>
      </c>
      <c r="BC335" s="238">
        <f t="shared" si="163"/>
        <v>0</v>
      </c>
      <c r="BD335" s="29">
        <f>(DAY(BE335)*24+HOUR(BE335)+MINUTE(BE335)/60)/勤務日数!$F$17</f>
        <v>0</v>
      </c>
      <c r="BE335" s="202">
        <f t="shared" si="164"/>
        <v>0</v>
      </c>
      <c r="BF335" s="238">
        <f>BH335/勤務日数!$E$20</f>
        <v>0</v>
      </c>
      <c r="BG335" s="238">
        <f t="shared" si="172"/>
        <v>0</v>
      </c>
      <c r="BH335" s="29">
        <f>(DAY(BI335)*24+HOUR(BI335)+MINUTE(BI335)/60)/勤務日数!$F$17</f>
        <v>0</v>
      </c>
      <c r="BI335" s="202">
        <f t="shared" si="165"/>
        <v>0</v>
      </c>
      <c r="BJ335" s="238">
        <f>BL335/勤務日数!$E$20</f>
        <v>0</v>
      </c>
      <c r="BK335" s="238">
        <f t="shared" si="173"/>
        <v>0</v>
      </c>
      <c r="BL335" s="29">
        <f>(DAY(BM335)*24+HOUR(BM335)+MINUTE(BM335)/60)/勤務日数!$F$17</f>
        <v>0</v>
      </c>
      <c r="BM335" s="202">
        <f t="shared" si="166"/>
        <v>0</v>
      </c>
      <c r="BN335" s="238">
        <f>BP335/勤務日数!$E$20</f>
        <v>0</v>
      </c>
      <c r="BO335" s="238">
        <f t="shared" si="169"/>
        <v>0</v>
      </c>
      <c r="BP335" s="29">
        <f>(DAY(BQ335)*24+HOUR(BQ335)+MINUTE(BQ335)/60)/勤務日数!$F$17</f>
        <v>0</v>
      </c>
      <c r="BQ335" s="202">
        <f t="shared" si="167"/>
        <v>0</v>
      </c>
      <c r="BR335" s="238">
        <f>BT335/勤務日数!$E$20</f>
        <v>0</v>
      </c>
      <c r="BS335" s="238">
        <f t="shared" si="170"/>
        <v>0</v>
      </c>
      <c r="BT335" s="29">
        <f>(DAY(BU335)*24+HOUR(BU335)+MINUTE(BU335)/60)/勤務日数!$F$17</f>
        <v>0</v>
      </c>
      <c r="BU335" s="202">
        <f t="shared" si="168"/>
        <v>0</v>
      </c>
    </row>
    <row r="336" spans="1:73" ht="12.6" customHeight="1">
      <c r="A336" s="174" t="str">
        <f t="shared" si="171"/>
        <v>STMF_BRANCH-1356</v>
      </c>
      <c r="B336" s="195">
        <v>8</v>
      </c>
      <c r="C336" s="240" t="s">
        <v>876</v>
      </c>
      <c r="D336" s="310" t="s">
        <v>365</v>
      </c>
      <c r="E336" s="286" t="s">
        <v>84</v>
      </c>
      <c r="F336" s="286" t="s">
        <v>85</v>
      </c>
      <c r="G336" s="286" t="s">
        <v>197</v>
      </c>
      <c r="H336" s="286" t="s">
        <v>351</v>
      </c>
      <c r="I336" s="286"/>
      <c r="J336" s="286"/>
      <c r="K336" s="286"/>
      <c r="L336" s="286"/>
      <c r="M336" s="286"/>
      <c r="N336" s="286"/>
      <c r="O336" s="287" t="s">
        <v>624</v>
      </c>
      <c r="P336" s="283" t="s">
        <v>1228</v>
      </c>
      <c r="Q336" s="216" t="s">
        <v>1229</v>
      </c>
      <c r="R336" s="29" t="s">
        <v>240</v>
      </c>
      <c r="S336" s="201">
        <v>0</v>
      </c>
      <c r="T336" s="204"/>
      <c r="U336" s="204"/>
      <c r="V336" s="204"/>
      <c r="W336" s="204"/>
      <c r="X336" s="204"/>
      <c r="Y336" s="204"/>
      <c r="Z336" s="204"/>
      <c r="AA336" s="204"/>
      <c r="AB336" s="204"/>
      <c r="AC336" s="204"/>
      <c r="AD336" s="204"/>
      <c r="AE336" s="204"/>
      <c r="AF336" s="204"/>
      <c r="AG336" s="204"/>
      <c r="AH336" s="204"/>
      <c r="AI336" s="204"/>
      <c r="AJ336" s="204"/>
      <c r="AK336" s="204"/>
      <c r="AL336" s="204"/>
      <c r="AM336" s="204"/>
      <c r="AN336" s="204"/>
      <c r="AO336" s="204"/>
      <c r="AP336" s="204"/>
      <c r="AQ336" s="204"/>
      <c r="AR336" s="204"/>
      <c r="AS336" s="204"/>
      <c r="AT336" s="204"/>
      <c r="AU336" s="204"/>
      <c r="AV336" s="204"/>
      <c r="AW336" s="204"/>
      <c r="AX336" s="204"/>
      <c r="AY336" s="204"/>
      <c r="AZ336" s="237">
        <f t="shared" si="157"/>
        <v>0</v>
      </c>
      <c r="BA336" s="238">
        <f t="shared" si="158"/>
        <v>0</v>
      </c>
      <c r="BB336" s="238">
        <f>BD336/勤務日数!$E$20</f>
        <v>0</v>
      </c>
      <c r="BC336" s="238">
        <f t="shared" si="163"/>
        <v>0</v>
      </c>
      <c r="BD336" s="29">
        <f>(DAY(BE336)*24+HOUR(BE336)+MINUTE(BE336)/60)/勤務日数!$F$17</f>
        <v>0</v>
      </c>
      <c r="BE336" s="202">
        <f t="shared" si="164"/>
        <v>0</v>
      </c>
      <c r="BF336" s="238">
        <f>BH336/勤務日数!$E$20</f>
        <v>0</v>
      </c>
      <c r="BG336" s="238">
        <f t="shared" si="172"/>
        <v>0</v>
      </c>
      <c r="BH336" s="29">
        <f>(DAY(BI336)*24+HOUR(BI336)+MINUTE(BI336)/60)/勤務日数!$F$17</f>
        <v>0</v>
      </c>
      <c r="BI336" s="202">
        <f t="shared" si="165"/>
        <v>0</v>
      </c>
      <c r="BJ336" s="238">
        <f>BL336/勤務日数!$E$20</f>
        <v>0</v>
      </c>
      <c r="BK336" s="238">
        <f t="shared" si="173"/>
        <v>0</v>
      </c>
      <c r="BL336" s="29">
        <f>(DAY(BM336)*24+HOUR(BM336)+MINUTE(BM336)/60)/勤務日数!$F$17</f>
        <v>0</v>
      </c>
      <c r="BM336" s="202">
        <f t="shared" si="166"/>
        <v>0</v>
      </c>
      <c r="BN336" s="238">
        <f>BP336/勤務日数!$E$20</f>
        <v>0</v>
      </c>
      <c r="BO336" s="238">
        <f t="shared" si="169"/>
        <v>0</v>
      </c>
      <c r="BP336" s="29">
        <f>(DAY(BQ336)*24+HOUR(BQ336)+MINUTE(BQ336)/60)/勤務日数!$F$17</f>
        <v>0</v>
      </c>
      <c r="BQ336" s="202">
        <f t="shared" si="167"/>
        <v>0</v>
      </c>
      <c r="BR336" s="238">
        <f>BT336/勤務日数!$E$20</f>
        <v>0</v>
      </c>
      <c r="BS336" s="238">
        <f t="shared" si="170"/>
        <v>0</v>
      </c>
      <c r="BT336" s="29">
        <f>(DAY(BU336)*24+HOUR(BU336)+MINUTE(BU336)/60)/勤務日数!$F$17</f>
        <v>0</v>
      </c>
      <c r="BU336" s="202">
        <f t="shared" si="168"/>
        <v>0</v>
      </c>
    </row>
    <row r="337" spans="1:73" ht="12.6" customHeight="1">
      <c r="A337" s="174" t="str">
        <f t="shared" si="171"/>
        <v/>
      </c>
      <c r="B337" s="195">
        <v>1</v>
      </c>
      <c r="C337" s="240" t="s">
        <v>479</v>
      </c>
      <c r="D337" s="310" t="s">
        <v>350</v>
      </c>
      <c r="E337" s="286" t="s">
        <v>693</v>
      </c>
      <c r="F337" s="286" t="s">
        <v>720</v>
      </c>
      <c r="G337" s="286" t="s">
        <v>379</v>
      </c>
      <c r="H337" s="286" t="s">
        <v>380</v>
      </c>
      <c r="I337" s="286"/>
      <c r="J337" s="286"/>
      <c r="K337" s="286"/>
      <c r="L337" s="286"/>
      <c r="M337" s="286"/>
      <c r="N337" s="286"/>
      <c r="O337" s="287" t="s">
        <v>222</v>
      </c>
      <c r="P337" s="283"/>
      <c r="Q337" s="200" t="s">
        <v>819</v>
      </c>
      <c r="R337" s="29" t="s">
        <v>721</v>
      </c>
      <c r="S337" s="201">
        <v>0</v>
      </c>
      <c r="T337" s="204"/>
      <c r="U337" s="204"/>
      <c r="V337" s="204"/>
      <c r="W337" s="204"/>
      <c r="X337" s="204"/>
      <c r="Y337" s="204"/>
      <c r="Z337" s="204"/>
      <c r="AA337" s="204"/>
      <c r="AB337" s="204"/>
      <c r="AC337" s="204"/>
      <c r="AD337" s="204"/>
      <c r="AE337" s="204"/>
      <c r="AF337" s="204"/>
      <c r="AG337" s="204"/>
      <c r="AH337" s="204"/>
      <c r="AI337" s="204"/>
      <c r="AJ337" s="204"/>
      <c r="AK337" s="204"/>
      <c r="AL337" s="204"/>
      <c r="AM337" s="204"/>
      <c r="AN337" s="204"/>
      <c r="AO337" s="204"/>
      <c r="AP337" s="204"/>
      <c r="AQ337" s="204"/>
      <c r="AR337" s="204"/>
      <c r="AS337" s="204"/>
      <c r="AT337" s="204"/>
      <c r="AU337" s="204"/>
      <c r="AV337" s="204"/>
      <c r="AW337" s="204"/>
      <c r="AX337" s="204"/>
      <c r="AY337" s="204"/>
      <c r="AZ337" s="237">
        <f t="shared" si="157"/>
        <v>0</v>
      </c>
      <c r="BA337" s="238">
        <f t="shared" si="158"/>
        <v>0</v>
      </c>
      <c r="BB337" s="238">
        <f>BD337/勤務日数!$E$20</f>
        <v>0</v>
      </c>
      <c r="BC337" s="238">
        <f t="shared" si="163"/>
        <v>0</v>
      </c>
      <c r="BD337" s="29">
        <f>(DAY(BE337)*24+HOUR(BE337)+MINUTE(BE337)/60)/勤務日数!$F$17</f>
        <v>0</v>
      </c>
      <c r="BE337" s="202">
        <f t="shared" si="164"/>
        <v>0</v>
      </c>
      <c r="BF337" s="238">
        <f>BH337/勤務日数!$E$20</f>
        <v>0</v>
      </c>
      <c r="BG337" s="238">
        <f t="shared" si="172"/>
        <v>0</v>
      </c>
      <c r="BH337" s="29">
        <f>(DAY(BI337)*24+HOUR(BI337)+MINUTE(BI337)/60)/勤務日数!$F$17</f>
        <v>0</v>
      </c>
      <c r="BI337" s="202">
        <f t="shared" si="165"/>
        <v>0</v>
      </c>
      <c r="BJ337" s="238">
        <f>BL337/勤務日数!$E$20</f>
        <v>0</v>
      </c>
      <c r="BK337" s="238">
        <f t="shared" si="173"/>
        <v>0</v>
      </c>
      <c r="BL337" s="29">
        <f>(DAY(BM337)*24+HOUR(BM337)+MINUTE(BM337)/60)/勤務日数!$F$17</f>
        <v>0</v>
      </c>
      <c r="BM337" s="202">
        <f t="shared" si="166"/>
        <v>0</v>
      </c>
      <c r="BN337" s="238">
        <f>BP337/勤務日数!$E$20</f>
        <v>0</v>
      </c>
      <c r="BO337" s="238">
        <f t="shared" si="169"/>
        <v>0</v>
      </c>
      <c r="BP337" s="29">
        <f>(DAY(BQ337)*24+HOUR(BQ337)+MINUTE(BQ337)/60)/勤務日数!$F$17</f>
        <v>0</v>
      </c>
      <c r="BQ337" s="202">
        <f t="shared" si="167"/>
        <v>0</v>
      </c>
      <c r="BR337" s="238">
        <f>BT337/勤務日数!$E$20</f>
        <v>0</v>
      </c>
      <c r="BS337" s="238">
        <f t="shared" si="170"/>
        <v>0</v>
      </c>
      <c r="BT337" s="29">
        <f>(DAY(BU337)*24+HOUR(BU337)+MINUTE(BU337)/60)/勤務日数!$F$17</f>
        <v>0</v>
      </c>
      <c r="BU337" s="202">
        <f t="shared" si="168"/>
        <v>0</v>
      </c>
    </row>
    <row r="338" spans="1:73" ht="12.6" customHeight="1">
      <c r="A338" s="174" t="str">
        <f t="shared" si="171"/>
        <v>APF-33</v>
      </c>
      <c r="B338" s="195">
        <v>2</v>
      </c>
      <c r="C338" s="240" t="s">
        <v>479</v>
      </c>
      <c r="D338" s="310" t="s">
        <v>350</v>
      </c>
      <c r="E338" s="286" t="s">
        <v>693</v>
      </c>
      <c r="F338" s="286" t="s">
        <v>720</v>
      </c>
      <c r="G338" s="286" t="s">
        <v>749</v>
      </c>
      <c r="H338" s="286"/>
      <c r="I338" s="286"/>
      <c r="J338" s="286"/>
      <c r="K338" s="286"/>
      <c r="L338" s="286"/>
      <c r="M338" s="286"/>
      <c r="N338" s="286"/>
      <c r="O338" s="287"/>
      <c r="P338" s="283" t="s">
        <v>796</v>
      </c>
      <c r="Q338" s="200" t="s">
        <v>797</v>
      </c>
      <c r="R338" s="29" t="s">
        <v>750</v>
      </c>
      <c r="S338" s="201">
        <v>0</v>
      </c>
      <c r="T338" s="204"/>
      <c r="U338" s="204"/>
      <c r="V338" s="204"/>
      <c r="W338" s="204"/>
      <c r="X338" s="204"/>
      <c r="Y338" s="204"/>
      <c r="Z338" s="204"/>
      <c r="AA338" s="204"/>
      <c r="AB338" s="204"/>
      <c r="AC338" s="204"/>
      <c r="AD338" s="204"/>
      <c r="AE338" s="204"/>
      <c r="AF338" s="204"/>
      <c r="AG338" s="204"/>
      <c r="AH338" s="204"/>
      <c r="AI338" s="204"/>
      <c r="AJ338" s="204"/>
      <c r="AK338" s="204"/>
      <c r="AL338" s="204"/>
      <c r="AM338" s="204"/>
      <c r="AN338" s="204"/>
      <c r="AO338" s="204"/>
      <c r="AP338" s="204"/>
      <c r="AQ338" s="204"/>
      <c r="AR338" s="204"/>
      <c r="AS338" s="204"/>
      <c r="AT338" s="204"/>
      <c r="AU338" s="204"/>
      <c r="AV338" s="204"/>
      <c r="AW338" s="204"/>
      <c r="AX338" s="204"/>
      <c r="AY338" s="204"/>
      <c r="AZ338" s="237">
        <f t="shared" si="157"/>
        <v>0</v>
      </c>
      <c r="BA338" s="238">
        <f t="shared" si="158"/>
        <v>0</v>
      </c>
      <c r="BB338" s="238">
        <f>BD338/勤務日数!$E$20</f>
        <v>0</v>
      </c>
      <c r="BC338" s="238">
        <f t="shared" si="163"/>
        <v>0</v>
      </c>
      <c r="BD338" s="29">
        <f>(DAY(BE338)*24+HOUR(BE338)+MINUTE(BE338)/60)/勤務日数!$F$17</f>
        <v>0</v>
      </c>
      <c r="BE338" s="202">
        <f t="shared" si="164"/>
        <v>0</v>
      </c>
      <c r="BF338" s="238">
        <f>BH338/勤務日数!$E$20</f>
        <v>0</v>
      </c>
      <c r="BG338" s="238">
        <f t="shared" si="172"/>
        <v>0</v>
      </c>
      <c r="BH338" s="29">
        <f>(DAY(BI338)*24+HOUR(BI338)+MINUTE(BI338)/60)/勤務日数!$F$17</f>
        <v>0</v>
      </c>
      <c r="BI338" s="202">
        <f t="shared" si="165"/>
        <v>0</v>
      </c>
      <c r="BJ338" s="238">
        <f>BL338/勤務日数!$E$20</f>
        <v>0</v>
      </c>
      <c r="BK338" s="238">
        <f t="shared" si="173"/>
        <v>0</v>
      </c>
      <c r="BL338" s="29">
        <f>(DAY(BM338)*24+HOUR(BM338)+MINUTE(BM338)/60)/勤務日数!$F$17</f>
        <v>0</v>
      </c>
      <c r="BM338" s="202">
        <f t="shared" si="166"/>
        <v>0</v>
      </c>
      <c r="BN338" s="238">
        <f>BP338/勤務日数!$E$20</f>
        <v>0</v>
      </c>
      <c r="BO338" s="238">
        <f t="shared" si="169"/>
        <v>0</v>
      </c>
      <c r="BP338" s="29">
        <f>(DAY(BQ338)*24+HOUR(BQ338)+MINUTE(BQ338)/60)/勤務日数!$F$17</f>
        <v>0</v>
      </c>
      <c r="BQ338" s="202">
        <f t="shared" si="167"/>
        <v>0</v>
      </c>
      <c r="BR338" s="238">
        <f>BT338/勤務日数!$E$20</f>
        <v>0</v>
      </c>
      <c r="BS338" s="238">
        <f t="shared" si="170"/>
        <v>0</v>
      </c>
      <c r="BT338" s="29">
        <f>(DAY(BU338)*24+HOUR(BU338)+MINUTE(BU338)/60)/勤務日数!$F$17</f>
        <v>0</v>
      </c>
      <c r="BU338" s="202">
        <f t="shared" si="168"/>
        <v>0</v>
      </c>
    </row>
    <row r="339" spans="1:73" ht="12.6" customHeight="1">
      <c r="A339" s="174" t="str">
        <f t="shared" si="171"/>
        <v>APF-11</v>
      </c>
      <c r="B339" s="195">
        <v>3</v>
      </c>
      <c r="C339" s="240" t="s">
        <v>479</v>
      </c>
      <c r="D339" s="310" t="s">
        <v>350</v>
      </c>
      <c r="E339" s="286" t="s">
        <v>693</v>
      </c>
      <c r="F339" s="286" t="s">
        <v>720</v>
      </c>
      <c r="G339" s="286" t="s">
        <v>749</v>
      </c>
      <c r="H339" s="286"/>
      <c r="I339" s="286"/>
      <c r="J339" s="286"/>
      <c r="K339" s="286"/>
      <c r="L339" s="286"/>
      <c r="M339" s="286"/>
      <c r="N339" s="286"/>
      <c r="O339" s="287"/>
      <c r="P339" s="287" t="s">
        <v>753</v>
      </c>
      <c r="Q339" s="216" t="s">
        <v>754</v>
      </c>
      <c r="R339" s="29" t="s">
        <v>750</v>
      </c>
      <c r="S339" s="201">
        <v>0</v>
      </c>
      <c r="T339" s="204"/>
      <c r="U339" s="204"/>
      <c r="V339" s="204"/>
      <c r="W339" s="204"/>
      <c r="X339" s="204"/>
      <c r="Y339" s="204"/>
      <c r="Z339" s="204"/>
      <c r="AA339" s="204"/>
      <c r="AB339" s="204"/>
      <c r="AC339" s="204"/>
      <c r="AD339" s="204"/>
      <c r="AE339" s="204"/>
      <c r="AF339" s="204"/>
      <c r="AG339" s="204"/>
      <c r="AH339" s="204"/>
      <c r="AI339" s="204"/>
      <c r="AJ339" s="204"/>
      <c r="AK339" s="204"/>
      <c r="AL339" s="204"/>
      <c r="AM339" s="204"/>
      <c r="AN339" s="204"/>
      <c r="AO339" s="204"/>
      <c r="AP339" s="204"/>
      <c r="AQ339" s="204"/>
      <c r="AR339" s="204"/>
      <c r="AS339" s="204"/>
      <c r="AT339" s="204"/>
      <c r="AU339" s="204"/>
      <c r="AV339" s="204"/>
      <c r="AW339" s="204"/>
      <c r="AX339" s="204"/>
      <c r="AY339" s="204"/>
      <c r="AZ339" s="237">
        <f t="shared" si="157"/>
        <v>0</v>
      </c>
      <c r="BA339" s="238">
        <f t="shared" si="158"/>
        <v>0</v>
      </c>
      <c r="BB339" s="238">
        <f>BD339/勤務日数!$E$20</f>
        <v>0</v>
      </c>
      <c r="BC339" s="238">
        <f t="shared" si="163"/>
        <v>0</v>
      </c>
      <c r="BD339" s="29">
        <f>(DAY(BE339)*24+HOUR(BE339)+MINUTE(BE339)/60)/勤務日数!$F$17</f>
        <v>0</v>
      </c>
      <c r="BE339" s="202">
        <f t="shared" si="164"/>
        <v>0</v>
      </c>
      <c r="BF339" s="238">
        <f>BH339/勤務日数!$E$20</f>
        <v>0</v>
      </c>
      <c r="BG339" s="238">
        <f t="shared" si="172"/>
        <v>0</v>
      </c>
      <c r="BH339" s="29">
        <f>(DAY(BI339)*24+HOUR(BI339)+MINUTE(BI339)/60)/勤務日数!$F$17</f>
        <v>0</v>
      </c>
      <c r="BI339" s="202">
        <f t="shared" si="165"/>
        <v>0</v>
      </c>
      <c r="BJ339" s="238">
        <f>BL339/勤務日数!$E$20</f>
        <v>0</v>
      </c>
      <c r="BK339" s="238">
        <f t="shared" si="173"/>
        <v>0</v>
      </c>
      <c r="BL339" s="29">
        <f>(DAY(BM339)*24+HOUR(BM339)+MINUTE(BM339)/60)/勤務日数!$F$17</f>
        <v>0</v>
      </c>
      <c r="BM339" s="202">
        <f t="shared" si="166"/>
        <v>0</v>
      </c>
      <c r="BN339" s="238">
        <f>BP339/勤務日数!$E$20</f>
        <v>0</v>
      </c>
      <c r="BO339" s="238">
        <f t="shared" si="169"/>
        <v>0</v>
      </c>
      <c r="BP339" s="29">
        <f>(DAY(BQ339)*24+HOUR(BQ339)+MINUTE(BQ339)/60)/勤務日数!$F$17</f>
        <v>0</v>
      </c>
      <c r="BQ339" s="202">
        <f t="shared" si="167"/>
        <v>0</v>
      </c>
      <c r="BR339" s="238">
        <f>BT339/勤務日数!$E$20</f>
        <v>0</v>
      </c>
      <c r="BS339" s="238">
        <f t="shared" si="170"/>
        <v>0</v>
      </c>
      <c r="BT339" s="29">
        <f>(DAY(BU339)*24+HOUR(BU339)+MINUTE(BU339)/60)/勤務日数!$F$17</f>
        <v>0</v>
      </c>
      <c r="BU339" s="202">
        <f t="shared" si="168"/>
        <v>0</v>
      </c>
    </row>
    <row r="340" spans="1:73" ht="12.6" customHeight="1">
      <c r="A340" s="174" t="str">
        <f t="shared" si="171"/>
        <v>APF-47</v>
      </c>
      <c r="B340" s="195">
        <v>4</v>
      </c>
      <c r="C340" s="240" t="s">
        <v>479</v>
      </c>
      <c r="D340" s="310" t="s">
        <v>350</v>
      </c>
      <c r="E340" s="286" t="s">
        <v>693</v>
      </c>
      <c r="F340" s="286" t="s">
        <v>720</v>
      </c>
      <c r="G340" s="286" t="s">
        <v>749</v>
      </c>
      <c r="H340" s="286"/>
      <c r="I340" s="286"/>
      <c r="J340" s="286"/>
      <c r="K340" s="286"/>
      <c r="L340" s="286"/>
      <c r="M340" s="286"/>
      <c r="N340" s="286"/>
      <c r="O340" s="287"/>
      <c r="P340" s="283" t="s">
        <v>894</v>
      </c>
      <c r="Q340" s="200" t="s">
        <v>895</v>
      </c>
      <c r="R340" s="29" t="s">
        <v>750</v>
      </c>
      <c r="S340" s="201">
        <v>0</v>
      </c>
      <c r="T340" s="204"/>
      <c r="U340" s="204"/>
      <c r="V340" s="204"/>
      <c r="W340" s="204"/>
      <c r="X340" s="204"/>
      <c r="Y340" s="204"/>
      <c r="Z340" s="204"/>
      <c r="AA340" s="204"/>
      <c r="AB340" s="204"/>
      <c r="AC340" s="204"/>
      <c r="AD340" s="204"/>
      <c r="AE340" s="204"/>
      <c r="AF340" s="204"/>
      <c r="AG340" s="204"/>
      <c r="AH340" s="204"/>
      <c r="AI340" s="204"/>
      <c r="AJ340" s="204"/>
      <c r="AK340" s="204"/>
      <c r="AL340" s="204"/>
      <c r="AM340" s="204"/>
      <c r="AN340" s="204"/>
      <c r="AO340" s="204"/>
      <c r="AP340" s="204"/>
      <c r="AQ340" s="204"/>
      <c r="AR340" s="204"/>
      <c r="AS340" s="204"/>
      <c r="AT340" s="204"/>
      <c r="AU340" s="204"/>
      <c r="AV340" s="204"/>
      <c r="AW340" s="204"/>
      <c r="AX340" s="204"/>
      <c r="AY340" s="204"/>
      <c r="AZ340" s="237">
        <f t="shared" si="157"/>
        <v>0</v>
      </c>
      <c r="BA340" s="238">
        <f t="shared" si="158"/>
        <v>0</v>
      </c>
      <c r="BB340" s="238">
        <f>BD340/勤務日数!$E$20</f>
        <v>0</v>
      </c>
      <c r="BC340" s="238">
        <f t="shared" si="163"/>
        <v>0</v>
      </c>
      <c r="BD340" s="29">
        <f>(DAY(BE340)*24+HOUR(BE340)+MINUTE(BE340)/60)/勤務日数!$F$17</f>
        <v>0</v>
      </c>
      <c r="BE340" s="202">
        <f t="shared" si="164"/>
        <v>0</v>
      </c>
      <c r="BF340" s="238">
        <f>BH340/勤務日数!$E$20</f>
        <v>0</v>
      </c>
      <c r="BG340" s="238">
        <f t="shared" si="172"/>
        <v>0</v>
      </c>
      <c r="BH340" s="29">
        <f>(DAY(BI340)*24+HOUR(BI340)+MINUTE(BI340)/60)/勤務日数!$F$17</f>
        <v>0</v>
      </c>
      <c r="BI340" s="202">
        <f t="shared" si="165"/>
        <v>0</v>
      </c>
      <c r="BJ340" s="238">
        <f>BL340/勤務日数!$E$20</f>
        <v>0</v>
      </c>
      <c r="BK340" s="238">
        <f t="shared" si="173"/>
        <v>0</v>
      </c>
      <c r="BL340" s="29">
        <f>(DAY(BM340)*24+HOUR(BM340)+MINUTE(BM340)/60)/勤務日数!$F$17</f>
        <v>0</v>
      </c>
      <c r="BM340" s="202">
        <f t="shared" si="166"/>
        <v>0</v>
      </c>
      <c r="BN340" s="238">
        <f>BP340/勤務日数!$E$20</f>
        <v>0</v>
      </c>
      <c r="BO340" s="238">
        <f t="shared" si="169"/>
        <v>0</v>
      </c>
      <c r="BP340" s="29">
        <f>(DAY(BQ340)*24+HOUR(BQ340)+MINUTE(BQ340)/60)/勤務日数!$F$17</f>
        <v>0</v>
      </c>
      <c r="BQ340" s="202">
        <f t="shared" si="167"/>
        <v>0</v>
      </c>
      <c r="BR340" s="238">
        <f>BT340/勤務日数!$E$20</f>
        <v>0</v>
      </c>
      <c r="BS340" s="238">
        <f t="shared" si="170"/>
        <v>0</v>
      </c>
      <c r="BT340" s="29">
        <f>(DAY(BU340)*24+HOUR(BU340)+MINUTE(BU340)/60)/勤務日数!$F$17</f>
        <v>0</v>
      </c>
      <c r="BU340" s="202">
        <f t="shared" si="168"/>
        <v>0</v>
      </c>
    </row>
    <row r="341" spans="1:73" ht="12.6" customHeight="1">
      <c r="A341" s="174" t="str">
        <f t="shared" si="171"/>
        <v>APF-50</v>
      </c>
      <c r="B341" s="195">
        <v>5</v>
      </c>
      <c r="C341" s="240" t="s">
        <v>479</v>
      </c>
      <c r="D341" s="310" t="s">
        <v>350</v>
      </c>
      <c r="E341" s="286" t="s">
        <v>693</v>
      </c>
      <c r="F341" s="286" t="s">
        <v>720</v>
      </c>
      <c r="G341" s="286" t="s">
        <v>749</v>
      </c>
      <c r="H341" s="286"/>
      <c r="I341" s="286"/>
      <c r="J341" s="286"/>
      <c r="K341" s="286"/>
      <c r="L341" s="286"/>
      <c r="M341" s="286"/>
      <c r="N341" s="286"/>
      <c r="O341" s="287"/>
      <c r="P341" s="283" t="s">
        <v>942</v>
      </c>
      <c r="Q341" s="216" t="s">
        <v>943</v>
      </c>
      <c r="R341" s="29" t="s">
        <v>750</v>
      </c>
      <c r="S341" s="201">
        <v>0</v>
      </c>
      <c r="T341" s="204"/>
      <c r="U341" s="204"/>
      <c r="V341" s="204"/>
      <c r="W341" s="204"/>
      <c r="X341" s="204"/>
      <c r="Y341" s="204"/>
      <c r="Z341" s="204"/>
      <c r="AA341" s="204"/>
      <c r="AB341" s="204"/>
      <c r="AC341" s="204"/>
      <c r="AD341" s="204"/>
      <c r="AE341" s="204"/>
      <c r="AF341" s="204"/>
      <c r="AG341" s="204"/>
      <c r="AH341" s="204"/>
      <c r="AI341" s="204"/>
      <c r="AJ341" s="204"/>
      <c r="AK341" s="204"/>
      <c r="AL341" s="204"/>
      <c r="AM341" s="204"/>
      <c r="AN341" s="204"/>
      <c r="AO341" s="204"/>
      <c r="AP341" s="204"/>
      <c r="AQ341" s="204"/>
      <c r="AR341" s="204"/>
      <c r="AS341" s="204"/>
      <c r="AT341" s="204"/>
      <c r="AU341" s="204"/>
      <c r="AV341" s="204"/>
      <c r="AW341" s="204"/>
      <c r="AX341" s="204"/>
      <c r="AY341" s="204"/>
      <c r="AZ341" s="237">
        <f t="shared" si="157"/>
        <v>0</v>
      </c>
      <c r="BA341" s="238">
        <f t="shared" si="158"/>
        <v>0</v>
      </c>
      <c r="BB341" s="238">
        <f>BD341/勤務日数!$E$20</f>
        <v>0</v>
      </c>
      <c r="BC341" s="238">
        <f t="shared" si="163"/>
        <v>0</v>
      </c>
      <c r="BD341" s="29">
        <f>(DAY(BE341)*24+HOUR(BE341)+MINUTE(BE341)/60)/勤務日数!$F$17</f>
        <v>0</v>
      </c>
      <c r="BE341" s="202">
        <f t="shared" si="164"/>
        <v>0</v>
      </c>
      <c r="BF341" s="238">
        <f>BH341/勤務日数!$E$20</f>
        <v>0</v>
      </c>
      <c r="BG341" s="238">
        <f t="shared" si="172"/>
        <v>0</v>
      </c>
      <c r="BH341" s="29">
        <f>(DAY(BI341)*24+HOUR(BI341)+MINUTE(BI341)/60)/勤務日数!$F$17</f>
        <v>0</v>
      </c>
      <c r="BI341" s="202">
        <f t="shared" si="165"/>
        <v>0</v>
      </c>
      <c r="BJ341" s="238">
        <f>BL341/勤務日数!$E$20</f>
        <v>0</v>
      </c>
      <c r="BK341" s="238">
        <f t="shared" si="173"/>
        <v>0</v>
      </c>
      <c r="BL341" s="29">
        <f>(DAY(BM341)*24+HOUR(BM341)+MINUTE(BM341)/60)/勤務日数!$F$17</f>
        <v>0</v>
      </c>
      <c r="BM341" s="202">
        <f t="shared" si="166"/>
        <v>0</v>
      </c>
      <c r="BN341" s="238">
        <f>BP341/勤務日数!$E$20</f>
        <v>0</v>
      </c>
      <c r="BO341" s="238">
        <f t="shared" si="169"/>
        <v>0</v>
      </c>
      <c r="BP341" s="29">
        <f>(DAY(BQ341)*24+HOUR(BQ341)+MINUTE(BQ341)/60)/勤務日数!$F$17</f>
        <v>0</v>
      </c>
      <c r="BQ341" s="202">
        <f t="shared" si="167"/>
        <v>0</v>
      </c>
      <c r="BR341" s="238">
        <f>BT341/勤務日数!$E$20</f>
        <v>0</v>
      </c>
      <c r="BS341" s="238">
        <f t="shared" si="170"/>
        <v>0</v>
      </c>
      <c r="BT341" s="29">
        <f>(DAY(BU341)*24+HOUR(BU341)+MINUTE(BU341)/60)/勤務日数!$F$17</f>
        <v>0</v>
      </c>
      <c r="BU341" s="202">
        <f t="shared" si="168"/>
        <v>0</v>
      </c>
    </row>
    <row r="342" spans="1:73" ht="12.6" customHeight="1">
      <c r="A342" s="174" t="str">
        <f t="shared" si="171"/>
        <v>APF-51</v>
      </c>
      <c r="B342" s="195">
        <v>6</v>
      </c>
      <c r="C342" s="240" t="s">
        <v>479</v>
      </c>
      <c r="D342" s="310" t="s">
        <v>350</v>
      </c>
      <c r="E342" s="286" t="s">
        <v>693</v>
      </c>
      <c r="F342" s="286" t="s">
        <v>720</v>
      </c>
      <c r="G342" s="286" t="s">
        <v>749</v>
      </c>
      <c r="H342" s="286"/>
      <c r="I342" s="286"/>
      <c r="J342" s="286"/>
      <c r="K342" s="286"/>
      <c r="L342" s="286"/>
      <c r="M342" s="286"/>
      <c r="N342" s="286"/>
      <c r="O342" s="287"/>
      <c r="P342" s="283" t="s">
        <v>944</v>
      </c>
      <c r="Q342" s="200" t="s">
        <v>945</v>
      </c>
      <c r="R342" s="29" t="s">
        <v>750</v>
      </c>
      <c r="S342" s="201">
        <v>0</v>
      </c>
      <c r="T342" s="204"/>
      <c r="U342" s="204"/>
      <c r="V342" s="204"/>
      <c r="W342" s="204"/>
      <c r="X342" s="204"/>
      <c r="Y342" s="204"/>
      <c r="Z342" s="204"/>
      <c r="AA342" s="204"/>
      <c r="AB342" s="204"/>
      <c r="AC342" s="204"/>
      <c r="AD342" s="204"/>
      <c r="AE342" s="204"/>
      <c r="AF342" s="204"/>
      <c r="AG342" s="204"/>
      <c r="AH342" s="204"/>
      <c r="AI342" s="204"/>
      <c r="AJ342" s="204"/>
      <c r="AK342" s="204"/>
      <c r="AL342" s="204"/>
      <c r="AM342" s="204"/>
      <c r="AN342" s="204"/>
      <c r="AO342" s="204"/>
      <c r="AP342" s="204"/>
      <c r="AQ342" s="204"/>
      <c r="AR342" s="204"/>
      <c r="AS342" s="204"/>
      <c r="AT342" s="204"/>
      <c r="AU342" s="204"/>
      <c r="AV342" s="204"/>
      <c r="AW342" s="204"/>
      <c r="AX342" s="204"/>
      <c r="AY342" s="204"/>
      <c r="AZ342" s="237">
        <f t="shared" si="157"/>
        <v>0</v>
      </c>
      <c r="BA342" s="238">
        <f t="shared" si="158"/>
        <v>0</v>
      </c>
      <c r="BB342" s="238">
        <f>BD342/勤務日数!$E$20</f>
        <v>0</v>
      </c>
      <c r="BC342" s="238">
        <f t="shared" si="163"/>
        <v>0</v>
      </c>
      <c r="BD342" s="29">
        <f>(DAY(BE342)*24+HOUR(BE342)+MINUTE(BE342)/60)/勤務日数!$F$17</f>
        <v>0</v>
      </c>
      <c r="BE342" s="202">
        <f t="shared" si="164"/>
        <v>0</v>
      </c>
      <c r="BF342" s="238">
        <f>BH342/勤務日数!$E$20</f>
        <v>0</v>
      </c>
      <c r="BG342" s="238">
        <f t="shared" si="172"/>
        <v>0</v>
      </c>
      <c r="BH342" s="29">
        <f>(DAY(BI342)*24+HOUR(BI342)+MINUTE(BI342)/60)/勤務日数!$F$17</f>
        <v>0</v>
      </c>
      <c r="BI342" s="202">
        <f t="shared" si="165"/>
        <v>0</v>
      </c>
      <c r="BJ342" s="238">
        <f>BL342/勤務日数!$E$20</f>
        <v>0</v>
      </c>
      <c r="BK342" s="238">
        <f t="shared" si="173"/>
        <v>0</v>
      </c>
      <c r="BL342" s="29">
        <f>(DAY(BM342)*24+HOUR(BM342)+MINUTE(BM342)/60)/勤務日数!$F$17</f>
        <v>0</v>
      </c>
      <c r="BM342" s="202">
        <f t="shared" si="166"/>
        <v>0</v>
      </c>
      <c r="BN342" s="238">
        <f>BP342/勤務日数!$E$20</f>
        <v>0</v>
      </c>
      <c r="BO342" s="238">
        <f t="shared" si="169"/>
        <v>0</v>
      </c>
      <c r="BP342" s="29">
        <f>(DAY(BQ342)*24+HOUR(BQ342)+MINUTE(BQ342)/60)/勤務日数!$F$17</f>
        <v>0</v>
      </c>
      <c r="BQ342" s="202">
        <f t="shared" si="167"/>
        <v>0</v>
      </c>
      <c r="BR342" s="238">
        <f>BT342/勤務日数!$E$20</f>
        <v>0</v>
      </c>
      <c r="BS342" s="238">
        <f t="shared" si="170"/>
        <v>0</v>
      </c>
      <c r="BT342" s="29">
        <f>(DAY(BU342)*24+HOUR(BU342)+MINUTE(BU342)/60)/勤務日数!$F$17</f>
        <v>0</v>
      </c>
      <c r="BU342" s="202">
        <f t="shared" si="168"/>
        <v>0</v>
      </c>
    </row>
    <row r="343" spans="1:73" ht="12.6" customHeight="1">
      <c r="A343" s="174" t="str">
        <f t="shared" si="171"/>
        <v>APF-49</v>
      </c>
      <c r="B343" s="195">
        <v>7</v>
      </c>
      <c r="C343" s="240" t="s">
        <v>479</v>
      </c>
      <c r="D343" s="310" t="s">
        <v>350</v>
      </c>
      <c r="E343" s="286" t="s">
        <v>693</v>
      </c>
      <c r="F343" s="286" t="s">
        <v>720</v>
      </c>
      <c r="G343" s="286" t="s">
        <v>749</v>
      </c>
      <c r="H343" s="286"/>
      <c r="I343" s="286"/>
      <c r="J343" s="286"/>
      <c r="K343" s="286"/>
      <c r="L343" s="286"/>
      <c r="M343" s="286"/>
      <c r="N343" s="286"/>
      <c r="O343" s="287"/>
      <c r="P343" s="287" t="s">
        <v>946</v>
      </c>
      <c r="Q343" s="200" t="s">
        <v>947</v>
      </c>
      <c r="R343" s="29" t="s">
        <v>750</v>
      </c>
      <c r="S343" s="201">
        <v>0</v>
      </c>
      <c r="T343" s="204"/>
      <c r="U343" s="204"/>
      <c r="V343" s="204"/>
      <c r="W343" s="204"/>
      <c r="X343" s="204"/>
      <c r="Y343" s="204"/>
      <c r="Z343" s="204"/>
      <c r="AA343" s="204"/>
      <c r="AB343" s="204"/>
      <c r="AC343" s="204"/>
      <c r="AD343" s="204"/>
      <c r="AE343" s="204"/>
      <c r="AF343" s="204"/>
      <c r="AG343" s="204"/>
      <c r="AH343" s="204"/>
      <c r="AI343" s="204"/>
      <c r="AJ343" s="204"/>
      <c r="AK343" s="204"/>
      <c r="AL343" s="204"/>
      <c r="AM343" s="204"/>
      <c r="AN343" s="204"/>
      <c r="AO343" s="204"/>
      <c r="AP343" s="204"/>
      <c r="AQ343" s="204"/>
      <c r="AR343" s="204"/>
      <c r="AS343" s="204"/>
      <c r="AT343" s="204"/>
      <c r="AU343" s="204"/>
      <c r="AV343" s="204"/>
      <c r="AW343" s="204"/>
      <c r="AX343" s="204"/>
      <c r="AY343" s="204"/>
      <c r="AZ343" s="237">
        <f t="shared" si="157"/>
        <v>0</v>
      </c>
      <c r="BA343" s="238">
        <f t="shared" si="158"/>
        <v>0</v>
      </c>
      <c r="BB343" s="238">
        <f>BD343/勤務日数!$E$20</f>
        <v>0</v>
      </c>
      <c r="BC343" s="238">
        <f t="shared" si="163"/>
        <v>0</v>
      </c>
      <c r="BD343" s="29">
        <f>(DAY(BE343)*24+HOUR(BE343)+MINUTE(BE343)/60)/勤務日数!$F$17</f>
        <v>0</v>
      </c>
      <c r="BE343" s="202">
        <f t="shared" si="164"/>
        <v>0</v>
      </c>
      <c r="BF343" s="238">
        <f>BH343/勤務日数!$E$20</f>
        <v>0</v>
      </c>
      <c r="BG343" s="238">
        <f t="shared" si="172"/>
        <v>0</v>
      </c>
      <c r="BH343" s="29">
        <f>(DAY(BI343)*24+HOUR(BI343)+MINUTE(BI343)/60)/勤務日数!$F$17</f>
        <v>0</v>
      </c>
      <c r="BI343" s="202">
        <f t="shared" si="165"/>
        <v>0</v>
      </c>
      <c r="BJ343" s="238">
        <f>BL343/勤務日数!$E$20</f>
        <v>0</v>
      </c>
      <c r="BK343" s="238">
        <f t="shared" si="173"/>
        <v>0</v>
      </c>
      <c r="BL343" s="29">
        <f>(DAY(BM343)*24+HOUR(BM343)+MINUTE(BM343)/60)/勤務日数!$F$17</f>
        <v>0</v>
      </c>
      <c r="BM343" s="202">
        <f t="shared" si="166"/>
        <v>0</v>
      </c>
      <c r="BN343" s="238">
        <f>BP343/勤務日数!$E$20</f>
        <v>0</v>
      </c>
      <c r="BO343" s="238">
        <f t="shared" si="169"/>
        <v>0</v>
      </c>
      <c r="BP343" s="29">
        <f>(DAY(BQ343)*24+HOUR(BQ343)+MINUTE(BQ343)/60)/勤務日数!$F$17</f>
        <v>0</v>
      </c>
      <c r="BQ343" s="202">
        <f t="shared" si="167"/>
        <v>0</v>
      </c>
      <c r="BR343" s="238">
        <f>BT343/勤務日数!$E$20</f>
        <v>0</v>
      </c>
      <c r="BS343" s="238">
        <f t="shared" si="170"/>
        <v>0</v>
      </c>
      <c r="BT343" s="29">
        <f>(DAY(BU343)*24+HOUR(BU343)+MINUTE(BU343)/60)/勤務日数!$F$17</f>
        <v>0</v>
      </c>
      <c r="BU343" s="202">
        <f t="shared" si="168"/>
        <v>0</v>
      </c>
    </row>
    <row r="344" spans="1:73" ht="12.6" customHeight="1">
      <c r="A344" s="174" t="str">
        <f t="shared" si="171"/>
        <v>APF-35</v>
      </c>
      <c r="B344" s="195">
        <v>8</v>
      </c>
      <c r="C344" s="240" t="s">
        <v>479</v>
      </c>
      <c r="D344" s="310" t="s">
        <v>350</v>
      </c>
      <c r="E344" s="286" t="s">
        <v>693</v>
      </c>
      <c r="F344" s="286" t="s">
        <v>720</v>
      </c>
      <c r="G344" s="286" t="s">
        <v>749</v>
      </c>
      <c r="H344" s="286"/>
      <c r="I344" s="286"/>
      <c r="J344" s="286"/>
      <c r="K344" s="286"/>
      <c r="L344" s="286"/>
      <c r="M344" s="286"/>
      <c r="N344" s="286"/>
      <c r="O344" s="287"/>
      <c r="P344" s="287" t="s">
        <v>829</v>
      </c>
      <c r="Q344" s="200" t="s">
        <v>845</v>
      </c>
      <c r="R344" s="29" t="s">
        <v>750</v>
      </c>
      <c r="S344" s="201">
        <v>0</v>
      </c>
      <c r="T344" s="204"/>
      <c r="U344" s="204"/>
      <c r="V344" s="204"/>
      <c r="W344" s="204"/>
      <c r="X344" s="204"/>
      <c r="Y344" s="204"/>
      <c r="Z344" s="204"/>
      <c r="AA344" s="204"/>
      <c r="AB344" s="204"/>
      <c r="AC344" s="204"/>
      <c r="AD344" s="204"/>
      <c r="AE344" s="204"/>
      <c r="AF344" s="204"/>
      <c r="AG344" s="204"/>
      <c r="AH344" s="204"/>
      <c r="AI344" s="204"/>
      <c r="AJ344" s="204"/>
      <c r="AK344" s="204"/>
      <c r="AL344" s="204"/>
      <c r="AM344" s="204"/>
      <c r="AN344" s="204"/>
      <c r="AO344" s="204"/>
      <c r="AP344" s="204"/>
      <c r="AQ344" s="204"/>
      <c r="AR344" s="204"/>
      <c r="AS344" s="204"/>
      <c r="AT344" s="204"/>
      <c r="AU344" s="204"/>
      <c r="AV344" s="204"/>
      <c r="AW344" s="204"/>
      <c r="AX344" s="204"/>
      <c r="AY344" s="204"/>
      <c r="AZ344" s="237">
        <f t="shared" ref="AZ344" si="174">SUM(BB344,BF344,BJ344,BN344,BR344)</f>
        <v>0</v>
      </c>
      <c r="BA344" s="238">
        <f t="shared" ref="BA344" si="175">SUM(BD344,BH344,BL344,BP344,BT344)</f>
        <v>0</v>
      </c>
      <c r="BB344" s="238">
        <f>BD344/勤務日数!$E$20</f>
        <v>0</v>
      </c>
      <c r="BC344" s="238">
        <f t="shared" si="163"/>
        <v>0</v>
      </c>
      <c r="BD344" s="29">
        <f>(DAY(BE344)*24+HOUR(BE344)+MINUTE(BE344)/60)/勤務日数!$F$17</f>
        <v>0</v>
      </c>
      <c r="BE344" s="202">
        <f t="shared" si="164"/>
        <v>0</v>
      </c>
      <c r="BF344" s="238">
        <f>BH344/勤務日数!$E$20</f>
        <v>0</v>
      </c>
      <c r="BG344" s="238">
        <f t="shared" si="172"/>
        <v>0</v>
      </c>
      <c r="BH344" s="29">
        <f>(DAY(BI344)*24+HOUR(BI344)+MINUTE(BI344)/60)/勤務日数!$F$17</f>
        <v>0</v>
      </c>
      <c r="BI344" s="202">
        <f t="shared" si="165"/>
        <v>0</v>
      </c>
      <c r="BJ344" s="238">
        <f>BL344/勤務日数!$E$20</f>
        <v>0</v>
      </c>
      <c r="BK344" s="238">
        <f t="shared" si="173"/>
        <v>0</v>
      </c>
      <c r="BL344" s="29">
        <f>(DAY(BM344)*24+HOUR(BM344)+MINUTE(BM344)/60)/勤務日数!$F$17</f>
        <v>0</v>
      </c>
      <c r="BM344" s="202">
        <f t="shared" si="166"/>
        <v>0</v>
      </c>
      <c r="BN344" s="238">
        <f>BP344/勤務日数!$E$20</f>
        <v>0</v>
      </c>
      <c r="BO344" s="238">
        <f t="shared" si="169"/>
        <v>0</v>
      </c>
      <c r="BP344" s="29">
        <f>(DAY(BQ344)*24+HOUR(BQ344)+MINUTE(BQ344)/60)/勤務日数!$F$17</f>
        <v>0</v>
      </c>
      <c r="BQ344" s="202">
        <f t="shared" si="167"/>
        <v>0</v>
      </c>
      <c r="BR344" s="238">
        <f>BT344/勤務日数!$E$20</f>
        <v>0</v>
      </c>
      <c r="BS344" s="238">
        <f t="shared" si="170"/>
        <v>0</v>
      </c>
      <c r="BT344" s="29">
        <f>(DAY(BU344)*24+HOUR(BU344)+MINUTE(BU344)/60)/勤務日数!$F$17</f>
        <v>0</v>
      </c>
      <c r="BU344" s="202">
        <f t="shared" si="168"/>
        <v>0</v>
      </c>
    </row>
    <row r="345" spans="1:73" ht="12.6" customHeight="1">
      <c r="A345" s="174" t="str">
        <f t="shared" si="171"/>
        <v>APF-42</v>
      </c>
      <c r="B345" s="195">
        <v>9</v>
      </c>
      <c r="C345" s="240" t="s">
        <v>479</v>
      </c>
      <c r="D345" s="310" t="s">
        <v>350</v>
      </c>
      <c r="E345" s="286" t="s">
        <v>693</v>
      </c>
      <c r="F345" s="286" t="s">
        <v>720</v>
      </c>
      <c r="G345" s="286" t="s">
        <v>749</v>
      </c>
      <c r="H345" s="286"/>
      <c r="I345" s="286"/>
      <c r="J345" s="286"/>
      <c r="K345" s="286"/>
      <c r="L345" s="286"/>
      <c r="M345" s="286"/>
      <c r="N345" s="286"/>
      <c r="O345" s="287"/>
      <c r="P345" s="287" t="s">
        <v>870</v>
      </c>
      <c r="Q345" s="216" t="s">
        <v>871</v>
      </c>
      <c r="R345" s="29" t="s">
        <v>750</v>
      </c>
      <c r="S345" s="201">
        <v>0</v>
      </c>
      <c r="T345" s="204"/>
      <c r="U345" s="204"/>
      <c r="V345" s="204"/>
      <c r="W345" s="204"/>
      <c r="X345" s="204"/>
      <c r="Y345" s="204"/>
      <c r="Z345" s="204"/>
      <c r="AA345" s="204"/>
      <c r="AB345" s="204"/>
      <c r="AC345" s="204"/>
      <c r="AD345" s="204"/>
      <c r="AE345" s="204"/>
      <c r="AF345" s="204"/>
      <c r="AG345" s="204"/>
      <c r="AH345" s="204"/>
      <c r="AI345" s="204"/>
      <c r="AJ345" s="204"/>
      <c r="AK345" s="204"/>
      <c r="AL345" s="204"/>
      <c r="AM345" s="204"/>
      <c r="AN345" s="204"/>
      <c r="AO345" s="204"/>
      <c r="AP345" s="204"/>
      <c r="AQ345" s="204"/>
      <c r="AR345" s="204"/>
      <c r="AS345" s="204"/>
      <c r="AT345" s="204"/>
      <c r="AU345" s="204"/>
      <c r="AV345" s="204"/>
      <c r="AW345" s="204"/>
      <c r="AX345" s="204"/>
      <c r="AY345" s="204"/>
      <c r="AZ345" s="237">
        <f t="shared" ref="AZ345" si="176">SUM(BB345,BF345,BJ345,BN345,BR345)</f>
        <v>0</v>
      </c>
      <c r="BA345" s="238">
        <f t="shared" ref="BA345" si="177">SUM(BD345,BH345,BL345,BP345,BT345)</f>
        <v>0</v>
      </c>
      <c r="BB345" s="238">
        <f>BD345/勤務日数!$E$20</f>
        <v>0</v>
      </c>
      <c r="BC345" s="238">
        <f t="shared" si="163"/>
        <v>0</v>
      </c>
      <c r="BD345" s="29">
        <f>(DAY(BE345)*24+HOUR(BE345)+MINUTE(BE345)/60)/勤務日数!$F$17</f>
        <v>0</v>
      </c>
      <c r="BE345" s="202">
        <f t="shared" si="164"/>
        <v>0</v>
      </c>
      <c r="BF345" s="238">
        <f>BH345/勤務日数!$E$20</f>
        <v>0</v>
      </c>
      <c r="BG345" s="238">
        <f t="shared" si="172"/>
        <v>0</v>
      </c>
      <c r="BH345" s="29">
        <f>(DAY(BI345)*24+HOUR(BI345)+MINUTE(BI345)/60)/勤務日数!$F$17</f>
        <v>0</v>
      </c>
      <c r="BI345" s="202">
        <f t="shared" si="165"/>
        <v>0</v>
      </c>
      <c r="BJ345" s="238">
        <f>BL345/勤務日数!$E$20</f>
        <v>0</v>
      </c>
      <c r="BK345" s="238">
        <f t="shared" si="173"/>
        <v>0</v>
      </c>
      <c r="BL345" s="29">
        <f>(DAY(BM345)*24+HOUR(BM345)+MINUTE(BM345)/60)/勤務日数!$F$17</f>
        <v>0</v>
      </c>
      <c r="BM345" s="202">
        <f t="shared" si="166"/>
        <v>0</v>
      </c>
      <c r="BN345" s="238">
        <f>BP345/勤務日数!$E$20</f>
        <v>0</v>
      </c>
      <c r="BO345" s="238">
        <f t="shared" si="169"/>
        <v>0</v>
      </c>
      <c r="BP345" s="29">
        <f>(DAY(BQ345)*24+HOUR(BQ345)+MINUTE(BQ345)/60)/勤務日数!$F$17</f>
        <v>0</v>
      </c>
      <c r="BQ345" s="202">
        <f t="shared" si="167"/>
        <v>0</v>
      </c>
      <c r="BR345" s="238">
        <f>BT345/勤務日数!$E$20</f>
        <v>0</v>
      </c>
      <c r="BS345" s="238">
        <f t="shared" si="170"/>
        <v>0</v>
      </c>
      <c r="BT345" s="29">
        <f>(DAY(BU345)*24+HOUR(BU345)+MINUTE(BU345)/60)/勤務日数!$F$17</f>
        <v>0</v>
      </c>
      <c r="BU345" s="202">
        <f t="shared" si="168"/>
        <v>0</v>
      </c>
    </row>
    <row r="346" spans="1:73" ht="12.6" customHeight="1">
      <c r="A346" s="174" t="str">
        <f t="shared" si="171"/>
        <v>APF-34</v>
      </c>
      <c r="B346" s="195">
        <v>10</v>
      </c>
      <c r="C346" s="240" t="s">
        <v>479</v>
      </c>
      <c r="D346" s="310" t="s">
        <v>350</v>
      </c>
      <c r="E346" s="286" t="s">
        <v>693</v>
      </c>
      <c r="F346" s="286" t="s">
        <v>720</v>
      </c>
      <c r="G346" s="286" t="s">
        <v>749</v>
      </c>
      <c r="H346" s="286"/>
      <c r="I346" s="286"/>
      <c r="J346" s="286"/>
      <c r="K346" s="286"/>
      <c r="L346" s="286"/>
      <c r="M346" s="286"/>
      <c r="N346" s="286"/>
      <c r="O346" s="287"/>
      <c r="P346" s="287" t="s">
        <v>817</v>
      </c>
      <c r="Q346" s="200" t="s">
        <v>818</v>
      </c>
      <c r="R346" s="29" t="s">
        <v>750</v>
      </c>
      <c r="S346" s="201">
        <v>0</v>
      </c>
      <c r="T346" s="204"/>
      <c r="U346" s="204"/>
      <c r="V346" s="204"/>
      <c r="W346" s="204"/>
      <c r="X346" s="204"/>
      <c r="Y346" s="204"/>
      <c r="Z346" s="204"/>
      <c r="AA346" s="204"/>
      <c r="AB346" s="204"/>
      <c r="AC346" s="204"/>
      <c r="AD346" s="204"/>
      <c r="AE346" s="204"/>
      <c r="AF346" s="204"/>
      <c r="AG346" s="204"/>
      <c r="AH346" s="204"/>
      <c r="AI346" s="204"/>
      <c r="AJ346" s="204"/>
      <c r="AK346" s="204"/>
      <c r="AL346" s="204"/>
      <c r="AM346" s="204"/>
      <c r="AN346" s="204"/>
      <c r="AO346" s="204"/>
      <c r="AP346" s="204"/>
      <c r="AQ346" s="204"/>
      <c r="AR346" s="204"/>
      <c r="AS346" s="204"/>
      <c r="AT346" s="204"/>
      <c r="AU346" s="204"/>
      <c r="AV346" s="204"/>
      <c r="AW346" s="204"/>
      <c r="AX346" s="204"/>
      <c r="AY346" s="204"/>
      <c r="AZ346" s="237">
        <f t="shared" si="157"/>
        <v>0</v>
      </c>
      <c r="BA346" s="238">
        <f t="shared" si="158"/>
        <v>0</v>
      </c>
      <c r="BB346" s="238">
        <f>BD346/勤務日数!$E$20</f>
        <v>0</v>
      </c>
      <c r="BC346" s="238">
        <f t="shared" si="163"/>
        <v>0</v>
      </c>
      <c r="BD346" s="29">
        <f>(DAY(BE346)*24+HOUR(BE346)+MINUTE(BE346)/60)/勤務日数!$F$17</f>
        <v>0</v>
      </c>
      <c r="BE346" s="202">
        <f t="shared" si="164"/>
        <v>0</v>
      </c>
      <c r="BF346" s="238">
        <f>BH346/勤務日数!$E$20</f>
        <v>0</v>
      </c>
      <c r="BG346" s="238">
        <f t="shared" si="172"/>
        <v>0</v>
      </c>
      <c r="BH346" s="29">
        <f>(DAY(BI346)*24+HOUR(BI346)+MINUTE(BI346)/60)/勤務日数!$F$17</f>
        <v>0</v>
      </c>
      <c r="BI346" s="202">
        <f t="shared" si="165"/>
        <v>0</v>
      </c>
      <c r="BJ346" s="238">
        <f>BL346/勤務日数!$E$20</f>
        <v>0</v>
      </c>
      <c r="BK346" s="238">
        <f t="shared" si="173"/>
        <v>0</v>
      </c>
      <c r="BL346" s="29">
        <f>(DAY(BM346)*24+HOUR(BM346)+MINUTE(BM346)/60)/勤務日数!$F$17</f>
        <v>0</v>
      </c>
      <c r="BM346" s="202">
        <f t="shared" si="166"/>
        <v>0</v>
      </c>
      <c r="BN346" s="238">
        <f>BP346/勤務日数!$E$20</f>
        <v>0</v>
      </c>
      <c r="BO346" s="238">
        <f t="shared" si="169"/>
        <v>0</v>
      </c>
      <c r="BP346" s="29">
        <f>(DAY(BQ346)*24+HOUR(BQ346)+MINUTE(BQ346)/60)/勤務日数!$F$17</f>
        <v>0</v>
      </c>
      <c r="BQ346" s="202">
        <f t="shared" si="167"/>
        <v>0</v>
      </c>
      <c r="BR346" s="238">
        <f>BT346/勤務日数!$E$20</f>
        <v>0</v>
      </c>
      <c r="BS346" s="238">
        <f t="shared" si="170"/>
        <v>0</v>
      </c>
      <c r="BT346" s="29">
        <f>(DAY(BU346)*24+HOUR(BU346)+MINUTE(BU346)/60)/勤務日数!$F$17</f>
        <v>0</v>
      </c>
      <c r="BU346" s="202">
        <f t="shared" si="168"/>
        <v>0</v>
      </c>
    </row>
    <row r="347" spans="1:73" ht="12.6" customHeight="1">
      <c r="A347" s="174" t="str">
        <f t="shared" si="171"/>
        <v>APF-38</v>
      </c>
      <c r="B347" s="195">
        <v>11</v>
      </c>
      <c r="C347" s="240" t="s">
        <v>479</v>
      </c>
      <c r="D347" s="310" t="s">
        <v>350</v>
      </c>
      <c r="E347" s="286" t="s">
        <v>693</v>
      </c>
      <c r="F347" s="286" t="s">
        <v>720</v>
      </c>
      <c r="G347" s="286" t="s">
        <v>749</v>
      </c>
      <c r="H347" s="286"/>
      <c r="I347" s="286"/>
      <c r="J347" s="286"/>
      <c r="K347" s="286"/>
      <c r="L347" s="286"/>
      <c r="M347" s="286"/>
      <c r="N347" s="286"/>
      <c r="O347" s="287"/>
      <c r="P347" s="287" t="s">
        <v>820</v>
      </c>
      <c r="Q347" s="216" t="s">
        <v>948</v>
      </c>
      <c r="R347" s="29" t="s">
        <v>750</v>
      </c>
      <c r="S347" s="201">
        <v>0</v>
      </c>
      <c r="T347" s="204"/>
      <c r="U347" s="204"/>
      <c r="V347" s="204"/>
      <c r="W347" s="204"/>
      <c r="X347" s="204"/>
      <c r="Y347" s="204"/>
      <c r="Z347" s="204"/>
      <c r="AA347" s="204"/>
      <c r="AB347" s="204"/>
      <c r="AC347" s="204"/>
      <c r="AD347" s="204"/>
      <c r="AE347" s="204"/>
      <c r="AF347" s="204"/>
      <c r="AG347" s="204"/>
      <c r="AH347" s="204"/>
      <c r="AI347" s="204"/>
      <c r="AJ347" s="204"/>
      <c r="AK347" s="204"/>
      <c r="AL347" s="204"/>
      <c r="AM347" s="204"/>
      <c r="AN347" s="204"/>
      <c r="AO347" s="204"/>
      <c r="AP347" s="204"/>
      <c r="AQ347" s="204"/>
      <c r="AR347" s="204"/>
      <c r="AS347" s="204"/>
      <c r="AT347" s="204"/>
      <c r="AU347" s="204"/>
      <c r="AV347" s="204"/>
      <c r="AW347" s="204"/>
      <c r="AX347" s="204"/>
      <c r="AY347" s="204"/>
      <c r="AZ347" s="237">
        <f t="shared" si="157"/>
        <v>0</v>
      </c>
      <c r="BA347" s="238">
        <f t="shared" si="158"/>
        <v>0</v>
      </c>
      <c r="BB347" s="238">
        <f>BD347/勤務日数!$E$20</f>
        <v>0</v>
      </c>
      <c r="BC347" s="238">
        <f t="shared" si="163"/>
        <v>0</v>
      </c>
      <c r="BD347" s="29">
        <f>(DAY(BE347)*24+HOUR(BE347)+MINUTE(BE347)/60)/勤務日数!$F$17</f>
        <v>0</v>
      </c>
      <c r="BE347" s="202">
        <f t="shared" si="164"/>
        <v>0</v>
      </c>
      <c r="BF347" s="238">
        <f>BH347/勤務日数!$E$20</f>
        <v>0</v>
      </c>
      <c r="BG347" s="238">
        <f t="shared" si="172"/>
        <v>0</v>
      </c>
      <c r="BH347" s="29">
        <f>(DAY(BI347)*24+HOUR(BI347)+MINUTE(BI347)/60)/勤務日数!$F$17</f>
        <v>0</v>
      </c>
      <c r="BI347" s="202">
        <f t="shared" si="165"/>
        <v>0</v>
      </c>
      <c r="BJ347" s="238">
        <f>BL347/勤務日数!$E$20</f>
        <v>0</v>
      </c>
      <c r="BK347" s="238">
        <f t="shared" si="173"/>
        <v>0</v>
      </c>
      <c r="BL347" s="29">
        <f>(DAY(BM347)*24+HOUR(BM347)+MINUTE(BM347)/60)/勤務日数!$F$17</f>
        <v>0</v>
      </c>
      <c r="BM347" s="202">
        <f t="shared" si="166"/>
        <v>0</v>
      </c>
      <c r="BN347" s="238">
        <f>BP347/勤務日数!$E$20</f>
        <v>0</v>
      </c>
      <c r="BO347" s="238">
        <f t="shared" si="169"/>
        <v>0</v>
      </c>
      <c r="BP347" s="29">
        <f>(DAY(BQ347)*24+HOUR(BQ347)+MINUTE(BQ347)/60)/勤務日数!$F$17</f>
        <v>0</v>
      </c>
      <c r="BQ347" s="202">
        <f t="shared" si="167"/>
        <v>0</v>
      </c>
      <c r="BR347" s="238">
        <f>BT347/勤務日数!$E$20</f>
        <v>0</v>
      </c>
      <c r="BS347" s="238">
        <f t="shared" si="170"/>
        <v>0</v>
      </c>
      <c r="BT347" s="29">
        <f>(DAY(BU347)*24+HOUR(BU347)+MINUTE(BU347)/60)/勤務日数!$F$17</f>
        <v>0</v>
      </c>
      <c r="BU347" s="202">
        <f t="shared" si="168"/>
        <v>0</v>
      </c>
    </row>
    <row r="348" spans="1:73" ht="12.6" customHeight="1">
      <c r="A348" s="174" t="str">
        <f t="shared" si="171"/>
        <v>APF-41</v>
      </c>
      <c r="B348" s="195">
        <v>12</v>
      </c>
      <c r="C348" s="240" t="s">
        <v>479</v>
      </c>
      <c r="D348" s="310" t="s">
        <v>350</v>
      </c>
      <c r="E348" s="286" t="s">
        <v>693</v>
      </c>
      <c r="F348" s="286" t="s">
        <v>720</v>
      </c>
      <c r="G348" s="286" t="s">
        <v>749</v>
      </c>
      <c r="H348" s="286"/>
      <c r="I348" s="286"/>
      <c r="J348" s="286"/>
      <c r="K348" s="286"/>
      <c r="L348" s="286"/>
      <c r="M348" s="286"/>
      <c r="N348" s="286"/>
      <c r="O348" s="287"/>
      <c r="P348" s="287" t="s">
        <v>865</v>
      </c>
      <c r="Q348" s="200" t="s">
        <v>866</v>
      </c>
      <c r="R348" s="29" t="s">
        <v>750</v>
      </c>
      <c r="S348" s="201">
        <v>0</v>
      </c>
      <c r="T348" s="204"/>
      <c r="U348" s="204"/>
      <c r="V348" s="204"/>
      <c r="W348" s="204"/>
      <c r="X348" s="204"/>
      <c r="Y348" s="204"/>
      <c r="Z348" s="204"/>
      <c r="AA348" s="204"/>
      <c r="AB348" s="204"/>
      <c r="AC348" s="204"/>
      <c r="AD348" s="204"/>
      <c r="AE348" s="204"/>
      <c r="AF348" s="204"/>
      <c r="AG348" s="204"/>
      <c r="AH348" s="204"/>
      <c r="AI348" s="204"/>
      <c r="AJ348" s="204"/>
      <c r="AK348" s="204"/>
      <c r="AL348" s="204"/>
      <c r="AM348" s="204"/>
      <c r="AN348" s="204"/>
      <c r="AO348" s="204"/>
      <c r="AP348" s="204"/>
      <c r="AQ348" s="204"/>
      <c r="AR348" s="204"/>
      <c r="AS348" s="204"/>
      <c r="AT348" s="204"/>
      <c r="AU348" s="204"/>
      <c r="AV348" s="204"/>
      <c r="AW348" s="204"/>
      <c r="AX348" s="204"/>
      <c r="AY348" s="204"/>
      <c r="AZ348" s="237">
        <f t="shared" si="157"/>
        <v>0</v>
      </c>
      <c r="BA348" s="238">
        <f t="shared" si="158"/>
        <v>0</v>
      </c>
      <c r="BB348" s="238">
        <f>BD348/勤務日数!$E$20</f>
        <v>0</v>
      </c>
      <c r="BC348" s="238">
        <f t="shared" si="163"/>
        <v>0</v>
      </c>
      <c r="BD348" s="29">
        <f>(DAY(BE348)*24+HOUR(BE348)+MINUTE(BE348)/60)/勤務日数!$F$17</f>
        <v>0</v>
      </c>
      <c r="BE348" s="202">
        <f t="shared" si="164"/>
        <v>0</v>
      </c>
      <c r="BF348" s="238">
        <f>BH348/勤務日数!$E$20</f>
        <v>0</v>
      </c>
      <c r="BG348" s="238">
        <f t="shared" si="172"/>
        <v>0</v>
      </c>
      <c r="BH348" s="29">
        <f>(DAY(BI348)*24+HOUR(BI348)+MINUTE(BI348)/60)/勤務日数!$F$17</f>
        <v>0</v>
      </c>
      <c r="BI348" s="202">
        <f t="shared" si="165"/>
        <v>0</v>
      </c>
      <c r="BJ348" s="238">
        <f>BL348/勤務日数!$E$20</f>
        <v>0</v>
      </c>
      <c r="BK348" s="238">
        <f t="shared" si="173"/>
        <v>0</v>
      </c>
      <c r="BL348" s="29">
        <f>(DAY(BM348)*24+HOUR(BM348)+MINUTE(BM348)/60)/勤務日数!$F$17</f>
        <v>0</v>
      </c>
      <c r="BM348" s="202">
        <f t="shared" si="166"/>
        <v>0</v>
      </c>
      <c r="BN348" s="238">
        <f>BP348/勤務日数!$E$20</f>
        <v>0</v>
      </c>
      <c r="BO348" s="238">
        <f t="shared" si="169"/>
        <v>0</v>
      </c>
      <c r="BP348" s="29">
        <f>(DAY(BQ348)*24+HOUR(BQ348)+MINUTE(BQ348)/60)/勤務日数!$F$17</f>
        <v>0</v>
      </c>
      <c r="BQ348" s="202">
        <f t="shared" si="167"/>
        <v>0</v>
      </c>
      <c r="BR348" s="238">
        <f>BT348/勤務日数!$E$20</f>
        <v>0</v>
      </c>
      <c r="BS348" s="238">
        <f t="shared" si="170"/>
        <v>0</v>
      </c>
      <c r="BT348" s="29">
        <f>(DAY(BU348)*24+HOUR(BU348)+MINUTE(BU348)/60)/勤務日数!$F$17</f>
        <v>0</v>
      </c>
      <c r="BU348" s="202">
        <f t="shared" si="168"/>
        <v>0</v>
      </c>
    </row>
    <row r="349" spans="1:73" ht="12.6" customHeight="1">
      <c r="A349" s="174" t="str">
        <f t="shared" si="171"/>
        <v>APF-53</v>
      </c>
      <c r="B349" s="195">
        <v>13</v>
      </c>
      <c r="C349" s="240" t="s">
        <v>479</v>
      </c>
      <c r="D349" s="310" t="s">
        <v>350</v>
      </c>
      <c r="E349" s="286" t="s">
        <v>693</v>
      </c>
      <c r="F349" s="286" t="s">
        <v>720</v>
      </c>
      <c r="G349" s="286" t="s">
        <v>749</v>
      </c>
      <c r="H349" s="286"/>
      <c r="I349" s="286"/>
      <c r="J349" s="286"/>
      <c r="K349" s="286"/>
      <c r="L349" s="286"/>
      <c r="M349" s="286"/>
      <c r="N349" s="286"/>
      <c r="O349" s="287"/>
      <c r="P349" s="287" t="s">
        <v>1032</v>
      </c>
      <c r="Q349" s="216" t="s">
        <v>1284</v>
      </c>
      <c r="R349" s="29" t="s">
        <v>750</v>
      </c>
      <c r="S349" s="201">
        <v>0</v>
      </c>
      <c r="T349" s="204"/>
      <c r="U349" s="204"/>
      <c r="V349" s="204"/>
      <c r="W349" s="204"/>
      <c r="X349" s="204"/>
      <c r="Y349" s="204"/>
      <c r="Z349" s="204"/>
      <c r="AA349" s="204"/>
      <c r="AB349" s="204"/>
      <c r="AC349" s="204"/>
      <c r="AD349" s="204"/>
      <c r="AE349" s="204"/>
      <c r="AF349" s="204"/>
      <c r="AG349" s="204"/>
      <c r="AH349" s="204"/>
      <c r="AI349" s="204"/>
      <c r="AJ349" s="204"/>
      <c r="AK349" s="204"/>
      <c r="AL349" s="204"/>
      <c r="AM349" s="204"/>
      <c r="AN349" s="204"/>
      <c r="AO349" s="204"/>
      <c r="AP349" s="204"/>
      <c r="AQ349" s="204"/>
      <c r="AR349" s="204"/>
      <c r="AS349" s="204"/>
      <c r="AT349" s="204"/>
      <c r="AU349" s="204"/>
      <c r="AV349" s="204"/>
      <c r="AW349" s="204"/>
      <c r="AX349" s="204"/>
      <c r="AY349" s="204"/>
      <c r="AZ349" s="237">
        <f t="shared" si="157"/>
        <v>0</v>
      </c>
      <c r="BA349" s="238">
        <f t="shared" si="158"/>
        <v>0</v>
      </c>
      <c r="BB349" s="238">
        <f>BD349/勤務日数!$E$20</f>
        <v>0</v>
      </c>
      <c r="BC349" s="238">
        <f t="shared" si="163"/>
        <v>0</v>
      </c>
      <c r="BD349" s="29">
        <f>(DAY(BE349)*24+HOUR(BE349)+MINUTE(BE349)/60)/勤務日数!$F$17</f>
        <v>0</v>
      </c>
      <c r="BE349" s="202">
        <f t="shared" si="164"/>
        <v>0</v>
      </c>
      <c r="BF349" s="238">
        <f>BH349/勤務日数!$E$20</f>
        <v>0</v>
      </c>
      <c r="BG349" s="238">
        <f t="shared" si="172"/>
        <v>0</v>
      </c>
      <c r="BH349" s="29">
        <f>(DAY(BI349)*24+HOUR(BI349)+MINUTE(BI349)/60)/勤務日数!$F$17</f>
        <v>0</v>
      </c>
      <c r="BI349" s="202">
        <f t="shared" si="165"/>
        <v>0</v>
      </c>
      <c r="BJ349" s="238">
        <f>BL349/勤務日数!$E$20</f>
        <v>0</v>
      </c>
      <c r="BK349" s="238">
        <f t="shared" si="173"/>
        <v>0</v>
      </c>
      <c r="BL349" s="29">
        <f>(DAY(BM349)*24+HOUR(BM349)+MINUTE(BM349)/60)/勤務日数!$F$17</f>
        <v>0</v>
      </c>
      <c r="BM349" s="202">
        <f t="shared" si="166"/>
        <v>0</v>
      </c>
      <c r="BN349" s="238">
        <f>BP349/勤務日数!$E$20</f>
        <v>0</v>
      </c>
      <c r="BO349" s="238">
        <f t="shared" si="169"/>
        <v>0</v>
      </c>
      <c r="BP349" s="29">
        <f>(DAY(BQ349)*24+HOUR(BQ349)+MINUTE(BQ349)/60)/勤務日数!$F$17</f>
        <v>0</v>
      </c>
      <c r="BQ349" s="202">
        <f t="shared" si="167"/>
        <v>0</v>
      </c>
      <c r="BR349" s="238">
        <f>BT349/勤務日数!$E$20</f>
        <v>0</v>
      </c>
      <c r="BS349" s="238">
        <f t="shared" si="170"/>
        <v>0</v>
      </c>
      <c r="BT349" s="29">
        <f>(DAY(BU349)*24+HOUR(BU349)+MINUTE(BU349)/60)/勤務日数!$F$17</f>
        <v>0</v>
      </c>
      <c r="BU349" s="202">
        <f t="shared" si="168"/>
        <v>0</v>
      </c>
    </row>
    <row r="350" spans="1:73" ht="12.6" customHeight="1">
      <c r="A350" s="174" t="str">
        <f t="shared" si="171"/>
        <v>APF-52</v>
      </c>
      <c r="B350" s="195">
        <v>14</v>
      </c>
      <c r="C350" s="240" t="s">
        <v>479</v>
      </c>
      <c r="D350" s="310" t="s">
        <v>350</v>
      </c>
      <c r="E350" s="286" t="s">
        <v>693</v>
      </c>
      <c r="F350" s="286" t="s">
        <v>720</v>
      </c>
      <c r="G350" s="286" t="s">
        <v>749</v>
      </c>
      <c r="H350" s="286"/>
      <c r="I350" s="286"/>
      <c r="J350" s="286"/>
      <c r="K350" s="286"/>
      <c r="L350" s="286"/>
      <c r="M350" s="286"/>
      <c r="N350" s="286"/>
      <c r="O350" s="287"/>
      <c r="P350" s="283" t="s">
        <v>1036</v>
      </c>
      <c r="Q350" s="216" t="s">
        <v>1285</v>
      </c>
      <c r="R350" s="29" t="s">
        <v>750</v>
      </c>
      <c r="S350" s="201">
        <v>0</v>
      </c>
      <c r="T350" s="204"/>
      <c r="U350" s="204"/>
      <c r="V350" s="204"/>
      <c r="W350" s="204"/>
      <c r="X350" s="204"/>
      <c r="Y350" s="204"/>
      <c r="Z350" s="204"/>
      <c r="AA350" s="204"/>
      <c r="AB350" s="204"/>
      <c r="AC350" s="204"/>
      <c r="AD350" s="204"/>
      <c r="AE350" s="204"/>
      <c r="AF350" s="204"/>
      <c r="AG350" s="204"/>
      <c r="AH350" s="204"/>
      <c r="AI350" s="204"/>
      <c r="AJ350" s="204"/>
      <c r="AK350" s="204"/>
      <c r="AL350" s="204"/>
      <c r="AM350" s="204"/>
      <c r="AN350" s="204"/>
      <c r="AO350" s="204"/>
      <c r="AP350" s="204"/>
      <c r="AQ350" s="204"/>
      <c r="AR350" s="204"/>
      <c r="AS350" s="204"/>
      <c r="AT350" s="204"/>
      <c r="AU350" s="204"/>
      <c r="AV350" s="204"/>
      <c r="AW350" s="204"/>
      <c r="AX350" s="204"/>
      <c r="AY350" s="204"/>
      <c r="AZ350" s="237">
        <f t="shared" si="157"/>
        <v>0</v>
      </c>
      <c r="BA350" s="238">
        <f t="shared" si="158"/>
        <v>0</v>
      </c>
      <c r="BB350" s="238">
        <f>BD350/勤務日数!$E$20</f>
        <v>0</v>
      </c>
      <c r="BC350" s="238">
        <f t="shared" si="163"/>
        <v>0</v>
      </c>
      <c r="BD350" s="29">
        <f>(DAY(BE350)*24+HOUR(BE350)+MINUTE(BE350)/60)/勤務日数!$F$17</f>
        <v>0</v>
      </c>
      <c r="BE350" s="202">
        <f t="shared" si="164"/>
        <v>0</v>
      </c>
      <c r="BF350" s="238">
        <f>BH350/勤務日数!$E$20</f>
        <v>0</v>
      </c>
      <c r="BG350" s="238">
        <f t="shared" si="172"/>
        <v>0</v>
      </c>
      <c r="BH350" s="29">
        <f>(DAY(BI350)*24+HOUR(BI350)+MINUTE(BI350)/60)/勤務日数!$F$17</f>
        <v>0</v>
      </c>
      <c r="BI350" s="202">
        <f t="shared" si="165"/>
        <v>0</v>
      </c>
      <c r="BJ350" s="238">
        <f>BL350/勤務日数!$E$20</f>
        <v>0</v>
      </c>
      <c r="BK350" s="238">
        <f t="shared" si="173"/>
        <v>0</v>
      </c>
      <c r="BL350" s="29">
        <f>(DAY(BM350)*24+HOUR(BM350)+MINUTE(BM350)/60)/勤務日数!$F$17</f>
        <v>0</v>
      </c>
      <c r="BM350" s="202">
        <f t="shared" si="166"/>
        <v>0</v>
      </c>
      <c r="BN350" s="238">
        <f>BP350/勤務日数!$E$20</f>
        <v>0</v>
      </c>
      <c r="BO350" s="238">
        <f t="shared" si="169"/>
        <v>0</v>
      </c>
      <c r="BP350" s="29">
        <f>(DAY(BQ350)*24+HOUR(BQ350)+MINUTE(BQ350)/60)/勤務日数!$F$17</f>
        <v>0</v>
      </c>
      <c r="BQ350" s="202">
        <f t="shared" si="167"/>
        <v>0</v>
      </c>
      <c r="BR350" s="238">
        <f>BT350/勤務日数!$E$20</f>
        <v>0</v>
      </c>
      <c r="BS350" s="238">
        <f t="shared" si="170"/>
        <v>0</v>
      </c>
      <c r="BT350" s="29">
        <f>(DAY(BU350)*24+HOUR(BU350)+MINUTE(BU350)/60)/勤務日数!$F$17</f>
        <v>0</v>
      </c>
      <c r="BU350" s="202">
        <f t="shared" si="168"/>
        <v>0</v>
      </c>
    </row>
    <row r="351" spans="1:73" ht="12.6" customHeight="1">
      <c r="A351" s="174" t="str">
        <f t="shared" si="171"/>
        <v>APF-39</v>
      </c>
      <c r="B351" s="195">
        <v>15</v>
      </c>
      <c r="C351" s="240" t="s">
        <v>479</v>
      </c>
      <c r="D351" s="310" t="s">
        <v>350</v>
      </c>
      <c r="E351" s="286" t="s">
        <v>693</v>
      </c>
      <c r="F351" s="286" t="s">
        <v>720</v>
      </c>
      <c r="G351" s="286" t="s">
        <v>379</v>
      </c>
      <c r="H351" s="286" t="s">
        <v>380</v>
      </c>
      <c r="I351" s="286"/>
      <c r="J351" s="286"/>
      <c r="K351" s="286"/>
      <c r="L351" s="286"/>
      <c r="M351" s="286"/>
      <c r="N351" s="286"/>
      <c r="O351" s="287"/>
      <c r="P351" s="283" t="s">
        <v>842</v>
      </c>
      <c r="Q351" s="200" t="s">
        <v>843</v>
      </c>
      <c r="R351" s="29" t="s">
        <v>721</v>
      </c>
      <c r="S351" s="201">
        <v>0</v>
      </c>
      <c r="T351" s="204"/>
      <c r="U351" s="204"/>
      <c r="V351" s="204"/>
      <c r="W351" s="204"/>
      <c r="X351" s="204"/>
      <c r="Y351" s="204"/>
      <c r="Z351" s="204"/>
      <c r="AA351" s="204"/>
      <c r="AB351" s="204"/>
      <c r="AC351" s="204"/>
      <c r="AD351" s="204"/>
      <c r="AE351" s="204"/>
      <c r="AF351" s="204"/>
      <c r="AG351" s="204"/>
      <c r="AH351" s="204"/>
      <c r="AI351" s="204"/>
      <c r="AJ351" s="204"/>
      <c r="AK351" s="204"/>
      <c r="AL351" s="204"/>
      <c r="AM351" s="204"/>
      <c r="AN351" s="204"/>
      <c r="AO351" s="204"/>
      <c r="AP351" s="204"/>
      <c r="AQ351" s="204"/>
      <c r="AR351" s="204"/>
      <c r="AS351" s="204"/>
      <c r="AT351" s="204"/>
      <c r="AU351" s="204"/>
      <c r="AV351" s="204"/>
      <c r="AW351" s="204"/>
      <c r="AX351" s="204"/>
      <c r="AY351" s="204"/>
      <c r="AZ351" s="237">
        <f t="shared" si="157"/>
        <v>0</v>
      </c>
      <c r="BA351" s="238">
        <f t="shared" si="158"/>
        <v>0</v>
      </c>
      <c r="BB351" s="238">
        <f>BD351/勤務日数!$E$20</f>
        <v>0</v>
      </c>
      <c r="BC351" s="238">
        <f t="shared" si="163"/>
        <v>0</v>
      </c>
      <c r="BD351" s="29">
        <f>(DAY(BE351)*24+HOUR(BE351)+MINUTE(BE351)/60)/勤務日数!$F$17</f>
        <v>0</v>
      </c>
      <c r="BE351" s="202">
        <f t="shared" si="164"/>
        <v>0</v>
      </c>
      <c r="BF351" s="238">
        <f>BH351/勤務日数!$E$20</f>
        <v>0</v>
      </c>
      <c r="BG351" s="238">
        <f t="shared" si="172"/>
        <v>0</v>
      </c>
      <c r="BH351" s="29">
        <f>(DAY(BI351)*24+HOUR(BI351)+MINUTE(BI351)/60)/勤務日数!$F$17</f>
        <v>0</v>
      </c>
      <c r="BI351" s="202">
        <f t="shared" si="165"/>
        <v>0</v>
      </c>
      <c r="BJ351" s="238">
        <f>BL351/勤務日数!$E$20</f>
        <v>0</v>
      </c>
      <c r="BK351" s="238">
        <f t="shared" si="173"/>
        <v>0</v>
      </c>
      <c r="BL351" s="29">
        <f>(DAY(BM351)*24+HOUR(BM351)+MINUTE(BM351)/60)/勤務日数!$F$17</f>
        <v>0</v>
      </c>
      <c r="BM351" s="202">
        <f t="shared" si="166"/>
        <v>0</v>
      </c>
      <c r="BN351" s="238">
        <f>BP351/勤務日数!$E$20</f>
        <v>0</v>
      </c>
      <c r="BO351" s="238">
        <f t="shared" si="169"/>
        <v>0</v>
      </c>
      <c r="BP351" s="29">
        <f>(DAY(BQ351)*24+HOUR(BQ351)+MINUTE(BQ351)/60)/勤務日数!$F$17</f>
        <v>0</v>
      </c>
      <c r="BQ351" s="202">
        <f t="shared" si="167"/>
        <v>0</v>
      </c>
      <c r="BR351" s="238">
        <f>BT351/勤務日数!$E$20</f>
        <v>0</v>
      </c>
      <c r="BS351" s="238">
        <f t="shared" si="170"/>
        <v>0</v>
      </c>
      <c r="BT351" s="29">
        <f>(DAY(BU351)*24+HOUR(BU351)+MINUTE(BU351)/60)/勤務日数!$F$17</f>
        <v>0</v>
      </c>
      <c r="BU351" s="202">
        <f t="shared" si="168"/>
        <v>0</v>
      </c>
    </row>
    <row r="352" spans="1:73" ht="12.6" customHeight="1">
      <c r="A352" s="174" t="str">
        <f t="shared" si="171"/>
        <v>APF-44</v>
      </c>
      <c r="B352" s="195">
        <v>16</v>
      </c>
      <c r="C352" s="240" t="s">
        <v>479</v>
      </c>
      <c r="D352" s="310" t="s">
        <v>350</v>
      </c>
      <c r="E352" s="286" t="s">
        <v>693</v>
      </c>
      <c r="F352" s="286" t="s">
        <v>720</v>
      </c>
      <c r="G352" s="286" t="s">
        <v>379</v>
      </c>
      <c r="H352" s="286" t="s">
        <v>380</v>
      </c>
      <c r="I352" s="286"/>
      <c r="J352" s="286"/>
      <c r="K352" s="286"/>
      <c r="L352" s="286"/>
      <c r="M352" s="286"/>
      <c r="N352" s="286"/>
      <c r="O352" s="287"/>
      <c r="P352" s="199" t="s">
        <v>873</v>
      </c>
      <c r="Q352" s="216" t="s">
        <v>874</v>
      </c>
      <c r="R352" s="29" t="s">
        <v>721</v>
      </c>
      <c r="S352" s="201">
        <v>0</v>
      </c>
      <c r="T352" s="204"/>
      <c r="U352" s="204"/>
      <c r="V352" s="204"/>
      <c r="W352" s="204"/>
      <c r="X352" s="204"/>
      <c r="Y352" s="204"/>
      <c r="Z352" s="204"/>
      <c r="AA352" s="204"/>
      <c r="AB352" s="204"/>
      <c r="AC352" s="204"/>
      <c r="AD352" s="204"/>
      <c r="AE352" s="204"/>
      <c r="AF352" s="204"/>
      <c r="AG352" s="204"/>
      <c r="AH352" s="204"/>
      <c r="AI352" s="204"/>
      <c r="AJ352" s="204"/>
      <c r="AK352" s="204"/>
      <c r="AL352" s="204"/>
      <c r="AM352" s="204"/>
      <c r="AN352" s="204"/>
      <c r="AO352" s="204"/>
      <c r="AP352" s="204"/>
      <c r="AQ352" s="204"/>
      <c r="AR352" s="204"/>
      <c r="AS352" s="204"/>
      <c r="AT352" s="204"/>
      <c r="AU352" s="204"/>
      <c r="AV352" s="204"/>
      <c r="AW352" s="204"/>
      <c r="AX352" s="204"/>
      <c r="AY352" s="204"/>
      <c r="AZ352" s="237">
        <f t="shared" si="157"/>
        <v>0</v>
      </c>
      <c r="BA352" s="238">
        <f t="shared" si="158"/>
        <v>0</v>
      </c>
      <c r="BB352" s="238">
        <f>BD352/勤務日数!$E$20</f>
        <v>0</v>
      </c>
      <c r="BC352" s="238">
        <f t="shared" si="163"/>
        <v>0</v>
      </c>
      <c r="BD352" s="29">
        <f>(DAY(BE352)*24+HOUR(BE352)+MINUTE(BE352)/60)/勤務日数!$F$17</f>
        <v>0</v>
      </c>
      <c r="BE352" s="202">
        <f t="shared" si="164"/>
        <v>0</v>
      </c>
      <c r="BF352" s="238">
        <f>BH352/勤務日数!$E$20</f>
        <v>0</v>
      </c>
      <c r="BG352" s="238">
        <f t="shared" si="172"/>
        <v>0</v>
      </c>
      <c r="BH352" s="29">
        <f>(DAY(BI352)*24+HOUR(BI352)+MINUTE(BI352)/60)/勤務日数!$F$17</f>
        <v>0</v>
      </c>
      <c r="BI352" s="202">
        <f t="shared" si="165"/>
        <v>0</v>
      </c>
      <c r="BJ352" s="238">
        <f>BL352/勤務日数!$E$20</f>
        <v>0</v>
      </c>
      <c r="BK352" s="238">
        <f t="shared" si="173"/>
        <v>0</v>
      </c>
      <c r="BL352" s="29">
        <f>(DAY(BM352)*24+HOUR(BM352)+MINUTE(BM352)/60)/勤務日数!$F$17</f>
        <v>0</v>
      </c>
      <c r="BM352" s="202">
        <f t="shared" si="166"/>
        <v>0</v>
      </c>
      <c r="BN352" s="238">
        <f>BP352/勤務日数!$E$20</f>
        <v>0</v>
      </c>
      <c r="BO352" s="238">
        <f t="shared" si="169"/>
        <v>0</v>
      </c>
      <c r="BP352" s="29">
        <f>(DAY(BQ352)*24+HOUR(BQ352)+MINUTE(BQ352)/60)/勤務日数!$F$17</f>
        <v>0</v>
      </c>
      <c r="BQ352" s="202">
        <f t="shared" si="167"/>
        <v>0</v>
      </c>
      <c r="BR352" s="238">
        <f>BT352/勤務日数!$E$20</f>
        <v>0</v>
      </c>
      <c r="BS352" s="238">
        <f t="shared" si="170"/>
        <v>0</v>
      </c>
      <c r="BT352" s="29">
        <f>(DAY(BU352)*24+HOUR(BU352)+MINUTE(BU352)/60)/勤務日数!$F$17</f>
        <v>0</v>
      </c>
      <c r="BU352" s="202">
        <f t="shared" si="168"/>
        <v>0</v>
      </c>
    </row>
    <row r="353" spans="1:73" ht="12.6" customHeight="1">
      <c r="A353" s="174" t="str">
        <f t="shared" si="171"/>
        <v>APF-55</v>
      </c>
      <c r="B353" s="195">
        <v>17</v>
      </c>
      <c r="C353" s="240" t="s">
        <v>479</v>
      </c>
      <c r="D353" s="310" t="s">
        <v>350</v>
      </c>
      <c r="E353" s="286" t="s">
        <v>693</v>
      </c>
      <c r="F353" s="286" t="s">
        <v>720</v>
      </c>
      <c r="G353" s="286" t="s">
        <v>379</v>
      </c>
      <c r="H353" s="286" t="s">
        <v>380</v>
      </c>
      <c r="I353" s="286"/>
      <c r="J353" s="286"/>
      <c r="K353" s="286"/>
      <c r="L353" s="286"/>
      <c r="M353" s="286"/>
      <c r="N353" s="286"/>
      <c r="O353" s="287"/>
      <c r="P353" s="283" t="s">
        <v>938</v>
      </c>
      <c r="Q353" s="216" t="s">
        <v>939</v>
      </c>
      <c r="R353" s="29" t="s">
        <v>721</v>
      </c>
      <c r="S353" s="201">
        <v>0</v>
      </c>
      <c r="T353" s="204"/>
      <c r="U353" s="204"/>
      <c r="V353" s="204"/>
      <c r="W353" s="204"/>
      <c r="X353" s="204"/>
      <c r="Y353" s="204"/>
      <c r="Z353" s="204"/>
      <c r="AA353" s="204"/>
      <c r="AB353" s="204"/>
      <c r="AC353" s="204"/>
      <c r="AD353" s="204"/>
      <c r="AE353" s="204"/>
      <c r="AF353" s="204"/>
      <c r="AG353" s="204"/>
      <c r="AH353" s="204"/>
      <c r="AI353" s="204"/>
      <c r="AJ353" s="204"/>
      <c r="AK353" s="204"/>
      <c r="AL353" s="204"/>
      <c r="AM353" s="204"/>
      <c r="AN353" s="204"/>
      <c r="AO353" s="204"/>
      <c r="AP353" s="204"/>
      <c r="AQ353" s="204"/>
      <c r="AR353" s="204"/>
      <c r="AS353" s="204"/>
      <c r="AT353" s="204"/>
      <c r="AU353" s="204"/>
      <c r="AV353" s="204"/>
      <c r="AW353" s="204"/>
      <c r="AX353" s="204"/>
      <c r="AY353" s="204"/>
      <c r="AZ353" s="237">
        <f t="shared" si="157"/>
        <v>0</v>
      </c>
      <c r="BA353" s="238">
        <f t="shared" si="158"/>
        <v>0</v>
      </c>
      <c r="BB353" s="238">
        <f>BD353/勤務日数!$E$20</f>
        <v>0</v>
      </c>
      <c r="BC353" s="238">
        <f t="shared" si="163"/>
        <v>0</v>
      </c>
      <c r="BD353" s="29">
        <f>(DAY(BE353)*24+HOUR(BE353)+MINUTE(BE353)/60)/勤務日数!$F$17</f>
        <v>0</v>
      </c>
      <c r="BE353" s="202">
        <f t="shared" si="164"/>
        <v>0</v>
      </c>
      <c r="BF353" s="238">
        <f>BH353/勤務日数!$E$20</f>
        <v>0</v>
      </c>
      <c r="BG353" s="238">
        <f t="shared" si="172"/>
        <v>0</v>
      </c>
      <c r="BH353" s="29">
        <f>(DAY(BI353)*24+HOUR(BI353)+MINUTE(BI353)/60)/勤務日数!$F$17</f>
        <v>0</v>
      </c>
      <c r="BI353" s="202">
        <f t="shared" si="165"/>
        <v>0</v>
      </c>
      <c r="BJ353" s="238">
        <f>BL353/勤務日数!$E$20</f>
        <v>0</v>
      </c>
      <c r="BK353" s="238">
        <f t="shared" si="173"/>
        <v>0</v>
      </c>
      <c r="BL353" s="29">
        <f>(DAY(BM353)*24+HOUR(BM353)+MINUTE(BM353)/60)/勤務日数!$F$17</f>
        <v>0</v>
      </c>
      <c r="BM353" s="202">
        <f t="shared" si="166"/>
        <v>0</v>
      </c>
      <c r="BN353" s="238">
        <f>BP353/勤務日数!$E$20</f>
        <v>0</v>
      </c>
      <c r="BO353" s="238">
        <f t="shared" si="169"/>
        <v>0</v>
      </c>
      <c r="BP353" s="29">
        <f>(DAY(BQ353)*24+HOUR(BQ353)+MINUTE(BQ353)/60)/勤務日数!$F$17</f>
        <v>0</v>
      </c>
      <c r="BQ353" s="202">
        <f t="shared" si="167"/>
        <v>0</v>
      </c>
      <c r="BR353" s="238">
        <f>BT353/勤務日数!$E$20</f>
        <v>0</v>
      </c>
      <c r="BS353" s="238">
        <f t="shared" si="170"/>
        <v>0</v>
      </c>
      <c r="BT353" s="29">
        <f>(DAY(BU353)*24+HOUR(BU353)+MINUTE(BU353)/60)/勤務日数!$F$17</f>
        <v>0</v>
      </c>
      <c r="BU353" s="202">
        <f t="shared" si="168"/>
        <v>0</v>
      </c>
    </row>
    <row r="354" spans="1:73" ht="12.6" customHeight="1">
      <c r="A354" s="174" t="str">
        <f t="shared" si="171"/>
        <v>APF-61</v>
      </c>
      <c r="B354" s="195">
        <v>18</v>
      </c>
      <c r="C354" s="240" t="s">
        <v>479</v>
      </c>
      <c r="D354" s="310" t="s">
        <v>350</v>
      </c>
      <c r="E354" s="286" t="s">
        <v>693</v>
      </c>
      <c r="F354" s="286" t="s">
        <v>720</v>
      </c>
      <c r="G354" s="286" t="s">
        <v>379</v>
      </c>
      <c r="H354" s="286" t="s">
        <v>380</v>
      </c>
      <c r="I354" s="286"/>
      <c r="J354" s="286"/>
      <c r="K354" s="286"/>
      <c r="L354" s="286"/>
      <c r="M354" s="286"/>
      <c r="N354" s="286"/>
      <c r="O354" s="287"/>
      <c r="P354" s="283" t="s">
        <v>1030</v>
      </c>
      <c r="Q354" s="200" t="s">
        <v>1038</v>
      </c>
      <c r="R354" s="29" t="s">
        <v>721</v>
      </c>
      <c r="S354" s="201">
        <v>0</v>
      </c>
      <c r="T354" s="204"/>
      <c r="U354" s="204"/>
      <c r="V354" s="204"/>
      <c r="W354" s="204"/>
      <c r="X354" s="204"/>
      <c r="Y354" s="204"/>
      <c r="Z354" s="204"/>
      <c r="AA354" s="204"/>
      <c r="AB354" s="204"/>
      <c r="AC354" s="204"/>
      <c r="AD354" s="204"/>
      <c r="AE354" s="204"/>
      <c r="AF354" s="204"/>
      <c r="AG354" s="204"/>
      <c r="AH354" s="204"/>
      <c r="AI354" s="204"/>
      <c r="AJ354" s="204"/>
      <c r="AK354" s="204"/>
      <c r="AL354" s="204"/>
      <c r="AM354" s="204"/>
      <c r="AN354" s="204"/>
      <c r="AO354" s="204"/>
      <c r="AP354" s="204"/>
      <c r="AQ354" s="204"/>
      <c r="AR354" s="204"/>
      <c r="AS354" s="204"/>
      <c r="AT354" s="204"/>
      <c r="AU354" s="204"/>
      <c r="AV354" s="204"/>
      <c r="AW354" s="204"/>
      <c r="AX354" s="204"/>
      <c r="AY354" s="204"/>
      <c r="AZ354" s="237">
        <f t="shared" si="157"/>
        <v>0</v>
      </c>
      <c r="BA354" s="238">
        <f t="shared" si="158"/>
        <v>0</v>
      </c>
      <c r="BB354" s="238">
        <f>BD354/勤務日数!$E$20</f>
        <v>0</v>
      </c>
      <c r="BC354" s="238">
        <f t="shared" si="163"/>
        <v>0</v>
      </c>
      <c r="BD354" s="29">
        <f>(DAY(BE354)*24+HOUR(BE354)+MINUTE(BE354)/60)/勤務日数!$F$17</f>
        <v>0</v>
      </c>
      <c r="BE354" s="202">
        <f t="shared" si="164"/>
        <v>0</v>
      </c>
      <c r="BF354" s="238">
        <f>BH354/勤務日数!$E$20</f>
        <v>0</v>
      </c>
      <c r="BG354" s="238">
        <f t="shared" si="172"/>
        <v>0</v>
      </c>
      <c r="BH354" s="29">
        <f>(DAY(BI354)*24+HOUR(BI354)+MINUTE(BI354)/60)/勤務日数!$F$17</f>
        <v>0</v>
      </c>
      <c r="BI354" s="202">
        <f t="shared" si="165"/>
        <v>0</v>
      </c>
      <c r="BJ354" s="238">
        <f>BL354/勤務日数!$E$20</f>
        <v>0</v>
      </c>
      <c r="BK354" s="238">
        <f t="shared" si="173"/>
        <v>0</v>
      </c>
      <c r="BL354" s="29">
        <f>(DAY(BM354)*24+HOUR(BM354)+MINUTE(BM354)/60)/勤務日数!$F$17</f>
        <v>0</v>
      </c>
      <c r="BM354" s="202">
        <f t="shared" si="166"/>
        <v>0</v>
      </c>
      <c r="BN354" s="238">
        <f>BP354/勤務日数!$E$20</f>
        <v>0</v>
      </c>
      <c r="BO354" s="238">
        <f t="shared" si="169"/>
        <v>0</v>
      </c>
      <c r="BP354" s="29">
        <f>(DAY(BQ354)*24+HOUR(BQ354)+MINUTE(BQ354)/60)/勤務日数!$F$17</f>
        <v>0</v>
      </c>
      <c r="BQ354" s="202">
        <f t="shared" si="167"/>
        <v>0</v>
      </c>
      <c r="BR354" s="238">
        <f>BT354/勤務日数!$E$20</f>
        <v>0</v>
      </c>
      <c r="BS354" s="238">
        <f t="shared" si="170"/>
        <v>0</v>
      </c>
      <c r="BT354" s="29">
        <f>(DAY(BU354)*24+HOUR(BU354)+MINUTE(BU354)/60)/勤務日数!$F$17</f>
        <v>0</v>
      </c>
      <c r="BU354" s="202">
        <f t="shared" si="168"/>
        <v>0</v>
      </c>
    </row>
    <row r="355" spans="1:73" ht="12.6" customHeight="1">
      <c r="A355" s="174" t="str">
        <f t="shared" si="171"/>
        <v>APF-67</v>
      </c>
      <c r="B355" s="195">
        <v>19</v>
      </c>
      <c r="C355" s="240" t="s">
        <v>479</v>
      </c>
      <c r="D355" s="310" t="s">
        <v>350</v>
      </c>
      <c r="E355" s="286" t="s">
        <v>693</v>
      </c>
      <c r="F355" s="286" t="s">
        <v>720</v>
      </c>
      <c r="G355" s="286" t="s">
        <v>379</v>
      </c>
      <c r="H355" s="286" t="s">
        <v>380</v>
      </c>
      <c r="I355" s="286"/>
      <c r="J355" s="286"/>
      <c r="K355" s="286"/>
      <c r="L355" s="286"/>
      <c r="M355" s="286"/>
      <c r="N355" s="286"/>
      <c r="O355" s="287"/>
      <c r="P355" s="283" t="s">
        <v>1108</v>
      </c>
      <c r="Q355" s="216" t="s">
        <v>1109</v>
      </c>
      <c r="R355" s="29" t="s">
        <v>721</v>
      </c>
      <c r="S355" s="201">
        <v>0</v>
      </c>
      <c r="T355" s="204"/>
      <c r="U355" s="204"/>
      <c r="V355" s="204"/>
      <c r="W355" s="204"/>
      <c r="X355" s="204"/>
      <c r="Y355" s="204"/>
      <c r="Z355" s="204"/>
      <c r="AA355" s="204"/>
      <c r="AB355" s="204"/>
      <c r="AC355" s="204"/>
      <c r="AD355" s="204"/>
      <c r="AE355" s="204"/>
      <c r="AF355" s="204"/>
      <c r="AG355" s="204"/>
      <c r="AH355" s="204"/>
      <c r="AI355" s="204"/>
      <c r="AJ355" s="204"/>
      <c r="AK355" s="204"/>
      <c r="AL355" s="204"/>
      <c r="AM355" s="204"/>
      <c r="AN355" s="204"/>
      <c r="AO355" s="204"/>
      <c r="AP355" s="204"/>
      <c r="AQ355" s="204"/>
      <c r="AR355" s="204"/>
      <c r="AS355" s="204"/>
      <c r="AT355" s="204"/>
      <c r="AU355" s="204"/>
      <c r="AV355" s="204"/>
      <c r="AW355" s="204"/>
      <c r="AX355" s="204"/>
      <c r="AY355" s="204"/>
      <c r="AZ355" s="237">
        <f t="shared" si="157"/>
        <v>0</v>
      </c>
      <c r="BA355" s="238">
        <f t="shared" si="158"/>
        <v>0</v>
      </c>
      <c r="BB355" s="238">
        <f>BD355/勤務日数!$E$20</f>
        <v>0</v>
      </c>
      <c r="BC355" s="238">
        <f t="shared" si="163"/>
        <v>0</v>
      </c>
      <c r="BD355" s="29">
        <f>(DAY(BE355)*24+HOUR(BE355)+MINUTE(BE355)/60)/勤務日数!$F$17</f>
        <v>0</v>
      </c>
      <c r="BE355" s="202">
        <f t="shared" si="164"/>
        <v>0</v>
      </c>
      <c r="BF355" s="238">
        <f>BH355/勤務日数!$E$20</f>
        <v>0</v>
      </c>
      <c r="BG355" s="238">
        <f t="shared" si="172"/>
        <v>0</v>
      </c>
      <c r="BH355" s="29">
        <f>(DAY(BI355)*24+HOUR(BI355)+MINUTE(BI355)/60)/勤務日数!$F$17</f>
        <v>0</v>
      </c>
      <c r="BI355" s="202">
        <f t="shared" si="165"/>
        <v>0</v>
      </c>
      <c r="BJ355" s="238">
        <f>BL355/勤務日数!$E$20</f>
        <v>0</v>
      </c>
      <c r="BK355" s="238">
        <f t="shared" si="173"/>
        <v>0</v>
      </c>
      <c r="BL355" s="29">
        <f>(DAY(BM355)*24+HOUR(BM355)+MINUTE(BM355)/60)/勤務日数!$F$17</f>
        <v>0</v>
      </c>
      <c r="BM355" s="202">
        <f t="shared" si="166"/>
        <v>0</v>
      </c>
      <c r="BN355" s="238">
        <f>BP355/勤務日数!$E$20</f>
        <v>0</v>
      </c>
      <c r="BO355" s="238">
        <f t="shared" si="169"/>
        <v>0</v>
      </c>
      <c r="BP355" s="29">
        <f>(DAY(BQ355)*24+HOUR(BQ355)+MINUTE(BQ355)/60)/勤務日数!$F$17</f>
        <v>0</v>
      </c>
      <c r="BQ355" s="202">
        <f t="shared" si="167"/>
        <v>0</v>
      </c>
      <c r="BR355" s="238">
        <f>BT355/勤務日数!$E$20</f>
        <v>0</v>
      </c>
      <c r="BS355" s="238">
        <f t="shared" si="170"/>
        <v>0</v>
      </c>
      <c r="BT355" s="29">
        <f>(DAY(BU355)*24+HOUR(BU355)+MINUTE(BU355)/60)/勤務日数!$F$17</f>
        <v>0</v>
      </c>
      <c r="BU355" s="202">
        <f t="shared" si="168"/>
        <v>0</v>
      </c>
    </row>
    <row r="356" spans="1:73" ht="12.6" customHeight="1">
      <c r="A356" s="174" t="str">
        <f t="shared" si="171"/>
        <v>APF-93</v>
      </c>
      <c r="B356" s="240">
        <v>20</v>
      </c>
      <c r="C356" s="240" t="s">
        <v>479</v>
      </c>
      <c r="D356" s="310" t="s">
        <v>350</v>
      </c>
      <c r="E356" s="286" t="s">
        <v>693</v>
      </c>
      <c r="F356" s="286" t="s">
        <v>720</v>
      </c>
      <c r="G356" s="286" t="s">
        <v>379</v>
      </c>
      <c r="H356" s="286" t="s">
        <v>380</v>
      </c>
      <c r="I356" s="286"/>
      <c r="J356" s="286"/>
      <c r="K356" s="286"/>
      <c r="L356" s="286"/>
      <c r="M356" s="286"/>
      <c r="N356" s="286"/>
      <c r="O356" s="287"/>
      <c r="P356" s="283" t="s">
        <v>1282</v>
      </c>
      <c r="Q356" s="217" t="s">
        <v>1283</v>
      </c>
      <c r="R356" s="238" t="s">
        <v>721</v>
      </c>
      <c r="S356" s="201">
        <v>0</v>
      </c>
      <c r="T356" s="204"/>
      <c r="U356" s="204"/>
      <c r="V356" s="204"/>
      <c r="W356" s="204"/>
      <c r="X356" s="204"/>
      <c r="Y356" s="204"/>
      <c r="Z356" s="204"/>
      <c r="AA356" s="204"/>
      <c r="AB356" s="204"/>
      <c r="AC356" s="204"/>
      <c r="AD356" s="204"/>
      <c r="AE356" s="204"/>
      <c r="AF356" s="204"/>
      <c r="AG356" s="204"/>
      <c r="AH356" s="204"/>
      <c r="AI356" s="204"/>
      <c r="AJ356" s="204"/>
      <c r="AK356" s="204"/>
      <c r="AL356" s="204"/>
      <c r="AM356" s="204"/>
      <c r="AN356" s="204"/>
      <c r="AO356" s="204"/>
      <c r="AP356" s="204"/>
      <c r="AQ356" s="204"/>
      <c r="AR356" s="204"/>
      <c r="AS356" s="204"/>
      <c r="AT356" s="204"/>
      <c r="AU356" s="204"/>
      <c r="AV356" s="204"/>
      <c r="AW356" s="204"/>
      <c r="AX356" s="204"/>
      <c r="AY356" s="204"/>
      <c r="AZ356" s="237">
        <f t="shared" ref="AZ356:AZ419" si="178">SUM(BB356,BF356,BJ356,BN356,BR356)</f>
        <v>0</v>
      </c>
      <c r="BA356" s="238">
        <f t="shared" ref="BA356:BA419" si="179">SUM(BD356,BH356,BL356,BP356,BT356)</f>
        <v>0</v>
      </c>
      <c r="BB356" s="238">
        <f>BD356/勤務日数!$E$20</f>
        <v>0</v>
      </c>
      <c r="BC356" s="238">
        <f t="shared" si="163"/>
        <v>0</v>
      </c>
      <c r="BD356" s="29">
        <f>(DAY(BE356)*24+HOUR(BE356)+MINUTE(BE356)/60)/勤務日数!$F$17</f>
        <v>0</v>
      </c>
      <c r="BE356" s="202">
        <f t="shared" ref="BE356:BE419" si="180">IF(ISBLANK($C356),0,SUMIF($T$4:$AX$4,BC$4,$T356:$AX356))</f>
        <v>0</v>
      </c>
      <c r="BF356" s="238">
        <f>BH356/勤務日数!$E$20</f>
        <v>0</v>
      </c>
      <c r="BG356" s="238">
        <f t="shared" si="172"/>
        <v>0</v>
      </c>
      <c r="BH356" s="29">
        <f>(DAY(BI356)*24+HOUR(BI356)+MINUTE(BI356)/60)/勤務日数!$F$17</f>
        <v>0</v>
      </c>
      <c r="BI356" s="202">
        <f t="shared" ref="BI356:BI419" si="181">IF(ISBLANK($C356),0,SUMIF($T$4:$AX$4,BG$4,$T356:$AX356))</f>
        <v>0</v>
      </c>
      <c r="BJ356" s="238">
        <f>BL356/勤務日数!$E$20</f>
        <v>0</v>
      </c>
      <c r="BK356" s="238">
        <f t="shared" si="173"/>
        <v>0</v>
      </c>
      <c r="BL356" s="29">
        <f>(DAY(BM356)*24+HOUR(BM356)+MINUTE(BM356)/60)/勤務日数!$F$17</f>
        <v>0</v>
      </c>
      <c r="BM356" s="202">
        <f t="shared" ref="BM356:BM419" si="182">IF(ISBLANK($C356),0,SUMIF($T$4:$AX$4,BK$4,$T356:$AX356))</f>
        <v>0</v>
      </c>
      <c r="BN356" s="238">
        <f>BP356/勤務日数!$E$20</f>
        <v>0</v>
      </c>
      <c r="BO356" s="238">
        <f t="shared" si="169"/>
        <v>0</v>
      </c>
      <c r="BP356" s="29">
        <f>(DAY(BQ356)*24+HOUR(BQ356)+MINUTE(BQ356)/60)/勤務日数!$F$17</f>
        <v>0</v>
      </c>
      <c r="BQ356" s="202">
        <f t="shared" ref="BQ356:BQ419" si="183">IF(ISBLANK($C356),0,SUMIF($T$4:$AX$4,BO$4,$T356:$AX356))</f>
        <v>0</v>
      </c>
      <c r="BR356" s="238">
        <f>BT356/勤務日数!$E$20</f>
        <v>0</v>
      </c>
      <c r="BS356" s="238">
        <f t="shared" si="170"/>
        <v>0</v>
      </c>
      <c r="BT356" s="29">
        <f>(DAY(BU356)*24+HOUR(BU356)+MINUTE(BU356)/60)/勤務日数!$F$17</f>
        <v>0</v>
      </c>
      <c r="BU356" s="202">
        <f t="shared" ref="BU356:BU419" si="184">IF(ISBLANK($C356),0,SUMIF($T$4:$AX$4,BS$4,$T356:$AX356))</f>
        <v>0</v>
      </c>
    </row>
    <row r="357" spans="1:73" ht="12.6" customHeight="1">
      <c r="A357" s="174" t="str">
        <f t="shared" si="171"/>
        <v>APF-59</v>
      </c>
      <c r="B357" s="240">
        <v>21</v>
      </c>
      <c r="C357" s="240" t="s">
        <v>479</v>
      </c>
      <c r="D357" s="310" t="s">
        <v>350</v>
      </c>
      <c r="E357" s="286" t="s">
        <v>693</v>
      </c>
      <c r="F357" s="286" t="s">
        <v>720</v>
      </c>
      <c r="G357" s="286" t="s">
        <v>749</v>
      </c>
      <c r="H357" s="286"/>
      <c r="I357" s="286"/>
      <c r="J357" s="286"/>
      <c r="K357" s="286"/>
      <c r="L357" s="286"/>
      <c r="M357" s="286"/>
      <c r="N357" s="286"/>
      <c r="O357" s="287"/>
      <c r="P357" s="283" t="s">
        <v>1022</v>
      </c>
      <c r="Q357" s="205" t="s">
        <v>1023</v>
      </c>
      <c r="R357" s="238" t="s">
        <v>750</v>
      </c>
      <c r="S357" s="201">
        <v>0</v>
      </c>
      <c r="T357" s="204"/>
      <c r="U357" s="204"/>
      <c r="V357" s="204"/>
      <c r="W357" s="204"/>
      <c r="X357" s="204"/>
      <c r="Y357" s="204"/>
      <c r="Z357" s="204"/>
      <c r="AA357" s="204"/>
      <c r="AB357" s="204"/>
      <c r="AC357" s="204"/>
      <c r="AD357" s="204"/>
      <c r="AE357" s="204"/>
      <c r="AF357" s="204"/>
      <c r="AG357" s="204"/>
      <c r="AH357" s="204"/>
      <c r="AI357" s="204"/>
      <c r="AJ357" s="204"/>
      <c r="AK357" s="204"/>
      <c r="AL357" s="204"/>
      <c r="AM357" s="204"/>
      <c r="AN357" s="204"/>
      <c r="AO357" s="204"/>
      <c r="AP357" s="204"/>
      <c r="AQ357" s="204"/>
      <c r="AR357" s="204"/>
      <c r="AS357" s="204"/>
      <c r="AT357" s="204"/>
      <c r="AU357" s="204"/>
      <c r="AV357" s="204"/>
      <c r="AW357" s="204"/>
      <c r="AX357" s="204"/>
      <c r="AY357" s="204"/>
      <c r="AZ357" s="237">
        <f t="shared" si="178"/>
        <v>0</v>
      </c>
      <c r="BA357" s="238">
        <f t="shared" si="179"/>
        <v>0</v>
      </c>
      <c r="BB357" s="238">
        <f>BD357/勤務日数!$E$20</f>
        <v>0</v>
      </c>
      <c r="BC357" s="238">
        <f t="shared" si="163"/>
        <v>0</v>
      </c>
      <c r="BD357" s="29">
        <f>(DAY(BE357)*24+HOUR(BE357)+MINUTE(BE357)/60)/勤務日数!$F$17</f>
        <v>0</v>
      </c>
      <c r="BE357" s="202">
        <f t="shared" si="180"/>
        <v>0</v>
      </c>
      <c r="BF357" s="238">
        <f>BH357/勤務日数!$E$20</f>
        <v>0</v>
      </c>
      <c r="BG357" s="238">
        <f t="shared" si="172"/>
        <v>0</v>
      </c>
      <c r="BH357" s="29">
        <f>(DAY(BI357)*24+HOUR(BI357)+MINUTE(BI357)/60)/勤務日数!$F$17</f>
        <v>0</v>
      </c>
      <c r="BI357" s="202">
        <f t="shared" si="181"/>
        <v>0</v>
      </c>
      <c r="BJ357" s="238">
        <f>BL357/勤務日数!$E$20</f>
        <v>0</v>
      </c>
      <c r="BK357" s="238">
        <f t="shared" si="173"/>
        <v>0</v>
      </c>
      <c r="BL357" s="29">
        <f>(DAY(BM357)*24+HOUR(BM357)+MINUTE(BM357)/60)/勤務日数!$F$17</f>
        <v>0</v>
      </c>
      <c r="BM357" s="202">
        <f t="shared" si="182"/>
        <v>0</v>
      </c>
      <c r="BN357" s="238">
        <f>BP357/勤務日数!$E$20</f>
        <v>0</v>
      </c>
      <c r="BO357" s="238">
        <f t="shared" si="169"/>
        <v>0</v>
      </c>
      <c r="BP357" s="29">
        <f>(DAY(BQ357)*24+HOUR(BQ357)+MINUTE(BQ357)/60)/勤務日数!$F$17</f>
        <v>0</v>
      </c>
      <c r="BQ357" s="202">
        <f t="shared" si="183"/>
        <v>0</v>
      </c>
      <c r="BR357" s="238">
        <f>BT357/勤務日数!$E$20</f>
        <v>0</v>
      </c>
      <c r="BS357" s="238">
        <f t="shared" si="170"/>
        <v>0</v>
      </c>
      <c r="BT357" s="29">
        <f>(DAY(BU357)*24+HOUR(BU357)+MINUTE(BU357)/60)/勤務日数!$F$17</f>
        <v>0</v>
      </c>
      <c r="BU357" s="202">
        <f t="shared" si="184"/>
        <v>0</v>
      </c>
    </row>
    <row r="358" spans="1:73" ht="12.6" customHeight="1">
      <c r="A358" s="174" t="str">
        <f t="shared" si="171"/>
        <v>APF-69</v>
      </c>
      <c r="B358" s="240">
        <v>22</v>
      </c>
      <c r="C358" s="240" t="s">
        <v>479</v>
      </c>
      <c r="D358" s="310" t="s">
        <v>350</v>
      </c>
      <c r="E358" s="286" t="s">
        <v>693</v>
      </c>
      <c r="F358" s="286" t="s">
        <v>720</v>
      </c>
      <c r="G358" s="286" t="s">
        <v>749</v>
      </c>
      <c r="H358" s="286"/>
      <c r="I358" s="286"/>
      <c r="J358" s="286"/>
      <c r="K358" s="286"/>
      <c r="L358" s="286"/>
      <c r="M358" s="286"/>
      <c r="N358" s="286"/>
      <c r="O358" s="287"/>
      <c r="P358" s="283" t="s">
        <v>1213</v>
      </c>
      <c r="Q358" s="217" t="s">
        <v>1214</v>
      </c>
      <c r="R358" s="238" t="s">
        <v>750</v>
      </c>
      <c r="S358" s="201">
        <v>0</v>
      </c>
      <c r="T358" s="204"/>
      <c r="U358" s="204"/>
      <c r="V358" s="204"/>
      <c r="W358" s="204"/>
      <c r="X358" s="204"/>
      <c r="Y358" s="204"/>
      <c r="Z358" s="204"/>
      <c r="AA358" s="204"/>
      <c r="AB358" s="204"/>
      <c r="AC358" s="204"/>
      <c r="AD358" s="204"/>
      <c r="AE358" s="204"/>
      <c r="AF358" s="204"/>
      <c r="AG358" s="204"/>
      <c r="AH358" s="204"/>
      <c r="AI358" s="204"/>
      <c r="AJ358" s="204"/>
      <c r="AK358" s="204"/>
      <c r="AL358" s="204"/>
      <c r="AM358" s="204"/>
      <c r="AN358" s="204"/>
      <c r="AO358" s="204"/>
      <c r="AP358" s="204"/>
      <c r="AQ358" s="204"/>
      <c r="AR358" s="204"/>
      <c r="AS358" s="204"/>
      <c r="AT358" s="204"/>
      <c r="AU358" s="204"/>
      <c r="AV358" s="204"/>
      <c r="AW358" s="204"/>
      <c r="AX358" s="204"/>
      <c r="AY358" s="204"/>
      <c r="AZ358" s="237">
        <f t="shared" si="178"/>
        <v>0</v>
      </c>
      <c r="BA358" s="238">
        <f t="shared" si="179"/>
        <v>0</v>
      </c>
      <c r="BB358" s="238">
        <f>BD358/勤務日数!$E$20</f>
        <v>0</v>
      </c>
      <c r="BC358" s="238">
        <f t="shared" si="163"/>
        <v>0</v>
      </c>
      <c r="BD358" s="29">
        <f>(DAY(BE358)*24+HOUR(BE358)+MINUTE(BE358)/60)/勤務日数!$F$17</f>
        <v>0</v>
      </c>
      <c r="BE358" s="202">
        <f t="shared" si="180"/>
        <v>0</v>
      </c>
      <c r="BF358" s="238">
        <f>BH358/勤務日数!$E$20</f>
        <v>0</v>
      </c>
      <c r="BG358" s="238">
        <f t="shared" si="172"/>
        <v>0</v>
      </c>
      <c r="BH358" s="29">
        <f>(DAY(BI358)*24+HOUR(BI358)+MINUTE(BI358)/60)/勤務日数!$F$17</f>
        <v>0</v>
      </c>
      <c r="BI358" s="202">
        <f t="shared" si="181"/>
        <v>0</v>
      </c>
      <c r="BJ358" s="238">
        <f>BL358/勤務日数!$E$20</f>
        <v>0</v>
      </c>
      <c r="BK358" s="238">
        <f t="shared" si="173"/>
        <v>0</v>
      </c>
      <c r="BL358" s="29">
        <f>(DAY(BM358)*24+HOUR(BM358)+MINUTE(BM358)/60)/勤務日数!$F$17</f>
        <v>0</v>
      </c>
      <c r="BM358" s="202">
        <f t="shared" si="182"/>
        <v>0</v>
      </c>
      <c r="BN358" s="238">
        <f>BP358/勤務日数!$E$20</f>
        <v>0</v>
      </c>
      <c r="BO358" s="238">
        <f t="shared" si="169"/>
        <v>0</v>
      </c>
      <c r="BP358" s="29">
        <f>(DAY(BQ358)*24+HOUR(BQ358)+MINUTE(BQ358)/60)/勤務日数!$F$17</f>
        <v>0</v>
      </c>
      <c r="BQ358" s="202">
        <f t="shared" si="183"/>
        <v>0</v>
      </c>
      <c r="BR358" s="238">
        <f>BT358/勤務日数!$E$20</f>
        <v>0</v>
      </c>
      <c r="BS358" s="238">
        <f t="shared" si="170"/>
        <v>0</v>
      </c>
      <c r="BT358" s="29">
        <f>(DAY(BU358)*24+HOUR(BU358)+MINUTE(BU358)/60)/勤務日数!$F$17</f>
        <v>0</v>
      </c>
      <c r="BU358" s="202">
        <f t="shared" si="184"/>
        <v>0</v>
      </c>
    </row>
    <row r="359" spans="1:73" ht="12.6" customHeight="1">
      <c r="A359" s="174" t="str">
        <f t="shared" si="171"/>
        <v>APF-5</v>
      </c>
      <c r="B359" s="240">
        <v>23</v>
      </c>
      <c r="C359" s="240" t="s">
        <v>479</v>
      </c>
      <c r="D359" s="310" t="s">
        <v>350</v>
      </c>
      <c r="E359" s="286" t="s">
        <v>693</v>
      </c>
      <c r="F359" s="286" t="s">
        <v>720</v>
      </c>
      <c r="G359" s="286" t="s">
        <v>40</v>
      </c>
      <c r="H359" s="286" t="s">
        <v>390</v>
      </c>
      <c r="I359" s="286"/>
      <c r="J359" s="286"/>
      <c r="K359" s="286"/>
      <c r="L359" s="286"/>
      <c r="M359" s="286"/>
      <c r="N359" s="286"/>
      <c r="O359" s="287"/>
      <c r="P359" s="283" t="s">
        <v>739</v>
      </c>
      <c r="Q359" s="217" t="s">
        <v>1286</v>
      </c>
      <c r="R359" s="238" t="s">
        <v>761</v>
      </c>
      <c r="S359" s="201">
        <v>0</v>
      </c>
      <c r="T359" s="204"/>
      <c r="U359" s="204"/>
      <c r="V359" s="204"/>
      <c r="W359" s="204"/>
      <c r="X359" s="204"/>
      <c r="Y359" s="204"/>
      <c r="Z359" s="204"/>
      <c r="AA359" s="204"/>
      <c r="AB359" s="204"/>
      <c r="AC359" s="204"/>
      <c r="AD359" s="204"/>
      <c r="AE359" s="204"/>
      <c r="AF359" s="204"/>
      <c r="AG359" s="204"/>
      <c r="AH359" s="204"/>
      <c r="AI359" s="204"/>
      <c r="AJ359" s="204"/>
      <c r="AK359" s="204"/>
      <c r="AL359" s="204"/>
      <c r="AM359" s="204"/>
      <c r="AN359" s="204"/>
      <c r="AO359" s="204"/>
      <c r="AP359" s="204"/>
      <c r="AQ359" s="204"/>
      <c r="AR359" s="204"/>
      <c r="AS359" s="204"/>
      <c r="AT359" s="204"/>
      <c r="AU359" s="204"/>
      <c r="AV359" s="204"/>
      <c r="AW359" s="204"/>
      <c r="AX359" s="204"/>
      <c r="AY359" s="204"/>
      <c r="AZ359" s="237">
        <f t="shared" si="178"/>
        <v>0</v>
      </c>
      <c r="BA359" s="238">
        <f t="shared" si="179"/>
        <v>0</v>
      </c>
      <c r="BB359" s="238">
        <f>BD359/勤務日数!$E$20</f>
        <v>0</v>
      </c>
      <c r="BC359" s="238">
        <f t="shared" si="163"/>
        <v>0</v>
      </c>
      <c r="BD359" s="29">
        <f>(DAY(BE359)*24+HOUR(BE359)+MINUTE(BE359)/60)/勤務日数!$F$17</f>
        <v>0</v>
      </c>
      <c r="BE359" s="202">
        <f t="shared" si="180"/>
        <v>0</v>
      </c>
      <c r="BF359" s="238">
        <f>BH359/勤務日数!$E$20</f>
        <v>0</v>
      </c>
      <c r="BG359" s="238">
        <f t="shared" si="172"/>
        <v>0</v>
      </c>
      <c r="BH359" s="29">
        <f>(DAY(BI359)*24+HOUR(BI359)+MINUTE(BI359)/60)/勤務日数!$F$17</f>
        <v>0</v>
      </c>
      <c r="BI359" s="202">
        <f t="shared" si="181"/>
        <v>0</v>
      </c>
      <c r="BJ359" s="238">
        <f>BL359/勤務日数!$E$20</f>
        <v>0</v>
      </c>
      <c r="BK359" s="238">
        <f t="shared" si="173"/>
        <v>0</v>
      </c>
      <c r="BL359" s="29">
        <f>(DAY(BM359)*24+HOUR(BM359)+MINUTE(BM359)/60)/勤務日数!$F$17</f>
        <v>0</v>
      </c>
      <c r="BM359" s="202">
        <f t="shared" si="182"/>
        <v>0</v>
      </c>
      <c r="BN359" s="238">
        <f>BP359/勤務日数!$E$20</f>
        <v>0</v>
      </c>
      <c r="BO359" s="238">
        <f t="shared" si="169"/>
        <v>0</v>
      </c>
      <c r="BP359" s="29">
        <f>(DAY(BQ359)*24+HOUR(BQ359)+MINUTE(BQ359)/60)/勤務日数!$F$17</f>
        <v>0</v>
      </c>
      <c r="BQ359" s="202">
        <f t="shared" si="183"/>
        <v>0</v>
      </c>
      <c r="BR359" s="238">
        <f>BT359/勤務日数!$E$20</f>
        <v>0</v>
      </c>
      <c r="BS359" s="238">
        <f t="shared" si="170"/>
        <v>0</v>
      </c>
      <c r="BT359" s="29">
        <f>(DAY(BU359)*24+HOUR(BU359)+MINUTE(BU359)/60)/勤務日数!$F$17</f>
        <v>0</v>
      </c>
      <c r="BU359" s="202">
        <f t="shared" si="184"/>
        <v>0</v>
      </c>
    </row>
    <row r="360" spans="1:73" ht="12.6" customHeight="1">
      <c r="A360" s="174" t="str">
        <f t="shared" si="171"/>
        <v>APF-80</v>
      </c>
      <c r="B360" s="240">
        <v>24</v>
      </c>
      <c r="C360" s="240" t="s">
        <v>479</v>
      </c>
      <c r="D360" s="310" t="s">
        <v>350</v>
      </c>
      <c r="E360" s="286" t="s">
        <v>693</v>
      </c>
      <c r="F360" s="286" t="s">
        <v>720</v>
      </c>
      <c r="G360" s="286" t="s">
        <v>40</v>
      </c>
      <c r="H360" s="286" t="s">
        <v>390</v>
      </c>
      <c r="I360" s="286"/>
      <c r="J360" s="286"/>
      <c r="K360" s="286"/>
      <c r="L360" s="286"/>
      <c r="M360" s="286"/>
      <c r="N360" s="286"/>
      <c r="O360" s="287"/>
      <c r="P360" s="283" t="s">
        <v>1287</v>
      </c>
      <c r="Q360" s="217" t="s">
        <v>1288</v>
      </c>
      <c r="R360" s="238" t="s">
        <v>761</v>
      </c>
      <c r="S360" s="201">
        <v>0</v>
      </c>
      <c r="T360" s="204"/>
      <c r="U360" s="204"/>
      <c r="V360" s="204"/>
      <c r="W360" s="204"/>
      <c r="X360" s="204"/>
      <c r="Y360" s="204"/>
      <c r="Z360" s="204"/>
      <c r="AA360" s="204"/>
      <c r="AB360" s="204"/>
      <c r="AC360" s="204"/>
      <c r="AD360" s="204"/>
      <c r="AE360" s="204"/>
      <c r="AF360" s="204"/>
      <c r="AG360" s="204"/>
      <c r="AH360" s="204"/>
      <c r="AI360" s="204"/>
      <c r="AJ360" s="204"/>
      <c r="AK360" s="204"/>
      <c r="AL360" s="204"/>
      <c r="AM360" s="204"/>
      <c r="AN360" s="204"/>
      <c r="AO360" s="204"/>
      <c r="AP360" s="204"/>
      <c r="AQ360" s="204"/>
      <c r="AR360" s="204"/>
      <c r="AS360" s="204"/>
      <c r="AT360" s="204"/>
      <c r="AU360" s="204"/>
      <c r="AV360" s="204"/>
      <c r="AW360" s="204"/>
      <c r="AX360" s="204"/>
      <c r="AY360" s="204"/>
      <c r="AZ360" s="237">
        <f t="shared" si="178"/>
        <v>0</v>
      </c>
      <c r="BA360" s="238">
        <f t="shared" si="179"/>
        <v>0</v>
      </c>
      <c r="BB360" s="238">
        <f>BD360/勤務日数!$E$20</f>
        <v>0</v>
      </c>
      <c r="BC360" s="238">
        <f t="shared" si="163"/>
        <v>0</v>
      </c>
      <c r="BD360" s="29">
        <f>(DAY(BE360)*24+HOUR(BE360)+MINUTE(BE360)/60)/勤務日数!$F$17</f>
        <v>0</v>
      </c>
      <c r="BE360" s="202">
        <f t="shared" si="180"/>
        <v>0</v>
      </c>
      <c r="BF360" s="238">
        <f>BH360/勤務日数!$E$20</f>
        <v>0</v>
      </c>
      <c r="BG360" s="238">
        <f t="shared" si="172"/>
        <v>0</v>
      </c>
      <c r="BH360" s="29">
        <f>(DAY(BI360)*24+HOUR(BI360)+MINUTE(BI360)/60)/勤務日数!$F$17</f>
        <v>0</v>
      </c>
      <c r="BI360" s="202">
        <f t="shared" si="181"/>
        <v>0</v>
      </c>
      <c r="BJ360" s="238">
        <f>BL360/勤務日数!$E$20</f>
        <v>0</v>
      </c>
      <c r="BK360" s="238">
        <f t="shared" si="173"/>
        <v>0</v>
      </c>
      <c r="BL360" s="29">
        <f>(DAY(BM360)*24+HOUR(BM360)+MINUTE(BM360)/60)/勤務日数!$F$17</f>
        <v>0</v>
      </c>
      <c r="BM360" s="202">
        <f t="shared" si="182"/>
        <v>0</v>
      </c>
      <c r="BN360" s="238">
        <f>BP360/勤務日数!$E$20</f>
        <v>0</v>
      </c>
      <c r="BO360" s="238">
        <f t="shared" si="169"/>
        <v>0</v>
      </c>
      <c r="BP360" s="29">
        <f>(DAY(BQ360)*24+HOUR(BQ360)+MINUTE(BQ360)/60)/勤務日数!$F$17</f>
        <v>0</v>
      </c>
      <c r="BQ360" s="202">
        <f t="shared" si="183"/>
        <v>0</v>
      </c>
      <c r="BR360" s="238">
        <f>BT360/勤務日数!$E$20</f>
        <v>0</v>
      </c>
      <c r="BS360" s="238">
        <f t="shared" si="170"/>
        <v>0</v>
      </c>
      <c r="BT360" s="29">
        <f>(DAY(BU360)*24+HOUR(BU360)+MINUTE(BU360)/60)/勤務日数!$F$17</f>
        <v>0</v>
      </c>
      <c r="BU360" s="202">
        <f t="shared" si="184"/>
        <v>0</v>
      </c>
    </row>
    <row r="361" spans="1:73" ht="12.6" customHeight="1">
      <c r="A361" s="174" t="str">
        <f t="shared" si="171"/>
        <v>APF-81</v>
      </c>
      <c r="B361" s="240">
        <v>25</v>
      </c>
      <c r="C361" s="240" t="s">
        <v>479</v>
      </c>
      <c r="D361" s="310" t="s">
        <v>350</v>
      </c>
      <c r="E361" s="286" t="s">
        <v>693</v>
      </c>
      <c r="F361" s="286" t="s">
        <v>720</v>
      </c>
      <c r="G361" s="286" t="s">
        <v>40</v>
      </c>
      <c r="H361" s="286" t="s">
        <v>390</v>
      </c>
      <c r="I361" s="286"/>
      <c r="J361" s="286"/>
      <c r="K361" s="286"/>
      <c r="L361" s="286"/>
      <c r="M361" s="286"/>
      <c r="N361" s="286"/>
      <c r="O361" s="287"/>
      <c r="P361" s="283" t="s">
        <v>1289</v>
      </c>
      <c r="Q361" s="217" t="s">
        <v>1290</v>
      </c>
      <c r="R361" s="238" t="s">
        <v>761</v>
      </c>
      <c r="S361" s="201">
        <v>0</v>
      </c>
      <c r="T361" s="204"/>
      <c r="U361" s="204"/>
      <c r="V361" s="204"/>
      <c r="W361" s="204"/>
      <c r="X361" s="204"/>
      <c r="Y361" s="204"/>
      <c r="Z361" s="204"/>
      <c r="AA361" s="204"/>
      <c r="AB361" s="204"/>
      <c r="AC361" s="204"/>
      <c r="AD361" s="204"/>
      <c r="AE361" s="204"/>
      <c r="AF361" s="204"/>
      <c r="AG361" s="204"/>
      <c r="AH361" s="204"/>
      <c r="AI361" s="204"/>
      <c r="AJ361" s="204"/>
      <c r="AK361" s="204"/>
      <c r="AL361" s="204"/>
      <c r="AM361" s="204"/>
      <c r="AN361" s="204"/>
      <c r="AO361" s="204"/>
      <c r="AP361" s="204"/>
      <c r="AQ361" s="204"/>
      <c r="AR361" s="204"/>
      <c r="AS361" s="204"/>
      <c r="AT361" s="204"/>
      <c r="AU361" s="204"/>
      <c r="AV361" s="204"/>
      <c r="AW361" s="204"/>
      <c r="AX361" s="204"/>
      <c r="AY361" s="204"/>
      <c r="AZ361" s="237">
        <f t="shared" si="178"/>
        <v>0</v>
      </c>
      <c r="BA361" s="238">
        <f t="shared" si="179"/>
        <v>0</v>
      </c>
      <c r="BB361" s="238">
        <f>BD361/勤務日数!$E$20</f>
        <v>0</v>
      </c>
      <c r="BC361" s="238">
        <f t="shared" si="163"/>
        <v>0</v>
      </c>
      <c r="BD361" s="29">
        <f>(DAY(BE361)*24+HOUR(BE361)+MINUTE(BE361)/60)/勤務日数!$F$17</f>
        <v>0</v>
      </c>
      <c r="BE361" s="202">
        <f t="shared" si="180"/>
        <v>0</v>
      </c>
      <c r="BF361" s="238">
        <f>BH361/勤務日数!$E$20</f>
        <v>0</v>
      </c>
      <c r="BG361" s="238">
        <f t="shared" si="172"/>
        <v>0</v>
      </c>
      <c r="BH361" s="29">
        <f>(DAY(BI361)*24+HOUR(BI361)+MINUTE(BI361)/60)/勤務日数!$F$17</f>
        <v>0</v>
      </c>
      <c r="BI361" s="202">
        <f t="shared" si="181"/>
        <v>0</v>
      </c>
      <c r="BJ361" s="238">
        <f>BL361/勤務日数!$E$20</f>
        <v>0</v>
      </c>
      <c r="BK361" s="238">
        <f t="shared" si="173"/>
        <v>0</v>
      </c>
      <c r="BL361" s="29">
        <f>(DAY(BM361)*24+HOUR(BM361)+MINUTE(BM361)/60)/勤務日数!$F$17</f>
        <v>0</v>
      </c>
      <c r="BM361" s="202">
        <f t="shared" si="182"/>
        <v>0</v>
      </c>
      <c r="BN361" s="238">
        <f>BP361/勤務日数!$E$20</f>
        <v>0</v>
      </c>
      <c r="BO361" s="238">
        <f t="shared" si="169"/>
        <v>0</v>
      </c>
      <c r="BP361" s="29">
        <f>(DAY(BQ361)*24+HOUR(BQ361)+MINUTE(BQ361)/60)/勤務日数!$F$17</f>
        <v>0</v>
      </c>
      <c r="BQ361" s="202">
        <f t="shared" si="183"/>
        <v>0</v>
      </c>
      <c r="BR361" s="238">
        <f>BT361/勤務日数!$E$20</f>
        <v>0</v>
      </c>
      <c r="BS361" s="238">
        <f t="shared" si="170"/>
        <v>0</v>
      </c>
      <c r="BT361" s="29">
        <f>(DAY(BU361)*24+HOUR(BU361)+MINUTE(BU361)/60)/勤務日数!$F$17</f>
        <v>0</v>
      </c>
      <c r="BU361" s="202">
        <f t="shared" si="184"/>
        <v>0</v>
      </c>
    </row>
    <row r="362" spans="1:73" ht="12.6" customHeight="1">
      <c r="A362" s="174" t="str">
        <f t="shared" si="171"/>
        <v>APF-82</v>
      </c>
      <c r="B362" s="240">
        <v>26</v>
      </c>
      <c r="C362" s="240" t="s">
        <v>479</v>
      </c>
      <c r="D362" s="310" t="s">
        <v>350</v>
      </c>
      <c r="E362" s="286" t="s">
        <v>693</v>
      </c>
      <c r="F362" s="286" t="s">
        <v>720</v>
      </c>
      <c r="G362" s="286" t="s">
        <v>40</v>
      </c>
      <c r="H362" s="286" t="s">
        <v>390</v>
      </c>
      <c r="I362" s="286"/>
      <c r="J362" s="286"/>
      <c r="K362" s="286"/>
      <c r="L362" s="286"/>
      <c r="M362" s="286"/>
      <c r="N362" s="286"/>
      <c r="O362" s="287"/>
      <c r="P362" s="283" t="s">
        <v>1291</v>
      </c>
      <c r="Q362" s="217" t="s">
        <v>1292</v>
      </c>
      <c r="R362" s="238" t="s">
        <v>761</v>
      </c>
      <c r="S362" s="201">
        <v>0</v>
      </c>
      <c r="T362" s="204"/>
      <c r="U362" s="204"/>
      <c r="V362" s="204"/>
      <c r="W362" s="204"/>
      <c r="X362" s="204"/>
      <c r="Y362" s="204"/>
      <c r="Z362" s="204"/>
      <c r="AA362" s="204"/>
      <c r="AB362" s="204"/>
      <c r="AC362" s="204"/>
      <c r="AD362" s="204"/>
      <c r="AE362" s="204"/>
      <c r="AF362" s="204"/>
      <c r="AG362" s="204"/>
      <c r="AH362" s="204"/>
      <c r="AI362" s="204"/>
      <c r="AJ362" s="204"/>
      <c r="AK362" s="204"/>
      <c r="AL362" s="204"/>
      <c r="AM362" s="204"/>
      <c r="AN362" s="204"/>
      <c r="AO362" s="204"/>
      <c r="AP362" s="204"/>
      <c r="AQ362" s="204"/>
      <c r="AR362" s="204"/>
      <c r="AS362" s="204"/>
      <c r="AT362" s="204"/>
      <c r="AU362" s="204"/>
      <c r="AV362" s="204"/>
      <c r="AW362" s="204"/>
      <c r="AX362" s="204"/>
      <c r="AY362" s="204"/>
      <c r="AZ362" s="237">
        <f t="shared" si="178"/>
        <v>0</v>
      </c>
      <c r="BA362" s="238">
        <f t="shared" si="179"/>
        <v>0</v>
      </c>
      <c r="BB362" s="238">
        <f>BD362/勤務日数!$E$20</f>
        <v>0</v>
      </c>
      <c r="BC362" s="238">
        <f t="shared" si="163"/>
        <v>0</v>
      </c>
      <c r="BD362" s="29">
        <f>(DAY(BE362)*24+HOUR(BE362)+MINUTE(BE362)/60)/勤務日数!$F$17</f>
        <v>0</v>
      </c>
      <c r="BE362" s="202">
        <f t="shared" si="180"/>
        <v>0</v>
      </c>
      <c r="BF362" s="238">
        <f>BH362/勤務日数!$E$20</f>
        <v>0</v>
      </c>
      <c r="BG362" s="238">
        <f t="shared" si="172"/>
        <v>0</v>
      </c>
      <c r="BH362" s="29">
        <f>(DAY(BI362)*24+HOUR(BI362)+MINUTE(BI362)/60)/勤務日数!$F$17</f>
        <v>0</v>
      </c>
      <c r="BI362" s="202">
        <f t="shared" si="181"/>
        <v>0</v>
      </c>
      <c r="BJ362" s="238">
        <f>BL362/勤務日数!$E$20</f>
        <v>0</v>
      </c>
      <c r="BK362" s="238">
        <f t="shared" si="173"/>
        <v>0</v>
      </c>
      <c r="BL362" s="29">
        <f>(DAY(BM362)*24+HOUR(BM362)+MINUTE(BM362)/60)/勤務日数!$F$17</f>
        <v>0</v>
      </c>
      <c r="BM362" s="202">
        <f t="shared" si="182"/>
        <v>0</v>
      </c>
      <c r="BN362" s="238">
        <f>BP362/勤務日数!$E$20</f>
        <v>0</v>
      </c>
      <c r="BO362" s="238">
        <f t="shared" si="169"/>
        <v>0</v>
      </c>
      <c r="BP362" s="29">
        <f>(DAY(BQ362)*24+HOUR(BQ362)+MINUTE(BQ362)/60)/勤務日数!$F$17</f>
        <v>0</v>
      </c>
      <c r="BQ362" s="202">
        <f t="shared" si="183"/>
        <v>0</v>
      </c>
      <c r="BR362" s="238">
        <f>BT362/勤務日数!$E$20</f>
        <v>0</v>
      </c>
      <c r="BS362" s="238">
        <f t="shared" si="170"/>
        <v>0</v>
      </c>
      <c r="BT362" s="29">
        <f>(DAY(BU362)*24+HOUR(BU362)+MINUTE(BU362)/60)/勤務日数!$F$17</f>
        <v>0</v>
      </c>
      <c r="BU362" s="202">
        <f t="shared" si="184"/>
        <v>0</v>
      </c>
    </row>
    <row r="363" spans="1:73" ht="12.6" customHeight="1">
      <c r="A363" s="174" t="str">
        <f t="shared" si="171"/>
        <v>APF-83</v>
      </c>
      <c r="B363" s="240">
        <v>27</v>
      </c>
      <c r="C363" s="240" t="s">
        <v>479</v>
      </c>
      <c r="D363" s="310" t="s">
        <v>350</v>
      </c>
      <c r="E363" s="286" t="s">
        <v>693</v>
      </c>
      <c r="F363" s="286" t="s">
        <v>720</v>
      </c>
      <c r="G363" s="286" t="s">
        <v>40</v>
      </c>
      <c r="H363" s="286" t="s">
        <v>390</v>
      </c>
      <c r="I363" s="286"/>
      <c r="J363" s="286"/>
      <c r="K363" s="286"/>
      <c r="L363" s="286"/>
      <c r="M363" s="286"/>
      <c r="N363" s="286"/>
      <c r="O363" s="287"/>
      <c r="P363" s="199" t="s">
        <v>1293</v>
      </c>
      <c r="Q363" s="217" t="s">
        <v>1294</v>
      </c>
      <c r="R363" s="238" t="s">
        <v>761</v>
      </c>
      <c r="S363" s="201">
        <v>0</v>
      </c>
      <c r="T363" s="204"/>
      <c r="U363" s="204"/>
      <c r="V363" s="204"/>
      <c r="W363" s="204"/>
      <c r="X363" s="204"/>
      <c r="Y363" s="204"/>
      <c r="Z363" s="204"/>
      <c r="AA363" s="204"/>
      <c r="AB363" s="204"/>
      <c r="AC363" s="204"/>
      <c r="AD363" s="204"/>
      <c r="AE363" s="204"/>
      <c r="AF363" s="204"/>
      <c r="AG363" s="204"/>
      <c r="AH363" s="204"/>
      <c r="AI363" s="204"/>
      <c r="AJ363" s="204"/>
      <c r="AK363" s="204"/>
      <c r="AL363" s="204"/>
      <c r="AM363" s="204"/>
      <c r="AN363" s="204"/>
      <c r="AO363" s="204"/>
      <c r="AP363" s="204"/>
      <c r="AQ363" s="204"/>
      <c r="AR363" s="204"/>
      <c r="AS363" s="204"/>
      <c r="AT363" s="204"/>
      <c r="AU363" s="204"/>
      <c r="AV363" s="204"/>
      <c r="AW363" s="204"/>
      <c r="AX363" s="204"/>
      <c r="AY363" s="204"/>
      <c r="AZ363" s="237">
        <f t="shared" si="178"/>
        <v>0</v>
      </c>
      <c r="BA363" s="238">
        <f t="shared" si="179"/>
        <v>0</v>
      </c>
      <c r="BB363" s="238">
        <f>BD363/勤務日数!$E$20</f>
        <v>0</v>
      </c>
      <c r="BC363" s="238">
        <f t="shared" si="163"/>
        <v>0</v>
      </c>
      <c r="BD363" s="29">
        <f>(DAY(BE363)*24+HOUR(BE363)+MINUTE(BE363)/60)/勤務日数!$F$17</f>
        <v>0</v>
      </c>
      <c r="BE363" s="202">
        <f t="shared" si="180"/>
        <v>0</v>
      </c>
      <c r="BF363" s="238">
        <f>BH363/勤務日数!$E$20</f>
        <v>0</v>
      </c>
      <c r="BG363" s="238">
        <f t="shared" si="172"/>
        <v>0</v>
      </c>
      <c r="BH363" s="29">
        <f>(DAY(BI363)*24+HOUR(BI363)+MINUTE(BI363)/60)/勤務日数!$F$17</f>
        <v>0</v>
      </c>
      <c r="BI363" s="202">
        <f t="shared" si="181"/>
        <v>0</v>
      </c>
      <c r="BJ363" s="238">
        <f>BL363/勤務日数!$E$20</f>
        <v>0</v>
      </c>
      <c r="BK363" s="238">
        <f t="shared" si="173"/>
        <v>0</v>
      </c>
      <c r="BL363" s="29">
        <f>(DAY(BM363)*24+HOUR(BM363)+MINUTE(BM363)/60)/勤務日数!$F$17</f>
        <v>0</v>
      </c>
      <c r="BM363" s="202">
        <f t="shared" si="182"/>
        <v>0</v>
      </c>
      <c r="BN363" s="238">
        <f>BP363/勤務日数!$E$20</f>
        <v>0</v>
      </c>
      <c r="BO363" s="238">
        <f t="shared" si="169"/>
        <v>0</v>
      </c>
      <c r="BP363" s="29">
        <f>(DAY(BQ363)*24+HOUR(BQ363)+MINUTE(BQ363)/60)/勤務日数!$F$17</f>
        <v>0</v>
      </c>
      <c r="BQ363" s="202">
        <f t="shared" si="183"/>
        <v>0</v>
      </c>
      <c r="BR363" s="238">
        <f>BT363/勤務日数!$E$20</f>
        <v>0</v>
      </c>
      <c r="BS363" s="238">
        <f t="shared" si="170"/>
        <v>0</v>
      </c>
      <c r="BT363" s="29">
        <f>(DAY(BU363)*24+HOUR(BU363)+MINUTE(BU363)/60)/勤務日数!$F$17</f>
        <v>0</v>
      </c>
      <c r="BU363" s="202">
        <f t="shared" si="184"/>
        <v>0</v>
      </c>
    </row>
    <row r="364" spans="1:73" ht="12.6" customHeight="1">
      <c r="A364" s="174" t="str">
        <f t="shared" si="171"/>
        <v>APF-84</v>
      </c>
      <c r="B364" s="240">
        <v>28</v>
      </c>
      <c r="C364" s="240" t="s">
        <v>479</v>
      </c>
      <c r="D364" s="310" t="s">
        <v>350</v>
      </c>
      <c r="E364" s="286" t="s">
        <v>693</v>
      </c>
      <c r="F364" s="286" t="s">
        <v>720</v>
      </c>
      <c r="G364" s="286" t="s">
        <v>40</v>
      </c>
      <c r="H364" s="286" t="s">
        <v>390</v>
      </c>
      <c r="I364" s="286"/>
      <c r="J364" s="286"/>
      <c r="K364" s="286"/>
      <c r="L364" s="286"/>
      <c r="M364" s="286"/>
      <c r="N364" s="286"/>
      <c r="O364" s="287"/>
      <c r="P364" s="199" t="s">
        <v>1295</v>
      </c>
      <c r="Q364" s="217" t="s">
        <v>1296</v>
      </c>
      <c r="R364" s="238" t="s">
        <v>761</v>
      </c>
      <c r="S364" s="201">
        <v>0</v>
      </c>
      <c r="T364" s="204"/>
      <c r="U364" s="204"/>
      <c r="V364" s="204"/>
      <c r="W364" s="204"/>
      <c r="X364" s="204"/>
      <c r="Y364" s="204"/>
      <c r="Z364" s="204"/>
      <c r="AA364" s="204"/>
      <c r="AB364" s="204"/>
      <c r="AC364" s="204"/>
      <c r="AD364" s="204"/>
      <c r="AE364" s="204"/>
      <c r="AF364" s="204"/>
      <c r="AG364" s="204"/>
      <c r="AH364" s="204"/>
      <c r="AI364" s="204"/>
      <c r="AJ364" s="204"/>
      <c r="AK364" s="204"/>
      <c r="AL364" s="204"/>
      <c r="AM364" s="204"/>
      <c r="AN364" s="204"/>
      <c r="AO364" s="204"/>
      <c r="AP364" s="204"/>
      <c r="AQ364" s="204"/>
      <c r="AR364" s="204"/>
      <c r="AS364" s="204"/>
      <c r="AT364" s="204"/>
      <c r="AU364" s="204"/>
      <c r="AV364" s="204"/>
      <c r="AW364" s="204"/>
      <c r="AX364" s="204"/>
      <c r="AY364" s="204"/>
      <c r="AZ364" s="237">
        <f t="shared" si="178"/>
        <v>0</v>
      </c>
      <c r="BA364" s="238">
        <f t="shared" si="179"/>
        <v>0</v>
      </c>
      <c r="BB364" s="238">
        <f>BD364/勤務日数!$E$20</f>
        <v>0</v>
      </c>
      <c r="BC364" s="238">
        <f t="shared" si="163"/>
        <v>0</v>
      </c>
      <c r="BD364" s="29">
        <f>(DAY(BE364)*24+HOUR(BE364)+MINUTE(BE364)/60)/勤務日数!$F$17</f>
        <v>0</v>
      </c>
      <c r="BE364" s="202">
        <f t="shared" si="180"/>
        <v>0</v>
      </c>
      <c r="BF364" s="238">
        <f>BH364/勤務日数!$E$20</f>
        <v>0</v>
      </c>
      <c r="BG364" s="238">
        <f t="shared" si="172"/>
        <v>0</v>
      </c>
      <c r="BH364" s="29">
        <f>(DAY(BI364)*24+HOUR(BI364)+MINUTE(BI364)/60)/勤務日数!$F$17</f>
        <v>0</v>
      </c>
      <c r="BI364" s="202">
        <f t="shared" si="181"/>
        <v>0</v>
      </c>
      <c r="BJ364" s="238">
        <f>BL364/勤務日数!$E$20</f>
        <v>0</v>
      </c>
      <c r="BK364" s="238">
        <f t="shared" si="173"/>
        <v>0</v>
      </c>
      <c r="BL364" s="29">
        <f>(DAY(BM364)*24+HOUR(BM364)+MINUTE(BM364)/60)/勤務日数!$F$17</f>
        <v>0</v>
      </c>
      <c r="BM364" s="202">
        <f t="shared" si="182"/>
        <v>0</v>
      </c>
      <c r="BN364" s="238">
        <f>BP364/勤務日数!$E$20</f>
        <v>0</v>
      </c>
      <c r="BO364" s="238">
        <f t="shared" si="169"/>
        <v>0</v>
      </c>
      <c r="BP364" s="29">
        <f>(DAY(BQ364)*24+HOUR(BQ364)+MINUTE(BQ364)/60)/勤務日数!$F$17</f>
        <v>0</v>
      </c>
      <c r="BQ364" s="202">
        <f t="shared" si="183"/>
        <v>0</v>
      </c>
      <c r="BR364" s="238">
        <f>BT364/勤務日数!$E$20</f>
        <v>0</v>
      </c>
      <c r="BS364" s="238">
        <f t="shared" si="170"/>
        <v>0</v>
      </c>
      <c r="BT364" s="29">
        <f>(DAY(BU364)*24+HOUR(BU364)+MINUTE(BU364)/60)/勤務日数!$F$17</f>
        <v>0</v>
      </c>
      <c r="BU364" s="202">
        <f t="shared" si="184"/>
        <v>0</v>
      </c>
    </row>
    <row r="365" spans="1:73" ht="12.6" customHeight="1">
      <c r="A365" s="174" t="str">
        <f t="shared" si="171"/>
        <v>APF-85</v>
      </c>
      <c r="B365" s="240">
        <v>29</v>
      </c>
      <c r="C365" s="240" t="s">
        <v>479</v>
      </c>
      <c r="D365" s="310" t="s">
        <v>350</v>
      </c>
      <c r="E365" s="286" t="s">
        <v>693</v>
      </c>
      <c r="F365" s="286" t="s">
        <v>720</v>
      </c>
      <c r="G365" s="286" t="s">
        <v>40</v>
      </c>
      <c r="H365" s="286" t="s">
        <v>390</v>
      </c>
      <c r="I365" s="286"/>
      <c r="J365" s="286"/>
      <c r="K365" s="286"/>
      <c r="L365" s="286"/>
      <c r="M365" s="286"/>
      <c r="N365" s="286"/>
      <c r="O365" s="287"/>
      <c r="P365" s="283" t="s">
        <v>1242</v>
      </c>
      <c r="Q365" s="205" t="s">
        <v>1243</v>
      </c>
      <c r="R365" s="238" t="s">
        <v>761</v>
      </c>
      <c r="S365" s="201">
        <v>0</v>
      </c>
      <c r="T365" s="204"/>
      <c r="U365" s="204"/>
      <c r="V365" s="204"/>
      <c r="W365" s="204"/>
      <c r="X365" s="204"/>
      <c r="Y365" s="204"/>
      <c r="Z365" s="204"/>
      <c r="AA365" s="204"/>
      <c r="AB365" s="204"/>
      <c r="AC365" s="204"/>
      <c r="AD365" s="204"/>
      <c r="AE365" s="204"/>
      <c r="AF365" s="204"/>
      <c r="AG365" s="204"/>
      <c r="AH365" s="204"/>
      <c r="AI365" s="204"/>
      <c r="AJ365" s="204"/>
      <c r="AK365" s="204"/>
      <c r="AL365" s="204"/>
      <c r="AM365" s="204"/>
      <c r="AN365" s="204"/>
      <c r="AO365" s="204"/>
      <c r="AP365" s="204"/>
      <c r="AQ365" s="204"/>
      <c r="AR365" s="204"/>
      <c r="AS365" s="204"/>
      <c r="AT365" s="204"/>
      <c r="AU365" s="204"/>
      <c r="AV365" s="204"/>
      <c r="AW365" s="204"/>
      <c r="AX365" s="204"/>
      <c r="AY365" s="204"/>
      <c r="AZ365" s="237">
        <f t="shared" si="178"/>
        <v>0</v>
      </c>
      <c r="BA365" s="238">
        <f t="shared" si="179"/>
        <v>0</v>
      </c>
      <c r="BB365" s="238">
        <f>BD365/勤務日数!$E$20</f>
        <v>0</v>
      </c>
      <c r="BC365" s="238">
        <f t="shared" si="163"/>
        <v>0</v>
      </c>
      <c r="BD365" s="29">
        <f>(DAY(BE365)*24+HOUR(BE365)+MINUTE(BE365)/60)/勤務日数!$F$17</f>
        <v>0</v>
      </c>
      <c r="BE365" s="202">
        <f t="shared" si="180"/>
        <v>0</v>
      </c>
      <c r="BF365" s="238">
        <f>BH365/勤務日数!$E$20</f>
        <v>0</v>
      </c>
      <c r="BG365" s="238">
        <f t="shared" si="172"/>
        <v>0</v>
      </c>
      <c r="BH365" s="29">
        <f>(DAY(BI365)*24+HOUR(BI365)+MINUTE(BI365)/60)/勤務日数!$F$17</f>
        <v>0</v>
      </c>
      <c r="BI365" s="202">
        <f t="shared" si="181"/>
        <v>0</v>
      </c>
      <c r="BJ365" s="238">
        <f>BL365/勤務日数!$E$20</f>
        <v>0</v>
      </c>
      <c r="BK365" s="238">
        <f t="shared" si="173"/>
        <v>0</v>
      </c>
      <c r="BL365" s="29">
        <f>(DAY(BM365)*24+HOUR(BM365)+MINUTE(BM365)/60)/勤務日数!$F$17</f>
        <v>0</v>
      </c>
      <c r="BM365" s="202">
        <f t="shared" si="182"/>
        <v>0</v>
      </c>
      <c r="BN365" s="238">
        <f>BP365/勤務日数!$E$20</f>
        <v>0</v>
      </c>
      <c r="BO365" s="238">
        <f t="shared" si="169"/>
        <v>0</v>
      </c>
      <c r="BP365" s="29">
        <f>(DAY(BQ365)*24+HOUR(BQ365)+MINUTE(BQ365)/60)/勤務日数!$F$17</f>
        <v>0</v>
      </c>
      <c r="BQ365" s="202">
        <f t="shared" si="183"/>
        <v>0</v>
      </c>
      <c r="BR365" s="238">
        <f>BT365/勤務日数!$E$20</f>
        <v>0</v>
      </c>
      <c r="BS365" s="238">
        <f t="shared" si="170"/>
        <v>0</v>
      </c>
      <c r="BT365" s="29">
        <f>(DAY(BU365)*24+HOUR(BU365)+MINUTE(BU365)/60)/勤務日数!$F$17</f>
        <v>0</v>
      </c>
      <c r="BU365" s="202">
        <f t="shared" si="184"/>
        <v>0</v>
      </c>
    </row>
    <row r="366" spans="1:73" ht="12.6" customHeight="1">
      <c r="A366" s="174" t="str">
        <f t="shared" si="171"/>
        <v>APF-86</v>
      </c>
      <c r="B366" s="240">
        <v>30</v>
      </c>
      <c r="C366" s="240" t="s">
        <v>479</v>
      </c>
      <c r="D366" s="310" t="s">
        <v>350</v>
      </c>
      <c r="E366" s="286" t="s">
        <v>693</v>
      </c>
      <c r="F366" s="286" t="s">
        <v>720</v>
      </c>
      <c r="G366" s="286" t="s">
        <v>40</v>
      </c>
      <c r="H366" s="286" t="s">
        <v>390</v>
      </c>
      <c r="I366" s="286"/>
      <c r="J366" s="286"/>
      <c r="K366" s="286"/>
      <c r="L366" s="286"/>
      <c r="M366" s="286"/>
      <c r="N366" s="286"/>
      <c r="O366" s="287"/>
      <c r="P366" s="283" t="s">
        <v>1297</v>
      </c>
      <c r="Q366" s="205" t="s">
        <v>1298</v>
      </c>
      <c r="R366" s="238" t="s">
        <v>761</v>
      </c>
      <c r="S366" s="201">
        <v>0</v>
      </c>
      <c r="T366" s="204"/>
      <c r="U366" s="204"/>
      <c r="V366" s="204"/>
      <c r="W366" s="204"/>
      <c r="X366" s="204"/>
      <c r="Y366" s="204"/>
      <c r="Z366" s="204"/>
      <c r="AA366" s="204"/>
      <c r="AB366" s="204"/>
      <c r="AC366" s="204"/>
      <c r="AD366" s="204"/>
      <c r="AE366" s="204"/>
      <c r="AF366" s="204"/>
      <c r="AG366" s="204"/>
      <c r="AH366" s="204"/>
      <c r="AI366" s="204"/>
      <c r="AJ366" s="204"/>
      <c r="AK366" s="204"/>
      <c r="AL366" s="204"/>
      <c r="AM366" s="204"/>
      <c r="AN366" s="204"/>
      <c r="AO366" s="204"/>
      <c r="AP366" s="204"/>
      <c r="AQ366" s="204"/>
      <c r="AR366" s="204"/>
      <c r="AS366" s="204"/>
      <c r="AT366" s="204"/>
      <c r="AU366" s="204"/>
      <c r="AV366" s="204"/>
      <c r="AW366" s="204"/>
      <c r="AX366" s="204"/>
      <c r="AY366" s="204"/>
      <c r="AZ366" s="237">
        <f t="shared" si="178"/>
        <v>0</v>
      </c>
      <c r="BA366" s="238">
        <f t="shared" si="179"/>
        <v>0</v>
      </c>
      <c r="BB366" s="238">
        <f>BD366/勤務日数!$E$20</f>
        <v>0</v>
      </c>
      <c r="BC366" s="238">
        <f t="shared" si="163"/>
        <v>0</v>
      </c>
      <c r="BD366" s="29">
        <f>(DAY(BE366)*24+HOUR(BE366)+MINUTE(BE366)/60)/勤務日数!$F$17</f>
        <v>0</v>
      </c>
      <c r="BE366" s="202">
        <f t="shared" si="180"/>
        <v>0</v>
      </c>
      <c r="BF366" s="238">
        <f>BH366/勤務日数!$E$20</f>
        <v>0</v>
      </c>
      <c r="BG366" s="238">
        <f t="shared" si="172"/>
        <v>0</v>
      </c>
      <c r="BH366" s="29">
        <f>(DAY(BI366)*24+HOUR(BI366)+MINUTE(BI366)/60)/勤務日数!$F$17</f>
        <v>0</v>
      </c>
      <c r="BI366" s="202">
        <f t="shared" si="181"/>
        <v>0</v>
      </c>
      <c r="BJ366" s="238">
        <f>BL366/勤務日数!$E$20</f>
        <v>0</v>
      </c>
      <c r="BK366" s="238">
        <f t="shared" si="173"/>
        <v>0</v>
      </c>
      <c r="BL366" s="29">
        <f>(DAY(BM366)*24+HOUR(BM366)+MINUTE(BM366)/60)/勤務日数!$F$17</f>
        <v>0</v>
      </c>
      <c r="BM366" s="202">
        <f t="shared" si="182"/>
        <v>0</v>
      </c>
      <c r="BN366" s="238">
        <f>BP366/勤務日数!$E$20</f>
        <v>0</v>
      </c>
      <c r="BO366" s="238">
        <f t="shared" si="169"/>
        <v>0</v>
      </c>
      <c r="BP366" s="29">
        <f>(DAY(BQ366)*24+HOUR(BQ366)+MINUTE(BQ366)/60)/勤務日数!$F$17</f>
        <v>0</v>
      </c>
      <c r="BQ366" s="202">
        <f t="shared" si="183"/>
        <v>0</v>
      </c>
      <c r="BR366" s="238">
        <f>BT366/勤務日数!$E$20</f>
        <v>0</v>
      </c>
      <c r="BS366" s="238">
        <f t="shared" si="170"/>
        <v>0</v>
      </c>
      <c r="BT366" s="29">
        <f>(DAY(BU366)*24+HOUR(BU366)+MINUTE(BU366)/60)/勤務日数!$F$17</f>
        <v>0</v>
      </c>
      <c r="BU366" s="202">
        <f t="shared" si="184"/>
        <v>0</v>
      </c>
    </row>
    <row r="367" spans="1:73" ht="12.6" customHeight="1">
      <c r="A367" s="174" t="str">
        <f t="shared" si="171"/>
        <v>APF-87</v>
      </c>
      <c r="B367" s="240">
        <v>31</v>
      </c>
      <c r="C367" s="240" t="s">
        <v>479</v>
      </c>
      <c r="D367" s="310" t="s">
        <v>350</v>
      </c>
      <c r="E367" s="286" t="s">
        <v>693</v>
      </c>
      <c r="F367" s="286" t="s">
        <v>720</v>
      </c>
      <c r="G367" s="286" t="s">
        <v>40</v>
      </c>
      <c r="H367" s="286" t="s">
        <v>390</v>
      </c>
      <c r="I367" s="286"/>
      <c r="J367" s="286"/>
      <c r="K367" s="286"/>
      <c r="L367" s="286"/>
      <c r="M367" s="286"/>
      <c r="N367" s="286"/>
      <c r="O367" s="287"/>
      <c r="P367" s="283" t="s">
        <v>1299</v>
      </c>
      <c r="Q367" s="205" t="s">
        <v>1300</v>
      </c>
      <c r="R367" s="238" t="s">
        <v>761</v>
      </c>
      <c r="S367" s="201">
        <v>0</v>
      </c>
      <c r="T367" s="204"/>
      <c r="U367" s="204"/>
      <c r="V367" s="204"/>
      <c r="W367" s="204"/>
      <c r="X367" s="204"/>
      <c r="Y367" s="204"/>
      <c r="Z367" s="204"/>
      <c r="AA367" s="204"/>
      <c r="AB367" s="204"/>
      <c r="AC367" s="204"/>
      <c r="AD367" s="204"/>
      <c r="AE367" s="204"/>
      <c r="AF367" s="204"/>
      <c r="AG367" s="204"/>
      <c r="AH367" s="204"/>
      <c r="AI367" s="204"/>
      <c r="AJ367" s="204"/>
      <c r="AK367" s="204"/>
      <c r="AL367" s="204"/>
      <c r="AM367" s="204"/>
      <c r="AN367" s="204"/>
      <c r="AO367" s="204"/>
      <c r="AP367" s="204"/>
      <c r="AQ367" s="204"/>
      <c r="AR367" s="204"/>
      <c r="AS367" s="204"/>
      <c r="AT367" s="204"/>
      <c r="AU367" s="204"/>
      <c r="AV367" s="204"/>
      <c r="AW367" s="204"/>
      <c r="AX367" s="204"/>
      <c r="AY367" s="204"/>
      <c r="AZ367" s="237">
        <f t="shared" si="178"/>
        <v>0</v>
      </c>
      <c r="BA367" s="238">
        <f t="shared" si="179"/>
        <v>0</v>
      </c>
      <c r="BB367" s="238">
        <f>BD367/勤務日数!$E$20</f>
        <v>0</v>
      </c>
      <c r="BC367" s="238">
        <f t="shared" si="163"/>
        <v>0</v>
      </c>
      <c r="BD367" s="29">
        <f>(DAY(BE367)*24+HOUR(BE367)+MINUTE(BE367)/60)/勤務日数!$F$17</f>
        <v>0</v>
      </c>
      <c r="BE367" s="202">
        <f t="shared" si="180"/>
        <v>0</v>
      </c>
      <c r="BF367" s="238">
        <f>BH367/勤務日数!$E$20</f>
        <v>0</v>
      </c>
      <c r="BG367" s="238">
        <f t="shared" si="172"/>
        <v>0</v>
      </c>
      <c r="BH367" s="29">
        <f>(DAY(BI367)*24+HOUR(BI367)+MINUTE(BI367)/60)/勤務日数!$F$17</f>
        <v>0</v>
      </c>
      <c r="BI367" s="202">
        <f t="shared" si="181"/>
        <v>0</v>
      </c>
      <c r="BJ367" s="238">
        <f>BL367/勤務日数!$E$20</f>
        <v>0</v>
      </c>
      <c r="BK367" s="238">
        <f t="shared" si="173"/>
        <v>0</v>
      </c>
      <c r="BL367" s="29">
        <f>(DAY(BM367)*24+HOUR(BM367)+MINUTE(BM367)/60)/勤務日数!$F$17</f>
        <v>0</v>
      </c>
      <c r="BM367" s="202">
        <f t="shared" si="182"/>
        <v>0</v>
      </c>
      <c r="BN367" s="238">
        <f>BP367/勤務日数!$E$20</f>
        <v>0</v>
      </c>
      <c r="BO367" s="238">
        <f t="shared" si="169"/>
        <v>0</v>
      </c>
      <c r="BP367" s="29">
        <f>(DAY(BQ367)*24+HOUR(BQ367)+MINUTE(BQ367)/60)/勤務日数!$F$17</f>
        <v>0</v>
      </c>
      <c r="BQ367" s="202">
        <f t="shared" si="183"/>
        <v>0</v>
      </c>
      <c r="BR367" s="238">
        <f>BT367/勤務日数!$E$20</f>
        <v>0</v>
      </c>
      <c r="BS367" s="238">
        <f t="shared" si="170"/>
        <v>0</v>
      </c>
      <c r="BT367" s="29">
        <f>(DAY(BU367)*24+HOUR(BU367)+MINUTE(BU367)/60)/勤務日数!$F$17</f>
        <v>0</v>
      </c>
      <c r="BU367" s="202">
        <f t="shared" si="184"/>
        <v>0</v>
      </c>
    </row>
    <row r="368" spans="1:73" ht="12.6" customHeight="1">
      <c r="A368" s="174" t="str">
        <f t="shared" si="171"/>
        <v>APF-88</v>
      </c>
      <c r="B368" s="240">
        <v>32</v>
      </c>
      <c r="C368" s="240" t="s">
        <v>479</v>
      </c>
      <c r="D368" s="310" t="s">
        <v>350</v>
      </c>
      <c r="E368" s="286" t="s">
        <v>693</v>
      </c>
      <c r="F368" s="286" t="s">
        <v>720</v>
      </c>
      <c r="G368" s="286" t="s">
        <v>40</v>
      </c>
      <c r="H368" s="286" t="s">
        <v>390</v>
      </c>
      <c r="I368" s="286"/>
      <c r="J368" s="286"/>
      <c r="K368" s="286"/>
      <c r="L368" s="286"/>
      <c r="M368" s="286"/>
      <c r="N368" s="286"/>
      <c r="O368" s="287"/>
      <c r="P368" s="283" t="s">
        <v>1301</v>
      </c>
      <c r="Q368" s="205" t="s">
        <v>1302</v>
      </c>
      <c r="R368" s="238" t="s">
        <v>761</v>
      </c>
      <c r="S368" s="201">
        <v>0</v>
      </c>
      <c r="T368" s="204"/>
      <c r="U368" s="204"/>
      <c r="V368" s="204"/>
      <c r="W368" s="204"/>
      <c r="X368" s="204"/>
      <c r="Y368" s="204"/>
      <c r="Z368" s="204"/>
      <c r="AA368" s="204"/>
      <c r="AB368" s="204"/>
      <c r="AC368" s="204"/>
      <c r="AD368" s="204"/>
      <c r="AE368" s="204"/>
      <c r="AF368" s="204"/>
      <c r="AG368" s="204"/>
      <c r="AH368" s="204"/>
      <c r="AI368" s="204"/>
      <c r="AJ368" s="204"/>
      <c r="AK368" s="204"/>
      <c r="AL368" s="204"/>
      <c r="AM368" s="204"/>
      <c r="AN368" s="204"/>
      <c r="AO368" s="204"/>
      <c r="AP368" s="204"/>
      <c r="AQ368" s="204"/>
      <c r="AR368" s="204"/>
      <c r="AS368" s="204"/>
      <c r="AT368" s="204"/>
      <c r="AU368" s="204"/>
      <c r="AV368" s="204"/>
      <c r="AW368" s="204"/>
      <c r="AX368" s="204"/>
      <c r="AY368" s="204"/>
      <c r="AZ368" s="237">
        <f t="shared" si="178"/>
        <v>0</v>
      </c>
      <c r="BA368" s="238">
        <f t="shared" si="179"/>
        <v>0</v>
      </c>
      <c r="BB368" s="238">
        <f>BD368/勤務日数!$E$20</f>
        <v>0</v>
      </c>
      <c r="BC368" s="238">
        <f t="shared" si="163"/>
        <v>0</v>
      </c>
      <c r="BD368" s="29">
        <f>(DAY(BE368)*24+HOUR(BE368)+MINUTE(BE368)/60)/勤務日数!$F$17</f>
        <v>0</v>
      </c>
      <c r="BE368" s="202">
        <f t="shared" si="180"/>
        <v>0</v>
      </c>
      <c r="BF368" s="238">
        <f>BH368/勤務日数!$E$20</f>
        <v>0</v>
      </c>
      <c r="BG368" s="238">
        <f t="shared" si="172"/>
        <v>0</v>
      </c>
      <c r="BH368" s="29">
        <f>(DAY(BI368)*24+HOUR(BI368)+MINUTE(BI368)/60)/勤務日数!$F$17</f>
        <v>0</v>
      </c>
      <c r="BI368" s="202">
        <f t="shared" si="181"/>
        <v>0</v>
      </c>
      <c r="BJ368" s="238">
        <f>BL368/勤務日数!$E$20</f>
        <v>0</v>
      </c>
      <c r="BK368" s="238">
        <f t="shared" si="173"/>
        <v>0</v>
      </c>
      <c r="BL368" s="29">
        <f>(DAY(BM368)*24+HOUR(BM368)+MINUTE(BM368)/60)/勤務日数!$F$17</f>
        <v>0</v>
      </c>
      <c r="BM368" s="202">
        <f t="shared" si="182"/>
        <v>0</v>
      </c>
      <c r="BN368" s="238">
        <f>BP368/勤務日数!$E$20</f>
        <v>0</v>
      </c>
      <c r="BO368" s="238">
        <f t="shared" si="169"/>
        <v>0</v>
      </c>
      <c r="BP368" s="29">
        <f>(DAY(BQ368)*24+HOUR(BQ368)+MINUTE(BQ368)/60)/勤務日数!$F$17</f>
        <v>0</v>
      </c>
      <c r="BQ368" s="202">
        <f t="shared" si="183"/>
        <v>0</v>
      </c>
      <c r="BR368" s="238">
        <f>BT368/勤務日数!$E$20</f>
        <v>0</v>
      </c>
      <c r="BS368" s="238">
        <f t="shared" si="170"/>
        <v>0</v>
      </c>
      <c r="BT368" s="29">
        <f>(DAY(BU368)*24+HOUR(BU368)+MINUTE(BU368)/60)/勤務日数!$F$17</f>
        <v>0</v>
      </c>
      <c r="BU368" s="202">
        <f t="shared" si="184"/>
        <v>0</v>
      </c>
    </row>
    <row r="369" spans="1:73" ht="12.6" customHeight="1">
      <c r="A369" s="174" t="str">
        <f t="shared" si="171"/>
        <v>APF-89</v>
      </c>
      <c r="B369" s="240">
        <v>33</v>
      </c>
      <c r="C369" s="240" t="s">
        <v>479</v>
      </c>
      <c r="D369" s="310" t="s">
        <v>350</v>
      </c>
      <c r="E369" s="286" t="s">
        <v>693</v>
      </c>
      <c r="F369" s="286" t="s">
        <v>720</v>
      </c>
      <c r="G369" s="286" t="s">
        <v>40</v>
      </c>
      <c r="H369" s="286" t="s">
        <v>390</v>
      </c>
      <c r="I369" s="286"/>
      <c r="J369" s="286"/>
      <c r="K369" s="286"/>
      <c r="L369" s="286"/>
      <c r="M369" s="286"/>
      <c r="N369" s="286"/>
      <c r="O369" s="287"/>
      <c r="P369" s="283" t="s">
        <v>1303</v>
      </c>
      <c r="Q369" s="205" t="s">
        <v>1304</v>
      </c>
      <c r="R369" s="238" t="s">
        <v>761</v>
      </c>
      <c r="S369" s="201">
        <v>0</v>
      </c>
      <c r="T369" s="204"/>
      <c r="U369" s="204"/>
      <c r="V369" s="204"/>
      <c r="W369" s="204"/>
      <c r="X369" s="204"/>
      <c r="Y369" s="204"/>
      <c r="Z369" s="204"/>
      <c r="AA369" s="204"/>
      <c r="AB369" s="204"/>
      <c r="AC369" s="204"/>
      <c r="AD369" s="204"/>
      <c r="AE369" s="204"/>
      <c r="AF369" s="204"/>
      <c r="AG369" s="204"/>
      <c r="AH369" s="204"/>
      <c r="AI369" s="204"/>
      <c r="AJ369" s="204"/>
      <c r="AK369" s="204"/>
      <c r="AL369" s="204"/>
      <c r="AM369" s="204"/>
      <c r="AN369" s="204"/>
      <c r="AO369" s="204"/>
      <c r="AP369" s="204"/>
      <c r="AQ369" s="204"/>
      <c r="AR369" s="204"/>
      <c r="AS369" s="204"/>
      <c r="AT369" s="204"/>
      <c r="AU369" s="204"/>
      <c r="AV369" s="204"/>
      <c r="AW369" s="204"/>
      <c r="AX369" s="204"/>
      <c r="AY369" s="204"/>
      <c r="AZ369" s="237">
        <f t="shared" si="178"/>
        <v>0</v>
      </c>
      <c r="BA369" s="238">
        <f t="shared" si="179"/>
        <v>0</v>
      </c>
      <c r="BB369" s="238">
        <f>BD369/勤務日数!$E$20</f>
        <v>0</v>
      </c>
      <c r="BC369" s="238">
        <f t="shared" si="163"/>
        <v>0</v>
      </c>
      <c r="BD369" s="29">
        <f>(DAY(BE369)*24+HOUR(BE369)+MINUTE(BE369)/60)/勤務日数!$F$17</f>
        <v>0</v>
      </c>
      <c r="BE369" s="202">
        <f t="shared" si="180"/>
        <v>0</v>
      </c>
      <c r="BF369" s="238">
        <f>BH369/勤務日数!$E$20</f>
        <v>0</v>
      </c>
      <c r="BG369" s="238">
        <f t="shared" si="172"/>
        <v>0</v>
      </c>
      <c r="BH369" s="29">
        <f>(DAY(BI369)*24+HOUR(BI369)+MINUTE(BI369)/60)/勤務日数!$F$17</f>
        <v>0</v>
      </c>
      <c r="BI369" s="202">
        <f t="shared" si="181"/>
        <v>0</v>
      </c>
      <c r="BJ369" s="238">
        <f>BL369/勤務日数!$E$20</f>
        <v>0</v>
      </c>
      <c r="BK369" s="238">
        <f t="shared" si="173"/>
        <v>0</v>
      </c>
      <c r="BL369" s="29">
        <f>(DAY(BM369)*24+HOUR(BM369)+MINUTE(BM369)/60)/勤務日数!$F$17</f>
        <v>0</v>
      </c>
      <c r="BM369" s="202">
        <f t="shared" si="182"/>
        <v>0</v>
      </c>
      <c r="BN369" s="238">
        <f>BP369/勤務日数!$E$20</f>
        <v>0</v>
      </c>
      <c r="BO369" s="238">
        <f t="shared" si="169"/>
        <v>0</v>
      </c>
      <c r="BP369" s="29">
        <f>(DAY(BQ369)*24+HOUR(BQ369)+MINUTE(BQ369)/60)/勤務日数!$F$17</f>
        <v>0</v>
      </c>
      <c r="BQ369" s="202">
        <f t="shared" si="183"/>
        <v>0</v>
      </c>
      <c r="BR369" s="238">
        <f>BT369/勤務日数!$E$20</f>
        <v>0</v>
      </c>
      <c r="BS369" s="238">
        <f t="shared" si="170"/>
        <v>0</v>
      </c>
      <c r="BT369" s="29">
        <f>(DAY(BU369)*24+HOUR(BU369)+MINUTE(BU369)/60)/勤務日数!$F$17</f>
        <v>0</v>
      </c>
      <c r="BU369" s="202">
        <f t="shared" si="184"/>
        <v>0</v>
      </c>
    </row>
    <row r="370" spans="1:73" ht="12.6" customHeight="1">
      <c r="A370" s="174" t="str">
        <f t="shared" si="171"/>
        <v>APF-90</v>
      </c>
      <c r="B370" s="240">
        <v>34</v>
      </c>
      <c r="C370" s="240" t="s">
        <v>479</v>
      </c>
      <c r="D370" s="310" t="s">
        <v>350</v>
      </c>
      <c r="E370" s="286" t="s">
        <v>693</v>
      </c>
      <c r="F370" s="286" t="s">
        <v>720</v>
      </c>
      <c r="G370" s="286" t="s">
        <v>40</v>
      </c>
      <c r="H370" s="286" t="s">
        <v>390</v>
      </c>
      <c r="I370" s="286"/>
      <c r="J370" s="286"/>
      <c r="K370" s="286"/>
      <c r="L370" s="286"/>
      <c r="M370" s="286"/>
      <c r="N370" s="286"/>
      <c r="O370" s="287"/>
      <c r="P370" s="283" t="s">
        <v>1305</v>
      </c>
      <c r="Q370" s="205" t="s">
        <v>1306</v>
      </c>
      <c r="R370" s="238" t="s">
        <v>761</v>
      </c>
      <c r="S370" s="201">
        <v>0</v>
      </c>
      <c r="T370" s="204"/>
      <c r="U370" s="204"/>
      <c r="V370" s="204"/>
      <c r="W370" s="204"/>
      <c r="X370" s="204"/>
      <c r="Y370" s="204"/>
      <c r="Z370" s="204"/>
      <c r="AA370" s="204"/>
      <c r="AB370" s="204"/>
      <c r="AC370" s="204"/>
      <c r="AD370" s="204"/>
      <c r="AE370" s="204"/>
      <c r="AF370" s="204"/>
      <c r="AG370" s="204"/>
      <c r="AH370" s="204"/>
      <c r="AI370" s="204"/>
      <c r="AJ370" s="204"/>
      <c r="AK370" s="204"/>
      <c r="AL370" s="204"/>
      <c r="AM370" s="204"/>
      <c r="AN370" s="204"/>
      <c r="AO370" s="204"/>
      <c r="AP370" s="204"/>
      <c r="AQ370" s="204"/>
      <c r="AR370" s="204"/>
      <c r="AS370" s="204"/>
      <c r="AT370" s="204"/>
      <c r="AU370" s="204"/>
      <c r="AV370" s="204"/>
      <c r="AW370" s="204"/>
      <c r="AX370" s="204"/>
      <c r="AY370" s="204"/>
      <c r="AZ370" s="237">
        <f t="shared" si="178"/>
        <v>0</v>
      </c>
      <c r="BA370" s="238">
        <f t="shared" si="179"/>
        <v>0</v>
      </c>
      <c r="BB370" s="238">
        <f>BD370/勤務日数!$E$20</f>
        <v>0</v>
      </c>
      <c r="BC370" s="238">
        <f t="shared" si="163"/>
        <v>0</v>
      </c>
      <c r="BD370" s="29">
        <f>(DAY(BE370)*24+HOUR(BE370)+MINUTE(BE370)/60)/勤務日数!$F$17</f>
        <v>0</v>
      </c>
      <c r="BE370" s="202">
        <f t="shared" si="180"/>
        <v>0</v>
      </c>
      <c r="BF370" s="238">
        <f>BH370/勤務日数!$E$20</f>
        <v>0</v>
      </c>
      <c r="BG370" s="238">
        <f t="shared" si="172"/>
        <v>0</v>
      </c>
      <c r="BH370" s="29">
        <f>(DAY(BI370)*24+HOUR(BI370)+MINUTE(BI370)/60)/勤務日数!$F$17</f>
        <v>0</v>
      </c>
      <c r="BI370" s="202">
        <f t="shared" si="181"/>
        <v>0</v>
      </c>
      <c r="BJ370" s="238">
        <f>BL370/勤務日数!$E$20</f>
        <v>0</v>
      </c>
      <c r="BK370" s="238">
        <f t="shared" si="173"/>
        <v>0</v>
      </c>
      <c r="BL370" s="29">
        <f>(DAY(BM370)*24+HOUR(BM370)+MINUTE(BM370)/60)/勤務日数!$F$17</f>
        <v>0</v>
      </c>
      <c r="BM370" s="202">
        <f t="shared" si="182"/>
        <v>0</v>
      </c>
      <c r="BN370" s="238">
        <f>BP370/勤務日数!$E$20</f>
        <v>0</v>
      </c>
      <c r="BO370" s="238">
        <f t="shared" si="169"/>
        <v>0</v>
      </c>
      <c r="BP370" s="29">
        <f>(DAY(BQ370)*24+HOUR(BQ370)+MINUTE(BQ370)/60)/勤務日数!$F$17</f>
        <v>0</v>
      </c>
      <c r="BQ370" s="202">
        <f t="shared" si="183"/>
        <v>0</v>
      </c>
      <c r="BR370" s="238">
        <f>BT370/勤務日数!$E$20</f>
        <v>0</v>
      </c>
      <c r="BS370" s="238">
        <f t="shared" si="170"/>
        <v>0</v>
      </c>
      <c r="BT370" s="29">
        <f>(DAY(BU370)*24+HOUR(BU370)+MINUTE(BU370)/60)/勤務日数!$F$17</f>
        <v>0</v>
      </c>
      <c r="BU370" s="202">
        <f t="shared" si="184"/>
        <v>0</v>
      </c>
    </row>
    <row r="371" spans="1:73" ht="12.6" customHeight="1">
      <c r="A371" s="174" t="str">
        <f t="shared" si="171"/>
        <v>APF-78</v>
      </c>
      <c r="B371" s="240">
        <v>35</v>
      </c>
      <c r="C371" s="240" t="s">
        <v>479</v>
      </c>
      <c r="D371" s="310" t="s">
        <v>350</v>
      </c>
      <c r="E371" s="286" t="s">
        <v>693</v>
      </c>
      <c r="F371" s="286" t="s">
        <v>720</v>
      </c>
      <c r="G371" s="286" t="s">
        <v>749</v>
      </c>
      <c r="H371" s="286"/>
      <c r="I371" s="286"/>
      <c r="J371" s="286"/>
      <c r="K371" s="286"/>
      <c r="L371" s="286"/>
      <c r="M371" s="286"/>
      <c r="N371" s="286"/>
      <c r="O371" s="287"/>
      <c r="P371" s="199" t="s">
        <v>1307</v>
      </c>
      <c r="Q371" s="217" t="s">
        <v>1308</v>
      </c>
      <c r="R371" s="238" t="s">
        <v>750</v>
      </c>
      <c r="S371" s="201">
        <v>0</v>
      </c>
      <c r="T371" s="204"/>
      <c r="U371" s="204"/>
      <c r="V371" s="204"/>
      <c r="W371" s="204"/>
      <c r="X371" s="204"/>
      <c r="Y371" s="204"/>
      <c r="Z371" s="204"/>
      <c r="AA371" s="204"/>
      <c r="AB371" s="204"/>
      <c r="AC371" s="204"/>
      <c r="AD371" s="204"/>
      <c r="AE371" s="204"/>
      <c r="AF371" s="204"/>
      <c r="AG371" s="204"/>
      <c r="AH371" s="204"/>
      <c r="AI371" s="204"/>
      <c r="AJ371" s="204"/>
      <c r="AK371" s="204"/>
      <c r="AL371" s="204"/>
      <c r="AM371" s="204"/>
      <c r="AN371" s="204"/>
      <c r="AO371" s="204"/>
      <c r="AP371" s="204"/>
      <c r="AQ371" s="204"/>
      <c r="AR371" s="204"/>
      <c r="AS371" s="204"/>
      <c r="AT371" s="204"/>
      <c r="AU371" s="204"/>
      <c r="AV371" s="204"/>
      <c r="AW371" s="204"/>
      <c r="AX371" s="204"/>
      <c r="AY371" s="204"/>
      <c r="AZ371" s="237">
        <f t="shared" si="178"/>
        <v>0</v>
      </c>
      <c r="BA371" s="238">
        <f t="shared" si="179"/>
        <v>0</v>
      </c>
      <c r="BB371" s="238">
        <f>BD371/勤務日数!$E$20</f>
        <v>0</v>
      </c>
      <c r="BC371" s="238">
        <f t="shared" si="163"/>
        <v>0</v>
      </c>
      <c r="BD371" s="29">
        <f>(DAY(BE371)*24+HOUR(BE371)+MINUTE(BE371)/60)/勤務日数!$F$17</f>
        <v>0</v>
      </c>
      <c r="BE371" s="202">
        <f t="shared" si="180"/>
        <v>0</v>
      </c>
      <c r="BF371" s="238">
        <f>BH371/勤務日数!$E$20</f>
        <v>0</v>
      </c>
      <c r="BG371" s="238">
        <f t="shared" si="172"/>
        <v>0</v>
      </c>
      <c r="BH371" s="29">
        <f>(DAY(BI371)*24+HOUR(BI371)+MINUTE(BI371)/60)/勤務日数!$F$17</f>
        <v>0</v>
      </c>
      <c r="BI371" s="202">
        <f t="shared" si="181"/>
        <v>0</v>
      </c>
      <c r="BJ371" s="238">
        <f>BL371/勤務日数!$E$20</f>
        <v>0</v>
      </c>
      <c r="BK371" s="238">
        <f t="shared" si="173"/>
        <v>0</v>
      </c>
      <c r="BL371" s="29">
        <f>(DAY(BM371)*24+HOUR(BM371)+MINUTE(BM371)/60)/勤務日数!$F$17</f>
        <v>0</v>
      </c>
      <c r="BM371" s="202">
        <f t="shared" si="182"/>
        <v>0</v>
      </c>
      <c r="BN371" s="238">
        <f>BP371/勤務日数!$E$20</f>
        <v>0</v>
      </c>
      <c r="BO371" s="238">
        <f t="shared" si="169"/>
        <v>0</v>
      </c>
      <c r="BP371" s="29">
        <f>(DAY(BQ371)*24+HOUR(BQ371)+MINUTE(BQ371)/60)/勤務日数!$F$17</f>
        <v>0</v>
      </c>
      <c r="BQ371" s="202">
        <f t="shared" si="183"/>
        <v>0</v>
      </c>
      <c r="BR371" s="238">
        <f>BT371/勤務日数!$E$20</f>
        <v>0</v>
      </c>
      <c r="BS371" s="238">
        <f t="shared" si="170"/>
        <v>0</v>
      </c>
      <c r="BT371" s="29">
        <f>(DAY(BU371)*24+HOUR(BU371)+MINUTE(BU371)/60)/勤務日数!$F$17</f>
        <v>0</v>
      </c>
      <c r="BU371" s="202">
        <f t="shared" si="184"/>
        <v>0</v>
      </c>
    </row>
    <row r="372" spans="1:73" ht="12.6" customHeight="1">
      <c r="A372" s="174" t="str">
        <f t="shared" si="171"/>
        <v>APF-91</v>
      </c>
      <c r="B372" s="240">
        <v>36</v>
      </c>
      <c r="C372" s="240" t="s">
        <v>479</v>
      </c>
      <c r="D372" s="310" t="s">
        <v>350</v>
      </c>
      <c r="E372" s="286" t="s">
        <v>693</v>
      </c>
      <c r="F372" s="286" t="s">
        <v>720</v>
      </c>
      <c r="G372" s="286" t="s">
        <v>749</v>
      </c>
      <c r="H372" s="286"/>
      <c r="I372" s="286"/>
      <c r="J372" s="286"/>
      <c r="K372" s="286"/>
      <c r="L372" s="286"/>
      <c r="M372" s="286"/>
      <c r="N372" s="286"/>
      <c r="O372" s="287"/>
      <c r="P372" s="199" t="s">
        <v>1309</v>
      </c>
      <c r="Q372" s="217" t="s">
        <v>1310</v>
      </c>
      <c r="R372" s="238" t="s">
        <v>750</v>
      </c>
      <c r="S372" s="201">
        <v>0</v>
      </c>
      <c r="T372" s="204"/>
      <c r="U372" s="204"/>
      <c r="V372" s="204"/>
      <c r="W372" s="204"/>
      <c r="X372" s="204"/>
      <c r="Y372" s="204"/>
      <c r="Z372" s="204"/>
      <c r="AA372" s="204"/>
      <c r="AB372" s="204"/>
      <c r="AC372" s="204"/>
      <c r="AD372" s="204"/>
      <c r="AE372" s="204"/>
      <c r="AF372" s="204"/>
      <c r="AG372" s="204"/>
      <c r="AH372" s="204"/>
      <c r="AI372" s="204"/>
      <c r="AJ372" s="204"/>
      <c r="AK372" s="204"/>
      <c r="AL372" s="204"/>
      <c r="AM372" s="204"/>
      <c r="AN372" s="204"/>
      <c r="AO372" s="204"/>
      <c r="AP372" s="204"/>
      <c r="AQ372" s="204"/>
      <c r="AR372" s="204"/>
      <c r="AS372" s="204"/>
      <c r="AT372" s="204"/>
      <c r="AU372" s="204"/>
      <c r="AV372" s="204"/>
      <c r="AW372" s="204"/>
      <c r="AX372" s="204"/>
      <c r="AY372" s="204"/>
      <c r="AZ372" s="237">
        <f t="shared" si="178"/>
        <v>0</v>
      </c>
      <c r="BA372" s="238">
        <f t="shared" si="179"/>
        <v>0</v>
      </c>
      <c r="BB372" s="238">
        <f>BD372/勤務日数!$E$20</f>
        <v>0</v>
      </c>
      <c r="BC372" s="238">
        <f t="shared" si="163"/>
        <v>0</v>
      </c>
      <c r="BD372" s="29">
        <f>(DAY(BE372)*24+HOUR(BE372)+MINUTE(BE372)/60)/勤務日数!$F$17</f>
        <v>0</v>
      </c>
      <c r="BE372" s="202">
        <f t="shared" si="180"/>
        <v>0</v>
      </c>
      <c r="BF372" s="238">
        <f>BH372/勤務日数!$E$20</f>
        <v>0</v>
      </c>
      <c r="BG372" s="238">
        <f t="shared" si="172"/>
        <v>0</v>
      </c>
      <c r="BH372" s="29">
        <f>(DAY(BI372)*24+HOUR(BI372)+MINUTE(BI372)/60)/勤務日数!$F$17</f>
        <v>0</v>
      </c>
      <c r="BI372" s="202">
        <f t="shared" si="181"/>
        <v>0</v>
      </c>
      <c r="BJ372" s="238">
        <f>BL372/勤務日数!$E$20</f>
        <v>0</v>
      </c>
      <c r="BK372" s="238">
        <f t="shared" si="173"/>
        <v>0</v>
      </c>
      <c r="BL372" s="29">
        <f>(DAY(BM372)*24+HOUR(BM372)+MINUTE(BM372)/60)/勤務日数!$F$17</f>
        <v>0</v>
      </c>
      <c r="BM372" s="202">
        <f t="shared" si="182"/>
        <v>0</v>
      </c>
      <c r="BN372" s="238">
        <f>BP372/勤務日数!$E$20</f>
        <v>0</v>
      </c>
      <c r="BO372" s="238">
        <f t="shared" si="169"/>
        <v>0</v>
      </c>
      <c r="BP372" s="29">
        <f>(DAY(BQ372)*24+HOUR(BQ372)+MINUTE(BQ372)/60)/勤務日数!$F$17</f>
        <v>0</v>
      </c>
      <c r="BQ372" s="202">
        <f t="shared" si="183"/>
        <v>0</v>
      </c>
      <c r="BR372" s="238">
        <f>BT372/勤務日数!$E$20</f>
        <v>0</v>
      </c>
      <c r="BS372" s="238">
        <f t="shared" si="170"/>
        <v>0</v>
      </c>
      <c r="BT372" s="29">
        <f>(DAY(BU372)*24+HOUR(BU372)+MINUTE(BU372)/60)/勤務日数!$F$17</f>
        <v>0</v>
      </c>
      <c r="BU372" s="202">
        <f t="shared" si="184"/>
        <v>0</v>
      </c>
    </row>
    <row r="373" spans="1:73" ht="12.6" customHeight="1">
      <c r="A373" s="174" t="str">
        <f t="shared" si="171"/>
        <v/>
      </c>
      <c r="B373" s="240">
        <v>1</v>
      </c>
      <c r="C373" s="240" t="s">
        <v>640</v>
      </c>
      <c r="D373" s="310" t="s">
        <v>365</v>
      </c>
      <c r="E373" s="286"/>
      <c r="F373" s="286"/>
      <c r="G373" s="286"/>
      <c r="H373" s="286"/>
      <c r="I373" s="286"/>
      <c r="J373" s="286"/>
      <c r="K373" s="286"/>
      <c r="L373" s="286"/>
      <c r="M373" s="286"/>
      <c r="N373" s="286"/>
      <c r="O373" s="287"/>
      <c r="P373" s="199"/>
      <c r="Q373" s="205" t="s">
        <v>1323</v>
      </c>
      <c r="R373" s="238"/>
      <c r="S373" s="201">
        <v>0</v>
      </c>
      <c r="T373" s="204"/>
      <c r="U373" s="204"/>
      <c r="V373" s="204"/>
      <c r="W373" s="204"/>
      <c r="X373" s="204"/>
      <c r="Y373" s="204"/>
      <c r="Z373" s="204"/>
      <c r="AA373" s="204"/>
      <c r="AB373" s="204"/>
      <c r="AC373" s="204"/>
      <c r="AD373" s="204"/>
      <c r="AE373" s="204"/>
      <c r="AF373" s="204"/>
      <c r="AG373" s="204"/>
      <c r="AH373" s="204"/>
      <c r="AI373" s="204"/>
      <c r="AJ373" s="204"/>
      <c r="AK373" s="204"/>
      <c r="AL373" s="204"/>
      <c r="AM373" s="204"/>
      <c r="AN373" s="204"/>
      <c r="AO373" s="204"/>
      <c r="AP373" s="204"/>
      <c r="AQ373" s="204"/>
      <c r="AR373" s="204"/>
      <c r="AS373" s="204"/>
      <c r="AT373" s="204"/>
      <c r="AU373" s="204"/>
      <c r="AV373" s="204"/>
      <c r="AW373" s="204"/>
      <c r="AX373" s="204"/>
      <c r="AY373" s="204"/>
      <c r="AZ373" s="237">
        <f t="shared" si="178"/>
        <v>0</v>
      </c>
      <c r="BA373" s="238">
        <f t="shared" si="179"/>
        <v>0</v>
      </c>
      <c r="BB373" s="238">
        <f>BD373/勤務日数!$E$20</f>
        <v>0</v>
      </c>
      <c r="BC373" s="238">
        <f t="shared" si="163"/>
        <v>0</v>
      </c>
      <c r="BD373" s="29">
        <f>(DAY(BE373)*24+HOUR(BE373)+MINUTE(BE373)/60)/勤務日数!$F$17</f>
        <v>0</v>
      </c>
      <c r="BE373" s="202">
        <f t="shared" si="180"/>
        <v>0</v>
      </c>
      <c r="BF373" s="238">
        <f>BH373/勤務日数!$E$20</f>
        <v>0</v>
      </c>
      <c r="BG373" s="238">
        <f t="shared" si="172"/>
        <v>0</v>
      </c>
      <c r="BH373" s="29">
        <f>(DAY(BI373)*24+HOUR(BI373)+MINUTE(BI373)/60)/勤務日数!$F$17</f>
        <v>0</v>
      </c>
      <c r="BI373" s="202">
        <f t="shared" si="181"/>
        <v>0</v>
      </c>
      <c r="BJ373" s="238">
        <f>BL373/勤務日数!$E$20</f>
        <v>0</v>
      </c>
      <c r="BK373" s="238">
        <f t="shared" si="173"/>
        <v>0</v>
      </c>
      <c r="BL373" s="29">
        <f>(DAY(BM373)*24+HOUR(BM373)+MINUTE(BM373)/60)/勤務日数!$F$17</f>
        <v>0</v>
      </c>
      <c r="BM373" s="202">
        <f t="shared" si="182"/>
        <v>0</v>
      </c>
      <c r="BN373" s="238">
        <f>BP373/勤務日数!$E$20</f>
        <v>0</v>
      </c>
      <c r="BO373" s="238">
        <f t="shared" si="169"/>
        <v>0</v>
      </c>
      <c r="BP373" s="29">
        <f>(DAY(BQ373)*24+HOUR(BQ373)+MINUTE(BQ373)/60)/勤務日数!$F$17</f>
        <v>0</v>
      </c>
      <c r="BQ373" s="202">
        <f t="shared" si="183"/>
        <v>0</v>
      </c>
      <c r="BR373" s="238">
        <f>BT373/勤務日数!$E$20</f>
        <v>0</v>
      </c>
      <c r="BS373" s="238">
        <f t="shared" si="170"/>
        <v>0</v>
      </c>
      <c r="BT373" s="29">
        <f>(DAY(BU373)*24+HOUR(BU373)+MINUTE(BU373)/60)/勤務日数!$F$17</f>
        <v>0</v>
      </c>
      <c r="BU373" s="202">
        <f t="shared" si="184"/>
        <v>0</v>
      </c>
    </row>
    <row r="374" spans="1:73" ht="12.6" customHeight="1">
      <c r="A374" s="174" t="str">
        <f t="shared" si="171"/>
        <v/>
      </c>
      <c r="B374" s="240"/>
      <c r="C374" s="240"/>
      <c r="D374" s="310"/>
      <c r="E374" s="286"/>
      <c r="F374" s="286"/>
      <c r="G374" s="286"/>
      <c r="H374" s="286"/>
      <c r="I374" s="286"/>
      <c r="J374" s="286"/>
      <c r="K374" s="286"/>
      <c r="L374" s="286"/>
      <c r="M374" s="286"/>
      <c r="N374" s="286"/>
      <c r="O374" s="287"/>
      <c r="P374" s="283"/>
      <c r="Q374" s="205"/>
      <c r="R374" s="238"/>
      <c r="S374" s="201"/>
      <c r="T374" s="204"/>
      <c r="U374" s="204"/>
      <c r="V374" s="204"/>
      <c r="W374" s="204"/>
      <c r="X374" s="204"/>
      <c r="Y374" s="204"/>
      <c r="Z374" s="204"/>
      <c r="AA374" s="204"/>
      <c r="AB374" s="204"/>
      <c r="AC374" s="204"/>
      <c r="AD374" s="204"/>
      <c r="AE374" s="204"/>
      <c r="AF374" s="204"/>
      <c r="AG374" s="204"/>
      <c r="AH374" s="204"/>
      <c r="AI374" s="204"/>
      <c r="AJ374" s="204"/>
      <c r="AK374" s="204"/>
      <c r="AL374" s="204"/>
      <c r="AM374" s="204"/>
      <c r="AN374" s="204"/>
      <c r="AO374" s="204"/>
      <c r="AP374" s="204"/>
      <c r="AQ374" s="204"/>
      <c r="AR374" s="204"/>
      <c r="AS374" s="204"/>
      <c r="AT374" s="204"/>
      <c r="AU374" s="204"/>
      <c r="AV374" s="204"/>
      <c r="AW374" s="204"/>
      <c r="AX374" s="204"/>
      <c r="AY374" s="204"/>
      <c r="AZ374" s="237">
        <f t="shared" si="178"/>
        <v>0</v>
      </c>
      <c r="BA374" s="238">
        <f t="shared" si="179"/>
        <v>0</v>
      </c>
      <c r="BB374" s="238">
        <f>BD374/勤務日数!$E$20</f>
        <v>0</v>
      </c>
      <c r="BC374" s="238">
        <f t="shared" si="163"/>
        <v>0</v>
      </c>
      <c r="BD374" s="29">
        <f>(DAY(BE374)*24+HOUR(BE374)+MINUTE(BE374)/60)/勤務日数!$F$17</f>
        <v>0</v>
      </c>
      <c r="BE374" s="202">
        <f t="shared" si="180"/>
        <v>0</v>
      </c>
      <c r="BF374" s="238">
        <f>BH374/勤務日数!$E$20</f>
        <v>0</v>
      </c>
      <c r="BG374" s="238">
        <f t="shared" si="172"/>
        <v>0</v>
      </c>
      <c r="BH374" s="29">
        <f>(DAY(BI374)*24+HOUR(BI374)+MINUTE(BI374)/60)/勤務日数!$F$17</f>
        <v>0</v>
      </c>
      <c r="BI374" s="202">
        <f t="shared" si="181"/>
        <v>0</v>
      </c>
      <c r="BJ374" s="238">
        <f>BL374/勤務日数!$E$20</f>
        <v>0</v>
      </c>
      <c r="BK374" s="238">
        <f t="shared" si="173"/>
        <v>0</v>
      </c>
      <c r="BL374" s="29">
        <f>(DAY(BM374)*24+HOUR(BM374)+MINUTE(BM374)/60)/勤務日数!$F$17</f>
        <v>0</v>
      </c>
      <c r="BM374" s="202">
        <f t="shared" si="182"/>
        <v>0</v>
      </c>
      <c r="BN374" s="238">
        <f>BP374/勤務日数!$E$20</f>
        <v>0</v>
      </c>
      <c r="BO374" s="238">
        <f t="shared" si="169"/>
        <v>0</v>
      </c>
      <c r="BP374" s="29">
        <f>(DAY(BQ374)*24+HOUR(BQ374)+MINUTE(BQ374)/60)/勤務日数!$F$17</f>
        <v>0</v>
      </c>
      <c r="BQ374" s="202">
        <f t="shared" si="183"/>
        <v>0</v>
      </c>
      <c r="BR374" s="238">
        <f>BT374/勤務日数!$E$20</f>
        <v>0</v>
      </c>
      <c r="BS374" s="238">
        <f t="shared" si="170"/>
        <v>0</v>
      </c>
      <c r="BT374" s="29">
        <f>(DAY(BU374)*24+HOUR(BU374)+MINUTE(BU374)/60)/勤務日数!$F$17</f>
        <v>0</v>
      </c>
      <c r="BU374" s="202">
        <f t="shared" si="184"/>
        <v>0</v>
      </c>
    </row>
    <row r="375" spans="1:73" ht="12.6" customHeight="1">
      <c r="A375" s="174" t="str">
        <f t="shared" si="171"/>
        <v/>
      </c>
      <c r="B375" s="240">
        <v>1</v>
      </c>
      <c r="C375" s="240" t="s">
        <v>640</v>
      </c>
      <c r="D375" s="310" t="s">
        <v>365</v>
      </c>
      <c r="E375" s="286"/>
      <c r="F375" s="286"/>
      <c r="G375" s="286"/>
      <c r="H375" s="286"/>
      <c r="I375" s="286"/>
      <c r="J375" s="286"/>
      <c r="K375" s="286"/>
      <c r="L375" s="286"/>
      <c r="M375" s="286"/>
      <c r="N375" s="286"/>
      <c r="O375" s="287"/>
      <c r="P375" s="283"/>
      <c r="Q375" s="217" t="s">
        <v>1323</v>
      </c>
      <c r="R375" s="238"/>
      <c r="S375" s="201">
        <v>0</v>
      </c>
      <c r="T375" s="204"/>
      <c r="U375" s="204"/>
      <c r="V375" s="204"/>
      <c r="W375" s="204"/>
      <c r="X375" s="204"/>
      <c r="Y375" s="204"/>
      <c r="Z375" s="204"/>
      <c r="AA375" s="204"/>
      <c r="AB375" s="204"/>
      <c r="AC375" s="204"/>
      <c r="AD375" s="204"/>
      <c r="AE375" s="204"/>
      <c r="AF375" s="204"/>
      <c r="AG375" s="204"/>
      <c r="AH375" s="204"/>
      <c r="AI375" s="204"/>
      <c r="AJ375" s="204"/>
      <c r="AK375" s="204"/>
      <c r="AL375" s="204"/>
      <c r="AM375" s="204"/>
      <c r="AN375" s="204"/>
      <c r="AO375" s="204"/>
      <c r="AP375" s="204"/>
      <c r="AQ375" s="204"/>
      <c r="AR375" s="204"/>
      <c r="AS375" s="204"/>
      <c r="AT375" s="204"/>
      <c r="AU375" s="204"/>
      <c r="AV375" s="204"/>
      <c r="AW375" s="204"/>
      <c r="AX375" s="204"/>
      <c r="AY375" s="204"/>
      <c r="AZ375" s="237">
        <f t="shared" si="178"/>
        <v>0</v>
      </c>
      <c r="BA375" s="238">
        <f t="shared" si="179"/>
        <v>0</v>
      </c>
      <c r="BB375" s="238">
        <f>BD375/勤務日数!$E$20</f>
        <v>0</v>
      </c>
      <c r="BC375" s="238">
        <f t="shared" si="163"/>
        <v>0</v>
      </c>
      <c r="BD375" s="29">
        <f>(DAY(BE375)*24+HOUR(BE375)+MINUTE(BE375)/60)/勤務日数!$F$17</f>
        <v>0</v>
      </c>
      <c r="BE375" s="202">
        <f t="shared" si="180"/>
        <v>0</v>
      </c>
      <c r="BF375" s="238">
        <f>BH375/勤務日数!$E$20</f>
        <v>0</v>
      </c>
      <c r="BG375" s="238">
        <f t="shared" si="172"/>
        <v>0</v>
      </c>
      <c r="BH375" s="29">
        <f>(DAY(BI375)*24+HOUR(BI375)+MINUTE(BI375)/60)/勤務日数!$F$17</f>
        <v>0</v>
      </c>
      <c r="BI375" s="202">
        <f t="shared" si="181"/>
        <v>0</v>
      </c>
      <c r="BJ375" s="238">
        <f>BL375/勤務日数!$E$20</f>
        <v>0</v>
      </c>
      <c r="BK375" s="238">
        <f t="shared" si="173"/>
        <v>0</v>
      </c>
      <c r="BL375" s="29">
        <f>(DAY(BM375)*24+HOUR(BM375)+MINUTE(BM375)/60)/勤務日数!$F$17</f>
        <v>0</v>
      </c>
      <c r="BM375" s="202">
        <f t="shared" si="182"/>
        <v>0</v>
      </c>
      <c r="BN375" s="238">
        <f>BP375/勤務日数!$E$20</f>
        <v>0</v>
      </c>
      <c r="BO375" s="238">
        <f t="shared" si="169"/>
        <v>0</v>
      </c>
      <c r="BP375" s="29">
        <f>(DAY(BQ375)*24+HOUR(BQ375)+MINUTE(BQ375)/60)/勤務日数!$F$17</f>
        <v>0</v>
      </c>
      <c r="BQ375" s="202">
        <f t="shared" si="183"/>
        <v>0</v>
      </c>
      <c r="BR375" s="238">
        <f>BT375/勤務日数!$E$20</f>
        <v>0</v>
      </c>
      <c r="BS375" s="238">
        <f t="shared" si="170"/>
        <v>0</v>
      </c>
      <c r="BT375" s="29">
        <f>(DAY(BU375)*24+HOUR(BU375)+MINUTE(BU375)/60)/勤務日数!$F$17</f>
        <v>0</v>
      </c>
      <c r="BU375" s="202">
        <f t="shared" si="184"/>
        <v>0</v>
      </c>
    </row>
    <row r="376" spans="1:73" ht="12.6" customHeight="1">
      <c r="A376" s="174" t="str">
        <f t="shared" si="171"/>
        <v/>
      </c>
      <c r="B376" s="240"/>
      <c r="C376" s="240"/>
      <c r="D376" s="310"/>
      <c r="E376" s="286"/>
      <c r="F376" s="286"/>
      <c r="G376" s="286"/>
      <c r="H376" s="286"/>
      <c r="I376" s="286"/>
      <c r="J376" s="286"/>
      <c r="K376" s="286"/>
      <c r="L376" s="286"/>
      <c r="M376" s="286"/>
      <c r="N376" s="286"/>
      <c r="O376" s="287"/>
      <c r="P376" s="199"/>
      <c r="Q376" s="205"/>
      <c r="R376" s="238"/>
      <c r="S376" s="201"/>
      <c r="T376" s="204"/>
      <c r="U376" s="204"/>
      <c r="V376" s="204"/>
      <c r="W376" s="204"/>
      <c r="X376" s="204"/>
      <c r="Y376" s="204"/>
      <c r="Z376" s="204"/>
      <c r="AA376" s="204"/>
      <c r="AB376" s="204"/>
      <c r="AC376" s="204"/>
      <c r="AD376" s="204"/>
      <c r="AE376" s="204"/>
      <c r="AF376" s="204"/>
      <c r="AG376" s="204"/>
      <c r="AH376" s="204"/>
      <c r="AI376" s="204"/>
      <c r="AJ376" s="204"/>
      <c r="AK376" s="204"/>
      <c r="AL376" s="204"/>
      <c r="AM376" s="204"/>
      <c r="AN376" s="204"/>
      <c r="AO376" s="204"/>
      <c r="AP376" s="204"/>
      <c r="AQ376" s="204"/>
      <c r="AR376" s="204"/>
      <c r="AS376" s="204"/>
      <c r="AT376" s="204"/>
      <c r="AU376" s="204"/>
      <c r="AV376" s="204"/>
      <c r="AW376" s="204"/>
      <c r="AX376" s="204"/>
      <c r="AY376" s="204"/>
      <c r="AZ376" s="237">
        <f t="shared" si="178"/>
        <v>0</v>
      </c>
      <c r="BA376" s="238">
        <f t="shared" si="179"/>
        <v>0</v>
      </c>
      <c r="BB376" s="238">
        <f>BD376/勤務日数!$E$20</f>
        <v>0</v>
      </c>
      <c r="BC376" s="238">
        <f t="shared" si="163"/>
        <v>0</v>
      </c>
      <c r="BD376" s="29">
        <f>(DAY(BE376)*24+HOUR(BE376)+MINUTE(BE376)/60)/勤務日数!$F$17</f>
        <v>0</v>
      </c>
      <c r="BE376" s="202">
        <f t="shared" si="180"/>
        <v>0</v>
      </c>
      <c r="BF376" s="238">
        <f>BH376/勤務日数!$E$20</f>
        <v>0</v>
      </c>
      <c r="BG376" s="238">
        <f t="shared" si="172"/>
        <v>0</v>
      </c>
      <c r="BH376" s="29">
        <f>(DAY(BI376)*24+HOUR(BI376)+MINUTE(BI376)/60)/勤務日数!$F$17</f>
        <v>0</v>
      </c>
      <c r="BI376" s="202">
        <f t="shared" si="181"/>
        <v>0</v>
      </c>
      <c r="BJ376" s="238">
        <f>BL376/勤務日数!$E$20</f>
        <v>0</v>
      </c>
      <c r="BK376" s="238">
        <f t="shared" si="173"/>
        <v>0</v>
      </c>
      <c r="BL376" s="29">
        <f>(DAY(BM376)*24+HOUR(BM376)+MINUTE(BM376)/60)/勤務日数!$F$17</f>
        <v>0</v>
      </c>
      <c r="BM376" s="202">
        <f t="shared" si="182"/>
        <v>0</v>
      </c>
      <c r="BN376" s="238">
        <f>BP376/勤務日数!$E$20</f>
        <v>0</v>
      </c>
      <c r="BO376" s="238">
        <f t="shared" si="169"/>
        <v>0</v>
      </c>
      <c r="BP376" s="29">
        <f>(DAY(BQ376)*24+HOUR(BQ376)+MINUTE(BQ376)/60)/勤務日数!$F$17</f>
        <v>0</v>
      </c>
      <c r="BQ376" s="202">
        <f t="shared" si="183"/>
        <v>0</v>
      </c>
      <c r="BR376" s="238">
        <f>BT376/勤務日数!$E$20</f>
        <v>0</v>
      </c>
      <c r="BS376" s="238">
        <f t="shared" si="170"/>
        <v>0</v>
      </c>
      <c r="BT376" s="29">
        <f>(DAY(BU376)*24+HOUR(BU376)+MINUTE(BU376)/60)/勤務日数!$F$17</f>
        <v>0</v>
      </c>
      <c r="BU376" s="202">
        <f t="shared" si="184"/>
        <v>0</v>
      </c>
    </row>
    <row r="377" spans="1:73" ht="12.6" customHeight="1">
      <c r="A377" s="174" t="str">
        <f t="shared" si="171"/>
        <v/>
      </c>
      <c r="B377" s="240"/>
      <c r="C377" s="240"/>
      <c r="D377" s="310"/>
      <c r="E377" s="286"/>
      <c r="F377" s="286"/>
      <c r="G377" s="286"/>
      <c r="H377" s="286"/>
      <c r="I377" s="286"/>
      <c r="J377" s="286"/>
      <c r="K377" s="286"/>
      <c r="L377" s="286"/>
      <c r="M377" s="286"/>
      <c r="N377" s="286"/>
      <c r="O377" s="287"/>
      <c r="P377" s="199"/>
      <c r="Q377" s="217"/>
      <c r="R377" s="238"/>
      <c r="S377" s="201"/>
      <c r="T377" s="204"/>
      <c r="U377" s="204"/>
      <c r="V377" s="204"/>
      <c r="W377" s="204"/>
      <c r="X377" s="204"/>
      <c r="Y377" s="204"/>
      <c r="Z377" s="204"/>
      <c r="AA377" s="204"/>
      <c r="AB377" s="204"/>
      <c r="AC377" s="204"/>
      <c r="AD377" s="204"/>
      <c r="AE377" s="204"/>
      <c r="AF377" s="204"/>
      <c r="AG377" s="204"/>
      <c r="AH377" s="204"/>
      <c r="AI377" s="204"/>
      <c r="AJ377" s="204"/>
      <c r="AK377" s="204"/>
      <c r="AL377" s="204"/>
      <c r="AM377" s="204"/>
      <c r="AN377" s="204"/>
      <c r="AO377" s="204"/>
      <c r="AP377" s="204"/>
      <c r="AQ377" s="204"/>
      <c r="AR377" s="204"/>
      <c r="AS377" s="204"/>
      <c r="AT377" s="204"/>
      <c r="AU377" s="204"/>
      <c r="AV377" s="204"/>
      <c r="AW377" s="204"/>
      <c r="AX377" s="204"/>
      <c r="AY377" s="204"/>
      <c r="AZ377" s="237">
        <f t="shared" si="178"/>
        <v>0</v>
      </c>
      <c r="BA377" s="238">
        <f t="shared" si="179"/>
        <v>0</v>
      </c>
      <c r="BB377" s="238">
        <f>BD377/勤務日数!$E$20</f>
        <v>0</v>
      </c>
      <c r="BC377" s="238">
        <f t="shared" si="163"/>
        <v>0</v>
      </c>
      <c r="BD377" s="29">
        <f>(DAY(BE377)*24+HOUR(BE377)+MINUTE(BE377)/60)/勤務日数!$F$17</f>
        <v>0</v>
      </c>
      <c r="BE377" s="202">
        <f t="shared" si="180"/>
        <v>0</v>
      </c>
      <c r="BF377" s="238">
        <f>BH377/勤務日数!$E$20</f>
        <v>0</v>
      </c>
      <c r="BG377" s="238">
        <f t="shared" si="172"/>
        <v>0</v>
      </c>
      <c r="BH377" s="29">
        <f>(DAY(BI377)*24+HOUR(BI377)+MINUTE(BI377)/60)/勤務日数!$F$17</f>
        <v>0</v>
      </c>
      <c r="BI377" s="202">
        <f t="shared" si="181"/>
        <v>0</v>
      </c>
      <c r="BJ377" s="238">
        <f>BL377/勤務日数!$E$20</f>
        <v>0</v>
      </c>
      <c r="BK377" s="238">
        <f t="shared" si="173"/>
        <v>0</v>
      </c>
      <c r="BL377" s="29">
        <f>(DAY(BM377)*24+HOUR(BM377)+MINUTE(BM377)/60)/勤務日数!$F$17</f>
        <v>0</v>
      </c>
      <c r="BM377" s="202">
        <f t="shared" si="182"/>
        <v>0</v>
      </c>
      <c r="BN377" s="238">
        <f>BP377/勤務日数!$E$20</f>
        <v>0</v>
      </c>
      <c r="BO377" s="238">
        <f t="shared" si="169"/>
        <v>0</v>
      </c>
      <c r="BP377" s="29">
        <f>(DAY(BQ377)*24+HOUR(BQ377)+MINUTE(BQ377)/60)/勤務日数!$F$17</f>
        <v>0</v>
      </c>
      <c r="BQ377" s="202">
        <f t="shared" si="183"/>
        <v>0</v>
      </c>
      <c r="BR377" s="238">
        <f>BT377/勤務日数!$E$20</f>
        <v>0</v>
      </c>
      <c r="BS377" s="238">
        <f t="shared" si="170"/>
        <v>0</v>
      </c>
      <c r="BT377" s="29">
        <f>(DAY(BU377)*24+HOUR(BU377)+MINUTE(BU377)/60)/勤務日数!$F$17</f>
        <v>0</v>
      </c>
      <c r="BU377" s="202">
        <f t="shared" si="184"/>
        <v>0</v>
      </c>
    </row>
    <row r="378" spans="1:73" ht="12.6" customHeight="1">
      <c r="A378" s="174" t="str">
        <f t="shared" si="171"/>
        <v/>
      </c>
      <c r="B378" s="240"/>
      <c r="C378" s="240"/>
      <c r="D378" s="310"/>
      <c r="E378" s="286"/>
      <c r="F378" s="286"/>
      <c r="G378" s="286"/>
      <c r="H378" s="286"/>
      <c r="I378" s="286"/>
      <c r="J378" s="286"/>
      <c r="K378" s="286"/>
      <c r="L378" s="286"/>
      <c r="M378" s="286"/>
      <c r="N378" s="286"/>
      <c r="O378" s="287"/>
      <c r="P378" s="283"/>
      <c r="Q378" s="217"/>
      <c r="R378" s="238"/>
      <c r="S378" s="201"/>
      <c r="T378" s="204"/>
      <c r="U378" s="204"/>
      <c r="V378" s="204"/>
      <c r="W378" s="204"/>
      <c r="X378" s="204"/>
      <c r="Y378" s="204"/>
      <c r="Z378" s="204"/>
      <c r="AA378" s="204"/>
      <c r="AB378" s="204"/>
      <c r="AC378" s="204"/>
      <c r="AD378" s="204"/>
      <c r="AE378" s="204"/>
      <c r="AF378" s="204"/>
      <c r="AG378" s="204"/>
      <c r="AH378" s="204"/>
      <c r="AI378" s="204"/>
      <c r="AJ378" s="204"/>
      <c r="AK378" s="204"/>
      <c r="AL378" s="204"/>
      <c r="AM378" s="204"/>
      <c r="AN378" s="204"/>
      <c r="AO378" s="204"/>
      <c r="AP378" s="204"/>
      <c r="AQ378" s="204"/>
      <c r="AR378" s="204"/>
      <c r="AS378" s="204"/>
      <c r="AT378" s="204"/>
      <c r="AU378" s="204"/>
      <c r="AV378" s="204"/>
      <c r="AW378" s="204"/>
      <c r="AX378" s="204"/>
      <c r="AY378" s="204"/>
      <c r="AZ378" s="237">
        <f t="shared" si="178"/>
        <v>0</v>
      </c>
      <c r="BA378" s="238">
        <f t="shared" si="179"/>
        <v>0</v>
      </c>
      <c r="BB378" s="238">
        <f>BD378/勤務日数!$E$20</f>
        <v>0</v>
      </c>
      <c r="BC378" s="238">
        <f t="shared" si="163"/>
        <v>0</v>
      </c>
      <c r="BD378" s="29">
        <f>(DAY(BE378)*24+HOUR(BE378)+MINUTE(BE378)/60)/勤務日数!$F$17</f>
        <v>0</v>
      </c>
      <c r="BE378" s="202">
        <f t="shared" si="180"/>
        <v>0</v>
      </c>
      <c r="BF378" s="238">
        <f>BH378/勤務日数!$E$20</f>
        <v>0</v>
      </c>
      <c r="BG378" s="238">
        <f t="shared" si="172"/>
        <v>0</v>
      </c>
      <c r="BH378" s="29">
        <f>(DAY(BI378)*24+HOUR(BI378)+MINUTE(BI378)/60)/勤務日数!$F$17</f>
        <v>0</v>
      </c>
      <c r="BI378" s="202">
        <f t="shared" si="181"/>
        <v>0</v>
      </c>
      <c r="BJ378" s="238">
        <f>BL378/勤務日数!$E$20</f>
        <v>0</v>
      </c>
      <c r="BK378" s="238">
        <f t="shared" si="173"/>
        <v>0</v>
      </c>
      <c r="BL378" s="29">
        <f>(DAY(BM378)*24+HOUR(BM378)+MINUTE(BM378)/60)/勤務日数!$F$17</f>
        <v>0</v>
      </c>
      <c r="BM378" s="202">
        <f t="shared" si="182"/>
        <v>0</v>
      </c>
      <c r="BN378" s="238">
        <f>BP378/勤務日数!$E$20</f>
        <v>0</v>
      </c>
      <c r="BO378" s="238">
        <f t="shared" si="169"/>
        <v>0</v>
      </c>
      <c r="BP378" s="29">
        <f>(DAY(BQ378)*24+HOUR(BQ378)+MINUTE(BQ378)/60)/勤務日数!$F$17</f>
        <v>0</v>
      </c>
      <c r="BQ378" s="202">
        <f t="shared" si="183"/>
        <v>0</v>
      </c>
      <c r="BR378" s="238">
        <f>BT378/勤務日数!$E$20</f>
        <v>0</v>
      </c>
      <c r="BS378" s="238">
        <f t="shared" si="170"/>
        <v>0</v>
      </c>
      <c r="BT378" s="29">
        <f>(DAY(BU378)*24+HOUR(BU378)+MINUTE(BU378)/60)/勤務日数!$F$17</f>
        <v>0</v>
      </c>
      <c r="BU378" s="202">
        <f t="shared" si="184"/>
        <v>0</v>
      </c>
    </row>
    <row r="379" spans="1:73" ht="12.6" customHeight="1">
      <c r="A379" s="174" t="str">
        <f t="shared" si="171"/>
        <v/>
      </c>
      <c r="B379" s="240"/>
      <c r="C379" s="240"/>
      <c r="D379" s="310"/>
      <c r="E379" s="286"/>
      <c r="F379" s="286"/>
      <c r="G379" s="286"/>
      <c r="H379" s="286"/>
      <c r="I379" s="286"/>
      <c r="J379" s="286"/>
      <c r="K379" s="286"/>
      <c r="L379" s="286"/>
      <c r="M379" s="286"/>
      <c r="N379" s="286"/>
      <c r="O379" s="287"/>
      <c r="P379" s="283"/>
      <c r="Q379" s="205"/>
      <c r="R379" s="238"/>
      <c r="S379" s="201"/>
      <c r="T379" s="204"/>
      <c r="U379" s="204"/>
      <c r="V379" s="204"/>
      <c r="W379" s="204"/>
      <c r="X379" s="204"/>
      <c r="Y379" s="204"/>
      <c r="Z379" s="204"/>
      <c r="AA379" s="204"/>
      <c r="AB379" s="204"/>
      <c r="AC379" s="204"/>
      <c r="AD379" s="204"/>
      <c r="AE379" s="204"/>
      <c r="AF379" s="204"/>
      <c r="AG379" s="204"/>
      <c r="AH379" s="204"/>
      <c r="AI379" s="204"/>
      <c r="AJ379" s="204"/>
      <c r="AK379" s="204"/>
      <c r="AL379" s="204"/>
      <c r="AM379" s="204"/>
      <c r="AN379" s="204"/>
      <c r="AO379" s="204"/>
      <c r="AP379" s="204"/>
      <c r="AQ379" s="204"/>
      <c r="AR379" s="204"/>
      <c r="AS379" s="204"/>
      <c r="AT379" s="204"/>
      <c r="AU379" s="204"/>
      <c r="AV379" s="204"/>
      <c r="AW379" s="204"/>
      <c r="AX379" s="204"/>
      <c r="AY379" s="204"/>
      <c r="AZ379" s="237">
        <f t="shared" si="178"/>
        <v>0</v>
      </c>
      <c r="BA379" s="238">
        <f t="shared" si="179"/>
        <v>0</v>
      </c>
      <c r="BB379" s="238">
        <f>BD379/勤務日数!$E$20</f>
        <v>0</v>
      </c>
      <c r="BC379" s="238">
        <f t="shared" si="163"/>
        <v>0</v>
      </c>
      <c r="BD379" s="29">
        <f>(DAY(BE379)*24+HOUR(BE379)+MINUTE(BE379)/60)/勤務日数!$F$17</f>
        <v>0</v>
      </c>
      <c r="BE379" s="202">
        <f t="shared" si="180"/>
        <v>0</v>
      </c>
      <c r="BF379" s="238">
        <f>BH379/勤務日数!$E$20</f>
        <v>0</v>
      </c>
      <c r="BG379" s="238">
        <f t="shared" si="172"/>
        <v>0</v>
      </c>
      <c r="BH379" s="29">
        <f>(DAY(BI379)*24+HOUR(BI379)+MINUTE(BI379)/60)/勤務日数!$F$17</f>
        <v>0</v>
      </c>
      <c r="BI379" s="202">
        <f t="shared" si="181"/>
        <v>0</v>
      </c>
      <c r="BJ379" s="238">
        <f>BL379/勤務日数!$E$20</f>
        <v>0</v>
      </c>
      <c r="BK379" s="238">
        <f t="shared" si="173"/>
        <v>0</v>
      </c>
      <c r="BL379" s="29">
        <f>(DAY(BM379)*24+HOUR(BM379)+MINUTE(BM379)/60)/勤務日数!$F$17</f>
        <v>0</v>
      </c>
      <c r="BM379" s="202">
        <f t="shared" si="182"/>
        <v>0</v>
      </c>
      <c r="BN379" s="238">
        <f>BP379/勤務日数!$E$20</f>
        <v>0</v>
      </c>
      <c r="BO379" s="238">
        <f t="shared" si="169"/>
        <v>0</v>
      </c>
      <c r="BP379" s="29">
        <f>(DAY(BQ379)*24+HOUR(BQ379)+MINUTE(BQ379)/60)/勤務日数!$F$17</f>
        <v>0</v>
      </c>
      <c r="BQ379" s="202">
        <f t="shared" si="183"/>
        <v>0</v>
      </c>
      <c r="BR379" s="238">
        <f>BT379/勤務日数!$E$20</f>
        <v>0</v>
      </c>
      <c r="BS379" s="238">
        <f t="shared" si="170"/>
        <v>0</v>
      </c>
      <c r="BT379" s="29">
        <f>(DAY(BU379)*24+HOUR(BU379)+MINUTE(BU379)/60)/勤務日数!$F$17</f>
        <v>0</v>
      </c>
      <c r="BU379" s="202">
        <f t="shared" si="184"/>
        <v>0</v>
      </c>
    </row>
    <row r="380" spans="1:73" ht="12.6" customHeight="1">
      <c r="A380" s="174" t="str">
        <f t="shared" si="171"/>
        <v/>
      </c>
      <c r="B380" s="240"/>
      <c r="C380" s="240"/>
      <c r="D380" s="310"/>
      <c r="E380" s="286"/>
      <c r="F380" s="286"/>
      <c r="G380" s="286"/>
      <c r="H380" s="286"/>
      <c r="I380" s="286"/>
      <c r="J380" s="286"/>
      <c r="K380" s="286"/>
      <c r="L380" s="286"/>
      <c r="M380" s="286"/>
      <c r="N380" s="286"/>
      <c r="O380" s="287"/>
      <c r="P380" s="199"/>
      <c r="Q380" s="217"/>
      <c r="R380" s="238"/>
      <c r="S380" s="201"/>
      <c r="T380" s="204"/>
      <c r="U380" s="204"/>
      <c r="V380" s="204"/>
      <c r="W380" s="204"/>
      <c r="X380" s="204"/>
      <c r="Y380" s="204"/>
      <c r="Z380" s="204"/>
      <c r="AA380" s="204"/>
      <c r="AB380" s="204"/>
      <c r="AC380" s="204"/>
      <c r="AD380" s="204"/>
      <c r="AE380" s="204"/>
      <c r="AF380" s="204"/>
      <c r="AG380" s="204"/>
      <c r="AH380" s="204"/>
      <c r="AI380" s="204"/>
      <c r="AJ380" s="204"/>
      <c r="AK380" s="204"/>
      <c r="AL380" s="204"/>
      <c r="AM380" s="204"/>
      <c r="AN380" s="204"/>
      <c r="AO380" s="204"/>
      <c r="AP380" s="204"/>
      <c r="AQ380" s="204"/>
      <c r="AR380" s="204"/>
      <c r="AS380" s="204"/>
      <c r="AT380" s="204"/>
      <c r="AU380" s="204"/>
      <c r="AV380" s="204"/>
      <c r="AW380" s="204"/>
      <c r="AX380" s="204"/>
      <c r="AY380" s="204"/>
      <c r="AZ380" s="237">
        <f t="shared" si="178"/>
        <v>0</v>
      </c>
      <c r="BA380" s="238">
        <f t="shared" si="179"/>
        <v>0</v>
      </c>
      <c r="BB380" s="238">
        <f>BD380/勤務日数!$E$20</f>
        <v>0</v>
      </c>
      <c r="BC380" s="238">
        <f t="shared" si="163"/>
        <v>0</v>
      </c>
      <c r="BD380" s="29">
        <f>(DAY(BE380)*24+HOUR(BE380)+MINUTE(BE380)/60)/勤務日数!$F$17</f>
        <v>0</v>
      </c>
      <c r="BE380" s="202">
        <f t="shared" si="180"/>
        <v>0</v>
      </c>
      <c r="BF380" s="238">
        <f>BH380/勤務日数!$E$20</f>
        <v>0</v>
      </c>
      <c r="BG380" s="238">
        <f t="shared" si="172"/>
        <v>0</v>
      </c>
      <c r="BH380" s="29">
        <f>(DAY(BI380)*24+HOUR(BI380)+MINUTE(BI380)/60)/勤務日数!$F$17</f>
        <v>0</v>
      </c>
      <c r="BI380" s="202">
        <f t="shared" si="181"/>
        <v>0</v>
      </c>
      <c r="BJ380" s="238">
        <f>BL380/勤務日数!$E$20</f>
        <v>0</v>
      </c>
      <c r="BK380" s="238">
        <f t="shared" si="173"/>
        <v>0</v>
      </c>
      <c r="BL380" s="29">
        <f>(DAY(BM380)*24+HOUR(BM380)+MINUTE(BM380)/60)/勤務日数!$F$17</f>
        <v>0</v>
      </c>
      <c r="BM380" s="202">
        <f t="shared" si="182"/>
        <v>0</v>
      </c>
      <c r="BN380" s="238">
        <f>BP380/勤務日数!$E$20</f>
        <v>0</v>
      </c>
      <c r="BO380" s="238">
        <f t="shared" si="169"/>
        <v>0</v>
      </c>
      <c r="BP380" s="29">
        <f>(DAY(BQ380)*24+HOUR(BQ380)+MINUTE(BQ380)/60)/勤務日数!$F$17</f>
        <v>0</v>
      </c>
      <c r="BQ380" s="202">
        <f t="shared" si="183"/>
        <v>0</v>
      </c>
      <c r="BR380" s="238">
        <f>BT380/勤務日数!$E$20</f>
        <v>0</v>
      </c>
      <c r="BS380" s="238">
        <f t="shared" si="170"/>
        <v>0</v>
      </c>
      <c r="BT380" s="29">
        <f>(DAY(BU380)*24+HOUR(BU380)+MINUTE(BU380)/60)/勤務日数!$F$17</f>
        <v>0</v>
      </c>
      <c r="BU380" s="202">
        <f t="shared" si="184"/>
        <v>0</v>
      </c>
    </row>
    <row r="381" spans="1:73" ht="12.6" customHeight="1">
      <c r="A381" s="174" t="str">
        <f t="shared" si="171"/>
        <v/>
      </c>
      <c r="B381" s="240"/>
      <c r="C381" s="240"/>
      <c r="D381" s="310"/>
      <c r="E381" s="286"/>
      <c r="F381" s="286"/>
      <c r="G381" s="286"/>
      <c r="H381" s="286"/>
      <c r="I381" s="286"/>
      <c r="J381" s="286"/>
      <c r="K381" s="286"/>
      <c r="L381" s="286"/>
      <c r="M381" s="286"/>
      <c r="N381" s="286"/>
      <c r="O381" s="287"/>
      <c r="P381" s="283"/>
      <c r="Q381" s="217"/>
      <c r="R381" s="238"/>
      <c r="S381" s="201"/>
      <c r="T381" s="204"/>
      <c r="U381" s="204"/>
      <c r="V381" s="204"/>
      <c r="W381" s="204"/>
      <c r="X381" s="204"/>
      <c r="Y381" s="204"/>
      <c r="Z381" s="204"/>
      <c r="AA381" s="204"/>
      <c r="AB381" s="204"/>
      <c r="AC381" s="204"/>
      <c r="AD381" s="204"/>
      <c r="AE381" s="204"/>
      <c r="AF381" s="204"/>
      <c r="AG381" s="204"/>
      <c r="AH381" s="204"/>
      <c r="AI381" s="204"/>
      <c r="AJ381" s="204"/>
      <c r="AK381" s="204"/>
      <c r="AL381" s="204"/>
      <c r="AM381" s="204"/>
      <c r="AN381" s="204"/>
      <c r="AO381" s="204"/>
      <c r="AP381" s="204"/>
      <c r="AQ381" s="204"/>
      <c r="AR381" s="204"/>
      <c r="AS381" s="204"/>
      <c r="AT381" s="204"/>
      <c r="AU381" s="204"/>
      <c r="AV381" s="204"/>
      <c r="AW381" s="204"/>
      <c r="AX381" s="204"/>
      <c r="AY381" s="204"/>
      <c r="AZ381" s="237">
        <f t="shared" si="178"/>
        <v>0</v>
      </c>
      <c r="BA381" s="238">
        <f t="shared" si="179"/>
        <v>0</v>
      </c>
      <c r="BB381" s="238">
        <f>BD381/勤務日数!$E$20</f>
        <v>0</v>
      </c>
      <c r="BC381" s="238">
        <f t="shared" si="163"/>
        <v>0</v>
      </c>
      <c r="BD381" s="29">
        <f>(DAY(BE381)*24+HOUR(BE381)+MINUTE(BE381)/60)/勤務日数!$F$17</f>
        <v>0</v>
      </c>
      <c r="BE381" s="202">
        <f t="shared" si="180"/>
        <v>0</v>
      </c>
      <c r="BF381" s="238">
        <f>BH381/勤務日数!$E$20</f>
        <v>0</v>
      </c>
      <c r="BG381" s="238">
        <f t="shared" si="172"/>
        <v>0</v>
      </c>
      <c r="BH381" s="29">
        <f>(DAY(BI381)*24+HOUR(BI381)+MINUTE(BI381)/60)/勤務日数!$F$17</f>
        <v>0</v>
      </c>
      <c r="BI381" s="202">
        <f t="shared" si="181"/>
        <v>0</v>
      </c>
      <c r="BJ381" s="238">
        <f>BL381/勤務日数!$E$20</f>
        <v>0</v>
      </c>
      <c r="BK381" s="238">
        <f t="shared" si="173"/>
        <v>0</v>
      </c>
      <c r="BL381" s="29">
        <f>(DAY(BM381)*24+HOUR(BM381)+MINUTE(BM381)/60)/勤務日数!$F$17</f>
        <v>0</v>
      </c>
      <c r="BM381" s="202">
        <f t="shared" si="182"/>
        <v>0</v>
      </c>
      <c r="BN381" s="238">
        <f>BP381/勤務日数!$E$20</f>
        <v>0</v>
      </c>
      <c r="BO381" s="238">
        <f t="shared" si="169"/>
        <v>0</v>
      </c>
      <c r="BP381" s="29">
        <f>(DAY(BQ381)*24+HOUR(BQ381)+MINUTE(BQ381)/60)/勤務日数!$F$17</f>
        <v>0</v>
      </c>
      <c r="BQ381" s="202">
        <f t="shared" si="183"/>
        <v>0</v>
      </c>
      <c r="BR381" s="238">
        <f>BT381/勤務日数!$E$20</f>
        <v>0</v>
      </c>
      <c r="BS381" s="238">
        <f t="shared" si="170"/>
        <v>0</v>
      </c>
      <c r="BT381" s="29">
        <f>(DAY(BU381)*24+HOUR(BU381)+MINUTE(BU381)/60)/勤務日数!$F$17</f>
        <v>0</v>
      </c>
      <c r="BU381" s="202">
        <f t="shared" si="184"/>
        <v>0</v>
      </c>
    </row>
    <row r="382" spans="1:73" ht="12.6" customHeight="1">
      <c r="A382" s="174" t="str">
        <f t="shared" si="171"/>
        <v/>
      </c>
      <c r="B382" s="240"/>
      <c r="C382" s="240"/>
      <c r="D382" s="310"/>
      <c r="E382" s="286"/>
      <c r="F382" s="286"/>
      <c r="G382" s="286"/>
      <c r="H382" s="286"/>
      <c r="I382" s="286"/>
      <c r="J382" s="286"/>
      <c r="K382" s="286"/>
      <c r="L382" s="286"/>
      <c r="M382" s="286"/>
      <c r="N382" s="286"/>
      <c r="O382" s="287"/>
      <c r="P382" s="283"/>
      <c r="Q382" s="205"/>
      <c r="R382" s="238"/>
      <c r="S382" s="201"/>
      <c r="T382" s="204"/>
      <c r="U382" s="204"/>
      <c r="V382" s="204"/>
      <c r="W382" s="204"/>
      <c r="X382" s="204"/>
      <c r="Y382" s="204"/>
      <c r="Z382" s="204"/>
      <c r="AA382" s="204"/>
      <c r="AB382" s="204"/>
      <c r="AC382" s="204"/>
      <c r="AD382" s="204"/>
      <c r="AE382" s="204"/>
      <c r="AF382" s="204"/>
      <c r="AG382" s="204"/>
      <c r="AH382" s="204"/>
      <c r="AI382" s="204"/>
      <c r="AJ382" s="204"/>
      <c r="AK382" s="204"/>
      <c r="AL382" s="204"/>
      <c r="AM382" s="204"/>
      <c r="AN382" s="204"/>
      <c r="AO382" s="204"/>
      <c r="AP382" s="204"/>
      <c r="AQ382" s="204"/>
      <c r="AR382" s="204"/>
      <c r="AS382" s="204"/>
      <c r="AT382" s="204"/>
      <c r="AU382" s="204"/>
      <c r="AV382" s="204"/>
      <c r="AW382" s="204"/>
      <c r="AX382" s="204"/>
      <c r="AY382" s="204"/>
      <c r="AZ382" s="237">
        <f t="shared" si="178"/>
        <v>0</v>
      </c>
      <c r="BA382" s="238">
        <f t="shared" si="179"/>
        <v>0</v>
      </c>
      <c r="BB382" s="238">
        <f>BD382/勤務日数!$E$20</f>
        <v>0</v>
      </c>
      <c r="BC382" s="238">
        <f t="shared" si="163"/>
        <v>0</v>
      </c>
      <c r="BD382" s="29">
        <f>(DAY(BE382)*24+HOUR(BE382)+MINUTE(BE382)/60)/勤務日数!$F$17</f>
        <v>0</v>
      </c>
      <c r="BE382" s="202">
        <f t="shared" si="180"/>
        <v>0</v>
      </c>
      <c r="BF382" s="238">
        <f>BH382/勤務日数!$E$20</f>
        <v>0</v>
      </c>
      <c r="BG382" s="238">
        <f t="shared" si="172"/>
        <v>0</v>
      </c>
      <c r="BH382" s="29">
        <f>(DAY(BI382)*24+HOUR(BI382)+MINUTE(BI382)/60)/勤務日数!$F$17</f>
        <v>0</v>
      </c>
      <c r="BI382" s="202">
        <f t="shared" si="181"/>
        <v>0</v>
      </c>
      <c r="BJ382" s="238">
        <f>BL382/勤務日数!$E$20</f>
        <v>0</v>
      </c>
      <c r="BK382" s="238">
        <f t="shared" si="173"/>
        <v>0</v>
      </c>
      <c r="BL382" s="29">
        <f>(DAY(BM382)*24+HOUR(BM382)+MINUTE(BM382)/60)/勤務日数!$F$17</f>
        <v>0</v>
      </c>
      <c r="BM382" s="202">
        <f t="shared" si="182"/>
        <v>0</v>
      </c>
      <c r="BN382" s="238">
        <f>BP382/勤務日数!$E$20</f>
        <v>0</v>
      </c>
      <c r="BO382" s="238">
        <f t="shared" si="169"/>
        <v>0</v>
      </c>
      <c r="BP382" s="29">
        <f>(DAY(BQ382)*24+HOUR(BQ382)+MINUTE(BQ382)/60)/勤務日数!$F$17</f>
        <v>0</v>
      </c>
      <c r="BQ382" s="202">
        <f t="shared" si="183"/>
        <v>0</v>
      </c>
      <c r="BR382" s="238">
        <f>BT382/勤務日数!$E$20</f>
        <v>0</v>
      </c>
      <c r="BS382" s="238">
        <f t="shared" si="170"/>
        <v>0</v>
      </c>
      <c r="BT382" s="29">
        <f>(DAY(BU382)*24+HOUR(BU382)+MINUTE(BU382)/60)/勤務日数!$F$17</f>
        <v>0</v>
      </c>
      <c r="BU382" s="202">
        <f t="shared" si="184"/>
        <v>0</v>
      </c>
    </row>
    <row r="383" spans="1:73" ht="12.6" customHeight="1">
      <c r="A383" s="174" t="str">
        <f t="shared" si="171"/>
        <v/>
      </c>
      <c r="B383" s="240"/>
      <c r="C383" s="240"/>
      <c r="D383" s="310"/>
      <c r="E383" s="286"/>
      <c r="F383" s="286"/>
      <c r="G383" s="286"/>
      <c r="H383" s="286"/>
      <c r="I383" s="286"/>
      <c r="J383" s="286"/>
      <c r="K383" s="286"/>
      <c r="L383" s="286"/>
      <c r="M383" s="286"/>
      <c r="N383" s="286"/>
      <c r="O383" s="287"/>
      <c r="P383" s="199"/>
      <c r="Q383" s="217"/>
      <c r="R383" s="238"/>
      <c r="S383" s="201"/>
      <c r="T383" s="204"/>
      <c r="U383" s="204"/>
      <c r="V383" s="204"/>
      <c r="W383" s="204"/>
      <c r="X383" s="204"/>
      <c r="Y383" s="204"/>
      <c r="Z383" s="204"/>
      <c r="AA383" s="204"/>
      <c r="AB383" s="204"/>
      <c r="AC383" s="204"/>
      <c r="AD383" s="204"/>
      <c r="AE383" s="204"/>
      <c r="AF383" s="204"/>
      <c r="AG383" s="204"/>
      <c r="AH383" s="204"/>
      <c r="AI383" s="204"/>
      <c r="AJ383" s="204"/>
      <c r="AK383" s="204"/>
      <c r="AL383" s="204"/>
      <c r="AM383" s="204"/>
      <c r="AN383" s="204"/>
      <c r="AO383" s="204"/>
      <c r="AP383" s="204"/>
      <c r="AQ383" s="204"/>
      <c r="AR383" s="204"/>
      <c r="AS383" s="204"/>
      <c r="AT383" s="204"/>
      <c r="AU383" s="204"/>
      <c r="AV383" s="204"/>
      <c r="AW383" s="204"/>
      <c r="AX383" s="204"/>
      <c r="AY383" s="204"/>
      <c r="AZ383" s="237">
        <f t="shared" si="178"/>
        <v>0</v>
      </c>
      <c r="BA383" s="238">
        <f t="shared" si="179"/>
        <v>0</v>
      </c>
      <c r="BB383" s="238">
        <f>BD383/勤務日数!$E$20</f>
        <v>0</v>
      </c>
      <c r="BC383" s="238">
        <f t="shared" si="163"/>
        <v>0</v>
      </c>
      <c r="BD383" s="29">
        <f>(DAY(BE383)*24+HOUR(BE383)+MINUTE(BE383)/60)/勤務日数!$F$17</f>
        <v>0</v>
      </c>
      <c r="BE383" s="202">
        <f t="shared" si="180"/>
        <v>0</v>
      </c>
      <c r="BF383" s="238">
        <f>BH383/勤務日数!$E$20</f>
        <v>0</v>
      </c>
      <c r="BG383" s="238">
        <f t="shared" si="172"/>
        <v>0</v>
      </c>
      <c r="BH383" s="29">
        <f>(DAY(BI383)*24+HOUR(BI383)+MINUTE(BI383)/60)/勤務日数!$F$17</f>
        <v>0</v>
      </c>
      <c r="BI383" s="202">
        <f t="shared" si="181"/>
        <v>0</v>
      </c>
      <c r="BJ383" s="238">
        <f>BL383/勤務日数!$E$20</f>
        <v>0</v>
      </c>
      <c r="BK383" s="238">
        <f t="shared" si="173"/>
        <v>0</v>
      </c>
      <c r="BL383" s="29">
        <f>(DAY(BM383)*24+HOUR(BM383)+MINUTE(BM383)/60)/勤務日数!$F$17</f>
        <v>0</v>
      </c>
      <c r="BM383" s="202">
        <f t="shared" si="182"/>
        <v>0</v>
      </c>
      <c r="BN383" s="238">
        <f>BP383/勤務日数!$E$20</f>
        <v>0</v>
      </c>
      <c r="BO383" s="238">
        <f t="shared" si="169"/>
        <v>0</v>
      </c>
      <c r="BP383" s="29">
        <f>(DAY(BQ383)*24+HOUR(BQ383)+MINUTE(BQ383)/60)/勤務日数!$F$17</f>
        <v>0</v>
      </c>
      <c r="BQ383" s="202">
        <f t="shared" si="183"/>
        <v>0</v>
      </c>
      <c r="BR383" s="238">
        <f>BT383/勤務日数!$E$20</f>
        <v>0</v>
      </c>
      <c r="BS383" s="238">
        <f t="shared" si="170"/>
        <v>0</v>
      </c>
      <c r="BT383" s="29">
        <f>(DAY(BU383)*24+HOUR(BU383)+MINUTE(BU383)/60)/勤務日数!$F$17</f>
        <v>0</v>
      </c>
      <c r="BU383" s="202">
        <f t="shared" si="184"/>
        <v>0</v>
      </c>
    </row>
    <row r="384" spans="1:73" ht="12.6" customHeight="1">
      <c r="A384" s="174" t="str">
        <f t="shared" si="171"/>
        <v/>
      </c>
      <c r="B384" s="240"/>
      <c r="C384" s="240"/>
      <c r="D384" s="310"/>
      <c r="E384" s="286"/>
      <c r="F384" s="286"/>
      <c r="G384" s="286"/>
      <c r="H384" s="286"/>
      <c r="I384" s="286"/>
      <c r="J384" s="286"/>
      <c r="K384" s="286"/>
      <c r="L384" s="286"/>
      <c r="M384" s="286"/>
      <c r="N384" s="286"/>
      <c r="O384" s="287"/>
      <c r="P384" s="199"/>
      <c r="Q384" s="205"/>
      <c r="R384" s="238"/>
      <c r="S384" s="201"/>
      <c r="T384" s="204"/>
      <c r="U384" s="204"/>
      <c r="V384" s="204"/>
      <c r="W384" s="204"/>
      <c r="X384" s="204"/>
      <c r="Y384" s="204"/>
      <c r="Z384" s="204"/>
      <c r="AA384" s="204"/>
      <c r="AB384" s="204"/>
      <c r="AC384" s="204"/>
      <c r="AD384" s="204"/>
      <c r="AE384" s="204"/>
      <c r="AF384" s="204"/>
      <c r="AG384" s="204"/>
      <c r="AH384" s="204"/>
      <c r="AI384" s="204"/>
      <c r="AJ384" s="204"/>
      <c r="AK384" s="204"/>
      <c r="AL384" s="204"/>
      <c r="AM384" s="204"/>
      <c r="AN384" s="204"/>
      <c r="AO384" s="204"/>
      <c r="AP384" s="204"/>
      <c r="AQ384" s="204"/>
      <c r="AR384" s="204"/>
      <c r="AS384" s="204"/>
      <c r="AT384" s="204"/>
      <c r="AU384" s="204"/>
      <c r="AV384" s="204"/>
      <c r="AW384" s="204"/>
      <c r="AX384" s="204"/>
      <c r="AY384" s="204"/>
      <c r="AZ384" s="237">
        <f t="shared" si="178"/>
        <v>0</v>
      </c>
      <c r="BA384" s="238">
        <f t="shared" si="179"/>
        <v>0</v>
      </c>
      <c r="BB384" s="238">
        <f>BD384/勤務日数!$E$20</f>
        <v>0</v>
      </c>
      <c r="BC384" s="238">
        <f t="shared" si="163"/>
        <v>0</v>
      </c>
      <c r="BD384" s="29">
        <f>(DAY(BE384)*24+HOUR(BE384)+MINUTE(BE384)/60)/勤務日数!$F$17</f>
        <v>0</v>
      </c>
      <c r="BE384" s="202">
        <f t="shared" si="180"/>
        <v>0</v>
      </c>
      <c r="BF384" s="238">
        <f>BH384/勤務日数!$E$20</f>
        <v>0</v>
      </c>
      <c r="BG384" s="238">
        <f t="shared" si="172"/>
        <v>0</v>
      </c>
      <c r="BH384" s="29">
        <f>(DAY(BI384)*24+HOUR(BI384)+MINUTE(BI384)/60)/勤務日数!$F$17</f>
        <v>0</v>
      </c>
      <c r="BI384" s="202">
        <f t="shared" si="181"/>
        <v>0</v>
      </c>
      <c r="BJ384" s="238">
        <f>BL384/勤務日数!$E$20</f>
        <v>0</v>
      </c>
      <c r="BK384" s="238">
        <f t="shared" si="173"/>
        <v>0</v>
      </c>
      <c r="BL384" s="29">
        <f>(DAY(BM384)*24+HOUR(BM384)+MINUTE(BM384)/60)/勤務日数!$F$17</f>
        <v>0</v>
      </c>
      <c r="BM384" s="202">
        <f t="shared" si="182"/>
        <v>0</v>
      </c>
      <c r="BN384" s="238">
        <f>BP384/勤務日数!$E$20</f>
        <v>0</v>
      </c>
      <c r="BO384" s="238">
        <f t="shared" si="169"/>
        <v>0</v>
      </c>
      <c r="BP384" s="29">
        <f>(DAY(BQ384)*24+HOUR(BQ384)+MINUTE(BQ384)/60)/勤務日数!$F$17</f>
        <v>0</v>
      </c>
      <c r="BQ384" s="202">
        <f t="shared" si="183"/>
        <v>0</v>
      </c>
      <c r="BR384" s="238">
        <f>BT384/勤務日数!$E$20</f>
        <v>0</v>
      </c>
      <c r="BS384" s="238">
        <f t="shared" si="170"/>
        <v>0</v>
      </c>
      <c r="BT384" s="29">
        <f>(DAY(BU384)*24+HOUR(BU384)+MINUTE(BU384)/60)/勤務日数!$F$17</f>
        <v>0</v>
      </c>
      <c r="BU384" s="202">
        <f t="shared" si="184"/>
        <v>0</v>
      </c>
    </row>
    <row r="385" spans="1:73" ht="12.6" customHeight="1">
      <c r="A385" s="174" t="str">
        <f t="shared" si="171"/>
        <v/>
      </c>
      <c r="B385" s="240"/>
      <c r="C385" s="240"/>
      <c r="D385" s="310"/>
      <c r="E385" s="286"/>
      <c r="F385" s="286"/>
      <c r="G385" s="286"/>
      <c r="H385" s="286"/>
      <c r="I385" s="286"/>
      <c r="J385" s="286"/>
      <c r="K385" s="286"/>
      <c r="L385" s="286"/>
      <c r="M385" s="286"/>
      <c r="N385" s="286"/>
      <c r="O385" s="287"/>
      <c r="P385" s="283"/>
      <c r="Q385" s="205"/>
      <c r="R385" s="238"/>
      <c r="S385" s="201"/>
      <c r="T385" s="204"/>
      <c r="U385" s="204"/>
      <c r="V385" s="204"/>
      <c r="W385" s="204"/>
      <c r="X385" s="204"/>
      <c r="Y385" s="204"/>
      <c r="Z385" s="204"/>
      <c r="AA385" s="204"/>
      <c r="AB385" s="204"/>
      <c r="AC385" s="204"/>
      <c r="AD385" s="204"/>
      <c r="AE385" s="204"/>
      <c r="AF385" s="204"/>
      <c r="AG385" s="204"/>
      <c r="AH385" s="204"/>
      <c r="AI385" s="204"/>
      <c r="AJ385" s="204"/>
      <c r="AK385" s="204"/>
      <c r="AL385" s="204"/>
      <c r="AM385" s="204"/>
      <c r="AN385" s="204"/>
      <c r="AO385" s="204"/>
      <c r="AP385" s="204"/>
      <c r="AQ385" s="204"/>
      <c r="AR385" s="204"/>
      <c r="AS385" s="204"/>
      <c r="AT385" s="204"/>
      <c r="AU385" s="204"/>
      <c r="AV385" s="204"/>
      <c r="AW385" s="204"/>
      <c r="AX385" s="204"/>
      <c r="AY385" s="204"/>
      <c r="AZ385" s="237">
        <f t="shared" si="178"/>
        <v>0</v>
      </c>
      <c r="BA385" s="238">
        <f t="shared" si="179"/>
        <v>0</v>
      </c>
      <c r="BB385" s="238">
        <f>BD385/勤務日数!$E$20</f>
        <v>0</v>
      </c>
      <c r="BC385" s="238">
        <f t="shared" si="163"/>
        <v>0</v>
      </c>
      <c r="BD385" s="29">
        <f>(DAY(BE385)*24+HOUR(BE385)+MINUTE(BE385)/60)/勤務日数!$F$17</f>
        <v>0</v>
      </c>
      <c r="BE385" s="202">
        <f t="shared" si="180"/>
        <v>0</v>
      </c>
      <c r="BF385" s="238">
        <f>BH385/勤務日数!$E$20</f>
        <v>0</v>
      </c>
      <c r="BG385" s="238">
        <f t="shared" si="172"/>
        <v>0</v>
      </c>
      <c r="BH385" s="29">
        <f>(DAY(BI385)*24+HOUR(BI385)+MINUTE(BI385)/60)/勤務日数!$F$17</f>
        <v>0</v>
      </c>
      <c r="BI385" s="202">
        <f t="shared" si="181"/>
        <v>0</v>
      </c>
      <c r="BJ385" s="238">
        <f>BL385/勤務日数!$E$20</f>
        <v>0</v>
      </c>
      <c r="BK385" s="238">
        <f t="shared" si="173"/>
        <v>0</v>
      </c>
      <c r="BL385" s="29">
        <f>(DAY(BM385)*24+HOUR(BM385)+MINUTE(BM385)/60)/勤務日数!$F$17</f>
        <v>0</v>
      </c>
      <c r="BM385" s="202">
        <f t="shared" si="182"/>
        <v>0</v>
      </c>
      <c r="BN385" s="238">
        <f>BP385/勤務日数!$E$20</f>
        <v>0</v>
      </c>
      <c r="BO385" s="238">
        <f t="shared" si="169"/>
        <v>0</v>
      </c>
      <c r="BP385" s="29">
        <f>(DAY(BQ385)*24+HOUR(BQ385)+MINUTE(BQ385)/60)/勤務日数!$F$17</f>
        <v>0</v>
      </c>
      <c r="BQ385" s="202">
        <f t="shared" si="183"/>
        <v>0</v>
      </c>
      <c r="BR385" s="238">
        <f>BT385/勤務日数!$E$20</f>
        <v>0</v>
      </c>
      <c r="BS385" s="238">
        <f t="shared" si="170"/>
        <v>0</v>
      </c>
      <c r="BT385" s="29">
        <f>(DAY(BU385)*24+HOUR(BU385)+MINUTE(BU385)/60)/勤務日数!$F$17</f>
        <v>0</v>
      </c>
      <c r="BU385" s="202">
        <f t="shared" si="184"/>
        <v>0</v>
      </c>
    </row>
    <row r="386" spans="1:73" ht="12.6" customHeight="1">
      <c r="A386" s="174" t="str">
        <f t="shared" si="171"/>
        <v/>
      </c>
      <c r="B386" s="240"/>
      <c r="C386" s="240"/>
      <c r="D386" s="310"/>
      <c r="E386" s="286"/>
      <c r="F386" s="286"/>
      <c r="G386" s="286"/>
      <c r="H386" s="286"/>
      <c r="I386" s="286"/>
      <c r="J386" s="286"/>
      <c r="K386" s="286"/>
      <c r="L386" s="286"/>
      <c r="M386" s="286"/>
      <c r="N386" s="286"/>
      <c r="O386" s="287"/>
      <c r="P386" s="283"/>
      <c r="Q386" s="205"/>
      <c r="R386" s="238"/>
      <c r="S386" s="201"/>
      <c r="T386" s="204"/>
      <c r="U386" s="204"/>
      <c r="V386" s="204"/>
      <c r="W386" s="204"/>
      <c r="X386" s="204"/>
      <c r="Y386" s="204"/>
      <c r="Z386" s="204"/>
      <c r="AA386" s="204"/>
      <c r="AB386" s="204"/>
      <c r="AC386" s="204"/>
      <c r="AD386" s="204"/>
      <c r="AE386" s="204"/>
      <c r="AF386" s="204"/>
      <c r="AG386" s="204"/>
      <c r="AH386" s="204"/>
      <c r="AI386" s="204"/>
      <c r="AJ386" s="204"/>
      <c r="AK386" s="204"/>
      <c r="AL386" s="204"/>
      <c r="AM386" s="204"/>
      <c r="AN386" s="204"/>
      <c r="AO386" s="204"/>
      <c r="AP386" s="204"/>
      <c r="AQ386" s="204"/>
      <c r="AR386" s="204"/>
      <c r="AS386" s="204"/>
      <c r="AT386" s="204"/>
      <c r="AU386" s="204"/>
      <c r="AV386" s="204"/>
      <c r="AW386" s="204"/>
      <c r="AX386" s="204"/>
      <c r="AY386" s="204"/>
      <c r="AZ386" s="237">
        <f t="shared" si="178"/>
        <v>0</v>
      </c>
      <c r="BA386" s="238">
        <f t="shared" si="179"/>
        <v>0</v>
      </c>
      <c r="BB386" s="238">
        <f>BD386/勤務日数!$E$20</f>
        <v>0</v>
      </c>
      <c r="BC386" s="238">
        <f t="shared" si="163"/>
        <v>0</v>
      </c>
      <c r="BD386" s="29">
        <f>(DAY(BE386)*24+HOUR(BE386)+MINUTE(BE386)/60)/勤務日数!$F$17</f>
        <v>0</v>
      </c>
      <c r="BE386" s="202">
        <f t="shared" si="180"/>
        <v>0</v>
      </c>
      <c r="BF386" s="238">
        <f>BH386/勤務日数!$E$20</f>
        <v>0</v>
      </c>
      <c r="BG386" s="238">
        <f t="shared" si="172"/>
        <v>0</v>
      </c>
      <c r="BH386" s="29">
        <f>(DAY(BI386)*24+HOUR(BI386)+MINUTE(BI386)/60)/勤務日数!$F$17</f>
        <v>0</v>
      </c>
      <c r="BI386" s="202">
        <f t="shared" si="181"/>
        <v>0</v>
      </c>
      <c r="BJ386" s="238">
        <f>BL386/勤務日数!$E$20</f>
        <v>0</v>
      </c>
      <c r="BK386" s="238">
        <f t="shared" si="173"/>
        <v>0</v>
      </c>
      <c r="BL386" s="29">
        <f>(DAY(BM386)*24+HOUR(BM386)+MINUTE(BM386)/60)/勤務日数!$F$17</f>
        <v>0</v>
      </c>
      <c r="BM386" s="202">
        <f t="shared" si="182"/>
        <v>0</v>
      </c>
      <c r="BN386" s="238">
        <f>BP386/勤務日数!$E$20</f>
        <v>0</v>
      </c>
      <c r="BO386" s="238">
        <f t="shared" si="169"/>
        <v>0</v>
      </c>
      <c r="BP386" s="29">
        <f>(DAY(BQ386)*24+HOUR(BQ386)+MINUTE(BQ386)/60)/勤務日数!$F$17</f>
        <v>0</v>
      </c>
      <c r="BQ386" s="202">
        <f t="shared" si="183"/>
        <v>0</v>
      </c>
      <c r="BR386" s="238">
        <f>BT386/勤務日数!$E$20</f>
        <v>0</v>
      </c>
      <c r="BS386" s="238">
        <f t="shared" si="170"/>
        <v>0</v>
      </c>
      <c r="BT386" s="29">
        <f>(DAY(BU386)*24+HOUR(BU386)+MINUTE(BU386)/60)/勤務日数!$F$17</f>
        <v>0</v>
      </c>
      <c r="BU386" s="202">
        <f t="shared" si="184"/>
        <v>0</v>
      </c>
    </row>
    <row r="387" spans="1:73" ht="12.6" customHeight="1">
      <c r="A387" s="174" t="str">
        <f t="shared" si="171"/>
        <v/>
      </c>
      <c r="B387" s="240">
        <v>1</v>
      </c>
      <c r="C387" s="240" t="s">
        <v>640</v>
      </c>
      <c r="D387" s="310" t="s">
        <v>365</v>
      </c>
      <c r="E387" s="286"/>
      <c r="F387" s="286"/>
      <c r="G387" s="286"/>
      <c r="H387" s="286"/>
      <c r="I387" s="286"/>
      <c r="J387" s="286"/>
      <c r="K387" s="286"/>
      <c r="L387" s="286"/>
      <c r="M387" s="286"/>
      <c r="N387" s="286"/>
      <c r="O387" s="287"/>
      <c r="P387" s="199"/>
      <c r="Q387" s="217"/>
      <c r="R387" s="238"/>
      <c r="S387" s="201">
        <v>0</v>
      </c>
      <c r="T387" s="204"/>
      <c r="U387" s="204"/>
      <c r="V387" s="204"/>
      <c r="W387" s="204"/>
      <c r="X387" s="204"/>
      <c r="Y387" s="204"/>
      <c r="Z387" s="204"/>
      <c r="AA387" s="204"/>
      <c r="AB387" s="204"/>
      <c r="AC387" s="204"/>
      <c r="AD387" s="204"/>
      <c r="AE387" s="204"/>
      <c r="AF387" s="204"/>
      <c r="AG387" s="204"/>
      <c r="AH387" s="204"/>
      <c r="AI387" s="204"/>
      <c r="AJ387" s="204"/>
      <c r="AK387" s="204"/>
      <c r="AL387" s="204"/>
      <c r="AM387" s="204"/>
      <c r="AN387" s="204"/>
      <c r="AO387" s="204"/>
      <c r="AP387" s="204"/>
      <c r="AQ387" s="204"/>
      <c r="AR387" s="204"/>
      <c r="AS387" s="204"/>
      <c r="AT387" s="204"/>
      <c r="AU387" s="204"/>
      <c r="AV387" s="204"/>
      <c r="AW387" s="204"/>
      <c r="AX387" s="204"/>
      <c r="AY387" s="204"/>
      <c r="AZ387" s="237">
        <f t="shared" si="178"/>
        <v>0</v>
      </c>
      <c r="BA387" s="238">
        <f t="shared" si="179"/>
        <v>0</v>
      </c>
      <c r="BB387" s="238">
        <f>BD387/勤務日数!$E$20</f>
        <v>0</v>
      </c>
      <c r="BC387" s="238">
        <f t="shared" si="163"/>
        <v>0</v>
      </c>
      <c r="BD387" s="29">
        <f>(DAY(BE387)*24+HOUR(BE387)+MINUTE(BE387)/60)/勤務日数!$F$17</f>
        <v>0</v>
      </c>
      <c r="BE387" s="202">
        <f t="shared" si="180"/>
        <v>0</v>
      </c>
      <c r="BF387" s="238">
        <f>BH387/勤務日数!$E$20</f>
        <v>0</v>
      </c>
      <c r="BG387" s="238">
        <f t="shared" si="172"/>
        <v>0</v>
      </c>
      <c r="BH387" s="29">
        <f>(DAY(BI387)*24+HOUR(BI387)+MINUTE(BI387)/60)/勤務日数!$F$17</f>
        <v>0</v>
      </c>
      <c r="BI387" s="202">
        <f t="shared" si="181"/>
        <v>0</v>
      </c>
      <c r="BJ387" s="238">
        <f>BL387/勤務日数!$E$20</f>
        <v>0</v>
      </c>
      <c r="BK387" s="238">
        <f t="shared" si="173"/>
        <v>0</v>
      </c>
      <c r="BL387" s="29">
        <f>(DAY(BM387)*24+HOUR(BM387)+MINUTE(BM387)/60)/勤務日数!$F$17</f>
        <v>0</v>
      </c>
      <c r="BM387" s="202">
        <f t="shared" si="182"/>
        <v>0</v>
      </c>
      <c r="BN387" s="238">
        <f>BP387/勤務日数!$E$20</f>
        <v>0</v>
      </c>
      <c r="BO387" s="238">
        <f t="shared" si="169"/>
        <v>0</v>
      </c>
      <c r="BP387" s="29">
        <f>(DAY(BQ387)*24+HOUR(BQ387)+MINUTE(BQ387)/60)/勤務日数!$F$17</f>
        <v>0</v>
      </c>
      <c r="BQ387" s="202">
        <f t="shared" si="183"/>
        <v>0</v>
      </c>
      <c r="BR387" s="238">
        <f>BT387/勤務日数!$E$20</f>
        <v>0</v>
      </c>
      <c r="BS387" s="238">
        <f t="shared" si="170"/>
        <v>0</v>
      </c>
      <c r="BT387" s="29">
        <f>(DAY(BU387)*24+HOUR(BU387)+MINUTE(BU387)/60)/勤務日数!$F$17</f>
        <v>0</v>
      </c>
      <c r="BU387" s="202">
        <f t="shared" si="184"/>
        <v>0</v>
      </c>
    </row>
    <row r="388" spans="1:73" ht="12.6" customHeight="1">
      <c r="A388" s="174" t="str">
        <f t="shared" si="171"/>
        <v/>
      </c>
      <c r="B388" s="240"/>
      <c r="C388" s="240"/>
      <c r="D388" s="310"/>
      <c r="E388" s="286"/>
      <c r="F388" s="286"/>
      <c r="G388" s="286"/>
      <c r="H388" s="286"/>
      <c r="I388" s="286"/>
      <c r="J388" s="286"/>
      <c r="K388" s="286"/>
      <c r="L388" s="286"/>
      <c r="M388" s="286"/>
      <c r="N388" s="286"/>
      <c r="O388" s="287"/>
      <c r="P388" s="199"/>
      <c r="Q388" s="217"/>
      <c r="R388" s="238"/>
      <c r="S388" s="201"/>
      <c r="T388" s="204"/>
      <c r="U388" s="204"/>
      <c r="V388" s="204"/>
      <c r="W388" s="204"/>
      <c r="X388" s="204"/>
      <c r="Y388" s="204"/>
      <c r="Z388" s="204"/>
      <c r="AA388" s="204"/>
      <c r="AB388" s="204"/>
      <c r="AC388" s="204"/>
      <c r="AD388" s="204"/>
      <c r="AE388" s="204"/>
      <c r="AF388" s="204"/>
      <c r="AG388" s="204"/>
      <c r="AH388" s="204"/>
      <c r="AI388" s="204"/>
      <c r="AJ388" s="204"/>
      <c r="AK388" s="204"/>
      <c r="AL388" s="204"/>
      <c r="AM388" s="204"/>
      <c r="AN388" s="204"/>
      <c r="AO388" s="204"/>
      <c r="AP388" s="204"/>
      <c r="AQ388" s="204"/>
      <c r="AR388" s="204"/>
      <c r="AS388" s="204"/>
      <c r="AT388" s="204"/>
      <c r="AU388" s="204"/>
      <c r="AV388" s="204"/>
      <c r="AW388" s="204"/>
      <c r="AX388" s="204"/>
      <c r="AY388" s="204"/>
      <c r="AZ388" s="237">
        <f t="shared" si="178"/>
        <v>0</v>
      </c>
      <c r="BA388" s="238">
        <f t="shared" si="179"/>
        <v>0</v>
      </c>
      <c r="BB388" s="238">
        <f>BD388/勤務日数!$E$20</f>
        <v>0</v>
      </c>
      <c r="BC388" s="238">
        <f t="shared" si="163"/>
        <v>0</v>
      </c>
      <c r="BD388" s="29">
        <f>(DAY(BE388)*24+HOUR(BE388)+MINUTE(BE388)/60)/勤務日数!$F$17</f>
        <v>0</v>
      </c>
      <c r="BE388" s="202">
        <f t="shared" si="180"/>
        <v>0</v>
      </c>
      <c r="BF388" s="238">
        <f>BH388/勤務日数!$E$20</f>
        <v>0</v>
      </c>
      <c r="BG388" s="238">
        <f t="shared" si="172"/>
        <v>0</v>
      </c>
      <c r="BH388" s="29">
        <f>(DAY(BI388)*24+HOUR(BI388)+MINUTE(BI388)/60)/勤務日数!$F$17</f>
        <v>0</v>
      </c>
      <c r="BI388" s="202">
        <f t="shared" si="181"/>
        <v>0</v>
      </c>
      <c r="BJ388" s="238">
        <f>BL388/勤務日数!$E$20</f>
        <v>0</v>
      </c>
      <c r="BK388" s="238">
        <f t="shared" si="173"/>
        <v>0</v>
      </c>
      <c r="BL388" s="29">
        <f>(DAY(BM388)*24+HOUR(BM388)+MINUTE(BM388)/60)/勤務日数!$F$17</f>
        <v>0</v>
      </c>
      <c r="BM388" s="202">
        <f t="shared" si="182"/>
        <v>0</v>
      </c>
      <c r="BN388" s="238">
        <f>BP388/勤務日数!$E$20</f>
        <v>0</v>
      </c>
      <c r="BO388" s="238">
        <f t="shared" si="169"/>
        <v>0</v>
      </c>
      <c r="BP388" s="29">
        <f>(DAY(BQ388)*24+HOUR(BQ388)+MINUTE(BQ388)/60)/勤務日数!$F$17</f>
        <v>0</v>
      </c>
      <c r="BQ388" s="202">
        <f t="shared" si="183"/>
        <v>0</v>
      </c>
      <c r="BR388" s="238">
        <f>BT388/勤務日数!$E$20</f>
        <v>0</v>
      </c>
      <c r="BS388" s="238">
        <f t="shared" si="170"/>
        <v>0</v>
      </c>
      <c r="BT388" s="29">
        <f>(DAY(BU388)*24+HOUR(BU388)+MINUTE(BU388)/60)/勤務日数!$F$17</f>
        <v>0</v>
      </c>
      <c r="BU388" s="202">
        <f t="shared" si="184"/>
        <v>0</v>
      </c>
    </row>
    <row r="389" spans="1:73" ht="12.6" customHeight="1">
      <c r="A389" s="174" t="str">
        <f t="shared" si="171"/>
        <v/>
      </c>
      <c r="B389" s="240"/>
      <c r="C389" s="240"/>
      <c r="D389" s="310"/>
      <c r="E389" s="286"/>
      <c r="F389" s="286"/>
      <c r="G389" s="286"/>
      <c r="H389" s="286"/>
      <c r="I389" s="286"/>
      <c r="J389" s="286"/>
      <c r="K389" s="286"/>
      <c r="L389" s="286"/>
      <c r="M389" s="286"/>
      <c r="N389" s="286"/>
      <c r="O389" s="287"/>
      <c r="P389" s="199"/>
      <c r="Q389" s="217"/>
      <c r="R389" s="238"/>
      <c r="S389" s="201"/>
      <c r="T389" s="204"/>
      <c r="U389" s="204"/>
      <c r="V389" s="204"/>
      <c r="W389" s="204"/>
      <c r="X389" s="204"/>
      <c r="Y389" s="204"/>
      <c r="Z389" s="204"/>
      <c r="AA389" s="204"/>
      <c r="AB389" s="204"/>
      <c r="AC389" s="204"/>
      <c r="AD389" s="204"/>
      <c r="AE389" s="204"/>
      <c r="AF389" s="204"/>
      <c r="AG389" s="204"/>
      <c r="AH389" s="204"/>
      <c r="AI389" s="204"/>
      <c r="AJ389" s="204"/>
      <c r="AK389" s="204"/>
      <c r="AL389" s="204"/>
      <c r="AM389" s="204"/>
      <c r="AN389" s="204"/>
      <c r="AO389" s="204"/>
      <c r="AP389" s="204"/>
      <c r="AQ389" s="204"/>
      <c r="AR389" s="204"/>
      <c r="AS389" s="204"/>
      <c r="AT389" s="204"/>
      <c r="AU389" s="204"/>
      <c r="AV389" s="204"/>
      <c r="AW389" s="204"/>
      <c r="AX389" s="204"/>
      <c r="AY389" s="204"/>
      <c r="AZ389" s="237">
        <f t="shared" si="178"/>
        <v>0</v>
      </c>
      <c r="BA389" s="238">
        <f t="shared" si="179"/>
        <v>0</v>
      </c>
      <c r="BB389" s="238">
        <f>BD389/勤務日数!$E$20</f>
        <v>0</v>
      </c>
      <c r="BC389" s="238">
        <f t="shared" si="163"/>
        <v>0</v>
      </c>
      <c r="BD389" s="29">
        <f>(DAY(BE389)*24+HOUR(BE389)+MINUTE(BE389)/60)/勤務日数!$F$17</f>
        <v>0</v>
      </c>
      <c r="BE389" s="202">
        <f t="shared" si="180"/>
        <v>0</v>
      </c>
      <c r="BF389" s="238">
        <f>BH389/勤務日数!$E$20</f>
        <v>0</v>
      </c>
      <c r="BG389" s="238">
        <f t="shared" si="172"/>
        <v>0</v>
      </c>
      <c r="BH389" s="29">
        <f>(DAY(BI389)*24+HOUR(BI389)+MINUTE(BI389)/60)/勤務日数!$F$17</f>
        <v>0</v>
      </c>
      <c r="BI389" s="202">
        <f t="shared" si="181"/>
        <v>0</v>
      </c>
      <c r="BJ389" s="238">
        <f>BL389/勤務日数!$E$20</f>
        <v>0</v>
      </c>
      <c r="BK389" s="238">
        <f t="shared" si="173"/>
        <v>0</v>
      </c>
      <c r="BL389" s="29">
        <f>(DAY(BM389)*24+HOUR(BM389)+MINUTE(BM389)/60)/勤務日数!$F$17</f>
        <v>0</v>
      </c>
      <c r="BM389" s="202">
        <f t="shared" si="182"/>
        <v>0</v>
      </c>
      <c r="BN389" s="238">
        <f>BP389/勤務日数!$E$20</f>
        <v>0</v>
      </c>
      <c r="BO389" s="238">
        <f t="shared" si="169"/>
        <v>0</v>
      </c>
      <c r="BP389" s="29">
        <f>(DAY(BQ389)*24+HOUR(BQ389)+MINUTE(BQ389)/60)/勤務日数!$F$17</f>
        <v>0</v>
      </c>
      <c r="BQ389" s="202">
        <f t="shared" si="183"/>
        <v>0</v>
      </c>
      <c r="BR389" s="238">
        <f>BT389/勤務日数!$E$20</f>
        <v>0</v>
      </c>
      <c r="BS389" s="238">
        <f t="shared" si="170"/>
        <v>0</v>
      </c>
      <c r="BT389" s="29">
        <f>(DAY(BU389)*24+HOUR(BU389)+MINUTE(BU389)/60)/勤務日数!$F$17</f>
        <v>0</v>
      </c>
      <c r="BU389" s="202">
        <f t="shared" si="184"/>
        <v>0</v>
      </c>
    </row>
    <row r="390" spans="1:73" ht="12.6" customHeight="1">
      <c r="A390" s="174" t="str">
        <f t="shared" si="171"/>
        <v/>
      </c>
      <c r="B390" s="240"/>
      <c r="C390" s="240"/>
      <c r="D390" s="310"/>
      <c r="E390" s="286"/>
      <c r="F390" s="286"/>
      <c r="G390" s="286"/>
      <c r="H390" s="286"/>
      <c r="I390" s="286"/>
      <c r="J390" s="286"/>
      <c r="K390" s="286"/>
      <c r="L390" s="286"/>
      <c r="M390" s="286"/>
      <c r="N390" s="286"/>
      <c r="O390" s="287"/>
      <c r="P390" s="199"/>
      <c r="Q390" s="205"/>
      <c r="R390" s="238"/>
      <c r="S390" s="201"/>
      <c r="T390" s="204"/>
      <c r="U390" s="204"/>
      <c r="V390" s="204"/>
      <c r="W390" s="204"/>
      <c r="X390" s="204"/>
      <c r="Y390" s="204"/>
      <c r="Z390" s="204"/>
      <c r="AA390" s="204"/>
      <c r="AB390" s="204"/>
      <c r="AC390" s="204"/>
      <c r="AD390" s="204"/>
      <c r="AE390" s="204"/>
      <c r="AF390" s="204"/>
      <c r="AG390" s="204"/>
      <c r="AH390" s="204"/>
      <c r="AI390" s="204"/>
      <c r="AJ390" s="204"/>
      <c r="AK390" s="204"/>
      <c r="AL390" s="204"/>
      <c r="AM390" s="204"/>
      <c r="AN390" s="204"/>
      <c r="AO390" s="204"/>
      <c r="AP390" s="204"/>
      <c r="AQ390" s="204"/>
      <c r="AR390" s="204"/>
      <c r="AS390" s="204"/>
      <c r="AT390" s="204"/>
      <c r="AU390" s="204"/>
      <c r="AV390" s="204"/>
      <c r="AW390" s="204"/>
      <c r="AX390" s="204"/>
      <c r="AY390" s="204"/>
      <c r="AZ390" s="237">
        <f t="shared" si="178"/>
        <v>0</v>
      </c>
      <c r="BA390" s="238">
        <f t="shared" si="179"/>
        <v>0</v>
      </c>
      <c r="BB390" s="238">
        <f>BD390/勤務日数!$E$20</f>
        <v>0</v>
      </c>
      <c r="BC390" s="238">
        <f t="shared" si="163"/>
        <v>0</v>
      </c>
      <c r="BD390" s="29">
        <f>(DAY(BE390)*24+HOUR(BE390)+MINUTE(BE390)/60)/勤務日数!$F$17</f>
        <v>0</v>
      </c>
      <c r="BE390" s="202">
        <f t="shared" si="180"/>
        <v>0</v>
      </c>
      <c r="BF390" s="238">
        <f>BH390/勤務日数!$E$20</f>
        <v>0</v>
      </c>
      <c r="BG390" s="238">
        <f t="shared" si="172"/>
        <v>0</v>
      </c>
      <c r="BH390" s="29">
        <f>(DAY(BI390)*24+HOUR(BI390)+MINUTE(BI390)/60)/勤務日数!$F$17</f>
        <v>0</v>
      </c>
      <c r="BI390" s="202">
        <f t="shared" si="181"/>
        <v>0</v>
      </c>
      <c r="BJ390" s="238">
        <f>BL390/勤務日数!$E$20</f>
        <v>0</v>
      </c>
      <c r="BK390" s="238">
        <f t="shared" si="173"/>
        <v>0</v>
      </c>
      <c r="BL390" s="29">
        <f>(DAY(BM390)*24+HOUR(BM390)+MINUTE(BM390)/60)/勤務日数!$F$17</f>
        <v>0</v>
      </c>
      <c r="BM390" s="202">
        <f t="shared" si="182"/>
        <v>0</v>
      </c>
      <c r="BN390" s="238">
        <f>BP390/勤務日数!$E$20</f>
        <v>0</v>
      </c>
      <c r="BO390" s="238">
        <f t="shared" si="169"/>
        <v>0</v>
      </c>
      <c r="BP390" s="29">
        <f>(DAY(BQ390)*24+HOUR(BQ390)+MINUTE(BQ390)/60)/勤務日数!$F$17</f>
        <v>0</v>
      </c>
      <c r="BQ390" s="202">
        <f t="shared" si="183"/>
        <v>0</v>
      </c>
      <c r="BR390" s="238">
        <f>BT390/勤務日数!$E$20</f>
        <v>0</v>
      </c>
      <c r="BS390" s="238">
        <f t="shared" si="170"/>
        <v>0</v>
      </c>
      <c r="BT390" s="29">
        <f>(DAY(BU390)*24+HOUR(BU390)+MINUTE(BU390)/60)/勤務日数!$F$17</f>
        <v>0</v>
      </c>
      <c r="BU390" s="202">
        <f t="shared" si="184"/>
        <v>0</v>
      </c>
    </row>
    <row r="391" spans="1:73" ht="12.6" customHeight="1">
      <c r="A391" s="174" t="str">
        <f t="shared" si="171"/>
        <v/>
      </c>
      <c r="B391" s="240"/>
      <c r="C391" s="240"/>
      <c r="D391" s="310"/>
      <c r="E391" s="286"/>
      <c r="F391" s="286"/>
      <c r="G391" s="286"/>
      <c r="H391" s="286"/>
      <c r="I391" s="286"/>
      <c r="J391" s="286"/>
      <c r="K391" s="286"/>
      <c r="L391" s="286"/>
      <c r="M391" s="286"/>
      <c r="N391" s="286"/>
      <c r="O391" s="287"/>
      <c r="P391" s="199"/>
      <c r="Q391" s="217"/>
      <c r="R391" s="238"/>
      <c r="S391" s="201"/>
      <c r="T391" s="204"/>
      <c r="U391" s="204"/>
      <c r="V391" s="204"/>
      <c r="W391" s="204"/>
      <c r="X391" s="204"/>
      <c r="Y391" s="204"/>
      <c r="Z391" s="204"/>
      <c r="AA391" s="204"/>
      <c r="AB391" s="204"/>
      <c r="AC391" s="204"/>
      <c r="AD391" s="204"/>
      <c r="AE391" s="204"/>
      <c r="AF391" s="204"/>
      <c r="AG391" s="204"/>
      <c r="AH391" s="204"/>
      <c r="AI391" s="204"/>
      <c r="AJ391" s="204"/>
      <c r="AK391" s="204"/>
      <c r="AL391" s="204"/>
      <c r="AM391" s="204"/>
      <c r="AN391" s="204"/>
      <c r="AO391" s="204"/>
      <c r="AP391" s="204"/>
      <c r="AQ391" s="204"/>
      <c r="AR391" s="204"/>
      <c r="AS391" s="204"/>
      <c r="AT391" s="204"/>
      <c r="AU391" s="204"/>
      <c r="AV391" s="204"/>
      <c r="AW391" s="204"/>
      <c r="AX391" s="204"/>
      <c r="AY391" s="204"/>
      <c r="AZ391" s="237">
        <f t="shared" si="178"/>
        <v>0</v>
      </c>
      <c r="BA391" s="238">
        <f t="shared" si="179"/>
        <v>0</v>
      </c>
      <c r="BB391" s="238">
        <f>BD391/勤務日数!$E$20</f>
        <v>0</v>
      </c>
      <c r="BC391" s="238">
        <f t="shared" si="163"/>
        <v>0</v>
      </c>
      <c r="BD391" s="29">
        <f>(DAY(BE391)*24+HOUR(BE391)+MINUTE(BE391)/60)/勤務日数!$F$17</f>
        <v>0</v>
      </c>
      <c r="BE391" s="202">
        <f t="shared" si="180"/>
        <v>0</v>
      </c>
      <c r="BF391" s="238">
        <f>BH391/勤務日数!$E$20</f>
        <v>0</v>
      </c>
      <c r="BG391" s="238">
        <f t="shared" si="172"/>
        <v>0</v>
      </c>
      <c r="BH391" s="29">
        <f>(DAY(BI391)*24+HOUR(BI391)+MINUTE(BI391)/60)/勤務日数!$F$17</f>
        <v>0</v>
      </c>
      <c r="BI391" s="202">
        <f t="shared" si="181"/>
        <v>0</v>
      </c>
      <c r="BJ391" s="238">
        <f>BL391/勤務日数!$E$20</f>
        <v>0</v>
      </c>
      <c r="BK391" s="238">
        <f t="shared" si="173"/>
        <v>0</v>
      </c>
      <c r="BL391" s="29">
        <f>(DAY(BM391)*24+HOUR(BM391)+MINUTE(BM391)/60)/勤務日数!$F$17</f>
        <v>0</v>
      </c>
      <c r="BM391" s="202">
        <f t="shared" si="182"/>
        <v>0</v>
      </c>
      <c r="BN391" s="238">
        <f>BP391/勤務日数!$E$20</f>
        <v>0</v>
      </c>
      <c r="BO391" s="238">
        <f t="shared" ref="BO391:BO445" si="185">IF(BO$5=0,0,BP391/BO$5)</f>
        <v>0</v>
      </c>
      <c r="BP391" s="29">
        <f>(DAY(BQ391)*24+HOUR(BQ391)+MINUTE(BQ391)/60)/勤務日数!$F$17</f>
        <v>0</v>
      </c>
      <c r="BQ391" s="202">
        <f t="shared" si="183"/>
        <v>0</v>
      </c>
      <c r="BR391" s="238">
        <f>BT391/勤務日数!$E$20</f>
        <v>0</v>
      </c>
      <c r="BS391" s="238">
        <f t="shared" ref="BS391:BS445" si="186">IF(BS$5=0,0,BT391/BS$5)</f>
        <v>0</v>
      </c>
      <c r="BT391" s="29">
        <f>(DAY(BU391)*24+HOUR(BU391)+MINUTE(BU391)/60)/勤務日数!$F$17</f>
        <v>0</v>
      </c>
      <c r="BU391" s="202">
        <f t="shared" si="184"/>
        <v>0</v>
      </c>
    </row>
    <row r="392" spans="1:73" ht="12.6" customHeight="1">
      <c r="A392" s="174" t="str">
        <f t="shared" ref="A392:A445" si="187">IF(ISBLANK(P392),"",P392)</f>
        <v/>
      </c>
      <c r="B392" s="240"/>
      <c r="C392" s="240"/>
      <c r="D392" s="310"/>
      <c r="E392" s="286"/>
      <c r="F392" s="286"/>
      <c r="G392" s="286"/>
      <c r="H392" s="286"/>
      <c r="I392" s="286"/>
      <c r="J392" s="286"/>
      <c r="K392" s="286"/>
      <c r="L392" s="286"/>
      <c r="M392" s="286"/>
      <c r="N392" s="286"/>
      <c r="O392" s="287"/>
      <c r="P392" s="199"/>
      <c r="Q392" s="205"/>
      <c r="R392" s="238"/>
      <c r="S392" s="201"/>
      <c r="T392" s="204"/>
      <c r="U392" s="204"/>
      <c r="V392" s="204"/>
      <c r="W392" s="204"/>
      <c r="X392" s="204"/>
      <c r="Y392" s="204"/>
      <c r="Z392" s="204"/>
      <c r="AA392" s="204"/>
      <c r="AB392" s="204"/>
      <c r="AC392" s="204"/>
      <c r="AD392" s="204"/>
      <c r="AE392" s="204"/>
      <c r="AF392" s="204"/>
      <c r="AG392" s="204"/>
      <c r="AH392" s="204"/>
      <c r="AI392" s="204"/>
      <c r="AJ392" s="204"/>
      <c r="AK392" s="204"/>
      <c r="AL392" s="204"/>
      <c r="AM392" s="204"/>
      <c r="AN392" s="204"/>
      <c r="AO392" s="204"/>
      <c r="AP392" s="204"/>
      <c r="AQ392" s="204"/>
      <c r="AR392" s="204"/>
      <c r="AS392" s="204"/>
      <c r="AT392" s="204"/>
      <c r="AU392" s="204"/>
      <c r="AV392" s="204"/>
      <c r="AW392" s="204"/>
      <c r="AX392" s="204"/>
      <c r="AY392" s="204"/>
      <c r="AZ392" s="237">
        <f t="shared" si="178"/>
        <v>0</v>
      </c>
      <c r="BA392" s="238">
        <f t="shared" si="179"/>
        <v>0</v>
      </c>
      <c r="BB392" s="238">
        <f>BD392/勤務日数!$E$20</f>
        <v>0</v>
      </c>
      <c r="BC392" s="238">
        <f t="shared" si="163"/>
        <v>0</v>
      </c>
      <c r="BD392" s="29">
        <f>(DAY(BE392)*24+HOUR(BE392)+MINUTE(BE392)/60)/勤務日数!$F$17</f>
        <v>0</v>
      </c>
      <c r="BE392" s="202">
        <f t="shared" si="180"/>
        <v>0</v>
      </c>
      <c r="BF392" s="238">
        <f>BH392/勤務日数!$E$20</f>
        <v>0</v>
      </c>
      <c r="BG392" s="238">
        <f t="shared" ref="BG392:BG445" si="188">IF(BG$5=0,0,BH392/BG$5)</f>
        <v>0</v>
      </c>
      <c r="BH392" s="29">
        <f>(DAY(BI392)*24+HOUR(BI392)+MINUTE(BI392)/60)/勤務日数!$F$17</f>
        <v>0</v>
      </c>
      <c r="BI392" s="202">
        <f t="shared" si="181"/>
        <v>0</v>
      </c>
      <c r="BJ392" s="238">
        <f>BL392/勤務日数!$E$20</f>
        <v>0</v>
      </c>
      <c r="BK392" s="238">
        <f t="shared" ref="BK392:BK445" si="189">IF(BK$5=0,0,BL392/BK$5)</f>
        <v>0</v>
      </c>
      <c r="BL392" s="29">
        <f>(DAY(BM392)*24+HOUR(BM392)+MINUTE(BM392)/60)/勤務日数!$F$17</f>
        <v>0</v>
      </c>
      <c r="BM392" s="202">
        <f t="shared" si="182"/>
        <v>0</v>
      </c>
      <c r="BN392" s="238">
        <f>BP392/勤務日数!$E$20</f>
        <v>0</v>
      </c>
      <c r="BO392" s="238">
        <f t="shared" si="185"/>
        <v>0</v>
      </c>
      <c r="BP392" s="29">
        <f>(DAY(BQ392)*24+HOUR(BQ392)+MINUTE(BQ392)/60)/勤務日数!$F$17</f>
        <v>0</v>
      </c>
      <c r="BQ392" s="202">
        <f t="shared" si="183"/>
        <v>0</v>
      </c>
      <c r="BR392" s="238">
        <f>BT392/勤務日数!$E$20</f>
        <v>0</v>
      </c>
      <c r="BS392" s="238">
        <f t="shared" si="186"/>
        <v>0</v>
      </c>
      <c r="BT392" s="29">
        <f>(DAY(BU392)*24+HOUR(BU392)+MINUTE(BU392)/60)/勤務日数!$F$17</f>
        <v>0</v>
      </c>
      <c r="BU392" s="202">
        <f t="shared" si="184"/>
        <v>0</v>
      </c>
    </row>
    <row r="393" spans="1:73" ht="12.6" customHeight="1">
      <c r="A393" s="174" t="str">
        <f t="shared" si="187"/>
        <v/>
      </c>
      <c r="B393" s="240"/>
      <c r="C393" s="240"/>
      <c r="D393" s="310"/>
      <c r="E393" s="286"/>
      <c r="F393" s="286"/>
      <c r="G393" s="286"/>
      <c r="H393" s="286"/>
      <c r="I393" s="286"/>
      <c r="J393" s="286"/>
      <c r="K393" s="286"/>
      <c r="L393" s="286"/>
      <c r="M393" s="286"/>
      <c r="N393" s="286"/>
      <c r="O393" s="287"/>
      <c r="P393" s="199"/>
      <c r="Q393" s="205"/>
      <c r="R393" s="238"/>
      <c r="S393" s="201"/>
      <c r="T393" s="204"/>
      <c r="U393" s="204"/>
      <c r="V393" s="204"/>
      <c r="W393" s="204"/>
      <c r="X393" s="204"/>
      <c r="Y393" s="204"/>
      <c r="Z393" s="204"/>
      <c r="AA393" s="204"/>
      <c r="AB393" s="204"/>
      <c r="AC393" s="204"/>
      <c r="AD393" s="204"/>
      <c r="AE393" s="204"/>
      <c r="AF393" s="204"/>
      <c r="AG393" s="204"/>
      <c r="AH393" s="204"/>
      <c r="AI393" s="204"/>
      <c r="AJ393" s="204"/>
      <c r="AK393" s="204"/>
      <c r="AL393" s="204"/>
      <c r="AM393" s="204"/>
      <c r="AN393" s="204"/>
      <c r="AO393" s="204"/>
      <c r="AP393" s="204"/>
      <c r="AQ393" s="204"/>
      <c r="AR393" s="204"/>
      <c r="AS393" s="204"/>
      <c r="AT393" s="204"/>
      <c r="AU393" s="204"/>
      <c r="AV393" s="204"/>
      <c r="AW393" s="204"/>
      <c r="AX393" s="204"/>
      <c r="AY393" s="204"/>
      <c r="AZ393" s="237">
        <f t="shared" si="178"/>
        <v>0</v>
      </c>
      <c r="BA393" s="238">
        <f t="shared" si="179"/>
        <v>0</v>
      </c>
      <c r="BB393" s="238">
        <f>BD393/勤務日数!$E$20</f>
        <v>0</v>
      </c>
      <c r="BC393" s="238">
        <f t="shared" si="163"/>
        <v>0</v>
      </c>
      <c r="BD393" s="29">
        <f>(DAY(BE393)*24+HOUR(BE393)+MINUTE(BE393)/60)/勤務日数!$F$17</f>
        <v>0</v>
      </c>
      <c r="BE393" s="202">
        <f t="shared" si="180"/>
        <v>0</v>
      </c>
      <c r="BF393" s="238">
        <f>BH393/勤務日数!$E$20</f>
        <v>0</v>
      </c>
      <c r="BG393" s="238">
        <f t="shared" si="188"/>
        <v>0</v>
      </c>
      <c r="BH393" s="29">
        <f>(DAY(BI393)*24+HOUR(BI393)+MINUTE(BI393)/60)/勤務日数!$F$17</f>
        <v>0</v>
      </c>
      <c r="BI393" s="202">
        <f t="shared" si="181"/>
        <v>0</v>
      </c>
      <c r="BJ393" s="238">
        <f>BL393/勤務日数!$E$20</f>
        <v>0</v>
      </c>
      <c r="BK393" s="238">
        <f t="shared" si="189"/>
        <v>0</v>
      </c>
      <c r="BL393" s="29">
        <f>(DAY(BM393)*24+HOUR(BM393)+MINUTE(BM393)/60)/勤務日数!$F$17</f>
        <v>0</v>
      </c>
      <c r="BM393" s="202">
        <f t="shared" si="182"/>
        <v>0</v>
      </c>
      <c r="BN393" s="238">
        <f>BP393/勤務日数!$E$20</f>
        <v>0</v>
      </c>
      <c r="BO393" s="238">
        <f t="shared" si="185"/>
        <v>0</v>
      </c>
      <c r="BP393" s="29">
        <f>(DAY(BQ393)*24+HOUR(BQ393)+MINUTE(BQ393)/60)/勤務日数!$F$17</f>
        <v>0</v>
      </c>
      <c r="BQ393" s="202">
        <f t="shared" si="183"/>
        <v>0</v>
      </c>
      <c r="BR393" s="238">
        <f>BT393/勤務日数!$E$20</f>
        <v>0</v>
      </c>
      <c r="BS393" s="238">
        <f t="shared" si="186"/>
        <v>0</v>
      </c>
      <c r="BT393" s="29">
        <f>(DAY(BU393)*24+HOUR(BU393)+MINUTE(BU393)/60)/勤務日数!$F$17</f>
        <v>0</v>
      </c>
      <c r="BU393" s="202">
        <f t="shared" si="184"/>
        <v>0</v>
      </c>
    </row>
    <row r="394" spans="1:73" ht="12.6" customHeight="1">
      <c r="A394" s="174" t="str">
        <f t="shared" si="187"/>
        <v/>
      </c>
      <c r="B394" s="240"/>
      <c r="C394" s="240"/>
      <c r="D394" s="310"/>
      <c r="E394" s="286"/>
      <c r="F394" s="286"/>
      <c r="G394" s="286"/>
      <c r="H394" s="286"/>
      <c r="I394" s="286"/>
      <c r="J394" s="286"/>
      <c r="K394" s="286"/>
      <c r="L394" s="286"/>
      <c r="M394" s="286"/>
      <c r="N394" s="286"/>
      <c r="O394" s="287"/>
      <c r="P394" s="199"/>
      <c r="Q394" s="205"/>
      <c r="R394" s="238"/>
      <c r="S394" s="201"/>
      <c r="T394" s="204"/>
      <c r="U394" s="204"/>
      <c r="V394" s="204"/>
      <c r="W394" s="204"/>
      <c r="X394" s="204"/>
      <c r="Y394" s="204"/>
      <c r="Z394" s="204"/>
      <c r="AA394" s="204"/>
      <c r="AB394" s="204"/>
      <c r="AC394" s="204"/>
      <c r="AD394" s="204"/>
      <c r="AE394" s="204"/>
      <c r="AF394" s="204"/>
      <c r="AG394" s="204"/>
      <c r="AH394" s="204"/>
      <c r="AI394" s="204"/>
      <c r="AJ394" s="204"/>
      <c r="AK394" s="204"/>
      <c r="AL394" s="204"/>
      <c r="AM394" s="204"/>
      <c r="AN394" s="204"/>
      <c r="AO394" s="204"/>
      <c r="AP394" s="204"/>
      <c r="AQ394" s="204"/>
      <c r="AR394" s="204"/>
      <c r="AS394" s="204"/>
      <c r="AT394" s="204"/>
      <c r="AU394" s="204"/>
      <c r="AV394" s="204"/>
      <c r="AW394" s="204"/>
      <c r="AX394" s="204"/>
      <c r="AY394" s="204"/>
      <c r="AZ394" s="237">
        <f t="shared" si="178"/>
        <v>0</v>
      </c>
      <c r="BA394" s="238">
        <f t="shared" si="179"/>
        <v>0</v>
      </c>
      <c r="BB394" s="238">
        <f>BD394/勤務日数!$E$20</f>
        <v>0</v>
      </c>
      <c r="BC394" s="238">
        <f t="shared" si="163"/>
        <v>0</v>
      </c>
      <c r="BD394" s="29">
        <f>(DAY(BE394)*24+HOUR(BE394)+MINUTE(BE394)/60)/勤務日数!$F$17</f>
        <v>0</v>
      </c>
      <c r="BE394" s="202">
        <f t="shared" si="180"/>
        <v>0</v>
      </c>
      <c r="BF394" s="238">
        <f>BH394/勤務日数!$E$20</f>
        <v>0</v>
      </c>
      <c r="BG394" s="238">
        <f t="shared" si="188"/>
        <v>0</v>
      </c>
      <c r="BH394" s="29">
        <f>(DAY(BI394)*24+HOUR(BI394)+MINUTE(BI394)/60)/勤務日数!$F$17</f>
        <v>0</v>
      </c>
      <c r="BI394" s="202">
        <f t="shared" si="181"/>
        <v>0</v>
      </c>
      <c r="BJ394" s="238">
        <f>BL394/勤務日数!$E$20</f>
        <v>0</v>
      </c>
      <c r="BK394" s="238">
        <f t="shared" si="189"/>
        <v>0</v>
      </c>
      <c r="BL394" s="29">
        <f>(DAY(BM394)*24+HOUR(BM394)+MINUTE(BM394)/60)/勤務日数!$F$17</f>
        <v>0</v>
      </c>
      <c r="BM394" s="202">
        <f t="shared" si="182"/>
        <v>0</v>
      </c>
      <c r="BN394" s="238">
        <f>BP394/勤務日数!$E$20</f>
        <v>0</v>
      </c>
      <c r="BO394" s="238">
        <f t="shared" si="185"/>
        <v>0</v>
      </c>
      <c r="BP394" s="29">
        <f>(DAY(BQ394)*24+HOUR(BQ394)+MINUTE(BQ394)/60)/勤務日数!$F$17</f>
        <v>0</v>
      </c>
      <c r="BQ394" s="202">
        <f t="shared" si="183"/>
        <v>0</v>
      </c>
      <c r="BR394" s="238">
        <f>BT394/勤務日数!$E$20</f>
        <v>0</v>
      </c>
      <c r="BS394" s="238">
        <f t="shared" si="186"/>
        <v>0</v>
      </c>
      <c r="BT394" s="29">
        <f>(DAY(BU394)*24+HOUR(BU394)+MINUTE(BU394)/60)/勤務日数!$F$17</f>
        <v>0</v>
      </c>
      <c r="BU394" s="202">
        <f t="shared" si="184"/>
        <v>0</v>
      </c>
    </row>
    <row r="395" spans="1:73" ht="12.6" customHeight="1">
      <c r="A395" s="174" t="str">
        <f t="shared" si="187"/>
        <v/>
      </c>
      <c r="B395" s="240"/>
      <c r="C395" s="240"/>
      <c r="D395" s="310"/>
      <c r="E395" s="286"/>
      <c r="F395" s="286"/>
      <c r="G395" s="286"/>
      <c r="H395" s="286"/>
      <c r="I395" s="286"/>
      <c r="J395" s="286"/>
      <c r="K395" s="286"/>
      <c r="L395" s="286"/>
      <c r="M395" s="286"/>
      <c r="N395" s="286"/>
      <c r="O395" s="287"/>
      <c r="P395" s="199"/>
      <c r="Q395" s="205"/>
      <c r="R395" s="238"/>
      <c r="S395" s="201"/>
      <c r="T395" s="204"/>
      <c r="U395" s="204"/>
      <c r="V395" s="204"/>
      <c r="W395" s="204"/>
      <c r="X395" s="204"/>
      <c r="Y395" s="204"/>
      <c r="Z395" s="204"/>
      <c r="AA395" s="204"/>
      <c r="AB395" s="204"/>
      <c r="AC395" s="204"/>
      <c r="AD395" s="204"/>
      <c r="AE395" s="204"/>
      <c r="AF395" s="204"/>
      <c r="AG395" s="204"/>
      <c r="AH395" s="204"/>
      <c r="AI395" s="204"/>
      <c r="AJ395" s="204"/>
      <c r="AK395" s="204"/>
      <c r="AL395" s="204"/>
      <c r="AM395" s="204"/>
      <c r="AN395" s="204"/>
      <c r="AO395" s="204"/>
      <c r="AP395" s="204"/>
      <c r="AQ395" s="204"/>
      <c r="AR395" s="204"/>
      <c r="AS395" s="204"/>
      <c r="AT395" s="204"/>
      <c r="AU395" s="204"/>
      <c r="AV395" s="204"/>
      <c r="AW395" s="204"/>
      <c r="AX395" s="204"/>
      <c r="AY395" s="204"/>
      <c r="AZ395" s="237">
        <f t="shared" si="178"/>
        <v>0</v>
      </c>
      <c r="BA395" s="238">
        <f t="shared" si="179"/>
        <v>0</v>
      </c>
      <c r="BB395" s="238">
        <f>BD395/勤務日数!$E$20</f>
        <v>0</v>
      </c>
      <c r="BC395" s="238">
        <f t="shared" si="163"/>
        <v>0</v>
      </c>
      <c r="BD395" s="29">
        <f>(DAY(BE395)*24+HOUR(BE395)+MINUTE(BE395)/60)/勤務日数!$F$17</f>
        <v>0</v>
      </c>
      <c r="BE395" s="202">
        <f t="shared" si="180"/>
        <v>0</v>
      </c>
      <c r="BF395" s="238">
        <f>BH395/勤務日数!$E$20</f>
        <v>0</v>
      </c>
      <c r="BG395" s="238">
        <f t="shared" si="188"/>
        <v>0</v>
      </c>
      <c r="BH395" s="29">
        <f>(DAY(BI395)*24+HOUR(BI395)+MINUTE(BI395)/60)/勤務日数!$F$17</f>
        <v>0</v>
      </c>
      <c r="BI395" s="202">
        <f t="shared" si="181"/>
        <v>0</v>
      </c>
      <c r="BJ395" s="238">
        <f>BL395/勤務日数!$E$20</f>
        <v>0</v>
      </c>
      <c r="BK395" s="238">
        <f t="shared" si="189"/>
        <v>0</v>
      </c>
      <c r="BL395" s="29">
        <f>(DAY(BM395)*24+HOUR(BM395)+MINUTE(BM395)/60)/勤務日数!$F$17</f>
        <v>0</v>
      </c>
      <c r="BM395" s="202">
        <f t="shared" si="182"/>
        <v>0</v>
      </c>
      <c r="BN395" s="238">
        <f>BP395/勤務日数!$E$20</f>
        <v>0</v>
      </c>
      <c r="BO395" s="238">
        <f t="shared" si="185"/>
        <v>0</v>
      </c>
      <c r="BP395" s="29">
        <f>(DAY(BQ395)*24+HOUR(BQ395)+MINUTE(BQ395)/60)/勤務日数!$F$17</f>
        <v>0</v>
      </c>
      <c r="BQ395" s="202">
        <f t="shared" si="183"/>
        <v>0</v>
      </c>
      <c r="BR395" s="238">
        <f>BT395/勤務日数!$E$20</f>
        <v>0</v>
      </c>
      <c r="BS395" s="238">
        <f t="shared" si="186"/>
        <v>0</v>
      </c>
      <c r="BT395" s="29">
        <f>(DAY(BU395)*24+HOUR(BU395)+MINUTE(BU395)/60)/勤務日数!$F$17</f>
        <v>0</v>
      </c>
      <c r="BU395" s="202">
        <f t="shared" si="184"/>
        <v>0</v>
      </c>
    </row>
    <row r="396" spans="1:73" ht="12.6" customHeight="1">
      <c r="A396" s="174" t="str">
        <f t="shared" si="187"/>
        <v/>
      </c>
      <c r="B396" s="240"/>
      <c r="C396" s="240"/>
      <c r="D396" s="310"/>
      <c r="E396" s="286"/>
      <c r="F396" s="286"/>
      <c r="G396" s="286"/>
      <c r="H396" s="286"/>
      <c r="I396" s="286"/>
      <c r="J396" s="286"/>
      <c r="K396" s="286"/>
      <c r="L396" s="286"/>
      <c r="M396" s="286"/>
      <c r="N396" s="286"/>
      <c r="O396" s="287"/>
      <c r="P396" s="199"/>
      <c r="Q396" s="217"/>
      <c r="R396" s="238"/>
      <c r="S396" s="201"/>
      <c r="T396" s="204"/>
      <c r="U396" s="204"/>
      <c r="V396" s="204"/>
      <c r="W396" s="204"/>
      <c r="X396" s="204"/>
      <c r="Y396" s="204"/>
      <c r="Z396" s="204"/>
      <c r="AA396" s="204"/>
      <c r="AB396" s="204"/>
      <c r="AC396" s="204"/>
      <c r="AD396" s="204"/>
      <c r="AE396" s="204"/>
      <c r="AF396" s="204"/>
      <c r="AG396" s="204"/>
      <c r="AH396" s="204"/>
      <c r="AI396" s="204"/>
      <c r="AJ396" s="204"/>
      <c r="AK396" s="204"/>
      <c r="AL396" s="204"/>
      <c r="AM396" s="204"/>
      <c r="AN396" s="204"/>
      <c r="AO396" s="204"/>
      <c r="AP396" s="204"/>
      <c r="AQ396" s="204"/>
      <c r="AR396" s="204"/>
      <c r="AS396" s="204"/>
      <c r="AT396" s="204"/>
      <c r="AU396" s="204"/>
      <c r="AV396" s="204"/>
      <c r="AW396" s="204"/>
      <c r="AX396" s="204"/>
      <c r="AY396" s="204"/>
      <c r="AZ396" s="237">
        <f t="shared" si="178"/>
        <v>0</v>
      </c>
      <c r="BA396" s="238">
        <f t="shared" si="179"/>
        <v>0</v>
      </c>
      <c r="BB396" s="238">
        <f>BD396/勤務日数!$E$20</f>
        <v>0</v>
      </c>
      <c r="BC396" s="238">
        <f t="shared" si="163"/>
        <v>0</v>
      </c>
      <c r="BD396" s="29">
        <f>(DAY(BE396)*24+HOUR(BE396)+MINUTE(BE396)/60)/勤務日数!$F$17</f>
        <v>0</v>
      </c>
      <c r="BE396" s="202">
        <f t="shared" si="180"/>
        <v>0</v>
      </c>
      <c r="BF396" s="238">
        <f>BH396/勤務日数!$E$20</f>
        <v>0</v>
      </c>
      <c r="BG396" s="238">
        <f t="shared" si="188"/>
        <v>0</v>
      </c>
      <c r="BH396" s="29">
        <f>(DAY(BI396)*24+HOUR(BI396)+MINUTE(BI396)/60)/勤務日数!$F$17</f>
        <v>0</v>
      </c>
      <c r="BI396" s="202">
        <f t="shared" si="181"/>
        <v>0</v>
      </c>
      <c r="BJ396" s="238">
        <f>BL396/勤務日数!$E$20</f>
        <v>0</v>
      </c>
      <c r="BK396" s="238">
        <f t="shared" si="189"/>
        <v>0</v>
      </c>
      <c r="BL396" s="29">
        <f>(DAY(BM396)*24+HOUR(BM396)+MINUTE(BM396)/60)/勤務日数!$F$17</f>
        <v>0</v>
      </c>
      <c r="BM396" s="202">
        <f t="shared" si="182"/>
        <v>0</v>
      </c>
      <c r="BN396" s="238">
        <f>BP396/勤務日数!$E$20</f>
        <v>0</v>
      </c>
      <c r="BO396" s="238">
        <f t="shared" si="185"/>
        <v>0</v>
      </c>
      <c r="BP396" s="29">
        <f>(DAY(BQ396)*24+HOUR(BQ396)+MINUTE(BQ396)/60)/勤務日数!$F$17</f>
        <v>0</v>
      </c>
      <c r="BQ396" s="202">
        <f t="shared" si="183"/>
        <v>0</v>
      </c>
      <c r="BR396" s="238">
        <f>BT396/勤務日数!$E$20</f>
        <v>0</v>
      </c>
      <c r="BS396" s="238">
        <f t="shared" si="186"/>
        <v>0</v>
      </c>
      <c r="BT396" s="29">
        <f>(DAY(BU396)*24+HOUR(BU396)+MINUTE(BU396)/60)/勤務日数!$F$17</f>
        <v>0</v>
      </c>
      <c r="BU396" s="202">
        <f t="shared" si="184"/>
        <v>0</v>
      </c>
    </row>
    <row r="397" spans="1:73" ht="12.6" customHeight="1">
      <c r="A397" s="174" t="str">
        <f t="shared" si="187"/>
        <v/>
      </c>
      <c r="B397" s="240"/>
      <c r="C397" s="240"/>
      <c r="D397" s="310"/>
      <c r="E397" s="286"/>
      <c r="F397" s="286"/>
      <c r="G397" s="286"/>
      <c r="H397" s="286"/>
      <c r="I397" s="286"/>
      <c r="J397" s="286"/>
      <c r="K397" s="286"/>
      <c r="L397" s="286"/>
      <c r="M397" s="286"/>
      <c r="N397" s="286"/>
      <c r="O397" s="287"/>
      <c r="P397" s="199"/>
      <c r="Q397" s="205"/>
      <c r="R397" s="238"/>
      <c r="S397" s="201"/>
      <c r="T397" s="204"/>
      <c r="U397" s="204"/>
      <c r="V397" s="204"/>
      <c r="W397" s="204"/>
      <c r="X397" s="204"/>
      <c r="Y397" s="204"/>
      <c r="Z397" s="204"/>
      <c r="AA397" s="204"/>
      <c r="AB397" s="204"/>
      <c r="AC397" s="204"/>
      <c r="AD397" s="204"/>
      <c r="AE397" s="204"/>
      <c r="AF397" s="204"/>
      <c r="AG397" s="204"/>
      <c r="AH397" s="204"/>
      <c r="AI397" s="204"/>
      <c r="AJ397" s="204"/>
      <c r="AK397" s="204"/>
      <c r="AL397" s="204"/>
      <c r="AM397" s="204"/>
      <c r="AN397" s="204"/>
      <c r="AO397" s="204"/>
      <c r="AP397" s="204"/>
      <c r="AQ397" s="204"/>
      <c r="AR397" s="204"/>
      <c r="AS397" s="204"/>
      <c r="AT397" s="204"/>
      <c r="AU397" s="204"/>
      <c r="AV397" s="204"/>
      <c r="AW397" s="204"/>
      <c r="AX397" s="204"/>
      <c r="AY397" s="204"/>
      <c r="AZ397" s="237">
        <f t="shared" si="178"/>
        <v>0</v>
      </c>
      <c r="BA397" s="238">
        <f t="shared" si="179"/>
        <v>0</v>
      </c>
      <c r="BB397" s="238">
        <f>BD397/勤務日数!$E$20</f>
        <v>0</v>
      </c>
      <c r="BC397" s="238">
        <f t="shared" si="163"/>
        <v>0</v>
      </c>
      <c r="BD397" s="29">
        <f>(DAY(BE397)*24+HOUR(BE397)+MINUTE(BE397)/60)/勤務日数!$F$17</f>
        <v>0</v>
      </c>
      <c r="BE397" s="202">
        <f t="shared" si="180"/>
        <v>0</v>
      </c>
      <c r="BF397" s="238">
        <f>BH397/勤務日数!$E$20</f>
        <v>0</v>
      </c>
      <c r="BG397" s="238">
        <f t="shared" si="188"/>
        <v>0</v>
      </c>
      <c r="BH397" s="29">
        <f>(DAY(BI397)*24+HOUR(BI397)+MINUTE(BI397)/60)/勤務日数!$F$17</f>
        <v>0</v>
      </c>
      <c r="BI397" s="202">
        <f t="shared" si="181"/>
        <v>0</v>
      </c>
      <c r="BJ397" s="238">
        <f>BL397/勤務日数!$E$20</f>
        <v>0</v>
      </c>
      <c r="BK397" s="238">
        <f t="shared" si="189"/>
        <v>0</v>
      </c>
      <c r="BL397" s="29">
        <f>(DAY(BM397)*24+HOUR(BM397)+MINUTE(BM397)/60)/勤務日数!$F$17</f>
        <v>0</v>
      </c>
      <c r="BM397" s="202">
        <f t="shared" si="182"/>
        <v>0</v>
      </c>
      <c r="BN397" s="238">
        <f>BP397/勤務日数!$E$20</f>
        <v>0</v>
      </c>
      <c r="BO397" s="238">
        <f t="shared" si="185"/>
        <v>0</v>
      </c>
      <c r="BP397" s="29">
        <f>(DAY(BQ397)*24+HOUR(BQ397)+MINUTE(BQ397)/60)/勤務日数!$F$17</f>
        <v>0</v>
      </c>
      <c r="BQ397" s="202">
        <f t="shared" si="183"/>
        <v>0</v>
      </c>
      <c r="BR397" s="238">
        <f>BT397/勤務日数!$E$20</f>
        <v>0</v>
      </c>
      <c r="BS397" s="238">
        <f t="shared" si="186"/>
        <v>0</v>
      </c>
      <c r="BT397" s="29">
        <f>(DAY(BU397)*24+HOUR(BU397)+MINUTE(BU397)/60)/勤務日数!$F$17</f>
        <v>0</v>
      </c>
      <c r="BU397" s="202">
        <f t="shared" si="184"/>
        <v>0</v>
      </c>
    </row>
    <row r="398" spans="1:73" ht="12.6" customHeight="1">
      <c r="A398" s="174" t="str">
        <f t="shared" si="187"/>
        <v/>
      </c>
      <c r="B398" s="240"/>
      <c r="C398" s="240"/>
      <c r="D398" s="310"/>
      <c r="E398" s="286"/>
      <c r="F398" s="286"/>
      <c r="G398" s="286"/>
      <c r="H398" s="286"/>
      <c r="I398" s="286"/>
      <c r="J398" s="286"/>
      <c r="K398" s="286"/>
      <c r="L398" s="286"/>
      <c r="M398" s="286"/>
      <c r="N398" s="286"/>
      <c r="O398" s="287"/>
      <c r="P398" s="199"/>
      <c r="Q398" s="205"/>
      <c r="R398" s="238"/>
      <c r="S398" s="201"/>
      <c r="T398" s="204"/>
      <c r="U398" s="204"/>
      <c r="V398" s="204"/>
      <c r="W398" s="204"/>
      <c r="X398" s="204"/>
      <c r="Y398" s="204"/>
      <c r="Z398" s="204"/>
      <c r="AA398" s="204"/>
      <c r="AB398" s="204"/>
      <c r="AC398" s="204"/>
      <c r="AD398" s="204"/>
      <c r="AE398" s="204"/>
      <c r="AF398" s="204"/>
      <c r="AG398" s="204"/>
      <c r="AH398" s="204"/>
      <c r="AI398" s="204"/>
      <c r="AJ398" s="204"/>
      <c r="AK398" s="204"/>
      <c r="AL398" s="204"/>
      <c r="AM398" s="204"/>
      <c r="AN398" s="204"/>
      <c r="AO398" s="204"/>
      <c r="AP398" s="204"/>
      <c r="AQ398" s="204"/>
      <c r="AR398" s="204"/>
      <c r="AS398" s="204"/>
      <c r="AT398" s="204"/>
      <c r="AU398" s="204"/>
      <c r="AV398" s="204"/>
      <c r="AW398" s="204"/>
      <c r="AX398" s="204"/>
      <c r="AY398" s="204"/>
      <c r="AZ398" s="237">
        <f t="shared" si="178"/>
        <v>0</v>
      </c>
      <c r="BA398" s="238">
        <f t="shared" si="179"/>
        <v>0</v>
      </c>
      <c r="BB398" s="238">
        <f>BD398/勤務日数!$E$20</f>
        <v>0</v>
      </c>
      <c r="BC398" s="238">
        <f t="shared" si="163"/>
        <v>0</v>
      </c>
      <c r="BD398" s="29">
        <f>(DAY(BE398)*24+HOUR(BE398)+MINUTE(BE398)/60)/勤務日数!$F$17</f>
        <v>0</v>
      </c>
      <c r="BE398" s="202">
        <f t="shared" si="180"/>
        <v>0</v>
      </c>
      <c r="BF398" s="238">
        <f>BH398/勤務日数!$E$20</f>
        <v>0</v>
      </c>
      <c r="BG398" s="238">
        <f t="shared" si="188"/>
        <v>0</v>
      </c>
      <c r="BH398" s="29">
        <f>(DAY(BI398)*24+HOUR(BI398)+MINUTE(BI398)/60)/勤務日数!$F$17</f>
        <v>0</v>
      </c>
      <c r="BI398" s="202">
        <f t="shared" si="181"/>
        <v>0</v>
      </c>
      <c r="BJ398" s="238">
        <f>BL398/勤務日数!$E$20</f>
        <v>0</v>
      </c>
      <c r="BK398" s="238">
        <f t="shared" si="189"/>
        <v>0</v>
      </c>
      <c r="BL398" s="29">
        <f>(DAY(BM398)*24+HOUR(BM398)+MINUTE(BM398)/60)/勤務日数!$F$17</f>
        <v>0</v>
      </c>
      <c r="BM398" s="202">
        <f t="shared" si="182"/>
        <v>0</v>
      </c>
      <c r="BN398" s="238">
        <f>BP398/勤務日数!$E$20</f>
        <v>0</v>
      </c>
      <c r="BO398" s="238">
        <f t="shared" si="185"/>
        <v>0</v>
      </c>
      <c r="BP398" s="29">
        <f>(DAY(BQ398)*24+HOUR(BQ398)+MINUTE(BQ398)/60)/勤務日数!$F$17</f>
        <v>0</v>
      </c>
      <c r="BQ398" s="202">
        <f t="shared" si="183"/>
        <v>0</v>
      </c>
      <c r="BR398" s="238">
        <f>BT398/勤務日数!$E$20</f>
        <v>0</v>
      </c>
      <c r="BS398" s="238">
        <f t="shared" si="186"/>
        <v>0</v>
      </c>
      <c r="BT398" s="29">
        <f>(DAY(BU398)*24+HOUR(BU398)+MINUTE(BU398)/60)/勤務日数!$F$17</f>
        <v>0</v>
      </c>
      <c r="BU398" s="202">
        <f t="shared" si="184"/>
        <v>0</v>
      </c>
    </row>
    <row r="399" spans="1:73" ht="12.6" customHeight="1">
      <c r="A399" s="174" t="str">
        <f t="shared" si="187"/>
        <v/>
      </c>
      <c r="B399" s="240"/>
      <c r="C399" s="240"/>
      <c r="D399" s="310"/>
      <c r="E399" s="286"/>
      <c r="F399" s="286"/>
      <c r="G399" s="286"/>
      <c r="H399" s="286"/>
      <c r="I399" s="286"/>
      <c r="J399" s="286"/>
      <c r="K399" s="286"/>
      <c r="L399" s="286"/>
      <c r="M399" s="286"/>
      <c r="N399" s="286"/>
      <c r="O399" s="287"/>
      <c r="P399" s="199"/>
      <c r="Q399" s="205"/>
      <c r="R399" s="238"/>
      <c r="S399" s="201"/>
      <c r="T399" s="204"/>
      <c r="U399" s="204"/>
      <c r="V399" s="204"/>
      <c r="W399" s="204"/>
      <c r="X399" s="204"/>
      <c r="Y399" s="204"/>
      <c r="Z399" s="204"/>
      <c r="AA399" s="204"/>
      <c r="AB399" s="204"/>
      <c r="AC399" s="204"/>
      <c r="AD399" s="204"/>
      <c r="AE399" s="204"/>
      <c r="AF399" s="204"/>
      <c r="AG399" s="204"/>
      <c r="AH399" s="204"/>
      <c r="AI399" s="204"/>
      <c r="AJ399" s="204"/>
      <c r="AK399" s="204"/>
      <c r="AL399" s="204"/>
      <c r="AM399" s="204"/>
      <c r="AN399" s="204"/>
      <c r="AO399" s="204"/>
      <c r="AP399" s="204"/>
      <c r="AQ399" s="204"/>
      <c r="AR399" s="204"/>
      <c r="AS399" s="204"/>
      <c r="AT399" s="204"/>
      <c r="AU399" s="204"/>
      <c r="AV399" s="204"/>
      <c r="AW399" s="204"/>
      <c r="AX399" s="204"/>
      <c r="AY399" s="204"/>
      <c r="AZ399" s="237">
        <f t="shared" si="178"/>
        <v>0</v>
      </c>
      <c r="BA399" s="238">
        <f t="shared" si="179"/>
        <v>0</v>
      </c>
      <c r="BB399" s="238">
        <f>BD399/勤務日数!$E$20</f>
        <v>0</v>
      </c>
      <c r="BC399" s="238">
        <f t="shared" si="163"/>
        <v>0</v>
      </c>
      <c r="BD399" s="29">
        <f>(DAY(BE399)*24+HOUR(BE399)+MINUTE(BE399)/60)/勤務日数!$F$17</f>
        <v>0</v>
      </c>
      <c r="BE399" s="202">
        <f t="shared" si="180"/>
        <v>0</v>
      </c>
      <c r="BF399" s="238">
        <f>BH399/勤務日数!$E$20</f>
        <v>0</v>
      </c>
      <c r="BG399" s="238">
        <f t="shared" si="188"/>
        <v>0</v>
      </c>
      <c r="BH399" s="29">
        <f>(DAY(BI399)*24+HOUR(BI399)+MINUTE(BI399)/60)/勤務日数!$F$17</f>
        <v>0</v>
      </c>
      <c r="BI399" s="202">
        <f t="shared" si="181"/>
        <v>0</v>
      </c>
      <c r="BJ399" s="238">
        <f>BL399/勤務日数!$E$20</f>
        <v>0</v>
      </c>
      <c r="BK399" s="238">
        <f t="shared" si="189"/>
        <v>0</v>
      </c>
      <c r="BL399" s="29">
        <f>(DAY(BM399)*24+HOUR(BM399)+MINUTE(BM399)/60)/勤務日数!$F$17</f>
        <v>0</v>
      </c>
      <c r="BM399" s="202">
        <f t="shared" si="182"/>
        <v>0</v>
      </c>
      <c r="BN399" s="238">
        <f>BP399/勤務日数!$E$20</f>
        <v>0</v>
      </c>
      <c r="BO399" s="238">
        <f t="shared" si="185"/>
        <v>0</v>
      </c>
      <c r="BP399" s="29">
        <f>(DAY(BQ399)*24+HOUR(BQ399)+MINUTE(BQ399)/60)/勤務日数!$F$17</f>
        <v>0</v>
      </c>
      <c r="BQ399" s="202">
        <f t="shared" si="183"/>
        <v>0</v>
      </c>
      <c r="BR399" s="238">
        <f>BT399/勤務日数!$E$20</f>
        <v>0</v>
      </c>
      <c r="BS399" s="238">
        <f t="shared" si="186"/>
        <v>0</v>
      </c>
      <c r="BT399" s="29">
        <f>(DAY(BU399)*24+HOUR(BU399)+MINUTE(BU399)/60)/勤務日数!$F$17</f>
        <v>0</v>
      </c>
      <c r="BU399" s="202">
        <f t="shared" si="184"/>
        <v>0</v>
      </c>
    </row>
    <row r="400" spans="1:73" ht="12.6" customHeight="1">
      <c r="A400" s="174" t="str">
        <f t="shared" si="187"/>
        <v/>
      </c>
      <c r="B400" s="240"/>
      <c r="C400" s="240"/>
      <c r="D400" s="310"/>
      <c r="E400" s="286"/>
      <c r="F400" s="286"/>
      <c r="G400" s="286"/>
      <c r="H400" s="286"/>
      <c r="I400" s="286"/>
      <c r="J400" s="286"/>
      <c r="K400" s="286"/>
      <c r="L400" s="286"/>
      <c r="M400" s="286"/>
      <c r="N400" s="286"/>
      <c r="O400" s="287"/>
      <c r="P400" s="199"/>
      <c r="Q400" s="217"/>
      <c r="R400" s="238"/>
      <c r="S400" s="201"/>
      <c r="T400" s="204"/>
      <c r="U400" s="204"/>
      <c r="V400" s="204"/>
      <c r="W400" s="204"/>
      <c r="X400" s="204"/>
      <c r="Y400" s="204"/>
      <c r="Z400" s="204"/>
      <c r="AA400" s="204"/>
      <c r="AB400" s="204"/>
      <c r="AC400" s="204"/>
      <c r="AD400" s="204"/>
      <c r="AE400" s="204"/>
      <c r="AF400" s="204"/>
      <c r="AG400" s="204"/>
      <c r="AH400" s="204"/>
      <c r="AI400" s="204"/>
      <c r="AJ400" s="204"/>
      <c r="AK400" s="204"/>
      <c r="AL400" s="204"/>
      <c r="AM400" s="204"/>
      <c r="AN400" s="204"/>
      <c r="AO400" s="204"/>
      <c r="AP400" s="204"/>
      <c r="AQ400" s="204"/>
      <c r="AR400" s="204"/>
      <c r="AS400" s="204"/>
      <c r="AT400" s="204"/>
      <c r="AU400" s="204"/>
      <c r="AV400" s="204"/>
      <c r="AW400" s="204"/>
      <c r="AX400" s="204"/>
      <c r="AY400" s="204"/>
      <c r="AZ400" s="237">
        <f t="shared" si="178"/>
        <v>0</v>
      </c>
      <c r="BA400" s="238">
        <f t="shared" si="179"/>
        <v>0</v>
      </c>
      <c r="BB400" s="238">
        <f>BD400/勤務日数!$E$20</f>
        <v>0</v>
      </c>
      <c r="BC400" s="238">
        <f t="shared" si="163"/>
        <v>0</v>
      </c>
      <c r="BD400" s="29">
        <f>(DAY(BE400)*24+HOUR(BE400)+MINUTE(BE400)/60)/勤務日数!$F$17</f>
        <v>0</v>
      </c>
      <c r="BE400" s="202">
        <f t="shared" si="180"/>
        <v>0</v>
      </c>
      <c r="BF400" s="238">
        <f>BH400/勤務日数!$E$20</f>
        <v>0</v>
      </c>
      <c r="BG400" s="238">
        <f t="shared" si="188"/>
        <v>0</v>
      </c>
      <c r="BH400" s="29">
        <f>(DAY(BI400)*24+HOUR(BI400)+MINUTE(BI400)/60)/勤務日数!$F$17</f>
        <v>0</v>
      </c>
      <c r="BI400" s="202">
        <f t="shared" si="181"/>
        <v>0</v>
      </c>
      <c r="BJ400" s="238">
        <f>BL400/勤務日数!$E$20</f>
        <v>0</v>
      </c>
      <c r="BK400" s="238">
        <f t="shared" si="189"/>
        <v>0</v>
      </c>
      <c r="BL400" s="29">
        <f>(DAY(BM400)*24+HOUR(BM400)+MINUTE(BM400)/60)/勤務日数!$F$17</f>
        <v>0</v>
      </c>
      <c r="BM400" s="202">
        <f t="shared" si="182"/>
        <v>0</v>
      </c>
      <c r="BN400" s="238">
        <f>BP400/勤務日数!$E$20</f>
        <v>0</v>
      </c>
      <c r="BO400" s="238">
        <f t="shared" si="185"/>
        <v>0</v>
      </c>
      <c r="BP400" s="29">
        <f>(DAY(BQ400)*24+HOUR(BQ400)+MINUTE(BQ400)/60)/勤務日数!$F$17</f>
        <v>0</v>
      </c>
      <c r="BQ400" s="202">
        <f t="shared" si="183"/>
        <v>0</v>
      </c>
      <c r="BR400" s="238">
        <f>BT400/勤務日数!$E$20</f>
        <v>0</v>
      </c>
      <c r="BS400" s="238">
        <f t="shared" si="186"/>
        <v>0</v>
      </c>
      <c r="BT400" s="29">
        <f>(DAY(BU400)*24+HOUR(BU400)+MINUTE(BU400)/60)/勤務日数!$F$17</f>
        <v>0</v>
      </c>
      <c r="BU400" s="202">
        <f t="shared" si="184"/>
        <v>0</v>
      </c>
    </row>
    <row r="401" spans="1:73" ht="12.6" customHeight="1">
      <c r="A401" s="174" t="str">
        <f t="shared" si="187"/>
        <v/>
      </c>
      <c r="B401" s="240">
        <v>1</v>
      </c>
      <c r="C401" s="240" t="s">
        <v>640</v>
      </c>
      <c r="D401" s="310" t="s">
        <v>365</v>
      </c>
      <c r="E401" s="286"/>
      <c r="F401" s="286"/>
      <c r="G401" s="286"/>
      <c r="H401" s="286"/>
      <c r="I401" s="286"/>
      <c r="J401" s="286"/>
      <c r="K401" s="286"/>
      <c r="L401" s="286"/>
      <c r="M401" s="286"/>
      <c r="N401" s="286"/>
      <c r="O401" s="287"/>
      <c r="P401" s="199"/>
      <c r="Q401" s="205"/>
      <c r="R401" s="238"/>
      <c r="S401" s="201">
        <v>0</v>
      </c>
      <c r="T401" s="204"/>
      <c r="U401" s="204"/>
      <c r="V401" s="204"/>
      <c r="W401" s="204"/>
      <c r="X401" s="204"/>
      <c r="Y401" s="204"/>
      <c r="Z401" s="204"/>
      <c r="AA401" s="204"/>
      <c r="AB401" s="204"/>
      <c r="AC401" s="204"/>
      <c r="AD401" s="204"/>
      <c r="AE401" s="204"/>
      <c r="AF401" s="204"/>
      <c r="AG401" s="204"/>
      <c r="AH401" s="204"/>
      <c r="AI401" s="204"/>
      <c r="AJ401" s="204"/>
      <c r="AK401" s="204"/>
      <c r="AL401" s="204"/>
      <c r="AM401" s="204"/>
      <c r="AN401" s="204"/>
      <c r="AO401" s="204"/>
      <c r="AP401" s="204"/>
      <c r="AQ401" s="204"/>
      <c r="AR401" s="204"/>
      <c r="AS401" s="204"/>
      <c r="AT401" s="204"/>
      <c r="AU401" s="204"/>
      <c r="AV401" s="204"/>
      <c r="AW401" s="204"/>
      <c r="AX401" s="204"/>
      <c r="AY401" s="204"/>
      <c r="AZ401" s="237">
        <f t="shared" si="178"/>
        <v>0</v>
      </c>
      <c r="BA401" s="238">
        <f t="shared" si="179"/>
        <v>0</v>
      </c>
      <c r="BB401" s="238">
        <f>BD401/勤務日数!$E$20</f>
        <v>0</v>
      </c>
      <c r="BC401" s="238">
        <f t="shared" si="163"/>
        <v>0</v>
      </c>
      <c r="BD401" s="29">
        <f>(DAY(BE401)*24+HOUR(BE401)+MINUTE(BE401)/60)/勤務日数!$F$17</f>
        <v>0</v>
      </c>
      <c r="BE401" s="202">
        <f t="shared" si="180"/>
        <v>0</v>
      </c>
      <c r="BF401" s="238">
        <f>BH401/勤務日数!$E$20</f>
        <v>0</v>
      </c>
      <c r="BG401" s="238">
        <f t="shared" si="188"/>
        <v>0</v>
      </c>
      <c r="BH401" s="29">
        <f>(DAY(BI401)*24+HOUR(BI401)+MINUTE(BI401)/60)/勤務日数!$F$17</f>
        <v>0</v>
      </c>
      <c r="BI401" s="202">
        <f t="shared" si="181"/>
        <v>0</v>
      </c>
      <c r="BJ401" s="238">
        <f>BL401/勤務日数!$E$20</f>
        <v>0</v>
      </c>
      <c r="BK401" s="238">
        <f t="shared" si="189"/>
        <v>0</v>
      </c>
      <c r="BL401" s="29">
        <f>(DAY(BM401)*24+HOUR(BM401)+MINUTE(BM401)/60)/勤務日数!$F$17</f>
        <v>0</v>
      </c>
      <c r="BM401" s="202">
        <f t="shared" si="182"/>
        <v>0</v>
      </c>
      <c r="BN401" s="238">
        <f>BP401/勤務日数!$E$20</f>
        <v>0</v>
      </c>
      <c r="BO401" s="238">
        <f t="shared" si="185"/>
        <v>0</v>
      </c>
      <c r="BP401" s="29">
        <f>(DAY(BQ401)*24+HOUR(BQ401)+MINUTE(BQ401)/60)/勤務日数!$F$17</f>
        <v>0</v>
      </c>
      <c r="BQ401" s="202">
        <f t="shared" si="183"/>
        <v>0</v>
      </c>
      <c r="BR401" s="238">
        <f>BT401/勤務日数!$E$20</f>
        <v>0</v>
      </c>
      <c r="BS401" s="238">
        <f t="shared" si="186"/>
        <v>0</v>
      </c>
      <c r="BT401" s="29">
        <f>(DAY(BU401)*24+HOUR(BU401)+MINUTE(BU401)/60)/勤務日数!$F$17</f>
        <v>0</v>
      </c>
      <c r="BU401" s="202">
        <f t="shared" si="184"/>
        <v>0</v>
      </c>
    </row>
    <row r="402" spans="1:73" ht="12.6" customHeight="1">
      <c r="A402" s="174" t="str">
        <f t="shared" si="187"/>
        <v/>
      </c>
      <c r="B402" s="240"/>
      <c r="C402" s="240"/>
      <c r="D402" s="310"/>
      <c r="E402" s="286"/>
      <c r="F402" s="286"/>
      <c r="G402" s="286"/>
      <c r="H402" s="286"/>
      <c r="I402" s="286"/>
      <c r="J402" s="286"/>
      <c r="K402" s="286"/>
      <c r="L402" s="286"/>
      <c r="M402" s="286"/>
      <c r="N402" s="286"/>
      <c r="O402" s="287"/>
      <c r="P402" s="199"/>
      <c r="Q402" s="205"/>
      <c r="R402" s="238"/>
      <c r="S402" s="201"/>
      <c r="T402" s="204"/>
      <c r="U402" s="204"/>
      <c r="V402" s="204"/>
      <c r="W402" s="204"/>
      <c r="X402" s="204"/>
      <c r="Y402" s="204"/>
      <c r="Z402" s="204"/>
      <c r="AA402" s="204"/>
      <c r="AB402" s="204"/>
      <c r="AC402" s="204"/>
      <c r="AD402" s="204"/>
      <c r="AE402" s="204"/>
      <c r="AF402" s="204"/>
      <c r="AG402" s="204"/>
      <c r="AH402" s="204"/>
      <c r="AI402" s="204"/>
      <c r="AJ402" s="204"/>
      <c r="AK402" s="204"/>
      <c r="AL402" s="204"/>
      <c r="AM402" s="204"/>
      <c r="AN402" s="204"/>
      <c r="AO402" s="204"/>
      <c r="AP402" s="204"/>
      <c r="AQ402" s="204"/>
      <c r="AR402" s="204"/>
      <c r="AS402" s="204"/>
      <c r="AT402" s="204"/>
      <c r="AU402" s="204"/>
      <c r="AV402" s="204"/>
      <c r="AW402" s="204"/>
      <c r="AX402" s="204"/>
      <c r="AY402" s="204"/>
      <c r="AZ402" s="237">
        <f t="shared" si="178"/>
        <v>0</v>
      </c>
      <c r="BA402" s="238">
        <f t="shared" si="179"/>
        <v>0</v>
      </c>
      <c r="BB402" s="238">
        <f>BD402/勤務日数!$E$20</f>
        <v>0</v>
      </c>
      <c r="BC402" s="238">
        <f t="shared" si="163"/>
        <v>0</v>
      </c>
      <c r="BD402" s="29">
        <f>(DAY(BE402)*24+HOUR(BE402)+MINUTE(BE402)/60)/勤務日数!$F$17</f>
        <v>0</v>
      </c>
      <c r="BE402" s="202">
        <f t="shared" si="180"/>
        <v>0</v>
      </c>
      <c r="BF402" s="238">
        <f>BH402/勤務日数!$E$20</f>
        <v>0</v>
      </c>
      <c r="BG402" s="238">
        <f t="shared" si="188"/>
        <v>0</v>
      </c>
      <c r="BH402" s="29">
        <f>(DAY(BI402)*24+HOUR(BI402)+MINUTE(BI402)/60)/勤務日数!$F$17</f>
        <v>0</v>
      </c>
      <c r="BI402" s="202">
        <f t="shared" si="181"/>
        <v>0</v>
      </c>
      <c r="BJ402" s="238">
        <f>BL402/勤務日数!$E$20</f>
        <v>0</v>
      </c>
      <c r="BK402" s="238">
        <f t="shared" si="189"/>
        <v>0</v>
      </c>
      <c r="BL402" s="29">
        <f>(DAY(BM402)*24+HOUR(BM402)+MINUTE(BM402)/60)/勤務日数!$F$17</f>
        <v>0</v>
      </c>
      <c r="BM402" s="202">
        <f t="shared" si="182"/>
        <v>0</v>
      </c>
      <c r="BN402" s="238">
        <f>BP402/勤務日数!$E$20</f>
        <v>0</v>
      </c>
      <c r="BO402" s="238">
        <f t="shared" si="185"/>
        <v>0</v>
      </c>
      <c r="BP402" s="29">
        <f>(DAY(BQ402)*24+HOUR(BQ402)+MINUTE(BQ402)/60)/勤務日数!$F$17</f>
        <v>0</v>
      </c>
      <c r="BQ402" s="202">
        <f t="shared" si="183"/>
        <v>0</v>
      </c>
      <c r="BR402" s="238">
        <f>BT402/勤務日数!$E$20</f>
        <v>0</v>
      </c>
      <c r="BS402" s="238">
        <f t="shared" si="186"/>
        <v>0</v>
      </c>
      <c r="BT402" s="29">
        <f>(DAY(BU402)*24+HOUR(BU402)+MINUTE(BU402)/60)/勤務日数!$F$17</f>
        <v>0</v>
      </c>
      <c r="BU402" s="202">
        <f t="shared" si="184"/>
        <v>0</v>
      </c>
    </row>
    <row r="403" spans="1:73" ht="12.6" customHeight="1">
      <c r="A403" s="174" t="str">
        <f t="shared" si="187"/>
        <v/>
      </c>
      <c r="B403" s="240"/>
      <c r="C403" s="240"/>
      <c r="D403" s="310"/>
      <c r="E403" s="286"/>
      <c r="F403" s="286"/>
      <c r="G403" s="286"/>
      <c r="H403" s="286"/>
      <c r="I403" s="286"/>
      <c r="J403" s="286"/>
      <c r="K403" s="286"/>
      <c r="L403" s="286"/>
      <c r="M403" s="286"/>
      <c r="N403" s="286"/>
      <c r="O403" s="287"/>
      <c r="P403" s="199"/>
      <c r="Q403" s="217"/>
      <c r="R403" s="238"/>
      <c r="S403" s="201"/>
      <c r="T403" s="204"/>
      <c r="U403" s="204"/>
      <c r="V403" s="204"/>
      <c r="W403" s="204"/>
      <c r="X403" s="204"/>
      <c r="Y403" s="204"/>
      <c r="Z403" s="204"/>
      <c r="AA403" s="204"/>
      <c r="AB403" s="204"/>
      <c r="AC403" s="204"/>
      <c r="AD403" s="204"/>
      <c r="AE403" s="204"/>
      <c r="AF403" s="204"/>
      <c r="AG403" s="204"/>
      <c r="AH403" s="204"/>
      <c r="AI403" s="204"/>
      <c r="AJ403" s="204"/>
      <c r="AK403" s="204"/>
      <c r="AL403" s="204"/>
      <c r="AM403" s="204"/>
      <c r="AN403" s="204"/>
      <c r="AO403" s="204"/>
      <c r="AP403" s="204"/>
      <c r="AQ403" s="204"/>
      <c r="AR403" s="204"/>
      <c r="AS403" s="204"/>
      <c r="AT403" s="204"/>
      <c r="AU403" s="204"/>
      <c r="AV403" s="204"/>
      <c r="AW403" s="204"/>
      <c r="AX403" s="204"/>
      <c r="AY403" s="204"/>
      <c r="AZ403" s="237">
        <f t="shared" si="178"/>
        <v>0</v>
      </c>
      <c r="BA403" s="238">
        <f t="shared" si="179"/>
        <v>0</v>
      </c>
      <c r="BB403" s="238">
        <f>BD403/勤務日数!$E$20</f>
        <v>0</v>
      </c>
      <c r="BC403" s="238">
        <f t="shared" si="163"/>
        <v>0</v>
      </c>
      <c r="BD403" s="29">
        <f>(DAY(BE403)*24+HOUR(BE403)+MINUTE(BE403)/60)/勤務日数!$F$17</f>
        <v>0</v>
      </c>
      <c r="BE403" s="202">
        <f t="shared" si="180"/>
        <v>0</v>
      </c>
      <c r="BF403" s="238">
        <f>BH403/勤務日数!$E$20</f>
        <v>0</v>
      </c>
      <c r="BG403" s="238">
        <f t="shared" si="188"/>
        <v>0</v>
      </c>
      <c r="BH403" s="29">
        <f>(DAY(BI403)*24+HOUR(BI403)+MINUTE(BI403)/60)/勤務日数!$F$17</f>
        <v>0</v>
      </c>
      <c r="BI403" s="202">
        <f t="shared" si="181"/>
        <v>0</v>
      </c>
      <c r="BJ403" s="238">
        <f>BL403/勤務日数!$E$20</f>
        <v>0</v>
      </c>
      <c r="BK403" s="238">
        <f t="shared" si="189"/>
        <v>0</v>
      </c>
      <c r="BL403" s="29">
        <f>(DAY(BM403)*24+HOUR(BM403)+MINUTE(BM403)/60)/勤務日数!$F$17</f>
        <v>0</v>
      </c>
      <c r="BM403" s="202">
        <f t="shared" si="182"/>
        <v>0</v>
      </c>
      <c r="BN403" s="238">
        <f>BP403/勤務日数!$E$20</f>
        <v>0</v>
      </c>
      <c r="BO403" s="238">
        <f t="shared" si="185"/>
        <v>0</v>
      </c>
      <c r="BP403" s="29">
        <f>(DAY(BQ403)*24+HOUR(BQ403)+MINUTE(BQ403)/60)/勤務日数!$F$17</f>
        <v>0</v>
      </c>
      <c r="BQ403" s="202">
        <f t="shared" si="183"/>
        <v>0</v>
      </c>
      <c r="BR403" s="238">
        <f>BT403/勤務日数!$E$20</f>
        <v>0</v>
      </c>
      <c r="BS403" s="238">
        <f t="shared" si="186"/>
        <v>0</v>
      </c>
      <c r="BT403" s="29">
        <f>(DAY(BU403)*24+HOUR(BU403)+MINUTE(BU403)/60)/勤務日数!$F$17</f>
        <v>0</v>
      </c>
      <c r="BU403" s="202">
        <f t="shared" si="184"/>
        <v>0</v>
      </c>
    </row>
    <row r="404" spans="1:73" ht="12.6" customHeight="1">
      <c r="A404" s="174" t="str">
        <f t="shared" si="187"/>
        <v/>
      </c>
      <c r="B404" s="240"/>
      <c r="C404" s="240"/>
      <c r="D404" s="310"/>
      <c r="E404" s="286"/>
      <c r="F404" s="286"/>
      <c r="G404" s="286"/>
      <c r="H404" s="286"/>
      <c r="I404" s="286"/>
      <c r="J404" s="286"/>
      <c r="K404" s="286"/>
      <c r="L404" s="286"/>
      <c r="M404" s="286"/>
      <c r="N404" s="286"/>
      <c r="O404" s="287"/>
      <c r="P404" s="199"/>
      <c r="Q404" s="205"/>
      <c r="R404" s="238"/>
      <c r="S404" s="201"/>
      <c r="T404" s="204"/>
      <c r="U404" s="204"/>
      <c r="V404" s="204"/>
      <c r="W404" s="204"/>
      <c r="X404" s="204"/>
      <c r="Y404" s="204"/>
      <c r="Z404" s="204"/>
      <c r="AA404" s="204"/>
      <c r="AB404" s="204"/>
      <c r="AC404" s="204"/>
      <c r="AD404" s="204"/>
      <c r="AE404" s="204"/>
      <c r="AF404" s="204"/>
      <c r="AG404" s="204"/>
      <c r="AH404" s="204"/>
      <c r="AI404" s="204"/>
      <c r="AJ404" s="204"/>
      <c r="AK404" s="204"/>
      <c r="AL404" s="204"/>
      <c r="AM404" s="204"/>
      <c r="AN404" s="204"/>
      <c r="AO404" s="204"/>
      <c r="AP404" s="204"/>
      <c r="AQ404" s="204"/>
      <c r="AR404" s="204"/>
      <c r="AS404" s="204"/>
      <c r="AT404" s="204"/>
      <c r="AU404" s="204"/>
      <c r="AV404" s="204"/>
      <c r="AW404" s="204"/>
      <c r="AX404" s="204"/>
      <c r="AY404" s="204"/>
      <c r="AZ404" s="237">
        <f t="shared" si="178"/>
        <v>0</v>
      </c>
      <c r="BA404" s="238">
        <f t="shared" si="179"/>
        <v>0</v>
      </c>
      <c r="BB404" s="238">
        <f>BD404/勤務日数!$E$20</f>
        <v>0</v>
      </c>
      <c r="BC404" s="238">
        <f t="shared" si="163"/>
        <v>0</v>
      </c>
      <c r="BD404" s="29">
        <f>(DAY(BE404)*24+HOUR(BE404)+MINUTE(BE404)/60)/勤務日数!$F$17</f>
        <v>0</v>
      </c>
      <c r="BE404" s="202">
        <f t="shared" si="180"/>
        <v>0</v>
      </c>
      <c r="BF404" s="238">
        <f>BH404/勤務日数!$E$20</f>
        <v>0</v>
      </c>
      <c r="BG404" s="238">
        <f t="shared" si="188"/>
        <v>0</v>
      </c>
      <c r="BH404" s="29">
        <f>(DAY(BI404)*24+HOUR(BI404)+MINUTE(BI404)/60)/勤務日数!$F$17</f>
        <v>0</v>
      </c>
      <c r="BI404" s="202">
        <f t="shared" si="181"/>
        <v>0</v>
      </c>
      <c r="BJ404" s="238">
        <f>BL404/勤務日数!$E$20</f>
        <v>0</v>
      </c>
      <c r="BK404" s="238">
        <f t="shared" si="189"/>
        <v>0</v>
      </c>
      <c r="BL404" s="29">
        <f>(DAY(BM404)*24+HOUR(BM404)+MINUTE(BM404)/60)/勤務日数!$F$17</f>
        <v>0</v>
      </c>
      <c r="BM404" s="202">
        <f t="shared" si="182"/>
        <v>0</v>
      </c>
      <c r="BN404" s="238">
        <f>BP404/勤務日数!$E$20</f>
        <v>0</v>
      </c>
      <c r="BO404" s="238">
        <f t="shared" si="185"/>
        <v>0</v>
      </c>
      <c r="BP404" s="29">
        <f>(DAY(BQ404)*24+HOUR(BQ404)+MINUTE(BQ404)/60)/勤務日数!$F$17</f>
        <v>0</v>
      </c>
      <c r="BQ404" s="202">
        <f t="shared" si="183"/>
        <v>0</v>
      </c>
      <c r="BR404" s="238">
        <f>BT404/勤務日数!$E$20</f>
        <v>0</v>
      </c>
      <c r="BS404" s="238">
        <f t="shared" si="186"/>
        <v>0</v>
      </c>
      <c r="BT404" s="29">
        <f>(DAY(BU404)*24+HOUR(BU404)+MINUTE(BU404)/60)/勤務日数!$F$17</f>
        <v>0</v>
      </c>
      <c r="BU404" s="202">
        <f t="shared" si="184"/>
        <v>0</v>
      </c>
    </row>
    <row r="405" spans="1:73" ht="12.6" customHeight="1">
      <c r="A405" s="174" t="str">
        <f t="shared" si="187"/>
        <v/>
      </c>
      <c r="B405" s="240"/>
      <c r="C405" s="240"/>
      <c r="D405" s="310"/>
      <c r="E405" s="286"/>
      <c r="F405" s="286"/>
      <c r="G405" s="286"/>
      <c r="H405" s="286"/>
      <c r="I405" s="286"/>
      <c r="J405" s="286"/>
      <c r="K405" s="286"/>
      <c r="L405" s="286"/>
      <c r="M405" s="286"/>
      <c r="N405" s="286"/>
      <c r="O405" s="287"/>
      <c r="P405" s="199"/>
      <c r="Q405" s="205"/>
      <c r="R405" s="238"/>
      <c r="S405" s="201"/>
      <c r="T405" s="204"/>
      <c r="U405" s="204"/>
      <c r="V405" s="204"/>
      <c r="W405" s="204"/>
      <c r="X405" s="204"/>
      <c r="Y405" s="204"/>
      <c r="Z405" s="204"/>
      <c r="AA405" s="204"/>
      <c r="AB405" s="204"/>
      <c r="AC405" s="204"/>
      <c r="AD405" s="204"/>
      <c r="AE405" s="204"/>
      <c r="AF405" s="204"/>
      <c r="AG405" s="204"/>
      <c r="AH405" s="204"/>
      <c r="AI405" s="204"/>
      <c r="AJ405" s="204"/>
      <c r="AK405" s="204"/>
      <c r="AL405" s="204"/>
      <c r="AM405" s="204"/>
      <c r="AN405" s="204"/>
      <c r="AO405" s="204"/>
      <c r="AP405" s="204"/>
      <c r="AQ405" s="204"/>
      <c r="AR405" s="204"/>
      <c r="AS405" s="204"/>
      <c r="AT405" s="204"/>
      <c r="AU405" s="204"/>
      <c r="AV405" s="204"/>
      <c r="AW405" s="204"/>
      <c r="AX405" s="204"/>
      <c r="AY405" s="204"/>
      <c r="AZ405" s="237">
        <f t="shared" si="178"/>
        <v>0</v>
      </c>
      <c r="BA405" s="238">
        <f t="shared" si="179"/>
        <v>0</v>
      </c>
      <c r="BB405" s="238">
        <f>BD405/勤務日数!$E$20</f>
        <v>0</v>
      </c>
      <c r="BC405" s="238">
        <f t="shared" si="163"/>
        <v>0</v>
      </c>
      <c r="BD405" s="29">
        <f>(DAY(BE405)*24+HOUR(BE405)+MINUTE(BE405)/60)/勤務日数!$F$17</f>
        <v>0</v>
      </c>
      <c r="BE405" s="202">
        <f t="shared" si="180"/>
        <v>0</v>
      </c>
      <c r="BF405" s="238">
        <f>BH405/勤務日数!$E$20</f>
        <v>0</v>
      </c>
      <c r="BG405" s="238">
        <f t="shared" si="188"/>
        <v>0</v>
      </c>
      <c r="BH405" s="29">
        <f>(DAY(BI405)*24+HOUR(BI405)+MINUTE(BI405)/60)/勤務日数!$F$17</f>
        <v>0</v>
      </c>
      <c r="BI405" s="202">
        <f t="shared" si="181"/>
        <v>0</v>
      </c>
      <c r="BJ405" s="238">
        <f>BL405/勤務日数!$E$20</f>
        <v>0</v>
      </c>
      <c r="BK405" s="238">
        <f t="shared" si="189"/>
        <v>0</v>
      </c>
      <c r="BL405" s="29">
        <f>(DAY(BM405)*24+HOUR(BM405)+MINUTE(BM405)/60)/勤務日数!$F$17</f>
        <v>0</v>
      </c>
      <c r="BM405" s="202">
        <f t="shared" si="182"/>
        <v>0</v>
      </c>
      <c r="BN405" s="238">
        <f>BP405/勤務日数!$E$20</f>
        <v>0</v>
      </c>
      <c r="BO405" s="238">
        <f t="shared" si="185"/>
        <v>0</v>
      </c>
      <c r="BP405" s="29">
        <f>(DAY(BQ405)*24+HOUR(BQ405)+MINUTE(BQ405)/60)/勤務日数!$F$17</f>
        <v>0</v>
      </c>
      <c r="BQ405" s="202">
        <f t="shared" si="183"/>
        <v>0</v>
      </c>
      <c r="BR405" s="238">
        <f>BT405/勤務日数!$E$20</f>
        <v>0</v>
      </c>
      <c r="BS405" s="238">
        <f t="shared" si="186"/>
        <v>0</v>
      </c>
      <c r="BT405" s="29">
        <f>(DAY(BU405)*24+HOUR(BU405)+MINUTE(BU405)/60)/勤務日数!$F$17</f>
        <v>0</v>
      </c>
      <c r="BU405" s="202">
        <f t="shared" si="184"/>
        <v>0</v>
      </c>
    </row>
    <row r="406" spans="1:73" ht="12.6" customHeight="1">
      <c r="A406" s="174" t="str">
        <f t="shared" si="187"/>
        <v/>
      </c>
      <c r="B406" s="240"/>
      <c r="C406" s="240"/>
      <c r="D406" s="310"/>
      <c r="E406" s="286"/>
      <c r="F406" s="286"/>
      <c r="G406" s="286"/>
      <c r="H406" s="286"/>
      <c r="I406" s="286"/>
      <c r="J406" s="286"/>
      <c r="K406" s="286"/>
      <c r="L406" s="286"/>
      <c r="M406" s="286"/>
      <c r="N406" s="286"/>
      <c r="O406" s="287"/>
      <c r="P406" s="199"/>
      <c r="Q406" s="205"/>
      <c r="R406" s="238"/>
      <c r="S406" s="201"/>
      <c r="T406" s="204"/>
      <c r="U406" s="204"/>
      <c r="V406" s="204"/>
      <c r="W406" s="204"/>
      <c r="X406" s="204"/>
      <c r="Y406" s="204"/>
      <c r="Z406" s="204"/>
      <c r="AA406" s="204"/>
      <c r="AB406" s="204"/>
      <c r="AC406" s="204"/>
      <c r="AD406" s="204"/>
      <c r="AE406" s="204"/>
      <c r="AF406" s="204"/>
      <c r="AG406" s="204"/>
      <c r="AH406" s="204"/>
      <c r="AI406" s="204"/>
      <c r="AJ406" s="204"/>
      <c r="AK406" s="204"/>
      <c r="AL406" s="204"/>
      <c r="AM406" s="204"/>
      <c r="AN406" s="204"/>
      <c r="AO406" s="204"/>
      <c r="AP406" s="204"/>
      <c r="AQ406" s="204"/>
      <c r="AR406" s="204"/>
      <c r="AS406" s="204"/>
      <c r="AT406" s="204"/>
      <c r="AU406" s="204"/>
      <c r="AV406" s="204"/>
      <c r="AW406" s="204"/>
      <c r="AX406" s="204"/>
      <c r="AY406" s="204"/>
      <c r="AZ406" s="237">
        <f t="shared" si="178"/>
        <v>0</v>
      </c>
      <c r="BA406" s="238">
        <f t="shared" si="179"/>
        <v>0</v>
      </c>
      <c r="BB406" s="238">
        <f>BD406/勤務日数!$E$20</f>
        <v>0</v>
      </c>
      <c r="BC406" s="238">
        <f t="shared" si="163"/>
        <v>0</v>
      </c>
      <c r="BD406" s="29">
        <f>(DAY(BE406)*24+HOUR(BE406)+MINUTE(BE406)/60)/勤務日数!$F$17</f>
        <v>0</v>
      </c>
      <c r="BE406" s="202">
        <f t="shared" si="180"/>
        <v>0</v>
      </c>
      <c r="BF406" s="238">
        <f>BH406/勤務日数!$E$20</f>
        <v>0</v>
      </c>
      <c r="BG406" s="238">
        <f t="shared" si="188"/>
        <v>0</v>
      </c>
      <c r="BH406" s="29">
        <f>(DAY(BI406)*24+HOUR(BI406)+MINUTE(BI406)/60)/勤務日数!$F$17</f>
        <v>0</v>
      </c>
      <c r="BI406" s="202">
        <f t="shared" si="181"/>
        <v>0</v>
      </c>
      <c r="BJ406" s="238">
        <f>BL406/勤務日数!$E$20</f>
        <v>0</v>
      </c>
      <c r="BK406" s="238">
        <f t="shared" si="189"/>
        <v>0</v>
      </c>
      <c r="BL406" s="29">
        <f>(DAY(BM406)*24+HOUR(BM406)+MINUTE(BM406)/60)/勤務日数!$F$17</f>
        <v>0</v>
      </c>
      <c r="BM406" s="202">
        <f t="shared" si="182"/>
        <v>0</v>
      </c>
      <c r="BN406" s="238">
        <f>BP406/勤務日数!$E$20</f>
        <v>0</v>
      </c>
      <c r="BO406" s="238">
        <f t="shared" si="185"/>
        <v>0</v>
      </c>
      <c r="BP406" s="29">
        <f>(DAY(BQ406)*24+HOUR(BQ406)+MINUTE(BQ406)/60)/勤務日数!$F$17</f>
        <v>0</v>
      </c>
      <c r="BQ406" s="202">
        <f t="shared" si="183"/>
        <v>0</v>
      </c>
      <c r="BR406" s="238">
        <f>BT406/勤務日数!$E$20</f>
        <v>0</v>
      </c>
      <c r="BS406" s="238">
        <f t="shared" si="186"/>
        <v>0</v>
      </c>
      <c r="BT406" s="29">
        <f>(DAY(BU406)*24+HOUR(BU406)+MINUTE(BU406)/60)/勤務日数!$F$17</f>
        <v>0</v>
      </c>
      <c r="BU406" s="202">
        <f t="shared" si="184"/>
        <v>0</v>
      </c>
    </row>
    <row r="407" spans="1:73" ht="12.6" customHeight="1">
      <c r="A407" s="174" t="str">
        <f t="shared" si="187"/>
        <v/>
      </c>
      <c r="B407" s="240"/>
      <c r="C407" s="240"/>
      <c r="D407" s="310"/>
      <c r="E407" s="286"/>
      <c r="F407" s="286"/>
      <c r="G407" s="286"/>
      <c r="H407" s="286"/>
      <c r="I407" s="286"/>
      <c r="J407" s="286"/>
      <c r="K407" s="286"/>
      <c r="L407" s="286"/>
      <c r="M407" s="286"/>
      <c r="N407" s="286"/>
      <c r="O407" s="287"/>
      <c r="P407" s="199"/>
      <c r="Q407" s="217"/>
      <c r="R407" s="238"/>
      <c r="S407" s="201"/>
      <c r="T407" s="204"/>
      <c r="U407" s="204"/>
      <c r="V407" s="204"/>
      <c r="W407" s="204"/>
      <c r="X407" s="204"/>
      <c r="Y407" s="204"/>
      <c r="Z407" s="204"/>
      <c r="AA407" s="204"/>
      <c r="AB407" s="204"/>
      <c r="AC407" s="204"/>
      <c r="AD407" s="204"/>
      <c r="AE407" s="204"/>
      <c r="AF407" s="204"/>
      <c r="AG407" s="204"/>
      <c r="AH407" s="204"/>
      <c r="AI407" s="204"/>
      <c r="AJ407" s="204"/>
      <c r="AK407" s="204"/>
      <c r="AL407" s="204"/>
      <c r="AM407" s="204"/>
      <c r="AN407" s="204"/>
      <c r="AO407" s="204"/>
      <c r="AP407" s="204"/>
      <c r="AQ407" s="204"/>
      <c r="AR407" s="204"/>
      <c r="AS407" s="204"/>
      <c r="AT407" s="204"/>
      <c r="AU407" s="204"/>
      <c r="AV407" s="204"/>
      <c r="AW407" s="204"/>
      <c r="AX407" s="204"/>
      <c r="AY407" s="204"/>
      <c r="AZ407" s="237">
        <f t="shared" si="178"/>
        <v>0</v>
      </c>
      <c r="BA407" s="238">
        <f t="shared" si="179"/>
        <v>0</v>
      </c>
      <c r="BB407" s="238">
        <f>BD407/勤務日数!$E$20</f>
        <v>0</v>
      </c>
      <c r="BC407" s="238">
        <f t="shared" si="163"/>
        <v>0</v>
      </c>
      <c r="BD407" s="29">
        <f>(DAY(BE407)*24+HOUR(BE407)+MINUTE(BE407)/60)/勤務日数!$F$17</f>
        <v>0</v>
      </c>
      <c r="BE407" s="202">
        <f t="shared" si="180"/>
        <v>0</v>
      </c>
      <c r="BF407" s="238">
        <f>BH407/勤務日数!$E$20</f>
        <v>0</v>
      </c>
      <c r="BG407" s="238">
        <f t="shared" si="188"/>
        <v>0</v>
      </c>
      <c r="BH407" s="29">
        <f>(DAY(BI407)*24+HOUR(BI407)+MINUTE(BI407)/60)/勤務日数!$F$17</f>
        <v>0</v>
      </c>
      <c r="BI407" s="202">
        <f t="shared" si="181"/>
        <v>0</v>
      </c>
      <c r="BJ407" s="238">
        <f>BL407/勤務日数!$E$20</f>
        <v>0</v>
      </c>
      <c r="BK407" s="238">
        <f t="shared" si="189"/>
        <v>0</v>
      </c>
      <c r="BL407" s="29">
        <f>(DAY(BM407)*24+HOUR(BM407)+MINUTE(BM407)/60)/勤務日数!$F$17</f>
        <v>0</v>
      </c>
      <c r="BM407" s="202">
        <f t="shared" si="182"/>
        <v>0</v>
      </c>
      <c r="BN407" s="238">
        <f>BP407/勤務日数!$E$20</f>
        <v>0</v>
      </c>
      <c r="BO407" s="238">
        <f t="shared" si="185"/>
        <v>0</v>
      </c>
      <c r="BP407" s="29">
        <f>(DAY(BQ407)*24+HOUR(BQ407)+MINUTE(BQ407)/60)/勤務日数!$F$17</f>
        <v>0</v>
      </c>
      <c r="BQ407" s="202">
        <f t="shared" si="183"/>
        <v>0</v>
      </c>
      <c r="BR407" s="238">
        <f>BT407/勤務日数!$E$20</f>
        <v>0</v>
      </c>
      <c r="BS407" s="238">
        <f t="shared" si="186"/>
        <v>0</v>
      </c>
      <c r="BT407" s="29">
        <f>(DAY(BU407)*24+HOUR(BU407)+MINUTE(BU407)/60)/勤務日数!$F$17</f>
        <v>0</v>
      </c>
      <c r="BU407" s="202">
        <f t="shared" si="184"/>
        <v>0</v>
      </c>
    </row>
    <row r="408" spans="1:73" ht="12.6" customHeight="1">
      <c r="A408" s="174" t="str">
        <f t="shared" si="187"/>
        <v/>
      </c>
      <c r="B408" s="240"/>
      <c r="C408" s="240"/>
      <c r="D408" s="310"/>
      <c r="E408" s="286"/>
      <c r="F408" s="286"/>
      <c r="G408" s="286"/>
      <c r="H408" s="286"/>
      <c r="I408" s="286"/>
      <c r="J408" s="286"/>
      <c r="K408" s="286"/>
      <c r="L408" s="286"/>
      <c r="M408" s="286"/>
      <c r="N408" s="286"/>
      <c r="O408" s="287"/>
      <c r="P408" s="199"/>
      <c r="Q408" s="205"/>
      <c r="R408" s="238"/>
      <c r="S408" s="201"/>
      <c r="T408" s="204"/>
      <c r="U408" s="204"/>
      <c r="V408" s="204"/>
      <c r="W408" s="204"/>
      <c r="X408" s="204"/>
      <c r="Y408" s="204"/>
      <c r="Z408" s="204"/>
      <c r="AA408" s="204"/>
      <c r="AB408" s="204"/>
      <c r="AC408" s="204"/>
      <c r="AD408" s="204"/>
      <c r="AE408" s="204"/>
      <c r="AF408" s="204"/>
      <c r="AG408" s="204"/>
      <c r="AH408" s="204"/>
      <c r="AI408" s="204"/>
      <c r="AJ408" s="204"/>
      <c r="AK408" s="204"/>
      <c r="AL408" s="204"/>
      <c r="AM408" s="204"/>
      <c r="AN408" s="204"/>
      <c r="AO408" s="204"/>
      <c r="AP408" s="204"/>
      <c r="AQ408" s="204"/>
      <c r="AR408" s="204"/>
      <c r="AS408" s="204"/>
      <c r="AT408" s="204"/>
      <c r="AU408" s="204"/>
      <c r="AV408" s="204"/>
      <c r="AW408" s="204"/>
      <c r="AX408" s="204"/>
      <c r="AY408" s="204"/>
      <c r="AZ408" s="237">
        <f t="shared" si="178"/>
        <v>0</v>
      </c>
      <c r="BA408" s="238">
        <f t="shared" si="179"/>
        <v>0</v>
      </c>
      <c r="BB408" s="238">
        <f>BD408/勤務日数!$E$20</f>
        <v>0</v>
      </c>
      <c r="BC408" s="238">
        <f t="shared" si="163"/>
        <v>0</v>
      </c>
      <c r="BD408" s="29">
        <f>(DAY(BE408)*24+HOUR(BE408)+MINUTE(BE408)/60)/勤務日数!$F$17</f>
        <v>0</v>
      </c>
      <c r="BE408" s="202">
        <f t="shared" si="180"/>
        <v>0</v>
      </c>
      <c r="BF408" s="238">
        <f>BH408/勤務日数!$E$20</f>
        <v>0</v>
      </c>
      <c r="BG408" s="238">
        <f t="shared" si="188"/>
        <v>0</v>
      </c>
      <c r="BH408" s="29">
        <f>(DAY(BI408)*24+HOUR(BI408)+MINUTE(BI408)/60)/勤務日数!$F$17</f>
        <v>0</v>
      </c>
      <c r="BI408" s="202">
        <f t="shared" si="181"/>
        <v>0</v>
      </c>
      <c r="BJ408" s="238">
        <f>BL408/勤務日数!$E$20</f>
        <v>0</v>
      </c>
      <c r="BK408" s="238">
        <f t="shared" si="189"/>
        <v>0</v>
      </c>
      <c r="BL408" s="29">
        <f>(DAY(BM408)*24+HOUR(BM408)+MINUTE(BM408)/60)/勤務日数!$F$17</f>
        <v>0</v>
      </c>
      <c r="BM408" s="202">
        <f t="shared" si="182"/>
        <v>0</v>
      </c>
      <c r="BN408" s="238">
        <f>BP408/勤務日数!$E$20</f>
        <v>0</v>
      </c>
      <c r="BO408" s="238">
        <f t="shared" si="185"/>
        <v>0</v>
      </c>
      <c r="BP408" s="29">
        <f>(DAY(BQ408)*24+HOUR(BQ408)+MINUTE(BQ408)/60)/勤務日数!$F$17</f>
        <v>0</v>
      </c>
      <c r="BQ408" s="202">
        <f t="shared" si="183"/>
        <v>0</v>
      </c>
      <c r="BR408" s="238">
        <f>BT408/勤務日数!$E$20</f>
        <v>0</v>
      </c>
      <c r="BS408" s="238">
        <f t="shared" si="186"/>
        <v>0</v>
      </c>
      <c r="BT408" s="29">
        <f>(DAY(BU408)*24+HOUR(BU408)+MINUTE(BU408)/60)/勤務日数!$F$17</f>
        <v>0</v>
      </c>
      <c r="BU408" s="202">
        <f t="shared" si="184"/>
        <v>0</v>
      </c>
    </row>
    <row r="409" spans="1:73" ht="12.6" customHeight="1">
      <c r="A409" s="174" t="str">
        <f t="shared" si="187"/>
        <v/>
      </c>
      <c r="B409" s="240"/>
      <c r="C409" s="240"/>
      <c r="D409" s="310"/>
      <c r="E409" s="286"/>
      <c r="F409" s="286"/>
      <c r="G409" s="286"/>
      <c r="H409" s="286"/>
      <c r="I409" s="286"/>
      <c r="J409" s="286"/>
      <c r="K409" s="286"/>
      <c r="L409" s="286"/>
      <c r="M409" s="286"/>
      <c r="N409" s="286"/>
      <c r="O409" s="287"/>
      <c r="P409" s="199"/>
      <c r="Q409" s="205"/>
      <c r="R409" s="238"/>
      <c r="S409" s="201"/>
      <c r="T409" s="204"/>
      <c r="U409" s="204"/>
      <c r="V409" s="204"/>
      <c r="W409" s="204"/>
      <c r="X409" s="204"/>
      <c r="Y409" s="204"/>
      <c r="Z409" s="204"/>
      <c r="AA409" s="204"/>
      <c r="AB409" s="204"/>
      <c r="AC409" s="204"/>
      <c r="AD409" s="204"/>
      <c r="AE409" s="204"/>
      <c r="AF409" s="204"/>
      <c r="AG409" s="204"/>
      <c r="AH409" s="204"/>
      <c r="AI409" s="204"/>
      <c r="AJ409" s="204"/>
      <c r="AK409" s="204"/>
      <c r="AL409" s="204"/>
      <c r="AM409" s="204"/>
      <c r="AN409" s="204"/>
      <c r="AO409" s="204"/>
      <c r="AP409" s="204"/>
      <c r="AQ409" s="204"/>
      <c r="AR409" s="204"/>
      <c r="AS409" s="204"/>
      <c r="AT409" s="204"/>
      <c r="AU409" s="204"/>
      <c r="AV409" s="204"/>
      <c r="AW409" s="204"/>
      <c r="AX409" s="204"/>
      <c r="AY409" s="204"/>
      <c r="AZ409" s="237">
        <f t="shared" si="178"/>
        <v>0</v>
      </c>
      <c r="BA409" s="238">
        <f t="shared" si="179"/>
        <v>0</v>
      </c>
      <c r="BB409" s="238">
        <f>BD409/勤務日数!$E$20</f>
        <v>0</v>
      </c>
      <c r="BC409" s="238">
        <f t="shared" si="163"/>
        <v>0</v>
      </c>
      <c r="BD409" s="29">
        <f>(DAY(BE409)*24+HOUR(BE409)+MINUTE(BE409)/60)/勤務日数!$F$17</f>
        <v>0</v>
      </c>
      <c r="BE409" s="202">
        <f t="shared" si="180"/>
        <v>0</v>
      </c>
      <c r="BF409" s="238">
        <f>BH409/勤務日数!$E$20</f>
        <v>0</v>
      </c>
      <c r="BG409" s="238">
        <f t="shared" si="188"/>
        <v>0</v>
      </c>
      <c r="BH409" s="29">
        <f>(DAY(BI409)*24+HOUR(BI409)+MINUTE(BI409)/60)/勤務日数!$F$17</f>
        <v>0</v>
      </c>
      <c r="BI409" s="202">
        <f t="shared" si="181"/>
        <v>0</v>
      </c>
      <c r="BJ409" s="238">
        <f>BL409/勤務日数!$E$20</f>
        <v>0</v>
      </c>
      <c r="BK409" s="238">
        <f t="shared" si="189"/>
        <v>0</v>
      </c>
      <c r="BL409" s="29">
        <f>(DAY(BM409)*24+HOUR(BM409)+MINUTE(BM409)/60)/勤務日数!$F$17</f>
        <v>0</v>
      </c>
      <c r="BM409" s="202">
        <f t="shared" si="182"/>
        <v>0</v>
      </c>
      <c r="BN409" s="238">
        <f>BP409/勤務日数!$E$20</f>
        <v>0</v>
      </c>
      <c r="BO409" s="238">
        <f t="shared" si="185"/>
        <v>0</v>
      </c>
      <c r="BP409" s="29">
        <f>(DAY(BQ409)*24+HOUR(BQ409)+MINUTE(BQ409)/60)/勤務日数!$F$17</f>
        <v>0</v>
      </c>
      <c r="BQ409" s="202">
        <f t="shared" si="183"/>
        <v>0</v>
      </c>
      <c r="BR409" s="238">
        <f>BT409/勤務日数!$E$20</f>
        <v>0</v>
      </c>
      <c r="BS409" s="238">
        <f t="shared" si="186"/>
        <v>0</v>
      </c>
      <c r="BT409" s="29">
        <f>(DAY(BU409)*24+HOUR(BU409)+MINUTE(BU409)/60)/勤務日数!$F$17</f>
        <v>0</v>
      </c>
      <c r="BU409" s="202">
        <f t="shared" si="184"/>
        <v>0</v>
      </c>
    </row>
    <row r="410" spans="1:73" ht="12.6" customHeight="1">
      <c r="A410" s="174" t="str">
        <f t="shared" si="187"/>
        <v/>
      </c>
      <c r="B410" s="240"/>
      <c r="C410" s="240"/>
      <c r="D410" s="310"/>
      <c r="E410" s="286"/>
      <c r="F410" s="286"/>
      <c r="G410" s="286"/>
      <c r="H410" s="286"/>
      <c r="I410" s="286"/>
      <c r="J410" s="286"/>
      <c r="K410" s="286"/>
      <c r="L410" s="286"/>
      <c r="M410" s="286"/>
      <c r="N410" s="286"/>
      <c r="O410" s="287"/>
      <c r="P410" s="199"/>
      <c r="Q410" s="205"/>
      <c r="R410" s="238"/>
      <c r="S410" s="201"/>
      <c r="T410" s="204"/>
      <c r="U410" s="204"/>
      <c r="V410" s="204"/>
      <c r="W410" s="204"/>
      <c r="X410" s="204"/>
      <c r="Y410" s="204"/>
      <c r="Z410" s="204"/>
      <c r="AA410" s="204"/>
      <c r="AB410" s="204"/>
      <c r="AC410" s="204"/>
      <c r="AD410" s="204"/>
      <c r="AE410" s="204"/>
      <c r="AF410" s="204"/>
      <c r="AG410" s="204"/>
      <c r="AH410" s="204"/>
      <c r="AI410" s="204"/>
      <c r="AJ410" s="204"/>
      <c r="AK410" s="204"/>
      <c r="AL410" s="204"/>
      <c r="AM410" s="204"/>
      <c r="AN410" s="204"/>
      <c r="AO410" s="204"/>
      <c r="AP410" s="204"/>
      <c r="AQ410" s="204"/>
      <c r="AR410" s="204"/>
      <c r="AS410" s="204"/>
      <c r="AT410" s="204"/>
      <c r="AU410" s="204"/>
      <c r="AV410" s="204"/>
      <c r="AW410" s="204"/>
      <c r="AX410" s="204"/>
      <c r="AY410" s="204"/>
      <c r="AZ410" s="237">
        <f t="shared" si="178"/>
        <v>0</v>
      </c>
      <c r="BA410" s="238">
        <f t="shared" si="179"/>
        <v>0</v>
      </c>
      <c r="BB410" s="238">
        <f>BD410/勤務日数!$E$20</f>
        <v>0</v>
      </c>
      <c r="BC410" s="238">
        <f t="shared" si="163"/>
        <v>0</v>
      </c>
      <c r="BD410" s="29">
        <f>(DAY(BE410)*24+HOUR(BE410)+MINUTE(BE410)/60)/勤務日数!$F$17</f>
        <v>0</v>
      </c>
      <c r="BE410" s="202">
        <f t="shared" si="180"/>
        <v>0</v>
      </c>
      <c r="BF410" s="238">
        <f>BH410/勤務日数!$E$20</f>
        <v>0</v>
      </c>
      <c r="BG410" s="238">
        <f t="shared" si="188"/>
        <v>0</v>
      </c>
      <c r="BH410" s="29">
        <f>(DAY(BI410)*24+HOUR(BI410)+MINUTE(BI410)/60)/勤務日数!$F$17</f>
        <v>0</v>
      </c>
      <c r="BI410" s="202">
        <f t="shared" si="181"/>
        <v>0</v>
      </c>
      <c r="BJ410" s="238">
        <f>BL410/勤務日数!$E$20</f>
        <v>0</v>
      </c>
      <c r="BK410" s="238">
        <f t="shared" si="189"/>
        <v>0</v>
      </c>
      <c r="BL410" s="29">
        <f>(DAY(BM410)*24+HOUR(BM410)+MINUTE(BM410)/60)/勤務日数!$F$17</f>
        <v>0</v>
      </c>
      <c r="BM410" s="202">
        <f t="shared" si="182"/>
        <v>0</v>
      </c>
      <c r="BN410" s="238">
        <f>BP410/勤務日数!$E$20</f>
        <v>0</v>
      </c>
      <c r="BO410" s="238">
        <f t="shared" si="185"/>
        <v>0</v>
      </c>
      <c r="BP410" s="29">
        <f>(DAY(BQ410)*24+HOUR(BQ410)+MINUTE(BQ410)/60)/勤務日数!$F$17</f>
        <v>0</v>
      </c>
      <c r="BQ410" s="202">
        <f t="shared" si="183"/>
        <v>0</v>
      </c>
      <c r="BR410" s="238">
        <f>BT410/勤務日数!$E$20</f>
        <v>0</v>
      </c>
      <c r="BS410" s="238">
        <f t="shared" si="186"/>
        <v>0</v>
      </c>
      <c r="BT410" s="29">
        <f>(DAY(BU410)*24+HOUR(BU410)+MINUTE(BU410)/60)/勤務日数!$F$17</f>
        <v>0</v>
      </c>
      <c r="BU410" s="202">
        <f t="shared" si="184"/>
        <v>0</v>
      </c>
    </row>
    <row r="411" spans="1:73" ht="12.6" customHeight="1">
      <c r="A411" s="174" t="str">
        <f t="shared" si="187"/>
        <v/>
      </c>
      <c r="B411" s="240"/>
      <c r="C411" s="240"/>
      <c r="D411" s="310"/>
      <c r="E411" s="286"/>
      <c r="F411" s="286"/>
      <c r="G411" s="286"/>
      <c r="H411" s="286"/>
      <c r="I411" s="286"/>
      <c r="J411" s="286"/>
      <c r="K411" s="286"/>
      <c r="L411" s="286"/>
      <c r="M411" s="286"/>
      <c r="N411" s="286"/>
      <c r="O411" s="287"/>
      <c r="P411" s="199"/>
      <c r="Q411" s="205"/>
      <c r="R411" s="238"/>
      <c r="S411" s="201"/>
      <c r="T411" s="204"/>
      <c r="U411" s="204"/>
      <c r="V411" s="204"/>
      <c r="W411" s="204"/>
      <c r="X411" s="204"/>
      <c r="Y411" s="204"/>
      <c r="Z411" s="204"/>
      <c r="AA411" s="204"/>
      <c r="AB411" s="204"/>
      <c r="AC411" s="204"/>
      <c r="AD411" s="204"/>
      <c r="AE411" s="204"/>
      <c r="AF411" s="204"/>
      <c r="AG411" s="204"/>
      <c r="AH411" s="204"/>
      <c r="AI411" s="204"/>
      <c r="AJ411" s="204"/>
      <c r="AK411" s="204"/>
      <c r="AL411" s="204"/>
      <c r="AM411" s="204"/>
      <c r="AN411" s="204"/>
      <c r="AO411" s="204"/>
      <c r="AP411" s="204"/>
      <c r="AQ411" s="204"/>
      <c r="AR411" s="204"/>
      <c r="AS411" s="204"/>
      <c r="AT411" s="204"/>
      <c r="AU411" s="204"/>
      <c r="AV411" s="204"/>
      <c r="AW411" s="204"/>
      <c r="AX411" s="204"/>
      <c r="AY411" s="204"/>
      <c r="AZ411" s="237">
        <f t="shared" si="178"/>
        <v>0</v>
      </c>
      <c r="BA411" s="238">
        <f t="shared" si="179"/>
        <v>0</v>
      </c>
      <c r="BB411" s="238">
        <f>BD411/勤務日数!$E$20</f>
        <v>0</v>
      </c>
      <c r="BC411" s="238">
        <f t="shared" si="163"/>
        <v>0</v>
      </c>
      <c r="BD411" s="29">
        <f>(DAY(BE411)*24+HOUR(BE411)+MINUTE(BE411)/60)/勤務日数!$F$17</f>
        <v>0</v>
      </c>
      <c r="BE411" s="202">
        <f t="shared" si="180"/>
        <v>0</v>
      </c>
      <c r="BF411" s="238">
        <f>BH411/勤務日数!$E$20</f>
        <v>0</v>
      </c>
      <c r="BG411" s="238">
        <f t="shared" si="188"/>
        <v>0</v>
      </c>
      <c r="BH411" s="29">
        <f>(DAY(BI411)*24+HOUR(BI411)+MINUTE(BI411)/60)/勤務日数!$F$17</f>
        <v>0</v>
      </c>
      <c r="BI411" s="202">
        <f t="shared" si="181"/>
        <v>0</v>
      </c>
      <c r="BJ411" s="238">
        <f>BL411/勤務日数!$E$20</f>
        <v>0</v>
      </c>
      <c r="BK411" s="238">
        <f t="shared" si="189"/>
        <v>0</v>
      </c>
      <c r="BL411" s="29">
        <f>(DAY(BM411)*24+HOUR(BM411)+MINUTE(BM411)/60)/勤務日数!$F$17</f>
        <v>0</v>
      </c>
      <c r="BM411" s="202">
        <f t="shared" si="182"/>
        <v>0</v>
      </c>
      <c r="BN411" s="238">
        <f>BP411/勤務日数!$E$20</f>
        <v>0</v>
      </c>
      <c r="BO411" s="238">
        <f t="shared" si="185"/>
        <v>0</v>
      </c>
      <c r="BP411" s="29">
        <f>(DAY(BQ411)*24+HOUR(BQ411)+MINUTE(BQ411)/60)/勤務日数!$F$17</f>
        <v>0</v>
      </c>
      <c r="BQ411" s="202">
        <f t="shared" si="183"/>
        <v>0</v>
      </c>
      <c r="BR411" s="238">
        <f>BT411/勤務日数!$E$20</f>
        <v>0</v>
      </c>
      <c r="BS411" s="238">
        <f t="shared" si="186"/>
        <v>0</v>
      </c>
      <c r="BT411" s="29">
        <f>(DAY(BU411)*24+HOUR(BU411)+MINUTE(BU411)/60)/勤務日数!$F$17</f>
        <v>0</v>
      </c>
      <c r="BU411" s="202">
        <f t="shared" si="184"/>
        <v>0</v>
      </c>
    </row>
    <row r="412" spans="1:73" ht="12.6" customHeight="1">
      <c r="A412" s="174" t="str">
        <f t="shared" si="187"/>
        <v/>
      </c>
      <c r="B412" s="240"/>
      <c r="C412" s="240"/>
      <c r="D412" s="310"/>
      <c r="E412" s="286"/>
      <c r="F412" s="286"/>
      <c r="G412" s="286"/>
      <c r="H412" s="286"/>
      <c r="I412" s="286"/>
      <c r="J412" s="286"/>
      <c r="K412" s="286"/>
      <c r="L412" s="286"/>
      <c r="M412" s="286"/>
      <c r="N412" s="286"/>
      <c r="O412" s="287"/>
      <c r="P412" s="199"/>
      <c r="Q412" s="205"/>
      <c r="R412" s="238"/>
      <c r="S412" s="201"/>
      <c r="T412" s="204"/>
      <c r="U412" s="204"/>
      <c r="V412" s="204"/>
      <c r="W412" s="204"/>
      <c r="X412" s="204"/>
      <c r="Y412" s="204"/>
      <c r="Z412" s="204"/>
      <c r="AA412" s="204"/>
      <c r="AB412" s="204"/>
      <c r="AC412" s="204"/>
      <c r="AD412" s="204"/>
      <c r="AE412" s="204"/>
      <c r="AF412" s="204"/>
      <c r="AG412" s="204"/>
      <c r="AH412" s="204"/>
      <c r="AI412" s="204"/>
      <c r="AJ412" s="204"/>
      <c r="AK412" s="204"/>
      <c r="AL412" s="204"/>
      <c r="AM412" s="204"/>
      <c r="AN412" s="204"/>
      <c r="AO412" s="204"/>
      <c r="AP412" s="204"/>
      <c r="AQ412" s="204"/>
      <c r="AR412" s="204"/>
      <c r="AS412" s="204"/>
      <c r="AT412" s="204"/>
      <c r="AU412" s="204"/>
      <c r="AV412" s="204"/>
      <c r="AW412" s="204"/>
      <c r="AX412" s="204"/>
      <c r="AY412" s="204"/>
      <c r="AZ412" s="237">
        <f t="shared" si="178"/>
        <v>0</v>
      </c>
      <c r="BA412" s="238">
        <f t="shared" si="179"/>
        <v>0</v>
      </c>
      <c r="BB412" s="238">
        <f>BD412/勤務日数!$E$20</f>
        <v>0</v>
      </c>
      <c r="BC412" s="238">
        <f t="shared" si="163"/>
        <v>0</v>
      </c>
      <c r="BD412" s="29">
        <f>(DAY(BE412)*24+HOUR(BE412)+MINUTE(BE412)/60)/勤務日数!$F$17</f>
        <v>0</v>
      </c>
      <c r="BE412" s="202">
        <f t="shared" si="180"/>
        <v>0</v>
      </c>
      <c r="BF412" s="238">
        <f>BH412/勤務日数!$E$20</f>
        <v>0</v>
      </c>
      <c r="BG412" s="238">
        <f t="shared" si="188"/>
        <v>0</v>
      </c>
      <c r="BH412" s="29">
        <f>(DAY(BI412)*24+HOUR(BI412)+MINUTE(BI412)/60)/勤務日数!$F$17</f>
        <v>0</v>
      </c>
      <c r="BI412" s="202">
        <f t="shared" si="181"/>
        <v>0</v>
      </c>
      <c r="BJ412" s="238">
        <f>BL412/勤務日数!$E$20</f>
        <v>0</v>
      </c>
      <c r="BK412" s="238">
        <f t="shared" si="189"/>
        <v>0</v>
      </c>
      <c r="BL412" s="29">
        <f>(DAY(BM412)*24+HOUR(BM412)+MINUTE(BM412)/60)/勤務日数!$F$17</f>
        <v>0</v>
      </c>
      <c r="BM412" s="202">
        <f t="shared" si="182"/>
        <v>0</v>
      </c>
      <c r="BN412" s="238">
        <f>BP412/勤務日数!$E$20</f>
        <v>0</v>
      </c>
      <c r="BO412" s="238">
        <f t="shared" si="185"/>
        <v>0</v>
      </c>
      <c r="BP412" s="29">
        <f>(DAY(BQ412)*24+HOUR(BQ412)+MINUTE(BQ412)/60)/勤務日数!$F$17</f>
        <v>0</v>
      </c>
      <c r="BQ412" s="202">
        <f t="shared" si="183"/>
        <v>0</v>
      </c>
      <c r="BR412" s="238">
        <f>BT412/勤務日数!$E$20</f>
        <v>0</v>
      </c>
      <c r="BS412" s="238">
        <f t="shared" si="186"/>
        <v>0</v>
      </c>
      <c r="BT412" s="29">
        <f>(DAY(BU412)*24+HOUR(BU412)+MINUTE(BU412)/60)/勤務日数!$F$17</f>
        <v>0</v>
      </c>
      <c r="BU412" s="202">
        <f t="shared" si="184"/>
        <v>0</v>
      </c>
    </row>
    <row r="413" spans="1:73" ht="12.6" customHeight="1">
      <c r="A413" s="174" t="str">
        <f t="shared" si="187"/>
        <v/>
      </c>
      <c r="B413" s="240"/>
      <c r="C413" s="240"/>
      <c r="D413" s="310"/>
      <c r="E413" s="286"/>
      <c r="F413" s="286"/>
      <c r="G413" s="286"/>
      <c r="H413" s="286"/>
      <c r="I413" s="286"/>
      <c r="J413" s="286"/>
      <c r="K413" s="286"/>
      <c r="L413" s="286"/>
      <c r="M413" s="286"/>
      <c r="N413" s="286"/>
      <c r="O413" s="287"/>
      <c r="P413" s="199"/>
      <c r="Q413" s="205"/>
      <c r="R413" s="238"/>
      <c r="S413" s="201"/>
      <c r="T413" s="204"/>
      <c r="U413" s="204"/>
      <c r="V413" s="204"/>
      <c r="W413" s="204"/>
      <c r="X413" s="204"/>
      <c r="Y413" s="204"/>
      <c r="Z413" s="204"/>
      <c r="AA413" s="204"/>
      <c r="AB413" s="204"/>
      <c r="AC413" s="204"/>
      <c r="AD413" s="204"/>
      <c r="AE413" s="204"/>
      <c r="AF413" s="204"/>
      <c r="AG413" s="204"/>
      <c r="AH413" s="204"/>
      <c r="AI413" s="204"/>
      <c r="AJ413" s="204"/>
      <c r="AK413" s="204"/>
      <c r="AL413" s="204"/>
      <c r="AM413" s="204"/>
      <c r="AN413" s="204"/>
      <c r="AO413" s="204"/>
      <c r="AP413" s="204"/>
      <c r="AQ413" s="204"/>
      <c r="AR413" s="204"/>
      <c r="AS413" s="204"/>
      <c r="AT413" s="204"/>
      <c r="AU413" s="204"/>
      <c r="AV413" s="204"/>
      <c r="AW413" s="204"/>
      <c r="AX413" s="204"/>
      <c r="AY413" s="204"/>
      <c r="AZ413" s="237">
        <f t="shared" si="178"/>
        <v>0</v>
      </c>
      <c r="BA413" s="238">
        <f t="shared" si="179"/>
        <v>0</v>
      </c>
      <c r="BB413" s="238">
        <f>BD413/勤務日数!$E$20</f>
        <v>0</v>
      </c>
      <c r="BC413" s="238">
        <f t="shared" si="163"/>
        <v>0</v>
      </c>
      <c r="BD413" s="29">
        <f>(DAY(BE413)*24+HOUR(BE413)+MINUTE(BE413)/60)/勤務日数!$F$17</f>
        <v>0</v>
      </c>
      <c r="BE413" s="202">
        <f t="shared" si="180"/>
        <v>0</v>
      </c>
      <c r="BF413" s="238">
        <f>BH413/勤務日数!$E$20</f>
        <v>0</v>
      </c>
      <c r="BG413" s="238">
        <f t="shared" si="188"/>
        <v>0</v>
      </c>
      <c r="BH413" s="29">
        <f>(DAY(BI413)*24+HOUR(BI413)+MINUTE(BI413)/60)/勤務日数!$F$17</f>
        <v>0</v>
      </c>
      <c r="BI413" s="202">
        <f t="shared" si="181"/>
        <v>0</v>
      </c>
      <c r="BJ413" s="238">
        <f>BL413/勤務日数!$E$20</f>
        <v>0</v>
      </c>
      <c r="BK413" s="238">
        <f t="shared" si="189"/>
        <v>0</v>
      </c>
      <c r="BL413" s="29">
        <f>(DAY(BM413)*24+HOUR(BM413)+MINUTE(BM413)/60)/勤務日数!$F$17</f>
        <v>0</v>
      </c>
      <c r="BM413" s="202">
        <f t="shared" si="182"/>
        <v>0</v>
      </c>
      <c r="BN413" s="238">
        <f>BP413/勤務日数!$E$20</f>
        <v>0</v>
      </c>
      <c r="BO413" s="238">
        <f t="shared" si="185"/>
        <v>0</v>
      </c>
      <c r="BP413" s="29">
        <f>(DAY(BQ413)*24+HOUR(BQ413)+MINUTE(BQ413)/60)/勤務日数!$F$17</f>
        <v>0</v>
      </c>
      <c r="BQ413" s="202">
        <f t="shared" si="183"/>
        <v>0</v>
      </c>
      <c r="BR413" s="238">
        <f>BT413/勤務日数!$E$20</f>
        <v>0</v>
      </c>
      <c r="BS413" s="238">
        <f t="shared" si="186"/>
        <v>0</v>
      </c>
      <c r="BT413" s="29">
        <f>(DAY(BU413)*24+HOUR(BU413)+MINUTE(BU413)/60)/勤務日数!$F$17</f>
        <v>0</v>
      </c>
      <c r="BU413" s="202">
        <f t="shared" si="184"/>
        <v>0</v>
      </c>
    </row>
    <row r="414" spans="1:73" ht="12.6" customHeight="1">
      <c r="A414" s="174" t="str">
        <f t="shared" si="187"/>
        <v/>
      </c>
      <c r="B414" s="240"/>
      <c r="C414" s="240"/>
      <c r="D414" s="310"/>
      <c r="E414" s="286"/>
      <c r="F414" s="286"/>
      <c r="G414" s="286"/>
      <c r="H414" s="286"/>
      <c r="I414" s="286"/>
      <c r="J414" s="286"/>
      <c r="K414" s="286"/>
      <c r="L414" s="286"/>
      <c r="M414" s="286"/>
      <c r="N414" s="286"/>
      <c r="O414" s="287"/>
      <c r="P414" s="199"/>
      <c r="Q414" s="205"/>
      <c r="R414" s="238"/>
      <c r="S414" s="201"/>
      <c r="T414" s="204"/>
      <c r="U414" s="204"/>
      <c r="V414" s="204"/>
      <c r="W414" s="204"/>
      <c r="X414" s="204"/>
      <c r="Y414" s="204"/>
      <c r="Z414" s="204"/>
      <c r="AA414" s="204"/>
      <c r="AB414" s="204"/>
      <c r="AC414" s="204"/>
      <c r="AD414" s="204"/>
      <c r="AE414" s="204"/>
      <c r="AF414" s="204"/>
      <c r="AG414" s="204"/>
      <c r="AH414" s="204"/>
      <c r="AI414" s="204"/>
      <c r="AJ414" s="204"/>
      <c r="AK414" s="204"/>
      <c r="AL414" s="204"/>
      <c r="AM414" s="204"/>
      <c r="AN414" s="204"/>
      <c r="AO414" s="204"/>
      <c r="AP414" s="204"/>
      <c r="AQ414" s="204"/>
      <c r="AR414" s="204"/>
      <c r="AS414" s="204"/>
      <c r="AT414" s="204"/>
      <c r="AU414" s="204"/>
      <c r="AV414" s="204"/>
      <c r="AW414" s="204"/>
      <c r="AX414" s="204"/>
      <c r="AY414" s="204"/>
      <c r="AZ414" s="237">
        <f t="shared" si="178"/>
        <v>0</v>
      </c>
      <c r="BA414" s="238">
        <f t="shared" si="179"/>
        <v>0</v>
      </c>
      <c r="BB414" s="238">
        <f>BD414/勤務日数!$E$20</f>
        <v>0</v>
      </c>
      <c r="BC414" s="238">
        <f t="shared" si="163"/>
        <v>0</v>
      </c>
      <c r="BD414" s="29">
        <f>(DAY(BE414)*24+HOUR(BE414)+MINUTE(BE414)/60)/勤務日数!$F$17</f>
        <v>0</v>
      </c>
      <c r="BE414" s="202">
        <f t="shared" si="180"/>
        <v>0</v>
      </c>
      <c r="BF414" s="238">
        <f>BH414/勤務日数!$E$20</f>
        <v>0</v>
      </c>
      <c r="BG414" s="238">
        <f t="shared" si="188"/>
        <v>0</v>
      </c>
      <c r="BH414" s="29">
        <f>(DAY(BI414)*24+HOUR(BI414)+MINUTE(BI414)/60)/勤務日数!$F$17</f>
        <v>0</v>
      </c>
      <c r="BI414" s="202">
        <f t="shared" si="181"/>
        <v>0</v>
      </c>
      <c r="BJ414" s="238">
        <f>BL414/勤務日数!$E$20</f>
        <v>0</v>
      </c>
      <c r="BK414" s="238">
        <f t="shared" si="189"/>
        <v>0</v>
      </c>
      <c r="BL414" s="29">
        <f>(DAY(BM414)*24+HOUR(BM414)+MINUTE(BM414)/60)/勤務日数!$F$17</f>
        <v>0</v>
      </c>
      <c r="BM414" s="202">
        <f t="shared" si="182"/>
        <v>0</v>
      </c>
      <c r="BN414" s="238">
        <f>BP414/勤務日数!$E$20</f>
        <v>0</v>
      </c>
      <c r="BO414" s="238">
        <f t="shared" si="185"/>
        <v>0</v>
      </c>
      <c r="BP414" s="29">
        <f>(DAY(BQ414)*24+HOUR(BQ414)+MINUTE(BQ414)/60)/勤務日数!$F$17</f>
        <v>0</v>
      </c>
      <c r="BQ414" s="202">
        <f t="shared" si="183"/>
        <v>0</v>
      </c>
      <c r="BR414" s="238">
        <f>BT414/勤務日数!$E$20</f>
        <v>0</v>
      </c>
      <c r="BS414" s="238">
        <f t="shared" si="186"/>
        <v>0</v>
      </c>
      <c r="BT414" s="29">
        <f>(DAY(BU414)*24+HOUR(BU414)+MINUTE(BU414)/60)/勤務日数!$F$17</f>
        <v>0</v>
      </c>
      <c r="BU414" s="202">
        <f t="shared" si="184"/>
        <v>0</v>
      </c>
    </row>
    <row r="415" spans="1:73" ht="12.6" customHeight="1">
      <c r="A415" s="174" t="str">
        <f t="shared" si="187"/>
        <v/>
      </c>
      <c r="B415" s="240"/>
      <c r="C415" s="240"/>
      <c r="D415" s="310"/>
      <c r="E415" s="286"/>
      <c r="F415" s="286"/>
      <c r="G415" s="286"/>
      <c r="H415" s="286"/>
      <c r="I415" s="286"/>
      <c r="J415" s="286"/>
      <c r="K415" s="286"/>
      <c r="L415" s="286"/>
      <c r="M415" s="286"/>
      <c r="N415" s="286"/>
      <c r="O415" s="287"/>
      <c r="P415" s="199"/>
      <c r="Q415" s="205"/>
      <c r="R415" s="238"/>
      <c r="S415" s="201"/>
      <c r="T415" s="204"/>
      <c r="U415" s="204"/>
      <c r="V415" s="204"/>
      <c r="W415" s="204"/>
      <c r="X415" s="204"/>
      <c r="Y415" s="204"/>
      <c r="Z415" s="204"/>
      <c r="AA415" s="204"/>
      <c r="AB415" s="204"/>
      <c r="AC415" s="204"/>
      <c r="AD415" s="204"/>
      <c r="AE415" s="204"/>
      <c r="AF415" s="204"/>
      <c r="AG415" s="204"/>
      <c r="AH415" s="204"/>
      <c r="AI415" s="204"/>
      <c r="AJ415" s="204"/>
      <c r="AK415" s="204"/>
      <c r="AL415" s="204"/>
      <c r="AM415" s="204"/>
      <c r="AN415" s="204"/>
      <c r="AO415" s="204"/>
      <c r="AP415" s="204"/>
      <c r="AQ415" s="204"/>
      <c r="AR415" s="204"/>
      <c r="AS415" s="204"/>
      <c r="AT415" s="204"/>
      <c r="AU415" s="204"/>
      <c r="AV415" s="204"/>
      <c r="AW415" s="204"/>
      <c r="AX415" s="204"/>
      <c r="AY415" s="204"/>
      <c r="AZ415" s="237">
        <f t="shared" si="178"/>
        <v>0</v>
      </c>
      <c r="BA415" s="238">
        <f t="shared" si="179"/>
        <v>0</v>
      </c>
      <c r="BB415" s="238">
        <f>BD415/勤務日数!$E$20</f>
        <v>0</v>
      </c>
      <c r="BC415" s="238">
        <f t="shared" si="163"/>
        <v>0</v>
      </c>
      <c r="BD415" s="29">
        <f>(DAY(BE415)*24+HOUR(BE415)+MINUTE(BE415)/60)/勤務日数!$F$17</f>
        <v>0</v>
      </c>
      <c r="BE415" s="202">
        <f t="shared" si="180"/>
        <v>0</v>
      </c>
      <c r="BF415" s="238">
        <f>BH415/勤務日数!$E$20</f>
        <v>0</v>
      </c>
      <c r="BG415" s="238">
        <f t="shared" si="188"/>
        <v>0</v>
      </c>
      <c r="BH415" s="29">
        <f>(DAY(BI415)*24+HOUR(BI415)+MINUTE(BI415)/60)/勤務日数!$F$17</f>
        <v>0</v>
      </c>
      <c r="BI415" s="202">
        <f t="shared" si="181"/>
        <v>0</v>
      </c>
      <c r="BJ415" s="238">
        <f>BL415/勤務日数!$E$20</f>
        <v>0</v>
      </c>
      <c r="BK415" s="238">
        <f t="shared" si="189"/>
        <v>0</v>
      </c>
      <c r="BL415" s="29">
        <f>(DAY(BM415)*24+HOUR(BM415)+MINUTE(BM415)/60)/勤務日数!$F$17</f>
        <v>0</v>
      </c>
      <c r="BM415" s="202">
        <f t="shared" si="182"/>
        <v>0</v>
      </c>
      <c r="BN415" s="238">
        <f>BP415/勤務日数!$E$20</f>
        <v>0</v>
      </c>
      <c r="BO415" s="238">
        <f t="shared" si="185"/>
        <v>0</v>
      </c>
      <c r="BP415" s="29">
        <f>(DAY(BQ415)*24+HOUR(BQ415)+MINUTE(BQ415)/60)/勤務日数!$F$17</f>
        <v>0</v>
      </c>
      <c r="BQ415" s="202">
        <f t="shared" si="183"/>
        <v>0</v>
      </c>
      <c r="BR415" s="238">
        <f>BT415/勤務日数!$E$20</f>
        <v>0</v>
      </c>
      <c r="BS415" s="238">
        <f t="shared" si="186"/>
        <v>0</v>
      </c>
      <c r="BT415" s="29">
        <f>(DAY(BU415)*24+HOUR(BU415)+MINUTE(BU415)/60)/勤務日数!$F$17</f>
        <v>0</v>
      </c>
      <c r="BU415" s="202">
        <f t="shared" si="184"/>
        <v>0</v>
      </c>
    </row>
    <row r="416" spans="1:73" ht="12.6" customHeight="1">
      <c r="A416" s="174" t="str">
        <f t="shared" si="187"/>
        <v/>
      </c>
      <c r="B416" s="240"/>
      <c r="C416" s="240"/>
      <c r="D416" s="310"/>
      <c r="E416" s="286"/>
      <c r="F416" s="286"/>
      <c r="G416" s="286"/>
      <c r="H416" s="286"/>
      <c r="I416" s="286"/>
      <c r="J416" s="286"/>
      <c r="K416" s="286"/>
      <c r="L416" s="286"/>
      <c r="M416" s="286"/>
      <c r="N416" s="286"/>
      <c r="O416" s="287"/>
      <c r="P416" s="199"/>
      <c r="Q416" s="205"/>
      <c r="R416" s="238"/>
      <c r="S416" s="201"/>
      <c r="T416" s="204"/>
      <c r="U416" s="204"/>
      <c r="V416" s="204"/>
      <c r="W416" s="204"/>
      <c r="X416" s="204"/>
      <c r="Y416" s="204"/>
      <c r="Z416" s="204"/>
      <c r="AA416" s="204"/>
      <c r="AB416" s="204"/>
      <c r="AC416" s="204"/>
      <c r="AD416" s="204"/>
      <c r="AE416" s="204"/>
      <c r="AF416" s="204"/>
      <c r="AG416" s="204"/>
      <c r="AH416" s="204"/>
      <c r="AI416" s="204"/>
      <c r="AJ416" s="204"/>
      <c r="AK416" s="204"/>
      <c r="AL416" s="204"/>
      <c r="AM416" s="204"/>
      <c r="AN416" s="204"/>
      <c r="AO416" s="204"/>
      <c r="AP416" s="204"/>
      <c r="AQ416" s="204"/>
      <c r="AR416" s="204"/>
      <c r="AS416" s="204"/>
      <c r="AT416" s="204"/>
      <c r="AU416" s="204"/>
      <c r="AV416" s="204"/>
      <c r="AW416" s="204"/>
      <c r="AX416" s="204"/>
      <c r="AY416" s="204"/>
      <c r="AZ416" s="237">
        <f t="shared" si="178"/>
        <v>0</v>
      </c>
      <c r="BA416" s="238">
        <f t="shared" si="179"/>
        <v>0</v>
      </c>
      <c r="BB416" s="238">
        <f>BD416/勤務日数!$E$20</f>
        <v>0</v>
      </c>
      <c r="BC416" s="238">
        <f t="shared" si="163"/>
        <v>0</v>
      </c>
      <c r="BD416" s="29">
        <f>(DAY(BE416)*24+HOUR(BE416)+MINUTE(BE416)/60)/勤務日数!$F$17</f>
        <v>0</v>
      </c>
      <c r="BE416" s="202">
        <f t="shared" si="180"/>
        <v>0</v>
      </c>
      <c r="BF416" s="238">
        <f>BH416/勤務日数!$E$20</f>
        <v>0</v>
      </c>
      <c r="BG416" s="238">
        <f t="shared" si="188"/>
        <v>0</v>
      </c>
      <c r="BH416" s="29">
        <f>(DAY(BI416)*24+HOUR(BI416)+MINUTE(BI416)/60)/勤務日数!$F$17</f>
        <v>0</v>
      </c>
      <c r="BI416" s="202">
        <f t="shared" si="181"/>
        <v>0</v>
      </c>
      <c r="BJ416" s="238">
        <f>BL416/勤務日数!$E$20</f>
        <v>0</v>
      </c>
      <c r="BK416" s="238">
        <f t="shared" si="189"/>
        <v>0</v>
      </c>
      <c r="BL416" s="29">
        <f>(DAY(BM416)*24+HOUR(BM416)+MINUTE(BM416)/60)/勤務日数!$F$17</f>
        <v>0</v>
      </c>
      <c r="BM416" s="202">
        <f t="shared" si="182"/>
        <v>0</v>
      </c>
      <c r="BN416" s="238">
        <f>BP416/勤務日数!$E$20</f>
        <v>0</v>
      </c>
      <c r="BO416" s="238">
        <f t="shared" si="185"/>
        <v>0</v>
      </c>
      <c r="BP416" s="29">
        <f>(DAY(BQ416)*24+HOUR(BQ416)+MINUTE(BQ416)/60)/勤務日数!$F$17</f>
        <v>0</v>
      </c>
      <c r="BQ416" s="202">
        <f t="shared" si="183"/>
        <v>0</v>
      </c>
      <c r="BR416" s="238">
        <f>BT416/勤務日数!$E$20</f>
        <v>0</v>
      </c>
      <c r="BS416" s="238">
        <f t="shared" si="186"/>
        <v>0</v>
      </c>
      <c r="BT416" s="29">
        <f>(DAY(BU416)*24+HOUR(BU416)+MINUTE(BU416)/60)/勤務日数!$F$17</f>
        <v>0</v>
      </c>
      <c r="BU416" s="202">
        <f t="shared" si="184"/>
        <v>0</v>
      </c>
    </row>
    <row r="417" spans="1:73" ht="12.6" customHeight="1">
      <c r="A417" s="174" t="str">
        <f t="shared" si="187"/>
        <v/>
      </c>
      <c r="B417" s="240"/>
      <c r="C417" s="240"/>
      <c r="D417" s="310"/>
      <c r="E417" s="286"/>
      <c r="F417" s="286"/>
      <c r="G417" s="286"/>
      <c r="H417" s="286"/>
      <c r="I417" s="286"/>
      <c r="J417" s="286"/>
      <c r="K417" s="286"/>
      <c r="L417" s="286"/>
      <c r="M417" s="286"/>
      <c r="N417" s="286"/>
      <c r="O417" s="287"/>
      <c r="P417" s="199"/>
      <c r="Q417" s="205"/>
      <c r="R417" s="238"/>
      <c r="S417" s="201"/>
      <c r="T417" s="204"/>
      <c r="U417" s="204"/>
      <c r="V417" s="204"/>
      <c r="W417" s="204"/>
      <c r="X417" s="204"/>
      <c r="Y417" s="204"/>
      <c r="Z417" s="204"/>
      <c r="AA417" s="204"/>
      <c r="AB417" s="204"/>
      <c r="AC417" s="204"/>
      <c r="AD417" s="204"/>
      <c r="AE417" s="204"/>
      <c r="AF417" s="204"/>
      <c r="AG417" s="204"/>
      <c r="AH417" s="204"/>
      <c r="AI417" s="204"/>
      <c r="AJ417" s="204"/>
      <c r="AK417" s="204"/>
      <c r="AL417" s="204"/>
      <c r="AM417" s="204"/>
      <c r="AN417" s="204"/>
      <c r="AO417" s="204"/>
      <c r="AP417" s="204"/>
      <c r="AQ417" s="204"/>
      <c r="AR417" s="204"/>
      <c r="AS417" s="204"/>
      <c r="AT417" s="204"/>
      <c r="AU417" s="204"/>
      <c r="AV417" s="204"/>
      <c r="AW417" s="204"/>
      <c r="AX417" s="204"/>
      <c r="AY417" s="204"/>
      <c r="AZ417" s="237">
        <f t="shared" si="178"/>
        <v>0</v>
      </c>
      <c r="BA417" s="238">
        <f t="shared" si="179"/>
        <v>0</v>
      </c>
      <c r="BB417" s="238">
        <f>BD417/勤務日数!$E$20</f>
        <v>0</v>
      </c>
      <c r="BC417" s="238">
        <f t="shared" si="163"/>
        <v>0</v>
      </c>
      <c r="BD417" s="29">
        <f>(DAY(BE417)*24+HOUR(BE417)+MINUTE(BE417)/60)/勤務日数!$F$17</f>
        <v>0</v>
      </c>
      <c r="BE417" s="202">
        <f t="shared" si="180"/>
        <v>0</v>
      </c>
      <c r="BF417" s="238">
        <f>BH417/勤務日数!$E$20</f>
        <v>0</v>
      </c>
      <c r="BG417" s="238">
        <f t="shared" si="188"/>
        <v>0</v>
      </c>
      <c r="BH417" s="29">
        <f>(DAY(BI417)*24+HOUR(BI417)+MINUTE(BI417)/60)/勤務日数!$F$17</f>
        <v>0</v>
      </c>
      <c r="BI417" s="202">
        <f t="shared" si="181"/>
        <v>0</v>
      </c>
      <c r="BJ417" s="238">
        <f>BL417/勤務日数!$E$20</f>
        <v>0</v>
      </c>
      <c r="BK417" s="238">
        <f t="shared" si="189"/>
        <v>0</v>
      </c>
      <c r="BL417" s="29">
        <f>(DAY(BM417)*24+HOUR(BM417)+MINUTE(BM417)/60)/勤務日数!$F$17</f>
        <v>0</v>
      </c>
      <c r="BM417" s="202">
        <f t="shared" si="182"/>
        <v>0</v>
      </c>
      <c r="BN417" s="238">
        <f>BP417/勤務日数!$E$20</f>
        <v>0</v>
      </c>
      <c r="BO417" s="238">
        <f t="shared" si="185"/>
        <v>0</v>
      </c>
      <c r="BP417" s="29">
        <f>(DAY(BQ417)*24+HOUR(BQ417)+MINUTE(BQ417)/60)/勤務日数!$F$17</f>
        <v>0</v>
      </c>
      <c r="BQ417" s="202">
        <f t="shared" si="183"/>
        <v>0</v>
      </c>
      <c r="BR417" s="238">
        <f>BT417/勤務日数!$E$20</f>
        <v>0</v>
      </c>
      <c r="BS417" s="238">
        <f t="shared" si="186"/>
        <v>0</v>
      </c>
      <c r="BT417" s="29">
        <f>(DAY(BU417)*24+HOUR(BU417)+MINUTE(BU417)/60)/勤務日数!$F$17</f>
        <v>0</v>
      </c>
      <c r="BU417" s="202">
        <f t="shared" si="184"/>
        <v>0</v>
      </c>
    </row>
    <row r="418" spans="1:73" ht="12.6" customHeight="1">
      <c r="A418" s="174" t="str">
        <f t="shared" si="187"/>
        <v/>
      </c>
      <c r="B418" s="240"/>
      <c r="C418" s="240"/>
      <c r="D418" s="310"/>
      <c r="E418" s="286"/>
      <c r="F418" s="286"/>
      <c r="G418" s="286"/>
      <c r="H418" s="286"/>
      <c r="I418" s="286"/>
      <c r="J418" s="286"/>
      <c r="K418" s="286"/>
      <c r="L418" s="286"/>
      <c r="M418" s="286"/>
      <c r="N418" s="286"/>
      <c r="O418" s="287"/>
      <c r="P418" s="199"/>
      <c r="Q418" s="205"/>
      <c r="R418" s="238"/>
      <c r="S418" s="201"/>
      <c r="T418" s="204"/>
      <c r="U418" s="204"/>
      <c r="V418" s="204"/>
      <c r="W418" s="204"/>
      <c r="X418" s="204"/>
      <c r="Y418" s="204"/>
      <c r="Z418" s="204"/>
      <c r="AA418" s="204"/>
      <c r="AB418" s="204"/>
      <c r="AC418" s="204"/>
      <c r="AD418" s="204"/>
      <c r="AE418" s="204"/>
      <c r="AF418" s="204"/>
      <c r="AG418" s="204"/>
      <c r="AH418" s="204"/>
      <c r="AI418" s="204"/>
      <c r="AJ418" s="204"/>
      <c r="AK418" s="204"/>
      <c r="AL418" s="204"/>
      <c r="AM418" s="204"/>
      <c r="AN418" s="204"/>
      <c r="AO418" s="204"/>
      <c r="AP418" s="204"/>
      <c r="AQ418" s="204"/>
      <c r="AR418" s="204"/>
      <c r="AS418" s="204"/>
      <c r="AT418" s="204"/>
      <c r="AU418" s="204"/>
      <c r="AV418" s="204"/>
      <c r="AW418" s="204"/>
      <c r="AX418" s="204"/>
      <c r="AY418" s="204"/>
      <c r="AZ418" s="237">
        <f t="shared" si="178"/>
        <v>0</v>
      </c>
      <c r="BA418" s="238">
        <f t="shared" si="179"/>
        <v>0</v>
      </c>
      <c r="BB418" s="238">
        <f>BD418/勤務日数!$E$20</f>
        <v>0</v>
      </c>
      <c r="BC418" s="238">
        <f t="shared" si="163"/>
        <v>0</v>
      </c>
      <c r="BD418" s="29">
        <f>(DAY(BE418)*24+HOUR(BE418)+MINUTE(BE418)/60)/勤務日数!$F$17</f>
        <v>0</v>
      </c>
      <c r="BE418" s="202">
        <f t="shared" si="180"/>
        <v>0</v>
      </c>
      <c r="BF418" s="238">
        <f>BH418/勤務日数!$E$20</f>
        <v>0</v>
      </c>
      <c r="BG418" s="238">
        <f t="shared" si="188"/>
        <v>0</v>
      </c>
      <c r="BH418" s="29">
        <f>(DAY(BI418)*24+HOUR(BI418)+MINUTE(BI418)/60)/勤務日数!$F$17</f>
        <v>0</v>
      </c>
      <c r="BI418" s="202">
        <f t="shared" si="181"/>
        <v>0</v>
      </c>
      <c r="BJ418" s="238">
        <f>BL418/勤務日数!$E$20</f>
        <v>0</v>
      </c>
      <c r="BK418" s="238">
        <f t="shared" si="189"/>
        <v>0</v>
      </c>
      <c r="BL418" s="29">
        <f>(DAY(BM418)*24+HOUR(BM418)+MINUTE(BM418)/60)/勤務日数!$F$17</f>
        <v>0</v>
      </c>
      <c r="BM418" s="202">
        <f t="shared" si="182"/>
        <v>0</v>
      </c>
      <c r="BN418" s="238">
        <f>BP418/勤務日数!$E$20</f>
        <v>0</v>
      </c>
      <c r="BO418" s="238">
        <f t="shared" si="185"/>
        <v>0</v>
      </c>
      <c r="BP418" s="29">
        <f>(DAY(BQ418)*24+HOUR(BQ418)+MINUTE(BQ418)/60)/勤務日数!$F$17</f>
        <v>0</v>
      </c>
      <c r="BQ418" s="202">
        <f t="shared" si="183"/>
        <v>0</v>
      </c>
      <c r="BR418" s="238">
        <f>BT418/勤務日数!$E$20</f>
        <v>0</v>
      </c>
      <c r="BS418" s="238">
        <f t="shared" si="186"/>
        <v>0</v>
      </c>
      <c r="BT418" s="29">
        <f>(DAY(BU418)*24+HOUR(BU418)+MINUTE(BU418)/60)/勤務日数!$F$17</f>
        <v>0</v>
      </c>
      <c r="BU418" s="202">
        <f t="shared" si="184"/>
        <v>0</v>
      </c>
    </row>
    <row r="419" spans="1:73" ht="12.6" customHeight="1">
      <c r="A419" s="174" t="str">
        <f t="shared" si="187"/>
        <v/>
      </c>
      <c r="B419" s="240"/>
      <c r="C419" s="240"/>
      <c r="D419" s="310"/>
      <c r="E419" s="286"/>
      <c r="F419" s="286"/>
      <c r="G419" s="286"/>
      <c r="H419" s="286"/>
      <c r="I419" s="286"/>
      <c r="J419" s="286"/>
      <c r="K419" s="286"/>
      <c r="L419" s="286"/>
      <c r="M419" s="286"/>
      <c r="N419" s="286"/>
      <c r="O419" s="287"/>
      <c r="P419" s="199"/>
      <c r="Q419" s="205"/>
      <c r="R419" s="238"/>
      <c r="S419" s="201"/>
      <c r="T419" s="204"/>
      <c r="U419" s="204"/>
      <c r="V419" s="204"/>
      <c r="W419" s="204"/>
      <c r="X419" s="204"/>
      <c r="Y419" s="204"/>
      <c r="Z419" s="204"/>
      <c r="AA419" s="204"/>
      <c r="AB419" s="204"/>
      <c r="AC419" s="204"/>
      <c r="AD419" s="204"/>
      <c r="AE419" s="204"/>
      <c r="AF419" s="204"/>
      <c r="AG419" s="204"/>
      <c r="AH419" s="204"/>
      <c r="AI419" s="204"/>
      <c r="AJ419" s="204"/>
      <c r="AK419" s="204"/>
      <c r="AL419" s="204"/>
      <c r="AM419" s="204"/>
      <c r="AN419" s="204"/>
      <c r="AO419" s="204"/>
      <c r="AP419" s="204"/>
      <c r="AQ419" s="204"/>
      <c r="AR419" s="204"/>
      <c r="AS419" s="204"/>
      <c r="AT419" s="204"/>
      <c r="AU419" s="204"/>
      <c r="AV419" s="204"/>
      <c r="AW419" s="204"/>
      <c r="AX419" s="204"/>
      <c r="AY419" s="204"/>
      <c r="AZ419" s="237">
        <f t="shared" si="178"/>
        <v>0</v>
      </c>
      <c r="BA419" s="238">
        <f t="shared" si="179"/>
        <v>0</v>
      </c>
      <c r="BB419" s="238">
        <f>BD419/勤務日数!$E$20</f>
        <v>0</v>
      </c>
      <c r="BC419" s="238">
        <f t="shared" si="163"/>
        <v>0</v>
      </c>
      <c r="BD419" s="29">
        <f>(DAY(BE419)*24+HOUR(BE419)+MINUTE(BE419)/60)/勤務日数!$F$17</f>
        <v>0</v>
      </c>
      <c r="BE419" s="202">
        <f t="shared" si="180"/>
        <v>0</v>
      </c>
      <c r="BF419" s="238">
        <f>BH419/勤務日数!$E$20</f>
        <v>0</v>
      </c>
      <c r="BG419" s="238">
        <f t="shared" si="188"/>
        <v>0</v>
      </c>
      <c r="BH419" s="29">
        <f>(DAY(BI419)*24+HOUR(BI419)+MINUTE(BI419)/60)/勤務日数!$F$17</f>
        <v>0</v>
      </c>
      <c r="BI419" s="202">
        <f t="shared" si="181"/>
        <v>0</v>
      </c>
      <c r="BJ419" s="238">
        <f>BL419/勤務日数!$E$20</f>
        <v>0</v>
      </c>
      <c r="BK419" s="238">
        <f t="shared" si="189"/>
        <v>0</v>
      </c>
      <c r="BL419" s="29">
        <f>(DAY(BM419)*24+HOUR(BM419)+MINUTE(BM419)/60)/勤務日数!$F$17</f>
        <v>0</v>
      </c>
      <c r="BM419" s="202">
        <f t="shared" si="182"/>
        <v>0</v>
      </c>
      <c r="BN419" s="238">
        <f>BP419/勤務日数!$E$20</f>
        <v>0</v>
      </c>
      <c r="BO419" s="238">
        <f t="shared" si="185"/>
        <v>0</v>
      </c>
      <c r="BP419" s="29">
        <f>(DAY(BQ419)*24+HOUR(BQ419)+MINUTE(BQ419)/60)/勤務日数!$F$17</f>
        <v>0</v>
      </c>
      <c r="BQ419" s="202">
        <f t="shared" si="183"/>
        <v>0</v>
      </c>
      <c r="BR419" s="238">
        <f>BT419/勤務日数!$E$20</f>
        <v>0</v>
      </c>
      <c r="BS419" s="238">
        <f t="shared" si="186"/>
        <v>0</v>
      </c>
      <c r="BT419" s="29">
        <f>(DAY(BU419)*24+HOUR(BU419)+MINUTE(BU419)/60)/勤務日数!$F$17</f>
        <v>0</v>
      </c>
      <c r="BU419" s="202">
        <f t="shared" si="184"/>
        <v>0</v>
      </c>
    </row>
    <row r="420" spans="1:73" ht="12.6" customHeight="1">
      <c r="A420" s="174" t="str">
        <f t="shared" si="187"/>
        <v/>
      </c>
      <c r="B420" s="240"/>
      <c r="C420" s="240"/>
      <c r="D420" s="310"/>
      <c r="E420" s="286"/>
      <c r="F420" s="286"/>
      <c r="G420" s="286"/>
      <c r="H420" s="286"/>
      <c r="I420" s="286"/>
      <c r="J420" s="286"/>
      <c r="K420" s="286"/>
      <c r="L420" s="286"/>
      <c r="M420" s="286"/>
      <c r="N420" s="286"/>
      <c r="O420" s="287"/>
      <c r="P420" s="199"/>
      <c r="Q420" s="205"/>
      <c r="R420" s="238"/>
      <c r="S420" s="201"/>
      <c r="T420" s="204"/>
      <c r="U420" s="204"/>
      <c r="V420" s="204"/>
      <c r="W420" s="204"/>
      <c r="X420" s="204"/>
      <c r="Y420" s="204"/>
      <c r="Z420" s="204"/>
      <c r="AA420" s="204"/>
      <c r="AB420" s="204"/>
      <c r="AC420" s="204"/>
      <c r="AD420" s="204"/>
      <c r="AE420" s="204"/>
      <c r="AF420" s="204"/>
      <c r="AG420" s="204"/>
      <c r="AH420" s="204"/>
      <c r="AI420" s="204"/>
      <c r="AJ420" s="204"/>
      <c r="AK420" s="204"/>
      <c r="AL420" s="204"/>
      <c r="AM420" s="204"/>
      <c r="AN420" s="204"/>
      <c r="AO420" s="204"/>
      <c r="AP420" s="204"/>
      <c r="AQ420" s="204"/>
      <c r="AR420" s="204"/>
      <c r="AS420" s="204"/>
      <c r="AT420" s="204"/>
      <c r="AU420" s="204"/>
      <c r="AV420" s="204"/>
      <c r="AW420" s="204"/>
      <c r="AX420" s="204"/>
      <c r="AY420" s="204"/>
      <c r="AZ420" s="237">
        <f t="shared" ref="AZ420:AZ424" si="190">SUM(BB420,BF420,BJ420,BN420,BR420)</f>
        <v>0</v>
      </c>
      <c r="BA420" s="238">
        <f t="shared" ref="BA420:BA424" si="191">SUM(BD420,BH420,BL420,BP420,BT420)</f>
        <v>0</v>
      </c>
      <c r="BB420" s="238">
        <f>BD420/勤務日数!$E$20</f>
        <v>0</v>
      </c>
      <c r="BC420" s="238">
        <f t="shared" si="163"/>
        <v>0</v>
      </c>
      <c r="BD420" s="29">
        <f>(DAY(BE420)*24+HOUR(BE420)+MINUTE(BE420)/60)/勤務日数!$F$17</f>
        <v>0</v>
      </c>
      <c r="BE420" s="202">
        <f t="shared" ref="BE420:BE424" si="192">IF(ISBLANK($C420),0,SUMIF($T$4:$AX$4,BC$4,$T420:$AX420))</f>
        <v>0</v>
      </c>
      <c r="BF420" s="238">
        <f>BH420/勤務日数!$E$20</f>
        <v>0</v>
      </c>
      <c r="BG420" s="238">
        <f t="shared" si="188"/>
        <v>0</v>
      </c>
      <c r="BH420" s="29">
        <f>(DAY(BI420)*24+HOUR(BI420)+MINUTE(BI420)/60)/勤務日数!$F$17</f>
        <v>0</v>
      </c>
      <c r="BI420" s="202">
        <f t="shared" ref="BI420:BI424" si="193">IF(ISBLANK($C420),0,SUMIF($T$4:$AX$4,BG$4,$T420:$AX420))</f>
        <v>0</v>
      </c>
      <c r="BJ420" s="238">
        <f>BL420/勤務日数!$E$20</f>
        <v>0</v>
      </c>
      <c r="BK420" s="238">
        <f t="shared" si="189"/>
        <v>0</v>
      </c>
      <c r="BL420" s="29">
        <f>(DAY(BM420)*24+HOUR(BM420)+MINUTE(BM420)/60)/勤務日数!$F$17</f>
        <v>0</v>
      </c>
      <c r="BM420" s="202">
        <f t="shared" ref="BM420:BM424" si="194">IF(ISBLANK($C420),0,SUMIF($T$4:$AX$4,BK$4,$T420:$AX420))</f>
        <v>0</v>
      </c>
      <c r="BN420" s="238">
        <f>BP420/勤務日数!$E$20</f>
        <v>0</v>
      </c>
      <c r="BO420" s="238">
        <f t="shared" si="185"/>
        <v>0</v>
      </c>
      <c r="BP420" s="29">
        <f>(DAY(BQ420)*24+HOUR(BQ420)+MINUTE(BQ420)/60)/勤務日数!$F$17</f>
        <v>0</v>
      </c>
      <c r="BQ420" s="202">
        <f t="shared" ref="BQ420:BQ424" si="195">IF(ISBLANK($C420),0,SUMIF($T$4:$AX$4,BO$4,$T420:$AX420))</f>
        <v>0</v>
      </c>
      <c r="BR420" s="238">
        <f>BT420/勤務日数!$E$20</f>
        <v>0</v>
      </c>
      <c r="BS420" s="238">
        <f t="shared" si="186"/>
        <v>0</v>
      </c>
      <c r="BT420" s="29">
        <f>(DAY(BU420)*24+HOUR(BU420)+MINUTE(BU420)/60)/勤務日数!$F$17</f>
        <v>0</v>
      </c>
      <c r="BU420" s="202">
        <f t="shared" ref="BU420:BU424" si="196">IF(ISBLANK($C420),0,SUMIF($T$4:$AX$4,BS$4,$T420:$AX420))</f>
        <v>0</v>
      </c>
    </row>
    <row r="421" spans="1:73" ht="12.6" customHeight="1">
      <c r="A421" s="174" t="str">
        <f t="shared" si="187"/>
        <v/>
      </c>
      <c r="B421" s="240"/>
      <c r="C421" s="240"/>
      <c r="D421" s="310"/>
      <c r="E421" s="286"/>
      <c r="F421" s="286"/>
      <c r="G421" s="286"/>
      <c r="H421" s="286"/>
      <c r="I421" s="286"/>
      <c r="J421" s="286"/>
      <c r="K421" s="286"/>
      <c r="L421" s="286"/>
      <c r="M421" s="286"/>
      <c r="N421" s="286"/>
      <c r="O421" s="287"/>
      <c r="P421" s="199"/>
      <c r="Q421" s="205"/>
      <c r="R421" s="238"/>
      <c r="S421" s="201"/>
      <c r="T421" s="204"/>
      <c r="U421" s="204"/>
      <c r="V421" s="204"/>
      <c r="W421" s="204"/>
      <c r="X421" s="204"/>
      <c r="Y421" s="204"/>
      <c r="Z421" s="204"/>
      <c r="AA421" s="204"/>
      <c r="AB421" s="204"/>
      <c r="AC421" s="204"/>
      <c r="AD421" s="204"/>
      <c r="AE421" s="204"/>
      <c r="AF421" s="204"/>
      <c r="AG421" s="204"/>
      <c r="AH421" s="204"/>
      <c r="AI421" s="204"/>
      <c r="AJ421" s="204"/>
      <c r="AK421" s="204"/>
      <c r="AL421" s="204"/>
      <c r="AM421" s="204"/>
      <c r="AN421" s="204"/>
      <c r="AO421" s="204"/>
      <c r="AP421" s="204"/>
      <c r="AQ421" s="204"/>
      <c r="AR421" s="204"/>
      <c r="AS421" s="204"/>
      <c r="AT421" s="204"/>
      <c r="AU421" s="204"/>
      <c r="AV421" s="204"/>
      <c r="AW421" s="204"/>
      <c r="AX421" s="204"/>
      <c r="AY421" s="204"/>
      <c r="AZ421" s="237">
        <f t="shared" si="190"/>
        <v>0</v>
      </c>
      <c r="BA421" s="238">
        <f t="shared" si="191"/>
        <v>0</v>
      </c>
      <c r="BB421" s="238">
        <f>BD421/勤務日数!$E$20</f>
        <v>0</v>
      </c>
      <c r="BC421" s="238">
        <f t="shared" si="163"/>
        <v>0</v>
      </c>
      <c r="BD421" s="29">
        <f>(DAY(BE421)*24+HOUR(BE421)+MINUTE(BE421)/60)/勤務日数!$F$17</f>
        <v>0</v>
      </c>
      <c r="BE421" s="202">
        <f t="shared" si="192"/>
        <v>0</v>
      </c>
      <c r="BF421" s="238">
        <f>BH421/勤務日数!$E$20</f>
        <v>0</v>
      </c>
      <c r="BG421" s="238">
        <f t="shared" si="188"/>
        <v>0</v>
      </c>
      <c r="BH421" s="29">
        <f>(DAY(BI421)*24+HOUR(BI421)+MINUTE(BI421)/60)/勤務日数!$F$17</f>
        <v>0</v>
      </c>
      <c r="BI421" s="202">
        <f t="shared" si="193"/>
        <v>0</v>
      </c>
      <c r="BJ421" s="238">
        <f>BL421/勤務日数!$E$20</f>
        <v>0</v>
      </c>
      <c r="BK421" s="238">
        <f t="shared" si="189"/>
        <v>0</v>
      </c>
      <c r="BL421" s="29">
        <f>(DAY(BM421)*24+HOUR(BM421)+MINUTE(BM421)/60)/勤務日数!$F$17</f>
        <v>0</v>
      </c>
      <c r="BM421" s="202">
        <f t="shared" si="194"/>
        <v>0</v>
      </c>
      <c r="BN421" s="238">
        <f>BP421/勤務日数!$E$20</f>
        <v>0</v>
      </c>
      <c r="BO421" s="238">
        <f t="shared" si="185"/>
        <v>0</v>
      </c>
      <c r="BP421" s="29">
        <f>(DAY(BQ421)*24+HOUR(BQ421)+MINUTE(BQ421)/60)/勤務日数!$F$17</f>
        <v>0</v>
      </c>
      <c r="BQ421" s="202">
        <f t="shared" si="195"/>
        <v>0</v>
      </c>
      <c r="BR421" s="238">
        <f>BT421/勤務日数!$E$20</f>
        <v>0</v>
      </c>
      <c r="BS421" s="238">
        <f t="shared" si="186"/>
        <v>0</v>
      </c>
      <c r="BT421" s="29">
        <f>(DAY(BU421)*24+HOUR(BU421)+MINUTE(BU421)/60)/勤務日数!$F$17</f>
        <v>0</v>
      </c>
      <c r="BU421" s="202">
        <f t="shared" si="196"/>
        <v>0</v>
      </c>
    </row>
    <row r="422" spans="1:73" ht="12.6" customHeight="1">
      <c r="A422" s="174" t="str">
        <f t="shared" si="187"/>
        <v/>
      </c>
      <c r="B422" s="240"/>
      <c r="C422" s="240"/>
      <c r="D422" s="310"/>
      <c r="E422" s="286"/>
      <c r="F422" s="286"/>
      <c r="G422" s="286"/>
      <c r="H422" s="286"/>
      <c r="I422" s="286"/>
      <c r="J422" s="286"/>
      <c r="K422" s="286"/>
      <c r="L422" s="286"/>
      <c r="M422" s="286"/>
      <c r="N422" s="286"/>
      <c r="O422" s="287"/>
      <c r="P422" s="199"/>
      <c r="Q422" s="205"/>
      <c r="R422" s="238"/>
      <c r="S422" s="201"/>
      <c r="T422" s="204"/>
      <c r="U422" s="204"/>
      <c r="V422" s="204"/>
      <c r="W422" s="204"/>
      <c r="X422" s="204"/>
      <c r="Y422" s="204"/>
      <c r="Z422" s="204"/>
      <c r="AA422" s="204"/>
      <c r="AB422" s="204"/>
      <c r="AC422" s="204"/>
      <c r="AD422" s="204"/>
      <c r="AE422" s="204"/>
      <c r="AF422" s="204"/>
      <c r="AG422" s="204"/>
      <c r="AH422" s="204"/>
      <c r="AI422" s="204"/>
      <c r="AJ422" s="204"/>
      <c r="AK422" s="204"/>
      <c r="AL422" s="204"/>
      <c r="AM422" s="204"/>
      <c r="AN422" s="204"/>
      <c r="AO422" s="204"/>
      <c r="AP422" s="204"/>
      <c r="AQ422" s="204"/>
      <c r="AR422" s="204"/>
      <c r="AS422" s="204"/>
      <c r="AT422" s="204"/>
      <c r="AU422" s="204"/>
      <c r="AV422" s="204"/>
      <c r="AW422" s="204"/>
      <c r="AX422" s="204"/>
      <c r="AY422" s="204"/>
      <c r="AZ422" s="237">
        <f t="shared" si="190"/>
        <v>0</v>
      </c>
      <c r="BA422" s="238">
        <f t="shared" si="191"/>
        <v>0</v>
      </c>
      <c r="BB422" s="238">
        <f>BD422/勤務日数!$E$20</f>
        <v>0</v>
      </c>
      <c r="BC422" s="238">
        <f t="shared" si="163"/>
        <v>0</v>
      </c>
      <c r="BD422" s="29">
        <f>(DAY(BE422)*24+HOUR(BE422)+MINUTE(BE422)/60)/勤務日数!$F$17</f>
        <v>0</v>
      </c>
      <c r="BE422" s="202">
        <f t="shared" si="192"/>
        <v>0</v>
      </c>
      <c r="BF422" s="238">
        <f>BH422/勤務日数!$E$20</f>
        <v>0</v>
      </c>
      <c r="BG422" s="238">
        <f t="shared" si="188"/>
        <v>0</v>
      </c>
      <c r="BH422" s="29">
        <f>(DAY(BI422)*24+HOUR(BI422)+MINUTE(BI422)/60)/勤務日数!$F$17</f>
        <v>0</v>
      </c>
      <c r="BI422" s="202">
        <f t="shared" si="193"/>
        <v>0</v>
      </c>
      <c r="BJ422" s="238">
        <f>BL422/勤務日数!$E$20</f>
        <v>0</v>
      </c>
      <c r="BK422" s="238">
        <f t="shared" si="189"/>
        <v>0</v>
      </c>
      <c r="BL422" s="29">
        <f>(DAY(BM422)*24+HOUR(BM422)+MINUTE(BM422)/60)/勤務日数!$F$17</f>
        <v>0</v>
      </c>
      <c r="BM422" s="202">
        <f t="shared" si="194"/>
        <v>0</v>
      </c>
      <c r="BN422" s="238">
        <f>BP422/勤務日数!$E$20</f>
        <v>0</v>
      </c>
      <c r="BO422" s="238">
        <f t="shared" si="185"/>
        <v>0</v>
      </c>
      <c r="BP422" s="29">
        <f>(DAY(BQ422)*24+HOUR(BQ422)+MINUTE(BQ422)/60)/勤務日数!$F$17</f>
        <v>0</v>
      </c>
      <c r="BQ422" s="202">
        <f t="shared" si="195"/>
        <v>0</v>
      </c>
      <c r="BR422" s="238">
        <f>BT422/勤務日数!$E$20</f>
        <v>0</v>
      </c>
      <c r="BS422" s="238">
        <f t="shared" si="186"/>
        <v>0</v>
      </c>
      <c r="BT422" s="29">
        <f>(DAY(BU422)*24+HOUR(BU422)+MINUTE(BU422)/60)/勤務日数!$F$17</f>
        <v>0</v>
      </c>
      <c r="BU422" s="202">
        <f t="shared" si="196"/>
        <v>0</v>
      </c>
    </row>
    <row r="423" spans="1:73" ht="12.6" customHeight="1">
      <c r="A423" s="174" t="str">
        <f t="shared" si="187"/>
        <v/>
      </c>
      <c r="B423" s="240"/>
      <c r="C423" s="240"/>
      <c r="D423" s="310"/>
      <c r="E423" s="286"/>
      <c r="F423" s="286"/>
      <c r="G423" s="286"/>
      <c r="H423" s="286"/>
      <c r="I423" s="286"/>
      <c r="J423" s="286"/>
      <c r="K423" s="286"/>
      <c r="L423" s="286"/>
      <c r="M423" s="286"/>
      <c r="N423" s="286"/>
      <c r="O423" s="287"/>
      <c r="P423" s="199"/>
      <c r="Q423" s="205"/>
      <c r="R423" s="238"/>
      <c r="S423" s="201"/>
      <c r="T423" s="204"/>
      <c r="U423" s="204"/>
      <c r="V423" s="204"/>
      <c r="W423" s="204"/>
      <c r="X423" s="204"/>
      <c r="Y423" s="204"/>
      <c r="Z423" s="204"/>
      <c r="AA423" s="204"/>
      <c r="AB423" s="204"/>
      <c r="AC423" s="204"/>
      <c r="AD423" s="204"/>
      <c r="AE423" s="204"/>
      <c r="AF423" s="204"/>
      <c r="AG423" s="204"/>
      <c r="AH423" s="204"/>
      <c r="AI423" s="204"/>
      <c r="AJ423" s="204"/>
      <c r="AK423" s="204"/>
      <c r="AL423" s="204"/>
      <c r="AM423" s="204"/>
      <c r="AN423" s="204"/>
      <c r="AO423" s="204"/>
      <c r="AP423" s="204"/>
      <c r="AQ423" s="204"/>
      <c r="AR423" s="204"/>
      <c r="AS423" s="204"/>
      <c r="AT423" s="204"/>
      <c r="AU423" s="204"/>
      <c r="AV423" s="204"/>
      <c r="AW423" s="204"/>
      <c r="AX423" s="204"/>
      <c r="AY423" s="204"/>
      <c r="AZ423" s="237">
        <f t="shared" si="190"/>
        <v>0</v>
      </c>
      <c r="BA423" s="238">
        <f t="shared" si="191"/>
        <v>0</v>
      </c>
      <c r="BB423" s="238">
        <f>BD423/勤務日数!$E$20</f>
        <v>0</v>
      </c>
      <c r="BC423" s="238">
        <f t="shared" si="163"/>
        <v>0</v>
      </c>
      <c r="BD423" s="29">
        <f>(DAY(BE423)*24+HOUR(BE423)+MINUTE(BE423)/60)/勤務日数!$F$17</f>
        <v>0</v>
      </c>
      <c r="BE423" s="202">
        <f t="shared" si="192"/>
        <v>0</v>
      </c>
      <c r="BF423" s="238">
        <f>BH423/勤務日数!$E$20</f>
        <v>0</v>
      </c>
      <c r="BG423" s="238">
        <f t="shared" si="188"/>
        <v>0</v>
      </c>
      <c r="BH423" s="29">
        <f>(DAY(BI423)*24+HOUR(BI423)+MINUTE(BI423)/60)/勤務日数!$F$17</f>
        <v>0</v>
      </c>
      <c r="BI423" s="202">
        <f t="shared" si="193"/>
        <v>0</v>
      </c>
      <c r="BJ423" s="238">
        <f>BL423/勤務日数!$E$20</f>
        <v>0</v>
      </c>
      <c r="BK423" s="238">
        <f t="shared" si="189"/>
        <v>0</v>
      </c>
      <c r="BL423" s="29">
        <f>(DAY(BM423)*24+HOUR(BM423)+MINUTE(BM423)/60)/勤務日数!$F$17</f>
        <v>0</v>
      </c>
      <c r="BM423" s="202">
        <f t="shared" si="194"/>
        <v>0</v>
      </c>
      <c r="BN423" s="238">
        <f>BP423/勤務日数!$E$20</f>
        <v>0</v>
      </c>
      <c r="BO423" s="238">
        <f t="shared" si="185"/>
        <v>0</v>
      </c>
      <c r="BP423" s="29">
        <f>(DAY(BQ423)*24+HOUR(BQ423)+MINUTE(BQ423)/60)/勤務日数!$F$17</f>
        <v>0</v>
      </c>
      <c r="BQ423" s="202">
        <f t="shared" si="195"/>
        <v>0</v>
      </c>
      <c r="BR423" s="238">
        <f>BT423/勤務日数!$E$20</f>
        <v>0</v>
      </c>
      <c r="BS423" s="238">
        <f t="shared" si="186"/>
        <v>0</v>
      </c>
      <c r="BT423" s="29">
        <f>(DAY(BU423)*24+HOUR(BU423)+MINUTE(BU423)/60)/勤務日数!$F$17</f>
        <v>0</v>
      </c>
      <c r="BU423" s="202">
        <f t="shared" si="196"/>
        <v>0</v>
      </c>
    </row>
    <row r="424" spans="1:73" ht="12.6" customHeight="1">
      <c r="A424" s="174" t="str">
        <f t="shared" si="187"/>
        <v/>
      </c>
      <c r="B424" s="195"/>
      <c r="C424" s="240"/>
      <c r="D424" s="310"/>
      <c r="E424" s="286"/>
      <c r="F424" s="286"/>
      <c r="G424" s="286"/>
      <c r="H424" s="286"/>
      <c r="I424" s="286"/>
      <c r="J424" s="286"/>
      <c r="K424" s="286"/>
      <c r="L424" s="286"/>
      <c r="M424" s="286"/>
      <c r="N424" s="286"/>
      <c r="O424" s="287"/>
      <c r="P424" s="199"/>
      <c r="Q424" s="200"/>
      <c r="R424" s="29"/>
      <c r="S424" s="201"/>
      <c r="T424" s="204"/>
      <c r="U424" s="204"/>
      <c r="V424" s="204"/>
      <c r="W424" s="204"/>
      <c r="X424" s="204"/>
      <c r="Y424" s="204"/>
      <c r="Z424" s="204"/>
      <c r="AA424" s="204"/>
      <c r="AB424" s="204"/>
      <c r="AC424" s="204"/>
      <c r="AD424" s="204"/>
      <c r="AE424" s="204"/>
      <c r="AF424" s="204"/>
      <c r="AG424" s="204"/>
      <c r="AH424" s="204"/>
      <c r="AI424" s="204"/>
      <c r="AJ424" s="204"/>
      <c r="AK424" s="204"/>
      <c r="AL424" s="204"/>
      <c r="AM424" s="204"/>
      <c r="AN424" s="204"/>
      <c r="AO424" s="204"/>
      <c r="AP424" s="204"/>
      <c r="AQ424" s="204"/>
      <c r="AR424" s="204"/>
      <c r="AS424" s="204"/>
      <c r="AT424" s="204"/>
      <c r="AU424" s="204"/>
      <c r="AV424" s="204"/>
      <c r="AW424" s="204"/>
      <c r="AX424" s="204"/>
      <c r="AY424" s="204"/>
      <c r="AZ424" s="237">
        <f t="shared" si="190"/>
        <v>0</v>
      </c>
      <c r="BA424" s="238">
        <f t="shared" si="191"/>
        <v>0</v>
      </c>
      <c r="BB424" s="238">
        <f>BD424/勤務日数!$E$20</f>
        <v>0</v>
      </c>
      <c r="BC424" s="238">
        <f t="shared" si="163"/>
        <v>0</v>
      </c>
      <c r="BD424" s="29">
        <f>(DAY(BE424)*24+HOUR(BE424)+MINUTE(BE424)/60)/勤務日数!$F$17</f>
        <v>0</v>
      </c>
      <c r="BE424" s="202">
        <f t="shared" si="192"/>
        <v>0</v>
      </c>
      <c r="BF424" s="238">
        <f>BH424/勤務日数!$E$20</f>
        <v>0</v>
      </c>
      <c r="BG424" s="238">
        <f t="shared" si="188"/>
        <v>0</v>
      </c>
      <c r="BH424" s="29">
        <f>(DAY(BI424)*24+HOUR(BI424)+MINUTE(BI424)/60)/勤務日数!$F$17</f>
        <v>0</v>
      </c>
      <c r="BI424" s="202">
        <f t="shared" si="193"/>
        <v>0</v>
      </c>
      <c r="BJ424" s="238">
        <f>BL424/勤務日数!$E$20</f>
        <v>0</v>
      </c>
      <c r="BK424" s="238">
        <f t="shared" si="189"/>
        <v>0</v>
      </c>
      <c r="BL424" s="29">
        <f>(DAY(BM424)*24+HOUR(BM424)+MINUTE(BM424)/60)/勤務日数!$F$17</f>
        <v>0</v>
      </c>
      <c r="BM424" s="202">
        <f t="shared" si="194"/>
        <v>0</v>
      </c>
      <c r="BN424" s="238">
        <f>BP424/勤務日数!$E$20</f>
        <v>0</v>
      </c>
      <c r="BO424" s="238">
        <f t="shared" si="185"/>
        <v>0</v>
      </c>
      <c r="BP424" s="29">
        <f>(DAY(BQ424)*24+HOUR(BQ424)+MINUTE(BQ424)/60)/勤務日数!$F$17</f>
        <v>0</v>
      </c>
      <c r="BQ424" s="202">
        <f t="shared" si="195"/>
        <v>0</v>
      </c>
      <c r="BR424" s="238">
        <f>BT424/勤務日数!$E$20</f>
        <v>0</v>
      </c>
      <c r="BS424" s="238">
        <f t="shared" si="186"/>
        <v>0</v>
      </c>
      <c r="BT424" s="29">
        <f>(DAY(BU424)*24+HOUR(BU424)+MINUTE(BU424)/60)/勤務日数!$F$17</f>
        <v>0</v>
      </c>
      <c r="BU424" s="202">
        <f t="shared" si="196"/>
        <v>0</v>
      </c>
    </row>
    <row r="425" spans="1:73" ht="12.6" customHeight="1">
      <c r="A425" s="174" t="str">
        <f t="shared" si="187"/>
        <v/>
      </c>
      <c r="B425" s="195"/>
      <c r="C425" s="240"/>
      <c r="D425" s="310"/>
      <c r="E425" s="286"/>
      <c r="F425" s="286"/>
      <c r="G425" s="286"/>
      <c r="H425" s="286"/>
      <c r="I425" s="286"/>
      <c r="J425" s="286"/>
      <c r="K425" s="286"/>
      <c r="L425" s="286"/>
      <c r="M425" s="286"/>
      <c r="N425" s="286"/>
      <c r="O425" s="287"/>
      <c r="P425" s="199"/>
      <c r="Q425" s="200"/>
      <c r="R425" s="29"/>
      <c r="S425" s="201"/>
      <c r="T425" s="204"/>
      <c r="U425" s="204"/>
      <c r="V425" s="204"/>
      <c r="W425" s="204"/>
      <c r="X425" s="204"/>
      <c r="Y425" s="204"/>
      <c r="Z425" s="204"/>
      <c r="AA425" s="204"/>
      <c r="AB425" s="204"/>
      <c r="AC425" s="204"/>
      <c r="AD425" s="204"/>
      <c r="AE425" s="204"/>
      <c r="AF425" s="204"/>
      <c r="AG425" s="204"/>
      <c r="AH425" s="204"/>
      <c r="AI425" s="204"/>
      <c r="AJ425" s="204"/>
      <c r="AK425" s="204"/>
      <c r="AL425" s="204"/>
      <c r="AM425" s="204"/>
      <c r="AN425" s="204"/>
      <c r="AO425" s="204"/>
      <c r="AP425" s="204"/>
      <c r="AQ425" s="204"/>
      <c r="AR425" s="204"/>
      <c r="AS425" s="204"/>
      <c r="AT425" s="204"/>
      <c r="AU425" s="204"/>
      <c r="AV425" s="204"/>
      <c r="AW425" s="204"/>
      <c r="AX425" s="204"/>
      <c r="AY425" s="204"/>
      <c r="AZ425" s="237">
        <f t="shared" si="157"/>
        <v>0</v>
      </c>
      <c r="BA425" s="238">
        <f t="shared" si="158"/>
        <v>0</v>
      </c>
      <c r="BB425" s="238">
        <f>BD425/勤務日数!$E$20</f>
        <v>0</v>
      </c>
      <c r="BC425" s="238">
        <f t="shared" si="163"/>
        <v>0</v>
      </c>
      <c r="BD425" s="29">
        <f>(DAY(BE425)*24+HOUR(BE425)+MINUTE(BE425)/60)/勤務日数!$F$17</f>
        <v>0</v>
      </c>
      <c r="BE425" s="202">
        <f t="shared" si="164"/>
        <v>0</v>
      </c>
      <c r="BF425" s="238">
        <f>BH425/勤務日数!$E$20</f>
        <v>0</v>
      </c>
      <c r="BG425" s="238">
        <f t="shared" si="188"/>
        <v>0</v>
      </c>
      <c r="BH425" s="29">
        <f>(DAY(BI425)*24+HOUR(BI425)+MINUTE(BI425)/60)/勤務日数!$F$17</f>
        <v>0</v>
      </c>
      <c r="BI425" s="202">
        <f t="shared" si="165"/>
        <v>0</v>
      </c>
      <c r="BJ425" s="238">
        <f>BL425/勤務日数!$E$20</f>
        <v>0</v>
      </c>
      <c r="BK425" s="238">
        <f t="shared" si="189"/>
        <v>0</v>
      </c>
      <c r="BL425" s="29">
        <f>(DAY(BM425)*24+HOUR(BM425)+MINUTE(BM425)/60)/勤務日数!$F$17</f>
        <v>0</v>
      </c>
      <c r="BM425" s="202">
        <f t="shared" si="166"/>
        <v>0</v>
      </c>
      <c r="BN425" s="238">
        <f>BP425/勤務日数!$E$20</f>
        <v>0</v>
      </c>
      <c r="BO425" s="238">
        <f t="shared" si="185"/>
        <v>0</v>
      </c>
      <c r="BP425" s="29">
        <f>(DAY(BQ425)*24+HOUR(BQ425)+MINUTE(BQ425)/60)/勤務日数!$F$17</f>
        <v>0</v>
      </c>
      <c r="BQ425" s="202">
        <f t="shared" si="167"/>
        <v>0</v>
      </c>
      <c r="BR425" s="238">
        <f>BT425/勤務日数!$E$20</f>
        <v>0</v>
      </c>
      <c r="BS425" s="238">
        <f t="shared" si="186"/>
        <v>0</v>
      </c>
      <c r="BT425" s="29">
        <f>(DAY(BU425)*24+HOUR(BU425)+MINUTE(BU425)/60)/勤務日数!$F$17</f>
        <v>0</v>
      </c>
      <c r="BU425" s="202">
        <f t="shared" si="168"/>
        <v>0</v>
      </c>
    </row>
    <row r="426" spans="1:73" ht="12.6" customHeight="1">
      <c r="A426" s="174" t="str">
        <f t="shared" si="187"/>
        <v/>
      </c>
      <c r="B426" s="195"/>
      <c r="C426" s="240"/>
      <c r="D426" s="310"/>
      <c r="E426" s="286"/>
      <c r="F426" s="286"/>
      <c r="G426" s="286"/>
      <c r="H426" s="286"/>
      <c r="I426" s="286"/>
      <c r="J426" s="286"/>
      <c r="K426" s="286"/>
      <c r="L426" s="286"/>
      <c r="M426" s="286"/>
      <c r="N426" s="286"/>
      <c r="O426" s="287"/>
      <c r="P426" s="199"/>
      <c r="Q426" s="200"/>
      <c r="R426" s="29"/>
      <c r="S426" s="201"/>
      <c r="T426" s="204"/>
      <c r="U426" s="204"/>
      <c r="V426" s="204"/>
      <c r="W426" s="204"/>
      <c r="X426" s="204"/>
      <c r="Y426" s="204"/>
      <c r="Z426" s="204"/>
      <c r="AA426" s="204"/>
      <c r="AB426" s="204"/>
      <c r="AC426" s="204"/>
      <c r="AD426" s="204"/>
      <c r="AE426" s="204"/>
      <c r="AF426" s="204"/>
      <c r="AG426" s="204"/>
      <c r="AH426" s="204"/>
      <c r="AI426" s="204"/>
      <c r="AJ426" s="204"/>
      <c r="AK426" s="204"/>
      <c r="AL426" s="204"/>
      <c r="AM426" s="204"/>
      <c r="AN426" s="204"/>
      <c r="AO426" s="204"/>
      <c r="AP426" s="204"/>
      <c r="AQ426" s="204"/>
      <c r="AR426" s="204"/>
      <c r="AS426" s="204"/>
      <c r="AT426" s="204"/>
      <c r="AU426" s="204"/>
      <c r="AV426" s="204"/>
      <c r="AW426" s="204"/>
      <c r="AX426" s="204"/>
      <c r="AY426" s="204"/>
      <c r="AZ426" s="237">
        <f t="shared" si="157"/>
        <v>0</v>
      </c>
      <c r="BA426" s="238">
        <f t="shared" si="158"/>
        <v>0</v>
      </c>
      <c r="BB426" s="238">
        <f>BD426/勤務日数!$E$20</f>
        <v>0</v>
      </c>
      <c r="BC426" s="238">
        <f t="shared" si="163"/>
        <v>0</v>
      </c>
      <c r="BD426" s="29">
        <f>(DAY(BE426)*24+HOUR(BE426)+MINUTE(BE426)/60)/勤務日数!$F$17</f>
        <v>0</v>
      </c>
      <c r="BE426" s="202">
        <f t="shared" si="164"/>
        <v>0</v>
      </c>
      <c r="BF426" s="238">
        <f>BH426/勤務日数!$E$20</f>
        <v>0</v>
      </c>
      <c r="BG426" s="238">
        <f t="shared" si="188"/>
        <v>0</v>
      </c>
      <c r="BH426" s="29">
        <f>(DAY(BI426)*24+HOUR(BI426)+MINUTE(BI426)/60)/勤務日数!$F$17</f>
        <v>0</v>
      </c>
      <c r="BI426" s="202">
        <f t="shared" si="165"/>
        <v>0</v>
      </c>
      <c r="BJ426" s="238">
        <f>BL426/勤務日数!$E$20</f>
        <v>0</v>
      </c>
      <c r="BK426" s="238">
        <f t="shared" si="189"/>
        <v>0</v>
      </c>
      <c r="BL426" s="29">
        <f>(DAY(BM426)*24+HOUR(BM426)+MINUTE(BM426)/60)/勤務日数!$F$17</f>
        <v>0</v>
      </c>
      <c r="BM426" s="202">
        <f t="shared" si="166"/>
        <v>0</v>
      </c>
      <c r="BN426" s="238">
        <f>BP426/勤務日数!$E$20</f>
        <v>0</v>
      </c>
      <c r="BO426" s="238">
        <f t="shared" si="185"/>
        <v>0</v>
      </c>
      <c r="BP426" s="29">
        <f>(DAY(BQ426)*24+HOUR(BQ426)+MINUTE(BQ426)/60)/勤務日数!$F$17</f>
        <v>0</v>
      </c>
      <c r="BQ426" s="202">
        <f t="shared" si="167"/>
        <v>0</v>
      </c>
      <c r="BR426" s="238">
        <f>BT426/勤務日数!$E$20</f>
        <v>0</v>
      </c>
      <c r="BS426" s="238">
        <f t="shared" si="186"/>
        <v>0</v>
      </c>
      <c r="BT426" s="29">
        <f>(DAY(BU426)*24+HOUR(BU426)+MINUTE(BU426)/60)/勤務日数!$F$17</f>
        <v>0</v>
      </c>
      <c r="BU426" s="202">
        <f t="shared" si="168"/>
        <v>0</v>
      </c>
    </row>
    <row r="427" spans="1:73" ht="12.6" customHeight="1">
      <c r="A427" s="174" t="str">
        <f t="shared" si="187"/>
        <v/>
      </c>
      <c r="B427" s="195"/>
      <c r="C427" s="240"/>
      <c r="D427" s="310"/>
      <c r="E427" s="286"/>
      <c r="F427" s="286"/>
      <c r="G427" s="286"/>
      <c r="H427" s="286"/>
      <c r="I427" s="286"/>
      <c r="J427" s="286"/>
      <c r="K427" s="286"/>
      <c r="L427" s="286"/>
      <c r="M427" s="286"/>
      <c r="N427" s="286"/>
      <c r="O427" s="287"/>
      <c r="P427" s="199"/>
      <c r="Q427" s="200"/>
      <c r="R427" s="29"/>
      <c r="S427" s="201"/>
      <c r="T427" s="204"/>
      <c r="U427" s="204"/>
      <c r="V427" s="204"/>
      <c r="W427" s="204"/>
      <c r="X427" s="204"/>
      <c r="Y427" s="204"/>
      <c r="Z427" s="204"/>
      <c r="AA427" s="204"/>
      <c r="AB427" s="204"/>
      <c r="AC427" s="204"/>
      <c r="AD427" s="204"/>
      <c r="AE427" s="204"/>
      <c r="AF427" s="204"/>
      <c r="AG427" s="204"/>
      <c r="AH427" s="204"/>
      <c r="AI427" s="204"/>
      <c r="AJ427" s="204"/>
      <c r="AK427" s="204"/>
      <c r="AL427" s="204"/>
      <c r="AM427" s="204"/>
      <c r="AN427" s="204"/>
      <c r="AO427" s="204"/>
      <c r="AP427" s="204"/>
      <c r="AQ427" s="204"/>
      <c r="AR427" s="204"/>
      <c r="AS427" s="204"/>
      <c r="AT427" s="204"/>
      <c r="AU427" s="204"/>
      <c r="AV427" s="204"/>
      <c r="AW427" s="204"/>
      <c r="AX427" s="204"/>
      <c r="AY427" s="204"/>
      <c r="AZ427" s="237">
        <f t="shared" si="157"/>
        <v>0</v>
      </c>
      <c r="BA427" s="238">
        <f t="shared" si="158"/>
        <v>0</v>
      </c>
      <c r="BB427" s="238">
        <f>BD427/勤務日数!$E$20</f>
        <v>0</v>
      </c>
      <c r="BC427" s="238">
        <f t="shared" si="163"/>
        <v>0</v>
      </c>
      <c r="BD427" s="29">
        <f>(DAY(BE427)*24+HOUR(BE427)+MINUTE(BE427)/60)/勤務日数!$F$17</f>
        <v>0</v>
      </c>
      <c r="BE427" s="202">
        <f t="shared" si="164"/>
        <v>0</v>
      </c>
      <c r="BF427" s="238">
        <f>BH427/勤務日数!$E$20</f>
        <v>0</v>
      </c>
      <c r="BG427" s="238">
        <f t="shared" si="188"/>
        <v>0</v>
      </c>
      <c r="BH427" s="29">
        <f>(DAY(BI427)*24+HOUR(BI427)+MINUTE(BI427)/60)/勤務日数!$F$17</f>
        <v>0</v>
      </c>
      <c r="BI427" s="202">
        <f t="shared" si="165"/>
        <v>0</v>
      </c>
      <c r="BJ427" s="238">
        <f>BL427/勤務日数!$E$20</f>
        <v>0</v>
      </c>
      <c r="BK427" s="238">
        <f t="shared" si="189"/>
        <v>0</v>
      </c>
      <c r="BL427" s="29">
        <f>(DAY(BM427)*24+HOUR(BM427)+MINUTE(BM427)/60)/勤務日数!$F$17</f>
        <v>0</v>
      </c>
      <c r="BM427" s="202">
        <f t="shared" si="166"/>
        <v>0</v>
      </c>
      <c r="BN427" s="238">
        <f>BP427/勤務日数!$E$20</f>
        <v>0</v>
      </c>
      <c r="BO427" s="238">
        <f t="shared" si="185"/>
        <v>0</v>
      </c>
      <c r="BP427" s="29">
        <f>(DAY(BQ427)*24+HOUR(BQ427)+MINUTE(BQ427)/60)/勤務日数!$F$17</f>
        <v>0</v>
      </c>
      <c r="BQ427" s="202">
        <f t="shared" si="167"/>
        <v>0</v>
      </c>
      <c r="BR427" s="238">
        <f>BT427/勤務日数!$E$20</f>
        <v>0</v>
      </c>
      <c r="BS427" s="238">
        <f t="shared" si="186"/>
        <v>0</v>
      </c>
      <c r="BT427" s="29">
        <f>(DAY(BU427)*24+HOUR(BU427)+MINUTE(BU427)/60)/勤務日数!$F$17</f>
        <v>0</v>
      </c>
      <c r="BU427" s="202">
        <f t="shared" si="168"/>
        <v>0</v>
      </c>
    </row>
    <row r="428" spans="1:73" ht="12.6" customHeight="1">
      <c r="A428" s="174" t="str">
        <f t="shared" si="187"/>
        <v/>
      </c>
      <c r="B428" s="195"/>
      <c r="C428" s="240"/>
      <c r="D428" s="310"/>
      <c r="E428" s="286"/>
      <c r="F428" s="286"/>
      <c r="G428" s="286"/>
      <c r="H428" s="286"/>
      <c r="I428" s="286"/>
      <c r="J428" s="286"/>
      <c r="K428" s="286"/>
      <c r="L428" s="286"/>
      <c r="M428" s="286"/>
      <c r="N428" s="286"/>
      <c r="O428" s="287"/>
      <c r="P428" s="199"/>
      <c r="Q428" s="200"/>
      <c r="R428" s="29"/>
      <c r="S428" s="201"/>
      <c r="T428" s="204"/>
      <c r="U428" s="204"/>
      <c r="V428" s="204"/>
      <c r="W428" s="204"/>
      <c r="X428" s="204"/>
      <c r="Y428" s="204"/>
      <c r="Z428" s="204"/>
      <c r="AA428" s="204"/>
      <c r="AB428" s="204"/>
      <c r="AC428" s="204"/>
      <c r="AD428" s="204"/>
      <c r="AE428" s="204"/>
      <c r="AF428" s="204"/>
      <c r="AG428" s="204"/>
      <c r="AH428" s="204"/>
      <c r="AI428" s="204"/>
      <c r="AJ428" s="204"/>
      <c r="AK428" s="204"/>
      <c r="AL428" s="204"/>
      <c r="AM428" s="204"/>
      <c r="AN428" s="204"/>
      <c r="AO428" s="204"/>
      <c r="AP428" s="204"/>
      <c r="AQ428" s="204"/>
      <c r="AR428" s="204"/>
      <c r="AS428" s="204"/>
      <c r="AT428" s="204"/>
      <c r="AU428" s="204"/>
      <c r="AV428" s="204"/>
      <c r="AW428" s="204"/>
      <c r="AX428" s="204"/>
      <c r="AY428" s="204"/>
      <c r="AZ428" s="237">
        <f t="shared" si="157"/>
        <v>0</v>
      </c>
      <c r="BA428" s="238">
        <f t="shared" si="158"/>
        <v>0</v>
      </c>
      <c r="BB428" s="238">
        <f>BD428/勤務日数!$E$20</f>
        <v>0</v>
      </c>
      <c r="BC428" s="238">
        <f t="shared" si="163"/>
        <v>0</v>
      </c>
      <c r="BD428" s="29">
        <f>(DAY(BE428)*24+HOUR(BE428)+MINUTE(BE428)/60)/勤務日数!$F$17</f>
        <v>0</v>
      </c>
      <c r="BE428" s="202">
        <f t="shared" si="164"/>
        <v>0</v>
      </c>
      <c r="BF428" s="238">
        <f>BH428/勤務日数!$E$20</f>
        <v>0</v>
      </c>
      <c r="BG428" s="238">
        <f t="shared" si="188"/>
        <v>0</v>
      </c>
      <c r="BH428" s="29">
        <f>(DAY(BI428)*24+HOUR(BI428)+MINUTE(BI428)/60)/勤務日数!$F$17</f>
        <v>0</v>
      </c>
      <c r="BI428" s="202">
        <f t="shared" si="165"/>
        <v>0</v>
      </c>
      <c r="BJ428" s="238">
        <f>BL428/勤務日数!$E$20</f>
        <v>0</v>
      </c>
      <c r="BK428" s="238">
        <f t="shared" si="189"/>
        <v>0</v>
      </c>
      <c r="BL428" s="29">
        <f>(DAY(BM428)*24+HOUR(BM428)+MINUTE(BM428)/60)/勤務日数!$F$17</f>
        <v>0</v>
      </c>
      <c r="BM428" s="202">
        <f t="shared" si="166"/>
        <v>0</v>
      </c>
      <c r="BN428" s="238">
        <f>BP428/勤務日数!$E$20</f>
        <v>0</v>
      </c>
      <c r="BO428" s="238">
        <f t="shared" si="185"/>
        <v>0</v>
      </c>
      <c r="BP428" s="29">
        <f>(DAY(BQ428)*24+HOUR(BQ428)+MINUTE(BQ428)/60)/勤務日数!$F$17</f>
        <v>0</v>
      </c>
      <c r="BQ428" s="202">
        <f t="shared" si="167"/>
        <v>0</v>
      </c>
      <c r="BR428" s="238">
        <f>BT428/勤務日数!$E$20</f>
        <v>0</v>
      </c>
      <c r="BS428" s="238">
        <f t="shared" si="186"/>
        <v>0</v>
      </c>
      <c r="BT428" s="29">
        <f>(DAY(BU428)*24+HOUR(BU428)+MINUTE(BU428)/60)/勤務日数!$F$17</f>
        <v>0</v>
      </c>
      <c r="BU428" s="202">
        <f t="shared" si="168"/>
        <v>0</v>
      </c>
    </row>
    <row r="429" spans="1:73" ht="12.6" customHeight="1">
      <c r="A429" s="174" t="str">
        <f t="shared" si="187"/>
        <v/>
      </c>
      <c r="B429" s="195"/>
      <c r="C429" s="240"/>
      <c r="D429" s="310"/>
      <c r="E429" s="286"/>
      <c r="F429" s="286"/>
      <c r="G429" s="286"/>
      <c r="H429" s="286"/>
      <c r="I429" s="286"/>
      <c r="J429" s="286"/>
      <c r="K429" s="286"/>
      <c r="L429" s="286"/>
      <c r="M429" s="286"/>
      <c r="N429" s="286"/>
      <c r="O429" s="287"/>
      <c r="P429" s="199"/>
      <c r="Q429" s="200"/>
      <c r="R429" s="29"/>
      <c r="S429" s="201"/>
      <c r="T429" s="204"/>
      <c r="U429" s="204"/>
      <c r="V429" s="204"/>
      <c r="W429" s="204"/>
      <c r="X429" s="204"/>
      <c r="Y429" s="204"/>
      <c r="Z429" s="204"/>
      <c r="AA429" s="204"/>
      <c r="AB429" s="204"/>
      <c r="AC429" s="204"/>
      <c r="AD429" s="204"/>
      <c r="AE429" s="204"/>
      <c r="AF429" s="204"/>
      <c r="AG429" s="204"/>
      <c r="AH429" s="204"/>
      <c r="AI429" s="204"/>
      <c r="AJ429" s="204"/>
      <c r="AK429" s="204"/>
      <c r="AL429" s="204"/>
      <c r="AM429" s="204"/>
      <c r="AN429" s="204"/>
      <c r="AO429" s="204"/>
      <c r="AP429" s="204"/>
      <c r="AQ429" s="204"/>
      <c r="AR429" s="204"/>
      <c r="AS429" s="204"/>
      <c r="AT429" s="204"/>
      <c r="AU429" s="204"/>
      <c r="AV429" s="204"/>
      <c r="AW429" s="204"/>
      <c r="AX429" s="204"/>
      <c r="AY429" s="204"/>
      <c r="AZ429" s="237">
        <f t="shared" si="157"/>
        <v>0</v>
      </c>
      <c r="BA429" s="238">
        <f t="shared" si="158"/>
        <v>0</v>
      </c>
      <c r="BB429" s="238">
        <f>BD429/勤務日数!$E$20</f>
        <v>0</v>
      </c>
      <c r="BC429" s="238">
        <f t="shared" si="163"/>
        <v>0</v>
      </c>
      <c r="BD429" s="29">
        <f>(DAY(BE429)*24+HOUR(BE429)+MINUTE(BE429)/60)/勤務日数!$F$17</f>
        <v>0</v>
      </c>
      <c r="BE429" s="202">
        <f t="shared" si="164"/>
        <v>0</v>
      </c>
      <c r="BF429" s="238">
        <f>BH429/勤務日数!$E$20</f>
        <v>0</v>
      </c>
      <c r="BG429" s="238">
        <f t="shared" si="188"/>
        <v>0</v>
      </c>
      <c r="BH429" s="29">
        <f>(DAY(BI429)*24+HOUR(BI429)+MINUTE(BI429)/60)/勤務日数!$F$17</f>
        <v>0</v>
      </c>
      <c r="BI429" s="202">
        <f t="shared" si="165"/>
        <v>0</v>
      </c>
      <c r="BJ429" s="238">
        <f>BL429/勤務日数!$E$20</f>
        <v>0</v>
      </c>
      <c r="BK429" s="238">
        <f t="shared" si="189"/>
        <v>0</v>
      </c>
      <c r="BL429" s="29">
        <f>(DAY(BM429)*24+HOUR(BM429)+MINUTE(BM429)/60)/勤務日数!$F$17</f>
        <v>0</v>
      </c>
      <c r="BM429" s="202">
        <f t="shared" si="166"/>
        <v>0</v>
      </c>
      <c r="BN429" s="238">
        <f>BP429/勤務日数!$E$20</f>
        <v>0</v>
      </c>
      <c r="BO429" s="238">
        <f t="shared" si="185"/>
        <v>0</v>
      </c>
      <c r="BP429" s="29">
        <f>(DAY(BQ429)*24+HOUR(BQ429)+MINUTE(BQ429)/60)/勤務日数!$F$17</f>
        <v>0</v>
      </c>
      <c r="BQ429" s="202">
        <f t="shared" si="167"/>
        <v>0</v>
      </c>
      <c r="BR429" s="238">
        <f>BT429/勤務日数!$E$20</f>
        <v>0</v>
      </c>
      <c r="BS429" s="238">
        <f t="shared" si="186"/>
        <v>0</v>
      </c>
      <c r="BT429" s="29">
        <f>(DAY(BU429)*24+HOUR(BU429)+MINUTE(BU429)/60)/勤務日数!$F$17</f>
        <v>0</v>
      </c>
      <c r="BU429" s="202">
        <f t="shared" si="168"/>
        <v>0</v>
      </c>
    </row>
    <row r="430" spans="1:73" ht="12.6" customHeight="1">
      <c r="A430" s="174" t="str">
        <f t="shared" si="187"/>
        <v/>
      </c>
      <c r="B430" s="195"/>
      <c r="C430" s="240"/>
      <c r="D430" s="310"/>
      <c r="E430" s="286"/>
      <c r="F430" s="286"/>
      <c r="G430" s="286"/>
      <c r="H430" s="286"/>
      <c r="I430" s="286"/>
      <c r="J430" s="286"/>
      <c r="K430" s="286"/>
      <c r="L430" s="286"/>
      <c r="M430" s="286"/>
      <c r="N430" s="286"/>
      <c r="O430" s="287"/>
      <c r="P430" s="199"/>
      <c r="Q430" s="200"/>
      <c r="R430" s="29"/>
      <c r="S430" s="201"/>
      <c r="T430" s="204"/>
      <c r="U430" s="204"/>
      <c r="V430" s="204"/>
      <c r="W430" s="204"/>
      <c r="X430" s="204"/>
      <c r="Y430" s="204"/>
      <c r="Z430" s="204"/>
      <c r="AA430" s="204"/>
      <c r="AB430" s="204"/>
      <c r="AC430" s="204"/>
      <c r="AD430" s="204"/>
      <c r="AE430" s="204"/>
      <c r="AF430" s="204"/>
      <c r="AG430" s="204"/>
      <c r="AH430" s="204"/>
      <c r="AI430" s="204"/>
      <c r="AJ430" s="204"/>
      <c r="AK430" s="204"/>
      <c r="AL430" s="204"/>
      <c r="AM430" s="204"/>
      <c r="AN430" s="204"/>
      <c r="AO430" s="204"/>
      <c r="AP430" s="204"/>
      <c r="AQ430" s="204"/>
      <c r="AR430" s="204"/>
      <c r="AS430" s="204"/>
      <c r="AT430" s="204"/>
      <c r="AU430" s="204"/>
      <c r="AV430" s="204"/>
      <c r="AW430" s="204"/>
      <c r="AX430" s="204"/>
      <c r="AY430" s="204"/>
      <c r="AZ430" s="237">
        <f t="shared" si="157"/>
        <v>0</v>
      </c>
      <c r="BA430" s="238">
        <f t="shared" si="158"/>
        <v>0</v>
      </c>
      <c r="BB430" s="238">
        <f>BD430/勤務日数!$E$20</f>
        <v>0</v>
      </c>
      <c r="BC430" s="238">
        <f t="shared" si="163"/>
        <v>0</v>
      </c>
      <c r="BD430" s="29">
        <f>(DAY(BE430)*24+HOUR(BE430)+MINUTE(BE430)/60)/勤務日数!$F$17</f>
        <v>0</v>
      </c>
      <c r="BE430" s="202">
        <f t="shared" si="164"/>
        <v>0</v>
      </c>
      <c r="BF430" s="238">
        <f>BH430/勤務日数!$E$20</f>
        <v>0</v>
      </c>
      <c r="BG430" s="238">
        <f t="shared" si="188"/>
        <v>0</v>
      </c>
      <c r="BH430" s="29">
        <f>(DAY(BI430)*24+HOUR(BI430)+MINUTE(BI430)/60)/勤務日数!$F$17</f>
        <v>0</v>
      </c>
      <c r="BI430" s="202">
        <f t="shared" si="165"/>
        <v>0</v>
      </c>
      <c r="BJ430" s="238">
        <f>BL430/勤務日数!$E$20</f>
        <v>0</v>
      </c>
      <c r="BK430" s="238">
        <f t="shared" si="189"/>
        <v>0</v>
      </c>
      <c r="BL430" s="29">
        <f>(DAY(BM430)*24+HOUR(BM430)+MINUTE(BM430)/60)/勤務日数!$F$17</f>
        <v>0</v>
      </c>
      <c r="BM430" s="202">
        <f t="shared" si="166"/>
        <v>0</v>
      </c>
      <c r="BN430" s="238">
        <f>BP430/勤務日数!$E$20</f>
        <v>0</v>
      </c>
      <c r="BO430" s="238">
        <f t="shared" si="185"/>
        <v>0</v>
      </c>
      <c r="BP430" s="29">
        <f>(DAY(BQ430)*24+HOUR(BQ430)+MINUTE(BQ430)/60)/勤務日数!$F$17</f>
        <v>0</v>
      </c>
      <c r="BQ430" s="202">
        <f t="shared" si="167"/>
        <v>0</v>
      </c>
      <c r="BR430" s="238">
        <f>BT430/勤務日数!$E$20</f>
        <v>0</v>
      </c>
      <c r="BS430" s="238">
        <f t="shared" si="186"/>
        <v>0</v>
      </c>
      <c r="BT430" s="29">
        <f>(DAY(BU430)*24+HOUR(BU430)+MINUTE(BU430)/60)/勤務日数!$F$17</f>
        <v>0</v>
      </c>
      <c r="BU430" s="202">
        <f t="shared" si="168"/>
        <v>0</v>
      </c>
    </row>
    <row r="431" spans="1:73" ht="12.6" customHeight="1">
      <c r="A431" s="174" t="str">
        <f t="shared" si="187"/>
        <v/>
      </c>
      <c r="B431" s="195"/>
      <c r="C431" s="240"/>
      <c r="D431" s="310"/>
      <c r="E431" s="286"/>
      <c r="F431" s="286"/>
      <c r="G431" s="286"/>
      <c r="H431" s="286"/>
      <c r="I431" s="286"/>
      <c r="J431" s="286"/>
      <c r="K431" s="286"/>
      <c r="L431" s="286"/>
      <c r="M431" s="286"/>
      <c r="N431" s="286"/>
      <c r="O431" s="287"/>
      <c r="P431" s="199"/>
      <c r="Q431" s="200"/>
      <c r="R431" s="29"/>
      <c r="S431" s="201"/>
      <c r="T431" s="204"/>
      <c r="U431" s="204"/>
      <c r="V431" s="204"/>
      <c r="W431" s="204"/>
      <c r="X431" s="204"/>
      <c r="Y431" s="204"/>
      <c r="Z431" s="204"/>
      <c r="AA431" s="204"/>
      <c r="AB431" s="204"/>
      <c r="AC431" s="204"/>
      <c r="AD431" s="204"/>
      <c r="AE431" s="204"/>
      <c r="AF431" s="204"/>
      <c r="AG431" s="204"/>
      <c r="AH431" s="204"/>
      <c r="AI431" s="204"/>
      <c r="AJ431" s="204"/>
      <c r="AK431" s="204"/>
      <c r="AL431" s="204"/>
      <c r="AM431" s="204"/>
      <c r="AN431" s="204"/>
      <c r="AO431" s="204"/>
      <c r="AP431" s="204"/>
      <c r="AQ431" s="204"/>
      <c r="AR431" s="204"/>
      <c r="AS431" s="204"/>
      <c r="AT431" s="204"/>
      <c r="AU431" s="204"/>
      <c r="AV431" s="204"/>
      <c r="AW431" s="204"/>
      <c r="AX431" s="204"/>
      <c r="AY431" s="204"/>
      <c r="AZ431" s="237">
        <f t="shared" si="157"/>
        <v>0</v>
      </c>
      <c r="BA431" s="238">
        <f t="shared" si="158"/>
        <v>0</v>
      </c>
      <c r="BB431" s="238">
        <f>BD431/勤務日数!$E$20</f>
        <v>0</v>
      </c>
      <c r="BC431" s="238">
        <f t="shared" si="163"/>
        <v>0</v>
      </c>
      <c r="BD431" s="29">
        <f>(DAY(BE431)*24+HOUR(BE431)+MINUTE(BE431)/60)/勤務日数!$F$17</f>
        <v>0</v>
      </c>
      <c r="BE431" s="202">
        <f t="shared" si="164"/>
        <v>0</v>
      </c>
      <c r="BF431" s="238">
        <f>BH431/勤務日数!$E$20</f>
        <v>0</v>
      </c>
      <c r="BG431" s="238">
        <f t="shared" si="188"/>
        <v>0</v>
      </c>
      <c r="BH431" s="29">
        <f>(DAY(BI431)*24+HOUR(BI431)+MINUTE(BI431)/60)/勤務日数!$F$17</f>
        <v>0</v>
      </c>
      <c r="BI431" s="202">
        <f t="shared" si="165"/>
        <v>0</v>
      </c>
      <c r="BJ431" s="238">
        <f>BL431/勤務日数!$E$20</f>
        <v>0</v>
      </c>
      <c r="BK431" s="238">
        <f t="shared" si="189"/>
        <v>0</v>
      </c>
      <c r="BL431" s="29">
        <f>(DAY(BM431)*24+HOUR(BM431)+MINUTE(BM431)/60)/勤務日数!$F$17</f>
        <v>0</v>
      </c>
      <c r="BM431" s="202">
        <f t="shared" si="166"/>
        <v>0</v>
      </c>
      <c r="BN431" s="238">
        <f>BP431/勤務日数!$E$20</f>
        <v>0</v>
      </c>
      <c r="BO431" s="238">
        <f t="shared" si="185"/>
        <v>0</v>
      </c>
      <c r="BP431" s="29">
        <f>(DAY(BQ431)*24+HOUR(BQ431)+MINUTE(BQ431)/60)/勤務日数!$F$17</f>
        <v>0</v>
      </c>
      <c r="BQ431" s="202">
        <f t="shared" si="167"/>
        <v>0</v>
      </c>
      <c r="BR431" s="238">
        <f>BT431/勤務日数!$E$20</f>
        <v>0</v>
      </c>
      <c r="BS431" s="238">
        <f t="shared" si="186"/>
        <v>0</v>
      </c>
      <c r="BT431" s="29">
        <f>(DAY(BU431)*24+HOUR(BU431)+MINUTE(BU431)/60)/勤務日数!$F$17</f>
        <v>0</v>
      </c>
      <c r="BU431" s="202">
        <f t="shared" si="168"/>
        <v>0</v>
      </c>
    </row>
    <row r="432" spans="1:73" ht="12.6" customHeight="1">
      <c r="A432" s="174" t="str">
        <f t="shared" si="187"/>
        <v/>
      </c>
      <c r="B432" s="195"/>
      <c r="C432" s="240"/>
      <c r="D432" s="310"/>
      <c r="E432" s="286"/>
      <c r="F432" s="286"/>
      <c r="G432" s="286"/>
      <c r="H432" s="286"/>
      <c r="I432" s="286"/>
      <c r="J432" s="286"/>
      <c r="K432" s="286"/>
      <c r="L432" s="286"/>
      <c r="M432" s="286"/>
      <c r="N432" s="286"/>
      <c r="O432" s="287"/>
      <c r="P432" s="199"/>
      <c r="Q432" s="200"/>
      <c r="R432" s="29"/>
      <c r="S432" s="201"/>
      <c r="T432" s="204"/>
      <c r="U432" s="204"/>
      <c r="V432" s="204"/>
      <c r="W432" s="204"/>
      <c r="X432" s="204"/>
      <c r="Y432" s="204"/>
      <c r="Z432" s="204"/>
      <c r="AA432" s="204"/>
      <c r="AB432" s="204"/>
      <c r="AC432" s="204"/>
      <c r="AD432" s="204"/>
      <c r="AE432" s="204"/>
      <c r="AF432" s="204"/>
      <c r="AG432" s="204"/>
      <c r="AH432" s="204"/>
      <c r="AI432" s="204"/>
      <c r="AJ432" s="204"/>
      <c r="AK432" s="204"/>
      <c r="AL432" s="204"/>
      <c r="AM432" s="204"/>
      <c r="AN432" s="204"/>
      <c r="AO432" s="204"/>
      <c r="AP432" s="204"/>
      <c r="AQ432" s="204"/>
      <c r="AR432" s="204"/>
      <c r="AS432" s="204"/>
      <c r="AT432" s="204"/>
      <c r="AU432" s="204"/>
      <c r="AV432" s="204"/>
      <c r="AW432" s="204"/>
      <c r="AX432" s="204"/>
      <c r="AY432" s="204"/>
      <c r="AZ432" s="237">
        <f t="shared" si="157"/>
        <v>0</v>
      </c>
      <c r="BA432" s="238">
        <f t="shared" si="158"/>
        <v>0</v>
      </c>
      <c r="BB432" s="238">
        <f>BD432/勤務日数!$E$20</f>
        <v>0</v>
      </c>
      <c r="BC432" s="238">
        <f t="shared" si="163"/>
        <v>0</v>
      </c>
      <c r="BD432" s="29">
        <f>(DAY(BE432)*24+HOUR(BE432)+MINUTE(BE432)/60)/勤務日数!$F$17</f>
        <v>0</v>
      </c>
      <c r="BE432" s="202">
        <f t="shared" si="164"/>
        <v>0</v>
      </c>
      <c r="BF432" s="238">
        <f>BH432/勤務日数!$E$20</f>
        <v>0</v>
      </c>
      <c r="BG432" s="238">
        <f t="shared" si="188"/>
        <v>0</v>
      </c>
      <c r="BH432" s="29">
        <f>(DAY(BI432)*24+HOUR(BI432)+MINUTE(BI432)/60)/勤務日数!$F$17</f>
        <v>0</v>
      </c>
      <c r="BI432" s="202">
        <f t="shared" si="165"/>
        <v>0</v>
      </c>
      <c r="BJ432" s="238">
        <f>BL432/勤務日数!$E$20</f>
        <v>0</v>
      </c>
      <c r="BK432" s="238">
        <f t="shared" si="189"/>
        <v>0</v>
      </c>
      <c r="BL432" s="29">
        <f>(DAY(BM432)*24+HOUR(BM432)+MINUTE(BM432)/60)/勤務日数!$F$17</f>
        <v>0</v>
      </c>
      <c r="BM432" s="202">
        <f t="shared" si="166"/>
        <v>0</v>
      </c>
      <c r="BN432" s="238">
        <f>BP432/勤務日数!$E$20</f>
        <v>0</v>
      </c>
      <c r="BO432" s="238">
        <f t="shared" si="185"/>
        <v>0</v>
      </c>
      <c r="BP432" s="29">
        <f>(DAY(BQ432)*24+HOUR(BQ432)+MINUTE(BQ432)/60)/勤務日数!$F$17</f>
        <v>0</v>
      </c>
      <c r="BQ432" s="202">
        <f t="shared" si="167"/>
        <v>0</v>
      </c>
      <c r="BR432" s="238">
        <f>BT432/勤務日数!$E$20</f>
        <v>0</v>
      </c>
      <c r="BS432" s="238">
        <f t="shared" si="186"/>
        <v>0</v>
      </c>
      <c r="BT432" s="29">
        <f>(DAY(BU432)*24+HOUR(BU432)+MINUTE(BU432)/60)/勤務日数!$F$17</f>
        <v>0</v>
      </c>
      <c r="BU432" s="202">
        <f t="shared" si="168"/>
        <v>0</v>
      </c>
    </row>
    <row r="433" spans="1:73" ht="12.6" customHeight="1">
      <c r="A433" s="174" t="str">
        <f t="shared" si="187"/>
        <v/>
      </c>
      <c r="B433" s="195"/>
      <c r="C433" s="240"/>
      <c r="D433" s="310"/>
      <c r="E433" s="286"/>
      <c r="F433" s="286"/>
      <c r="G433" s="286"/>
      <c r="H433" s="286"/>
      <c r="I433" s="286"/>
      <c r="J433" s="286"/>
      <c r="K433" s="286"/>
      <c r="L433" s="286"/>
      <c r="M433" s="286"/>
      <c r="N433" s="286"/>
      <c r="O433" s="287"/>
      <c r="P433" s="199"/>
      <c r="Q433" s="200"/>
      <c r="R433" s="29"/>
      <c r="S433" s="201"/>
      <c r="T433" s="204"/>
      <c r="U433" s="204"/>
      <c r="V433" s="204"/>
      <c r="W433" s="204"/>
      <c r="X433" s="204"/>
      <c r="Y433" s="204"/>
      <c r="Z433" s="204"/>
      <c r="AA433" s="204"/>
      <c r="AB433" s="204"/>
      <c r="AC433" s="204"/>
      <c r="AD433" s="204"/>
      <c r="AE433" s="204"/>
      <c r="AF433" s="204"/>
      <c r="AG433" s="204"/>
      <c r="AH433" s="204"/>
      <c r="AI433" s="204"/>
      <c r="AJ433" s="204"/>
      <c r="AK433" s="204"/>
      <c r="AL433" s="204"/>
      <c r="AM433" s="204"/>
      <c r="AN433" s="204"/>
      <c r="AO433" s="204"/>
      <c r="AP433" s="204"/>
      <c r="AQ433" s="204"/>
      <c r="AR433" s="204"/>
      <c r="AS433" s="204"/>
      <c r="AT433" s="204"/>
      <c r="AU433" s="204"/>
      <c r="AV433" s="204"/>
      <c r="AW433" s="204"/>
      <c r="AX433" s="204"/>
      <c r="AY433" s="204"/>
      <c r="AZ433" s="237">
        <f t="shared" si="157"/>
        <v>0</v>
      </c>
      <c r="BA433" s="238">
        <f t="shared" si="158"/>
        <v>0</v>
      </c>
      <c r="BB433" s="238">
        <f>BD433/勤務日数!$E$20</f>
        <v>0</v>
      </c>
      <c r="BC433" s="238">
        <f t="shared" si="163"/>
        <v>0</v>
      </c>
      <c r="BD433" s="29">
        <f>(DAY(BE433)*24+HOUR(BE433)+MINUTE(BE433)/60)/勤務日数!$F$17</f>
        <v>0</v>
      </c>
      <c r="BE433" s="202">
        <f t="shared" si="164"/>
        <v>0</v>
      </c>
      <c r="BF433" s="238">
        <f>BH433/勤務日数!$E$20</f>
        <v>0</v>
      </c>
      <c r="BG433" s="238">
        <f t="shared" si="188"/>
        <v>0</v>
      </c>
      <c r="BH433" s="29">
        <f>(DAY(BI433)*24+HOUR(BI433)+MINUTE(BI433)/60)/勤務日数!$F$17</f>
        <v>0</v>
      </c>
      <c r="BI433" s="202">
        <f t="shared" si="165"/>
        <v>0</v>
      </c>
      <c r="BJ433" s="238">
        <f>BL433/勤務日数!$E$20</f>
        <v>0</v>
      </c>
      <c r="BK433" s="238">
        <f t="shared" si="189"/>
        <v>0</v>
      </c>
      <c r="BL433" s="29">
        <f>(DAY(BM433)*24+HOUR(BM433)+MINUTE(BM433)/60)/勤務日数!$F$17</f>
        <v>0</v>
      </c>
      <c r="BM433" s="202">
        <f t="shared" si="166"/>
        <v>0</v>
      </c>
      <c r="BN433" s="238">
        <f>BP433/勤務日数!$E$20</f>
        <v>0</v>
      </c>
      <c r="BO433" s="238">
        <f t="shared" si="185"/>
        <v>0</v>
      </c>
      <c r="BP433" s="29">
        <f>(DAY(BQ433)*24+HOUR(BQ433)+MINUTE(BQ433)/60)/勤務日数!$F$17</f>
        <v>0</v>
      </c>
      <c r="BQ433" s="202">
        <f t="shared" si="167"/>
        <v>0</v>
      </c>
      <c r="BR433" s="238">
        <f>BT433/勤務日数!$E$20</f>
        <v>0</v>
      </c>
      <c r="BS433" s="238">
        <f t="shared" si="186"/>
        <v>0</v>
      </c>
      <c r="BT433" s="29">
        <f>(DAY(BU433)*24+HOUR(BU433)+MINUTE(BU433)/60)/勤務日数!$F$17</f>
        <v>0</v>
      </c>
      <c r="BU433" s="202">
        <f t="shared" si="168"/>
        <v>0</v>
      </c>
    </row>
    <row r="434" spans="1:73" ht="12.6" customHeight="1">
      <c r="A434" s="174" t="str">
        <f t="shared" si="187"/>
        <v/>
      </c>
      <c r="B434" s="195"/>
      <c r="C434" s="240"/>
      <c r="D434" s="310"/>
      <c r="E434" s="286"/>
      <c r="F434" s="286"/>
      <c r="G434" s="286"/>
      <c r="H434" s="286"/>
      <c r="I434" s="286"/>
      <c r="J434" s="286"/>
      <c r="K434" s="286"/>
      <c r="L434" s="286"/>
      <c r="M434" s="286"/>
      <c r="N434" s="286"/>
      <c r="O434" s="287"/>
      <c r="P434" s="199"/>
      <c r="Q434" s="200"/>
      <c r="R434" s="29"/>
      <c r="S434" s="201"/>
      <c r="T434" s="204"/>
      <c r="U434" s="204"/>
      <c r="V434" s="204"/>
      <c r="W434" s="204"/>
      <c r="X434" s="204"/>
      <c r="Y434" s="204"/>
      <c r="Z434" s="204"/>
      <c r="AA434" s="204"/>
      <c r="AB434" s="204"/>
      <c r="AC434" s="204"/>
      <c r="AD434" s="204"/>
      <c r="AE434" s="204"/>
      <c r="AF434" s="204"/>
      <c r="AG434" s="204"/>
      <c r="AH434" s="204"/>
      <c r="AI434" s="204"/>
      <c r="AJ434" s="204"/>
      <c r="AK434" s="204"/>
      <c r="AL434" s="204"/>
      <c r="AM434" s="204"/>
      <c r="AN434" s="204"/>
      <c r="AO434" s="204"/>
      <c r="AP434" s="204"/>
      <c r="AQ434" s="204"/>
      <c r="AR434" s="204"/>
      <c r="AS434" s="204"/>
      <c r="AT434" s="204"/>
      <c r="AU434" s="204"/>
      <c r="AV434" s="204"/>
      <c r="AW434" s="204"/>
      <c r="AX434" s="204"/>
      <c r="AY434" s="204"/>
      <c r="AZ434" s="237">
        <f t="shared" si="157"/>
        <v>0</v>
      </c>
      <c r="BA434" s="238">
        <f t="shared" si="158"/>
        <v>0</v>
      </c>
      <c r="BB434" s="238">
        <f>BD434/勤務日数!$E$20</f>
        <v>0</v>
      </c>
      <c r="BC434" s="238">
        <f t="shared" si="163"/>
        <v>0</v>
      </c>
      <c r="BD434" s="29">
        <f>(DAY(BE434)*24+HOUR(BE434)+MINUTE(BE434)/60)/勤務日数!$F$17</f>
        <v>0</v>
      </c>
      <c r="BE434" s="202">
        <f t="shared" si="164"/>
        <v>0</v>
      </c>
      <c r="BF434" s="238">
        <f>BH434/勤務日数!$E$20</f>
        <v>0</v>
      </c>
      <c r="BG434" s="238">
        <f t="shared" si="188"/>
        <v>0</v>
      </c>
      <c r="BH434" s="29">
        <f>(DAY(BI434)*24+HOUR(BI434)+MINUTE(BI434)/60)/勤務日数!$F$17</f>
        <v>0</v>
      </c>
      <c r="BI434" s="202">
        <f t="shared" si="165"/>
        <v>0</v>
      </c>
      <c r="BJ434" s="238">
        <f>BL434/勤務日数!$E$20</f>
        <v>0</v>
      </c>
      <c r="BK434" s="238">
        <f t="shared" si="189"/>
        <v>0</v>
      </c>
      <c r="BL434" s="29">
        <f>(DAY(BM434)*24+HOUR(BM434)+MINUTE(BM434)/60)/勤務日数!$F$17</f>
        <v>0</v>
      </c>
      <c r="BM434" s="202">
        <f t="shared" si="166"/>
        <v>0</v>
      </c>
      <c r="BN434" s="238">
        <f>BP434/勤務日数!$E$20</f>
        <v>0</v>
      </c>
      <c r="BO434" s="238">
        <f t="shared" si="185"/>
        <v>0</v>
      </c>
      <c r="BP434" s="29">
        <f>(DAY(BQ434)*24+HOUR(BQ434)+MINUTE(BQ434)/60)/勤務日数!$F$17</f>
        <v>0</v>
      </c>
      <c r="BQ434" s="202">
        <f t="shared" si="167"/>
        <v>0</v>
      </c>
      <c r="BR434" s="238">
        <f>BT434/勤務日数!$E$20</f>
        <v>0</v>
      </c>
      <c r="BS434" s="238">
        <f t="shared" si="186"/>
        <v>0</v>
      </c>
      <c r="BT434" s="29">
        <f>(DAY(BU434)*24+HOUR(BU434)+MINUTE(BU434)/60)/勤務日数!$F$17</f>
        <v>0</v>
      </c>
      <c r="BU434" s="202">
        <f t="shared" si="168"/>
        <v>0</v>
      </c>
    </row>
    <row r="435" spans="1:73" ht="12.6" customHeight="1">
      <c r="A435" s="174" t="str">
        <f t="shared" si="187"/>
        <v/>
      </c>
      <c r="B435" s="195"/>
      <c r="C435" s="240"/>
      <c r="D435" s="310"/>
      <c r="E435" s="286"/>
      <c r="F435" s="286"/>
      <c r="G435" s="286"/>
      <c r="H435" s="286"/>
      <c r="I435" s="286"/>
      <c r="J435" s="286"/>
      <c r="K435" s="286"/>
      <c r="L435" s="286"/>
      <c r="M435" s="286"/>
      <c r="N435" s="286"/>
      <c r="O435" s="287"/>
      <c r="P435" s="199"/>
      <c r="Q435" s="200"/>
      <c r="R435" s="29"/>
      <c r="S435" s="201"/>
      <c r="T435" s="204"/>
      <c r="U435" s="204"/>
      <c r="V435" s="204"/>
      <c r="W435" s="204"/>
      <c r="X435" s="204"/>
      <c r="Y435" s="204"/>
      <c r="Z435" s="204"/>
      <c r="AA435" s="204"/>
      <c r="AB435" s="204"/>
      <c r="AC435" s="204"/>
      <c r="AD435" s="204"/>
      <c r="AE435" s="204"/>
      <c r="AF435" s="204"/>
      <c r="AG435" s="204"/>
      <c r="AH435" s="204"/>
      <c r="AI435" s="204"/>
      <c r="AJ435" s="204"/>
      <c r="AK435" s="204"/>
      <c r="AL435" s="204"/>
      <c r="AM435" s="204"/>
      <c r="AN435" s="204"/>
      <c r="AO435" s="204"/>
      <c r="AP435" s="204"/>
      <c r="AQ435" s="204"/>
      <c r="AR435" s="204"/>
      <c r="AS435" s="204"/>
      <c r="AT435" s="204"/>
      <c r="AU435" s="204"/>
      <c r="AV435" s="204"/>
      <c r="AW435" s="204"/>
      <c r="AX435" s="204"/>
      <c r="AY435" s="204"/>
      <c r="AZ435" s="237">
        <f t="shared" si="157"/>
        <v>0</v>
      </c>
      <c r="BA435" s="238">
        <f t="shared" si="158"/>
        <v>0</v>
      </c>
      <c r="BB435" s="238">
        <f>BD435/勤務日数!$E$20</f>
        <v>0</v>
      </c>
      <c r="BC435" s="238">
        <f t="shared" si="163"/>
        <v>0</v>
      </c>
      <c r="BD435" s="29">
        <f>(DAY(BE435)*24+HOUR(BE435)+MINUTE(BE435)/60)/勤務日数!$F$17</f>
        <v>0</v>
      </c>
      <c r="BE435" s="202">
        <f t="shared" si="164"/>
        <v>0</v>
      </c>
      <c r="BF435" s="238">
        <f>BH435/勤務日数!$E$20</f>
        <v>0</v>
      </c>
      <c r="BG435" s="238">
        <f t="shared" si="188"/>
        <v>0</v>
      </c>
      <c r="BH435" s="29">
        <f>(DAY(BI435)*24+HOUR(BI435)+MINUTE(BI435)/60)/勤務日数!$F$17</f>
        <v>0</v>
      </c>
      <c r="BI435" s="202">
        <f t="shared" si="165"/>
        <v>0</v>
      </c>
      <c r="BJ435" s="238">
        <f>BL435/勤務日数!$E$20</f>
        <v>0</v>
      </c>
      <c r="BK435" s="238">
        <f t="shared" si="189"/>
        <v>0</v>
      </c>
      <c r="BL435" s="29">
        <f>(DAY(BM435)*24+HOUR(BM435)+MINUTE(BM435)/60)/勤務日数!$F$17</f>
        <v>0</v>
      </c>
      <c r="BM435" s="202">
        <f t="shared" si="166"/>
        <v>0</v>
      </c>
      <c r="BN435" s="238">
        <f>BP435/勤務日数!$E$20</f>
        <v>0</v>
      </c>
      <c r="BO435" s="238">
        <f t="shared" si="185"/>
        <v>0</v>
      </c>
      <c r="BP435" s="29">
        <f>(DAY(BQ435)*24+HOUR(BQ435)+MINUTE(BQ435)/60)/勤務日数!$F$17</f>
        <v>0</v>
      </c>
      <c r="BQ435" s="202">
        <f t="shared" si="167"/>
        <v>0</v>
      </c>
      <c r="BR435" s="238">
        <f>BT435/勤務日数!$E$20</f>
        <v>0</v>
      </c>
      <c r="BS435" s="238">
        <f t="shared" si="186"/>
        <v>0</v>
      </c>
      <c r="BT435" s="29">
        <f>(DAY(BU435)*24+HOUR(BU435)+MINUTE(BU435)/60)/勤務日数!$F$17</f>
        <v>0</v>
      </c>
      <c r="BU435" s="202">
        <f t="shared" si="168"/>
        <v>0</v>
      </c>
    </row>
    <row r="436" spans="1:73" ht="12.6" customHeight="1">
      <c r="A436" s="174" t="str">
        <f t="shared" si="187"/>
        <v/>
      </c>
      <c r="B436" s="195"/>
      <c r="C436" s="240"/>
      <c r="D436" s="310"/>
      <c r="E436" s="286"/>
      <c r="F436" s="286"/>
      <c r="G436" s="286"/>
      <c r="H436" s="286"/>
      <c r="I436" s="286"/>
      <c r="J436" s="286"/>
      <c r="K436" s="286"/>
      <c r="L436" s="286"/>
      <c r="M436" s="286"/>
      <c r="N436" s="286"/>
      <c r="O436" s="287"/>
      <c r="P436" s="199"/>
      <c r="Q436" s="200"/>
      <c r="R436" s="29"/>
      <c r="S436" s="201"/>
      <c r="T436" s="204"/>
      <c r="U436" s="204"/>
      <c r="V436" s="204"/>
      <c r="W436" s="204"/>
      <c r="X436" s="204"/>
      <c r="Y436" s="204"/>
      <c r="Z436" s="204"/>
      <c r="AA436" s="204"/>
      <c r="AB436" s="204"/>
      <c r="AC436" s="204"/>
      <c r="AD436" s="204"/>
      <c r="AE436" s="204"/>
      <c r="AF436" s="204"/>
      <c r="AG436" s="204"/>
      <c r="AH436" s="204"/>
      <c r="AI436" s="204"/>
      <c r="AJ436" s="204"/>
      <c r="AK436" s="204"/>
      <c r="AL436" s="204"/>
      <c r="AM436" s="204"/>
      <c r="AN436" s="204"/>
      <c r="AO436" s="204"/>
      <c r="AP436" s="204"/>
      <c r="AQ436" s="204"/>
      <c r="AR436" s="204"/>
      <c r="AS436" s="204"/>
      <c r="AT436" s="204"/>
      <c r="AU436" s="204"/>
      <c r="AV436" s="204"/>
      <c r="AW436" s="204"/>
      <c r="AX436" s="204"/>
      <c r="AY436" s="204"/>
      <c r="AZ436" s="237">
        <f t="shared" si="157"/>
        <v>0</v>
      </c>
      <c r="BA436" s="238">
        <f t="shared" si="158"/>
        <v>0</v>
      </c>
      <c r="BB436" s="238">
        <f>BD436/勤務日数!$E$20</f>
        <v>0</v>
      </c>
      <c r="BC436" s="238">
        <f t="shared" si="163"/>
        <v>0</v>
      </c>
      <c r="BD436" s="29">
        <f>(DAY(BE436)*24+HOUR(BE436)+MINUTE(BE436)/60)/勤務日数!$F$17</f>
        <v>0</v>
      </c>
      <c r="BE436" s="202">
        <f t="shared" si="164"/>
        <v>0</v>
      </c>
      <c r="BF436" s="238">
        <f>BH436/勤務日数!$E$20</f>
        <v>0</v>
      </c>
      <c r="BG436" s="238">
        <f t="shared" si="188"/>
        <v>0</v>
      </c>
      <c r="BH436" s="29">
        <f>(DAY(BI436)*24+HOUR(BI436)+MINUTE(BI436)/60)/勤務日数!$F$17</f>
        <v>0</v>
      </c>
      <c r="BI436" s="202">
        <f t="shared" si="165"/>
        <v>0</v>
      </c>
      <c r="BJ436" s="238">
        <f>BL436/勤務日数!$E$20</f>
        <v>0</v>
      </c>
      <c r="BK436" s="238">
        <f t="shared" si="189"/>
        <v>0</v>
      </c>
      <c r="BL436" s="29">
        <f>(DAY(BM436)*24+HOUR(BM436)+MINUTE(BM436)/60)/勤務日数!$F$17</f>
        <v>0</v>
      </c>
      <c r="BM436" s="202">
        <f t="shared" si="166"/>
        <v>0</v>
      </c>
      <c r="BN436" s="238">
        <f>BP436/勤務日数!$E$20</f>
        <v>0</v>
      </c>
      <c r="BO436" s="238">
        <f t="shared" si="185"/>
        <v>0</v>
      </c>
      <c r="BP436" s="29">
        <f>(DAY(BQ436)*24+HOUR(BQ436)+MINUTE(BQ436)/60)/勤務日数!$F$17</f>
        <v>0</v>
      </c>
      <c r="BQ436" s="202">
        <f t="shared" si="167"/>
        <v>0</v>
      </c>
      <c r="BR436" s="238">
        <f>BT436/勤務日数!$E$20</f>
        <v>0</v>
      </c>
      <c r="BS436" s="238">
        <f t="shared" si="186"/>
        <v>0</v>
      </c>
      <c r="BT436" s="29">
        <f>(DAY(BU436)*24+HOUR(BU436)+MINUTE(BU436)/60)/勤務日数!$F$17</f>
        <v>0</v>
      </c>
      <c r="BU436" s="202">
        <f t="shared" si="168"/>
        <v>0</v>
      </c>
    </row>
    <row r="437" spans="1:73" ht="12.6" customHeight="1">
      <c r="A437" s="174" t="str">
        <f t="shared" si="187"/>
        <v/>
      </c>
      <c r="B437" s="195"/>
      <c r="C437" s="240"/>
      <c r="D437" s="310"/>
      <c r="E437" s="286"/>
      <c r="F437" s="286"/>
      <c r="G437" s="286"/>
      <c r="H437" s="286"/>
      <c r="I437" s="286"/>
      <c r="J437" s="286"/>
      <c r="K437" s="286"/>
      <c r="L437" s="286"/>
      <c r="M437" s="286"/>
      <c r="N437" s="286"/>
      <c r="O437" s="287"/>
      <c r="P437" s="199"/>
      <c r="Q437" s="200"/>
      <c r="R437" s="29"/>
      <c r="S437" s="201"/>
      <c r="T437" s="204"/>
      <c r="U437" s="204"/>
      <c r="V437" s="204"/>
      <c r="W437" s="204"/>
      <c r="X437" s="204"/>
      <c r="Y437" s="204"/>
      <c r="Z437" s="204"/>
      <c r="AA437" s="204"/>
      <c r="AB437" s="204"/>
      <c r="AC437" s="204"/>
      <c r="AD437" s="204"/>
      <c r="AE437" s="204"/>
      <c r="AF437" s="204"/>
      <c r="AG437" s="204"/>
      <c r="AH437" s="204"/>
      <c r="AI437" s="204"/>
      <c r="AJ437" s="204"/>
      <c r="AK437" s="204"/>
      <c r="AL437" s="204"/>
      <c r="AM437" s="204"/>
      <c r="AN437" s="204"/>
      <c r="AO437" s="204"/>
      <c r="AP437" s="204"/>
      <c r="AQ437" s="204"/>
      <c r="AR437" s="204"/>
      <c r="AS437" s="204"/>
      <c r="AT437" s="204"/>
      <c r="AU437" s="204"/>
      <c r="AV437" s="204"/>
      <c r="AW437" s="204"/>
      <c r="AX437" s="204"/>
      <c r="AY437" s="204"/>
      <c r="AZ437" s="237">
        <f t="shared" si="157"/>
        <v>0</v>
      </c>
      <c r="BA437" s="238">
        <f t="shared" si="158"/>
        <v>0</v>
      </c>
      <c r="BB437" s="238">
        <f>BD437/勤務日数!$E$20</f>
        <v>0</v>
      </c>
      <c r="BC437" s="238">
        <f t="shared" si="163"/>
        <v>0</v>
      </c>
      <c r="BD437" s="29">
        <f>(DAY(BE437)*24+HOUR(BE437)+MINUTE(BE437)/60)/勤務日数!$F$17</f>
        <v>0</v>
      </c>
      <c r="BE437" s="202">
        <f t="shared" si="164"/>
        <v>0</v>
      </c>
      <c r="BF437" s="238">
        <f>BH437/勤務日数!$E$20</f>
        <v>0</v>
      </c>
      <c r="BG437" s="238">
        <f t="shared" si="188"/>
        <v>0</v>
      </c>
      <c r="BH437" s="29">
        <f>(DAY(BI437)*24+HOUR(BI437)+MINUTE(BI437)/60)/勤務日数!$F$17</f>
        <v>0</v>
      </c>
      <c r="BI437" s="202">
        <f t="shared" si="165"/>
        <v>0</v>
      </c>
      <c r="BJ437" s="238">
        <f>BL437/勤務日数!$E$20</f>
        <v>0</v>
      </c>
      <c r="BK437" s="238">
        <f t="shared" si="189"/>
        <v>0</v>
      </c>
      <c r="BL437" s="29">
        <f>(DAY(BM437)*24+HOUR(BM437)+MINUTE(BM437)/60)/勤務日数!$F$17</f>
        <v>0</v>
      </c>
      <c r="BM437" s="202">
        <f t="shared" si="166"/>
        <v>0</v>
      </c>
      <c r="BN437" s="238">
        <f>BP437/勤務日数!$E$20</f>
        <v>0</v>
      </c>
      <c r="BO437" s="238">
        <f t="shared" si="185"/>
        <v>0</v>
      </c>
      <c r="BP437" s="29">
        <f>(DAY(BQ437)*24+HOUR(BQ437)+MINUTE(BQ437)/60)/勤務日数!$F$17</f>
        <v>0</v>
      </c>
      <c r="BQ437" s="202">
        <f t="shared" si="167"/>
        <v>0</v>
      </c>
      <c r="BR437" s="238">
        <f>BT437/勤務日数!$E$20</f>
        <v>0</v>
      </c>
      <c r="BS437" s="238">
        <f t="shared" si="186"/>
        <v>0</v>
      </c>
      <c r="BT437" s="29">
        <f>(DAY(BU437)*24+HOUR(BU437)+MINUTE(BU437)/60)/勤務日数!$F$17</f>
        <v>0</v>
      </c>
      <c r="BU437" s="202">
        <f t="shared" si="168"/>
        <v>0</v>
      </c>
    </row>
    <row r="438" spans="1:73" ht="12.6" customHeight="1">
      <c r="A438" s="174" t="str">
        <f t="shared" si="187"/>
        <v/>
      </c>
      <c r="B438" s="195"/>
      <c r="C438" s="240"/>
      <c r="D438" s="310"/>
      <c r="E438" s="286"/>
      <c r="F438" s="286"/>
      <c r="G438" s="286"/>
      <c r="H438" s="286"/>
      <c r="I438" s="286"/>
      <c r="J438" s="286"/>
      <c r="K438" s="286"/>
      <c r="L438" s="286"/>
      <c r="M438" s="286"/>
      <c r="N438" s="286"/>
      <c r="O438" s="287"/>
      <c r="P438" s="199"/>
      <c r="Q438" s="200"/>
      <c r="R438" s="29"/>
      <c r="S438" s="201"/>
      <c r="T438" s="204"/>
      <c r="U438" s="204"/>
      <c r="V438" s="204"/>
      <c r="W438" s="204"/>
      <c r="X438" s="204"/>
      <c r="Y438" s="204"/>
      <c r="Z438" s="204"/>
      <c r="AA438" s="204"/>
      <c r="AB438" s="204"/>
      <c r="AC438" s="204"/>
      <c r="AD438" s="204"/>
      <c r="AE438" s="204"/>
      <c r="AF438" s="204"/>
      <c r="AG438" s="204"/>
      <c r="AH438" s="204"/>
      <c r="AI438" s="204"/>
      <c r="AJ438" s="204"/>
      <c r="AK438" s="204"/>
      <c r="AL438" s="204"/>
      <c r="AM438" s="204"/>
      <c r="AN438" s="204"/>
      <c r="AO438" s="204"/>
      <c r="AP438" s="204"/>
      <c r="AQ438" s="204"/>
      <c r="AR438" s="204"/>
      <c r="AS438" s="204"/>
      <c r="AT438" s="204"/>
      <c r="AU438" s="204"/>
      <c r="AV438" s="204"/>
      <c r="AW438" s="204"/>
      <c r="AX438" s="204"/>
      <c r="AY438" s="204"/>
      <c r="AZ438" s="237">
        <f t="shared" si="157"/>
        <v>0</v>
      </c>
      <c r="BA438" s="238">
        <f t="shared" si="158"/>
        <v>0</v>
      </c>
      <c r="BB438" s="238">
        <f>BD438/勤務日数!$E$20</f>
        <v>0</v>
      </c>
      <c r="BC438" s="238">
        <f t="shared" si="163"/>
        <v>0</v>
      </c>
      <c r="BD438" s="29">
        <f>(DAY(BE438)*24+HOUR(BE438)+MINUTE(BE438)/60)/勤務日数!$F$17</f>
        <v>0</v>
      </c>
      <c r="BE438" s="202">
        <f t="shared" si="164"/>
        <v>0</v>
      </c>
      <c r="BF438" s="238">
        <f>BH438/勤務日数!$E$20</f>
        <v>0</v>
      </c>
      <c r="BG438" s="238">
        <f t="shared" si="188"/>
        <v>0</v>
      </c>
      <c r="BH438" s="29">
        <f>(DAY(BI438)*24+HOUR(BI438)+MINUTE(BI438)/60)/勤務日数!$F$17</f>
        <v>0</v>
      </c>
      <c r="BI438" s="202">
        <f t="shared" si="165"/>
        <v>0</v>
      </c>
      <c r="BJ438" s="238">
        <f>BL438/勤務日数!$E$20</f>
        <v>0</v>
      </c>
      <c r="BK438" s="238">
        <f t="shared" si="189"/>
        <v>0</v>
      </c>
      <c r="BL438" s="29">
        <f>(DAY(BM438)*24+HOUR(BM438)+MINUTE(BM438)/60)/勤務日数!$F$17</f>
        <v>0</v>
      </c>
      <c r="BM438" s="202">
        <f t="shared" si="166"/>
        <v>0</v>
      </c>
      <c r="BN438" s="238">
        <f>BP438/勤務日数!$E$20</f>
        <v>0</v>
      </c>
      <c r="BO438" s="238">
        <f t="shared" si="185"/>
        <v>0</v>
      </c>
      <c r="BP438" s="29">
        <f>(DAY(BQ438)*24+HOUR(BQ438)+MINUTE(BQ438)/60)/勤務日数!$F$17</f>
        <v>0</v>
      </c>
      <c r="BQ438" s="202">
        <f t="shared" si="167"/>
        <v>0</v>
      </c>
      <c r="BR438" s="238">
        <f>BT438/勤務日数!$E$20</f>
        <v>0</v>
      </c>
      <c r="BS438" s="238">
        <f t="shared" si="186"/>
        <v>0</v>
      </c>
      <c r="BT438" s="29">
        <f>(DAY(BU438)*24+HOUR(BU438)+MINUTE(BU438)/60)/勤務日数!$F$17</f>
        <v>0</v>
      </c>
      <c r="BU438" s="202">
        <f t="shared" si="168"/>
        <v>0</v>
      </c>
    </row>
    <row r="439" spans="1:73" ht="12.6" customHeight="1">
      <c r="A439" s="174" t="str">
        <f t="shared" si="187"/>
        <v/>
      </c>
      <c r="B439" s="195"/>
      <c r="C439" s="240"/>
      <c r="D439" s="310"/>
      <c r="E439" s="286"/>
      <c r="F439" s="286"/>
      <c r="G439" s="286"/>
      <c r="H439" s="286"/>
      <c r="I439" s="286"/>
      <c r="J439" s="286"/>
      <c r="K439" s="286"/>
      <c r="L439" s="286"/>
      <c r="M439" s="286"/>
      <c r="N439" s="286"/>
      <c r="O439" s="287"/>
      <c r="P439" s="199"/>
      <c r="Q439" s="200"/>
      <c r="R439" s="29"/>
      <c r="S439" s="201"/>
      <c r="T439" s="204"/>
      <c r="U439" s="204"/>
      <c r="V439" s="204"/>
      <c r="W439" s="204"/>
      <c r="X439" s="204"/>
      <c r="Y439" s="204"/>
      <c r="Z439" s="204"/>
      <c r="AA439" s="204"/>
      <c r="AB439" s="204"/>
      <c r="AC439" s="204"/>
      <c r="AD439" s="204"/>
      <c r="AE439" s="204"/>
      <c r="AF439" s="204"/>
      <c r="AG439" s="204"/>
      <c r="AH439" s="204"/>
      <c r="AI439" s="204"/>
      <c r="AJ439" s="204"/>
      <c r="AK439" s="204"/>
      <c r="AL439" s="204"/>
      <c r="AM439" s="204"/>
      <c r="AN439" s="204"/>
      <c r="AO439" s="204"/>
      <c r="AP439" s="204"/>
      <c r="AQ439" s="204"/>
      <c r="AR439" s="204"/>
      <c r="AS439" s="204"/>
      <c r="AT439" s="204"/>
      <c r="AU439" s="204"/>
      <c r="AV439" s="204"/>
      <c r="AW439" s="204"/>
      <c r="AX439" s="204"/>
      <c r="AY439" s="204"/>
      <c r="AZ439" s="237">
        <f t="shared" si="157"/>
        <v>0</v>
      </c>
      <c r="BA439" s="238">
        <f t="shared" si="158"/>
        <v>0</v>
      </c>
      <c r="BB439" s="238">
        <f>BD439/勤務日数!$E$20</f>
        <v>0</v>
      </c>
      <c r="BC439" s="238">
        <f t="shared" si="163"/>
        <v>0</v>
      </c>
      <c r="BD439" s="29">
        <f>(DAY(BE439)*24+HOUR(BE439)+MINUTE(BE439)/60)/勤務日数!$F$17</f>
        <v>0</v>
      </c>
      <c r="BE439" s="202">
        <f t="shared" si="164"/>
        <v>0</v>
      </c>
      <c r="BF439" s="238">
        <f>BH439/勤務日数!$E$20</f>
        <v>0</v>
      </c>
      <c r="BG439" s="238">
        <f t="shared" si="188"/>
        <v>0</v>
      </c>
      <c r="BH439" s="29">
        <f>(DAY(BI439)*24+HOUR(BI439)+MINUTE(BI439)/60)/勤務日数!$F$17</f>
        <v>0</v>
      </c>
      <c r="BI439" s="202">
        <f t="shared" si="165"/>
        <v>0</v>
      </c>
      <c r="BJ439" s="238">
        <f>BL439/勤務日数!$E$20</f>
        <v>0</v>
      </c>
      <c r="BK439" s="238">
        <f t="shared" si="189"/>
        <v>0</v>
      </c>
      <c r="BL439" s="29">
        <f>(DAY(BM439)*24+HOUR(BM439)+MINUTE(BM439)/60)/勤務日数!$F$17</f>
        <v>0</v>
      </c>
      <c r="BM439" s="202">
        <f t="shared" si="166"/>
        <v>0</v>
      </c>
      <c r="BN439" s="238">
        <f>BP439/勤務日数!$E$20</f>
        <v>0</v>
      </c>
      <c r="BO439" s="238">
        <f t="shared" si="185"/>
        <v>0</v>
      </c>
      <c r="BP439" s="29">
        <f>(DAY(BQ439)*24+HOUR(BQ439)+MINUTE(BQ439)/60)/勤務日数!$F$17</f>
        <v>0</v>
      </c>
      <c r="BQ439" s="202">
        <f t="shared" si="167"/>
        <v>0</v>
      </c>
      <c r="BR439" s="238">
        <f>BT439/勤務日数!$E$20</f>
        <v>0</v>
      </c>
      <c r="BS439" s="238">
        <f t="shared" si="186"/>
        <v>0</v>
      </c>
      <c r="BT439" s="29">
        <f>(DAY(BU439)*24+HOUR(BU439)+MINUTE(BU439)/60)/勤務日数!$F$17</f>
        <v>0</v>
      </c>
      <c r="BU439" s="202">
        <f t="shared" si="168"/>
        <v>0</v>
      </c>
    </row>
    <row r="440" spans="1:73" ht="12.6" customHeight="1">
      <c r="A440" s="174" t="str">
        <f t="shared" si="187"/>
        <v/>
      </c>
      <c r="B440" s="195"/>
      <c r="C440" s="240"/>
      <c r="D440" s="310"/>
      <c r="E440" s="286"/>
      <c r="F440" s="286"/>
      <c r="G440" s="286"/>
      <c r="H440" s="286"/>
      <c r="I440" s="286"/>
      <c r="J440" s="286"/>
      <c r="K440" s="286"/>
      <c r="L440" s="286"/>
      <c r="M440" s="286"/>
      <c r="N440" s="286"/>
      <c r="O440" s="287"/>
      <c r="P440" s="199"/>
      <c r="Q440" s="200"/>
      <c r="R440" s="29"/>
      <c r="S440" s="201"/>
      <c r="T440" s="204"/>
      <c r="U440" s="204"/>
      <c r="V440" s="204"/>
      <c r="W440" s="204"/>
      <c r="X440" s="204"/>
      <c r="Y440" s="204"/>
      <c r="Z440" s="204"/>
      <c r="AA440" s="204"/>
      <c r="AB440" s="204"/>
      <c r="AC440" s="204"/>
      <c r="AD440" s="204"/>
      <c r="AE440" s="204"/>
      <c r="AF440" s="204"/>
      <c r="AG440" s="204"/>
      <c r="AH440" s="204"/>
      <c r="AI440" s="204"/>
      <c r="AJ440" s="204"/>
      <c r="AK440" s="204"/>
      <c r="AL440" s="204"/>
      <c r="AM440" s="204"/>
      <c r="AN440" s="204"/>
      <c r="AO440" s="204"/>
      <c r="AP440" s="204"/>
      <c r="AQ440" s="204"/>
      <c r="AR440" s="204"/>
      <c r="AS440" s="204"/>
      <c r="AT440" s="204"/>
      <c r="AU440" s="204"/>
      <c r="AV440" s="204"/>
      <c r="AW440" s="204"/>
      <c r="AX440" s="204"/>
      <c r="AY440" s="204"/>
      <c r="AZ440" s="237">
        <f t="shared" si="157"/>
        <v>0</v>
      </c>
      <c r="BA440" s="238">
        <f t="shared" si="158"/>
        <v>0</v>
      </c>
      <c r="BB440" s="238">
        <f>BD440/勤務日数!$E$20</f>
        <v>0</v>
      </c>
      <c r="BC440" s="238">
        <f t="shared" si="163"/>
        <v>0</v>
      </c>
      <c r="BD440" s="29">
        <f>(DAY(BE440)*24+HOUR(BE440)+MINUTE(BE440)/60)/勤務日数!$F$17</f>
        <v>0</v>
      </c>
      <c r="BE440" s="202">
        <f t="shared" si="164"/>
        <v>0</v>
      </c>
      <c r="BF440" s="238">
        <f>BH440/勤務日数!$E$20</f>
        <v>0</v>
      </c>
      <c r="BG440" s="238">
        <f t="shared" si="188"/>
        <v>0</v>
      </c>
      <c r="BH440" s="29">
        <f>(DAY(BI440)*24+HOUR(BI440)+MINUTE(BI440)/60)/勤務日数!$F$17</f>
        <v>0</v>
      </c>
      <c r="BI440" s="202">
        <f t="shared" si="165"/>
        <v>0</v>
      </c>
      <c r="BJ440" s="238">
        <f>BL440/勤務日数!$E$20</f>
        <v>0</v>
      </c>
      <c r="BK440" s="238">
        <f t="shared" si="189"/>
        <v>0</v>
      </c>
      <c r="BL440" s="29">
        <f>(DAY(BM440)*24+HOUR(BM440)+MINUTE(BM440)/60)/勤務日数!$F$17</f>
        <v>0</v>
      </c>
      <c r="BM440" s="202">
        <f t="shared" si="166"/>
        <v>0</v>
      </c>
      <c r="BN440" s="238">
        <f>BP440/勤務日数!$E$20</f>
        <v>0</v>
      </c>
      <c r="BO440" s="238">
        <f t="shared" si="185"/>
        <v>0</v>
      </c>
      <c r="BP440" s="29">
        <f>(DAY(BQ440)*24+HOUR(BQ440)+MINUTE(BQ440)/60)/勤務日数!$F$17</f>
        <v>0</v>
      </c>
      <c r="BQ440" s="202">
        <f t="shared" si="167"/>
        <v>0</v>
      </c>
      <c r="BR440" s="238">
        <f>BT440/勤務日数!$E$20</f>
        <v>0</v>
      </c>
      <c r="BS440" s="238">
        <f t="shared" si="186"/>
        <v>0</v>
      </c>
      <c r="BT440" s="29">
        <f>(DAY(BU440)*24+HOUR(BU440)+MINUTE(BU440)/60)/勤務日数!$F$17</f>
        <v>0</v>
      </c>
      <c r="BU440" s="202">
        <f t="shared" si="168"/>
        <v>0</v>
      </c>
    </row>
    <row r="441" spans="1:73" ht="12.6" customHeight="1">
      <c r="A441" s="174" t="str">
        <f t="shared" si="187"/>
        <v/>
      </c>
      <c r="B441" s="195"/>
      <c r="C441" s="195"/>
      <c r="D441" s="310"/>
      <c r="E441" s="196"/>
      <c r="F441" s="196"/>
      <c r="G441" s="196"/>
      <c r="H441" s="196"/>
      <c r="I441" s="196"/>
      <c r="J441" s="196"/>
      <c r="K441" s="196"/>
      <c r="L441" s="196"/>
      <c r="M441" s="286"/>
      <c r="N441" s="286"/>
      <c r="O441" s="198"/>
      <c r="P441" s="199"/>
      <c r="Q441" s="200"/>
      <c r="R441" s="29"/>
      <c r="S441" s="201"/>
      <c r="T441" s="203"/>
      <c r="U441" s="203"/>
      <c r="V441" s="203"/>
      <c r="W441" s="203"/>
      <c r="X441" s="203"/>
      <c r="Y441" s="203"/>
      <c r="Z441" s="203"/>
      <c r="AA441" s="203"/>
      <c r="AB441" s="203"/>
      <c r="AC441" s="203"/>
      <c r="AD441" s="203"/>
      <c r="AE441" s="203"/>
      <c r="AF441" s="203"/>
      <c r="AG441" s="203"/>
      <c r="AH441" s="203"/>
      <c r="AI441" s="203"/>
      <c r="AJ441" s="203"/>
      <c r="AK441" s="203"/>
      <c r="AL441" s="203"/>
      <c r="AM441" s="203"/>
      <c r="AN441" s="203"/>
      <c r="AO441" s="203"/>
      <c r="AP441" s="203"/>
      <c r="AQ441" s="203"/>
      <c r="AR441" s="203"/>
      <c r="AS441" s="203"/>
      <c r="AT441" s="203"/>
      <c r="AU441" s="203"/>
      <c r="AV441" s="203"/>
      <c r="AW441" s="203"/>
      <c r="AX441" s="203"/>
      <c r="AY441" s="204"/>
      <c r="AZ441" s="237">
        <f t="shared" si="36"/>
        <v>0</v>
      </c>
      <c r="BA441" s="238">
        <f t="shared" si="37"/>
        <v>0</v>
      </c>
      <c r="BB441" s="238">
        <f>BD441/勤務日数!$E$20</f>
        <v>0</v>
      </c>
      <c r="BC441" s="238">
        <f t="shared" si="163"/>
        <v>0</v>
      </c>
      <c r="BD441" s="29">
        <f>(DAY(BE441)*24+HOUR(BE441)+MINUTE(BE441)/60)/勤務日数!$F$17</f>
        <v>0</v>
      </c>
      <c r="BE441" s="202">
        <f t="shared" si="164"/>
        <v>0</v>
      </c>
      <c r="BF441" s="238">
        <f>BH441/勤務日数!$E$20</f>
        <v>0</v>
      </c>
      <c r="BG441" s="238">
        <f t="shared" si="188"/>
        <v>0</v>
      </c>
      <c r="BH441" s="29">
        <f>(DAY(BI441)*24+HOUR(BI441)+MINUTE(BI441)/60)/勤務日数!$F$17</f>
        <v>0</v>
      </c>
      <c r="BI441" s="202">
        <f t="shared" si="165"/>
        <v>0</v>
      </c>
      <c r="BJ441" s="238">
        <f>BL441/勤務日数!$E$20</f>
        <v>0</v>
      </c>
      <c r="BK441" s="238">
        <f t="shared" si="189"/>
        <v>0</v>
      </c>
      <c r="BL441" s="29">
        <f>(DAY(BM441)*24+HOUR(BM441)+MINUTE(BM441)/60)/勤務日数!$F$17</f>
        <v>0</v>
      </c>
      <c r="BM441" s="202">
        <f t="shared" si="166"/>
        <v>0</v>
      </c>
      <c r="BN441" s="238">
        <f>BP441/勤務日数!$E$20</f>
        <v>0</v>
      </c>
      <c r="BO441" s="238">
        <f t="shared" si="185"/>
        <v>0</v>
      </c>
      <c r="BP441" s="29">
        <f>(DAY(BQ441)*24+HOUR(BQ441)+MINUTE(BQ441)/60)/勤務日数!$F$17</f>
        <v>0</v>
      </c>
      <c r="BQ441" s="202">
        <f t="shared" si="167"/>
        <v>0</v>
      </c>
      <c r="BR441" s="238">
        <f>BT441/勤務日数!$E$20</f>
        <v>0</v>
      </c>
      <c r="BS441" s="238">
        <f t="shared" si="186"/>
        <v>0</v>
      </c>
      <c r="BT441" s="29">
        <f>(DAY(BU441)*24+HOUR(BU441)+MINUTE(BU441)/60)/勤務日数!$F$17</f>
        <v>0</v>
      </c>
      <c r="BU441" s="202">
        <f t="shared" si="168"/>
        <v>0</v>
      </c>
    </row>
    <row r="442" spans="1:73" ht="12.6" customHeight="1">
      <c r="A442" s="174" t="str">
        <f t="shared" si="187"/>
        <v/>
      </c>
      <c r="B442" s="195"/>
      <c r="C442" s="195"/>
      <c r="D442" s="310"/>
      <c r="E442" s="196"/>
      <c r="F442" s="196"/>
      <c r="G442" s="196"/>
      <c r="H442" s="196"/>
      <c r="I442" s="196"/>
      <c r="J442" s="196"/>
      <c r="K442" s="196"/>
      <c r="L442" s="196"/>
      <c r="M442" s="286"/>
      <c r="N442" s="286"/>
      <c r="O442" s="198"/>
      <c r="P442" s="199"/>
      <c r="Q442" s="200"/>
      <c r="R442" s="29"/>
      <c r="S442" s="201"/>
      <c r="T442" s="203"/>
      <c r="U442" s="203"/>
      <c r="V442" s="203"/>
      <c r="W442" s="203"/>
      <c r="X442" s="203"/>
      <c r="Y442" s="203"/>
      <c r="Z442" s="203"/>
      <c r="AA442" s="203"/>
      <c r="AB442" s="203"/>
      <c r="AC442" s="203"/>
      <c r="AD442" s="203"/>
      <c r="AE442" s="203"/>
      <c r="AF442" s="203"/>
      <c r="AG442" s="203"/>
      <c r="AH442" s="203"/>
      <c r="AI442" s="203"/>
      <c r="AJ442" s="203"/>
      <c r="AK442" s="203"/>
      <c r="AL442" s="203"/>
      <c r="AM442" s="203"/>
      <c r="AN442" s="203"/>
      <c r="AO442" s="203"/>
      <c r="AP442" s="203"/>
      <c r="AQ442" s="203"/>
      <c r="AR442" s="203"/>
      <c r="AS442" s="203"/>
      <c r="AT442" s="203"/>
      <c r="AU442" s="203"/>
      <c r="AV442" s="203"/>
      <c r="AW442" s="203"/>
      <c r="AX442" s="203"/>
      <c r="AY442" s="204"/>
      <c r="AZ442" s="237">
        <f t="shared" si="36"/>
        <v>0</v>
      </c>
      <c r="BA442" s="238">
        <f t="shared" si="37"/>
        <v>0</v>
      </c>
      <c r="BB442" s="238">
        <f>BD442/勤務日数!$E$20</f>
        <v>0</v>
      </c>
      <c r="BC442" s="238">
        <f t="shared" si="163"/>
        <v>0</v>
      </c>
      <c r="BD442" s="29">
        <f>(DAY(BE442)*24+HOUR(BE442)+MINUTE(BE442)/60)/勤務日数!$F$17</f>
        <v>0</v>
      </c>
      <c r="BE442" s="202">
        <f t="shared" si="164"/>
        <v>0</v>
      </c>
      <c r="BF442" s="238">
        <f>BH442/勤務日数!$E$20</f>
        <v>0</v>
      </c>
      <c r="BG442" s="238">
        <f t="shared" si="188"/>
        <v>0</v>
      </c>
      <c r="BH442" s="29">
        <f>(DAY(BI442)*24+HOUR(BI442)+MINUTE(BI442)/60)/勤務日数!$F$17</f>
        <v>0</v>
      </c>
      <c r="BI442" s="202">
        <f t="shared" si="165"/>
        <v>0</v>
      </c>
      <c r="BJ442" s="238">
        <f>BL442/勤務日数!$E$20</f>
        <v>0</v>
      </c>
      <c r="BK442" s="238">
        <f t="shared" si="189"/>
        <v>0</v>
      </c>
      <c r="BL442" s="29">
        <f>(DAY(BM442)*24+HOUR(BM442)+MINUTE(BM442)/60)/勤務日数!$F$17</f>
        <v>0</v>
      </c>
      <c r="BM442" s="202">
        <f t="shared" si="166"/>
        <v>0</v>
      </c>
      <c r="BN442" s="238">
        <f>BP442/勤務日数!$E$20</f>
        <v>0</v>
      </c>
      <c r="BO442" s="238">
        <f t="shared" si="185"/>
        <v>0</v>
      </c>
      <c r="BP442" s="29">
        <f>(DAY(BQ442)*24+HOUR(BQ442)+MINUTE(BQ442)/60)/勤務日数!$F$17</f>
        <v>0</v>
      </c>
      <c r="BQ442" s="202">
        <f t="shared" si="167"/>
        <v>0</v>
      </c>
      <c r="BR442" s="238">
        <f>BT442/勤務日数!$E$20</f>
        <v>0</v>
      </c>
      <c r="BS442" s="238">
        <f t="shared" si="186"/>
        <v>0</v>
      </c>
      <c r="BT442" s="29">
        <f>(DAY(BU442)*24+HOUR(BU442)+MINUTE(BU442)/60)/勤務日数!$F$17</f>
        <v>0</v>
      </c>
      <c r="BU442" s="202">
        <f t="shared" si="168"/>
        <v>0</v>
      </c>
    </row>
    <row r="443" spans="1:73" ht="12.6" customHeight="1">
      <c r="A443" s="174" t="str">
        <f t="shared" si="187"/>
        <v/>
      </c>
      <c r="B443" s="195"/>
      <c r="C443" s="195"/>
      <c r="D443" s="310"/>
      <c r="E443" s="196"/>
      <c r="F443" s="196"/>
      <c r="G443" s="196"/>
      <c r="H443" s="196"/>
      <c r="I443" s="196"/>
      <c r="J443" s="196"/>
      <c r="K443" s="196"/>
      <c r="L443" s="196"/>
      <c r="M443" s="286"/>
      <c r="N443" s="286"/>
      <c r="O443" s="198"/>
      <c r="P443" s="199"/>
      <c r="Q443" s="200"/>
      <c r="R443" s="29"/>
      <c r="S443" s="201"/>
      <c r="T443" s="203"/>
      <c r="U443" s="203"/>
      <c r="V443" s="203"/>
      <c r="W443" s="203"/>
      <c r="X443" s="203"/>
      <c r="Y443" s="203"/>
      <c r="Z443" s="203"/>
      <c r="AA443" s="203"/>
      <c r="AB443" s="203"/>
      <c r="AC443" s="203"/>
      <c r="AD443" s="203"/>
      <c r="AE443" s="203"/>
      <c r="AF443" s="203"/>
      <c r="AG443" s="203"/>
      <c r="AH443" s="203"/>
      <c r="AI443" s="203"/>
      <c r="AJ443" s="203"/>
      <c r="AK443" s="203"/>
      <c r="AL443" s="203"/>
      <c r="AM443" s="203"/>
      <c r="AN443" s="203"/>
      <c r="AO443" s="203"/>
      <c r="AP443" s="203"/>
      <c r="AQ443" s="203"/>
      <c r="AR443" s="203"/>
      <c r="AS443" s="203"/>
      <c r="AT443" s="203"/>
      <c r="AU443" s="203"/>
      <c r="AV443" s="203"/>
      <c r="AW443" s="203"/>
      <c r="AX443" s="203"/>
      <c r="AY443" s="204"/>
      <c r="AZ443" s="237">
        <f t="shared" si="36"/>
        <v>0</v>
      </c>
      <c r="BA443" s="238">
        <f t="shared" si="37"/>
        <v>0</v>
      </c>
      <c r="BB443" s="238">
        <f>BD443/勤務日数!$E$20</f>
        <v>0</v>
      </c>
      <c r="BC443" s="238">
        <f t="shared" si="163"/>
        <v>0</v>
      </c>
      <c r="BD443" s="29">
        <f>(DAY(BE443)*24+HOUR(BE443)+MINUTE(BE443)/60)/勤務日数!$F$17</f>
        <v>0</v>
      </c>
      <c r="BE443" s="202">
        <f t="shared" si="164"/>
        <v>0</v>
      </c>
      <c r="BF443" s="238">
        <f>BH443/勤務日数!$E$20</f>
        <v>0</v>
      </c>
      <c r="BG443" s="238">
        <f t="shared" si="188"/>
        <v>0</v>
      </c>
      <c r="BH443" s="29">
        <f>(DAY(BI443)*24+HOUR(BI443)+MINUTE(BI443)/60)/勤務日数!$F$17</f>
        <v>0</v>
      </c>
      <c r="BI443" s="202">
        <f t="shared" si="165"/>
        <v>0</v>
      </c>
      <c r="BJ443" s="238">
        <f>BL443/勤務日数!$E$20</f>
        <v>0</v>
      </c>
      <c r="BK443" s="238">
        <f t="shared" si="189"/>
        <v>0</v>
      </c>
      <c r="BL443" s="29">
        <f>(DAY(BM443)*24+HOUR(BM443)+MINUTE(BM443)/60)/勤務日数!$F$17</f>
        <v>0</v>
      </c>
      <c r="BM443" s="202">
        <f t="shared" si="166"/>
        <v>0</v>
      </c>
      <c r="BN443" s="238">
        <f>BP443/勤務日数!$E$20</f>
        <v>0</v>
      </c>
      <c r="BO443" s="238">
        <f t="shared" si="185"/>
        <v>0</v>
      </c>
      <c r="BP443" s="29">
        <f>(DAY(BQ443)*24+HOUR(BQ443)+MINUTE(BQ443)/60)/勤務日数!$F$17</f>
        <v>0</v>
      </c>
      <c r="BQ443" s="202">
        <f t="shared" si="167"/>
        <v>0</v>
      </c>
      <c r="BR443" s="238">
        <f>BT443/勤務日数!$E$20</f>
        <v>0</v>
      </c>
      <c r="BS443" s="238">
        <f t="shared" si="186"/>
        <v>0</v>
      </c>
      <c r="BT443" s="29">
        <f>(DAY(BU443)*24+HOUR(BU443)+MINUTE(BU443)/60)/勤務日数!$F$17</f>
        <v>0</v>
      </c>
      <c r="BU443" s="202">
        <f t="shared" si="168"/>
        <v>0</v>
      </c>
    </row>
    <row r="444" spans="1:73" ht="12.6" customHeight="1">
      <c r="A444" s="174" t="str">
        <f t="shared" si="187"/>
        <v/>
      </c>
      <c r="B444" s="195"/>
      <c r="C444" s="195"/>
      <c r="D444" s="310"/>
      <c r="E444" s="196"/>
      <c r="F444" s="196"/>
      <c r="G444" s="196"/>
      <c r="H444" s="196"/>
      <c r="I444" s="196"/>
      <c r="J444" s="196"/>
      <c r="K444" s="196"/>
      <c r="L444" s="196"/>
      <c r="M444" s="286"/>
      <c r="N444" s="286"/>
      <c r="O444" s="198"/>
      <c r="P444" s="199"/>
      <c r="Q444" s="200"/>
      <c r="R444" s="29"/>
      <c r="S444" s="201"/>
      <c r="T444" s="203"/>
      <c r="U444" s="203"/>
      <c r="V444" s="203"/>
      <c r="W444" s="203"/>
      <c r="X444" s="203"/>
      <c r="Y444" s="203"/>
      <c r="Z444" s="203"/>
      <c r="AA444" s="203"/>
      <c r="AB444" s="203"/>
      <c r="AC444" s="203"/>
      <c r="AD444" s="203"/>
      <c r="AE444" s="203"/>
      <c r="AF444" s="203"/>
      <c r="AG444" s="203"/>
      <c r="AH444" s="203"/>
      <c r="AI444" s="203"/>
      <c r="AJ444" s="203"/>
      <c r="AK444" s="203"/>
      <c r="AL444" s="203"/>
      <c r="AM444" s="203"/>
      <c r="AN444" s="203"/>
      <c r="AO444" s="203"/>
      <c r="AP444" s="203"/>
      <c r="AQ444" s="203"/>
      <c r="AR444" s="203"/>
      <c r="AS444" s="203"/>
      <c r="AT444" s="203"/>
      <c r="AU444" s="203"/>
      <c r="AV444" s="203"/>
      <c r="AW444" s="203"/>
      <c r="AX444" s="203"/>
      <c r="AY444" s="204"/>
      <c r="AZ444" s="237">
        <f t="shared" si="36"/>
        <v>0</v>
      </c>
      <c r="BA444" s="238">
        <f t="shared" si="37"/>
        <v>0</v>
      </c>
      <c r="BB444" s="238">
        <f>BD444/勤務日数!$E$20</f>
        <v>0</v>
      </c>
      <c r="BC444" s="238">
        <f t="shared" si="163"/>
        <v>0</v>
      </c>
      <c r="BD444" s="29">
        <f>(DAY(BE444)*24+HOUR(BE444)+MINUTE(BE444)/60)/勤務日数!$F$17</f>
        <v>0</v>
      </c>
      <c r="BE444" s="202">
        <f t="shared" si="164"/>
        <v>0</v>
      </c>
      <c r="BF444" s="238">
        <f>BH444/勤務日数!$E$20</f>
        <v>0</v>
      </c>
      <c r="BG444" s="238">
        <f t="shared" si="188"/>
        <v>0</v>
      </c>
      <c r="BH444" s="29">
        <f>(DAY(BI444)*24+HOUR(BI444)+MINUTE(BI444)/60)/勤務日数!$F$17</f>
        <v>0</v>
      </c>
      <c r="BI444" s="202">
        <f t="shared" si="165"/>
        <v>0</v>
      </c>
      <c r="BJ444" s="238">
        <f>BL444/勤務日数!$E$20</f>
        <v>0</v>
      </c>
      <c r="BK444" s="238">
        <f t="shared" si="189"/>
        <v>0</v>
      </c>
      <c r="BL444" s="29">
        <f>(DAY(BM444)*24+HOUR(BM444)+MINUTE(BM444)/60)/勤務日数!$F$17</f>
        <v>0</v>
      </c>
      <c r="BM444" s="202">
        <f t="shared" si="166"/>
        <v>0</v>
      </c>
      <c r="BN444" s="238">
        <f>BP444/勤務日数!$E$20</f>
        <v>0</v>
      </c>
      <c r="BO444" s="238">
        <f t="shared" si="185"/>
        <v>0</v>
      </c>
      <c r="BP444" s="29">
        <f>(DAY(BQ444)*24+HOUR(BQ444)+MINUTE(BQ444)/60)/勤務日数!$F$17</f>
        <v>0</v>
      </c>
      <c r="BQ444" s="202">
        <f t="shared" si="167"/>
        <v>0</v>
      </c>
      <c r="BR444" s="238">
        <f>BT444/勤務日数!$E$20</f>
        <v>0</v>
      </c>
      <c r="BS444" s="238">
        <f t="shared" si="186"/>
        <v>0</v>
      </c>
      <c r="BT444" s="29">
        <f>(DAY(BU444)*24+HOUR(BU444)+MINUTE(BU444)/60)/勤務日数!$F$17</f>
        <v>0</v>
      </c>
      <c r="BU444" s="202">
        <f t="shared" si="168"/>
        <v>0</v>
      </c>
    </row>
    <row r="445" spans="1:73" ht="12.6" customHeight="1">
      <c r="A445" s="174" t="str">
        <f t="shared" si="187"/>
        <v/>
      </c>
      <c r="B445" s="195"/>
      <c r="C445" s="195"/>
      <c r="D445" s="310"/>
      <c r="E445" s="196"/>
      <c r="F445" s="196"/>
      <c r="G445" s="196"/>
      <c r="H445" s="196"/>
      <c r="I445" s="196"/>
      <c r="J445" s="196"/>
      <c r="K445" s="196"/>
      <c r="L445" s="196"/>
      <c r="M445" s="286"/>
      <c r="N445" s="286"/>
      <c r="O445" s="198"/>
      <c r="P445" s="199"/>
      <c r="Q445" s="200"/>
      <c r="R445" s="29"/>
      <c r="S445" s="201"/>
      <c r="T445" s="203"/>
      <c r="U445" s="203"/>
      <c r="V445" s="203"/>
      <c r="W445" s="203"/>
      <c r="X445" s="203"/>
      <c r="Y445" s="203"/>
      <c r="Z445" s="203"/>
      <c r="AA445" s="203"/>
      <c r="AB445" s="203"/>
      <c r="AC445" s="203"/>
      <c r="AD445" s="203"/>
      <c r="AE445" s="203"/>
      <c r="AF445" s="203"/>
      <c r="AG445" s="203"/>
      <c r="AH445" s="203"/>
      <c r="AI445" s="203"/>
      <c r="AJ445" s="203"/>
      <c r="AK445" s="203"/>
      <c r="AL445" s="203"/>
      <c r="AM445" s="203"/>
      <c r="AN445" s="203"/>
      <c r="AO445" s="203"/>
      <c r="AP445" s="203"/>
      <c r="AQ445" s="203"/>
      <c r="AR445" s="203"/>
      <c r="AS445" s="203"/>
      <c r="AT445" s="203"/>
      <c r="AU445" s="203"/>
      <c r="AV445" s="203"/>
      <c r="AW445" s="203"/>
      <c r="AX445" s="203"/>
      <c r="AY445" s="204"/>
      <c r="AZ445" s="237">
        <f t="shared" si="36"/>
        <v>0</v>
      </c>
      <c r="BA445" s="238">
        <f t="shared" si="37"/>
        <v>0</v>
      </c>
      <c r="BB445" s="238">
        <f>BD445/勤務日数!$E$20</f>
        <v>0</v>
      </c>
      <c r="BC445" s="238">
        <f t="shared" si="163"/>
        <v>0</v>
      </c>
      <c r="BD445" s="29">
        <f>(DAY(BE445)*24+HOUR(BE445)+MINUTE(BE445)/60)/勤務日数!$F$17</f>
        <v>0</v>
      </c>
      <c r="BE445" s="202">
        <f t="shared" si="164"/>
        <v>0</v>
      </c>
      <c r="BF445" s="238">
        <f>BH445/勤務日数!$E$20</f>
        <v>0</v>
      </c>
      <c r="BG445" s="238">
        <f t="shared" si="188"/>
        <v>0</v>
      </c>
      <c r="BH445" s="29">
        <f>(DAY(BI445)*24+HOUR(BI445)+MINUTE(BI445)/60)/勤務日数!$F$17</f>
        <v>0</v>
      </c>
      <c r="BI445" s="202">
        <f t="shared" si="165"/>
        <v>0</v>
      </c>
      <c r="BJ445" s="238">
        <f>BL445/勤務日数!$E$20</f>
        <v>0</v>
      </c>
      <c r="BK445" s="238">
        <f t="shared" si="189"/>
        <v>0</v>
      </c>
      <c r="BL445" s="29">
        <f>(DAY(BM445)*24+HOUR(BM445)+MINUTE(BM445)/60)/勤務日数!$F$17</f>
        <v>0</v>
      </c>
      <c r="BM445" s="202">
        <f t="shared" si="166"/>
        <v>0</v>
      </c>
      <c r="BN445" s="238">
        <f>BP445/勤務日数!$E$20</f>
        <v>0</v>
      </c>
      <c r="BO445" s="238">
        <f t="shared" si="185"/>
        <v>0</v>
      </c>
      <c r="BP445" s="29">
        <f>(DAY(BQ445)*24+HOUR(BQ445)+MINUTE(BQ445)/60)/勤務日数!$F$17</f>
        <v>0</v>
      </c>
      <c r="BQ445" s="202">
        <f t="shared" si="167"/>
        <v>0</v>
      </c>
      <c r="BR445" s="238">
        <f>BT445/勤務日数!$E$20</f>
        <v>0</v>
      </c>
      <c r="BS445" s="238">
        <f t="shared" si="186"/>
        <v>0</v>
      </c>
      <c r="BT445" s="29">
        <f>(DAY(BU445)*24+HOUR(BU445)+MINUTE(BU445)/60)/勤務日数!$F$17</f>
        <v>0</v>
      </c>
      <c r="BU445" s="202">
        <f t="shared" si="168"/>
        <v>0</v>
      </c>
    </row>
    <row r="446" spans="1:73" ht="12.6" customHeight="1">
      <c r="B446" s="206"/>
      <c r="C446" s="207" t="s">
        <v>348</v>
      </c>
      <c r="D446" s="207"/>
      <c r="E446" s="289"/>
      <c r="F446" s="290"/>
      <c r="G446" s="290"/>
      <c r="H446" s="290"/>
      <c r="I446" s="290"/>
      <c r="J446" s="291"/>
      <c r="K446" s="291"/>
      <c r="L446" s="291"/>
      <c r="M446" s="291"/>
      <c r="N446" s="291"/>
      <c r="O446" s="291"/>
      <c r="P446" s="209"/>
      <c r="Q446" s="210"/>
      <c r="R446" s="292"/>
      <c r="S446" s="211"/>
      <c r="T446" s="211"/>
      <c r="U446" s="211"/>
      <c r="V446" s="211"/>
      <c r="W446" s="211"/>
      <c r="X446" s="211"/>
      <c r="Y446" s="211"/>
      <c r="Z446" s="211"/>
      <c r="AA446" s="211"/>
      <c r="AB446" s="211"/>
      <c r="AC446" s="211"/>
      <c r="AD446" s="211"/>
      <c r="AE446" s="211"/>
      <c r="AF446" s="211"/>
      <c r="AG446" s="211"/>
      <c r="AH446" s="211"/>
      <c r="AI446" s="211"/>
      <c r="AJ446" s="211"/>
      <c r="AK446" s="211"/>
      <c r="AL446" s="211"/>
      <c r="AM446" s="211"/>
      <c r="AN446" s="211"/>
      <c r="AO446" s="211"/>
      <c r="AP446" s="211"/>
      <c r="AQ446" s="211"/>
      <c r="AR446" s="211"/>
      <c r="AS446" s="211"/>
      <c r="AT446" s="211"/>
      <c r="AU446" s="211"/>
      <c r="AV446" s="211"/>
      <c r="AW446" s="211"/>
      <c r="AX446" s="242"/>
      <c r="AY446" s="208"/>
      <c r="AZ446" s="245"/>
      <c r="BA446" s="247"/>
      <c r="BB446" s="211"/>
      <c r="BC446" s="211"/>
      <c r="BD446" s="211"/>
      <c r="BE446" s="211"/>
      <c r="BF446" s="211"/>
      <c r="BG446" s="211"/>
      <c r="BH446" s="211"/>
      <c r="BI446" s="211"/>
      <c r="BJ446" s="211"/>
      <c r="BK446" s="211"/>
      <c r="BL446" s="211"/>
      <c r="BM446" s="211"/>
      <c r="BN446" s="211"/>
      <c r="BO446" s="211"/>
      <c r="BP446" s="211"/>
      <c r="BQ446" s="211"/>
      <c r="BR446" s="211"/>
      <c r="BS446" s="211"/>
      <c r="BT446" s="211"/>
      <c r="BU446" s="74"/>
    </row>
    <row r="447" spans="1:73">
      <c r="J447" s="171"/>
      <c r="K447" s="171"/>
      <c r="L447" s="171"/>
      <c r="M447" s="171"/>
      <c r="N447" s="171"/>
      <c r="Q447" s="214"/>
      <c r="R447" s="215"/>
      <c r="S447" s="215"/>
      <c r="T447" s="174"/>
      <c r="AX447" s="167"/>
      <c r="AY447" s="167"/>
      <c r="AZ447" s="246"/>
      <c r="BA447" s="246"/>
      <c r="BB447" s="215"/>
      <c r="BC447" s="215"/>
      <c r="BD447" s="215"/>
      <c r="BE447" s="215"/>
      <c r="BF447" s="215"/>
      <c r="BG447" s="215"/>
      <c r="BH447" s="215"/>
      <c r="BI447" s="215"/>
      <c r="BJ447" s="215"/>
      <c r="BK447" s="215"/>
      <c r="BL447" s="215"/>
      <c r="BM447" s="215"/>
      <c r="BN447" s="215"/>
      <c r="BO447" s="215"/>
      <c r="BP447" s="215"/>
      <c r="BQ447" s="215"/>
      <c r="BR447" s="215"/>
      <c r="BS447" s="215"/>
      <c r="BT447" s="215"/>
      <c r="BU447" s="215"/>
    </row>
  </sheetData>
  <dataConsolidate/>
  <phoneticPr fontId="5"/>
  <conditionalFormatting sqref="T7:AX446">
    <cfRule type="expression" dxfId="23" priority="78">
      <formula>T$5=0</formula>
    </cfRule>
  </conditionalFormatting>
  <conditionalFormatting sqref="AZ7:BU445">
    <cfRule type="expression" dxfId="22" priority="33">
      <formula>ISBLANK(AZ7)</formula>
    </cfRule>
  </conditionalFormatting>
  <dataValidations count="7">
    <dataValidation type="list" allowBlank="1" showInputMessage="1" showErrorMessage="1" sqref="E46:E71" xr:uid="{00000000-0002-0000-0E00-000000000000}">
      <formula1>分類1</formula1>
    </dataValidation>
    <dataValidation type="list" allowBlank="1" showInputMessage="1" showErrorMessage="1" sqref="L46:M71" xr:uid="{00000000-0002-0000-0E00-000001000000}">
      <formula1>INDIRECT(J46)</formula1>
    </dataValidation>
    <dataValidation type="list" allowBlank="1" showInputMessage="1" showErrorMessage="1" sqref="N46:N71" xr:uid="{00000000-0002-0000-0E00-000002000000}">
      <formula1>INDIRECT(K46)</formula1>
    </dataValidation>
    <dataValidation type="list" allowBlank="1" showInputMessage="1" showErrorMessage="1" sqref="F46:K71" xr:uid="{00000000-0002-0000-0E00-000003000000}">
      <formula1>INDIRECT(E46)</formula1>
    </dataValidation>
    <dataValidation type="list" allowBlank="1" showInputMessage="1" showErrorMessage="1" sqref="D7:D445" xr:uid="{00000000-0002-0000-0E00-000004000000}">
      <formula1>役割</formula1>
    </dataValidation>
    <dataValidation type="list" allowBlank="1" showInputMessage="1" showErrorMessage="1" sqref="C7:C445" xr:uid="{00000000-0002-0000-0E00-000005000000}">
      <formula1>メンバ</formula1>
    </dataValidation>
    <dataValidation type="list" allowBlank="1" showInputMessage="1" sqref="O7:O446" xr:uid="{00000000-0002-0000-0E00-000006000000}">
      <formula1>補助1</formula1>
    </dataValidation>
  </dataValidations>
  <pageMargins left="0.7" right="0.7" top="0.75" bottom="0.75" header="0.3" footer="0.3"/>
  <pageSetup paperSize="9" scale="10" orientation="landscape" r:id="rId1"/>
  <colBreaks count="1" manualBreakCount="1">
    <brk id="19" max="1048575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>
    <tabColor rgb="FFFFC000"/>
    <pageSetUpPr fitToPage="1"/>
  </sheetPr>
  <dimension ref="A2:Z34"/>
  <sheetViews>
    <sheetView showGridLines="0"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ColWidth="4" defaultRowHeight="14.25" outlineLevelCol="1"/>
  <cols>
    <col min="1" max="1" width="4" style="5"/>
    <col min="2" max="2" width="12.5" style="5" bestFit="1" customWidth="1"/>
    <col min="3" max="3" width="12.625" style="5" bestFit="1" customWidth="1"/>
    <col min="4" max="4" width="12.625" style="5" customWidth="1"/>
    <col min="5" max="5" width="21.875" style="5" customWidth="1"/>
    <col min="6" max="6" width="9.25" style="2" bestFit="1" customWidth="1"/>
    <col min="7" max="7" width="2.75" style="277" customWidth="1"/>
    <col min="8" max="11" width="7.875" style="331" customWidth="1" outlineLevel="1"/>
    <col min="12" max="12" width="2.75" style="277" customWidth="1"/>
    <col min="13" max="21" width="7.875" style="5" customWidth="1" outlineLevel="1"/>
    <col min="22" max="23" width="7.875" style="331" customWidth="1" outlineLevel="1"/>
    <col min="24" max="24" width="7.875" style="5" customWidth="1" outlineLevel="1"/>
    <col min="25" max="25" width="2.75" style="5" customWidth="1"/>
    <col min="26" max="16384" width="4" style="5"/>
  </cols>
  <sheetData>
    <row r="2" spans="1:26">
      <c r="B2" s="63" t="s">
        <v>172</v>
      </c>
      <c r="C2" s="45" t="s">
        <v>165</v>
      </c>
      <c r="D2" s="126" t="s">
        <v>653</v>
      </c>
      <c r="E2" s="2"/>
      <c r="F2" s="277"/>
      <c r="H2" s="277"/>
      <c r="I2" s="351"/>
      <c r="J2" s="351"/>
      <c r="K2" s="351"/>
      <c r="L2" s="351"/>
      <c r="M2" s="2"/>
      <c r="Z2" s="46"/>
    </row>
    <row r="3" spans="1:26">
      <c r="F3" s="359"/>
      <c r="G3" s="47"/>
      <c r="H3" s="48"/>
      <c r="I3" s="48"/>
      <c r="J3" s="48"/>
      <c r="K3" s="48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8"/>
    </row>
    <row r="4" spans="1:26">
      <c r="F4" s="94" t="s">
        <v>138</v>
      </c>
      <c r="G4" s="352"/>
      <c r="H4" s="78" t="s">
        <v>136</v>
      </c>
      <c r="I4" s="50"/>
      <c r="J4" s="50"/>
      <c r="K4" s="50"/>
      <c r="L4" s="82"/>
      <c r="M4" s="83" t="s">
        <v>137</v>
      </c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84"/>
    </row>
    <row r="5" spans="1:26" hidden="1">
      <c r="F5" s="92"/>
      <c r="G5" s="88"/>
      <c r="H5" s="86" t="s">
        <v>90</v>
      </c>
      <c r="I5" s="53" t="s">
        <v>90</v>
      </c>
      <c r="J5" s="53" t="s">
        <v>90</v>
      </c>
      <c r="K5" s="53" t="s">
        <v>90</v>
      </c>
      <c r="L5" s="55"/>
      <c r="M5" s="54" t="s">
        <v>91</v>
      </c>
      <c r="N5" s="54" t="s">
        <v>92</v>
      </c>
      <c r="O5" s="54" t="s">
        <v>92</v>
      </c>
      <c r="P5" s="54" t="s">
        <v>92</v>
      </c>
      <c r="Q5" s="54" t="s">
        <v>92</v>
      </c>
      <c r="R5" s="54" t="s">
        <v>92</v>
      </c>
      <c r="S5" s="54" t="s">
        <v>92</v>
      </c>
      <c r="T5" s="54" t="s">
        <v>92</v>
      </c>
      <c r="U5" s="54" t="s">
        <v>92</v>
      </c>
      <c r="V5" s="54" t="s">
        <v>92</v>
      </c>
      <c r="W5" s="54" t="s">
        <v>92</v>
      </c>
      <c r="X5" s="54" t="s">
        <v>92</v>
      </c>
      <c r="Y5" s="57"/>
    </row>
    <row r="6" spans="1:26">
      <c r="F6" s="92"/>
      <c r="G6" s="88"/>
      <c r="H6" s="87" t="s">
        <v>14</v>
      </c>
      <c r="I6" s="56" t="s">
        <v>93</v>
      </c>
      <c r="J6" s="56" t="s">
        <v>87</v>
      </c>
      <c r="K6" s="56" t="s">
        <v>94</v>
      </c>
      <c r="L6" s="55"/>
      <c r="M6" s="58" t="s">
        <v>68</v>
      </c>
      <c r="N6" s="58" t="s">
        <v>69</v>
      </c>
      <c r="O6" s="58" t="s">
        <v>73</v>
      </c>
      <c r="P6" s="58" t="s">
        <v>74</v>
      </c>
      <c r="Q6" s="58" t="s">
        <v>76</v>
      </c>
      <c r="R6" s="58" t="s">
        <v>77</v>
      </c>
      <c r="S6" s="58" t="s">
        <v>78</v>
      </c>
      <c r="T6" s="58" t="s">
        <v>79</v>
      </c>
      <c r="U6" s="58" t="s">
        <v>655</v>
      </c>
      <c r="V6" s="58" t="s">
        <v>1384</v>
      </c>
      <c r="W6" s="58" t="s">
        <v>480</v>
      </c>
      <c r="X6" s="58" t="s">
        <v>666</v>
      </c>
      <c r="Y6" s="57"/>
    </row>
    <row r="7" spans="1:26">
      <c r="A7" s="1" t="s">
        <v>100</v>
      </c>
      <c r="B7" s="1" t="s">
        <v>0</v>
      </c>
      <c r="C7" s="1" t="s">
        <v>1</v>
      </c>
      <c r="D7" s="85" t="s">
        <v>2</v>
      </c>
      <c r="E7" s="285"/>
      <c r="F7" s="99">
        <f ca="1">SUBTOTAL(9,F8:F34)</f>
        <v>0.05</v>
      </c>
      <c r="G7" s="353"/>
      <c r="H7" s="95">
        <f ca="1">SUBTOTAL(9,H8:H34)</f>
        <v>0.05</v>
      </c>
      <c r="I7" s="96">
        <f ca="1">SUBTOTAL(9,I8:I34)</f>
        <v>0</v>
      </c>
      <c r="J7" s="96">
        <f ca="1">SUBTOTAL(9,J8:J34)</f>
        <v>0</v>
      </c>
      <c r="K7" s="96">
        <f ca="1">SUBTOTAL(9,K8:K34)</f>
        <v>0</v>
      </c>
      <c r="L7" s="354"/>
      <c r="M7" s="98">
        <f t="shared" ref="M7:X7" ca="1" si="0">SUBTOTAL(9,M8:M34)</f>
        <v>0.05</v>
      </c>
      <c r="N7" s="98">
        <f t="shared" ca="1" si="0"/>
        <v>0</v>
      </c>
      <c r="O7" s="98">
        <f t="shared" ca="1" si="0"/>
        <v>0</v>
      </c>
      <c r="P7" s="98">
        <f t="shared" ca="1" si="0"/>
        <v>0</v>
      </c>
      <c r="Q7" s="98">
        <f t="shared" ca="1" si="0"/>
        <v>0</v>
      </c>
      <c r="R7" s="98">
        <f t="shared" ca="1" si="0"/>
        <v>0</v>
      </c>
      <c r="S7" s="98">
        <f t="shared" ca="1" si="0"/>
        <v>0</v>
      </c>
      <c r="T7" s="98">
        <f t="shared" ca="1" si="0"/>
        <v>0</v>
      </c>
      <c r="U7" s="98">
        <f t="shared" ca="1" si="0"/>
        <v>0</v>
      </c>
      <c r="V7" s="98">
        <f t="shared" ca="1" si="0"/>
        <v>0</v>
      </c>
      <c r="W7" s="98">
        <f t="shared" ca="1" si="0"/>
        <v>0</v>
      </c>
      <c r="X7" s="98">
        <f t="shared" ca="1" si="0"/>
        <v>0</v>
      </c>
      <c r="Y7" s="79"/>
    </row>
    <row r="8" spans="1:26" s="331" customFormat="1">
      <c r="A8" s="325">
        <v>1</v>
      </c>
      <c r="B8" s="336" t="s">
        <v>557</v>
      </c>
      <c r="C8" s="336"/>
      <c r="D8" s="74"/>
      <c r="E8" s="74" t="str">
        <f>B8&amp;"&gt;"&amp;(IF(ISBLANK(C8),"",(C8&amp;"&gt;"&amp;(IF(ISBLANK(D8),"",D8&amp;"&gt;")))))</f>
        <v>リーダ業務&gt;</v>
      </c>
      <c r="F8" s="72">
        <f t="shared" ref="F8" ca="1" si="1">SUM(H8:K8)</f>
        <v>0.05</v>
      </c>
      <c r="G8" s="355"/>
      <c r="H8" s="62">
        <f ca="1">IF($C$2&amp;$D$2="当月MW","-",SUMIFS(INDIRECT($B$2&amp;$C$2&amp;$D$2),INDIRECT(H$5),H$6,サマリ_メンバ!$R$7:$R$446,$E8&amp;"*"))</f>
        <v>0.05</v>
      </c>
      <c r="I8" s="62">
        <f ca="1">IF($C$2&amp;$D$2="当月MW","-",SUMIFS(INDIRECT($B$2&amp;$C$2&amp;$D$2),INDIRECT(I$5),I$6,サマリ_メンバ!$R$7:$R$446,$E8&amp;"*"))</f>
        <v>0</v>
      </c>
      <c r="J8" s="62">
        <f ca="1">IF($C$2&amp;$D$2="当月MW","-",SUMIFS(INDIRECT($B$2&amp;$C$2&amp;$D$2),INDIRECT(J$5),J$6,サマリ_メンバ!$R$7:$R$446,$E8&amp;"*"))</f>
        <v>0</v>
      </c>
      <c r="K8" s="62">
        <f ca="1">IF($C$2&amp;$D$2="当月MW","-",SUMIFS(INDIRECT($B$2&amp;$C$2&amp;$D$2),INDIRECT(K$5),K$6,サマリ_メンバ!$R$7:$R$446,$E8&amp;"*"))</f>
        <v>0</v>
      </c>
      <c r="L8" s="356"/>
      <c r="M8" s="62">
        <f ca="1">IF($C$2&amp;$D$2="当月MW","-",SUMIFS(INDIRECT($B$2&amp;$C$2&amp;$D$2),INDIRECT(M$5),M$6,サマリ_メンバ!$R$7:$R$446,$E8&amp;"*"))</f>
        <v>0.05</v>
      </c>
      <c r="N8" s="62">
        <f ca="1">IF($C$2&amp;$D$2="当月MW","-",SUMIFS(INDIRECT($B$2&amp;$C$2&amp;$D$2),INDIRECT(N$5),N$6,サマリ_メンバ!$R$7:$R$446,$E8&amp;"*"))</f>
        <v>0</v>
      </c>
      <c r="O8" s="62">
        <f ca="1">IF($C$2&amp;$D$2="当月MW","-",SUMIFS(INDIRECT($B$2&amp;$C$2&amp;$D$2),INDIRECT(O$5),O$6,サマリ_メンバ!$R$7:$R$446,$E8&amp;"*"))</f>
        <v>0</v>
      </c>
      <c r="P8" s="62">
        <f ca="1">IF($C$2&amp;$D$2="当月MW","-",SUMIFS(INDIRECT($B$2&amp;$C$2&amp;$D$2),INDIRECT(P$5),P$6,サマリ_メンバ!$R$7:$R$446,$E8&amp;"*"))</f>
        <v>0</v>
      </c>
      <c r="Q8" s="62">
        <f ca="1">IF($C$2&amp;$D$2="当月MW","-",SUMIFS(INDIRECT($B$2&amp;$C$2&amp;$D$2),INDIRECT(Q$5),Q$6,サマリ_メンバ!$R$7:$R$446,$E8&amp;"*"))</f>
        <v>0</v>
      </c>
      <c r="R8" s="62">
        <f ca="1">IF($C$2&amp;$D$2="当月MW","-",SUMIFS(INDIRECT($B$2&amp;$C$2&amp;$D$2),INDIRECT(R$5),R$6,サマリ_メンバ!$R$7:$R$446,$E8&amp;"*"))</f>
        <v>0</v>
      </c>
      <c r="S8" s="62">
        <f ca="1">IF($C$2&amp;$D$2="当月MW","-",SUMIFS(INDIRECT($B$2&amp;$C$2&amp;$D$2),INDIRECT(S$5),S$6,サマリ_メンバ!$R$7:$R$446,$E8&amp;"*"))</f>
        <v>0</v>
      </c>
      <c r="T8" s="62">
        <f ca="1">IF($C$2&amp;$D$2="当月MW","-",SUMIFS(INDIRECT($B$2&amp;$C$2&amp;$D$2),INDIRECT(T$5),T$6,サマリ_メンバ!$R$7:$R$446,$E8&amp;"*"))</f>
        <v>0</v>
      </c>
      <c r="U8" s="62">
        <f ca="1">IF($C$2&amp;$D$2="当月MW","-",SUMIFS(INDIRECT($B$2&amp;$C$2&amp;$D$2),INDIRECT(U$5),U$6,サマリ_メンバ!$R$7:$R$446,$E8&amp;"*"))</f>
        <v>0</v>
      </c>
      <c r="V8" s="62">
        <f ca="1">IF($C$2&amp;$D$2="当月MW","-",SUMIFS(INDIRECT($B$2&amp;$C$2&amp;$D$2),INDIRECT(V$5),V$6,サマリ_メンバ!$R$7:$R$446,$E8&amp;"*"))</f>
        <v>0</v>
      </c>
      <c r="W8" s="62">
        <f ca="1">IF($C$2&amp;$D$2="当月MW","-",SUMIFS(INDIRECT($B$2&amp;$C$2&amp;$D$2),INDIRECT(W$5),W$6,サマリ_メンバ!$R$7:$R$446,$E8&amp;"*"))</f>
        <v>0</v>
      </c>
      <c r="X8" s="62">
        <f ca="1">IF($C$2&amp;$D$2="当月MW","-",SUMIFS(INDIRECT($B$2&amp;$C$2&amp;$D$2),INDIRECT(X$5),X$6,サマリ_メンバ!$R$7:$R$446,$E8&amp;"*"))</f>
        <v>0</v>
      </c>
      <c r="Y8" s="59"/>
    </row>
    <row r="9" spans="1:26">
      <c r="A9" s="325">
        <v>2</v>
      </c>
      <c r="B9" s="73" t="s">
        <v>95</v>
      </c>
      <c r="C9" s="73" t="s">
        <v>135</v>
      </c>
      <c r="D9" s="74" t="s">
        <v>127</v>
      </c>
      <c r="E9" s="74" t="str">
        <f>B9&amp;"&gt;"&amp;(IF(ISBLANK(C9),"",(C9&amp;"&gt;"&amp;(IF(ISBLANK(D9),"",D9&amp;"&gt;")))))</f>
        <v>STAR_MF&gt;MFデザイン&gt;管理&gt;</v>
      </c>
      <c r="F9" s="72">
        <f t="shared" ref="F9:F22" ca="1" si="2">SUM(H9:K9)</f>
        <v>0</v>
      </c>
      <c r="G9" s="355"/>
      <c r="H9" s="62">
        <f ca="1">IF($C$2&amp;$D$2="当月MW","-",SUMIFS(INDIRECT($B$2&amp;$C$2&amp;$D$2),INDIRECT(H$5),H$6,サマリ_メンバ!$R$7:$R$446,$E9&amp;"*"))</f>
        <v>0</v>
      </c>
      <c r="I9" s="62">
        <f ca="1">IF($C$2&amp;$D$2="当月MW","-",SUMIFS(INDIRECT($B$2&amp;$C$2&amp;$D$2),INDIRECT(I$5),I$6,サマリ_メンバ!$R$7:$R$446,$E9&amp;"*"))</f>
        <v>0</v>
      </c>
      <c r="J9" s="62">
        <f ca="1">IF($C$2&amp;$D$2="当月MW","-",SUMIFS(INDIRECT($B$2&amp;$C$2&amp;$D$2),INDIRECT(J$5),J$6,サマリ_メンバ!$R$7:$R$446,$E9&amp;"*"))</f>
        <v>0</v>
      </c>
      <c r="K9" s="62">
        <f ca="1">IF($C$2&amp;$D$2="当月MW","-",SUMIFS(INDIRECT($B$2&amp;$C$2&amp;$D$2),INDIRECT(K$5),K$6,サマリ_メンバ!$R$7:$R$446,$E9&amp;"*"))</f>
        <v>0</v>
      </c>
      <c r="L9" s="356"/>
      <c r="M9" s="62">
        <f ca="1">IF($C$2&amp;$D$2="当月MW","-",SUMIFS(INDIRECT($B$2&amp;$C$2&amp;$D$2),INDIRECT(M$5),M$6,サマリ_メンバ!$R$7:$R$446,$E9&amp;"*"))</f>
        <v>0</v>
      </c>
      <c r="N9" s="62">
        <f ca="1">IF($C$2&amp;$D$2="当月MW","-",SUMIFS(INDIRECT($B$2&amp;$C$2&amp;$D$2),INDIRECT(N$5),N$6,サマリ_メンバ!$R$7:$R$446,$E9&amp;"*"))</f>
        <v>0</v>
      </c>
      <c r="O9" s="62">
        <f ca="1">IF($C$2&amp;$D$2="当月MW","-",SUMIFS(INDIRECT($B$2&amp;$C$2&amp;$D$2),INDIRECT(O$5),O$6,サマリ_メンバ!$R$7:$R$446,$E9&amp;"*"))</f>
        <v>0</v>
      </c>
      <c r="P9" s="62">
        <f ca="1">IF($C$2&amp;$D$2="当月MW","-",SUMIFS(INDIRECT($B$2&amp;$C$2&amp;$D$2),INDIRECT(P$5),P$6,サマリ_メンバ!$R$7:$R$446,$E9&amp;"*"))</f>
        <v>0</v>
      </c>
      <c r="Q9" s="62">
        <f ca="1">IF($C$2&amp;$D$2="当月MW","-",SUMIFS(INDIRECT($B$2&amp;$C$2&amp;$D$2),INDIRECT(Q$5),Q$6,サマリ_メンバ!$R$7:$R$446,$E9&amp;"*"))</f>
        <v>0</v>
      </c>
      <c r="R9" s="62">
        <f ca="1">IF($C$2&amp;$D$2="当月MW","-",SUMIFS(INDIRECT($B$2&amp;$C$2&amp;$D$2),INDIRECT(R$5),R$6,サマリ_メンバ!$R$7:$R$446,$E9&amp;"*"))</f>
        <v>0</v>
      </c>
      <c r="S9" s="62">
        <f ca="1">IF($C$2&amp;$D$2="当月MW","-",SUMIFS(INDIRECT($B$2&amp;$C$2&amp;$D$2),INDIRECT(S$5),S$6,サマリ_メンバ!$R$7:$R$446,$E9&amp;"*"))</f>
        <v>0</v>
      </c>
      <c r="T9" s="62">
        <f ca="1">IF($C$2&amp;$D$2="当月MW","-",SUMIFS(INDIRECT($B$2&amp;$C$2&amp;$D$2),INDIRECT(T$5),T$6,サマリ_メンバ!$R$7:$R$446,$E9&amp;"*"))</f>
        <v>0</v>
      </c>
      <c r="U9" s="62">
        <f ca="1">IF($C$2&amp;$D$2="当月MW","-",SUMIFS(INDIRECT($B$2&amp;$C$2&amp;$D$2),INDIRECT(U$5),U$6,サマリ_メンバ!$R$7:$R$446,$E9&amp;"*"))</f>
        <v>0</v>
      </c>
      <c r="V9" s="62">
        <f ca="1">IF($C$2&amp;$D$2="当月MW","-",SUMIFS(INDIRECT($B$2&amp;$C$2&amp;$D$2),INDIRECT(V$5),V$6,サマリ_メンバ!$R$7:$R$446,$E9&amp;"*"))</f>
        <v>0</v>
      </c>
      <c r="W9" s="62">
        <f ca="1">IF($C$2&amp;$D$2="当月MW","-",SUMIFS(INDIRECT($B$2&amp;$C$2&amp;$D$2),INDIRECT(W$5),W$6,サマリ_メンバ!$R$7:$R$446,$E9&amp;"*"))</f>
        <v>0</v>
      </c>
      <c r="X9" s="62">
        <f ca="1">IF($C$2&amp;$D$2="当月MW","-",SUMIFS(INDIRECT($B$2&amp;$C$2&amp;$D$2),INDIRECT(X$5),X$6,サマリ_メンバ!$R$7:$R$446,$E9&amp;"*"))</f>
        <v>0</v>
      </c>
      <c r="Y9" s="59"/>
    </row>
    <row r="10" spans="1:26">
      <c r="A10" s="325">
        <v>3</v>
      </c>
      <c r="B10" s="75" t="s">
        <v>95</v>
      </c>
      <c r="C10" s="75" t="s">
        <v>135</v>
      </c>
      <c r="D10" s="74" t="s">
        <v>128</v>
      </c>
      <c r="E10" s="74" t="str">
        <f t="shared" ref="E10:E33" si="3">B10&amp;"&gt;"&amp;(IF(ISBLANK(C10),"",(C10&amp;"&gt;"&amp;(IF(ISBLANK(D10),"",D10&amp;"&gt;")))))</f>
        <v>STAR_MF&gt;MFデザイン&gt;打合せ&gt;</v>
      </c>
      <c r="F10" s="72">
        <f t="shared" ca="1" si="2"/>
        <v>0</v>
      </c>
      <c r="G10" s="355"/>
      <c r="H10" s="62">
        <f ca="1">IF($C$2&amp;$D$2="当月MW","-",SUMIFS(INDIRECT($B$2&amp;$C$2&amp;$D$2),INDIRECT(H$5),H$6,サマリ_メンバ!$R$7:$R$446,$E10&amp;"*"))</f>
        <v>0</v>
      </c>
      <c r="I10" s="62">
        <f ca="1">IF($C$2&amp;$D$2="当月MW","-",SUMIFS(INDIRECT($B$2&amp;$C$2&amp;$D$2),INDIRECT(I$5),I$6,サマリ_メンバ!$R$7:$R$446,$E10&amp;"*"))</f>
        <v>0</v>
      </c>
      <c r="J10" s="62">
        <f ca="1">IF($C$2&amp;$D$2="当月MW","-",SUMIFS(INDIRECT($B$2&amp;$C$2&amp;$D$2),INDIRECT(J$5),J$6,サマリ_メンバ!$R$7:$R$446,$E10&amp;"*"))</f>
        <v>0</v>
      </c>
      <c r="K10" s="62">
        <f ca="1">IF($C$2&amp;$D$2="当月MW","-",SUMIFS(INDIRECT($B$2&amp;$C$2&amp;$D$2),INDIRECT(K$5),K$6,サマリ_メンバ!$R$7:$R$446,$E10&amp;"*"))</f>
        <v>0</v>
      </c>
      <c r="L10" s="356"/>
      <c r="M10" s="62">
        <f ca="1">IF($C$2&amp;$D$2="当月MW","-",SUMIFS(INDIRECT($B$2&amp;$C$2&amp;$D$2),INDIRECT(M$5),M$6,サマリ_メンバ!$R$7:$R$446,$E10&amp;"*"))</f>
        <v>0</v>
      </c>
      <c r="N10" s="62">
        <f ca="1">IF($C$2&amp;$D$2="当月MW","-",SUMIFS(INDIRECT($B$2&amp;$C$2&amp;$D$2),INDIRECT(N$5),N$6,サマリ_メンバ!$R$7:$R$446,$E10&amp;"*"))</f>
        <v>0</v>
      </c>
      <c r="O10" s="62">
        <f ca="1">IF($C$2&amp;$D$2="当月MW","-",SUMIFS(INDIRECT($B$2&amp;$C$2&amp;$D$2),INDIRECT(O$5),O$6,サマリ_メンバ!$R$7:$R$446,$E10&amp;"*"))</f>
        <v>0</v>
      </c>
      <c r="P10" s="62">
        <f ca="1">IF($C$2&amp;$D$2="当月MW","-",SUMIFS(INDIRECT($B$2&amp;$C$2&amp;$D$2),INDIRECT(P$5),P$6,サマリ_メンバ!$R$7:$R$446,$E10&amp;"*"))</f>
        <v>0</v>
      </c>
      <c r="Q10" s="62">
        <f ca="1">IF($C$2&amp;$D$2="当月MW","-",SUMIFS(INDIRECT($B$2&amp;$C$2&amp;$D$2),INDIRECT(Q$5),Q$6,サマリ_メンバ!$R$7:$R$446,$E10&amp;"*"))</f>
        <v>0</v>
      </c>
      <c r="R10" s="62">
        <f ca="1">IF($C$2&amp;$D$2="当月MW","-",SUMIFS(INDIRECT($B$2&amp;$C$2&amp;$D$2),INDIRECT(R$5),R$6,サマリ_メンバ!$R$7:$R$446,$E10&amp;"*"))</f>
        <v>0</v>
      </c>
      <c r="S10" s="62">
        <f ca="1">IF($C$2&amp;$D$2="当月MW","-",SUMIFS(INDIRECT($B$2&amp;$C$2&amp;$D$2),INDIRECT(S$5),S$6,サマリ_メンバ!$R$7:$R$446,$E10&amp;"*"))</f>
        <v>0</v>
      </c>
      <c r="T10" s="62">
        <f ca="1">IF($C$2&amp;$D$2="当月MW","-",SUMIFS(INDIRECT($B$2&amp;$C$2&amp;$D$2),INDIRECT(T$5),T$6,サマリ_メンバ!$R$7:$R$446,$E10&amp;"*"))</f>
        <v>0</v>
      </c>
      <c r="U10" s="62">
        <f ca="1">IF($C$2&amp;$D$2="当月MW","-",SUMIFS(INDIRECT($B$2&amp;$C$2&amp;$D$2),INDIRECT(U$5),U$6,サマリ_メンバ!$R$7:$R$446,$E10&amp;"*"))</f>
        <v>0</v>
      </c>
      <c r="V10" s="62">
        <f ca="1">IF($C$2&amp;$D$2="当月MW","-",SUMIFS(INDIRECT($B$2&amp;$C$2&amp;$D$2),INDIRECT(V$5),V$6,サマリ_メンバ!$R$7:$R$446,$E10&amp;"*"))</f>
        <v>0</v>
      </c>
      <c r="W10" s="62">
        <f ca="1">IF($C$2&amp;$D$2="当月MW","-",SUMIFS(INDIRECT($B$2&amp;$C$2&amp;$D$2),INDIRECT(W$5),W$6,サマリ_メンバ!$R$7:$R$446,$E10&amp;"*"))</f>
        <v>0</v>
      </c>
      <c r="X10" s="62">
        <f ca="1">IF($C$2&amp;$D$2="当月MW","-",SUMIFS(INDIRECT($B$2&amp;$C$2&amp;$D$2),INDIRECT(X$5),X$6,サマリ_メンバ!$R$7:$R$446,$E10&amp;"*"))</f>
        <v>0</v>
      </c>
      <c r="Y10" s="59"/>
    </row>
    <row r="11" spans="1:26">
      <c r="A11" s="325">
        <v>4</v>
      </c>
      <c r="B11" s="75" t="s">
        <v>95</v>
      </c>
      <c r="C11" s="75" t="s">
        <v>135</v>
      </c>
      <c r="D11" s="74" t="s">
        <v>129</v>
      </c>
      <c r="E11" s="74" t="str">
        <f t="shared" si="3"/>
        <v>STAR_MF&gt;MFデザイン&gt;エンハンス&gt;</v>
      </c>
      <c r="F11" s="72">
        <f t="shared" ca="1" si="2"/>
        <v>0</v>
      </c>
      <c r="G11" s="355"/>
      <c r="H11" s="62">
        <f ca="1">IF($C$2&amp;$D$2="当月MW","-",SUMIFS(INDIRECT($B$2&amp;$C$2&amp;$D$2),INDIRECT(H$5),H$6,サマリ_メンバ!$R$7:$R$446,$E11&amp;"*"))</f>
        <v>0</v>
      </c>
      <c r="I11" s="62">
        <f ca="1">IF($C$2&amp;$D$2="当月MW","-",SUMIFS(INDIRECT($B$2&amp;$C$2&amp;$D$2),INDIRECT(I$5),I$6,サマリ_メンバ!$R$7:$R$446,$E11&amp;"*"))</f>
        <v>0</v>
      </c>
      <c r="J11" s="62">
        <f ca="1">IF($C$2&amp;$D$2="当月MW","-",SUMIFS(INDIRECT($B$2&amp;$C$2&amp;$D$2),INDIRECT(J$5),J$6,サマリ_メンバ!$R$7:$R$446,$E11&amp;"*"))</f>
        <v>0</v>
      </c>
      <c r="K11" s="62">
        <f ca="1">IF($C$2&amp;$D$2="当月MW","-",SUMIFS(INDIRECT($B$2&amp;$C$2&amp;$D$2),INDIRECT(K$5),K$6,サマリ_メンバ!$R$7:$R$446,$E11&amp;"*"))</f>
        <v>0</v>
      </c>
      <c r="L11" s="356"/>
      <c r="M11" s="62">
        <f ca="1">IF($C$2&amp;$D$2="当月MW","-",SUMIFS(INDIRECT($B$2&amp;$C$2&amp;$D$2),INDIRECT(M$5),M$6,サマリ_メンバ!$R$7:$R$446,$E11&amp;"*"))</f>
        <v>0</v>
      </c>
      <c r="N11" s="62">
        <f ca="1">IF($C$2&amp;$D$2="当月MW","-",SUMIFS(INDIRECT($B$2&amp;$C$2&amp;$D$2),INDIRECT(N$5),N$6,サマリ_メンバ!$R$7:$R$446,$E11&amp;"*"))</f>
        <v>0</v>
      </c>
      <c r="O11" s="62">
        <f ca="1">IF($C$2&amp;$D$2="当月MW","-",SUMIFS(INDIRECT($B$2&amp;$C$2&amp;$D$2),INDIRECT(O$5),O$6,サマリ_メンバ!$R$7:$R$446,$E11&amp;"*"))</f>
        <v>0</v>
      </c>
      <c r="P11" s="62">
        <f ca="1">IF($C$2&amp;$D$2="当月MW","-",SUMIFS(INDIRECT($B$2&amp;$C$2&amp;$D$2),INDIRECT(P$5),P$6,サマリ_メンバ!$R$7:$R$446,$E11&amp;"*"))</f>
        <v>0</v>
      </c>
      <c r="Q11" s="62">
        <f ca="1">IF($C$2&amp;$D$2="当月MW","-",SUMIFS(INDIRECT($B$2&amp;$C$2&amp;$D$2),INDIRECT(Q$5),Q$6,サマリ_メンバ!$R$7:$R$446,$E11&amp;"*"))</f>
        <v>0</v>
      </c>
      <c r="R11" s="62">
        <f ca="1">IF($C$2&amp;$D$2="当月MW","-",SUMIFS(INDIRECT($B$2&amp;$C$2&amp;$D$2),INDIRECT(R$5),R$6,サマリ_メンバ!$R$7:$R$446,$E11&amp;"*"))</f>
        <v>0</v>
      </c>
      <c r="S11" s="62">
        <f ca="1">IF($C$2&amp;$D$2="当月MW","-",SUMIFS(INDIRECT($B$2&amp;$C$2&amp;$D$2),INDIRECT(S$5),S$6,サマリ_メンバ!$R$7:$R$446,$E11&amp;"*"))</f>
        <v>0</v>
      </c>
      <c r="T11" s="62">
        <f ca="1">IF($C$2&amp;$D$2="当月MW","-",SUMIFS(INDIRECT($B$2&amp;$C$2&amp;$D$2),INDIRECT(T$5),T$6,サマリ_メンバ!$R$7:$R$446,$E11&amp;"*"))</f>
        <v>0</v>
      </c>
      <c r="U11" s="62">
        <f ca="1">IF($C$2&amp;$D$2="当月MW","-",SUMIFS(INDIRECT($B$2&amp;$C$2&amp;$D$2),INDIRECT(U$5),U$6,サマリ_メンバ!$R$7:$R$446,$E11&amp;"*"))</f>
        <v>0</v>
      </c>
      <c r="V11" s="62">
        <f ca="1">IF($C$2&amp;$D$2="当月MW","-",SUMIFS(INDIRECT($B$2&amp;$C$2&amp;$D$2),INDIRECT(V$5),V$6,サマリ_メンバ!$R$7:$R$446,$E11&amp;"*"))</f>
        <v>0</v>
      </c>
      <c r="W11" s="62">
        <f ca="1">IF($C$2&amp;$D$2="当月MW","-",SUMIFS(INDIRECT($B$2&amp;$C$2&amp;$D$2),INDIRECT(W$5),W$6,サマリ_メンバ!$R$7:$R$446,$E11&amp;"*"))</f>
        <v>0</v>
      </c>
      <c r="X11" s="62">
        <f ca="1">IF($C$2&amp;$D$2="当月MW","-",SUMIFS(INDIRECT($B$2&amp;$C$2&amp;$D$2),INDIRECT(X$5),X$6,サマリ_メンバ!$R$7:$R$446,$E11&amp;"*"))</f>
        <v>0</v>
      </c>
      <c r="Y11" s="59"/>
    </row>
    <row r="12" spans="1:26">
      <c r="A12" s="325">
        <v>5</v>
      </c>
      <c r="B12" s="75" t="s">
        <v>95</v>
      </c>
      <c r="C12" s="75" t="s">
        <v>135</v>
      </c>
      <c r="D12" s="74" t="s">
        <v>213</v>
      </c>
      <c r="E12" s="74" t="str">
        <f t="shared" si="3"/>
        <v>STAR_MF&gt;MFデザイン&gt;テーマ対応&gt;</v>
      </c>
      <c r="F12" s="72">
        <f t="shared" ca="1" si="2"/>
        <v>0</v>
      </c>
      <c r="G12" s="355"/>
      <c r="H12" s="62">
        <f ca="1">IF($C$2&amp;$D$2="当月MW","-",SUMIFS(INDIRECT($B$2&amp;$C$2&amp;$D$2),INDIRECT(H$5),H$6,サマリ_メンバ!$R$7:$R$446,$E12&amp;"*"))</f>
        <v>0</v>
      </c>
      <c r="I12" s="62">
        <f ca="1">IF($C$2&amp;$D$2="当月MW","-",SUMIFS(INDIRECT($B$2&amp;$C$2&amp;$D$2),INDIRECT(I$5),I$6,サマリ_メンバ!$R$7:$R$446,$E12&amp;"*"))</f>
        <v>0</v>
      </c>
      <c r="J12" s="62">
        <f ca="1">IF($C$2&amp;$D$2="当月MW","-",SUMIFS(INDIRECT($B$2&amp;$C$2&amp;$D$2),INDIRECT(J$5),J$6,サマリ_メンバ!$R$7:$R$446,$E12&amp;"*"))</f>
        <v>0</v>
      </c>
      <c r="K12" s="62">
        <f ca="1">IF($C$2&amp;$D$2="当月MW","-",SUMIFS(INDIRECT($B$2&amp;$C$2&amp;$D$2),INDIRECT(K$5),K$6,サマリ_メンバ!$R$7:$R$446,$E12&amp;"*"))</f>
        <v>0</v>
      </c>
      <c r="L12" s="356"/>
      <c r="M12" s="62">
        <f ca="1">IF($C$2&amp;$D$2="当月MW","-",SUMIFS(INDIRECT($B$2&amp;$C$2&amp;$D$2),INDIRECT(M$5),M$6,サマリ_メンバ!$R$7:$R$446,$E12&amp;"*"))</f>
        <v>0</v>
      </c>
      <c r="N12" s="62">
        <f ca="1">IF($C$2&amp;$D$2="当月MW","-",SUMIFS(INDIRECT($B$2&amp;$C$2&amp;$D$2),INDIRECT(N$5),N$6,サマリ_メンバ!$R$7:$R$446,$E12&amp;"*"))</f>
        <v>0</v>
      </c>
      <c r="O12" s="62">
        <f ca="1">IF($C$2&amp;$D$2="当月MW","-",SUMIFS(INDIRECT($B$2&amp;$C$2&amp;$D$2),INDIRECT(O$5),O$6,サマリ_メンバ!$R$7:$R$446,$E12&amp;"*"))</f>
        <v>0</v>
      </c>
      <c r="P12" s="62">
        <f ca="1">IF($C$2&amp;$D$2="当月MW","-",SUMIFS(INDIRECT($B$2&amp;$C$2&amp;$D$2),INDIRECT(P$5),P$6,サマリ_メンバ!$R$7:$R$446,$E12&amp;"*"))</f>
        <v>0</v>
      </c>
      <c r="Q12" s="62">
        <f ca="1">IF($C$2&amp;$D$2="当月MW","-",SUMIFS(INDIRECT($B$2&amp;$C$2&amp;$D$2),INDIRECT(Q$5),Q$6,サマリ_メンバ!$R$7:$R$446,$E12&amp;"*"))</f>
        <v>0</v>
      </c>
      <c r="R12" s="62">
        <f ca="1">IF($C$2&amp;$D$2="当月MW","-",SUMIFS(INDIRECT($B$2&amp;$C$2&amp;$D$2),INDIRECT(R$5),R$6,サマリ_メンバ!$R$7:$R$446,$E12&amp;"*"))</f>
        <v>0</v>
      </c>
      <c r="S12" s="62">
        <f ca="1">IF($C$2&amp;$D$2="当月MW","-",SUMIFS(INDIRECT($B$2&amp;$C$2&amp;$D$2),INDIRECT(S$5),S$6,サマリ_メンバ!$R$7:$R$446,$E12&amp;"*"))</f>
        <v>0</v>
      </c>
      <c r="T12" s="62">
        <f ca="1">IF($C$2&amp;$D$2="当月MW","-",SUMIFS(INDIRECT($B$2&amp;$C$2&amp;$D$2),INDIRECT(T$5),T$6,サマリ_メンバ!$R$7:$R$446,$E12&amp;"*"))</f>
        <v>0</v>
      </c>
      <c r="U12" s="62">
        <f ca="1">IF($C$2&amp;$D$2="当月MW","-",SUMIFS(INDIRECT($B$2&amp;$C$2&amp;$D$2),INDIRECT(U$5),U$6,サマリ_メンバ!$R$7:$R$446,$E12&amp;"*"))</f>
        <v>0</v>
      </c>
      <c r="V12" s="62">
        <f ca="1">IF($C$2&amp;$D$2="当月MW","-",SUMIFS(INDIRECT($B$2&amp;$C$2&amp;$D$2),INDIRECT(V$5),V$6,サマリ_メンバ!$R$7:$R$446,$E12&amp;"*"))</f>
        <v>0</v>
      </c>
      <c r="W12" s="62">
        <f ca="1">IF($C$2&amp;$D$2="当月MW","-",SUMIFS(INDIRECT($B$2&amp;$C$2&amp;$D$2),INDIRECT(W$5),W$6,サマリ_メンバ!$R$7:$R$446,$E12&amp;"*"))</f>
        <v>0</v>
      </c>
      <c r="X12" s="62">
        <f ca="1">IF($C$2&amp;$D$2="当月MW","-",SUMIFS(INDIRECT($B$2&amp;$C$2&amp;$D$2),INDIRECT(X$5),X$6,サマリ_メンバ!$R$7:$R$446,$E12&amp;"*"))</f>
        <v>0</v>
      </c>
      <c r="Y12" s="59"/>
    </row>
    <row r="13" spans="1:26">
      <c r="A13" s="325">
        <v>6</v>
      </c>
      <c r="B13" s="75" t="s">
        <v>95</v>
      </c>
      <c r="C13" s="75" t="s">
        <v>135</v>
      </c>
      <c r="D13" s="74" t="s">
        <v>130</v>
      </c>
      <c r="E13" s="74" t="str">
        <f t="shared" si="3"/>
        <v>STAR_MF&gt;MFデザイン&gt;新規ON&gt;</v>
      </c>
      <c r="F13" s="72">
        <f t="shared" ca="1" si="2"/>
        <v>0</v>
      </c>
      <c r="G13" s="355"/>
      <c r="H13" s="62">
        <f ca="1">IF($C$2&amp;$D$2="当月MW","-",SUMIFS(INDIRECT($B$2&amp;$C$2&amp;$D$2),INDIRECT(H$5),H$6,サマリ_メンバ!$R$7:$R$446,$E13&amp;"*"))</f>
        <v>0</v>
      </c>
      <c r="I13" s="62">
        <f ca="1">IF($C$2&amp;$D$2="当月MW","-",SUMIFS(INDIRECT($B$2&amp;$C$2&amp;$D$2),INDIRECT(I$5),I$6,サマリ_メンバ!$R$7:$R$446,$E13&amp;"*"))</f>
        <v>0</v>
      </c>
      <c r="J13" s="62">
        <f ca="1">IF($C$2&amp;$D$2="当月MW","-",SUMIFS(INDIRECT($B$2&amp;$C$2&amp;$D$2),INDIRECT(J$5),J$6,サマリ_メンバ!$R$7:$R$446,$E13&amp;"*"))</f>
        <v>0</v>
      </c>
      <c r="K13" s="62">
        <f ca="1">IF($C$2&amp;$D$2="当月MW","-",SUMIFS(INDIRECT($B$2&amp;$C$2&amp;$D$2),INDIRECT(K$5),K$6,サマリ_メンバ!$R$7:$R$446,$E13&amp;"*"))</f>
        <v>0</v>
      </c>
      <c r="L13" s="356"/>
      <c r="M13" s="62">
        <f ca="1">IF($C$2&amp;$D$2="当月MW","-",SUMIFS(INDIRECT($B$2&amp;$C$2&amp;$D$2),INDIRECT(M$5),M$6,サマリ_メンバ!$R$7:$R$446,$E13&amp;"*"))</f>
        <v>0</v>
      </c>
      <c r="N13" s="62">
        <f ca="1">IF($C$2&amp;$D$2="当月MW","-",SUMIFS(INDIRECT($B$2&amp;$C$2&amp;$D$2),INDIRECT(N$5),N$6,サマリ_メンバ!$R$7:$R$446,$E13&amp;"*"))</f>
        <v>0</v>
      </c>
      <c r="O13" s="62">
        <f ca="1">IF($C$2&amp;$D$2="当月MW","-",SUMIFS(INDIRECT($B$2&amp;$C$2&amp;$D$2),INDIRECT(O$5),O$6,サマリ_メンバ!$R$7:$R$446,$E13&amp;"*"))</f>
        <v>0</v>
      </c>
      <c r="P13" s="62">
        <f ca="1">IF($C$2&amp;$D$2="当月MW","-",SUMIFS(INDIRECT($B$2&amp;$C$2&amp;$D$2),INDIRECT(P$5),P$6,サマリ_メンバ!$R$7:$R$446,$E13&amp;"*"))</f>
        <v>0</v>
      </c>
      <c r="Q13" s="62">
        <f ca="1">IF($C$2&amp;$D$2="当月MW","-",SUMIFS(INDIRECT($B$2&amp;$C$2&amp;$D$2),INDIRECT(Q$5),Q$6,サマリ_メンバ!$R$7:$R$446,$E13&amp;"*"))</f>
        <v>0</v>
      </c>
      <c r="R13" s="62">
        <f ca="1">IF($C$2&amp;$D$2="当月MW","-",SUMIFS(INDIRECT($B$2&amp;$C$2&amp;$D$2),INDIRECT(R$5),R$6,サマリ_メンバ!$R$7:$R$446,$E13&amp;"*"))</f>
        <v>0</v>
      </c>
      <c r="S13" s="62">
        <f ca="1">IF($C$2&amp;$D$2="当月MW","-",SUMIFS(INDIRECT($B$2&amp;$C$2&amp;$D$2),INDIRECT(S$5),S$6,サマリ_メンバ!$R$7:$R$446,$E13&amp;"*"))</f>
        <v>0</v>
      </c>
      <c r="T13" s="62">
        <f ca="1">IF($C$2&amp;$D$2="当月MW","-",SUMIFS(INDIRECT($B$2&amp;$C$2&amp;$D$2),INDIRECT(T$5),T$6,サマリ_メンバ!$R$7:$R$446,$E13&amp;"*"))</f>
        <v>0</v>
      </c>
      <c r="U13" s="62">
        <f ca="1">IF($C$2&amp;$D$2="当月MW","-",SUMIFS(INDIRECT($B$2&amp;$C$2&amp;$D$2),INDIRECT(U$5),U$6,サマリ_メンバ!$R$7:$R$446,$E13&amp;"*"))</f>
        <v>0</v>
      </c>
      <c r="V13" s="62">
        <f ca="1">IF($C$2&amp;$D$2="当月MW","-",SUMIFS(INDIRECT($B$2&amp;$C$2&amp;$D$2),INDIRECT(V$5),V$6,サマリ_メンバ!$R$7:$R$446,$E13&amp;"*"))</f>
        <v>0</v>
      </c>
      <c r="W13" s="62">
        <f ca="1">IF($C$2&amp;$D$2="当月MW","-",SUMIFS(INDIRECT($B$2&amp;$C$2&amp;$D$2),INDIRECT(W$5),W$6,サマリ_メンバ!$R$7:$R$446,$E13&amp;"*"))</f>
        <v>0</v>
      </c>
      <c r="X13" s="62">
        <f ca="1">IF($C$2&amp;$D$2="当月MW","-",SUMIFS(INDIRECT($B$2&amp;$C$2&amp;$D$2),INDIRECT(X$5),X$6,サマリ_メンバ!$R$7:$R$446,$E13&amp;"*"))</f>
        <v>0</v>
      </c>
      <c r="Y13" s="59"/>
    </row>
    <row r="14" spans="1:26">
      <c r="A14" s="325">
        <v>7</v>
      </c>
      <c r="B14" s="75" t="s">
        <v>95</v>
      </c>
      <c r="C14" s="75" t="s">
        <v>135</v>
      </c>
      <c r="D14" s="74" t="s">
        <v>131</v>
      </c>
      <c r="E14" s="74" t="str">
        <f t="shared" si="3"/>
        <v>STAR_MF&gt;MFデザイン&gt;ASP標準版&gt;</v>
      </c>
      <c r="F14" s="72">
        <f t="shared" ca="1" si="2"/>
        <v>0</v>
      </c>
      <c r="G14" s="355"/>
      <c r="H14" s="62">
        <f ca="1">IF($C$2&amp;$D$2="当月MW","-",SUMIFS(INDIRECT($B$2&amp;$C$2&amp;$D$2),INDIRECT(H$5),H$6,サマリ_メンバ!$R$7:$R$446,$E14&amp;"*"))</f>
        <v>0</v>
      </c>
      <c r="I14" s="62">
        <f ca="1">IF($C$2&amp;$D$2="当月MW","-",SUMIFS(INDIRECT($B$2&amp;$C$2&amp;$D$2),INDIRECT(I$5),I$6,サマリ_メンバ!$R$7:$R$446,$E14&amp;"*"))</f>
        <v>0</v>
      </c>
      <c r="J14" s="62">
        <f ca="1">IF($C$2&amp;$D$2="当月MW","-",SUMIFS(INDIRECT($B$2&amp;$C$2&amp;$D$2),INDIRECT(J$5),J$6,サマリ_メンバ!$R$7:$R$446,$E14&amp;"*"))</f>
        <v>0</v>
      </c>
      <c r="K14" s="62">
        <f ca="1">IF($C$2&amp;$D$2="当月MW","-",SUMIFS(INDIRECT($B$2&amp;$C$2&amp;$D$2),INDIRECT(K$5),K$6,サマリ_メンバ!$R$7:$R$446,$E14&amp;"*"))</f>
        <v>0</v>
      </c>
      <c r="L14" s="356"/>
      <c r="M14" s="62">
        <f ca="1">IF($C$2&amp;$D$2="当月MW","-",SUMIFS(INDIRECT($B$2&amp;$C$2&amp;$D$2),INDIRECT(M$5),M$6,サマリ_メンバ!$R$7:$R$446,$E14&amp;"*"))</f>
        <v>0</v>
      </c>
      <c r="N14" s="62">
        <f ca="1">IF($C$2&amp;$D$2="当月MW","-",SUMIFS(INDIRECT($B$2&amp;$C$2&amp;$D$2),INDIRECT(N$5),N$6,サマリ_メンバ!$R$7:$R$446,$E14&amp;"*"))</f>
        <v>0</v>
      </c>
      <c r="O14" s="62">
        <f ca="1">IF($C$2&amp;$D$2="当月MW","-",SUMIFS(INDIRECT($B$2&amp;$C$2&amp;$D$2),INDIRECT(O$5),O$6,サマリ_メンバ!$R$7:$R$446,$E14&amp;"*"))</f>
        <v>0</v>
      </c>
      <c r="P14" s="62">
        <f ca="1">IF($C$2&amp;$D$2="当月MW","-",SUMIFS(INDIRECT($B$2&amp;$C$2&amp;$D$2),INDIRECT(P$5),P$6,サマリ_メンバ!$R$7:$R$446,$E14&amp;"*"))</f>
        <v>0</v>
      </c>
      <c r="Q14" s="62">
        <f ca="1">IF($C$2&amp;$D$2="当月MW","-",SUMIFS(INDIRECT($B$2&amp;$C$2&amp;$D$2),INDIRECT(Q$5),Q$6,サマリ_メンバ!$R$7:$R$446,$E14&amp;"*"))</f>
        <v>0</v>
      </c>
      <c r="R14" s="62">
        <f ca="1">IF($C$2&amp;$D$2="当月MW","-",SUMIFS(INDIRECT($B$2&amp;$C$2&amp;$D$2),INDIRECT(R$5),R$6,サマリ_メンバ!$R$7:$R$446,$E14&amp;"*"))</f>
        <v>0</v>
      </c>
      <c r="S14" s="62">
        <f ca="1">IF($C$2&amp;$D$2="当月MW","-",SUMIFS(INDIRECT($B$2&amp;$C$2&amp;$D$2),INDIRECT(S$5),S$6,サマリ_メンバ!$R$7:$R$446,$E14&amp;"*"))</f>
        <v>0</v>
      </c>
      <c r="T14" s="62">
        <f ca="1">IF($C$2&amp;$D$2="当月MW","-",SUMIFS(INDIRECT($B$2&amp;$C$2&amp;$D$2),INDIRECT(T$5),T$6,サマリ_メンバ!$R$7:$R$446,$E14&amp;"*"))</f>
        <v>0</v>
      </c>
      <c r="U14" s="62">
        <f ca="1">IF($C$2&amp;$D$2="当月MW","-",SUMIFS(INDIRECT($B$2&amp;$C$2&amp;$D$2),INDIRECT(U$5),U$6,サマリ_メンバ!$R$7:$R$446,$E14&amp;"*"))</f>
        <v>0</v>
      </c>
      <c r="V14" s="62">
        <f ca="1">IF($C$2&amp;$D$2="当月MW","-",SUMIFS(INDIRECT($B$2&amp;$C$2&amp;$D$2),INDIRECT(V$5),V$6,サマリ_メンバ!$R$7:$R$446,$E14&amp;"*"))</f>
        <v>0</v>
      </c>
      <c r="W14" s="62">
        <f ca="1">IF($C$2&amp;$D$2="当月MW","-",SUMIFS(INDIRECT($B$2&amp;$C$2&amp;$D$2),INDIRECT(W$5),W$6,サマリ_メンバ!$R$7:$R$446,$E14&amp;"*"))</f>
        <v>0</v>
      </c>
      <c r="X14" s="62">
        <f ca="1">IF($C$2&amp;$D$2="当月MW","-",SUMIFS(INDIRECT($B$2&amp;$C$2&amp;$D$2),INDIRECT(X$5),X$6,サマリ_メンバ!$R$7:$R$446,$E14&amp;"*"))</f>
        <v>0</v>
      </c>
      <c r="Y14" s="59"/>
    </row>
    <row r="15" spans="1:26">
      <c r="A15" s="325">
        <v>8</v>
      </c>
      <c r="B15" s="75" t="s">
        <v>95</v>
      </c>
      <c r="C15" s="75" t="s">
        <v>135</v>
      </c>
      <c r="D15" s="74" t="s">
        <v>132</v>
      </c>
      <c r="E15" s="74" t="str">
        <f t="shared" si="3"/>
        <v>STAR_MF&gt;MFデザイン&gt;ホワイトモック&gt;</v>
      </c>
      <c r="F15" s="72">
        <f t="shared" ca="1" si="2"/>
        <v>0</v>
      </c>
      <c r="G15" s="355"/>
      <c r="H15" s="62">
        <f ca="1">IF($C$2&amp;$D$2="当月MW","-",SUMIFS(INDIRECT($B$2&amp;$C$2&amp;$D$2),INDIRECT(H$5),H$6,サマリ_メンバ!$R$7:$R$446,$E15&amp;"*"))</f>
        <v>0</v>
      </c>
      <c r="I15" s="62">
        <f ca="1">IF($C$2&amp;$D$2="当月MW","-",SUMIFS(INDIRECT($B$2&amp;$C$2&amp;$D$2),INDIRECT(I$5),I$6,サマリ_メンバ!$R$7:$R$446,$E15&amp;"*"))</f>
        <v>0</v>
      </c>
      <c r="J15" s="62">
        <f ca="1">IF($C$2&amp;$D$2="当月MW","-",SUMIFS(INDIRECT($B$2&amp;$C$2&amp;$D$2),INDIRECT(J$5),J$6,サマリ_メンバ!$R$7:$R$446,$E15&amp;"*"))</f>
        <v>0</v>
      </c>
      <c r="K15" s="62">
        <f ca="1">IF($C$2&amp;$D$2="当月MW","-",SUMIFS(INDIRECT($B$2&amp;$C$2&amp;$D$2),INDIRECT(K$5),K$6,サマリ_メンバ!$R$7:$R$446,$E15&amp;"*"))</f>
        <v>0</v>
      </c>
      <c r="L15" s="356"/>
      <c r="M15" s="62">
        <f ca="1">IF($C$2&amp;$D$2="当月MW","-",SUMIFS(INDIRECT($B$2&amp;$C$2&amp;$D$2),INDIRECT(M$5),M$6,サマリ_メンバ!$R$7:$R$446,$E15&amp;"*"))</f>
        <v>0</v>
      </c>
      <c r="N15" s="62">
        <f ca="1">IF($C$2&amp;$D$2="当月MW","-",SUMIFS(INDIRECT($B$2&amp;$C$2&amp;$D$2),INDIRECT(N$5),N$6,サマリ_メンバ!$R$7:$R$446,$E15&amp;"*"))</f>
        <v>0</v>
      </c>
      <c r="O15" s="62">
        <f ca="1">IF($C$2&amp;$D$2="当月MW","-",SUMIFS(INDIRECT($B$2&amp;$C$2&amp;$D$2),INDIRECT(O$5),O$6,サマリ_メンバ!$R$7:$R$446,$E15&amp;"*"))</f>
        <v>0</v>
      </c>
      <c r="P15" s="62">
        <f ca="1">IF($C$2&amp;$D$2="当月MW","-",SUMIFS(INDIRECT($B$2&amp;$C$2&amp;$D$2),INDIRECT(P$5),P$6,サマリ_メンバ!$R$7:$R$446,$E15&amp;"*"))</f>
        <v>0</v>
      </c>
      <c r="Q15" s="62">
        <f ca="1">IF($C$2&amp;$D$2="当月MW","-",SUMIFS(INDIRECT($B$2&amp;$C$2&amp;$D$2),INDIRECT(Q$5),Q$6,サマリ_メンバ!$R$7:$R$446,$E15&amp;"*"))</f>
        <v>0</v>
      </c>
      <c r="R15" s="62">
        <f ca="1">IF($C$2&amp;$D$2="当月MW","-",SUMIFS(INDIRECT($B$2&amp;$C$2&amp;$D$2),INDIRECT(R$5),R$6,サマリ_メンバ!$R$7:$R$446,$E15&amp;"*"))</f>
        <v>0</v>
      </c>
      <c r="S15" s="62">
        <f ca="1">IF($C$2&amp;$D$2="当月MW","-",SUMIFS(INDIRECT($B$2&amp;$C$2&amp;$D$2),INDIRECT(S$5),S$6,サマリ_メンバ!$R$7:$R$446,$E15&amp;"*"))</f>
        <v>0</v>
      </c>
      <c r="T15" s="62">
        <f ca="1">IF($C$2&amp;$D$2="当月MW","-",SUMIFS(INDIRECT($B$2&amp;$C$2&amp;$D$2),INDIRECT(T$5),T$6,サマリ_メンバ!$R$7:$R$446,$E15&amp;"*"))</f>
        <v>0</v>
      </c>
      <c r="U15" s="62">
        <f ca="1">IF($C$2&amp;$D$2="当月MW","-",SUMIFS(INDIRECT($B$2&amp;$C$2&amp;$D$2),INDIRECT(U$5),U$6,サマリ_メンバ!$R$7:$R$446,$E15&amp;"*"))</f>
        <v>0</v>
      </c>
      <c r="V15" s="62">
        <f ca="1">IF($C$2&amp;$D$2="当月MW","-",SUMIFS(INDIRECT($B$2&amp;$C$2&amp;$D$2),INDIRECT(V$5),V$6,サマリ_メンバ!$R$7:$R$446,$E15&amp;"*"))</f>
        <v>0</v>
      </c>
      <c r="W15" s="62">
        <f ca="1">IF($C$2&amp;$D$2="当月MW","-",SUMIFS(INDIRECT($B$2&amp;$C$2&amp;$D$2),INDIRECT(W$5),W$6,サマリ_メンバ!$R$7:$R$446,$E15&amp;"*"))</f>
        <v>0</v>
      </c>
      <c r="X15" s="62">
        <f ca="1">IF($C$2&amp;$D$2="当月MW","-",SUMIFS(INDIRECT($B$2&amp;$C$2&amp;$D$2),INDIRECT(X$5),X$6,サマリ_メンバ!$R$7:$R$446,$E15&amp;"*"))</f>
        <v>0</v>
      </c>
      <c r="Y15" s="59"/>
    </row>
    <row r="16" spans="1:26">
      <c r="A16" s="325">
        <v>9</v>
      </c>
      <c r="B16" s="75" t="s">
        <v>95</v>
      </c>
      <c r="C16" s="75" t="s">
        <v>135</v>
      </c>
      <c r="D16" s="74" t="s">
        <v>133</v>
      </c>
      <c r="E16" s="74" t="str">
        <f t="shared" si="3"/>
        <v>STAR_MF&gt;MFデザイン&gt;フロント帳票&gt;</v>
      </c>
      <c r="F16" s="72">
        <f t="shared" ca="1" si="2"/>
        <v>0</v>
      </c>
      <c r="G16" s="355"/>
      <c r="H16" s="62">
        <f ca="1">IF($C$2&amp;$D$2="当月MW","-",SUMIFS(INDIRECT($B$2&amp;$C$2&amp;$D$2),INDIRECT(H$5),H$6,サマリ_メンバ!$R$7:$R$446,$E16&amp;"*"))</f>
        <v>0</v>
      </c>
      <c r="I16" s="62">
        <f ca="1">IF($C$2&amp;$D$2="当月MW","-",SUMIFS(INDIRECT($B$2&amp;$C$2&amp;$D$2),INDIRECT(I$5),I$6,サマリ_メンバ!$R$7:$R$446,$E16&amp;"*"))</f>
        <v>0</v>
      </c>
      <c r="J16" s="62">
        <f ca="1">IF($C$2&amp;$D$2="当月MW","-",SUMIFS(INDIRECT($B$2&amp;$C$2&amp;$D$2),INDIRECT(J$5),J$6,サマリ_メンバ!$R$7:$R$446,$E16&amp;"*"))</f>
        <v>0</v>
      </c>
      <c r="K16" s="62">
        <f ca="1">IF($C$2&amp;$D$2="当月MW","-",SUMIFS(INDIRECT($B$2&amp;$C$2&amp;$D$2),INDIRECT(K$5),K$6,サマリ_メンバ!$R$7:$R$446,$E16&amp;"*"))</f>
        <v>0</v>
      </c>
      <c r="L16" s="356"/>
      <c r="M16" s="62">
        <f ca="1">IF($C$2&amp;$D$2="当月MW","-",SUMIFS(INDIRECT($B$2&amp;$C$2&amp;$D$2),INDIRECT(M$5),M$6,サマリ_メンバ!$R$7:$R$446,$E16&amp;"*"))</f>
        <v>0</v>
      </c>
      <c r="N16" s="62">
        <f ca="1">IF($C$2&amp;$D$2="当月MW","-",SUMIFS(INDIRECT($B$2&amp;$C$2&amp;$D$2),INDIRECT(N$5),N$6,サマリ_メンバ!$R$7:$R$446,$E16&amp;"*"))</f>
        <v>0</v>
      </c>
      <c r="O16" s="62">
        <f ca="1">IF($C$2&amp;$D$2="当月MW","-",SUMIFS(INDIRECT($B$2&amp;$C$2&amp;$D$2),INDIRECT(O$5),O$6,サマリ_メンバ!$R$7:$R$446,$E16&amp;"*"))</f>
        <v>0</v>
      </c>
      <c r="P16" s="62">
        <f ca="1">IF($C$2&amp;$D$2="当月MW","-",SUMIFS(INDIRECT($B$2&amp;$C$2&amp;$D$2),INDIRECT(P$5),P$6,サマリ_メンバ!$R$7:$R$446,$E16&amp;"*"))</f>
        <v>0</v>
      </c>
      <c r="Q16" s="62">
        <f ca="1">IF($C$2&amp;$D$2="当月MW","-",SUMIFS(INDIRECT($B$2&amp;$C$2&amp;$D$2),INDIRECT(Q$5),Q$6,サマリ_メンバ!$R$7:$R$446,$E16&amp;"*"))</f>
        <v>0</v>
      </c>
      <c r="R16" s="62">
        <f ca="1">IF($C$2&amp;$D$2="当月MW","-",SUMIFS(INDIRECT($B$2&amp;$C$2&amp;$D$2),INDIRECT(R$5),R$6,サマリ_メンバ!$R$7:$R$446,$E16&amp;"*"))</f>
        <v>0</v>
      </c>
      <c r="S16" s="62">
        <f ca="1">IF($C$2&amp;$D$2="当月MW","-",SUMIFS(INDIRECT($B$2&amp;$C$2&amp;$D$2),INDIRECT(S$5),S$6,サマリ_メンバ!$R$7:$R$446,$E16&amp;"*"))</f>
        <v>0</v>
      </c>
      <c r="T16" s="62">
        <f ca="1">IF($C$2&amp;$D$2="当月MW","-",SUMIFS(INDIRECT($B$2&amp;$C$2&amp;$D$2),INDIRECT(T$5),T$6,サマリ_メンバ!$R$7:$R$446,$E16&amp;"*"))</f>
        <v>0</v>
      </c>
      <c r="U16" s="62">
        <f ca="1">IF($C$2&amp;$D$2="当月MW","-",SUMIFS(INDIRECT($B$2&amp;$C$2&amp;$D$2),INDIRECT(U$5),U$6,サマリ_メンバ!$R$7:$R$446,$E16&amp;"*"))</f>
        <v>0</v>
      </c>
      <c r="V16" s="62">
        <f ca="1">IF($C$2&amp;$D$2="当月MW","-",SUMIFS(INDIRECT($B$2&amp;$C$2&amp;$D$2),INDIRECT(V$5),V$6,サマリ_メンバ!$R$7:$R$446,$E16&amp;"*"))</f>
        <v>0</v>
      </c>
      <c r="W16" s="62">
        <f ca="1">IF($C$2&amp;$D$2="当月MW","-",SUMIFS(INDIRECT($B$2&amp;$C$2&amp;$D$2),INDIRECT(W$5),W$6,サマリ_メンバ!$R$7:$R$446,$E16&amp;"*"))</f>
        <v>0</v>
      </c>
      <c r="X16" s="62">
        <f ca="1">IF($C$2&amp;$D$2="当月MW","-",SUMIFS(INDIRECT($B$2&amp;$C$2&amp;$D$2),INDIRECT(X$5),X$6,サマリ_メンバ!$R$7:$R$446,$E16&amp;"*"))</f>
        <v>0</v>
      </c>
      <c r="Y16" s="59"/>
    </row>
    <row r="17" spans="1:25">
      <c r="A17" s="325">
        <v>10</v>
      </c>
      <c r="B17" s="75" t="s">
        <v>95</v>
      </c>
      <c r="C17" s="75" t="s">
        <v>135</v>
      </c>
      <c r="D17" s="74" t="s">
        <v>134</v>
      </c>
      <c r="E17" s="74" t="str">
        <f t="shared" si="3"/>
        <v>STAR_MF&gt;MFデザイン&gt;追付き&gt;</v>
      </c>
      <c r="F17" s="72">
        <f t="shared" ca="1" si="2"/>
        <v>0</v>
      </c>
      <c r="G17" s="355"/>
      <c r="H17" s="62">
        <f ca="1">IF($C$2&amp;$D$2="当月MW","-",SUMIFS(INDIRECT($B$2&amp;$C$2&amp;$D$2),INDIRECT(H$5),H$6,サマリ_メンバ!$R$7:$R$446,$E17&amp;"*"))</f>
        <v>0</v>
      </c>
      <c r="I17" s="62">
        <f ca="1">IF($C$2&amp;$D$2="当月MW","-",SUMIFS(INDIRECT($B$2&amp;$C$2&amp;$D$2),INDIRECT(I$5),I$6,サマリ_メンバ!$R$7:$R$446,$E17&amp;"*"))</f>
        <v>0</v>
      </c>
      <c r="J17" s="62">
        <f ca="1">IF($C$2&amp;$D$2="当月MW","-",SUMIFS(INDIRECT($B$2&amp;$C$2&amp;$D$2),INDIRECT(J$5),J$6,サマリ_メンバ!$R$7:$R$446,$E17&amp;"*"))</f>
        <v>0</v>
      </c>
      <c r="K17" s="62">
        <f ca="1">IF($C$2&amp;$D$2="当月MW","-",SUMIFS(INDIRECT($B$2&amp;$C$2&amp;$D$2),INDIRECT(K$5),K$6,サマリ_メンバ!$R$7:$R$446,$E17&amp;"*"))</f>
        <v>0</v>
      </c>
      <c r="L17" s="356"/>
      <c r="M17" s="62">
        <f ca="1">IF($C$2&amp;$D$2="当月MW","-",SUMIFS(INDIRECT($B$2&amp;$C$2&amp;$D$2),INDIRECT(M$5),M$6,サマリ_メンバ!$R$7:$R$446,$E17&amp;"*"))</f>
        <v>0</v>
      </c>
      <c r="N17" s="62">
        <f ca="1">IF($C$2&amp;$D$2="当月MW","-",SUMIFS(INDIRECT($B$2&amp;$C$2&amp;$D$2),INDIRECT(N$5),N$6,サマリ_メンバ!$R$7:$R$446,$E17&amp;"*"))</f>
        <v>0</v>
      </c>
      <c r="O17" s="62">
        <f ca="1">IF($C$2&amp;$D$2="当月MW","-",SUMIFS(INDIRECT($B$2&amp;$C$2&amp;$D$2),INDIRECT(O$5),O$6,サマリ_メンバ!$R$7:$R$446,$E17&amp;"*"))</f>
        <v>0</v>
      </c>
      <c r="P17" s="62">
        <f ca="1">IF($C$2&amp;$D$2="当月MW","-",SUMIFS(INDIRECT($B$2&amp;$C$2&amp;$D$2),INDIRECT(P$5),P$6,サマリ_メンバ!$R$7:$R$446,$E17&amp;"*"))</f>
        <v>0</v>
      </c>
      <c r="Q17" s="62">
        <f ca="1">IF($C$2&amp;$D$2="当月MW","-",SUMIFS(INDIRECT($B$2&amp;$C$2&amp;$D$2),INDIRECT(Q$5),Q$6,サマリ_メンバ!$R$7:$R$446,$E17&amp;"*"))</f>
        <v>0</v>
      </c>
      <c r="R17" s="62">
        <f ca="1">IF($C$2&amp;$D$2="当月MW","-",SUMIFS(INDIRECT($B$2&amp;$C$2&amp;$D$2),INDIRECT(R$5),R$6,サマリ_メンバ!$R$7:$R$446,$E17&amp;"*"))</f>
        <v>0</v>
      </c>
      <c r="S17" s="62">
        <f ca="1">IF($C$2&amp;$D$2="当月MW","-",SUMIFS(INDIRECT($B$2&amp;$C$2&amp;$D$2),INDIRECT(S$5),S$6,サマリ_メンバ!$R$7:$R$446,$E17&amp;"*"))</f>
        <v>0</v>
      </c>
      <c r="T17" s="62">
        <f ca="1">IF($C$2&amp;$D$2="当月MW","-",SUMIFS(INDIRECT($B$2&amp;$C$2&amp;$D$2),INDIRECT(T$5),T$6,サマリ_メンバ!$R$7:$R$446,$E17&amp;"*"))</f>
        <v>0</v>
      </c>
      <c r="U17" s="62">
        <f ca="1">IF($C$2&amp;$D$2="当月MW","-",SUMIFS(INDIRECT($B$2&amp;$C$2&amp;$D$2),INDIRECT(U$5),U$6,サマリ_メンバ!$R$7:$R$446,$E17&amp;"*"))</f>
        <v>0</v>
      </c>
      <c r="V17" s="62">
        <f ca="1">IF($C$2&amp;$D$2="当月MW","-",SUMIFS(INDIRECT($B$2&amp;$C$2&amp;$D$2),INDIRECT(V$5),V$6,サマリ_メンバ!$R$7:$R$446,$E17&amp;"*"))</f>
        <v>0</v>
      </c>
      <c r="W17" s="62">
        <f ca="1">IF($C$2&amp;$D$2="当月MW","-",SUMIFS(INDIRECT($B$2&amp;$C$2&amp;$D$2),INDIRECT(W$5),W$6,サマリ_メンバ!$R$7:$R$446,$E17&amp;"*"))</f>
        <v>0</v>
      </c>
      <c r="X17" s="62">
        <f ca="1">IF($C$2&amp;$D$2="当月MW","-",SUMIFS(INDIRECT($B$2&amp;$C$2&amp;$D$2),INDIRECT(X$5),X$6,サマリ_メンバ!$R$7:$R$446,$E17&amp;"*"))</f>
        <v>0</v>
      </c>
      <c r="Y17" s="59"/>
    </row>
    <row r="18" spans="1:25">
      <c r="A18" s="325">
        <v>11</v>
      </c>
      <c r="B18" s="75" t="s">
        <v>95</v>
      </c>
      <c r="C18" s="75" t="s">
        <v>135</v>
      </c>
      <c r="D18" s="74" t="s">
        <v>363</v>
      </c>
      <c r="E18" s="74" t="str">
        <f t="shared" si="3"/>
        <v>STAR_MF&gt;MFデザイン&gt;環境・ライブラリ&gt;</v>
      </c>
      <c r="F18" s="72">
        <f t="shared" ca="1" si="2"/>
        <v>0</v>
      </c>
      <c r="G18" s="355"/>
      <c r="H18" s="62">
        <f ca="1">IF($C$2&amp;$D$2="当月MW","-",SUMIFS(INDIRECT($B$2&amp;$C$2&amp;$D$2),INDIRECT(H$5),H$6,サマリ_メンバ!$R$7:$R$446,$E18&amp;"*"))</f>
        <v>0</v>
      </c>
      <c r="I18" s="62">
        <f ca="1">IF($C$2&amp;$D$2="当月MW","-",SUMIFS(INDIRECT($B$2&amp;$C$2&amp;$D$2),INDIRECT(I$5),I$6,サマリ_メンバ!$R$7:$R$446,$E18&amp;"*"))</f>
        <v>0</v>
      </c>
      <c r="J18" s="62">
        <f ca="1">IF($C$2&amp;$D$2="当月MW","-",SUMIFS(INDIRECT($B$2&amp;$C$2&amp;$D$2),INDIRECT(J$5),J$6,サマリ_メンバ!$R$7:$R$446,$E18&amp;"*"))</f>
        <v>0</v>
      </c>
      <c r="K18" s="62">
        <f ca="1">IF($C$2&amp;$D$2="当月MW","-",SUMIFS(INDIRECT($B$2&amp;$C$2&amp;$D$2),INDIRECT(K$5),K$6,サマリ_メンバ!$R$7:$R$446,$E18&amp;"*"))</f>
        <v>0</v>
      </c>
      <c r="L18" s="356"/>
      <c r="M18" s="62">
        <f ca="1">IF($C$2&amp;$D$2="当月MW","-",SUMIFS(INDIRECT($B$2&amp;$C$2&amp;$D$2),INDIRECT(M$5),M$6,サマリ_メンバ!$R$7:$R$446,$E18&amp;"*"))</f>
        <v>0</v>
      </c>
      <c r="N18" s="62">
        <f ca="1">IF($C$2&amp;$D$2="当月MW","-",SUMIFS(INDIRECT($B$2&amp;$C$2&amp;$D$2),INDIRECT(N$5),N$6,サマリ_メンバ!$R$7:$R$446,$E18&amp;"*"))</f>
        <v>0</v>
      </c>
      <c r="O18" s="62">
        <f ca="1">IF($C$2&amp;$D$2="当月MW","-",SUMIFS(INDIRECT($B$2&amp;$C$2&amp;$D$2),INDIRECT(O$5),O$6,サマリ_メンバ!$R$7:$R$446,$E18&amp;"*"))</f>
        <v>0</v>
      </c>
      <c r="P18" s="62">
        <f ca="1">IF($C$2&amp;$D$2="当月MW","-",SUMIFS(INDIRECT($B$2&amp;$C$2&amp;$D$2),INDIRECT(P$5),P$6,サマリ_メンバ!$R$7:$R$446,$E18&amp;"*"))</f>
        <v>0</v>
      </c>
      <c r="Q18" s="62">
        <f ca="1">IF($C$2&amp;$D$2="当月MW","-",SUMIFS(INDIRECT($B$2&amp;$C$2&amp;$D$2),INDIRECT(Q$5),Q$6,サマリ_メンバ!$R$7:$R$446,$E18&amp;"*"))</f>
        <v>0</v>
      </c>
      <c r="R18" s="62">
        <f ca="1">IF($C$2&amp;$D$2="当月MW","-",SUMIFS(INDIRECT($B$2&amp;$C$2&amp;$D$2),INDIRECT(R$5),R$6,サマリ_メンバ!$R$7:$R$446,$E18&amp;"*"))</f>
        <v>0</v>
      </c>
      <c r="S18" s="62">
        <f ca="1">IF($C$2&amp;$D$2="当月MW","-",SUMIFS(INDIRECT($B$2&amp;$C$2&amp;$D$2),INDIRECT(S$5),S$6,サマリ_メンバ!$R$7:$R$446,$E18&amp;"*"))</f>
        <v>0</v>
      </c>
      <c r="T18" s="62">
        <f ca="1">IF($C$2&amp;$D$2="当月MW","-",SUMIFS(INDIRECT($B$2&amp;$C$2&amp;$D$2),INDIRECT(T$5),T$6,サマリ_メンバ!$R$7:$R$446,$E18&amp;"*"))</f>
        <v>0</v>
      </c>
      <c r="U18" s="62">
        <f ca="1">IF($C$2&amp;$D$2="当月MW","-",SUMIFS(INDIRECT($B$2&amp;$C$2&amp;$D$2),INDIRECT(U$5),U$6,サマリ_メンバ!$R$7:$R$446,$E18&amp;"*"))</f>
        <v>0</v>
      </c>
      <c r="V18" s="62">
        <f ca="1">IF($C$2&amp;$D$2="当月MW","-",SUMIFS(INDIRECT($B$2&amp;$C$2&amp;$D$2),INDIRECT(V$5),V$6,サマリ_メンバ!$R$7:$R$446,$E18&amp;"*"))</f>
        <v>0</v>
      </c>
      <c r="W18" s="62">
        <f ca="1">IF($C$2&amp;$D$2="当月MW","-",SUMIFS(INDIRECT($B$2&amp;$C$2&amp;$D$2),INDIRECT(W$5),W$6,サマリ_メンバ!$R$7:$R$446,$E18&amp;"*"))</f>
        <v>0</v>
      </c>
      <c r="X18" s="62">
        <f ca="1">IF($C$2&amp;$D$2="当月MW","-",SUMIFS(INDIRECT($B$2&amp;$C$2&amp;$D$2),INDIRECT(X$5),X$6,サマリ_メンバ!$R$7:$R$446,$E18&amp;"*"))</f>
        <v>0</v>
      </c>
      <c r="Y18" s="59"/>
    </row>
    <row r="19" spans="1:25">
      <c r="A19" s="325">
        <v>12</v>
      </c>
      <c r="B19" s="75" t="s">
        <v>95</v>
      </c>
      <c r="C19" s="335" t="s">
        <v>135</v>
      </c>
      <c r="D19" s="74" t="s">
        <v>175</v>
      </c>
      <c r="E19" s="74" t="str">
        <f t="shared" si="3"/>
        <v>STAR_MF&gt;MFデザイン&gt;投資情報&gt;</v>
      </c>
      <c r="F19" s="72">
        <f ca="1">SUM(H19:K19)</f>
        <v>0</v>
      </c>
      <c r="G19" s="355"/>
      <c r="H19" s="62">
        <f ca="1">IF($C$2&amp;$D$2="当月MW","-",SUMIFS(INDIRECT($B$2&amp;$C$2&amp;$D$2),INDIRECT(H$5),H$6,サマリ_メンバ!$R$7:$R$446,$E19&amp;"*"))</f>
        <v>0</v>
      </c>
      <c r="I19" s="62">
        <f ca="1">IF($C$2&amp;$D$2="当月MW","-",SUMIFS(INDIRECT($B$2&amp;$C$2&amp;$D$2),INDIRECT(I$5),I$6,サマリ_メンバ!$R$7:$R$446,$E19&amp;"*"))</f>
        <v>0</v>
      </c>
      <c r="J19" s="62">
        <f ca="1">IF($C$2&amp;$D$2="当月MW","-",SUMIFS(INDIRECT($B$2&amp;$C$2&amp;$D$2),INDIRECT(J$5),J$6,サマリ_メンバ!$R$7:$R$446,$E19&amp;"*"))</f>
        <v>0</v>
      </c>
      <c r="K19" s="62">
        <f ca="1">IF($C$2&amp;$D$2="当月MW","-",SUMIFS(INDIRECT($B$2&amp;$C$2&amp;$D$2),INDIRECT(K$5),K$6,サマリ_メンバ!$R$7:$R$446,$E19&amp;"*"))</f>
        <v>0</v>
      </c>
      <c r="L19" s="356"/>
      <c r="M19" s="62">
        <f ca="1">IF($C$2&amp;$D$2="当月MW","-",SUMIFS(INDIRECT($B$2&amp;$C$2&amp;$D$2),INDIRECT(M$5),M$6,サマリ_メンバ!$R$7:$R$446,$E19&amp;"*"))</f>
        <v>0</v>
      </c>
      <c r="N19" s="62">
        <f ca="1">IF($C$2&amp;$D$2="当月MW","-",SUMIFS(INDIRECT($B$2&amp;$C$2&amp;$D$2),INDIRECT(N$5),N$6,サマリ_メンバ!$R$7:$R$446,$E19&amp;"*"))</f>
        <v>0</v>
      </c>
      <c r="O19" s="62">
        <f ca="1">IF($C$2&amp;$D$2="当月MW","-",SUMIFS(INDIRECT($B$2&amp;$C$2&amp;$D$2),INDIRECT(O$5),O$6,サマリ_メンバ!$R$7:$R$446,$E19&amp;"*"))</f>
        <v>0</v>
      </c>
      <c r="P19" s="62">
        <f ca="1">IF($C$2&amp;$D$2="当月MW","-",SUMIFS(INDIRECT($B$2&amp;$C$2&amp;$D$2),INDIRECT(P$5),P$6,サマリ_メンバ!$R$7:$R$446,$E19&amp;"*"))</f>
        <v>0</v>
      </c>
      <c r="Q19" s="62">
        <f ca="1">IF($C$2&amp;$D$2="当月MW","-",SUMIFS(INDIRECT($B$2&amp;$C$2&amp;$D$2),INDIRECT(Q$5),Q$6,サマリ_メンバ!$R$7:$R$446,$E19&amp;"*"))</f>
        <v>0</v>
      </c>
      <c r="R19" s="62">
        <f ca="1">IF($C$2&amp;$D$2="当月MW","-",SUMIFS(INDIRECT($B$2&amp;$C$2&amp;$D$2),INDIRECT(R$5),R$6,サマリ_メンバ!$R$7:$R$446,$E19&amp;"*"))</f>
        <v>0</v>
      </c>
      <c r="S19" s="62">
        <f ca="1">IF($C$2&amp;$D$2="当月MW","-",SUMIFS(INDIRECT($B$2&amp;$C$2&amp;$D$2),INDIRECT(S$5),S$6,サマリ_メンバ!$R$7:$R$446,$E19&amp;"*"))</f>
        <v>0</v>
      </c>
      <c r="T19" s="62">
        <f ca="1">IF($C$2&amp;$D$2="当月MW","-",SUMIFS(INDIRECT($B$2&amp;$C$2&amp;$D$2),INDIRECT(T$5),T$6,サマリ_メンバ!$R$7:$R$446,$E19&amp;"*"))</f>
        <v>0</v>
      </c>
      <c r="U19" s="62">
        <f ca="1">IF($C$2&amp;$D$2="当月MW","-",SUMIFS(INDIRECT($B$2&amp;$C$2&amp;$D$2),INDIRECT(U$5),U$6,サマリ_メンバ!$R$7:$R$446,$E19&amp;"*"))</f>
        <v>0</v>
      </c>
      <c r="V19" s="62">
        <f ca="1">IF($C$2&amp;$D$2="当月MW","-",SUMIFS(INDIRECT($B$2&amp;$C$2&amp;$D$2),INDIRECT(V$5),V$6,サマリ_メンバ!$R$7:$R$446,$E19&amp;"*"))</f>
        <v>0</v>
      </c>
      <c r="W19" s="62">
        <f ca="1">IF($C$2&amp;$D$2="当月MW","-",SUMIFS(INDIRECT($B$2&amp;$C$2&amp;$D$2),INDIRECT(W$5),W$6,サマリ_メンバ!$R$7:$R$446,$E19&amp;"*"))</f>
        <v>0</v>
      </c>
      <c r="X19" s="62">
        <f ca="1">IF($C$2&amp;$D$2="当月MW","-",SUMIFS(INDIRECT($B$2&amp;$C$2&amp;$D$2),INDIRECT(X$5),X$6,サマリ_メンバ!$R$7:$R$446,$E19&amp;"*"))</f>
        <v>0</v>
      </c>
      <c r="Y19" s="59"/>
    </row>
    <row r="20" spans="1:25">
      <c r="A20" s="325">
        <v>13</v>
      </c>
      <c r="B20" s="75" t="s">
        <v>95</v>
      </c>
      <c r="C20" s="335" t="s">
        <v>135</v>
      </c>
      <c r="D20" s="74" t="s">
        <v>176</v>
      </c>
      <c r="E20" s="74" t="str">
        <f t="shared" si="3"/>
        <v>STAR_MF&gt;MFデザイン&gt;STARモバイル&gt;</v>
      </c>
      <c r="F20" s="72">
        <f ca="1">SUM(H20:K20)</f>
        <v>0</v>
      </c>
      <c r="G20" s="355"/>
      <c r="H20" s="62">
        <f ca="1">IF($C$2&amp;$D$2="当月MW","-",SUMIFS(INDIRECT($B$2&amp;$C$2&amp;$D$2),INDIRECT(H$5),H$6,サマリ_メンバ!$R$7:$R$446,$E20&amp;"*"))</f>
        <v>0</v>
      </c>
      <c r="I20" s="62">
        <f ca="1">IF($C$2&amp;$D$2="当月MW","-",SUMIFS(INDIRECT($B$2&amp;$C$2&amp;$D$2),INDIRECT(I$5),I$6,サマリ_メンバ!$R$7:$R$446,$E20&amp;"*"))</f>
        <v>0</v>
      </c>
      <c r="J20" s="62">
        <f ca="1">IF($C$2&amp;$D$2="当月MW","-",SUMIFS(INDIRECT($B$2&amp;$C$2&amp;$D$2),INDIRECT(J$5),J$6,サマリ_メンバ!$R$7:$R$446,$E20&amp;"*"))</f>
        <v>0</v>
      </c>
      <c r="K20" s="62">
        <f ca="1">IF($C$2&amp;$D$2="当月MW","-",SUMIFS(INDIRECT($B$2&amp;$C$2&amp;$D$2),INDIRECT(K$5),K$6,サマリ_メンバ!$R$7:$R$446,$E20&amp;"*"))</f>
        <v>0</v>
      </c>
      <c r="L20" s="356"/>
      <c r="M20" s="62">
        <f ca="1">IF($C$2&amp;$D$2="当月MW","-",SUMIFS(INDIRECT($B$2&amp;$C$2&amp;$D$2),INDIRECT(M$5),M$6,サマリ_メンバ!$R$7:$R$446,$E20&amp;"*"))</f>
        <v>0</v>
      </c>
      <c r="N20" s="62">
        <f ca="1">IF($C$2&amp;$D$2="当月MW","-",SUMIFS(INDIRECT($B$2&amp;$C$2&amp;$D$2),INDIRECT(N$5),N$6,サマリ_メンバ!$R$7:$R$446,$E20&amp;"*"))</f>
        <v>0</v>
      </c>
      <c r="O20" s="62">
        <f ca="1">IF($C$2&amp;$D$2="当月MW","-",SUMIFS(INDIRECT($B$2&amp;$C$2&amp;$D$2),INDIRECT(O$5),O$6,サマリ_メンバ!$R$7:$R$446,$E20&amp;"*"))</f>
        <v>0</v>
      </c>
      <c r="P20" s="62">
        <f ca="1">IF($C$2&amp;$D$2="当月MW","-",SUMIFS(INDIRECT($B$2&amp;$C$2&amp;$D$2),INDIRECT(P$5),P$6,サマリ_メンバ!$R$7:$R$446,$E20&amp;"*"))</f>
        <v>0</v>
      </c>
      <c r="Q20" s="62">
        <f ca="1">IF($C$2&amp;$D$2="当月MW","-",SUMIFS(INDIRECT($B$2&amp;$C$2&amp;$D$2),INDIRECT(Q$5),Q$6,サマリ_メンバ!$R$7:$R$446,$E20&amp;"*"))</f>
        <v>0</v>
      </c>
      <c r="R20" s="62">
        <f ca="1">IF($C$2&amp;$D$2="当月MW","-",SUMIFS(INDIRECT($B$2&amp;$C$2&amp;$D$2),INDIRECT(R$5),R$6,サマリ_メンバ!$R$7:$R$446,$E20&amp;"*"))</f>
        <v>0</v>
      </c>
      <c r="S20" s="62">
        <f ca="1">IF($C$2&amp;$D$2="当月MW","-",SUMIFS(INDIRECT($B$2&amp;$C$2&amp;$D$2),INDIRECT(S$5),S$6,サマリ_メンバ!$R$7:$R$446,$E20&amp;"*"))</f>
        <v>0</v>
      </c>
      <c r="T20" s="62">
        <f ca="1">IF($C$2&amp;$D$2="当月MW","-",SUMIFS(INDIRECT($B$2&amp;$C$2&amp;$D$2),INDIRECT(T$5),T$6,サマリ_メンバ!$R$7:$R$446,$E20&amp;"*"))</f>
        <v>0</v>
      </c>
      <c r="U20" s="62">
        <f ca="1">IF($C$2&amp;$D$2="当月MW","-",SUMIFS(INDIRECT($B$2&amp;$C$2&amp;$D$2),INDIRECT(U$5),U$6,サマリ_メンバ!$R$7:$R$446,$E20&amp;"*"))</f>
        <v>0</v>
      </c>
      <c r="V20" s="62">
        <f ca="1">IF($C$2&amp;$D$2="当月MW","-",SUMIFS(INDIRECT($B$2&amp;$C$2&amp;$D$2),INDIRECT(V$5),V$6,サマリ_メンバ!$R$7:$R$446,$E20&amp;"*"))</f>
        <v>0</v>
      </c>
      <c r="W20" s="62">
        <f ca="1">IF($C$2&amp;$D$2="当月MW","-",SUMIFS(INDIRECT($B$2&amp;$C$2&amp;$D$2),INDIRECT(W$5),W$6,サマリ_メンバ!$R$7:$R$446,$E20&amp;"*"))</f>
        <v>0</v>
      </c>
      <c r="X20" s="62">
        <f ca="1">IF($C$2&amp;$D$2="当月MW","-",SUMIFS(INDIRECT($B$2&amp;$C$2&amp;$D$2),INDIRECT(X$5),X$6,サマリ_メンバ!$R$7:$R$446,$E20&amp;"*"))</f>
        <v>0</v>
      </c>
      <c r="Y20" s="59"/>
    </row>
    <row r="21" spans="1:25">
      <c r="A21" s="325">
        <v>14</v>
      </c>
      <c r="B21" s="75" t="s">
        <v>95</v>
      </c>
      <c r="C21" s="335" t="s">
        <v>135</v>
      </c>
      <c r="D21" s="74" t="s">
        <v>1370</v>
      </c>
      <c r="E21" s="74" t="str">
        <f t="shared" si="3"/>
        <v>STAR_MF&gt;MFデザイン&gt;MFリノベーション&gt;</v>
      </c>
      <c r="F21" s="72">
        <f ca="1">SUM(H21:K21)</f>
        <v>0</v>
      </c>
      <c r="G21" s="355"/>
      <c r="H21" s="62">
        <f ca="1">IF($C$2&amp;$D$2="当月MW","-",SUMIFS(INDIRECT($B$2&amp;$C$2&amp;$D$2),INDIRECT(H$5),H$6,サマリ_メンバ!$R$7:$R$446,$E21&amp;"*"))</f>
        <v>0</v>
      </c>
      <c r="I21" s="62">
        <f ca="1">IF($C$2&amp;$D$2="当月MW","-",SUMIFS(INDIRECT($B$2&amp;$C$2&amp;$D$2),INDIRECT(I$5),I$6,サマリ_メンバ!$R$7:$R$446,$E21&amp;"*"))</f>
        <v>0</v>
      </c>
      <c r="J21" s="62">
        <f ca="1">IF($C$2&amp;$D$2="当月MW","-",SUMIFS(INDIRECT($B$2&amp;$C$2&amp;$D$2),INDIRECT(J$5),J$6,サマリ_メンバ!$R$7:$R$446,$E21&amp;"*"))</f>
        <v>0</v>
      </c>
      <c r="K21" s="62">
        <f ca="1">IF($C$2&amp;$D$2="当月MW","-",SUMIFS(INDIRECT($B$2&amp;$C$2&amp;$D$2),INDIRECT(K$5),K$6,サマリ_メンバ!$R$7:$R$446,$E21&amp;"*"))</f>
        <v>0</v>
      </c>
      <c r="L21" s="356"/>
      <c r="M21" s="62">
        <f ca="1">IF($C$2&amp;$D$2="当月MW","-",SUMIFS(INDIRECT($B$2&amp;$C$2&amp;$D$2),INDIRECT(M$5),M$6,サマリ_メンバ!$R$7:$R$446,$E21&amp;"*"))</f>
        <v>0</v>
      </c>
      <c r="N21" s="62">
        <f ca="1">IF($C$2&amp;$D$2="当月MW","-",SUMIFS(INDIRECT($B$2&amp;$C$2&amp;$D$2),INDIRECT(N$5),N$6,サマリ_メンバ!$R$7:$R$446,$E21&amp;"*"))</f>
        <v>0</v>
      </c>
      <c r="O21" s="62">
        <f ca="1">IF($C$2&amp;$D$2="当月MW","-",SUMIFS(INDIRECT($B$2&amp;$C$2&amp;$D$2),INDIRECT(O$5),O$6,サマリ_メンバ!$R$7:$R$446,$E21&amp;"*"))</f>
        <v>0</v>
      </c>
      <c r="P21" s="62">
        <f ca="1">IF($C$2&amp;$D$2="当月MW","-",SUMIFS(INDIRECT($B$2&amp;$C$2&amp;$D$2),INDIRECT(P$5),P$6,サマリ_メンバ!$R$7:$R$446,$E21&amp;"*"))</f>
        <v>0</v>
      </c>
      <c r="Q21" s="62">
        <f ca="1">IF($C$2&amp;$D$2="当月MW","-",SUMIFS(INDIRECT($B$2&amp;$C$2&amp;$D$2),INDIRECT(Q$5),Q$6,サマリ_メンバ!$R$7:$R$446,$E21&amp;"*"))</f>
        <v>0</v>
      </c>
      <c r="R21" s="62">
        <f ca="1">IF($C$2&amp;$D$2="当月MW","-",SUMIFS(INDIRECT($B$2&amp;$C$2&amp;$D$2),INDIRECT(R$5),R$6,サマリ_メンバ!$R$7:$R$446,$E21&amp;"*"))</f>
        <v>0</v>
      </c>
      <c r="S21" s="62">
        <f ca="1">IF($C$2&amp;$D$2="当月MW","-",SUMIFS(INDIRECT($B$2&amp;$C$2&amp;$D$2),INDIRECT(S$5),S$6,サマリ_メンバ!$R$7:$R$446,$E21&amp;"*"))</f>
        <v>0</v>
      </c>
      <c r="T21" s="62">
        <f ca="1">IF($C$2&amp;$D$2="当月MW","-",SUMIFS(INDIRECT($B$2&amp;$C$2&amp;$D$2),INDIRECT(T$5),T$6,サマリ_メンバ!$R$7:$R$446,$E21&amp;"*"))</f>
        <v>0</v>
      </c>
      <c r="U21" s="62">
        <f ca="1">IF($C$2&amp;$D$2="当月MW","-",SUMIFS(INDIRECT($B$2&amp;$C$2&amp;$D$2),INDIRECT(U$5),U$6,サマリ_メンバ!$R$7:$R$446,$E21&amp;"*"))</f>
        <v>0</v>
      </c>
      <c r="V21" s="62">
        <f ca="1">IF($C$2&amp;$D$2="当月MW","-",SUMIFS(INDIRECT($B$2&amp;$C$2&amp;$D$2),INDIRECT(V$5),V$6,サマリ_メンバ!$R$7:$R$446,$E21&amp;"*"))</f>
        <v>0</v>
      </c>
      <c r="W21" s="62">
        <f ca="1">IF($C$2&amp;$D$2="当月MW","-",SUMIFS(INDIRECT($B$2&amp;$C$2&amp;$D$2),INDIRECT(W$5),W$6,サマリ_メンバ!$R$7:$R$446,$E21&amp;"*"))</f>
        <v>0</v>
      </c>
      <c r="X21" s="62">
        <f ca="1">IF($C$2&amp;$D$2="当月MW","-",SUMIFS(INDIRECT($B$2&amp;$C$2&amp;$D$2),INDIRECT(X$5),X$6,サマリ_メンバ!$R$7:$R$446,$E21&amp;"*"))</f>
        <v>0</v>
      </c>
      <c r="Y21" s="59"/>
    </row>
    <row r="22" spans="1:25">
      <c r="A22" s="325">
        <v>15</v>
      </c>
      <c r="B22" s="75" t="s">
        <v>95</v>
      </c>
      <c r="C22" s="76" t="s">
        <v>96</v>
      </c>
      <c r="D22" s="74"/>
      <c r="E22" s="74" t="str">
        <f t="shared" si="3"/>
        <v>STAR_MF&gt;トレスタ&gt;</v>
      </c>
      <c r="F22" s="72">
        <f t="shared" ca="1" si="2"/>
        <v>0</v>
      </c>
      <c r="G22" s="355"/>
      <c r="H22" s="62">
        <f ca="1">IF($C$2&amp;$D$2="当月MW","-",SUMIFS(INDIRECT($B$2&amp;$C$2&amp;$D$2),INDIRECT(H$5),H$6,サマリ_メンバ!$R$7:$R$446,$E22&amp;"*"))</f>
        <v>0</v>
      </c>
      <c r="I22" s="62">
        <f ca="1">IF($C$2&amp;$D$2="当月MW","-",SUMIFS(INDIRECT($B$2&amp;$C$2&amp;$D$2),INDIRECT(I$5),I$6,サマリ_メンバ!$R$7:$R$446,$E22&amp;"*"))</f>
        <v>0</v>
      </c>
      <c r="J22" s="62">
        <f ca="1">IF($C$2&amp;$D$2="当月MW","-",SUMIFS(INDIRECT($B$2&amp;$C$2&amp;$D$2),INDIRECT(J$5),J$6,サマリ_メンバ!$R$7:$R$446,$E22&amp;"*"))</f>
        <v>0</v>
      </c>
      <c r="K22" s="62">
        <f ca="1">IF($C$2&amp;$D$2="当月MW","-",SUMIFS(INDIRECT($B$2&amp;$C$2&amp;$D$2),INDIRECT(K$5),K$6,サマリ_メンバ!$R$7:$R$446,$E22&amp;"*"))</f>
        <v>0</v>
      </c>
      <c r="L22" s="356"/>
      <c r="M22" s="62">
        <f ca="1">IF($C$2&amp;$D$2="当月MW","-",SUMIFS(INDIRECT($B$2&amp;$C$2&amp;$D$2),INDIRECT(M$5),M$6,サマリ_メンバ!$R$7:$R$446,$E22&amp;"*"))</f>
        <v>0</v>
      </c>
      <c r="N22" s="62">
        <f ca="1">IF($C$2&amp;$D$2="当月MW","-",SUMIFS(INDIRECT($B$2&amp;$C$2&amp;$D$2),INDIRECT(N$5),N$6,サマリ_メンバ!$R$7:$R$446,$E22&amp;"*"))</f>
        <v>0</v>
      </c>
      <c r="O22" s="62">
        <f ca="1">IF($C$2&amp;$D$2="当月MW","-",SUMIFS(INDIRECT($B$2&amp;$C$2&amp;$D$2),INDIRECT(O$5),O$6,サマリ_メンバ!$R$7:$R$446,$E22&amp;"*"))</f>
        <v>0</v>
      </c>
      <c r="P22" s="62">
        <f ca="1">IF($C$2&amp;$D$2="当月MW","-",SUMIFS(INDIRECT($B$2&amp;$C$2&amp;$D$2),INDIRECT(P$5),P$6,サマリ_メンバ!$R$7:$R$446,$E22&amp;"*"))</f>
        <v>0</v>
      </c>
      <c r="Q22" s="62">
        <f ca="1">IF($C$2&amp;$D$2="当月MW","-",SUMIFS(INDIRECT($B$2&amp;$C$2&amp;$D$2),INDIRECT(Q$5),Q$6,サマリ_メンバ!$R$7:$R$446,$E22&amp;"*"))</f>
        <v>0</v>
      </c>
      <c r="R22" s="62">
        <f ca="1">IF($C$2&amp;$D$2="当月MW","-",SUMIFS(INDIRECT($B$2&amp;$C$2&amp;$D$2),INDIRECT(R$5),R$6,サマリ_メンバ!$R$7:$R$446,$E22&amp;"*"))</f>
        <v>0</v>
      </c>
      <c r="S22" s="62">
        <f ca="1">IF($C$2&amp;$D$2="当月MW","-",SUMIFS(INDIRECT($B$2&amp;$C$2&amp;$D$2),INDIRECT(S$5),S$6,サマリ_メンバ!$R$7:$R$446,$E22&amp;"*"))</f>
        <v>0</v>
      </c>
      <c r="T22" s="62">
        <f ca="1">IF($C$2&amp;$D$2="当月MW","-",SUMIFS(INDIRECT($B$2&amp;$C$2&amp;$D$2),INDIRECT(T$5),T$6,サマリ_メンバ!$R$7:$R$446,$E22&amp;"*"))</f>
        <v>0</v>
      </c>
      <c r="U22" s="62">
        <f ca="1">IF($C$2&amp;$D$2="当月MW","-",SUMIFS(INDIRECT($B$2&amp;$C$2&amp;$D$2),INDIRECT(U$5),U$6,サマリ_メンバ!$R$7:$R$446,$E22&amp;"*"))</f>
        <v>0</v>
      </c>
      <c r="V22" s="62">
        <f ca="1">IF($C$2&amp;$D$2="当月MW","-",SUMIFS(INDIRECT($B$2&amp;$C$2&amp;$D$2),INDIRECT(V$5),V$6,サマリ_メンバ!$R$7:$R$446,$E22&amp;"*"))</f>
        <v>0</v>
      </c>
      <c r="W22" s="62">
        <f ca="1">IF($C$2&amp;$D$2="当月MW","-",SUMIFS(INDIRECT($B$2&amp;$C$2&amp;$D$2),INDIRECT(W$5),W$6,サマリ_メンバ!$R$7:$R$446,$E22&amp;"*"))</f>
        <v>0</v>
      </c>
      <c r="X22" s="62">
        <f ca="1">IF($C$2&amp;$D$2="当月MW","-",SUMIFS(INDIRECT($B$2&amp;$C$2&amp;$D$2),INDIRECT(X$5),X$6,サマリ_メンバ!$R$7:$R$446,$E22&amp;"*"))</f>
        <v>0</v>
      </c>
      <c r="Y22" s="59"/>
    </row>
    <row r="23" spans="1:25">
      <c r="A23" s="325">
        <v>16</v>
      </c>
      <c r="B23" s="75" t="s">
        <v>95</v>
      </c>
      <c r="C23" s="76" t="s">
        <v>126</v>
      </c>
      <c r="D23" s="74"/>
      <c r="E23" s="74" t="str">
        <f t="shared" si="3"/>
        <v>STAR_MF&gt;社内業務&gt;</v>
      </c>
      <c r="F23" s="72">
        <f t="shared" ref="F23:F33" ca="1" si="4">SUM(H23:K23)</f>
        <v>0</v>
      </c>
      <c r="G23" s="355"/>
      <c r="H23" s="62">
        <f ca="1">IF($C$2&amp;$D$2="当月MW","-",SUMIFS(INDIRECT($B$2&amp;$C$2&amp;$D$2),INDIRECT(H$5),H$6,サマリ_メンバ!$R$7:$R$446,$E23&amp;"*"))</f>
        <v>0</v>
      </c>
      <c r="I23" s="62">
        <f ca="1">IF($C$2&amp;$D$2="当月MW","-",SUMIFS(INDIRECT($B$2&amp;$C$2&amp;$D$2),INDIRECT(I$5),I$6,サマリ_メンバ!$R$7:$R$446,$E23&amp;"*"))</f>
        <v>0</v>
      </c>
      <c r="J23" s="62">
        <f ca="1">IF($C$2&amp;$D$2="当月MW","-",SUMIFS(INDIRECT($B$2&amp;$C$2&amp;$D$2),INDIRECT(J$5),J$6,サマリ_メンバ!$R$7:$R$446,$E23&amp;"*"))</f>
        <v>0</v>
      </c>
      <c r="K23" s="62">
        <f ca="1">IF($C$2&amp;$D$2="当月MW","-",SUMIFS(INDIRECT($B$2&amp;$C$2&amp;$D$2),INDIRECT(K$5),K$6,サマリ_メンバ!$R$7:$R$446,$E23&amp;"*"))</f>
        <v>0</v>
      </c>
      <c r="L23" s="356"/>
      <c r="M23" s="62">
        <f ca="1">IF($C$2&amp;$D$2="当月MW","-",SUMIFS(INDIRECT($B$2&amp;$C$2&amp;$D$2),INDIRECT(M$5),M$6,サマリ_メンバ!$R$7:$R$446,$E23&amp;"*"))</f>
        <v>0</v>
      </c>
      <c r="N23" s="62">
        <f ca="1">IF($C$2&amp;$D$2="当月MW","-",SUMIFS(INDIRECT($B$2&amp;$C$2&amp;$D$2),INDIRECT(N$5),N$6,サマリ_メンバ!$R$7:$R$446,$E23&amp;"*"))</f>
        <v>0</v>
      </c>
      <c r="O23" s="62">
        <f ca="1">IF($C$2&amp;$D$2="当月MW","-",SUMIFS(INDIRECT($B$2&amp;$C$2&amp;$D$2),INDIRECT(O$5),O$6,サマリ_メンバ!$R$7:$R$446,$E23&amp;"*"))</f>
        <v>0</v>
      </c>
      <c r="P23" s="62">
        <f ca="1">IF($C$2&amp;$D$2="当月MW","-",SUMIFS(INDIRECT($B$2&amp;$C$2&amp;$D$2),INDIRECT(P$5),P$6,サマリ_メンバ!$R$7:$R$446,$E23&amp;"*"))</f>
        <v>0</v>
      </c>
      <c r="Q23" s="62">
        <f ca="1">IF($C$2&amp;$D$2="当月MW","-",SUMIFS(INDIRECT($B$2&amp;$C$2&amp;$D$2),INDIRECT(Q$5),Q$6,サマリ_メンバ!$R$7:$R$446,$E23&amp;"*"))</f>
        <v>0</v>
      </c>
      <c r="R23" s="62">
        <f ca="1">IF($C$2&amp;$D$2="当月MW","-",SUMIFS(INDIRECT($B$2&amp;$C$2&amp;$D$2),INDIRECT(R$5),R$6,サマリ_メンバ!$R$7:$R$446,$E23&amp;"*"))</f>
        <v>0</v>
      </c>
      <c r="S23" s="62">
        <f ca="1">IF($C$2&amp;$D$2="当月MW","-",SUMIFS(INDIRECT($B$2&amp;$C$2&amp;$D$2),INDIRECT(S$5),S$6,サマリ_メンバ!$R$7:$R$446,$E23&amp;"*"))</f>
        <v>0</v>
      </c>
      <c r="T23" s="62">
        <f ca="1">IF($C$2&amp;$D$2="当月MW","-",SUMIFS(INDIRECT($B$2&amp;$C$2&amp;$D$2),INDIRECT(T$5),T$6,サマリ_メンバ!$R$7:$R$446,$E23&amp;"*"))</f>
        <v>0</v>
      </c>
      <c r="U23" s="62">
        <f ca="1">IF($C$2&amp;$D$2="当月MW","-",SUMIFS(INDIRECT($B$2&amp;$C$2&amp;$D$2),INDIRECT(U$5),U$6,サマリ_メンバ!$R$7:$R$446,$E23&amp;"*"))</f>
        <v>0</v>
      </c>
      <c r="V23" s="62">
        <f ca="1">IF($C$2&amp;$D$2="当月MW","-",SUMIFS(INDIRECT($B$2&amp;$C$2&amp;$D$2),INDIRECT(V$5),V$6,サマリ_メンバ!$R$7:$R$446,$E23&amp;"*"))</f>
        <v>0</v>
      </c>
      <c r="W23" s="62">
        <f ca="1">IF($C$2&amp;$D$2="当月MW","-",SUMIFS(INDIRECT($B$2&amp;$C$2&amp;$D$2),INDIRECT(W$5),W$6,サマリ_メンバ!$R$7:$R$446,$E23&amp;"*"))</f>
        <v>0</v>
      </c>
      <c r="X23" s="62">
        <f ca="1">IF($C$2&amp;$D$2="当月MW","-",SUMIFS(INDIRECT($B$2&amp;$C$2&amp;$D$2),INDIRECT(X$5),X$6,サマリ_メンバ!$R$7:$R$446,$E23&amp;"*"))</f>
        <v>0</v>
      </c>
      <c r="Y23" s="59"/>
    </row>
    <row r="24" spans="1:25">
      <c r="A24" s="325">
        <v>17</v>
      </c>
      <c r="B24" s="77" t="s">
        <v>95</v>
      </c>
      <c r="C24" s="76" t="s">
        <v>116</v>
      </c>
      <c r="D24" s="74"/>
      <c r="E24" s="74" t="str">
        <f t="shared" si="3"/>
        <v>STAR_MF&gt;休暇&gt;</v>
      </c>
      <c r="F24" s="72">
        <f t="shared" ca="1" si="4"/>
        <v>0</v>
      </c>
      <c r="G24" s="355"/>
      <c r="H24" s="62">
        <f ca="1">IF($C$2&amp;$D$2="当月MW","-",SUMIFS(INDIRECT($B$2&amp;$C$2&amp;$D$2),INDIRECT(H$5),H$6,サマリ_メンバ!$R$7:$R$446,$E24&amp;"*"))</f>
        <v>0</v>
      </c>
      <c r="I24" s="62">
        <f ca="1">IF($C$2&amp;$D$2="当月MW","-",SUMIFS(INDIRECT($B$2&amp;$C$2&amp;$D$2),INDIRECT(I$5),I$6,サマリ_メンバ!$R$7:$R$446,$E24&amp;"*"))</f>
        <v>0</v>
      </c>
      <c r="J24" s="62">
        <f ca="1">IF($C$2&amp;$D$2="当月MW","-",SUMIFS(INDIRECT($B$2&amp;$C$2&amp;$D$2),INDIRECT(J$5),J$6,サマリ_メンバ!$R$7:$R$446,$E24&amp;"*"))</f>
        <v>0</v>
      </c>
      <c r="K24" s="62">
        <f ca="1">IF($C$2&amp;$D$2="当月MW","-",SUMIFS(INDIRECT($B$2&amp;$C$2&amp;$D$2),INDIRECT(K$5),K$6,サマリ_メンバ!$R$7:$R$446,$E24&amp;"*"))</f>
        <v>0</v>
      </c>
      <c r="L24" s="356"/>
      <c r="M24" s="62">
        <f ca="1">IF($C$2&amp;$D$2="当月MW","-",SUMIFS(INDIRECT($B$2&amp;$C$2&amp;$D$2),INDIRECT(M$5),M$6,サマリ_メンバ!$R$7:$R$446,$E24&amp;"*"))</f>
        <v>0</v>
      </c>
      <c r="N24" s="62">
        <f ca="1">IF($C$2&amp;$D$2="当月MW","-",SUMIFS(INDIRECT($B$2&amp;$C$2&amp;$D$2),INDIRECT(N$5),N$6,サマリ_メンバ!$R$7:$R$446,$E24&amp;"*"))</f>
        <v>0</v>
      </c>
      <c r="O24" s="62">
        <f ca="1">IF($C$2&amp;$D$2="当月MW","-",SUMIFS(INDIRECT($B$2&amp;$C$2&amp;$D$2),INDIRECT(O$5),O$6,サマリ_メンバ!$R$7:$R$446,$E24&amp;"*"))</f>
        <v>0</v>
      </c>
      <c r="P24" s="62">
        <f ca="1">IF($C$2&amp;$D$2="当月MW","-",SUMIFS(INDIRECT($B$2&amp;$C$2&amp;$D$2),INDIRECT(P$5),P$6,サマリ_メンバ!$R$7:$R$446,$E24&amp;"*"))</f>
        <v>0</v>
      </c>
      <c r="Q24" s="62">
        <f ca="1">IF($C$2&amp;$D$2="当月MW","-",SUMIFS(INDIRECT($B$2&amp;$C$2&amp;$D$2),INDIRECT(Q$5),Q$6,サマリ_メンバ!$R$7:$R$446,$E24&amp;"*"))</f>
        <v>0</v>
      </c>
      <c r="R24" s="62">
        <f ca="1">IF($C$2&amp;$D$2="当月MW","-",SUMIFS(INDIRECT($B$2&amp;$C$2&amp;$D$2),INDIRECT(R$5),R$6,サマリ_メンバ!$R$7:$R$446,$E24&amp;"*"))</f>
        <v>0</v>
      </c>
      <c r="S24" s="62">
        <f ca="1">IF($C$2&amp;$D$2="当月MW","-",SUMIFS(INDIRECT($B$2&amp;$C$2&amp;$D$2),INDIRECT(S$5),S$6,サマリ_メンバ!$R$7:$R$446,$E24&amp;"*"))</f>
        <v>0</v>
      </c>
      <c r="T24" s="62">
        <f ca="1">IF($C$2&amp;$D$2="当月MW","-",SUMIFS(INDIRECT($B$2&amp;$C$2&amp;$D$2),INDIRECT(T$5),T$6,サマリ_メンバ!$R$7:$R$446,$E24&amp;"*"))</f>
        <v>0</v>
      </c>
      <c r="U24" s="62">
        <f ca="1">IF($C$2&amp;$D$2="当月MW","-",SUMIFS(INDIRECT($B$2&amp;$C$2&amp;$D$2),INDIRECT(U$5),U$6,サマリ_メンバ!$R$7:$R$446,$E24&amp;"*"))</f>
        <v>0</v>
      </c>
      <c r="V24" s="62">
        <f ca="1">IF($C$2&amp;$D$2="当月MW","-",SUMIFS(INDIRECT($B$2&amp;$C$2&amp;$D$2),INDIRECT(V$5),V$6,サマリ_メンバ!$R$7:$R$446,$E24&amp;"*"))</f>
        <v>0</v>
      </c>
      <c r="W24" s="62">
        <f ca="1">IF($C$2&amp;$D$2="当月MW","-",SUMIFS(INDIRECT($B$2&amp;$C$2&amp;$D$2),INDIRECT(W$5),W$6,サマリ_メンバ!$R$7:$R$446,$E24&amp;"*"))</f>
        <v>0</v>
      </c>
      <c r="X24" s="62">
        <f ca="1">IF($C$2&amp;$D$2="当月MW","-",SUMIFS(INDIRECT($B$2&amp;$C$2&amp;$D$2),INDIRECT(X$5),X$6,サマリ_メンバ!$R$7:$R$446,$E24&amp;"*"))</f>
        <v>0</v>
      </c>
      <c r="Y24" s="59"/>
    </row>
    <row r="25" spans="1:25">
      <c r="A25" s="325">
        <v>18</v>
      </c>
      <c r="B25" s="73" t="s">
        <v>86</v>
      </c>
      <c r="C25" s="76" t="s">
        <v>97</v>
      </c>
      <c r="D25" s="74"/>
      <c r="E25" s="74" t="str">
        <f t="shared" si="3"/>
        <v>SMII&gt;次期リーフ&gt;</v>
      </c>
      <c r="F25" s="72">
        <f t="shared" ca="1" si="4"/>
        <v>0</v>
      </c>
      <c r="G25" s="355"/>
      <c r="H25" s="62">
        <f ca="1">IF($C$2&amp;$D$2="当月MW","-",SUMIFS(INDIRECT($B$2&amp;$C$2&amp;$D$2),INDIRECT(H$5),H$6,サマリ_メンバ!$R$7:$R$446,$E25&amp;"*"))</f>
        <v>0</v>
      </c>
      <c r="I25" s="62">
        <f ca="1">IF($C$2&amp;$D$2="当月MW","-",SUMIFS(INDIRECT($B$2&amp;$C$2&amp;$D$2),INDIRECT(I$5),I$6,サマリ_メンバ!$R$7:$R$446,$E25&amp;"*"))</f>
        <v>0</v>
      </c>
      <c r="J25" s="62">
        <f ca="1">IF($C$2&amp;$D$2="当月MW","-",SUMIFS(INDIRECT($B$2&amp;$C$2&amp;$D$2),INDIRECT(J$5),J$6,サマリ_メンバ!$R$7:$R$446,$E25&amp;"*"))</f>
        <v>0</v>
      </c>
      <c r="K25" s="62">
        <f ca="1">IF($C$2&amp;$D$2="当月MW","-",SUMIFS(INDIRECT($B$2&amp;$C$2&amp;$D$2),INDIRECT(K$5),K$6,サマリ_メンバ!$R$7:$R$446,$E25&amp;"*"))</f>
        <v>0</v>
      </c>
      <c r="L25" s="356"/>
      <c r="M25" s="62">
        <f ca="1">IF($C$2&amp;$D$2="当月MW","-",SUMIFS(INDIRECT($B$2&amp;$C$2&amp;$D$2),INDIRECT(M$5),M$6,サマリ_メンバ!$R$7:$R$446,$E25&amp;"*"))</f>
        <v>0</v>
      </c>
      <c r="N25" s="62">
        <f ca="1">IF($C$2&amp;$D$2="当月MW","-",SUMIFS(INDIRECT($B$2&amp;$C$2&amp;$D$2),INDIRECT(N$5),N$6,サマリ_メンバ!$R$7:$R$446,$E25&amp;"*"))</f>
        <v>0</v>
      </c>
      <c r="O25" s="62">
        <f ca="1">IF($C$2&amp;$D$2="当月MW","-",SUMIFS(INDIRECT($B$2&amp;$C$2&amp;$D$2),INDIRECT(O$5),O$6,サマリ_メンバ!$R$7:$R$446,$E25&amp;"*"))</f>
        <v>0</v>
      </c>
      <c r="P25" s="62">
        <f ca="1">IF($C$2&amp;$D$2="当月MW","-",SUMIFS(INDIRECT($B$2&amp;$C$2&amp;$D$2),INDIRECT(P$5),P$6,サマリ_メンバ!$R$7:$R$446,$E25&amp;"*"))</f>
        <v>0</v>
      </c>
      <c r="Q25" s="62">
        <f ca="1">IF($C$2&amp;$D$2="当月MW","-",SUMIFS(INDIRECT($B$2&amp;$C$2&amp;$D$2),INDIRECT(Q$5),Q$6,サマリ_メンバ!$R$7:$R$446,$E25&amp;"*"))</f>
        <v>0</v>
      </c>
      <c r="R25" s="62">
        <f ca="1">IF($C$2&amp;$D$2="当月MW","-",SUMIFS(INDIRECT($B$2&amp;$C$2&amp;$D$2),INDIRECT(R$5),R$6,サマリ_メンバ!$R$7:$R$446,$E25&amp;"*"))</f>
        <v>0</v>
      </c>
      <c r="S25" s="62">
        <f ca="1">IF($C$2&amp;$D$2="当月MW","-",SUMIFS(INDIRECT($B$2&amp;$C$2&amp;$D$2),INDIRECT(S$5),S$6,サマリ_メンバ!$R$7:$R$446,$E25&amp;"*"))</f>
        <v>0</v>
      </c>
      <c r="T25" s="62">
        <f ca="1">IF($C$2&amp;$D$2="当月MW","-",SUMIFS(INDIRECT($B$2&amp;$C$2&amp;$D$2),INDIRECT(T$5),T$6,サマリ_メンバ!$R$7:$R$446,$E25&amp;"*"))</f>
        <v>0</v>
      </c>
      <c r="U25" s="62">
        <f ca="1">IF($C$2&amp;$D$2="当月MW","-",SUMIFS(INDIRECT($B$2&amp;$C$2&amp;$D$2),INDIRECT(U$5),U$6,サマリ_メンバ!$R$7:$R$446,$E25&amp;"*"))</f>
        <v>0</v>
      </c>
      <c r="V25" s="62">
        <f ca="1">IF($C$2&amp;$D$2="当月MW","-",SUMIFS(INDIRECT($B$2&amp;$C$2&amp;$D$2),INDIRECT(V$5),V$6,サマリ_メンバ!$R$7:$R$446,$E25&amp;"*"))</f>
        <v>0</v>
      </c>
      <c r="W25" s="62">
        <f ca="1">IF($C$2&amp;$D$2="当月MW","-",SUMIFS(INDIRECT($B$2&amp;$C$2&amp;$D$2),INDIRECT(W$5),W$6,サマリ_メンバ!$R$7:$R$446,$E25&amp;"*"))</f>
        <v>0</v>
      </c>
      <c r="X25" s="62">
        <f ca="1">IF($C$2&amp;$D$2="当月MW","-",SUMIFS(INDIRECT($B$2&amp;$C$2&amp;$D$2),INDIRECT(X$5),X$6,サマリ_メンバ!$R$7:$R$446,$E25&amp;"*"))</f>
        <v>0</v>
      </c>
      <c r="Y25" s="59"/>
    </row>
    <row r="26" spans="1:25" s="331" customFormat="1">
      <c r="A26" s="325">
        <v>19</v>
      </c>
      <c r="B26" s="335" t="s">
        <v>37</v>
      </c>
      <c r="C26" s="333" t="s">
        <v>556</v>
      </c>
      <c r="D26" s="74"/>
      <c r="E26" s="74" t="str">
        <f t="shared" si="3"/>
        <v>SMII&gt;生保Web&gt;</v>
      </c>
      <c r="F26" s="72">
        <f t="shared" ref="F26" ca="1" si="5">SUM(H26:K26)</f>
        <v>0</v>
      </c>
      <c r="G26" s="355"/>
      <c r="H26" s="281">
        <f ca="1">IF($C$2&amp;$D$2="当月MW","-",SUMIFS(INDIRECT($B$2&amp;$C$2&amp;$D$2),INDIRECT(H$5),H$6,サマリ_メンバ!$R$7:$R$446,$E26&amp;"*"))</f>
        <v>0</v>
      </c>
      <c r="I26" s="281">
        <f ca="1">IF($C$2&amp;$D$2="当月MW","-",SUMIFS(INDIRECT($B$2&amp;$C$2&amp;$D$2),INDIRECT(I$5),I$6,サマリ_メンバ!$R$7:$R$446,$E26&amp;"*"))</f>
        <v>0</v>
      </c>
      <c r="J26" s="281">
        <f ca="1">IF($C$2&amp;$D$2="当月MW","-",SUMIFS(INDIRECT($B$2&amp;$C$2&amp;$D$2),INDIRECT(J$5),J$6,サマリ_メンバ!$R$7:$R$446,$E26&amp;"*"))</f>
        <v>0</v>
      </c>
      <c r="K26" s="281">
        <f ca="1">IF($C$2&amp;$D$2="当月MW","-",SUMIFS(INDIRECT($B$2&amp;$C$2&amp;$D$2),INDIRECT(K$5),K$6,サマリ_メンバ!$R$7:$R$446,$E26&amp;"*"))</f>
        <v>0</v>
      </c>
      <c r="L26" s="356"/>
      <c r="M26" s="281">
        <f ca="1">IF($C$2&amp;$D$2="当月MW","-",SUMIFS(INDIRECT($B$2&amp;$C$2&amp;$D$2),INDIRECT(M$5),M$6,サマリ_メンバ!$R$7:$R$446,$E26&amp;"*"))</f>
        <v>0</v>
      </c>
      <c r="N26" s="281">
        <f ca="1">IF($C$2&amp;$D$2="当月MW","-",SUMIFS(INDIRECT($B$2&amp;$C$2&amp;$D$2),INDIRECT(N$5),N$6,サマリ_メンバ!$R$7:$R$446,$E26&amp;"*"))</f>
        <v>0</v>
      </c>
      <c r="O26" s="281">
        <f ca="1">IF($C$2&amp;$D$2="当月MW","-",SUMIFS(INDIRECT($B$2&amp;$C$2&amp;$D$2),INDIRECT(O$5),O$6,サマリ_メンバ!$R$7:$R$446,$E26&amp;"*"))</f>
        <v>0</v>
      </c>
      <c r="P26" s="281">
        <f ca="1">IF($C$2&amp;$D$2="当月MW","-",SUMIFS(INDIRECT($B$2&amp;$C$2&amp;$D$2),INDIRECT(P$5),P$6,サマリ_メンバ!$R$7:$R$446,$E26&amp;"*"))</f>
        <v>0</v>
      </c>
      <c r="Q26" s="281">
        <f ca="1">IF($C$2&amp;$D$2="当月MW","-",SUMIFS(INDIRECT($B$2&amp;$C$2&amp;$D$2),INDIRECT(Q$5),Q$6,サマリ_メンバ!$R$7:$R$446,$E26&amp;"*"))</f>
        <v>0</v>
      </c>
      <c r="R26" s="281">
        <f ca="1">IF($C$2&amp;$D$2="当月MW","-",SUMIFS(INDIRECT($B$2&amp;$C$2&amp;$D$2),INDIRECT(R$5),R$6,サマリ_メンバ!$R$7:$R$446,$E26&amp;"*"))</f>
        <v>0</v>
      </c>
      <c r="S26" s="281">
        <f ca="1">IF($C$2&amp;$D$2="当月MW","-",SUMIFS(INDIRECT($B$2&amp;$C$2&amp;$D$2),INDIRECT(S$5),S$6,サマリ_メンバ!$R$7:$R$446,$E26&amp;"*"))</f>
        <v>0</v>
      </c>
      <c r="T26" s="281">
        <f ca="1">IF($C$2&amp;$D$2="当月MW","-",SUMIFS(INDIRECT($B$2&amp;$C$2&amp;$D$2),INDIRECT(T$5),T$6,サマリ_メンバ!$R$7:$R$446,$E26&amp;"*"))</f>
        <v>0</v>
      </c>
      <c r="U26" s="281">
        <f ca="1">IF($C$2&amp;$D$2="当月MW","-",SUMIFS(INDIRECT($B$2&amp;$C$2&amp;$D$2),INDIRECT(U$5),U$6,サマリ_メンバ!$R$7:$R$446,$E26&amp;"*"))</f>
        <v>0</v>
      </c>
      <c r="V26" s="281">
        <f ca="1">IF($C$2&amp;$D$2="当月MW","-",SUMIFS(INDIRECT($B$2&amp;$C$2&amp;$D$2),INDIRECT(V$5),V$6,サマリ_メンバ!$R$7:$R$446,$E26&amp;"*"))</f>
        <v>0</v>
      </c>
      <c r="W26" s="281">
        <f ca="1">IF($C$2&amp;$D$2="当月MW","-",SUMIFS(INDIRECT($B$2&amp;$C$2&amp;$D$2),INDIRECT(W$5),W$6,サマリ_メンバ!$R$7:$R$446,$E26&amp;"*"))</f>
        <v>0</v>
      </c>
      <c r="X26" s="281">
        <f ca="1">IF($C$2&amp;$D$2="当月MW","-",SUMIFS(INDIRECT($B$2&amp;$C$2&amp;$D$2),INDIRECT(X$5),X$6,サマリ_メンバ!$R$7:$R$446,$E26&amp;"*"))</f>
        <v>0</v>
      </c>
      <c r="Y26" s="59"/>
    </row>
    <row r="27" spans="1:25">
      <c r="A27" s="325">
        <v>20</v>
      </c>
      <c r="B27" s="75" t="s">
        <v>37</v>
      </c>
      <c r="C27" s="76" t="s">
        <v>126</v>
      </c>
      <c r="D27" s="74"/>
      <c r="E27" s="74" t="str">
        <f t="shared" si="3"/>
        <v>SMII&gt;社内業務&gt;</v>
      </c>
      <c r="F27" s="72">
        <f t="shared" ca="1" si="4"/>
        <v>0</v>
      </c>
      <c r="G27" s="355"/>
      <c r="H27" s="62">
        <f ca="1">IF($C$2&amp;$D$2="当月MW","-",SUMIFS(INDIRECT($B$2&amp;$C$2&amp;$D$2),INDIRECT(H$5),H$6,サマリ_メンバ!$R$7:$R$446,$E27&amp;"*"))</f>
        <v>0</v>
      </c>
      <c r="I27" s="62">
        <f ca="1">IF($C$2&amp;$D$2="当月MW","-",SUMIFS(INDIRECT($B$2&amp;$C$2&amp;$D$2),INDIRECT(I$5),I$6,サマリ_メンバ!$R$7:$R$446,$E27&amp;"*"))</f>
        <v>0</v>
      </c>
      <c r="J27" s="62">
        <f ca="1">IF($C$2&amp;$D$2="当月MW","-",SUMIFS(INDIRECT($B$2&amp;$C$2&amp;$D$2),INDIRECT(J$5),J$6,サマリ_メンバ!$R$7:$R$446,$E27&amp;"*"))</f>
        <v>0</v>
      </c>
      <c r="K27" s="62">
        <f ca="1">IF($C$2&amp;$D$2="当月MW","-",SUMIFS(INDIRECT($B$2&amp;$C$2&amp;$D$2),INDIRECT(K$5),K$6,サマリ_メンバ!$R$7:$R$446,$E27&amp;"*"))</f>
        <v>0</v>
      </c>
      <c r="L27" s="356"/>
      <c r="M27" s="62">
        <f ca="1">IF($C$2&amp;$D$2="当月MW","-",SUMIFS(INDIRECT($B$2&amp;$C$2&amp;$D$2),INDIRECT(M$5),M$6,サマリ_メンバ!$R$7:$R$446,$E27&amp;"*"))</f>
        <v>0</v>
      </c>
      <c r="N27" s="62">
        <f ca="1">IF($C$2&amp;$D$2="当月MW","-",SUMIFS(INDIRECT($B$2&amp;$C$2&amp;$D$2),INDIRECT(N$5),N$6,サマリ_メンバ!$R$7:$R$446,$E27&amp;"*"))</f>
        <v>0</v>
      </c>
      <c r="O27" s="62">
        <f ca="1">IF($C$2&amp;$D$2="当月MW","-",SUMIFS(INDIRECT($B$2&amp;$C$2&amp;$D$2),INDIRECT(O$5),O$6,サマリ_メンバ!$R$7:$R$446,$E27&amp;"*"))</f>
        <v>0</v>
      </c>
      <c r="P27" s="62">
        <f ca="1">IF($C$2&amp;$D$2="当月MW","-",SUMIFS(INDIRECT($B$2&amp;$C$2&amp;$D$2),INDIRECT(P$5),P$6,サマリ_メンバ!$R$7:$R$446,$E27&amp;"*"))</f>
        <v>0</v>
      </c>
      <c r="Q27" s="62">
        <f ca="1">IF($C$2&amp;$D$2="当月MW","-",SUMIFS(INDIRECT($B$2&amp;$C$2&amp;$D$2),INDIRECT(Q$5),Q$6,サマリ_メンバ!$R$7:$R$446,$E27&amp;"*"))</f>
        <v>0</v>
      </c>
      <c r="R27" s="62">
        <f ca="1">IF($C$2&amp;$D$2="当月MW","-",SUMIFS(INDIRECT($B$2&amp;$C$2&amp;$D$2),INDIRECT(R$5),R$6,サマリ_メンバ!$R$7:$R$446,$E27&amp;"*"))</f>
        <v>0</v>
      </c>
      <c r="S27" s="62">
        <f ca="1">IF($C$2&amp;$D$2="当月MW","-",SUMIFS(INDIRECT($B$2&amp;$C$2&amp;$D$2),INDIRECT(S$5),S$6,サマリ_メンバ!$R$7:$R$446,$E27&amp;"*"))</f>
        <v>0</v>
      </c>
      <c r="T27" s="62">
        <f ca="1">IF($C$2&amp;$D$2="当月MW","-",SUMIFS(INDIRECT($B$2&amp;$C$2&amp;$D$2),INDIRECT(T$5),T$6,サマリ_メンバ!$R$7:$R$446,$E27&amp;"*"))</f>
        <v>0</v>
      </c>
      <c r="U27" s="62">
        <f ca="1">IF($C$2&amp;$D$2="当月MW","-",SUMIFS(INDIRECT($B$2&amp;$C$2&amp;$D$2),INDIRECT(U$5),U$6,サマリ_メンバ!$R$7:$R$446,$E27&amp;"*"))</f>
        <v>0</v>
      </c>
      <c r="V27" s="62">
        <f ca="1">IF($C$2&amp;$D$2="当月MW","-",SUMIFS(INDIRECT($B$2&amp;$C$2&amp;$D$2),INDIRECT(V$5),V$6,サマリ_メンバ!$R$7:$R$446,$E27&amp;"*"))</f>
        <v>0</v>
      </c>
      <c r="W27" s="62">
        <f ca="1">IF($C$2&amp;$D$2="当月MW","-",SUMIFS(INDIRECT($B$2&amp;$C$2&amp;$D$2),INDIRECT(W$5),W$6,サマリ_メンバ!$R$7:$R$446,$E27&amp;"*"))</f>
        <v>0</v>
      </c>
      <c r="X27" s="62">
        <f ca="1">IF($C$2&amp;$D$2="当月MW","-",SUMIFS(INDIRECT($B$2&amp;$C$2&amp;$D$2),INDIRECT(X$5),X$6,サマリ_メンバ!$R$7:$R$446,$E27&amp;"*"))</f>
        <v>0</v>
      </c>
      <c r="Y27" s="59"/>
    </row>
    <row r="28" spans="1:25">
      <c r="A28" s="325">
        <v>21</v>
      </c>
      <c r="B28" s="75" t="s">
        <v>37</v>
      </c>
      <c r="C28" s="76" t="s">
        <v>116</v>
      </c>
      <c r="D28" s="74"/>
      <c r="E28" s="74" t="str">
        <f t="shared" si="3"/>
        <v>SMII&gt;休暇&gt;</v>
      </c>
      <c r="F28" s="72">
        <f t="shared" ca="1" si="4"/>
        <v>0</v>
      </c>
      <c r="G28" s="355"/>
      <c r="H28" s="62">
        <f ca="1">IF($C$2&amp;$D$2="当月MW","-",SUMIFS(INDIRECT($B$2&amp;$C$2&amp;$D$2),INDIRECT(H$5),H$6,サマリ_メンバ!$R$7:$R$446,$E28&amp;"*"))</f>
        <v>0</v>
      </c>
      <c r="I28" s="62">
        <f ca="1">IF($C$2&amp;$D$2="当月MW","-",SUMIFS(INDIRECT($B$2&amp;$C$2&amp;$D$2),INDIRECT(I$5),I$6,サマリ_メンバ!$R$7:$R$446,$E28&amp;"*"))</f>
        <v>0</v>
      </c>
      <c r="J28" s="62">
        <f ca="1">IF($C$2&amp;$D$2="当月MW","-",SUMIFS(INDIRECT($B$2&amp;$C$2&amp;$D$2),INDIRECT(J$5),J$6,サマリ_メンバ!$R$7:$R$446,$E28&amp;"*"))</f>
        <v>0</v>
      </c>
      <c r="K28" s="62">
        <f ca="1">IF($C$2&amp;$D$2="当月MW","-",SUMIFS(INDIRECT($B$2&amp;$C$2&amp;$D$2),INDIRECT(K$5),K$6,サマリ_メンバ!$R$7:$R$446,$E28&amp;"*"))</f>
        <v>0</v>
      </c>
      <c r="L28" s="356"/>
      <c r="M28" s="62">
        <f ca="1">IF($C$2&amp;$D$2="当月MW","-",SUMIFS(INDIRECT($B$2&amp;$C$2&amp;$D$2),INDIRECT(M$5),M$6,サマリ_メンバ!$R$7:$R$446,$E28&amp;"*"))</f>
        <v>0</v>
      </c>
      <c r="N28" s="62">
        <f ca="1">IF($C$2&amp;$D$2="当月MW","-",SUMIFS(INDIRECT($B$2&amp;$C$2&amp;$D$2),INDIRECT(N$5),N$6,サマリ_メンバ!$R$7:$R$446,$E28&amp;"*"))</f>
        <v>0</v>
      </c>
      <c r="O28" s="62">
        <f ca="1">IF($C$2&amp;$D$2="当月MW","-",SUMIFS(INDIRECT($B$2&amp;$C$2&amp;$D$2),INDIRECT(O$5),O$6,サマリ_メンバ!$R$7:$R$446,$E28&amp;"*"))</f>
        <v>0</v>
      </c>
      <c r="P28" s="62">
        <f ca="1">IF($C$2&amp;$D$2="当月MW","-",SUMIFS(INDIRECT($B$2&amp;$C$2&amp;$D$2),INDIRECT(P$5),P$6,サマリ_メンバ!$R$7:$R$446,$E28&amp;"*"))</f>
        <v>0</v>
      </c>
      <c r="Q28" s="62">
        <f ca="1">IF($C$2&amp;$D$2="当月MW","-",SUMIFS(INDIRECT($B$2&amp;$C$2&amp;$D$2),INDIRECT(Q$5),Q$6,サマリ_メンバ!$R$7:$R$446,$E28&amp;"*"))</f>
        <v>0</v>
      </c>
      <c r="R28" s="62">
        <f ca="1">IF($C$2&amp;$D$2="当月MW","-",SUMIFS(INDIRECT($B$2&amp;$C$2&amp;$D$2),INDIRECT(R$5),R$6,サマリ_メンバ!$R$7:$R$446,$E28&amp;"*"))</f>
        <v>0</v>
      </c>
      <c r="S28" s="62">
        <f ca="1">IF($C$2&amp;$D$2="当月MW","-",SUMIFS(INDIRECT($B$2&amp;$C$2&amp;$D$2),INDIRECT(S$5),S$6,サマリ_メンバ!$R$7:$R$446,$E28&amp;"*"))</f>
        <v>0</v>
      </c>
      <c r="T28" s="62">
        <f ca="1">IF($C$2&amp;$D$2="当月MW","-",SUMIFS(INDIRECT($B$2&amp;$C$2&amp;$D$2),INDIRECT(T$5),T$6,サマリ_メンバ!$R$7:$R$446,$E28&amp;"*"))</f>
        <v>0</v>
      </c>
      <c r="U28" s="62">
        <f ca="1">IF($C$2&amp;$D$2="当月MW","-",SUMIFS(INDIRECT($B$2&amp;$C$2&amp;$D$2),INDIRECT(U$5),U$6,サマリ_メンバ!$R$7:$R$446,$E28&amp;"*"))</f>
        <v>0</v>
      </c>
      <c r="V28" s="62">
        <f ca="1">IF($C$2&amp;$D$2="当月MW","-",SUMIFS(INDIRECT($B$2&amp;$C$2&amp;$D$2),INDIRECT(V$5),V$6,サマリ_メンバ!$R$7:$R$446,$E28&amp;"*"))</f>
        <v>0</v>
      </c>
      <c r="W28" s="62">
        <f ca="1">IF($C$2&amp;$D$2="当月MW","-",SUMIFS(INDIRECT($B$2&amp;$C$2&amp;$D$2),INDIRECT(W$5),W$6,サマリ_メンバ!$R$7:$R$446,$E28&amp;"*"))</f>
        <v>0</v>
      </c>
      <c r="X28" s="62">
        <f ca="1">IF($C$2&amp;$D$2="当月MW","-",SUMIFS(INDIRECT($B$2&amp;$C$2&amp;$D$2),INDIRECT(X$5),X$6,サマリ_メンバ!$R$7:$R$446,$E28&amp;"*"))</f>
        <v>0</v>
      </c>
      <c r="Y28" s="59"/>
    </row>
    <row r="29" spans="1:25">
      <c r="A29" s="325">
        <v>22</v>
      </c>
      <c r="B29" s="73" t="s">
        <v>798</v>
      </c>
      <c r="C29" s="76" t="s">
        <v>799</v>
      </c>
      <c r="D29" s="74"/>
      <c r="E29" s="74" t="str">
        <f t="shared" si="3"/>
        <v>APF&gt;Flash脱却&gt;</v>
      </c>
      <c r="F29" s="72">
        <f t="shared" ca="1" si="4"/>
        <v>0</v>
      </c>
      <c r="G29" s="355"/>
      <c r="H29" s="62">
        <f ca="1">IF($C$2&amp;$D$2="当月MW","-",SUMIFS(INDIRECT($B$2&amp;$C$2&amp;$D$2),INDIRECT(H$5),H$6,サマリ_メンバ!$R$7:$R$446,$E29&amp;"*"))</f>
        <v>0</v>
      </c>
      <c r="I29" s="62">
        <f ca="1">IF($C$2&amp;$D$2="当月MW","-",SUMIFS(INDIRECT($B$2&amp;$C$2&amp;$D$2),INDIRECT(I$5),I$6,サマリ_メンバ!$R$7:$R$446,$E29&amp;"*"))</f>
        <v>0</v>
      </c>
      <c r="J29" s="62">
        <f ca="1">IF($C$2&amp;$D$2="当月MW","-",SUMIFS(INDIRECT($B$2&amp;$C$2&amp;$D$2),INDIRECT(J$5),J$6,サマリ_メンバ!$R$7:$R$446,$E29&amp;"*"))</f>
        <v>0</v>
      </c>
      <c r="K29" s="62">
        <f ca="1">IF($C$2&amp;$D$2="当月MW","-",SUMIFS(INDIRECT($B$2&amp;$C$2&amp;$D$2),INDIRECT(K$5),K$6,サマリ_メンバ!$R$7:$R$446,$E29&amp;"*"))</f>
        <v>0</v>
      </c>
      <c r="L29" s="356"/>
      <c r="M29" s="62">
        <f ca="1">IF($C$2&amp;$D$2="当月MW","-",SUMIFS(INDIRECT($B$2&amp;$C$2&amp;$D$2),INDIRECT(M$5),M$6,サマリ_メンバ!$R$7:$R$446,$E29&amp;"*"))</f>
        <v>0</v>
      </c>
      <c r="N29" s="62">
        <f ca="1">IF($C$2&amp;$D$2="当月MW","-",SUMIFS(INDIRECT($B$2&amp;$C$2&amp;$D$2),INDIRECT(N$5),N$6,サマリ_メンバ!$R$7:$R$446,$E29&amp;"*"))</f>
        <v>0</v>
      </c>
      <c r="O29" s="62">
        <f ca="1">IF($C$2&amp;$D$2="当月MW","-",SUMIFS(INDIRECT($B$2&amp;$C$2&amp;$D$2),INDIRECT(O$5),O$6,サマリ_メンバ!$R$7:$R$446,$E29&amp;"*"))</f>
        <v>0</v>
      </c>
      <c r="P29" s="62">
        <f ca="1">IF($C$2&amp;$D$2="当月MW","-",SUMIFS(INDIRECT($B$2&amp;$C$2&amp;$D$2),INDIRECT(P$5),P$6,サマリ_メンバ!$R$7:$R$446,$E29&amp;"*"))</f>
        <v>0</v>
      </c>
      <c r="Q29" s="62">
        <f ca="1">IF($C$2&amp;$D$2="当月MW","-",SUMIFS(INDIRECT($B$2&amp;$C$2&amp;$D$2),INDIRECT(Q$5),Q$6,サマリ_メンバ!$R$7:$R$446,$E29&amp;"*"))</f>
        <v>0</v>
      </c>
      <c r="R29" s="62">
        <f ca="1">IF($C$2&amp;$D$2="当月MW","-",SUMIFS(INDIRECT($B$2&amp;$C$2&amp;$D$2),INDIRECT(R$5),R$6,サマリ_メンバ!$R$7:$R$446,$E29&amp;"*"))</f>
        <v>0</v>
      </c>
      <c r="S29" s="62">
        <f ca="1">IF($C$2&amp;$D$2="当月MW","-",SUMIFS(INDIRECT($B$2&amp;$C$2&amp;$D$2),INDIRECT(S$5),S$6,サマリ_メンバ!$R$7:$R$446,$E29&amp;"*"))</f>
        <v>0</v>
      </c>
      <c r="T29" s="62">
        <f ca="1">IF($C$2&amp;$D$2="当月MW","-",SUMIFS(INDIRECT($B$2&amp;$C$2&amp;$D$2),INDIRECT(T$5),T$6,サマリ_メンバ!$R$7:$R$446,$E29&amp;"*"))</f>
        <v>0</v>
      </c>
      <c r="U29" s="62">
        <f ca="1">IF($C$2&amp;$D$2="当月MW","-",SUMIFS(INDIRECT($B$2&amp;$C$2&amp;$D$2),INDIRECT(U$5),U$6,サマリ_メンバ!$R$7:$R$446,$E29&amp;"*"))</f>
        <v>0</v>
      </c>
      <c r="V29" s="62">
        <f ca="1">IF($C$2&amp;$D$2="当月MW","-",SUMIFS(INDIRECT($B$2&amp;$C$2&amp;$D$2),INDIRECT(V$5),V$6,サマリ_メンバ!$R$7:$R$446,$E29&amp;"*"))</f>
        <v>0</v>
      </c>
      <c r="W29" s="62">
        <f ca="1">IF($C$2&amp;$D$2="当月MW","-",SUMIFS(INDIRECT($B$2&amp;$C$2&amp;$D$2),INDIRECT(W$5),W$6,サマリ_メンバ!$R$7:$R$446,$E29&amp;"*"))</f>
        <v>0</v>
      </c>
      <c r="X29" s="62">
        <f ca="1">IF($C$2&amp;$D$2="当月MW","-",SUMIFS(INDIRECT($B$2&amp;$C$2&amp;$D$2),INDIRECT(X$5),X$6,サマリ_メンバ!$R$7:$R$446,$E29&amp;"*"))</f>
        <v>0</v>
      </c>
      <c r="Y29" s="59"/>
    </row>
    <row r="30" spans="1:25">
      <c r="A30" s="325">
        <v>24</v>
      </c>
      <c r="B30" s="73" t="s">
        <v>349</v>
      </c>
      <c r="C30" s="76" t="s">
        <v>214</v>
      </c>
      <c r="D30" s="74"/>
      <c r="E30" s="74" t="str">
        <f t="shared" si="3"/>
        <v>XXXXXX&gt;プロジェクトＡ&gt;</v>
      </c>
      <c r="F30" s="72">
        <f t="shared" ca="1" si="4"/>
        <v>0</v>
      </c>
      <c r="G30" s="355"/>
      <c r="H30" s="62">
        <f ca="1">IF($C$2&amp;$D$2="当月MW","-",SUMIFS(INDIRECT($B$2&amp;$C$2&amp;$D$2),INDIRECT(H$5),H$6,サマリ_メンバ!$R$7:$R$446,$E30&amp;"*"))</f>
        <v>0</v>
      </c>
      <c r="I30" s="62">
        <f ca="1">IF($C$2&amp;$D$2="当月MW","-",SUMIFS(INDIRECT($B$2&amp;$C$2&amp;$D$2),INDIRECT(I$5),I$6,サマリ_メンバ!$R$7:$R$446,$E30&amp;"*"))</f>
        <v>0</v>
      </c>
      <c r="J30" s="62">
        <f ca="1">IF($C$2&amp;$D$2="当月MW","-",SUMIFS(INDIRECT($B$2&amp;$C$2&amp;$D$2),INDIRECT(J$5),J$6,サマリ_メンバ!$R$7:$R$446,$E30&amp;"*"))</f>
        <v>0</v>
      </c>
      <c r="K30" s="62">
        <f ca="1">IF($C$2&amp;$D$2="当月MW","-",SUMIFS(INDIRECT($B$2&amp;$C$2&amp;$D$2),INDIRECT(K$5),K$6,サマリ_メンバ!$R$7:$R$446,$E30&amp;"*"))</f>
        <v>0</v>
      </c>
      <c r="L30" s="356"/>
      <c r="M30" s="62">
        <f ca="1">IF($C$2&amp;$D$2="当月MW","-",SUMIFS(INDIRECT($B$2&amp;$C$2&amp;$D$2),INDIRECT(M$5),M$6,サマリ_メンバ!$R$7:$R$446,$E30&amp;"*"))</f>
        <v>0</v>
      </c>
      <c r="N30" s="62">
        <f ca="1">IF($C$2&amp;$D$2="当月MW","-",SUMIFS(INDIRECT($B$2&amp;$C$2&amp;$D$2),INDIRECT(N$5),N$6,サマリ_メンバ!$R$7:$R$446,$E30&amp;"*"))</f>
        <v>0</v>
      </c>
      <c r="O30" s="62">
        <f ca="1">IF($C$2&amp;$D$2="当月MW","-",SUMIFS(INDIRECT($B$2&amp;$C$2&amp;$D$2),INDIRECT(O$5),O$6,サマリ_メンバ!$R$7:$R$446,$E30&amp;"*"))</f>
        <v>0</v>
      </c>
      <c r="P30" s="62">
        <f ca="1">IF($C$2&amp;$D$2="当月MW","-",SUMIFS(INDIRECT($B$2&amp;$C$2&amp;$D$2),INDIRECT(P$5),P$6,サマリ_メンバ!$R$7:$R$446,$E30&amp;"*"))</f>
        <v>0</v>
      </c>
      <c r="Q30" s="62">
        <f ca="1">IF($C$2&amp;$D$2="当月MW","-",SUMIFS(INDIRECT($B$2&amp;$C$2&amp;$D$2),INDIRECT(Q$5),Q$6,サマリ_メンバ!$R$7:$R$446,$E30&amp;"*"))</f>
        <v>0</v>
      </c>
      <c r="R30" s="62">
        <f ca="1">IF($C$2&amp;$D$2="当月MW","-",SUMIFS(INDIRECT($B$2&amp;$C$2&amp;$D$2),INDIRECT(R$5),R$6,サマリ_メンバ!$R$7:$R$446,$E30&amp;"*"))</f>
        <v>0</v>
      </c>
      <c r="S30" s="62">
        <f ca="1">IF($C$2&amp;$D$2="当月MW","-",SUMIFS(INDIRECT($B$2&amp;$C$2&amp;$D$2),INDIRECT(S$5),S$6,サマリ_メンバ!$R$7:$R$446,$E30&amp;"*"))</f>
        <v>0</v>
      </c>
      <c r="T30" s="62">
        <f ca="1">IF($C$2&amp;$D$2="当月MW","-",SUMIFS(INDIRECT($B$2&amp;$C$2&amp;$D$2),INDIRECT(T$5),T$6,サマリ_メンバ!$R$7:$R$446,$E30&amp;"*"))</f>
        <v>0</v>
      </c>
      <c r="U30" s="62">
        <f ca="1">IF($C$2&amp;$D$2="当月MW","-",SUMIFS(INDIRECT($B$2&amp;$C$2&amp;$D$2),INDIRECT(U$5),U$6,サマリ_メンバ!$R$7:$R$446,$E30&amp;"*"))</f>
        <v>0</v>
      </c>
      <c r="V30" s="62">
        <f ca="1">IF($C$2&amp;$D$2="当月MW","-",SUMIFS(INDIRECT($B$2&amp;$C$2&amp;$D$2),INDIRECT(V$5),V$6,サマリ_メンバ!$R$7:$R$446,$E30&amp;"*"))</f>
        <v>0</v>
      </c>
      <c r="W30" s="62">
        <f ca="1">IF($C$2&amp;$D$2="当月MW","-",SUMIFS(INDIRECT($B$2&amp;$C$2&amp;$D$2),INDIRECT(W$5),W$6,サマリ_メンバ!$R$7:$R$446,$E30&amp;"*"))</f>
        <v>0</v>
      </c>
      <c r="X30" s="62">
        <f ca="1">IF($C$2&amp;$D$2="当月MW","-",SUMIFS(INDIRECT($B$2&amp;$C$2&amp;$D$2),INDIRECT(X$5),X$6,サマリ_メンバ!$R$7:$R$446,$E30&amp;"*"))</f>
        <v>0</v>
      </c>
      <c r="Y30" s="59"/>
    </row>
    <row r="31" spans="1:25">
      <c r="A31" s="325">
        <v>25</v>
      </c>
      <c r="B31" s="75" t="s">
        <v>216</v>
      </c>
      <c r="C31" s="76" t="s">
        <v>215</v>
      </c>
      <c r="D31" s="74"/>
      <c r="E31" s="74" t="str">
        <f t="shared" si="3"/>
        <v>XXXXXX&gt;プロジェクトB&gt;</v>
      </c>
      <c r="F31" s="72">
        <f t="shared" ca="1" si="4"/>
        <v>0</v>
      </c>
      <c r="G31" s="355"/>
      <c r="H31" s="62">
        <f ca="1">IF($C$2&amp;$D$2="当月MW","-",SUMIFS(INDIRECT($B$2&amp;$C$2&amp;$D$2),INDIRECT(H$5),H$6,サマリ_メンバ!$R$7:$R$446,$E31&amp;"*"))</f>
        <v>0</v>
      </c>
      <c r="I31" s="62">
        <f ca="1">IF($C$2&amp;$D$2="当月MW","-",SUMIFS(INDIRECT($B$2&amp;$C$2&amp;$D$2),INDIRECT(I$5),I$6,サマリ_メンバ!$R$7:$R$446,$E31&amp;"*"))</f>
        <v>0</v>
      </c>
      <c r="J31" s="62">
        <f ca="1">IF($C$2&amp;$D$2="当月MW","-",SUMIFS(INDIRECT($B$2&amp;$C$2&amp;$D$2),INDIRECT(J$5),J$6,サマリ_メンバ!$R$7:$R$446,$E31&amp;"*"))</f>
        <v>0</v>
      </c>
      <c r="K31" s="62">
        <f ca="1">IF($C$2&amp;$D$2="当月MW","-",SUMIFS(INDIRECT($B$2&amp;$C$2&amp;$D$2),INDIRECT(K$5),K$6,サマリ_メンバ!$R$7:$R$446,$E31&amp;"*"))</f>
        <v>0</v>
      </c>
      <c r="L31" s="356"/>
      <c r="M31" s="62">
        <f ca="1">IF($C$2&amp;$D$2="当月MW","-",SUMIFS(INDIRECT($B$2&amp;$C$2&amp;$D$2),INDIRECT(M$5),M$6,サマリ_メンバ!$R$7:$R$446,$E31&amp;"*"))</f>
        <v>0</v>
      </c>
      <c r="N31" s="62">
        <f ca="1">IF($C$2&amp;$D$2="当月MW","-",SUMIFS(INDIRECT($B$2&amp;$C$2&amp;$D$2),INDIRECT(N$5),N$6,サマリ_メンバ!$R$7:$R$446,$E31&amp;"*"))</f>
        <v>0</v>
      </c>
      <c r="O31" s="62">
        <f ca="1">IF($C$2&amp;$D$2="当月MW","-",SUMIFS(INDIRECT($B$2&amp;$C$2&amp;$D$2),INDIRECT(O$5),O$6,サマリ_メンバ!$R$7:$R$446,$E31&amp;"*"))</f>
        <v>0</v>
      </c>
      <c r="P31" s="62">
        <f ca="1">IF($C$2&amp;$D$2="当月MW","-",SUMIFS(INDIRECT($B$2&amp;$C$2&amp;$D$2),INDIRECT(P$5),P$6,サマリ_メンバ!$R$7:$R$446,$E31&amp;"*"))</f>
        <v>0</v>
      </c>
      <c r="Q31" s="62">
        <f ca="1">IF($C$2&amp;$D$2="当月MW","-",SUMIFS(INDIRECT($B$2&amp;$C$2&amp;$D$2),INDIRECT(Q$5),Q$6,サマリ_メンバ!$R$7:$R$446,$E31&amp;"*"))</f>
        <v>0</v>
      </c>
      <c r="R31" s="62">
        <f ca="1">IF($C$2&amp;$D$2="当月MW","-",SUMIFS(INDIRECT($B$2&amp;$C$2&amp;$D$2),INDIRECT(R$5),R$6,サマリ_メンバ!$R$7:$R$446,$E31&amp;"*"))</f>
        <v>0</v>
      </c>
      <c r="S31" s="62">
        <f ca="1">IF($C$2&amp;$D$2="当月MW","-",SUMIFS(INDIRECT($B$2&amp;$C$2&amp;$D$2),INDIRECT(S$5),S$6,サマリ_メンバ!$R$7:$R$446,$E31&amp;"*"))</f>
        <v>0</v>
      </c>
      <c r="T31" s="62">
        <f ca="1">IF($C$2&amp;$D$2="当月MW","-",SUMIFS(INDIRECT($B$2&amp;$C$2&amp;$D$2),INDIRECT(T$5),T$6,サマリ_メンバ!$R$7:$R$446,$E31&amp;"*"))</f>
        <v>0</v>
      </c>
      <c r="U31" s="62">
        <f ca="1">IF($C$2&amp;$D$2="当月MW","-",SUMIFS(INDIRECT($B$2&amp;$C$2&amp;$D$2),INDIRECT(U$5),U$6,サマリ_メンバ!$R$7:$R$446,$E31&amp;"*"))</f>
        <v>0</v>
      </c>
      <c r="V31" s="62">
        <f ca="1">IF($C$2&amp;$D$2="当月MW","-",SUMIFS(INDIRECT($B$2&amp;$C$2&amp;$D$2),INDIRECT(V$5),V$6,サマリ_メンバ!$R$7:$R$446,$E31&amp;"*"))</f>
        <v>0</v>
      </c>
      <c r="W31" s="62">
        <f ca="1">IF($C$2&amp;$D$2="当月MW","-",SUMIFS(INDIRECT($B$2&amp;$C$2&amp;$D$2),INDIRECT(W$5),W$6,サマリ_メンバ!$R$7:$R$446,$E31&amp;"*"))</f>
        <v>0</v>
      </c>
      <c r="X31" s="62">
        <f ca="1">IF($C$2&amp;$D$2="当月MW","-",SUMIFS(INDIRECT($B$2&amp;$C$2&amp;$D$2),INDIRECT(X$5),X$6,サマリ_メンバ!$R$7:$R$446,$E31&amp;"*"))</f>
        <v>0</v>
      </c>
      <c r="Y31" s="59"/>
    </row>
    <row r="32" spans="1:25">
      <c r="A32" s="325">
        <v>26</v>
      </c>
      <c r="B32" s="75" t="s">
        <v>216</v>
      </c>
      <c r="C32" s="76" t="s">
        <v>126</v>
      </c>
      <c r="D32" s="74"/>
      <c r="E32" s="74" t="str">
        <f t="shared" si="3"/>
        <v>XXXXXX&gt;社内業務&gt;</v>
      </c>
      <c r="F32" s="72">
        <f t="shared" ca="1" si="4"/>
        <v>0</v>
      </c>
      <c r="G32" s="355"/>
      <c r="H32" s="62">
        <f ca="1">IF($C$2&amp;$D$2="当月MW","-",SUMIFS(INDIRECT($B$2&amp;$C$2&amp;$D$2),INDIRECT(H$5),H$6,サマリ_メンバ!$R$7:$R$446,$E32&amp;"*"))</f>
        <v>0</v>
      </c>
      <c r="I32" s="62">
        <f ca="1">IF($C$2&amp;$D$2="当月MW","-",SUMIFS(INDIRECT($B$2&amp;$C$2&amp;$D$2),INDIRECT(I$5),I$6,サマリ_メンバ!$R$7:$R$446,$E32&amp;"*"))</f>
        <v>0</v>
      </c>
      <c r="J32" s="62">
        <f ca="1">IF($C$2&amp;$D$2="当月MW","-",SUMIFS(INDIRECT($B$2&amp;$C$2&amp;$D$2),INDIRECT(J$5),J$6,サマリ_メンバ!$R$7:$R$446,$E32&amp;"*"))</f>
        <v>0</v>
      </c>
      <c r="K32" s="62">
        <f ca="1">IF($C$2&amp;$D$2="当月MW","-",SUMIFS(INDIRECT($B$2&amp;$C$2&amp;$D$2),INDIRECT(K$5),K$6,サマリ_メンバ!$R$7:$R$446,$E32&amp;"*"))</f>
        <v>0</v>
      </c>
      <c r="L32" s="356"/>
      <c r="M32" s="62">
        <f ca="1">IF($C$2&amp;$D$2="当月MW","-",SUMIFS(INDIRECT($B$2&amp;$C$2&amp;$D$2),INDIRECT(M$5),M$6,サマリ_メンバ!$R$7:$R$446,$E32&amp;"*"))</f>
        <v>0</v>
      </c>
      <c r="N32" s="62">
        <f ca="1">IF($C$2&amp;$D$2="当月MW","-",SUMIFS(INDIRECT($B$2&amp;$C$2&amp;$D$2),INDIRECT(N$5),N$6,サマリ_メンバ!$R$7:$R$446,$E32&amp;"*"))</f>
        <v>0</v>
      </c>
      <c r="O32" s="62">
        <f ca="1">IF($C$2&amp;$D$2="当月MW","-",SUMIFS(INDIRECT($B$2&amp;$C$2&amp;$D$2),INDIRECT(O$5),O$6,サマリ_メンバ!$R$7:$R$446,$E32&amp;"*"))</f>
        <v>0</v>
      </c>
      <c r="P32" s="62">
        <f ca="1">IF($C$2&amp;$D$2="当月MW","-",SUMIFS(INDIRECT($B$2&amp;$C$2&amp;$D$2),INDIRECT(P$5),P$6,サマリ_メンバ!$R$7:$R$446,$E32&amp;"*"))</f>
        <v>0</v>
      </c>
      <c r="Q32" s="62">
        <f ca="1">IF($C$2&amp;$D$2="当月MW","-",SUMIFS(INDIRECT($B$2&amp;$C$2&amp;$D$2),INDIRECT(Q$5),Q$6,サマリ_メンバ!$R$7:$R$446,$E32&amp;"*"))</f>
        <v>0</v>
      </c>
      <c r="R32" s="62">
        <f ca="1">IF($C$2&amp;$D$2="当月MW","-",SUMIFS(INDIRECT($B$2&amp;$C$2&amp;$D$2),INDIRECT(R$5),R$6,サマリ_メンバ!$R$7:$R$446,$E32&amp;"*"))</f>
        <v>0</v>
      </c>
      <c r="S32" s="62">
        <f ca="1">IF($C$2&amp;$D$2="当月MW","-",SUMIFS(INDIRECT($B$2&amp;$C$2&amp;$D$2),INDIRECT(S$5),S$6,サマリ_メンバ!$R$7:$R$446,$E32&amp;"*"))</f>
        <v>0</v>
      </c>
      <c r="T32" s="62">
        <f ca="1">IF($C$2&amp;$D$2="当月MW","-",SUMIFS(INDIRECT($B$2&amp;$C$2&amp;$D$2),INDIRECT(T$5),T$6,サマリ_メンバ!$R$7:$R$446,$E32&amp;"*"))</f>
        <v>0</v>
      </c>
      <c r="U32" s="62">
        <f ca="1">IF($C$2&amp;$D$2="当月MW","-",SUMIFS(INDIRECT($B$2&amp;$C$2&amp;$D$2),INDIRECT(U$5),U$6,サマリ_メンバ!$R$7:$R$446,$E32&amp;"*"))</f>
        <v>0</v>
      </c>
      <c r="V32" s="62">
        <f ca="1">IF($C$2&amp;$D$2="当月MW","-",SUMIFS(INDIRECT($B$2&amp;$C$2&amp;$D$2),INDIRECT(V$5),V$6,サマリ_メンバ!$R$7:$R$446,$E32&amp;"*"))</f>
        <v>0</v>
      </c>
      <c r="W32" s="62">
        <f ca="1">IF($C$2&amp;$D$2="当月MW","-",SUMIFS(INDIRECT($B$2&amp;$C$2&amp;$D$2),INDIRECT(W$5),W$6,サマリ_メンバ!$R$7:$R$446,$E32&amp;"*"))</f>
        <v>0</v>
      </c>
      <c r="X32" s="62">
        <f ca="1">IF($C$2&amp;$D$2="当月MW","-",SUMIFS(INDIRECT($B$2&amp;$C$2&amp;$D$2),INDIRECT(X$5),X$6,サマリ_メンバ!$R$7:$R$446,$E32&amp;"*"))</f>
        <v>0</v>
      </c>
      <c r="Y32" s="59"/>
    </row>
    <row r="33" spans="1:25">
      <c r="A33" s="325">
        <v>27</v>
      </c>
      <c r="B33" s="77" t="s">
        <v>217</v>
      </c>
      <c r="C33" s="76" t="s">
        <v>116</v>
      </c>
      <c r="D33" s="74"/>
      <c r="E33" s="74" t="str">
        <f t="shared" si="3"/>
        <v>XXXXXX&gt;休暇&gt;</v>
      </c>
      <c r="F33" s="72">
        <f t="shared" ca="1" si="4"/>
        <v>0</v>
      </c>
      <c r="G33" s="357"/>
      <c r="H33" s="62">
        <f ca="1">IF($C$2&amp;$D$2="当月MW","-",SUMIFS(INDIRECT($B$2&amp;$C$2&amp;$D$2),INDIRECT(H$5),H$6,サマリ_メンバ!$R$7:$R$446,$E33&amp;"*"))</f>
        <v>0</v>
      </c>
      <c r="I33" s="62">
        <f ca="1">IF($C$2&amp;$D$2="当月MW","-",SUMIFS(INDIRECT($B$2&amp;$C$2&amp;$D$2),INDIRECT(I$5),I$6,サマリ_メンバ!$R$7:$R$446,$E33&amp;"*"))</f>
        <v>0</v>
      </c>
      <c r="J33" s="62">
        <f ca="1">IF($C$2&amp;$D$2="当月MW","-",SUMIFS(INDIRECT($B$2&amp;$C$2&amp;$D$2),INDIRECT(J$5),J$6,サマリ_メンバ!$R$7:$R$446,$E33&amp;"*"))</f>
        <v>0</v>
      </c>
      <c r="K33" s="62">
        <f ca="1">IF($C$2&amp;$D$2="当月MW","-",SUMIFS(INDIRECT($B$2&amp;$C$2&amp;$D$2),INDIRECT(K$5),K$6,サマリ_メンバ!$R$7:$R$446,$E33&amp;"*"))</f>
        <v>0</v>
      </c>
      <c r="L33" s="358"/>
      <c r="M33" s="62">
        <f ca="1">IF($C$2&amp;$D$2="当月MW","-",SUMIFS(INDIRECT($B$2&amp;$C$2&amp;$D$2),INDIRECT(M$5),M$6,サマリ_メンバ!$R$7:$R$446,$E33&amp;"*"))</f>
        <v>0</v>
      </c>
      <c r="N33" s="62">
        <f ca="1">IF($C$2&amp;$D$2="当月MW","-",SUMIFS(INDIRECT($B$2&amp;$C$2&amp;$D$2),INDIRECT(N$5),N$6,サマリ_メンバ!$R$7:$R$446,$E33&amp;"*"))</f>
        <v>0</v>
      </c>
      <c r="O33" s="62">
        <f ca="1">IF($C$2&amp;$D$2="当月MW","-",SUMIFS(INDIRECT($B$2&amp;$C$2&amp;$D$2),INDIRECT(O$5),O$6,サマリ_メンバ!$R$7:$R$446,$E33&amp;"*"))</f>
        <v>0</v>
      </c>
      <c r="P33" s="62">
        <f ca="1">IF($C$2&amp;$D$2="当月MW","-",SUMIFS(INDIRECT($B$2&amp;$C$2&amp;$D$2),INDIRECT(P$5),P$6,サマリ_メンバ!$R$7:$R$446,$E33&amp;"*"))</f>
        <v>0</v>
      </c>
      <c r="Q33" s="62">
        <f ca="1">IF($C$2&amp;$D$2="当月MW","-",SUMIFS(INDIRECT($B$2&amp;$C$2&amp;$D$2),INDIRECT(Q$5),Q$6,サマリ_メンバ!$R$7:$R$446,$E33&amp;"*"))</f>
        <v>0</v>
      </c>
      <c r="R33" s="62">
        <f ca="1">IF($C$2&amp;$D$2="当月MW","-",SUMIFS(INDIRECT($B$2&amp;$C$2&amp;$D$2),INDIRECT(R$5),R$6,サマリ_メンバ!$R$7:$R$446,$E33&amp;"*"))</f>
        <v>0</v>
      </c>
      <c r="S33" s="62">
        <f ca="1">IF($C$2&amp;$D$2="当月MW","-",SUMIFS(INDIRECT($B$2&amp;$C$2&amp;$D$2),INDIRECT(S$5),S$6,サマリ_メンバ!$R$7:$R$446,$E33&amp;"*"))</f>
        <v>0</v>
      </c>
      <c r="T33" s="62">
        <f ca="1">IF($C$2&amp;$D$2="当月MW","-",SUMIFS(INDIRECT($B$2&amp;$C$2&amp;$D$2),INDIRECT(T$5),T$6,サマリ_メンバ!$R$7:$R$446,$E33&amp;"*"))</f>
        <v>0</v>
      </c>
      <c r="U33" s="62">
        <f ca="1">IF($C$2&amp;$D$2="当月MW","-",SUMIFS(INDIRECT($B$2&amp;$C$2&amp;$D$2),INDIRECT(U$5),U$6,サマリ_メンバ!$R$7:$R$446,$E33&amp;"*"))</f>
        <v>0</v>
      </c>
      <c r="V33" s="62">
        <f ca="1">IF($C$2&amp;$D$2="当月MW","-",SUMIFS(INDIRECT($B$2&amp;$C$2&amp;$D$2),INDIRECT(V$5),V$6,サマリ_メンバ!$R$7:$R$446,$E33&amp;"*"))</f>
        <v>0</v>
      </c>
      <c r="W33" s="62">
        <f ca="1">IF($C$2&amp;$D$2="当月MW","-",SUMIFS(INDIRECT($B$2&amp;$C$2&amp;$D$2),INDIRECT(W$5),W$6,サマリ_メンバ!$R$7:$R$446,$E33&amp;"*"))</f>
        <v>0</v>
      </c>
      <c r="X33" s="62">
        <f ca="1">IF($C$2&amp;$D$2="当月MW","-",SUMIFS(INDIRECT($B$2&amp;$C$2&amp;$D$2),INDIRECT(X$5),X$6,サマリ_メンバ!$R$7:$R$446,$E33&amp;"*"))</f>
        <v>0</v>
      </c>
      <c r="Y33" s="60"/>
    </row>
    <row r="34" spans="1:25">
      <c r="A34" s="121"/>
      <c r="B34" s="122"/>
      <c r="C34" s="122"/>
      <c r="D34" s="122"/>
      <c r="E34" s="122"/>
      <c r="F34" s="123"/>
      <c r="G34" s="123"/>
      <c r="H34" s="261"/>
      <c r="I34" s="261"/>
      <c r="J34" s="261"/>
      <c r="K34" s="261"/>
      <c r="L34" s="123"/>
      <c r="M34" s="122"/>
      <c r="N34" s="122"/>
      <c r="O34" s="122"/>
      <c r="P34" s="122"/>
      <c r="Q34" s="122"/>
      <c r="R34" s="122"/>
      <c r="S34" s="122"/>
      <c r="T34" s="122"/>
      <c r="U34" s="122"/>
      <c r="V34" s="261"/>
      <c r="W34" s="261"/>
      <c r="X34" s="122"/>
      <c r="Y34" s="124"/>
    </row>
  </sheetData>
  <autoFilter ref="A7:Y34" xr:uid="{00000000-0009-0000-0000-00000F000000}"/>
  <phoneticPr fontId="5"/>
  <conditionalFormatting sqref="F7:U34 X7:Y33 W34:Y34">
    <cfRule type="cellIs" dxfId="21" priority="13" operator="equal">
      <formula>0</formula>
    </cfRule>
  </conditionalFormatting>
  <conditionalFormatting sqref="W7">
    <cfRule type="cellIs" dxfId="20" priority="7" operator="equal">
      <formula>0</formula>
    </cfRule>
  </conditionalFormatting>
  <conditionalFormatting sqref="W8:W33">
    <cfRule type="cellIs" dxfId="19" priority="3" operator="equal">
      <formula>0</formula>
    </cfRule>
  </conditionalFormatting>
  <conditionalFormatting sqref="V7:V34">
    <cfRule type="cellIs" dxfId="18" priority="1" operator="equal">
      <formula>0</formula>
    </cfRule>
  </conditionalFormatting>
  <dataValidations count="2">
    <dataValidation type="list" allowBlank="1" showInputMessage="1" showErrorMessage="1" sqref="C2" xr:uid="{00000000-0002-0000-0F00-000000000000}">
      <formula1>集計基準</formula1>
    </dataValidation>
    <dataValidation type="list" allowBlank="1" showInputMessage="1" showErrorMessage="1" sqref="D2" xr:uid="{00000000-0002-0000-0F00-000001000000}">
      <formula1>INDIRECT("集計単位"&amp;$C$2)</formula1>
    </dataValidation>
  </dataValidations>
  <pageMargins left="0.7" right="0.7" top="0.75" bottom="0.75" header="0.3" footer="0.3"/>
  <pageSetup paperSize="9" scale="85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>
    <tabColor rgb="FFFFC000"/>
    <pageSetUpPr fitToPage="1"/>
  </sheetPr>
  <dimension ref="A1:AL217"/>
  <sheetViews>
    <sheetView showGridLines="0" zoomScaleNormal="100" workbookViewId="0">
      <pane xSplit="1" ySplit="7" topLeftCell="B17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ColWidth="4" defaultRowHeight="14.25" outlineLevelCol="1"/>
  <cols>
    <col min="1" max="1" width="4" style="5"/>
    <col min="2" max="4" width="8" style="5" customWidth="1"/>
    <col min="5" max="12" width="8" style="5" customWidth="1" outlineLevel="1"/>
    <col min="13" max="13" width="13.875" style="5" customWidth="1"/>
    <col min="14" max="14" width="22.625" style="293" customWidth="1"/>
    <col min="15" max="15" width="7.875" style="2" bestFit="1" customWidth="1"/>
    <col min="16" max="16" width="2.75" style="2" customWidth="1"/>
    <col min="17" max="20" width="7.875" style="5" customWidth="1" outlineLevel="1"/>
    <col min="21" max="21" width="2.75" style="2" customWidth="1"/>
    <col min="22" max="31" width="7.875" style="5" customWidth="1" outlineLevel="1"/>
    <col min="32" max="33" width="7.875" style="331" customWidth="1" outlineLevel="1"/>
    <col min="34" max="34" width="7.875" style="5" customWidth="1" outlineLevel="1"/>
    <col min="35" max="35" width="2.75" style="5" customWidth="1"/>
    <col min="36" max="16384" width="4" style="5"/>
  </cols>
  <sheetData>
    <row r="1" spans="1:38">
      <c r="A1" s="306" t="s">
        <v>496</v>
      </c>
    </row>
    <row r="2" spans="1:38">
      <c r="B2" s="305" t="s">
        <v>172</v>
      </c>
      <c r="C2" s="304" t="s">
        <v>581</v>
      </c>
      <c r="D2" s="126" t="s">
        <v>810</v>
      </c>
      <c r="G2" s="2"/>
      <c r="H2" s="2"/>
      <c r="I2" s="2"/>
      <c r="J2" s="2"/>
      <c r="K2" s="2"/>
      <c r="L2" s="2"/>
      <c r="N2" s="5"/>
      <c r="Q2" s="2"/>
      <c r="R2" s="2"/>
      <c r="S2" s="2"/>
      <c r="T2" s="46"/>
      <c r="U2" s="46"/>
      <c r="V2" s="46"/>
      <c r="W2" s="46"/>
      <c r="X2" s="2"/>
      <c r="AL2" s="46"/>
    </row>
    <row r="3" spans="1:38">
      <c r="O3" s="47"/>
      <c r="P3" s="47"/>
      <c r="Q3" s="48"/>
      <c r="R3" s="48"/>
      <c r="S3" s="48"/>
      <c r="T3" s="48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8"/>
    </row>
    <row r="4" spans="1:38">
      <c r="O4" s="94" t="s">
        <v>138</v>
      </c>
      <c r="P4" s="93"/>
      <c r="Q4" s="78" t="s">
        <v>495</v>
      </c>
      <c r="R4" s="50"/>
      <c r="S4" s="50"/>
      <c r="T4" s="50"/>
      <c r="U4" s="82"/>
      <c r="V4" s="83" t="s">
        <v>494</v>
      </c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84"/>
    </row>
    <row r="5" spans="1:38" hidden="1">
      <c r="O5" s="92"/>
      <c r="P5" s="88"/>
      <c r="Q5" s="86" t="s">
        <v>90</v>
      </c>
      <c r="R5" s="303" t="s">
        <v>90</v>
      </c>
      <c r="S5" s="303" t="s">
        <v>90</v>
      </c>
      <c r="T5" s="303" t="s">
        <v>90</v>
      </c>
      <c r="U5" s="55"/>
      <c r="V5" s="302" t="s">
        <v>91</v>
      </c>
      <c r="W5" s="302" t="s">
        <v>92</v>
      </c>
      <c r="X5" s="302" t="s">
        <v>92</v>
      </c>
      <c r="Y5" s="302" t="s">
        <v>92</v>
      </c>
      <c r="Z5" s="302" t="s">
        <v>92</v>
      </c>
      <c r="AA5" s="302" t="s">
        <v>92</v>
      </c>
      <c r="AB5" s="302" t="s">
        <v>92</v>
      </c>
      <c r="AC5" s="302" t="s">
        <v>92</v>
      </c>
      <c r="AD5" s="302" t="s">
        <v>92</v>
      </c>
      <c r="AE5" s="302" t="s">
        <v>92</v>
      </c>
      <c r="AF5" s="302" t="s">
        <v>92</v>
      </c>
      <c r="AG5" s="302" t="s">
        <v>92</v>
      </c>
      <c r="AH5" s="302" t="s">
        <v>92</v>
      </c>
      <c r="AI5" s="57"/>
    </row>
    <row r="6" spans="1:38">
      <c r="O6" s="92"/>
      <c r="P6" s="88"/>
      <c r="Q6" s="87" t="s">
        <v>14</v>
      </c>
      <c r="R6" s="301" t="s">
        <v>493</v>
      </c>
      <c r="S6" s="301" t="s">
        <v>492</v>
      </c>
      <c r="T6" s="301" t="s">
        <v>491</v>
      </c>
      <c r="U6" s="55"/>
      <c r="V6" s="300" t="s">
        <v>68</v>
      </c>
      <c r="W6" s="300" t="s">
        <v>69</v>
      </c>
      <c r="X6" s="300" t="s">
        <v>71</v>
      </c>
      <c r="Y6" s="300" t="s">
        <v>73</v>
      </c>
      <c r="Z6" s="300" t="s">
        <v>74</v>
      </c>
      <c r="AA6" s="300" t="s">
        <v>76</v>
      </c>
      <c r="AB6" s="300" t="s">
        <v>77</v>
      </c>
      <c r="AC6" s="300" t="s">
        <v>78</v>
      </c>
      <c r="AD6" s="300" t="s">
        <v>79</v>
      </c>
      <c r="AE6" s="300" t="s">
        <v>655</v>
      </c>
      <c r="AF6" s="300" t="s">
        <v>1322</v>
      </c>
      <c r="AG6" s="300" t="s">
        <v>665</v>
      </c>
      <c r="AH6" s="300" t="s">
        <v>666</v>
      </c>
      <c r="AI6" s="57"/>
    </row>
    <row r="7" spans="1:38">
      <c r="A7" s="322" t="s">
        <v>347</v>
      </c>
      <c r="B7" s="322" t="s">
        <v>0</v>
      </c>
      <c r="C7" s="322" t="s">
        <v>1</v>
      </c>
      <c r="D7" s="322" t="s">
        <v>2</v>
      </c>
      <c r="E7" s="299" t="s">
        <v>3</v>
      </c>
      <c r="F7" s="299" t="s">
        <v>4</v>
      </c>
      <c r="G7" s="299" t="s">
        <v>5</v>
      </c>
      <c r="H7" s="299" t="s">
        <v>6</v>
      </c>
      <c r="I7" s="299" t="s">
        <v>7</v>
      </c>
      <c r="J7" s="299" t="s">
        <v>190</v>
      </c>
      <c r="K7" s="299" t="s">
        <v>191</v>
      </c>
      <c r="L7" s="298" t="s">
        <v>210</v>
      </c>
      <c r="M7" s="323" t="s">
        <v>211</v>
      </c>
      <c r="N7" s="324" t="s">
        <v>81</v>
      </c>
      <c r="O7" s="297">
        <f t="shared" ref="O7" ca="1" si="0">SUM(Q7:T7)</f>
        <v>0</v>
      </c>
      <c r="P7" s="89"/>
      <c r="Q7" s="95">
        <f ca="1">SUBTOTAL(9,Q8:Q207)</f>
        <v>0</v>
      </c>
      <c r="R7" s="95">
        <f ca="1">SUBTOTAL(9,R8:R207)</f>
        <v>0</v>
      </c>
      <c r="S7" s="95">
        <f ca="1">SUBTOTAL(9,S8:S207)</f>
        <v>0</v>
      </c>
      <c r="T7" s="95">
        <f ca="1">SUBTOTAL(9,T8:T207)</f>
        <v>0</v>
      </c>
      <c r="U7" s="97"/>
      <c r="V7" s="296">
        <f ca="1">SUBTOTAL(9,V8:V207)</f>
        <v>0</v>
      </c>
      <c r="W7" s="296">
        <f t="shared" ref="W7:AH7" ca="1" si="1">SUBTOTAL(9,W8:W207)</f>
        <v>0</v>
      </c>
      <c r="X7" s="296">
        <f t="shared" ca="1" si="1"/>
        <v>0</v>
      </c>
      <c r="Y7" s="296">
        <f t="shared" ca="1" si="1"/>
        <v>0</v>
      </c>
      <c r="Z7" s="296">
        <f t="shared" ca="1" si="1"/>
        <v>0</v>
      </c>
      <c r="AA7" s="296">
        <f t="shared" ca="1" si="1"/>
        <v>0</v>
      </c>
      <c r="AB7" s="296">
        <f t="shared" ca="1" si="1"/>
        <v>0</v>
      </c>
      <c r="AC7" s="296">
        <f t="shared" ca="1" si="1"/>
        <v>0</v>
      </c>
      <c r="AD7" s="296">
        <f t="shared" ca="1" si="1"/>
        <v>0</v>
      </c>
      <c r="AE7" s="296">
        <f t="shared" ca="1" si="1"/>
        <v>0</v>
      </c>
      <c r="AF7" s="296">
        <f t="shared" ref="AF7" ca="1" si="2">SUBTOTAL(9,AF8:AF207)</f>
        <v>0</v>
      </c>
      <c r="AG7" s="296">
        <f t="shared" ref="AG7" ca="1" si="3">SUBTOTAL(9,AG8:AG207)</f>
        <v>0</v>
      </c>
      <c r="AH7" s="296">
        <f t="shared" ca="1" si="1"/>
        <v>0</v>
      </c>
      <c r="AI7" s="79"/>
    </row>
    <row r="8" spans="1:38" ht="42.75">
      <c r="A8" s="240">
        <f t="shared" ref="A8:A39" si="4">ROW()-7</f>
        <v>1</v>
      </c>
      <c r="B8" s="295" t="str">
        <f>IF(ISBLANK($M8),"",VLOOKUP($M8,サマリ_メンバ!$A$7:$Q$446,5,FALSE))</f>
        <v>STAR_MF</v>
      </c>
      <c r="C8" s="295" t="str">
        <f>IF(ISBLANK($M8),"",VLOOKUP($M8,サマリ_メンバ!$A$7:$Q$446,6,FALSE)&amp;"")</f>
        <v>MFデザイン</v>
      </c>
      <c r="D8" s="295" t="str">
        <f>IF(ISBLANK($M8),"",VLOOKUP($M8,サマリ_メンバ!$A$7:$Q$446,7,FALSE)&amp;"")</f>
        <v>かんたん口座開設アプリ</v>
      </c>
      <c r="E8" s="295" t="str">
        <f>IF(ISBLANK($M8),"",VLOOKUP($M8,サマリ_メンバ!$A$7:$Q$446,8,FALSE)&amp;"")</f>
        <v>打合せ</v>
      </c>
      <c r="F8" s="295" t="str">
        <f>IF(ISBLANK($M8),"",VLOOKUP($M8,サマリ_メンバ!$A$7:$Q$446,9,FALSE)&amp;"")</f>
        <v>外部</v>
      </c>
      <c r="G8" s="295" t="str">
        <f>IF(ISBLANK($M8),"",VLOOKUP($M8,サマリ_メンバ!$A$7:$Q$446,10,FALSE)&amp;"")</f>
        <v/>
      </c>
      <c r="H8" s="295" t="str">
        <f>IF(ISBLANK($M8),"",VLOOKUP($M8,サマリ_メンバ!$A$7:$Q$446,11,FALSE)&amp;"")</f>
        <v/>
      </c>
      <c r="I8" s="295" t="str">
        <f>IF(ISBLANK($M8),"",VLOOKUP($M8,サマリ_メンバ!$A$7:$Q$446,12,FALSE)&amp;"")</f>
        <v/>
      </c>
      <c r="J8" s="295" t="str">
        <f>IF(ISBLANK($M8),"",VLOOKUP($M8,サマリ_メンバ!$A$7:$Q$446,13,FALSE)&amp;"")</f>
        <v/>
      </c>
      <c r="K8" s="295" t="str">
        <f>IF(ISBLANK($M8),"",VLOOKUP($M8,サマリ_メンバ!$A$7:$Q$446,14,FALSE)&amp;"")</f>
        <v/>
      </c>
      <c r="L8" s="295" t="str">
        <f>IF(ISBLANK($M8),"",VLOOKUP($M8,サマリ_メンバ!$A$7:$Q$446,15,FALSE)&amp;"")</f>
        <v>-</v>
      </c>
      <c r="M8" s="133" t="s">
        <v>389</v>
      </c>
      <c r="N8" s="295" t="str">
        <f>IF(ISBLANK($M8),"",VLOOKUP(M8,サマリ_メンバ!$A$7:$Q$446,17,FALSE))</f>
        <v>外部打ち合わせ</v>
      </c>
      <c r="O8" s="72">
        <f t="shared" ref="O8:O39" ca="1" si="5">SUM(Q8:T8)</f>
        <v>0</v>
      </c>
      <c r="P8" s="90"/>
      <c r="Q8" s="281">
        <f ca="1">IF(ISBLANK($M8),"-",IF($C$2&amp;$D$2="当月MW","-",SUMIFS(INDIRECT($B$2&amp;$C$2&amp;$D$2),INDIRECT(Q$5),Q$6,サマリ_メンバ!$P$7:$P$446,$M8)))</f>
        <v>0</v>
      </c>
      <c r="R8" s="281">
        <f ca="1">IF(ISBLANK($M8),"-",IF($C$2&amp;$D$2="当月MW","-",SUMIFS(INDIRECT($B$2&amp;$C$2&amp;$D$2),INDIRECT(R$5),R$6,サマリ_メンバ!$P$7:$P$446,$M8)))</f>
        <v>0</v>
      </c>
      <c r="S8" s="281">
        <f ca="1">IF(ISBLANK($M8),"-",IF($C$2&amp;$D$2="当月MW","-",SUMIFS(INDIRECT($B$2&amp;$C$2&amp;$D$2),INDIRECT(S$5),S$6,サマリ_メンバ!$P$7:$P$446,$M8)))</f>
        <v>0</v>
      </c>
      <c r="T8" s="281">
        <f ca="1">IF(ISBLANK($M8),"-",IF($C$2&amp;$D$2="当月MW","-",SUMIFS(INDIRECT($B$2&amp;$C$2&amp;$D$2),INDIRECT(T$5),T$6,サマリ_メンバ!$P$7:$P$446,$M8)))</f>
        <v>0</v>
      </c>
      <c r="U8" s="80"/>
      <c r="V8" s="281">
        <f ca="1">IF(ISBLANK($M8),"-",IF($C$2&amp;$D$2="当月MW","-",SUMIFS(INDIRECT($B$2&amp;$C$2&amp;$D$2),INDIRECT(V$5),V$6,サマリ_メンバ!$P$7:$P$446,$M8)))</f>
        <v>0</v>
      </c>
      <c r="W8" s="281">
        <f ca="1">IF(ISBLANK($M8),"-",IF($C$2&amp;$D$2="当月MW","-",SUMIFS(INDIRECT($B$2&amp;$C$2&amp;$D$2),INDIRECT(W$5),W$6,サマリ_メンバ!$P$7:$P$446,$M8)))</f>
        <v>0</v>
      </c>
      <c r="X8" s="281">
        <f ca="1">IF(ISBLANK($M8),"-",IF($C$2&amp;$D$2="当月MW","-",SUMIFS(INDIRECT($B$2&amp;$C$2&amp;$D$2),INDIRECT(X$5),X$6,サマリ_メンバ!$P$7:$P$446,$M8)))</f>
        <v>0</v>
      </c>
      <c r="Y8" s="281">
        <f ca="1">IF(ISBLANK($M8),"-",IF($C$2&amp;$D$2="当月MW","-",SUMIFS(INDIRECT($B$2&amp;$C$2&amp;$D$2),INDIRECT(Y$5),Y$6,サマリ_メンバ!$P$7:$P$446,$M8)))</f>
        <v>0</v>
      </c>
      <c r="Z8" s="281">
        <f ca="1">IF(ISBLANK($M8),"-",IF($C$2&amp;$D$2="当月MW","-",SUMIFS(INDIRECT($B$2&amp;$C$2&amp;$D$2),INDIRECT(Z$5),Z$6,サマリ_メンバ!$P$7:$P$446,$M8)))</f>
        <v>0</v>
      </c>
      <c r="AA8" s="281">
        <f ca="1">IF(ISBLANK($M8),"-",IF($C$2&amp;$D$2="当月MW","-",SUMIFS(INDIRECT($B$2&amp;$C$2&amp;$D$2),INDIRECT(AA$5),AA$6,サマリ_メンバ!$P$7:$P$446,$M8)))</f>
        <v>0</v>
      </c>
      <c r="AB8" s="281">
        <f ca="1">IF(ISBLANK($M8),"-",IF($C$2&amp;$D$2="当月MW","-",SUMIFS(INDIRECT($B$2&amp;$C$2&amp;$D$2),INDIRECT(AB$5),AB$6,サマリ_メンバ!$P$7:$P$446,$M8)))</f>
        <v>0</v>
      </c>
      <c r="AC8" s="281">
        <f ca="1">IF(ISBLANK($M8),"-",IF($C$2&amp;$D$2="当月MW","-",SUMIFS(INDIRECT($B$2&amp;$C$2&amp;$D$2),INDIRECT(AC$5),AC$6,サマリ_メンバ!$P$7:$P$446,$M8)))</f>
        <v>0</v>
      </c>
      <c r="AD8" s="281">
        <f ca="1">IF(ISBLANK($M8),"-",IF($C$2&amp;$D$2="当月MW","-",SUMIFS(INDIRECT($B$2&amp;$C$2&amp;$D$2),INDIRECT(AD$5),AD$6,サマリ_メンバ!$P$7:$P$446,$M8)))</f>
        <v>0</v>
      </c>
      <c r="AE8" s="281">
        <f ca="1">IF(ISBLANK($M8),"-",IF($C$2&amp;$D$2="当月MW","-",SUMIFS(INDIRECT($B$2&amp;$C$2&amp;$D$2),INDIRECT(AE$5),AE$6,サマリ_メンバ!$P$7:$P$446,$M8)))</f>
        <v>0</v>
      </c>
      <c r="AF8" s="281">
        <f ca="1">IF(ISBLANK($M8),"-",IF($C$2&amp;$D$2="当月MW","-",SUMIFS(INDIRECT($B$2&amp;$C$2&amp;$D$2),INDIRECT(AF$5),AF$6,サマリ_メンバ!$P$7:$P$446,$M8)))</f>
        <v>0</v>
      </c>
      <c r="AG8" s="281">
        <f ca="1">IF(ISBLANK($M8),"-",IF($C$2&amp;$D$2="当月MW","-",SUMIFS(INDIRECT($B$2&amp;$C$2&amp;$D$2),INDIRECT(AG$5),AG$6,サマリ_メンバ!$P$7:$P$446,$M8)))</f>
        <v>0</v>
      </c>
      <c r="AH8" s="281">
        <f ca="1">IF(ISBLANK($M8),"-",IF($C$2&amp;$D$2="当月MW","-",SUMIFS(INDIRECT($B$2&amp;$C$2&amp;$D$2),INDIRECT(AH$5),AH$6,サマリ_メンバ!$P$7:$P$446,$M8)))</f>
        <v>0</v>
      </c>
      <c r="AI8" s="59"/>
    </row>
    <row r="9" spans="1:38" ht="42.75">
      <c r="A9" s="240">
        <f t="shared" si="4"/>
        <v>2</v>
      </c>
      <c r="B9" s="295" t="str">
        <f>IF(ISBLANK($M9),"",VLOOKUP($M9,サマリ_メンバ!$A$7:$Q$446,5,FALSE))</f>
        <v>STAR_MF</v>
      </c>
      <c r="C9" s="295" t="str">
        <f>IF(ISBLANK($M9),"",VLOOKUP($M9,サマリ_メンバ!$A$7:$Q$446,6,FALSE)&amp;"")</f>
        <v>MFデザイン</v>
      </c>
      <c r="D9" s="295" t="str">
        <f>IF(ISBLANK($M9),"",VLOOKUP($M9,サマリ_メンバ!$A$7:$Q$446,7,FALSE)&amp;"")</f>
        <v>かんたん口座開設アプリ</v>
      </c>
      <c r="E9" s="295" t="str">
        <f>IF(ISBLANK($M9),"",VLOOKUP($M9,サマリ_メンバ!$A$7:$Q$446,8,FALSE)&amp;"")</f>
        <v>打合せ</v>
      </c>
      <c r="F9" s="295" t="str">
        <f>IF(ISBLANK($M9),"",VLOOKUP($M9,サマリ_メンバ!$A$7:$Q$446,9,FALSE)&amp;"")</f>
        <v>内部</v>
      </c>
      <c r="G9" s="295" t="str">
        <f>IF(ISBLANK($M9),"",VLOOKUP($M9,サマリ_メンバ!$A$7:$Q$446,10,FALSE)&amp;"")</f>
        <v/>
      </c>
      <c r="H9" s="295" t="str">
        <f>IF(ISBLANK($M9),"",VLOOKUP($M9,サマリ_メンバ!$A$7:$Q$446,11,FALSE)&amp;"")</f>
        <v/>
      </c>
      <c r="I9" s="295" t="str">
        <f>IF(ISBLANK($M9),"",VLOOKUP($M9,サマリ_メンバ!$A$7:$Q$446,12,FALSE)&amp;"")</f>
        <v/>
      </c>
      <c r="J9" s="295" t="str">
        <f>IF(ISBLANK($M9),"",VLOOKUP($M9,サマリ_メンバ!$A$7:$Q$446,13,FALSE)&amp;"")</f>
        <v/>
      </c>
      <c r="K9" s="295" t="str">
        <f>IF(ISBLANK($M9),"",VLOOKUP($M9,サマリ_メンバ!$A$7:$Q$446,14,FALSE)&amp;"")</f>
        <v/>
      </c>
      <c r="L9" s="295" t="str">
        <f>IF(ISBLANK($M9),"",VLOOKUP($M9,サマリ_メンバ!$A$7:$Q$446,15,FALSE)&amp;"")</f>
        <v>-</v>
      </c>
      <c r="M9" s="133" t="s">
        <v>525</v>
      </c>
      <c r="N9" s="295" t="str">
        <f>IF(ISBLANK($M9),"",VLOOKUP(M9,サマリ_メンバ!$A$7:$Q$446,17,FALSE))</f>
        <v>内部打合せ</v>
      </c>
      <c r="O9" s="72">
        <f t="shared" ca="1" si="5"/>
        <v>0</v>
      </c>
      <c r="P9" s="90"/>
      <c r="Q9" s="281">
        <f ca="1">IF(ISBLANK($M9),"-",IF($C$2&amp;$D$2="当月MW","-",SUMIFS(INDIRECT($B$2&amp;$C$2&amp;$D$2),INDIRECT(Q$5),Q$6,サマリ_メンバ!$P$7:$P$446,$M9)))</f>
        <v>0</v>
      </c>
      <c r="R9" s="281">
        <f ca="1">IF(ISBLANK($M9),"-",IF($C$2&amp;$D$2="当月MW","-",SUMIFS(INDIRECT($B$2&amp;$C$2&amp;$D$2),INDIRECT(R$5),R$6,サマリ_メンバ!$P$7:$P$446,$M9)))</f>
        <v>0</v>
      </c>
      <c r="S9" s="281">
        <f ca="1">IF(ISBLANK($M9),"-",IF($C$2&amp;$D$2="当月MW","-",SUMIFS(INDIRECT($B$2&amp;$C$2&amp;$D$2),INDIRECT(S$5),S$6,サマリ_メンバ!$P$7:$P$446,$M9)))</f>
        <v>0</v>
      </c>
      <c r="T9" s="281">
        <f ca="1">IF(ISBLANK($M9),"-",IF($C$2&amp;$D$2="当月MW","-",SUMIFS(INDIRECT($B$2&amp;$C$2&amp;$D$2),INDIRECT(T$5),T$6,サマリ_メンバ!$P$7:$P$446,$M9)))</f>
        <v>0</v>
      </c>
      <c r="U9" s="80"/>
      <c r="V9" s="281">
        <f ca="1">IF(ISBLANK($M9),"-",IF($C$2&amp;$D$2="当月MW","-",SUMIFS(INDIRECT($B$2&amp;$C$2&amp;$D$2),INDIRECT(V$5),V$6,サマリ_メンバ!$P$7:$P$446,$M9)))</f>
        <v>0</v>
      </c>
      <c r="W9" s="281">
        <f ca="1">IF(ISBLANK($M9),"-",IF($C$2&amp;$D$2="当月MW","-",SUMIFS(INDIRECT($B$2&amp;$C$2&amp;$D$2),INDIRECT(W$5),W$6,サマリ_メンバ!$P$7:$P$446,$M9)))</f>
        <v>0</v>
      </c>
      <c r="X9" s="281">
        <f ca="1">IF(ISBLANK($M9),"-",IF($C$2&amp;$D$2="当月MW","-",SUMIFS(INDIRECT($B$2&amp;$C$2&amp;$D$2),INDIRECT(X$5),X$6,サマリ_メンバ!$P$7:$P$446,$M9)))</f>
        <v>0</v>
      </c>
      <c r="Y9" s="281">
        <f ca="1">IF(ISBLANK($M9),"-",IF($C$2&amp;$D$2="当月MW","-",SUMIFS(INDIRECT($B$2&amp;$C$2&amp;$D$2),INDIRECT(Y$5),Y$6,サマリ_メンバ!$P$7:$P$446,$M9)))</f>
        <v>0</v>
      </c>
      <c r="Z9" s="281">
        <f ca="1">IF(ISBLANK($M9),"-",IF($C$2&amp;$D$2="当月MW","-",SUMIFS(INDIRECT($B$2&amp;$C$2&amp;$D$2),INDIRECT(Z$5),Z$6,サマリ_メンバ!$P$7:$P$446,$M9)))</f>
        <v>0</v>
      </c>
      <c r="AA9" s="281">
        <f ca="1">IF(ISBLANK($M9),"-",IF($C$2&amp;$D$2="当月MW","-",SUMIFS(INDIRECT($B$2&amp;$C$2&amp;$D$2),INDIRECT(AA$5),AA$6,サマリ_メンバ!$P$7:$P$446,$M9)))</f>
        <v>0</v>
      </c>
      <c r="AB9" s="281">
        <f ca="1">IF(ISBLANK($M9),"-",IF($C$2&amp;$D$2="当月MW","-",SUMIFS(INDIRECT($B$2&amp;$C$2&amp;$D$2),INDIRECT(AB$5),AB$6,サマリ_メンバ!$P$7:$P$446,$M9)))</f>
        <v>0</v>
      </c>
      <c r="AC9" s="281">
        <f ca="1">IF(ISBLANK($M9),"-",IF($C$2&amp;$D$2="当月MW","-",SUMIFS(INDIRECT($B$2&amp;$C$2&amp;$D$2),INDIRECT(AC$5),AC$6,サマリ_メンバ!$P$7:$P$446,$M9)))</f>
        <v>0</v>
      </c>
      <c r="AD9" s="281">
        <f ca="1">IF(ISBLANK($M9),"-",IF($C$2&amp;$D$2="当月MW","-",SUMIFS(INDIRECT($B$2&amp;$C$2&amp;$D$2),INDIRECT(AD$5),AD$6,サマリ_メンバ!$P$7:$P$446,$M9)))</f>
        <v>0</v>
      </c>
      <c r="AE9" s="281">
        <f ca="1">IF(ISBLANK($M9),"-",IF($C$2&amp;$D$2="当月MW","-",SUMIFS(INDIRECT($B$2&amp;$C$2&amp;$D$2),INDIRECT(AE$5),AE$6,サマリ_メンバ!$P$7:$P$446,$M9)))</f>
        <v>0</v>
      </c>
      <c r="AF9" s="281">
        <f ca="1">IF(ISBLANK($M9),"-",IF($C$2&amp;$D$2="当月MW","-",SUMIFS(INDIRECT($B$2&amp;$C$2&amp;$D$2),INDIRECT(AF$5),AF$6,サマリ_メンバ!$P$7:$P$446,$M9)))</f>
        <v>0</v>
      </c>
      <c r="AG9" s="281">
        <f ca="1">IF(ISBLANK($M9),"-",IF($C$2&amp;$D$2="当月MW","-",SUMIFS(INDIRECT($B$2&amp;$C$2&amp;$D$2),INDIRECT(AG$5),AG$6,サマリ_メンバ!$P$7:$P$446,$M9)))</f>
        <v>0</v>
      </c>
      <c r="AH9" s="281">
        <f ca="1">IF(ISBLANK($M9),"-",IF($C$2&amp;$D$2="当月MW","-",SUMIFS(INDIRECT($B$2&amp;$C$2&amp;$D$2),INDIRECT(AH$5),AH$6,サマリ_メンバ!$P$7:$P$446,$M9)))</f>
        <v>0</v>
      </c>
      <c r="AI9" s="59"/>
    </row>
    <row r="10" spans="1:38">
      <c r="A10" s="240">
        <f t="shared" si="4"/>
        <v>3</v>
      </c>
      <c r="B10" s="295" t="str">
        <f>IF(ISBLANK($M10),"",VLOOKUP($M10,サマリ_メンバ!$A$7:$Q$446,5,FALSE))</f>
        <v>APF</v>
      </c>
      <c r="C10" s="295" t="str">
        <f>IF(ISBLANK($M10),"",VLOOKUP($M10,サマリ_メンバ!$A$7:$Q$446,6,FALSE)&amp;"")</f>
        <v>Flash脱却</v>
      </c>
      <c r="D10" s="295" t="str">
        <f>IF(ISBLANK($M10),"",VLOOKUP($M10,サマリ_メンバ!$A$7:$Q$446,7,FALSE)&amp;"")</f>
        <v>打合せ</v>
      </c>
      <c r="E10" s="295" t="str">
        <f>IF(ISBLANK($M10),"",VLOOKUP($M10,サマリ_メンバ!$A$7:$Q$446,8,FALSE)&amp;"")</f>
        <v>内部</v>
      </c>
      <c r="F10" s="295" t="str">
        <f>IF(ISBLANK($M10),"",VLOOKUP($M10,サマリ_メンバ!$A$7:$Q$446,9,FALSE)&amp;"")</f>
        <v/>
      </c>
      <c r="G10" s="295" t="str">
        <f>IF(ISBLANK($M10),"",VLOOKUP($M10,サマリ_メンバ!$A$7:$Q$446,10,FALSE)&amp;"")</f>
        <v/>
      </c>
      <c r="H10" s="295" t="str">
        <f>IF(ISBLANK($M10),"",VLOOKUP($M10,サマリ_メンバ!$A$7:$Q$446,11,FALSE)&amp;"")</f>
        <v/>
      </c>
      <c r="I10" s="295" t="str">
        <f>IF(ISBLANK($M10),"",VLOOKUP($M10,サマリ_メンバ!$A$7:$Q$446,12,FALSE)&amp;"")</f>
        <v/>
      </c>
      <c r="J10" s="295" t="str">
        <f>IF(ISBLANK($M10),"",VLOOKUP($M10,サマリ_メンバ!$A$7:$Q$446,13,FALSE)&amp;"")</f>
        <v/>
      </c>
      <c r="K10" s="295" t="str">
        <f>IF(ISBLANK($M10),"",VLOOKUP($M10,サマリ_メンバ!$A$7:$Q$446,14,FALSE)&amp;"")</f>
        <v/>
      </c>
      <c r="L10" s="295" t="str">
        <f>IF(ISBLANK($M10),"",VLOOKUP($M10,サマリ_メンバ!$A$7:$Q$446,15,FALSE)&amp;"")</f>
        <v>-</v>
      </c>
      <c r="M10" s="133" t="s">
        <v>791</v>
      </c>
      <c r="N10" s="295" t="str">
        <f>IF(ISBLANK($M10),"",VLOOKUP(M10,サマリ_メンバ!$A$7:$Q$446,17,FALSE))</f>
        <v>打合せ</v>
      </c>
      <c r="O10" s="72">
        <f t="shared" ca="1" si="5"/>
        <v>0</v>
      </c>
      <c r="P10" s="90"/>
      <c r="Q10" s="281">
        <f ca="1">IF(ISBLANK($M10),"-",IF($C$2&amp;$D$2="当月MW","-",SUMIFS(INDIRECT($B$2&amp;$C$2&amp;$D$2),INDIRECT(Q$5),Q$6,サマリ_メンバ!$P$7:$P$446,$M10)))</f>
        <v>0</v>
      </c>
      <c r="R10" s="281">
        <f ca="1">IF(ISBLANK($M10),"-",IF($C$2&amp;$D$2="当月MW","-",SUMIFS(INDIRECT($B$2&amp;$C$2&amp;$D$2),INDIRECT(R$5),R$6,サマリ_メンバ!$P$7:$P$446,$M10)))</f>
        <v>0</v>
      </c>
      <c r="S10" s="281">
        <f ca="1">IF(ISBLANK($M10),"-",IF($C$2&amp;$D$2="当月MW","-",SUMIFS(INDIRECT($B$2&amp;$C$2&amp;$D$2),INDIRECT(S$5),S$6,サマリ_メンバ!$P$7:$P$446,$M10)))</f>
        <v>0</v>
      </c>
      <c r="T10" s="281">
        <f ca="1">IF(ISBLANK($M10),"-",IF($C$2&amp;$D$2="当月MW","-",SUMIFS(INDIRECT($B$2&amp;$C$2&amp;$D$2),INDIRECT(T$5),T$6,サマリ_メンバ!$P$7:$P$446,$M10)))</f>
        <v>0</v>
      </c>
      <c r="U10" s="80"/>
      <c r="V10" s="281">
        <f ca="1">IF(ISBLANK($M10),"-",IF($C$2&amp;$D$2="当月MW","-",SUMIFS(INDIRECT($B$2&amp;$C$2&amp;$D$2),INDIRECT(V$5),V$6,サマリ_メンバ!$P$7:$P$446,$M10)))</f>
        <v>0</v>
      </c>
      <c r="W10" s="281">
        <f ca="1">IF(ISBLANK($M10),"-",IF($C$2&amp;$D$2="当月MW","-",SUMIFS(INDIRECT($B$2&amp;$C$2&amp;$D$2),INDIRECT(W$5),W$6,サマリ_メンバ!$P$7:$P$446,$M10)))</f>
        <v>0</v>
      </c>
      <c r="X10" s="281">
        <f ca="1">IF(ISBLANK($M10),"-",IF($C$2&amp;$D$2="当月MW","-",SUMIFS(INDIRECT($B$2&amp;$C$2&amp;$D$2),INDIRECT(X$5),X$6,サマリ_メンバ!$P$7:$P$446,$M10)))</f>
        <v>0</v>
      </c>
      <c r="Y10" s="281">
        <f ca="1">IF(ISBLANK($M10),"-",IF($C$2&amp;$D$2="当月MW","-",SUMIFS(INDIRECT($B$2&amp;$C$2&amp;$D$2),INDIRECT(Y$5),Y$6,サマリ_メンバ!$P$7:$P$446,$M10)))</f>
        <v>0</v>
      </c>
      <c r="Z10" s="281">
        <f ca="1">IF(ISBLANK($M10),"-",IF($C$2&amp;$D$2="当月MW","-",SUMIFS(INDIRECT($B$2&amp;$C$2&amp;$D$2),INDIRECT(Z$5),Z$6,サマリ_メンバ!$P$7:$P$446,$M10)))</f>
        <v>0</v>
      </c>
      <c r="AA10" s="281">
        <f ca="1">IF(ISBLANK($M10),"-",IF($C$2&amp;$D$2="当月MW","-",SUMIFS(INDIRECT($B$2&amp;$C$2&amp;$D$2),INDIRECT(AA$5),AA$6,サマリ_メンバ!$P$7:$P$446,$M10)))</f>
        <v>0</v>
      </c>
      <c r="AB10" s="281">
        <f ca="1">IF(ISBLANK($M10),"-",IF($C$2&amp;$D$2="当月MW","-",SUMIFS(INDIRECT($B$2&amp;$C$2&amp;$D$2),INDIRECT(AB$5),AB$6,サマリ_メンバ!$P$7:$P$446,$M10)))</f>
        <v>0</v>
      </c>
      <c r="AC10" s="281">
        <f ca="1">IF(ISBLANK($M10),"-",IF($C$2&amp;$D$2="当月MW","-",SUMIFS(INDIRECT($B$2&amp;$C$2&amp;$D$2),INDIRECT(AC$5),AC$6,サマリ_メンバ!$P$7:$P$446,$M10)))</f>
        <v>0</v>
      </c>
      <c r="AD10" s="281">
        <f ca="1">IF(ISBLANK($M10),"-",IF($C$2&amp;$D$2="当月MW","-",SUMIFS(INDIRECT($B$2&amp;$C$2&amp;$D$2),INDIRECT(AD$5),AD$6,サマリ_メンバ!$P$7:$P$446,$M10)))</f>
        <v>0</v>
      </c>
      <c r="AE10" s="281">
        <f ca="1">IF(ISBLANK($M10),"-",IF($C$2&amp;$D$2="当月MW","-",SUMIFS(INDIRECT($B$2&amp;$C$2&amp;$D$2),INDIRECT(AE$5),AE$6,サマリ_メンバ!$P$7:$P$446,$M10)))</f>
        <v>0</v>
      </c>
      <c r="AF10" s="281">
        <f ca="1">IF(ISBLANK($M10),"-",IF($C$2&amp;$D$2="当月MW","-",SUMIFS(INDIRECT($B$2&amp;$C$2&amp;$D$2),INDIRECT(AF$5),AF$6,サマリ_メンバ!$P$7:$P$446,$M10)))</f>
        <v>0</v>
      </c>
      <c r="AG10" s="281">
        <f ca="1">IF(ISBLANK($M10),"-",IF($C$2&amp;$D$2="当月MW","-",SUMIFS(INDIRECT($B$2&amp;$C$2&amp;$D$2),INDIRECT(AG$5),AG$6,サマリ_メンバ!$P$7:$P$446,$M10)))</f>
        <v>0</v>
      </c>
      <c r="AH10" s="281">
        <f ca="1">IF(ISBLANK($M10),"-",IF($C$2&amp;$D$2="当月MW","-",SUMIFS(INDIRECT($B$2&amp;$C$2&amp;$D$2),INDIRECT(AH$5),AH$6,サマリ_メンバ!$P$7:$P$446,$M10)))</f>
        <v>0</v>
      </c>
      <c r="AI10" s="59"/>
    </row>
    <row r="11" spans="1:38">
      <c r="A11" s="240">
        <f t="shared" si="4"/>
        <v>4</v>
      </c>
      <c r="B11" s="295" t="str">
        <f>IF(ISBLANK($M11),"",VLOOKUP($M11,サマリ_メンバ!$A$7:$Q$446,5,FALSE))</f>
        <v>APF</v>
      </c>
      <c r="C11" s="295" t="str">
        <f>IF(ISBLANK($M11),"",VLOOKUP($M11,サマリ_メンバ!$A$7:$Q$446,6,FALSE)&amp;"")</f>
        <v>Flash脱却</v>
      </c>
      <c r="D11" s="295" t="str">
        <f>IF(ISBLANK($M11),"",VLOOKUP($M11,サマリ_メンバ!$A$7:$Q$446,7,FALSE)&amp;"")</f>
        <v>設計</v>
      </c>
      <c r="E11" s="295" t="str">
        <f>IF(ISBLANK($M11),"",VLOOKUP($M11,サマリ_メンバ!$A$7:$Q$446,8,FALSE)&amp;"")</f>
        <v/>
      </c>
      <c r="F11" s="295" t="str">
        <f>IF(ISBLANK($M11),"",VLOOKUP($M11,サマリ_メンバ!$A$7:$Q$446,9,FALSE)&amp;"")</f>
        <v/>
      </c>
      <c r="G11" s="295" t="str">
        <f>IF(ISBLANK($M11),"",VLOOKUP($M11,サマリ_メンバ!$A$7:$Q$446,10,FALSE)&amp;"")</f>
        <v/>
      </c>
      <c r="H11" s="295" t="str">
        <f>IF(ISBLANK($M11),"",VLOOKUP($M11,サマリ_メンバ!$A$7:$Q$446,11,FALSE)&amp;"")</f>
        <v/>
      </c>
      <c r="I11" s="295" t="str">
        <f>IF(ISBLANK($M11),"",VLOOKUP($M11,サマリ_メンバ!$A$7:$Q$446,12,FALSE)&amp;"")</f>
        <v/>
      </c>
      <c r="J11" s="295" t="str">
        <f>IF(ISBLANK($M11),"",VLOOKUP($M11,サマリ_メンバ!$A$7:$Q$446,13,FALSE)&amp;"")</f>
        <v/>
      </c>
      <c r="K11" s="295" t="str">
        <f>IF(ISBLANK($M11),"",VLOOKUP($M11,サマリ_メンバ!$A$7:$Q$446,14,FALSE)&amp;"")</f>
        <v/>
      </c>
      <c r="L11" s="295" t="str">
        <f>IF(ISBLANK($M11),"",VLOOKUP($M11,サマリ_メンバ!$A$7:$Q$446,15,FALSE)&amp;"")</f>
        <v/>
      </c>
      <c r="M11" s="133" t="s">
        <v>753</v>
      </c>
      <c r="N11" s="295" t="str">
        <f>IF(ISBLANK($M11),"",VLOOKUP(M11,サマリ_メンバ!$A$7:$Q$446,17,FALSE))</f>
        <v>パターン整理</v>
      </c>
      <c r="O11" s="72">
        <f t="shared" ca="1" si="5"/>
        <v>0</v>
      </c>
      <c r="P11" s="90"/>
      <c r="Q11" s="281">
        <f ca="1">IF(ISBLANK($M11),"-",IF($C$2&amp;$D$2="当月MW","-",SUMIFS(INDIRECT($B$2&amp;$C$2&amp;$D$2),INDIRECT(Q$5),Q$6,サマリ_メンバ!$P$7:$P$446,$M11)))</f>
        <v>0</v>
      </c>
      <c r="R11" s="281">
        <f ca="1">IF(ISBLANK($M11),"-",IF($C$2&amp;$D$2="当月MW","-",SUMIFS(INDIRECT($B$2&amp;$C$2&amp;$D$2),INDIRECT(R$5),R$6,サマリ_メンバ!$P$7:$P$446,$M11)))</f>
        <v>0</v>
      </c>
      <c r="S11" s="281">
        <f ca="1">IF(ISBLANK($M11),"-",IF($C$2&amp;$D$2="当月MW","-",SUMIFS(INDIRECT($B$2&amp;$C$2&amp;$D$2),INDIRECT(S$5),S$6,サマリ_メンバ!$P$7:$P$446,$M11)))</f>
        <v>0</v>
      </c>
      <c r="T11" s="281">
        <f ca="1">IF(ISBLANK($M11),"-",IF($C$2&amp;$D$2="当月MW","-",SUMIFS(INDIRECT($B$2&amp;$C$2&amp;$D$2),INDIRECT(T$5),T$6,サマリ_メンバ!$P$7:$P$446,$M11)))</f>
        <v>0</v>
      </c>
      <c r="U11" s="80"/>
      <c r="V11" s="281">
        <f ca="1">IF(ISBLANK($M11),"-",IF($C$2&amp;$D$2="当月MW","-",SUMIFS(INDIRECT($B$2&amp;$C$2&amp;$D$2),INDIRECT(V$5),V$6,サマリ_メンバ!$P$7:$P$446,$M11)))</f>
        <v>0</v>
      </c>
      <c r="W11" s="281">
        <f ca="1">IF(ISBLANK($M11),"-",IF($C$2&amp;$D$2="当月MW","-",SUMIFS(INDIRECT($B$2&amp;$C$2&amp;$D$2),INDIRECT(W$5),W$6,サマリ_メンバ!$P$7:$P$446,$M11)))</f>
        <v>0</v>
      </c>
      <c r="X11" s="281">
        <f ca="1">IF(ISBLANK($M11),"-",IF($C$2&amp;$D$2="当月MW","-",SUMIFS(INDIRECT($B$2&amp;$C$2&amp;$D$2),INDIRECT(X$5),X$6,サマリ_メンバ!$P$7:$P$446,$M11)))</f>
        <v>0</v>
      </c>
      <c r="Y11" s="281">
        <f ca="1">IF(ISBLANK($M11),"-",IF($C$2&amp;$D$2="当月MW","-",SUMIFS(INDIRECT($B$2&amp;$C$2&amp;$D$2),INDIRECT(Y$5),Y$6,サマリ_メンバ!$P$7:$P$446,$M11)))</f>
        <v>0</v>
      </c>
      <c r="Z11" s="281">
        <f ca="1">IF(ISBLANK($M11),"-",IF($C$2&amp;$D$2="当月MW","-",SUMIFS(INDIRECT($B$2&amp;$C$2&amp;$D$2),INDIRECT(Z$5),Z$6,サマリ_メンバ!$P$7:$P$446,$M11)))</f>
        <v>0</v>
      </c>
      <c r="AA11" s="281">
        <f ca="1">IF(ISBLANK($M11),"-",IF($C$2&amp;$D$2="当月MW","-",SUMIFS(INDIRECT($B$2&amp;$C$2&amp;$D$2),INDIRECT(AA$5),AA$6,サマリ_メンバ!$P$7:$P$446,$M11)))</f>
        <v>0</v>
      </c>
      <c r="AB11" s="281">
        <f ca="1">IF(ISBLANK($M11),"-",IF($C$2&amp;$D$2="当月MW","-",SUMIFS(INDIRECT($B$2&amp;$C$2&amp;$D$2),INDIRECT(AB$5),AB$6,サマリ_メンバ!$P$7:$P$446,$M11)))</f>
        <v>0</v>
      </c>
      <c r="AC11" s="281">
        <f ca="1">IF(ISBLANK($M11),"-",IF($C$2&amp;$D$2="当月MW","-",SUMIFS(INDIRECT($B$2&amp;$C$2&amp;$D$2),INDIRECT(AC$5),AC$6,サマリ_メンバ!$P$7:$P$446,$M11)))</f>
        <v>0</v>
      </c>
      <c r="AD11" s="281">
        <f ca="1">IF(ISBLANK($M11),"-",IF($C$2&amp;$D$2="当月MW","-",SUMIFS(INDIRECT($B$2&amp;$C$2&amp;$D$2),INDIRECT(AD$5),AD$6,サマリ_メンバ!$P$7:$P$446,$M11)))</f>
        <v>0</v>
      </c>
      <c r="AE11" s="281">
        <f ca="1">IF(ISBLANK($M11),"-",IF($C$2&amp;$D$2="当月MW","-",SUMIFS(INDIRECT($B$2&amp;$C$2&amp;$D$2),INDIRECT(AE$5),AE$6,サマリ_メンバ!$P$7:$P$446,$M11)))</f>
        <v>0</v>
      </c>
      <c r="AF11" s="281">
        <f ca="1">IF(ISBLANK($M11),"-",IF($C$2&amp;$D$2="当月MW","-",SUMIFS(INDIRECT($B$2&amp;$C$2&amp;$D$2),INDIRECT(AF$5),AF$6,サマリ_メンバ!$P$7:$P$446,$M11)))</f>
        <v>0</v>
      </c>
      <c r="AG11" s="281">
        <f ca="1">IF(ISBLANK($M11),"-",IF($C$2&amp;$D$2="当月MW","-",SUMIFS(INDIRECT($B$2&amp;$C$2&amp;$D$2),INDIRECT(AG$5),AG$6,サマリ_メンバ!$P$7:$P$446,$M11)))</f>
        <v>0</v>
      </c>
      <c r="AH11" s="281">
        <f ca="1">IF(ISBLANK($M11),"-",IF($C$2&amp;$D$2="当月MW","-",SUMIFS(INDIRECT($B$2&amp;$C$2&amp;$D$2),INDIRECT(AH$5),AH$6,サマリ_メンバ!$P$7:$P$446,$M11)))</f>
        <v>0</v>
      </c>
      <c r="AI11" s="59"/>
    </row>
    <row r="12" spans="1:38">
      <c r="A12" s="240">
        <f t="shared" si="4"/>
        <v>5</v>
      </c>
      <c r="B12" s="295" t="str">
        <f>IF(ISBLANK($M12),"",VLOOKUP($M12,サマリ_メンバ!$A$7:$Q$446,5,FALSE))</f>
        <v>APF</v>
      </c>
      <c r="C12" s="295" t="str">
        <f>IF(ISBLANK($M12),"",VLOOKUP($M12,サマリ_メンバ!$A$7:$Q$446,6,FALSE)&amp;"")</f>
        <v>Flash脱却</v>
      </c>
      <c r="D12" s="295" t="str">
        <f>IF(ISBLANK($M12),"",VLOOKUP($M12,サマリ_メンバ!$A$7:$Q$446,7,FALSE)&amp;"")</f>
        <v>設計</v>
      </c>
      <c r="E12" s="295" t="str">
        <f>IF(ISBLANK($M12),"",VLOOKUP($M12,サマリ_メンバ!$A$7:$Q$446,8,FALSE)&amp;"")</f>
        <v/>
      </c>
      <c r="F12" s="295" t="str">
        <f>IF(ISBLANK($M12),"",VLOOKUP($M12,サマリ_メンバ!$A$7:$Q$446,9,FALSE)&amp;"")</f>
        <v/>
      </c>
      <c r="G12" s="295" t="str">
        <f>IF(ISBLANK($M12),"",VLOOKUP($M12,サマリ_メンバ!$A$7:$Q$446,10,FALSE)&amp;"")</f>
        <v/>
      </c>
      <c r="H12" s="295" t="str">
        <f>IF(ISBLANK($M12),"",VLOOKUP($M12,サマリ_メンバ!$A$7:$Q$446,11,FALSE)&amp;"")</f>
        <v/>
      </c>
      <c r="I12" s="295" t="str">
        <f>IF(ISBLANK($M12),"",VLOOKUP($M12,サマリ_メンバ!$A$7:$Q$446,12,FALSE)&amp;"")</f>
        <v/>
      </c>
      <c r="J12" s="295" t="str">
        <f>IF(ISBLANK($M12),"",VLOOKUP($M12,サマリ_メンバ!$A$7:$Q$446,13,FALSE)&amp;"")</f>
        <v/>
      </c>
      <c r="K12" s="295" t="str">
        <f>IF(ISBLANK($M12),"",VLOOKUP($M12,サマリ_メンバ!$A$7:$Q$446,14,FALSE)&amp;"")</f>
        <v/>
      </c>
      <c r="L12" s="295" t="str">
        <f>IF(ISBLANK($M12),"",VLOOKUP($M12,サマリ_メンバ!$A$7:$Q$446,15,FALSE)&amp;"")</f>
        <v/>
      </c>
      <c r="M12" s="133" t="s">
        <v>732</v>
      </c>
      <c r="N12" s="295" t="str">
        <f>IF(ISBLANK($M12),"",VLOOKUP(M12,サマリ_メンバ!$A$7:$Q$446,17,FALSE))</f>
        <v>開発環境構築</v>
      </c>
      <c r="O12" s="72">
        <f t="shared" ca="1" si="5"/>
        <v>0</v>
      </c>
      <c r="P12" s="90"/>
      <c r="Q12" s="281">
        <f ca="1">IF(ISBLANK($M12),"-",IF($C$2&amp;$D$2="当月MW","-",SUMIFS(INDIRECT($B$2&amp;$C$2&amp;$D$2),INDIRECT(Q$5),Q$6,サマリ_メンバ!$P$7:$P$446,$M12)))</f>
        <v>0</v>
      </c>
      <c r="R12" s="281">
        <f ca="1">IF(ISBLANK($M12),"-",IF($C$2&amp;$D$2="当月MW","-",SUMIFS(INDIRECT($B$2&amp;$C$2&amp;$D$2),INDIRECT(R$5),R$6,サマリ_メンバ!$P$7:$P$446,$M12)))</f>
        <v>0</v>
      </c>
      <c r="S12" s="281">
        <f ca="1">IF(ISBLANK($M12),"-",IF($C$2&amp;$D$2="当月MW","-",SUMIFS(INDIRECT($B$2&amp;$C$2&amp;$D$2),INDIRECT(S$5),S$6,サマリ_メンバ!$P$7:$P$446,$M12)))</f>
        <v>0</v>
      </c>
      <c r="T12" s="281">
        <f ca="1">IF(ISBLANK($M12),"-",IF($C$2&amp;$D$2="当月MW","-",SUMIFS(INDIRECT($B$2&amp;$C$2&amp;$D$2),INDIRECT(T$5),T$6,サマリ_メンバ!$P$7:$P$446,$M12)))</f>
        <v>0</v>
      </c>
      <c r="U12" s="80"/>
      <c r="V12" s="281">
        <f ca="1">IF(ISBLANK($M12),"-",IF($C$2&amp;$D$2="当月MW","-",SUMIFS(INDIRECT($B$2&amp;$C$2&amp;$D$2),INDIRECT(V$5),V$6,サマリ_メンバ!$P$7:$P$446,$M12)))</f>
        <v>0</v>
      </c>
      <c r="W12" s="281">
        <f ca="1">IF(ISBLANK($M12),"-",IF($C$2&amp;$D$2="当月MW","-",SUMIFS(INDIRECT($B$2&amp;$C$2&amp;$D$2),INDIRECT(W$5),W$6,サマリ_メンバ!$P$7:$P$446,$M12)))</f>
        <v>0</v>
      </c>
      <c r="X12" s="281">
        <f ca="1">IF(ISBLANK($M12),"-",IF($C$2&amp;$D$2="当月MW","-",SUMIFS(INDIRECT($B$2&amp;$C$2&amp;$D$2),INDIRECT(X$5),X$6,サマリ_メンバ!$P$7:$P$446,$M12)))</f>
        <v>0</v>
      </c>
      <c r="Y12" s="281">
        <f ca="1">IF(ISBLANK($M12),"-",IF($C$2&amp;$D$2="当月MW","-",SUMIFS(INDIRECT($B$2&amp;$C$2&amp;$D$2),INDIRECT(Y$5),Y$6,サマリ_メンバ!$P$7:$P$446,$M12)))</f>
        <v>0</v>
      </c>
      <c r="Z12" s="281">
        <f ca="1">IF(ISBLANK($M12),"-",IF($C$2&amp;$D$2="当月MW","-",SUMIFS(INDIRECT($B$2&amp;$C$2&amp;$D$2),INDIRECT(Z$5),Z$6,サマリ_メンバ!$P$7:$P$446,$M12)))</f>
        <v>0</v>
      </c>
      <c r="AA12" s="281">
        <f ca="1">IF(ISBLANK($M12),"-",IF($C$2&amp;$D$2="当月MW","-",SUMIFS(INDIRECT($B$2&amp;$C$2&amp;$D$2),INDIRECT(AA$5),AA$6,サマリ_メンバ!$P$7:$P$446,$M12)))</f>
        <v>0</v>
      </c>
      <c r="AB12" s="281">
        <f ca="1">IF(ISBLANK($M12),"-",IF($C$2&amp;$D$2="当月MW","-",SUMIFS(INDIRECT($B$2&amp;$C$2&amp;$D$2),INDIRECT(AB$5),AB$6,サマリ_メンバ!$P$7:$P$446,$M12)))</f>
        <v>0</v>
      </c>
      <c r="AC12" s="281">
        <f ca="1">IF(ISBLANK($M12),"-",IF($C$2&amp;$D$2="当月MW","-",SUMIFS(INDIRECT($B$2&amp;$C$2&amp;$D$2),INDIRECT(AC$5),AC$6,サマリ_メンバ!$P$7:$P$446,$M12)))</f>
        <v>0</v>
      </c>
      <c r="AD12" s="281">
        <f ca="1">IF(ISBLANK($M12),"-",IF($C$2&amp;$D$2="当月MW","-",SUMIFS(INDIRECT($B$2&amp;$C$2&amp;$D$2),INDIRECT(AD$5),AD$6,サマリ_メンバ!$P$7:$P$446,$M12)))</f>
        <v>0</v>
      </c>
      <c r="AE12" s="281">
        <f ca="1">IF(ISBLANK($M12),"-",IF($C$2&amp;$D$2="当月MW","-",SUMIFS(INDIRECT($B$2&amp;$C$2&amp;$D$2),INDIRECT(AE$5),AE$6,サマリ_メンバ!$P$7:$P$446,$M12)))</f>
        <v>0</v>
      </c>
      <c r="AF12" s="281">
        <f ca="1">IF(ISBLANK($M12),"-",IF($C$2&amp;$D$2="当月MW","-",SUMIFS(INDIRECT($B$2&amp;$C$2&amp;$D$2),INDIRECT(AF$5),AF$6,サマリ_メンバ!$P$7:$P$446,$M12)))</f>
        <v>0</v>
      </c>
      <c r="AG12" s="281">
        <f ca="1">IF(ISBLANK($M12),"-",IF($C$2&amp;$D$2="当月MW","-",SUMIFS(INDIRECT($B$2&amp;$C$2&amp;$D$2),INDIRECT(AG$5),AG$6,サマリ_メンバ!$P$7:$P$446,$M12)))</f>
        <v>0</v>
      </c>
      <c r="AH12" s="281">
        <f ca="1">IF(ISBLANK($M12),"-",IF($C$2&amp;$D$2="当月MW","-",SUMIFS(INDIRECT($B$2&amp;$C$2&amp;$D$2),INDIRECT(AH$5),AH$6,サマリ_メンバ!$P$7:$P$446,$M12)))</f>
        <v>0</v>
      </c>
      <c r="AI12" s="59"/>
    </row>
    <row r="13" spans="1:38" ht="28.5">
      <c r="A13" s="240">
        <f t="shared" si="4"/>
        <v>6</v>
      </c>
      <c r="B13" s="295" t="str">
        <f>IF(ISBLANK($M13),"",VLOOKUP($M13,サマリ_メンバ!$A$7:$Q$446,5,FALSE))</f>
        <v>APF</v>
      </c>
      <c r="C13" s="295" t="str">
        <f>IF(ISBLANK($M13),"",VLOOKUP($M13,サマリ_メンバ!$A$7:$Q$446,6,FALSE)&amp;"")</f>
        <v>Flash脱却</v>
      </c>
      <c r="D13" s="295" t="str">
        <f>IF(ISBLANK($M13),"",VLOOKUP($M13,サマリ_メンバ!$A$7:$Q$446,7,FALSE)&amp;"")</f>
        <v>モックアップ</v>
      </c>
      <c r="E13" s="295" t="str">
        <f>IF(ISBLANK($M13),"",VLOOKUP($M13,サマリ_メンバ!$A$7:$Q$446,8,FALSE)&amp;"")</f>
        <v>方式検討</v>
      </c>
      <c r="F13" s="295" t="str">
        <f>IF(ISBLANK($M13),"",VLOOKUP($M13,サマリ_メンバ!$A$7:$Q$446,9,FALSE)&amp;"")</f>
        <v/>
      </c>
      <c r="G13" s="295" t="str">
        <f>IF(ISBLANK($M13),"",VLOOKUP($M13,サマリ_メンバ!$A$7:$Q$446,10,FALSE)&amp;"")</f>
        <v/>
      </c>
      <c r="H13" s="295" t="str">
        <f>IF(ISBLANK($M13),"",VLOOKUP($M13,サマリ_メンバ!$A$7:$Q$446,11,FALSE)&amp;"")</f>
        <v/>
      </c>
      <c r="I13" s="295" t="str">
        <f>IF(ISBLANK($M13),"",VLOOKUP($M13,サマリ_メンバ!$A$7:$Q$446,12,FALSE)&amp;"")</f>
        <v/>
      </c>
      <c r="J13" s="295" t="str">
        <f>IF(ISBLANK($M13),"",VLOOKUP($M13,サマリ_メンバ!$A$7:$Q$446,13,FALSE)&amp;"")</f>
        <v/>
      </c>
      <c r="K13" s="295" t="str">
        <f>IF(ISBLANK($M13),"",VLOOKUP($M13,サマリ_メンバ!$A$7:$Q$446,14,FALSE)&amp;"")</f>
        <v/>
      </c>
      <c r="L13" s="295" t="str">
        <f>IF(ISBLANK($M13),"",VLOOKUP($M13,サマリ_メンバ!$A$7:$Q$446,15,FALSE)&amp;"")</f>
        <v>-</v>
      </c>
      <c r="M13" s="133" t="s">
        <v>759</v>
      </c>
      <c r="N13" s="295" t="str">
        <f>IF(ISBLANK($M13),"",VLOOKUP(M13,サマリ_メンバ!$A$7:$Q$446,17,FALSE))</f>
        <v>[コーディング]HTML要素再現性確認</v>
      </c>
      <c r="O13" s="72">
        <f t="shared" ca="1" si="5"/>
        <v>0</v>
      </c>
      <c r="P13" s="90"/>
      <c r="Q13" s="281">
        <f ca="1">IF(ISBLANK($M13),"-",IF($C$2&amp;$D$2="当月MW","-",SUMIFS(INDIRECT($B$2&amp;$C$2&amp;$D$2),INDIRECT(Q$5),Q$6,サマリ_メンバ!$P$7:$P$446,$M13)))</f>
        <v>0</v>
      </c>
      <c r="R13" s="281">
        <f ca="1">IF(ISBLANK($M13),"-",IF($C$2&amp;$D$2="当月MW","-",SUMIFS(INDIRECT($B$2&amp;$C$2&amp;$D$2),INDIRECT(R$5),R$6,サマリ_メンバ!$P$7:$P$446,$M13)))</f>
        <v>0</v>
      </c>
      <c r="S13" s="281">
        <f ca="1">IF(ISBLANK($M13),"-",IF($C$2&amp;$D$2="当月MW","-",SUMIFS(INDIRECT($B$2&amp;$C$2&amp;$D$2),INDIRECT(S$5),S$6,サマリ_メンバ!$P$7:$P$446,$M13)))</f>
        <v>0</v>
      </c>
      <c r="T13" s="281">
        <f ca="1">IF(ISBLANK($M13),"-",IF($C$2&amp;$D$2="当月MW","-",SUMIFS(INDIRECT($B$2&amp;$C$2&amp;$D$2),INDIRECT(T$5),T$6,サマリ_メンバ!$P$7:$P$446,$M13)))</f>
        <v>0</v>
      </c>
      <c r="U13" s="80"/>
      <c r="V13" s="281">
        <f ca="1">IF(ISBLANK($M13),"-",IF($C$2&amp;$D$2="当月MW","-",SUMIFS(INDIRECT($B$2&amp;$C$2&amp;$D$2),INDIRECT(V$5),V$6,サマリ_メンバ!$P$7:$P$446,$M13)))</f>
        <v>0</v>
      </c>
      <c r="W13" s="281">
        <f ca="1">IF(ISBLANK($M13),"-",IF($C$2&amp;$D$2="当月MW","-",SUMIFS(INDIRECT($B$2&amp;$C$2&amp;$D$2),INDIRECT(W$5),W$6,サマリ_メンバ!$P$7:$P$446,$M13)))</f>
        <v>0</v>
      </c>
      <c r="X13" s="281">
        <f ca="1">IF(ISBLANK($M13),"-",IF($C$2&amp;$D$2="当月MW","-",SUMIFS(INDIRECT($B$2&amp;$C$2&amp;$D$2),INDIRECT(X$5),X$6,サマリ_メンバ!$P$7:$P$446,$M13)))</f>
        <v>0</v>
      </c>
      <c r="Y13" s="281">
        <f ca="1">IF(ISBLANK($M13),"-",IF($C$2&amp;$D$2="当月MW","-",SUMIFS(INDIRECT($B$2&amp;$C$2&amp;$D$2),INDIRECT(Y$5),Y$6,サマリ_メンバ!$P$7:$P$446,$M13)))</f>
        <v>0</v>
      </c>
      <c r="Z13" s="281">
        <f ca="1">IF(ISBLANK($M13),"-",IF($C$2&amp;$D$2="当月MW","-",SUMIFS(INDIRECT($B$2&amp;$C$2&amp;$D$2),INDIRECT(Z$5),Z$6,サマリ_メンバ!$P$7:$P$446,$M13)))</f>
        <v>0</v>
      </c>
      <c r="AA13" s="281">
        <f ca="1">IF(ISBLANK($M13),"-",IF($C$2&amp;$D$2="当月MW","-",SUMIFS(INDIRECT($B$2&amp;$C$2&amp;$D$2),INDIRECT(AA$5),AA$6,サマリ_メンバ!$P$7:$P$446,$M13)))</f>
        <v>0</v>
      </c>
      <c r="AB13" s="281">
        <f ca="1">IF(ISBLANK($M13),"-",IF($C$2&amp;$D$2="当月MW","-",SUMIFS(INDIRECT($B$2&amp;$C$2&amp;$D$2),INDIRECT(AB$5),AB$6,サマリ_メンバ!$P$7:$P$446,$M13)))</f>
        <v>0</v>
      </c>
      <c r="AC13" s="281">
        <f ca="1">IF(ISBLANK($M13),"-",IF($C$2&amp;$D$2="当月MW","-",SUMIFS(INDIRECT($B$2&amp;$C$2&amp;$D$2),INDIRECT(AC$5),AC$6,サマリ_メンバ!$P$7:$P$446,$M13)))</f>
        <v>0</v>
      </c>
      <c r="AD13" s="281">
        <f ca="1">IF(ISBLANK($M13),"-",IF($C$2&amp;$D$2="当月MW","-",SUMIFS(INDIRECT($B$2&amp;$C$2&amp;$D$2),INDIRECT(AD$5),AD$6,サマリ_メンバ!$P$7:$P$446,$M13)))</f>
        <v>0</v>
      </c>
      <c r="AE13" s="281">
        <f ca="1">IF(ISBLANK($M13),"-",IF($C$2&amp;$D$2="当月MW","-",SUMIFS(INDIRECT($B$2&amp;$C$2&amp;$D$2),INDIRECT(AE$5),AE$6,サマリ_メンバ!$P$7:$P$446,$M13)))</f>
        <v>0</v>
      </c>
      <c r="AF13" s="281">
        <f ca="1">IF(ISBLANK($M13),"-",IF($C$2&amp;$D$2="当月MW","-",SUMIFS(INDIRECT($B$2&amp;$C$2&amp;$D$2),INDIRECT(AF$5),AF$6,サマリ_メンバ!$P$7:$P$446,$M13)))</f>
        <v>0</v>
      </c>
      <c r="AG13" s="281">
        <f ca="1">IF(ISBLANK($M13),"-",IF($C$2&amp;$D$2="当月MW","-",SUMIFS(INDIRECT($B$2&amp;$C$2&amp;$D$2),INDIRECT(AG$5),AG$6,サマリ_メンバ!$P$7:$P$446,$M13)))</f>
        <v>0</v>
      </c>
      <c r="AH13" s="281">
        <f ca="1">IF(ISBLANK($M13),"-",IF($C$2&amp;$D$2="当月MW","-",SUMIFS(INDIRECT($B$2&amp;$C$2&amp;$D$2),INDIRECT(AH$5),AH$6,サマリ_メンバ!$P$7:$P$446,$M13)))</f>
        <v>0</v>
      </c>
      <c r="AI13" s="59"/>
    </row>
    <row r="14" spans="1:38" ht="28.5">
      <c r="A14" s="240">
        <f t="shared" si="4"/>
        <v>7</v>
      </c>
      <c r="B14" s="295" t="str">
        <f>IF(ISBLANK($M14),"",VLOOKUP($M14,サマリ_メンバ!$A$7:$Q$446,5,FALSE))</f>
        <v>APF</v>
      </c>
      <c r="C14" s="295" t="str">
        <f>IF(ISBLANK($M14),"",VLOOKUP($M14,サマリ_メンバ!$A$7:$Q$446,6,FALSE)&amp;"")</f>
        <v>Flash脱却</v>
      </c>
      <c r="D14" s="295" t="str">
        <f>IF(ISBLANK($M14),"",VLOOKUP($M14,サマリ_メンバ!$A$7:$Q$446,7,FALSE)&amp;"")</f>
        <v>モックアップ</v>
      </c>
      <c r="E14" s="295" t="str">
        <f>IF(ISBLANK($M14),"",VLOOKUP($M14,サマリ_メンバ!$A$7:$Q$446,8,FALSE)&amp;"")</f>
        <v>方式検討</v>
      </c>
      <c r="F14" s="295" t="str">
        <f>IF(ISBLANK($M14),"",VLOOKUP($M14,サマリ_メンバ!$A$7:$Q$446,9,FALSE)&amp;"")</f>
        <v/>
      </c>
      <c r="G14" s="295" t="str">
        <f>IF(ISBLANK($M14),"",VLOOKUP($M14,サマリ_メンバ!$A$7:$Q$446,10,FALSE)&amp;"")</f>
        <v/>
      </c>
      <c r="H14" s="295" t="str">
        <f>IF(ISBLANK($M14),"",VLOOKUP($M14,サマリ_メンバ!$A$7:$Q$446,11,FALSE)&amp;"")</f>
        <v/>
      </c>
      <c r="I14" s="295" t="str">
        <f>IF(ISBLANK($M14),"",VLOOKUP($M14,サマリ_メンバ!$A$7:$Q$446,12,FALSE)&amp;"")</f>
        <v/>
      </c>
      <c r="J14" s="295" t="str">
        <f>IF(ISBLANK($M14),"",VLOOKUP($M14,サマリ_メンバ!$A$7:$Q$446,13,FALSE)&amp;"")</f>
        <v/>
      </c>
      <c r="K14" s="295" t="str">
        <f>IF(ISBLANK($M14),"",VLOOKUP($M14,サマリ_メンバ!$A$7:$Q$446,14,FALSE)&amp;"")</f>
        <v/>
      </c>
      <c r="L14" s="295" t="str">
        <f>IF(ISBLANK($M14),"",VLOOKUP($M14,サマリ_メンバ!$A$7:$Q$446,15,FALSE)&amp;"")</f>
        <v>-</v>
      </c>
      <c r="M14" s="133" t="s">
        <v>766</v>
      </c>
      <c r="N14" s="295" t="str">
        <f>IF(ISBLANK($M14),"",VLOOKUP(M14,サマリ_メンバ!$A$7:$Q$446,17,FALSE))</f>
        <v>[コーディング]theia-UIの装飾確認</v>
      </c>
      <c r="O14" s="72">
        <f t="shared" ca="1" si="5"/>
        <v>0</v>
      </c>
      <c r="P14" s="90"/>
      <c r="Q14" s="281">
        <f ca="1">IF(ISBLANK($M14),"-",IF($C$2&amp;$D$2="当月MW","-",SUMIFS(INDIRECT($B$2&amp;$C$2&amp;$D$2),INDIRECT(Q$5),Q$6,サマリ_メンバ!$P$7:$P$446,$M14)))</f>
        <v>0</v>
      </c>
      <c r="R14" s="281">
        <f ca="1">IF(ISBLANK($M14),"-",IF($C$2&amp;$D$2="当月MW","-",SUMIFS(INDIRECT($B$2&amp;$C$2&amp;$D$2),INDIRECT(R$5),R$6,サマリ_メンバ!$P$7:$P$446,$M14)))</f>
        <v>0</v>
      </c>
      <c r="S14" s="281">
        <f ca="1">IF(ISBLANK($M14),"-",IF($C$2&amp;$D$2="当月MW","-",SUMIFS(INDIRECT($B$2&amp;$C$2&amp;$D$2),INDIRECT(S$5),S$6,サマリ_メンバ!$P$7:$P$446,$M14)))</f>
        <v>0</v>
      </c>
      <c r="T14" s="281">
        <f ca="1">IF(ISBLANK($M14),"-",IF($C$2&amp;$D$2="当月MW","-",SUMIFS(INDIRECT($B$2&amp;$C$2&amp;$D$2),INDIRECT(T$5),T$6,サマリ_メンバ!$P$7:$P$446,$M14)))</f>
        <v>0</v>
      </c>
      <c r="U14" s="80"/>
      <c r="V14" s="281">
        <f ca="1">IF(ISBLANK($M14),"-",IF($C$2&amp;$D$2="当月MW","-",SUMIFS(INDIRECT($B$2&amp;$C$2&amp;$D$2),INDIRECT(V$5),V$6,サマリ_メンバ!$P$7:$P$446,$M14)))</f>
        <v>0</v>
      </c>
      <c r="W14" s="281">
        <f ca="1">IF(ISBLANK($M14),"-",IF($C$2&amp;$D$2="当月MW","-",SUMIFS(INDIRECT($B$2&amp;$C$2&amp;$D$2),INDIRECT(W$5),W$6,サマリ_メンバ!$P$7:$P$446,$M14)))</f>
        <v>0</v>
      </c>
      <c r="X14" s="281">
        <f ca="1">IF(ISBLANK($M14),"-",IF($C$2&amp;$D$2="当月MW","-",SUMIFS(INDIRECT($B$2&amp;$C$2&amp;$D$2),INDIRECT(X$5),X$6,サマリ_メンバ!$P$7:$P$446,$M14)))</f>
        <v>0</v>
      </c>
      <c r="Y14" s="281">
        <f ca="1">IF(ISBLANK($M14),"-",IF($C$2&amp;$D$2="当月MW","-",SUMIFS(INDIRECT($B$2&amp;$C$2&amp;$D$2),INDIRECT(Y$5),Y$6,サマリ_メンバ!$P$7:$P$446,$M14)))</f>
        <v>0</v>
      </c>
      <c r="Z14" s="281">
        <f ca="1">IF(ISBLANK($M14),"-",IF($C$2&amp;$D$2="当月MW","-",SUMIFS(INDIRECT($B$2&amp;$C$2&amp;$D$2),INDIRECT(Z$5),Z$6,サマリ_メンバ!$P$7:$P$446,$M14)))</f>
        <v>0</v>
      </c>
      <c r="AA14" s="281">
        <f ca="1">IF(ISBLANK($M14),"-",IF($C$2&amp;$D$2="当月MW","-",SUMIFS(INDIRECT($B$2&amp;$C$2&amp;$D$2),INDIRECT(AA$5),AA$6,サマリ_メンバ!$P$7:$P$446,$M14)))</f>
        <v>0</v>
      </c>
      <c r="AB14" s="281">
        <f ca="1">IF(ISBLANK($M14),"-",IF($C$2&amp;$D$2="当月MW","-",SUMIFS(INDIRECT($B$2&amp;$C$2&amp;$D$2),INDIRECT(AB$5),AB$6,サマリ_メンバ!$P$7:$P$446,$M14)))</f>
        <v>0</v>
      </c>
      <c r="AC14" s="281">
        <f ca="1">IF(ISBLANK($M14),"-",IF($C$2&amp;$D$2="当月MW","-",SUMIFS(INDIRECT($B$2&amp;$C$2&amp;$D$2),INDIRECT(AC$5),AC$6,サマリ_メンバ!$P$7:$P$446,$M14)))</f>
        <v>0</v>
      </c>
      <c r="AD14" s="281">
        <f ca="1">IF(ISBLANK($M14),"-",IF($C$2&amp;$D$2="当月MW","-",SUMIFS(INDIRECT($B$2&amp;$C$2&amp;$D$2),INDIRECT(AD$5),AD$6,サマリ_メンバ!$P$7:$P$446,$M14)))</f>
        <v>0</v>
      </c>
      <c r="AE14" s="281">
        <f ca="1">IF(ISBLANK($M14),"-",IF($C$2&amp;$D$2="当月MW","-",SUMIFS(INDIRECT($B$2&amp;$C$2&amp;$D$2),INDIRECT(AE$5),AE$6,サマリ_メンバ!$P$7:$P$446,$M14)))</f>
        <v>0</v>
      </c>
      <c r="AF14" s="281">
        <f ca="1">IF(ISBLANK($M14),"-",IF($C$2&amp;$D$2="当月MW","-",SUMIFS(INDIRECT($B$2&amp;$C$2&amp;$D$2),INDIRECT(AF$5),AF$6,サマリ_メンバ!$P$7:$P$446,$M14)))</f>
        <v>0</v>
      </c>
      <c r="AG14" s="281">
        <f ca="1">IF(ISBLANK($M14),"-",IF($C$2&amp;$D$2="当月MW","-",SUMIFS(INDIRECT($B$2&amp;$C$2&amp;$D$2),INDIRECT(AG$5),AG$6,サマリ_メンバ!$P$7:$P$446,$M14)))</f>
        <v>0</v>
      </c>
      <c r="AH14" s="281">
        <f ca="1">IF(ISBLANK($M14),"-",IF($C$2&amp;$D$2="当月MW","-",SUMIFS(INDIRECT($B$2&amp;$C$2&amp;$D$2),INDIRECT(AH$5),AH$6,サマリ_メンバ!$P$7:$P$446,$M14)))</f>
        <v>0</v>
      </c>
      <c r="AI14" s="59"/>
    </row>
    <row r="15" spans="1:38" ht="28.5">
      <c r="A15" s="240">
        <f t="shared" si="4"/>
        <v>8</v>
      </c>
      <c r="B15" s="295" t="str">
        <f>IF(ISBLANK($M15),"",VLOOKUP($M15,サマリ_メンバ!$A$7:$Q$446,5,FALSE))</f>
        <v>APF</v>
      </c>
      <c r="C15" s="295" t="str">
        <f>IF(ISBLANK($M15),"",VLOOKUP($M15,サマリ_メンバ!$A$7:$Q$446,6,FALSE)&amp;"")</f>
        <v>Flash脱却</v>
      </c>
      <c r="D15" s="295" t="str">
        <f>IF(ISBLANK($M15),"",VLOOKUP($M15,サマリ_メンバ!$A$7:$Q$446,7,FALSE)&amp;"")</f>
        <v>モックアップ</v>
      </c>
      <c r="E15" s="295" t="str">
        <f>IF(ISBLANK($M15),"",VLOOKUP($M15,サマリ_メンバ!$A$7:$Q$446,8,FALSE)&amp;"")</f>
        <v>モック開発</v>
      </c>
      <c r="F15" s="295" t="str">
        <f>IF(ISBLANK($M15),"",VLOOKUP($M15,サマリ_メンバ!$A$7:$Q$446,9,FALSE)&amp;"")</f>
        <v>新規</v>
      </c>
      <c r="G15" s="295" t="str">
        <f>IF(ISBLANK($M15),"",VLOOKUP($M15,サマリ_メンバ!$A$7:$Q$446,10,FALSE)&amp;"")</f>
        <v/>
      </c>
      <c r="H15" s="295" t="str">
        <f>IF(ISBLANK($M15),"",VLOOKUP($M15,サマリ_メンバ!$A$7:$Q$446,11,FALSE)&amp;"")</f>
        <v/>
      </c>
      <c r="I15" s="295" t="str">
        <f>IF(ISBLANK($M15),"",VLOOKUP($M15,サマリ_メンバ!$A$7:$Q$446,12,FALSE)&amp;"")</f>
        <v/>
      </c>
      <c r="J15" s="295" t="str">
        <f>IF(ISBLANK($M15),"",VLOOKUP($M15,サマリ_メンバ!$A$7:$Q$446,13,FALSE)&amp;"")</f>
        <v/>
      </c>
      <c r="K15" s="295" t="str">
        <f>IF(ISBLANK($M15),"",VLOOKUP($M15,サマリ_メンバ!$A$7:$Q$446,14,FALSE)&amp;"")</f>
        <v/>
      </c>
      <c r="L15" s="295" t="str">
        <f>IF(ISBLANK($M15),"",VLOOKUP($M15,サマリ_メンバ!$A$7:$Q$446,15,FALSE)&amp;"")</f>
        <v/>
      </c>
      <c r="M15" s="133" t="s">
        <v>743</v>
      </c>
      <c r="N15" s="295" t="str">
        <f>IF(ISBLANK($M15),"",VLOOKUP(M15,サマリ_メンバ!$A$7:$Q$446,17,FALSE))</f>
        <v>モックアップ制作：コーディング作業</v>
      </c>
      <c r="O15" s="72">
        <f t="shared" ca="1" si="5"/>
        <v>0</v>
      </c>
      <c r="P15" s="90"/>
      <c r="Q15" s="281">
        <f ca="1">IF(ISBLANK($M15),"-",IF($C$2&amp;$D$2="当月MW","-",SUMIFS(INDIRECT($B$2&amp;$C$2&amp;$D$2),INDIRECT(Q$5),Q$6,サマリ_メンバ!$P$7:$P$446,$M15)))</f>
        <v>0</v>
      </c>
      <c r="R15" s="281">
        <f ca="1">IF(ISBLANK($M15),"-",IF($C$2&amp;$D$2="当月MW","-",SUMIFS(INDIRECT($B$2&amp;$C$2&amp;$D$2),INDIRECT(R$5),R$6,サマリ_メンバ!$P$7:$P$446,$M15)))</f>
        <v>0</v>
      </c>
      <c r="S15" s="281">
        <f ca="1">IF(ISBLANK($M15),"-",IF($C$2&amp;$D$2="当月MW","-",SUMIFS(INDIRECT($B$2&amp;$C$2&amp;$D$2),INDIRECT(S$5),S$6,サマリ_メンバ!$P$7:$P$446,$M15)))</f>
        <v>0</v>
      </c>
      <c r="T15" s="281">
        <f ca="1">IF(ISBLANK($M15),"-",IF($C$2&amp;$D$2="当月MW","-",SUMIFS(INDIRECT($B$2&amp;$C$2&amp;$D$2),INDIRECT(T$5),T$6,サマリ_メンバ!$P$7:$P$446,$M15)))</f>
        <v>0</v>
      </c>
      <c r="U15" s="80"/>
      <c r="V15" s="281">
        <f ca="1">IF(ISBLANK($M15),"-",IF($C$2&amp;$D$2="当月MW","-",SUMIFS(INDIRECT($B$2&amp;$C$2&amp;$D$2),INDIRECT(V$5),V$6,サマリ_メンバ!$P$7:$P$446,$M15)))</f>
        <v>0</v>
      </c>
      <c r="W15" s="281">
        <f ca="1">IF(ISBLANK($M15),"-",IF($C$2&amp;$D$2="当月MW","-",SUMIFS(INDIRECT($B$2&amp;$C$2&amp;$D$2),INDIRECT(W$5),W$6,サマリ_メンバ!$P$7:$P$446,$M15)))</f>
        <v>0</v>
      </c>
      <c r="X15" s="281">
        <f ca="1">IF(ISBLANK($M15),"-",IF($C$2&amp;$D$2="当月MW","-",SUMIFS(INDIRECT($B$2&amp;$C$2&amp;$D$2),INDIRECT(X$5),X$6,サマリ_メンバ!$P$7:$P$446,$M15)))</f>
        <v>0</v>
      </c>
      <c r="Y15" s="281">
        <f ca="1">IF(ISBLANK($M15),"-",IF($C$2&amp;$D$2="当月MW","-",SUMIFS(INDIRECT($B$2&amp;$C$2&amp;$D$2),INDIRECT(Y$5),Y$6,サマリ_メンバ!$P$7:$P$446,$M15)))</f>
        <v>0</v>
      </c>
      <c r="Z15" s="281">
        <f ca="1">IF(ISBLANK($M15),"-",IF($C$2&amp;$D$2="当月MW","-",SUMIFS(INDIRECT($B$2&amp;$C$2&amp;$D$2),INDIRECT(Z$5),Z$6,サマリ_メンバ!$P$7:$P$446,$M15)))</f>
        <v>0</v>
      </c>
      <c r="AA15" s="281">
        <f ca="1">IF(ISBLANK($M15),"-",IF($C$2&amp;$D$2="当月MW","-",SUMIFS(INDIRECT($B$2&amp;$C$2&amp;$D$2),INDIRECT(AA$5),AA$6,サマリ_メンバ!$P$7:$P$446,$M15)))</f>
        <v>0</v>
      </c>
      <c r="AB15" s="281">
        <f ca="1">IF(ISBLANK($M15),"-",IF($C$2&amp;$D$2="当月MW","-",SUMIFS(INDIRECT($B$2&amp;$C$2&amp;$D$2),INDIRECT(AB$5),AB$6,サマリ_メンバ!$P$7:$P$446,$M15)))</f>
        <v>0</v>
      </c>
      <c r="AC15" s="281">
        <f ca="1">IF(ISBLANK($M15),"-",IF($C$2&amp;$D$2="当月MW","-",SUMIFS(INDIRECT($B$2&amp;$C$2&amp;$D$2),INDIRECT(AC$5),AC$6,サマリ_メンバ!$P$7:$P$446,$M15)))</f>
        <v>0</v>
      </c>
      <c r="AD15" s="281">
        <f ca="1">IF(ISBLANK($M15),"-",IF($C$2&amp;$D$2="当月MW","-",SUMIFS(INDIRECT($B$2&amp;$C$2&amp;$D$2),INDIRECT(AD$5),AD$6,サマリ_メンバ!$P$7:$P$446,$M15)))</f>
        <v>0</v>
      </c>
      <c r="AE15" s="281">
        <f ca="1">IF(ISBLANK($M15),"-",IF($C$2&amp;$D$2="当月MW","-",SUMIFS(INDIRECT($B$2&amp;$C$2&amp;$D$2),INDIRECT(AE$5),AE$6,サマリ_メンバ!$P$7:$P$446,$M15)))</f>
        <v>0</v>
      </c>
      <c r="AF15" s="281">
        <f ca="1">IF(ISBLANK($M15),"-",IF($C$2&amp;$D$2="当月MW","-",SUMIFS(INDIRECT($B$2&amp;$C$2&amp;$D$2),INDIRECT(AF$5),AF$6,サマリ_メンバ!$P$7:$P$446,$M15)))</f>
        <v>0</v>
      </c>
      <c r="AG15" s="281">
        <f ca="1">IF(ISBLANK($M15),"-",IF($C$2&amp;$D$2="当月MW","-",SUMIFS(INDIRECT($B$2&amp;$C$2&amp;$D$2),INDIRECT(AG$5),AG$6,サマリ_メンバ!$P$7:$P$446,$M15)))</f>
        <v>0</v>
      </c>
      <c r="AH15" s="281">
        <f ca="1">IF(ISBLANK($M15),"-",IF($C$2&amp;$D$2="当月MW","-",SUMIFS(INDIRECT($B$2&amp;$C$2&amp;$D$2),INDIRECT(AH$5),AH$6,サマリ_メンバ!$P$7:$P$446,$M15)))</f>
        <v>0</v>
      </c>
      <c r="AI15" s="59"/>
    </row>
    <row r="16" spans="1:38">
      <c r="A16" s="240">
        <f t="shared" si="4"/>
        <v>9</v>
      </c>
      <c r="B16" s="295" t="str">
        <f>IF(ISBLANK($M16),"",VLOOKUP($M16,サマリ_メンバ!$A$7:$Q$446,5,FALSE))</f>
        <v>APF</v>
      </c>
      <c r="C16" s="295" t="str">
        <f>IF(ISBLANK($M16),"",VLOOKUP($M16,サマリ_メンバ!$A$7:$Q$446,6,FALSE)&amp;"")</f>
        <v>Flash脱却</v>
      </c>
      <c r="D16" s="295" t="str">
        <f>IF(ISBLANK($M16),"",VLOOKUP($M16,サマリ_メンバ!$A$7:$Q$446,7,FALSE)&amp;"")</f>
        <v>管理</v>
      </c>
      <c r="E16" s="295" t="str">
        <f>IF(ISBLANK($M16),"",VLOOKUP($M16,サマリ_メンバ!$A$7:$Q$446,8,FALSE)&amp;"")</f>
        <v/>
      </c>
      <c r="F16" s="295" t="str">
        <f>IF(ISBLANK($M16),"",VLOOKUP($M16,サマリ_メンバ!$A$7:$Q$446,9,FALSE)&amp;"")</f>
        <v/>
      </c>
      <c r="G16" s="295" t="str">
        <f>IF(ISBLANK($M16),"",VLOOKUP($M16,サマリ_メンバ!$A$7:$Q$446,10,FALSE)&amp;"")</f>
        <v/>
      </c>
      <c r="H16" s="295" t="str">
        <f>IF(ISBLANK($M16),"",VLOOKUP($M16,サマリ_メンバ!$A$7:$Q$446,11,FALSE)&amp;"")</f>
        <v/>
      </c>
      <c r="I16" s="295" t="str">
        <f>IF(ISBLANK($M16),"",VLOOKUP($M16,サマリ_メンバ!$A$7:$Q$446,12,FALSE)&amp;"")</f>
        <v/>
      </c>
      <c r="J16" s="295" t="str">
        <f>IF(ISBLANK($M16),"",VLOOKUP($M16,サマリ_メンバ!$A$7:$Q$446,13,FALSE)&amp;"")</f>
        <v/>
      </c>
      <c r="K16" s="295" t="str">
        <f>IF(ISBLANK($M16),"",VLOOKUP($M16,サマリ_メンバ!$A$7:$Q$446,14,FALSE)&amp;"")</f>
        <v/>
      </c>
      <c r="L16" s="295" t="str">
        <f>IF(ISBLANK($M16),"",VLOOKUP($M16,サマリ_メンバ!$A$7:$Q$446,15,FALSE)&amp;"")</f>
        <v/>
      </c>
      <c r="M16" s="133" t="s">
        <v>737</v>
      </c>
      <c r="N16" s="295" t="str">
        <f>IF(ISBLANK($M16),"",VLOOKUP(M16,サマリ_メンバ!$A$7:$Q$446,17,FALSE))</f>
        <v>庶務系タスク</v>
      </c>
      <c r="O16" s="72">
        <f t="shared" ca="1" si="5"/>
        <v>0</v>
      </c>
      <c r="P16" s="90"/>
      <c r="Q16" s="281">
        <f ca="1">IF(ISBLANK($M16),"-",IF($C$2&amp;$D$2="当月MW","-",SUMIFS(INDIRECT($B$2&amp;$C$2&amp;$D$2),INDIRECT(Q$5),Q$6,サマリ_メンバ!$P$7:$P$446,$M16)))</f>
        <v>0</v>
      </c>
      <c r="R16" s="281">
        <f ca="1">IF(ISBLANK($M16),"-",IF($C$2&amp;$D$2="当月MW","-",SUMIFS(INDIRECT($B$2&amp;$C$2&amp;$D$2),INDIRECT(R$5),R$6,サマリ_メンバ!$P$7:$P$446,$M16)))</f>
        <v>0</v>
      </c>
      <c r="S16" s="281">
        <f ca="1">IF(ISBLANK($M16),"-",IF($C$2&amp;$D$2="当月MW","-",SUMIFS(INDIRECT($B$2&amp;$C$2&amp;$D$2),INDIRECT(S$5),S$6,サマリ_メンバ!$P$7:$P$446,$M16)))</f>
        <v>0</v>
      </c>
      <c r="T16" s="281">
        <f ca="1">IF(ISBLANK($M16),"-",IF($C$2&amp;$D$2="当月MW","-",SUMIFS(INDIRECT($B$2&amp;$C$2&amp;$D$2),INDIRECT(T$5),T$6,サマリ_メンバ!$P$7:$P$446,$M16)))</f>
        <v>0</v>
      </c>
      <c r="U16" s="80"/>
      <c r="V16" s="281">
        <f ca="1">IF(ISBLANK($M16),"-",IF($C$2&amp;$D$2="当月MW","-",SUMIFS(INDIRECT($B$2&amp;$C$2&amp;$D$2),INDIRECT(V$5),V$6,サマリ_メンバ!$P$7:$P$446,$M16)))</f>
        <v>0</v>
      </c>
      <c r="W16" s="281">
        <f ca="1">IF(ISBLANK($M16),"-",IF($C$2&amp;$D$2="当月MW","-",SUMIFS(INDIRECT($B$2&amp;$C$2&amp;$D$2),INDIRECT(W$5),W$6,サマリ_メンバ!$P$7:$P$446,$M16)))</f>
        <v>0</v>
      </c>
      <c r="X16" s="281">
        <f ca="1">IF(ISBLANK($M16),"-",IF($C$2&amp;$D$2="当月MW","-",SUMIFS(INDIRECT($B$2&amp;$C$2&amp;$D$2),INDIRECT(X$5),X$6,サマリ_メンバ!$P$7:$P$446,$M16)))</f>
        <v>0</v>
      </c>
      <c r="Y16" s="281">
        <f ca="1">IF(ISBLANK($M16),"-",IF($C$2&amp;$D$2="当月MW","-",SUMIFS(INDIRECT($B$2&amp;$C$2&amp;$D$2),INDIRECT(Y$5),Y$6,サマリ_メンバ!$P$7:$P$446,$M16)))</f>
        <v>0</v>
      </c>
      <c r="Z16" s="281">
        <f ca="1">IF(ISBLANK($M16),"-",IF($C$2&amp;$D$2="当月MW","-",SUMIFS(INDIRECT($B$2&amp;$C$2&amp;$D$2),INDIRECT(Z$5),Z$6,サマリ_メンバ!$P$7:$P$446,$M16)))</f>
        <v>0</v>
      </c>
      <c r="AA16" s="281">
        <f ca="1">IF(ISBLANK($M16),"-",IF($C$2&amp;$D$2="当月MW","-",SUMIFS(INDIRECT($B$2&amp;$C$2&amp;$D$2),INDIRECT(AA$5),AA$6,サマリ_メンバ!$P$7:$P$446,$M16)))</f>
        <v>0</v>
      </c>
      <c r="AB16" s="281">
        <f ca="1">IF(ISBLANK($M16),"-",IF($C$2&amp;$D$2="当月MW","-",SUMIFS(INDIRECT($B$2&amp;$C$2&amp;$D$2),INDIRECT(AB$5),AB$6,サマリ_メンバ!$P$7:$P$446,$M16)))</f>
        <v>0</v>
      </c>
      <c r="AC16" s="281">
        <f ca="1">IF(ISBLANK($M16),"-",IF($C$2&amp;$D$2="当月MW","-",SUMIFS(INDIRECT($B$2&amp;$C$2&amp;$D$2),INDIRECT(AC$5),AC$6,サマリ_メンバ!$P$7:$P$446,$M16)))</f>
        <v>0</v>
      </c>
      <c r="AD16" s="281">
        <f ca="1">IF(ISBLANK($M16),"-",IF($C$2&amp;$D$2="当月MW","-",SUMIFS(INDIRECT($B$2&amp;$C$2&amp;$D$2),INDIRECT(AD$5),AD$6,サマリ_メンバ!$P$7:$P$446,$M16)))</f>
        <v>0</v>
      </c>
      <c r="AE16" s="281">
        <f ca="1">IF(ISBLANK($M16),"-",IF($C$2&amp;$D$2="当月MW","-",SUMIFS(INDIRECT($B$2&amp;$C$2&amp;$D$2),INDIRECT(AE$5),AE$6,サマリ_メンバ!$P$7:$P$446,$M16)))</f>
        <v>0</v>
      </c>
      <c r="AF16" s="281">
        <f ca="1">IF(ISBLANK($M16),"-",IF($C$2&amp;$D$2="当月MW","-",SUMIFS(INDIRECT($B$2&amp;$C$2&amp;$D$2),INDIRECT(AF$5),AF$6,サマリ_メンバ!$P$7:$P$446,$M16)))</f>
        <v>0</v>
      </c>
      <c r="AG16" s="281">
        <f ca="1">IF(ISBLANK($M16),"-",IF($C$2&amp;$D$2="当月MW","-",SUMIFS(INDIRECT($B$2&amp;$C$2&amp;$D$2),INDIRECT(AG$5),AG$6,サマリ_メンバ!$P$7:$P$446,$M16)))</f>
        <v>0</v>
      </c>
      <c r="AH16" s="281">
        <f ca="1">IF(ISBLANK($M16),"-",IF($C$2&amp;$D$2="当月MW","-",SUMIFS(INDIRECT($B$2&amp;$C$2&amp;$D$2),INDIRECT(AH$5),AH$6,サマリ_メンバ!$P$7:$P$446,$M16)))</f>
        <v>0</v>
      </c>
      <c r="AI16" s="59"/>
    </row>
    <row r="17" spans="1:35" ht="28.5">
      <c r="A17" s="240">
        <f t="shared" si="4"/>
        <v>10</v>
      </c>
      <c r="B17" s="295" t="str">
        <f>IF(ISBLANK($M17),"",VLOOKUP($M17,サマリ_メンバ!$A$7:$Q$446,5,FALSE))</f>
        <v>APF</v>
      </c>
      <c r="C17" s="295" t="str">
        <f>IF(ISBLANK($M17),"",VLOOKUP($M17,サマリ_メンバ!$A$7:$Q$446,6,FALSE)&amp;"")</f>
        <v>Flash脱却</v>
      </c>
      <c r="D17" s="295" t="str">
        <f>IF(ISBLANK($M17),"",VLOOKUP($M17,サマリ_メンバ!$A$7:$Q$446,7,FALSE)&amp;"")</f>
        <v>設計</v>
      </c>
      <c r="E17" s="295" t="str">
        <f>IF(ISBLANK($M17),"",VLOOKUP($M17,サマリ_メンバ!$A$7:$Q$446,8,FALSE)&amp;"")</f>
        <v/>
      </c>
      <c r="F17" s="295" t="str">
        <f>IF(ISBLANK($M17),"",VLOOKUP($M17,サマリ_メンバ!$A$7:$Q$446,9,FALSE)&amp;"")</f>
        <v/>
      </c>
      <c r="G17" s="295" t="str">
        <f>IF(ISBLANK($M17),"",VLOOKUP($M17,サマリ_メンバ!$A$7:$Q$446,10,FALSE)&amp;"")</f>
        <v/>
      </c>
      <c r="H17" s="295" t="str">
        <f>IF(ISBLANK($M17),"",VLOOKUP($M17,サマリ_メンバ!$A$7:$Q$446,11,FALSE)&amp;"")</f>
        <v/>
      </c>
      <c r="I17" s="295" t="str">
        <f>IF(ISBLANK($M17),"",VLOOKUP($M17,サマリ_メンバ!$A$7:$Q$446,12,FALSE)&amp;"")</f>
        <v/>
      </c>
      <c r="J17" s="295" t="str">
        <f>IF(ISBLANK($M17),"",VLOOKUP($M17,サマリ_メンバ!$A$7:$Q$446,13,FALSE)&amp;"")</f>
        <v/>
      </c>
      <c r="K17" s="295" t="str">
        <f>IF(ISBLANK($M17),"",VLOOKUP($M17,サマリ_メンバ!$A$7:$Q$446,14,FALSE)&amp;"")</f>
        <v/>
      </c>
      <c r="L17" s="295" t="str">
        <f>IF(ISBLANK($M17),"",VLOOKUP($M17,サマリ_メンバ!$A$7:$Q$446,15,FALSE)&amp;"")</f>
        <v/>
      </c>
      <c r="M17" s="133" t="s">
        <v>729</v>
      </c>
      <c r="N17" s="295" t="str">
        <f>IF(ISBLANK($M17),"",VLOOKUP(M17,サマリ_メンバ!$A$7:$Q$446,17,FALSE))</f>
        <v>画面レイアウト/パーツのパターン分類</v>
      </c>
      <c r="O17" s="72">
        <f t="shared" ca="1" si="5"/>
        <v>0</v>
      </c>
      <c r="P17" s="90"/>
      <c r="Q17" s="281">
        <f ca="1">IF(ISBLANK($M17),"-",IF($C$2&amp;$D$2="当月MW","-",SUMIFS(INDIRECT($B$2&amp;$C$2&amp;$D$2),INDIRECT(Q$5),Q$6,サマリ_メンバ!$P$7:$P$446,$M17)))</f>
        <v>0</v>
      </c>
      <c r="R17" s="281">
        <f ca="1">IF(ISBLANK($M17),"-",IF($C$2&amp;$D$2="当月MW","-",SUMIFS(INDIRECT($B$2&amp;$C$2&amp;$D$2),INDIRECT(R$5),R$6,サマリ_メンバ!$P$7:$P$446,$M17)))</f>
        <v>0</v>
      </c>
      <c r="S17" s="281">
        <f ca="1">IF(ISBLANK($M17),"-",IF($C$2&amp;$D$2="当月MW","-",SUMIFS(INDIRECT($B$2&amp;$C$2&amp;$D$2),INDIRECT(S$5),S$6,サマリ_メンバ!$P$7:$P$446,$M17)))</f>
        <v>0</v>
      </c>
      <c r="T17" s="281">
        <f ca="1">IF(ISBLANK($M17),"-",IF($C$2&amp;$D$2="当月MW","-",SUMIFS(INDIRECT($B$2&amp;$C$2&amp;$D$2),INDIRECT(T$5),T$6,サマリ_メンバ!$P$7:$P$446,$M17)))</f>
        <v>0</v>
      </c>
      <c r="U17" s="80"/>
      <c r="V17" s="281">
        <f ca="1">IF(ISBLANK($M17),"-",IF($C$2&amp;$D$2="当月MW","-",SUMIFS(INDIRECT($B$2&amp;$C$2&amp;$D$2),INDIRECT(V$5),V$6,サマリ_メンバ!$P$7:$P$446,$M17)))</f>
        <v>0</v>
      </c>
      <c r="W17" s="281">
        <f ca="1">IF(ISBLANK($M17),"-",IF($C$2&amp;$D$2="当月MW","-",SUMIFS(INDIRECT($B$2&amp;$C$2&amp;$D$2),INDIRECT(W$5),W$6,サマリ_メンバ!$P$7:$P$446,$M17)))</f>
        <v>0</v>
      </c>
      <c r="X17" s="281">
        <f ca="1">IF(ISBLANK($M17),"-",IF($C$2&amp;$D$2="当月MW","-",SUMIFS(INDIRECT($B$2&amp;$C$2&amp;$D$2),INDIRECT(X$5),X$6,サマリ_メンバ!$P$7:$P$446,$M17)))</f>
        <v>0</v>
      </c>
      <c r="Y17" s="281">
        <f ca="1">IF(ISBLANK($M17),"-",IF($C$2&amp;$D$2="当月MW","-",SUMIFS(INDIRECT($B$2&amp;$C$2&amp;$D$2),INDIRECT(Y$5),Y$6,サマリ_メンバ!$P$7:$P$446,$M17)))</f>
        <v>0</v>
      </c>
      <c r="Z17" s="281">
        <f ca="1">IF(ISBLANK($M17),"-",IF($C$2&amp;$D$2="当月MW","-",SUMIFS(INDIRECT($B$2&amp;$C$2&amp;$D$2),INDIRECT(Z$5),Z$6,サマリ_メンバ!$P$7:$P$446,$M17)))</f>
        <v>0</v>
      </c>
      <c r="AA17" s="281">
        <f ca="1">IF(ISBLANK($M17),"-",IF($C$2&amp;$D$2="当月MW","-",SUMIFS(INDIRECT($B$2&amp;$C$2&amp;$D$2),INDIRECT(AA$5),AA$6,サマリ_メンバ!$P$7:$P$446,$M17)))</f>
        <v>0</v>
      </c>
      <c r="AB17" s="281">
        <f ca="1">IF(ISBLANK($M17),"-",IF($C$2&amp;$D$2="当月MW","-",SUMIFS(INDIRECT($B$2&amp;$C$2&amp;$D$2),INDIRECT(AB$5),AB$6,サマリ_メンバ!$P$7:$P$446,$M17)))</f>
        <v>0</v>
      </c>
      <c r="AC17" s="281">
        <f ca="1">IF(ISBLANK($M17),"-",IF($C$2&amp;$D$2="当月MW","-",SUMIFS(INDIRECT($B$2&amp;$C$2&amp;$D$2),INDIRECT(AC$5),AC$6,サマリ_メンバ!$P$7:$P$446,$M17)))</f>
        <v>0</v>
      </c>
      <c r="AD17" s="281">
        <f ca="1">IF(ISBLANK($M17),"-",IF($C$2&amp;$D$2="当月MW","-",SUMIFS(INDIRECT($B$2&amp;$C$2&amp;$D$2),INDIRECT(AD$5),AD$6,サマリ_メンバ!$P$7:$P$446,$M17)))</f>
        <v>0</v>
      </c>
      <c r="AE17" s="281">
        <f ca="1">IF(ISBLANK($M17),"-",IF($C$2&amp;$D$2="当月MW","-",SUMIFS(INDIRECT($B$2&amp;$C$2&amp;$D$2),INDIRECT(AE$5),AE$6,サマリ_メンバ!$P$7:$P$446,$M17)))</f>
        <v>0</v>
      </c>
      <c r="AF17" s="281">
        <f ca="1">IF(ISBLANK($M17),"-",IF($C$2&amp;$D$2="当月MW","-",SUMIFS(INDIRECT($B$2&amp;$C$2&amp;$D$2),INDIRECT(AF$5),AF$6,サマリ_メンバ!$P$7:$P$446,$M17)))</f>
        <v>0</v>
      </c>
      <c r="AG17" s="281">
        <f ca="1">IF(ISBLANK($M17),"-",IF($C$2&amp;$D$2="当月MW","-",SUMIFS(INDIRECT($B$2&amp;$C$2&amp;$D$2),INDIRECT(AG$5),AG$6,サマリ_メンバ!$P$7:$P$446,$M17)))</f>
        <v>0</v>
      </c>
      <c r="AH17" s="281">
        <f ca="1">IF(ISBLANK($M17),"-",IF($C$2&amp;$D$2="当月MW","-",SUMIFS(INDIRECT($B$2&amp;$C$2&amp;$D$2),INDIRECT(AH$5),AH$6,サマリ_メンバ!$P$7:$P$446,$M17)))</f>
        <v>0</v>
      </c>
      <c r="AI17" s="59"/>
    </row>
    <row r="18" spans="1:35">
      <c r="A18" s="240">
        <f t="shared" si="4"/>
        <v>11</v>
      </c>
      <c r="B18" s="295" t="str">
        <f>IF(ISBLANK($M18),"",VLOOKUP($M18,サマリ_メンバ!$A$7:$Q$446,5,FALSE))</f>
        <v>APF</v>
      </c>
      <c r="C18" s="295" t="str">
        <f>IF(ISBLANK($M18),"",VLOOKUP($M18,サマリ_メンバ!$A$7:$Q$446,6,FALSE)&amp;"")</f>
        <v>Flash脱却</v>
      </c>
      <c r="D18" s="295" t="str">
        <f>IF(ISBLANK($M18),"",VLOOKUP($M18,サマリ_メンバ!$A$7:$Q$446,7,FALSE)&amp;"")</f>
        <v>設計</v>
      </c>
      <c r="E18" s="295" t="str">
        <f>IF(ISBLANK($M18),"",VLOOKUP($M18,サマリ_メンバ!$A$7:$Q$446,8,FALSE)&amp;"")</f>
        <v/>
      </c>
      <c r="F18" s="295" t="str">
        <f>IF(ISBLANK($M18),"",VLOOKUP($M18,サマリ_メンバ!$A$7:$Q$446,9,FALSE)&amp;"")</f>
        <v/>
      </c>
      <c r="G18" s="295" t="str">
        <f>IF(ISBLANK($M18),"",VLOOKUP($M18,サマリ_メンバ!$A$7:$Q$446,10,FALSE)&amp;"")</f>
        <v/>
      </c>
      <c r="H18" s="295" t="str">
        <f>IF(ISBLANK($M18),"",VLOOKUP($M18,サマリ_メンバ!$A$7:$Q$446,11,FALSE)&amp;"")</f>
        <v/>
      </c>
      <c r="I18" s="295" t="str">
        <f>IF(ISBLANK($M18),"",VLOOKUP($M18,サマリ_メンバ!$A$7:$Q$446,12,FALSE)&amp;"")</f>
        <v/>
      </c>
      <c r="J18" s="295" t="str">
        <f>IF(ISBLANK($M18),"",VLOOKUP($M18,サマリ_メンバ!$A$7:$Q$446,13,FALSE)&amp;"")</f>
        <v/>
      </c>
      <c r="K18" s="295" t="str">
        <f>IF(ISBLANK($M18),"",VLOOKUP($M18,サマリ_メンバ!$A$7:$Q$446,14,FALSE)&amp;"")</f>
        <v/>
      </c>
      <c r="L18" s="295" t="str">
        <f>IF(ISBLANK($M18),"",VLOOKUP($M18,サマリ_メンバ!$A$7:$Q$446,15,FALSE)&amp;"")</f>
        <v>-</v>
      </c>
      <c r="M18" s="133" t="s">
        <v>817</v>
      </c>
      <c r="N18" s="295" t="str">
        <f>IF(ISBLANK($M18),"",VLOOKUP(M18,サマリ_メンバ!$A$7:$Q$446,17,FALSE))</f>
        <v>[パーツ分類] 8_見出し</v>
      </c>
      <c r="O18" s="72">
        <f t="shared" ca="1" si="5"/>
        <v>0</v>
      </c>
      <c r="P18" s="90"/>
      <c r="Q18" s="281">
        <f ca="1">IF(ISBLANK($M18),"-",IF($C$2&amp;$D$2="当月MW","-",SUMIFS(INDIRECT($B$2&amp;$C$2&amp;$D$2),INDIRECT(Q$5),Q$6,サマリ_メンバ!$P$7:$P$446,$M18)))</f>
        <v>0</v>
      </c>
      <c r="R18" s="281">
        <f ca="1">IF(ISBLANK($M18),"-",IF($C$2&amp;$D$2="当月MW","-",SUMIFS(INDIRECT($B$2&amp;$C$2&amp;$D$2),INDIRECT(R$5),R$6,サマリ_メンバ!$P$7:$P$446,$M18)))</f>
        <v>0</v>
      </c>
      <c r="S18" s="281">
        <f ca="1">IF(ISBLANK($M18),"-",IF($C$2&amp;$D$2="当月MW","-",SUMIFS(INDIRECT($B$2&amp;$C$2&amp;$D$2),INDIRECT(S$5),S$6,サマリ_メンバ!$P$7:$P$446,$M18)))</f>
        <v>0</v>
      </c>
      <c r="T18" s="281">
        <f ca="1">IF(ISBLANK($M18),"-",IF($C$2&amp;$D$2="当月MW","-",SUMIFS(INDIRECT($B$2&amp;$C$2&amp;$D$2),INDIRECT(T$5),T$6,サマリ_メンバ!$P$7:$P$446,$M18)))</f>
        <v>0</v>
      </c>
      <c r="U18" s="80"/>
      <c r="V18" s="281">
        <f ca="1">IF(ISBLANK($M18),"-",IF($C$2&amp;$D$2="当月MW","-",SUMIFS(INDIRECT($B$2&amp;$C$2&amp;$D$2),INDIRECT(V$5),V$6,サマリ_メンバ!$P$7:$P$446,$M18)))</f>
        <v>0</v>
      </c>
      <c r="W18" s="281">
        <f ca="1">IF(ISBLANK($M18),"-",IF($C$2&amp;$D$2="当月MW","-",SUMIFS(INDIRECT($B$2&amp;$C$2&amp;$D$2),INDIRECT(W$5),W$6,サマリ_メンバ!$P$7:$P$446,$M18)))</f>
        <v>0</v>
      </c>
      <c r="X18" s="281">
        <f ca="1">IF(ISBLANK($M18),"-",IF($C$2&amp;$D$2="当月MW","-",SUMIFS(INDIRECT($B$2&amp;$C$2&amp;$D$2),INDIRECT(X$5),X$6,サマリ_メンバ!$P$7:$P$446,$M18)))</f>
        <v>0</v>
      </c>
      <c r="Y18" s="281">
        <f ca="1">IF(ISBLANK($M18),"-",IF($C$2&amp;$D$2="当月MW","-",SUMIFS(INDIRECT($B$2&amp;$C$2&amp;$D$2),INDIRECT(Y$5),Y$6,サマリ_メンバ!$P$7:$P$446,$M18)))</f>
        <v>0</v>
      </c>
      <c r="Z18" s="281">
        <f ca="1">IF(ISBLANK($M18),"-",IF($C$2&amp;$D$2="当月MW","-",SUMIFS(INDIRECT($B$2&amp;$C$2&amp;$D$2),INDIRECT(Z$5),Z$6,サマリ_メンバ!$P$7:$P$446,$M18)))</f>
        <v>0</v>
      </c>
      <c r="AA18" s="281">
        <f ca="1">IF(ISBLANK($M18),"-",IF($C$2&amp;$D$2="当月MW","-",SUMIFS(INDIRECT($B$2&amp;$C$2&amp;$D$2),INDIRECT(AA$5),AA$6,サマリ_メンバ!$P$7:$P$446,$M18)))</f>
        <v>0</v>
      </c>
      <c r="AB18" s="281">
        <f ca="1">IF(ISBLANK($M18),"-",IF($C$2&amp;$D$2="当月MW","-",SUMIFS(INDIRECT($B$2&amp;$C$2&amp;$D$2),INDIRECT(AB$5),AB$6,サマリ_メンバ!$P$7:$P$446,$M18)))</f>
        <v>0</v>
      </c>
      <c r="AC18" s="281">
        <f ca="1">IF(ISBLANK($M18),"-",IF($C$2&amp;$D$2="当月MW","-",SUMIFS(INDIRECT($B$2&amp;$C$2&amp;$D$2),INDIRECT(AC$5),AC$6,サマリ_メンバ!$P$7:$P$446,$M18)))</f>
        <v>0</v>
      </c>
      <c r="AD18" s="281">
        <f ca="1">IF(ISBLANK($M18),"-",IF($C$2&amp;$D$2="当月MW","-",SUMIFS(INDIRECT($B$2&amp;$C$2&amp;$D$2),INDIRECT(AD$5),AD$6,サマリ_メンバ!$P$7:$P$446,$M18)))</f>
        <v>0</v>
      </c>
      <c r="AE18" s="281">
        <f ca="1">IF(ISBLANK($M18),"-",IF($C$2&amp;$D$2="当月MW","-",SUMIFS(INDIRECT($B$2&amp;$C$2&amp;$D$2),INDIRECT(AE$5),AE$6,サマリ_メンバ!$P$7:$P$446,$M18)))</f>
        <v>0</v>
      </c>
      <c r="AF18" s="281">
        <f ca="1">IF(ISBLANK($M18),"-",IF($C$2&amp;$D$2="当月MW","-",SUMIFS(INDIRECT($B$2&amp;$C$2&amp;$D$2),INDIRECT(AF$5),AF$6,サマリ_メンバ!$P$7:$P$446,$M18)))</f>
        <v>0</v>
      </c>
      <c r="AG18" s="281">
        <f ca="1">IF(ISBLANK($M18),"-",IF($C$2&amp;$D$2="当月MW","-",SUMIFS(INDIRECT($B$2&amp;$C$2&amp;$D$2),INDIRECT(AG$5),AG$6,サマリ_メンバ!$P$7:$P$446,$M18)))</f>
        <v>0</v>
      </c>
      <c r="AH18" s="281">
        <f ca="1">IF(ISBLANK($M18),"-",IF($C$2&amp;$D$2="当月MW","-",SUMIFS(INDIRECT($B$2&amp;$C$2&amp;$D$2),INDIRECT(AH$5),AH$6,サマリ_メンバ!$P$7:$P$446,$M18)))</f>
        <v>0</v>
      </c>
      <c r="AI18" s="59"/>
    </row>
    <row r="19" spans="1:35">
      <c r="A19" s="240">
        <f t="shared" si="4"/>
        <v>12</v>
      </c>
      <c r="B19" s="295" t="str">
        <f>IF(ISBLANK($M19),"",VLOOKUP($M19,サマリ_メンバ!$A$7:$Q$446,5,FALSE))</f>
        <v>APF</v>
      </c>
      <c r="C19" s="295" t="str">
        <f>IF(ISBLANK($M19),"",VLOOKUP($M19,サマリ_メンバ!$A$7:$Q$446,6,FALSE)&amp;"")</f>
        <v>Flash脱却</v>
      </c>
      <c r="D19" s="295" t="str">
        <f>IF(ISBLANK($M19),"",VLOOKUP($M19,サマリ_メンバ!$A$7:$Q$446,7,FALSE)&amp;"")</f>
        <v>設計</v>
      </c>
      <c r="E19" s="295" t="str">
        <f>IF(ISBLANK($M19),"",VLOOKUP($M19,サマリ_メンバ!$A$7:$Q$446,8,FALSE)&amp;"")</f>
        <v/>
      </c>
      <c r="F19" s="295" t="str">
        <f>IF(ISBLANK($M19),"",VLOOKUP($M19,サマリ_メンバ!$A$7:$Q$446,9,FALSE)&amp;"")</f>
        <v/>
      </c>
      <c r="G19" s="295" t="str">
        <f>IF(ISBLANK($M19),"",VLOOKUP($M19,サマリ_メンバ!$A$7:$Q$446,10,FALSE)&amp;"")</f>
        <v/>
      </c>
      <c r="H19" s="295" t="str">
        <f>IF(ISBLANK($M19),"",VLOOKUP($M19,サマリ_メンバ!$A$7:$Q$446,11,FALSE)&amp;"")</f>
        <v/>
      </c>
      <c r="I19" s="295" t="str">
        <f>IF(ISBLANK($M19),"",VLOOKUP($M19,サマリ_メンバ!$A$7:$Q$446,12,FALSE)&amp;"")</f>
        <v/>
      </c>
      <c r="J19" s="295" t="str">
        <f>IF(ISBLANK($M19),"",VLOOKUP($M19,サマリ_メンバ!$A$7:$Q$446,13,FALSE)&amp;"")</f>
        <v/>
      </c>
      <c r="K19" s="295" t="str">
        <f>IF(ISBLANK($M19),"",VLOOKUP($M19,サマリ_メンバ!$A$7:$Q$446,14,FALSE)&amp;"")</f>
        <v/>
      </c>
      <c r="L19" s="295" t="str">
        <f>IF(ISBLANK($M19),"",VLOOKUP($M19,サマリ_メンバ!$A$7:$Q$446,15,FALSE)&amp;"")</f>
        <v>-</v>
      </c>
      <c r="M19" s="133" t="s">
        <v>829</v>
      </c>
      <c r="N19" s="295" t="str">
        <f>IF(ISBLANK($M19),"",VLOOKUP(M19,サマリ_メンバ!$A$7:$Q$446,17,FALSE))</f>
        <v>[パーツ分類] 6_ボタン</v>
      </c>
      <c r="O19" s="72">
        <f t="shared" ca="1" si="5"/>
        <v>0</v>
      </c>
      <c r="P19" s="90"/>
      <c r="Q19" s="281">
        <f ca="1">IF(ISBLANK($M19),"-",IF($C$2&amp;$D$2="当月MW","-",SUMIFS(INDIRECT($B$2&amp;$C$2&amp;$D$2),INDIRECT(Q$5),Q$6,サマリ_メンバ!$P$7:$P$446,$M19)))</f>
        <v>0</v>
      </c>
      <c r="R19" s="281">
        <f ca="1">IF(ISBLANK($M19),"-",IF($C$2&amp;$D$2="当月MW","-",SUMIFS(INDIRECT($B$2&amp;$C$2&amp;$D$2),INDIRECT(R$5),R$6,サマリ_メンバ!$P$7:$P$446,$M19)))</f>
        <v>0</v>
      </c>
      <c r="S19" s="281">
        <f ca="1">IF(ISBLANK($M19),"-",IF($C$2&amp;$D$2="当月MW","-",SUMIFS(INDIRECT($B$2&amp;$C$2&amp;$D$2),INDIRECT(S$5),S$6,サマリ_メンバ!$P$7:$P$446,$M19)))</f>
        <v>0</v>
      </c>
      <c r="T19" s="281">
        <f ca="1">IF(ISBLANK($M19),"-",IF($C$2&amp;$D$2="当月MW","-",SUMIFS(INDIRECT($B$2&amp;$C$2&amp;$D$2),INDIRECT(T$5),T$6,サマリ_メンバ!$P$7:$P$446,$M19)))</f>
        <v>0</v>
      </c>
      <c r="U19" s="80"/>
      <c r="V19" s="281">
        <f ca="1">IF(ISBLANK($M19),"-",IF($C$2&amp;$D$2="当月MW","-",SUMIFS(INDIRECT($B$2&amp;$C$2&amp;$D$2),INDIRECT(V$5),V$6,サマリ_メンバ!$P$7:$P$446,$M19)))</f>
        <v>0</v>
      </c>
      <c r="W19" s="281">
        <f ca="1">IF(ISBLANK($M19),"-",IF($C$2&amp;$D$2="当月MW","-",SUMIFS(INDIRECT($B$2&amp;$C$2&amp;$D$2),INDIRECT(W$5),W$6,サマリ_メンバ!$P$7:$P$446,$M19)))</f>
        <v>0</v>
      </c>
      <c r="X19" s="281">
        <f ca="1">IF(ISBLANK($M19),"-",IF($C$2&amp;$D$2="当月MW","-",SUMIFS(INDIRECT($B$2&amp;$C$2&amp;$D$2),INDIRECT(X$5),X$6,サマリ_メンバ!$P$7:$P$446,$M19)))</f>
        <v>0</v>
      </c>
      <c r="Y19" s="281">
        <f ca="1">IF(ISBLANK($M19),"-",IF($C$2&amp;$D$2="当月MW","-",SUMIFS(INDIRECT($B$2&amp;$C$2&amp;$D$2),INDIRECT(Y$5),Y$6,サマリ_メンバ!$P$7:$P$446,$M19)))</f>
        <v>0</v>
      </c>
      <c r="Z19" s="281">
        <f ca="1">IF(ISBLANK($M19),"-",IF($C$2&amp;$D$2="当月MW","-",SUMIFS(INDIRECT($B$2&amp;$C$2&amp;$D$2),INDIRECT(Z$5),Z$6,サマリ_メンバ!$P$7:$P$446,$M19)))</f>
        <v>0</v>
      </c>
      <c r="AA19" s="281">
        <f ca="1">IF(ISBLANK($M19),"-",IF($C$2&amp;$D$2="当月MW","-",SUMIFS(INDIRECT($B$2&amp;$C$2&amp;$D$2),INDIRECT(AA$5),AA$6,サマリ_メンバ!$P$7:$P$446,$M19)))</f>
        <v>0</v>
      </c>
      <c r="AB19" s="281">
        <f ca="1">IF(ISBLANK($M19),"-",IF($C$2&amp;$D$2="当月MW","-",SUMIFS(INDIRECT($B$2&amp;$C$2&amp;$D$2),INDIRECT(AB$5),AB$6,サマリ_メンバ!$P$7:$P$446,$M19)))</f>
        <v>0</v>
      </c>
      <c r="AC19" s="281">
        <f ca="1">IF(ISBLANK($M19),"-",IF($C$2&amp;$D$2="当月MW","-",SUMIFS(INDIRECT($B$2&amp;$C$2&amp;$D$2),INDIRECT(AC$5),AC$6,サマリ_メンバ!$P$7:$P$446,$M19)))</f>
        <v>0</v>
      </c>
      <c r="AD19" s="281">
        <f ca="1">IF(ISBLANK($M19),"-",IF($C$2&amp;$D$2="当月MW","-",SUMIFS(INDIRECT($B$2&amp;$C$2&amp;$D$2),INDIRECT(AD$5),AD$6,サマリ_メンバ!$P$7:$P$446,$M19)))</f>
        <v>0</v>
      </c>
      <c r="AE19" s="281">
        <f ca="1">IF(ISBLANK($M19),"-",IF($C$2&amp;$D$2="当月MW","-",SUMIFS(INDIRECT($B$2&amp;$C$2&amp;$D$2),INDIRECT(AE$5),AE$6,サマリ_メンバ!$P$7:$P$446,$M19)))</f>
        <v>0</v>
      </c>
      <c r="AF19" s="281">
        <f ca="1">IF(ISBLANK($M19),"-",IF($C$2&amp;$D$2="当月MW","-",SUMIFS(INDIRECT($B$2&amp;$C$2&amp;$D$2),INDIRECT(AF$5),AF$6,サマリ_メンバ!$P$7:$P$446,$M19)))</f>
        <v>0</v>
      </c>
      <c r="AG19" s="281">
        <f ca="1">IF(ISBLANK($M19),"-",IF($C$2&amp;$D$2="当月MW","-",SUMIFS(INDIRECT($B$2&amp;$C$2&amp;$D$2),INDIRECT(AG$5),AG$6,サマリ_メンバ!$P$7:$P$446,$M19)))</f>
        <v>0</v>
      </c>
      <c r="AH19" s="281">
        <f ca="1">IF(ISBLANK($M19),"-",IF($C$2&amp;$D$2="当月MW","-",SUMIFS(INDIRECT($B$2&amp;$C$2&amp;$D$2),INDIRECT(AH$5),AH$6,サマリ_メンバ!$P$7:$P$446,$M19)))</f>
        <v>0</v>
      </c>
      <c r="AI19" s="59"/>
    </row>
    <row r="20" spans="1:35">
      <c r="A20" s="240">
        <f t="shared" si="4"/>
        <v>13</v>
      </c>
      <c r="B20" s="295" t="str">
        <f>IF(ISBLANK($M20),"",VLOOKUP($M20,サマリ_メンバ!$A$7:$Q$446,5,FALSE))</f>
        <v>APF</v>
      </c>
      <c r="C20" s="295" t="str">
        <f>IF(ISBLANK($M20),"",VLOOKUP($M20,サマリ_メンバ!$A$7:$Q$446,6,FALSE)&amp;"")</f>
        <v>Flash脱却</v>
      </c>
      <c r="D20" s="295" t="str">
        <f>IF(ISBLANK($M20),"",VLOOKUP($M20,サマリ_メンバ!$A$7:$Q$446,7,FALSE)&amp;"")</f>
        <v>設計</v>
      </c>
      <c r="E20" s="295" t="str">
        <f>IF(ISBLANK($M20),"",VLOOKUP($M20,サマリ_メンバ!$A$7:$Q$446,8,FALSE)&amp;"")</f>
        <v/>
      </c>
      <c r="F20" s="295" t="str">
        <f>IF(ISBLANK($M20),"",VLOOKUP($M20,サマリ_メンバ!$A$7:$Q$446,9,FALSE)&amp;"")</f>
        <v/>
      </c>
      <c r="G20" s="295" t="str">
        <f>IF(ISBLANK($M20),"",VLOOKUP($M20,サマリ_メンバ!$A$7:$Q$446,10,FALSE)&amp;"")</f>
        <v/>
      </c>
      <c r="H20" s="295" t="str">
        <f>IF(ISBLANK($M20),"",VLOOKUP($M20,サマリ_メンバ!$A$7:$Q$446,11,FALSE)&amp;"")</f>
        <v/>
      </c>
      <c r="I20" s="295" t="str">
        <f>IF(ISBLANK($M20),"",VLOOKUP($M20,サマリ_メンバ!$A$7:$Q$446,12,FALSE)&amp;"")</f>
        <v/>
      </c>
      <c r="J20" s="295" t="str">
        <f>IF(ISBLANK($M20),"",VLOOKUP($M20,サマリ_メンバ!$A$7:$Q$446,13,FALSE)&amp;"")</f>
        <v/>
      </c>
      <c r="K20" s="295" t="str">
        <f>IF(ISBLANK($M20),"",VLOOKUP($M20,サマリ_メンバ!$A$7:$Q$446,14,FALSE)&amp;"")</f>
        <v/>
      </c>
      <c r="L20" s="295" t="str">
        <f>IF(ISBLANK($M20),"",VLOOKUP($M20,サマリ_メンバ!$A$7:$Q$446,15,FALSE)&amp;"")</f>
        <v>-</v>
      </c>
      <c r="M20" s="133" t="s">
        <v>820</v>
      </c>
      <c r="N20" s="295" t="str">
        <f>IF(ISBLANK($M20),"",VLOOKUP(M20,サマリ_メンバ!$A$7:$Q$446,17,FALSE))</f>
        <v>[パーツ分類] 9_表</v>
      </c>
      <c r="O20" s="72">
        <f t="shared" ca="1" si="5"/>
        <v>0</v>
      </c>
      <c r="P20" s="90"/>
      <c r="Q20" s="281">
        <f ca="1">IF(ISBLANK($M20),"-",IF($C$2&amp;$D$2="当月MW","-",SUMIFS(INDIRECT($B$2&amp;$C$2&amp;$D$2),INDIRECT(Q$5),Q$6,サマリ_メンバ!$P$7:$P$446,$M20)))</f>
        <v>0</v>
      </c>
      <c r="R20" s="281">
        <f ca="1">IF(ISBLANK($M20),"-",IF($C$2&amp;$D$2="当月MW","-",SUMIFS(INDIRECT($B$2&amp;$C$2&amp;$D$2),INDIRECT(R$5),R$6,サマリ_メンバ!$P$7:$P$446,$M20)))</f>
        <v>0</v>
      </c>
      <c r="S20" s="281">
        <f ca="1">IF(ISBLANK($M20),"-",IF($C$2&amp;$D$2="当月MW","-",SUMIFS(INDIRECT($B$2&amp;$C$2&amp;$D$2),INDIRECT(S$5),S$6,サマリ_メンバ!$P$7:$P$446,$M20)))</f>
        <v>0</v>
      </c>
      <c r="T20" s="281">
        <f ca="1">IF(ISBLANK($M20),"-",IF($C$2&amp;$D$2="当月MW","-",SUMIFS(INDIRECT($B$2&amp;$C$2&amp;$D$2),INDIRECT(T$5),T$6,サマリ_メンバ!$P$7:$P$446,$M20)))</f>
        <v>0</v>
      </c>
      <c r="U20" s="80"/>
      <c r="V20" s="281">
        <f ca="1">IF(ISBLANK($M20),"-",IF($C$2&amp;$D$2="当月MW","-",SUMIFS(INDIRECT($B$2&amp;$C$2&amp;$D$2),INDIRECT(V$5),V$6,サマリ_メンバ!$P$7:$P$446,$M20)))</f>
        <v>0</v>
      </c>
      <c r="W20" s="281">
        <f ca="1">IF(ISBLANK($M20),"-",IF($C$2&amp;$D$2="当月MW","-",SUMIFS(INDIRECT($B$2&amp;$C$2&amp;$D$2),INDIRECT(W$5),W$6,サマリ_メンバ!$P$7:$P$446,$M20)))</f>
        <v>0</v>
      </c>
      <c r="X20" s="281">
        <f ca="1">IF(ISBLANK($M20),"-",IF($C$2&amp;$D$2="当月MW","-",SUMIFS(INDIRECT($B$2&amp;$C$2&amp;$D$2),INDIRECT(X$5),X$6,サマリ_メンバ!$P$7:$P$446,$M20)))</f>
        <v>0</v>
      </c>
      <c r="Y20" s="281">
        <f ca="1">IF(ISBLANK($M20),"-",IF($C$2&amp;$D$2="当月MW","-",SUMIFS(INDIRECT($B$2&amp;$C$2&amp;$D$2),INDIRECT(Y$5),Y$6,サマリ_メンバ!$P$7:$P$446,$M20)))</f>
        <v>0</v>
      </c>
      <c r="Z20" s="281">
        <f ca="1">IF(ISBLANK($M20),"-",IF($C$2&amp;$D$2="当月MW","-",SUMIFS(INDIRECT($B$2&amp;$C$2&amp;$D$2),INDIRECT(Z$5),Z$6,サマリ_メンバ!$P$7:$P$446,$M20)))</f>
        <v>0</v>
      </c>
      <c r="AA20" s="281">
        <f ca="1">IF(ISBLANK($M20),"-",IF($C$2&amp;$D$2="当月MW","-",SUMIFS(INDIRECT($B$2&amp;$C$2&amp;$D$2),INDIRECT(AA$5),AA$6,サマリ_メンバ!$P$7:$P$446,$M20)))</f>
        <v>0</v>
      </c>
      <c r="AB20" s="281">
        <f ca="1">IF(ISBLANK($M20),"-",IF($C$2&amp;$D$2="当月MW","-",SUMIFS(INDIRECT($B$2&amp;$C$2&amp;$D$2),INDIRECT(AB$5),AB$6,サマリ_メンバ!$P$7:$P$446,$M20)))</f>
        <v>0</v>
      </c>
      <c r="AC20" s="281">
        <f ca="1">IF(ISBLANK($M20),"-",IF($C$2&amp;$D$2="当月MW","-",SUMIFS(INDIRECT($B$2&amp;$C$2&amp;$D$2),INDIRECT(AC$5),AC$6,サマリ_メンバ!$P$7:$P$446,$M20)))</f>
        <v>0</v>
      </c>
      <c r="AD20" s="281">
        <f ca="1">IF(ISBLANK($M20),"-",IF($C$2&amp;$D$2="当月MW","-",SUMIFS(INDIRECT($B$2&amp;$C$2&amp;$D$2),INDIRECT(AD$5),AD$6,サマリ_メンバ!$P$7:$P$446,$M20)))</f>
        <v>0</v>
      </c>
      <c r="AE20" s="281">
        <f ca="1">IF(ISBLANK($M20),"-",IF($C$2&amp;$D$2="当月MW","-",SUMIFS(INDIRECT($B$2&amp;$C$2&amp;$D$2),INDIRECT(AE$5),AE$6,サマリ_メンバ!$P$7:$P$446,$M20)))</f>
        <v>0</v>
      </c>
      <c r="AF20" s="281">
        <f ca="1">IF(ISBLANK($M20),"-",IF($C$2&amp;$D$2="当月MW","-",SUMIFS(INDIRECT($B$2&amp;$C$2&amp;$D$2),INDIRECT(AF$5),AF$6,サマリ_メンバ!$P$7:$P$446,$M20)))</f>
        <v>0</v>
      </c>
      <c r="AG20" s="281">
        <f ca="1">IF(ISBLANK($M20),"-",IF($C$2&amp;$D$2="当月MW","-",SUMIFS(INDIRECT($B$2&amp;$C$2&amp;$D$2),INDIRECT(AG$5),AG$6,サマリ_メンバ!$P$7:$P$446,$M20)))</f>
        <v>0</v>
      </c>
      <c r="AH20" s="281">
        <f ca="1">IF(ISBLANK($M20),"-",IF($C$2&amp;$D$2="当月MW","-",SUMIFS(INDIRECT($B$2&amp;$C$2&amp;$D$2),INDIRECT(AH$5),AH$6,サマリ_メンバ!$P$7:$P$446,$M20)))</f>
        <v>0</v>
      </c>
      <c r="AI20" s="59"/>
    </row>
    <row r="21" spans="1:35">
      <c r="A21" s="240">
        <f t="shared" si="4"/>
        <v>14</v>
      </c>
      <c r="B21" s="295" t="str">
        <f>IF(ISBLANK($M21),"",VLOOKUP($M21,サマリ_メンバ!$A$7:$Q$446,5,FALSE))</f>
        <v>APF</v>
      </c>
      <c r="C21" s="295" t="str">
        <f>IF(ISBLANK($M21),"",VLOOKUP($M21,サマリ_メンバ!$A$7:$Q$446,6,FALSE)&amp;"")</f>
        <v>Flash脱却</v>
      </c>
      <c r="D21" s="295" t="str">
        <f>IF(ISBLANK($M21),"",VLOOKUP($M21,サマリ_メンバ!$A$7:$Q$446,7,FALSE)&amp;"")</f>
        <v>設計</v>
      </c>
      <c r="E21" s="295" t="str">
        <f>IF(ISBLANK($M21),"",VLOOKUP($M21,サマリ_メンバ!$A$7:$Q$446,8,FALSE)&amp;"")</f>
        <v/>
      </c>
      <c r="F21" s="295" t="str">
        <f>IF(ISBLANK($M21),"",VLOOKUP($M21,サマリ_メンバ!$A$7:$Q$446,9,FALSE)&amp;"")</f>
        <v/>
      </c>
      <c r="G21" s="295" t="str">
        <f>IF(ISBLANK($M21),"",VLOOKUP($M21,サマリ_メンバ!$A$7:$Q$446,10,FALSE)&amp;"")</f>
        <v/>
      </c>
      <c r="H21" s="295" t="str">
        <f>IF(ISBLANK($M21),"",VLOOKUP($M21,サマリ_メンバ!$A$7:$Q$446,11,FALSE)&amp;"")</f>
        <v/>
      </c>
      <c r="I21" s="295" t="str">
        <f>IF(ISBLANK($M21),"",VLOOKUP($M21,サマリ_メンバ!$A$7:$Q$446,12,FALSE)&amp;"")</f>
        <v/>
      </c>
      <c r="J21" s="295" t="str">
        <f>IF(ISBLANK($M21),"",VLOOKUP($M21,サマリ_メンバ!$A$7:$Q$446,13,FALSE)&amp;"")</f>
        <v/>
      </c>
      <c r="K21" s="295" t="str">
        <f>IF(ISBLANK($M21),"",VLOOKUP($M21,サマリ_メンバ!$A$7:$Q$446,14,FALSE)&amp;"")</f>
        <v/>
      </c>
      <c r="L21" s="295" t="str">
        <f>IF(ISBLANK($M21),"",VLOOKUP($M21,サマリ_メンバ!$A$7:$Q$446,15,FALSE)&amp;"")</f>
        <v/>
      </c>
      <c r="M21" s="133" t="s">
        <v>734</v>
      </c>
      <c r="N21" s="295" t="str">
        <f>IF(ISBLANK($M21),"",VLOOKUP(M21,サマリ_メンバ!$A$7:$Q$446,17,FALSE))</f>
        <v>フィジビリティ確認</v>
      </c>
      <c r="O21" s="72">
        <f t="shared" ca="1" si="5"/>
        <v>0</v>
      </c>
      <c r="P21" s="90"/>
      <c r="Q21" s="281">
        <f ca="1">IF(ISBLANK($M21),"-",IF($C$2&amp;$D$2="当月MW","-",SUMIFS(INDIRECT($B$2&amp;$C$2&amp;$D$2),INDIRECT(Q$5),Q$6,サマリ_メンバ!$P$7:$P$446,$M21)))</f>
        <v>0</v>
      </c>
      <c r="R21" s="281">
        <f ca="1">IF(ISBLANK($M21),"-",IF($C$2&amp;$D$2="当月MW","-",SUMIFS(INDIRECT($B$2&amp;$C$2&amp;$D$2),INDIRECT(R$5),R$6,サマリ_メンバ!$P$7:$P$446,$M21)))</f>
        <v>0</v>
      </c>
      <c r="S21" s="281">
        <f ca="1">IF(ISBLANK($M21),"-",IF($C$2&amp;$D$2="当月MW","-",SUMIFS(INDIRECT($B$2&amp;$C$2&amp;$D$2),INDIRECT(S$5),S$6,サマリ_メンバ!$P$7:$P$446,$M21)))</f>
        <v>0</v>
      </c>
      <c r="T21" s="281">
        <f ca="1">IF(ISBLANK($M21),"-",IF($C$2&amp;$D$2="当月MW","-",SUMIFS(INDIRECT($B$2&amp;$C$2&amp;$D$2),INDIRECT(T$5),T$6,サマリ_メンバ!$P$7:$P$446,$M21)))</f>
        <v>0</v>
      </c>
      <c r="U21" s="80"/>
      <c r="V21" s="281">
        <f ca="1">IF(ISBLANK($M21),"-",IF($C$2&amp;$D$2="当月MW","-",SUMIFS(INDIRECT($B$2&amp;$C$2&amp;$D$2),INDIRECT(V$5),V$6,サマリ_メンバ!$P$7:$P$446,$M21)))</f>
        <v>0</v>
      </c>
      <c r="W21" s="281">
        <f ca="1">IF(ISBLANK($M21),"-",IF($C$2&amp;$D$2="当月MW","-",SUMIFS(INDIRECT($B$2&amp;$C$2&amp;$D$2),INDIRECT(W$5),W$6,サマリ_メンバ!$P$7:$P$446,$M21)))</f>
        <v>0</v>
      </c>
      <c r="X21" s="281">
        <f ca="1">IF(ISBLANK($M21),"-",IF($C$2&amp;$D$2="当月MW","-",SUMIFS(INDIRECT($B$2&amp;$C$2&amp;$D$2),INDIRECT(X$5),X$6,サマリ_メンバ!$P$7:$P$446,$M21)))</f>
        <v>0</v>
      </c>
      <c r="Y21" s="281">
        <f ca="1">IF(ISBLANK($M21),"-",IF($C$2&amp;$D$2="当月MW","-",SUMIFS(INDIRECT($B$2&amp;$C$2&amp;$D$2),INDIRECT(Y$5),Y$6,サマリ_メンバ!$P$7:$P$446,$M21)))</f>
        <v>0</v>
      </c>
      <c r="Z21" s="281">
        <f ca="1">IF(ISBLANK($M21),"-",IF($C$2&amp;$D$2="当月MW","-",SUMIFS(INDIRECT($B$2&amp;$C$2&amp;$D$2),INDIRECT(Z$5),Z$6,サマリ_メンバ!$P$7:$P$446,$M21)))</f>
        <v>0</v>
      </c>
      <c r="AA21" s="281">
        <f ca="1">IF(ISBLANK($M21),"-",IF($C$2&amp;$D$2="当月MW","-",SUMIFS(INDIRECT($B$2&amp;$C$2&amp;$D$2),INDIRECT(AA$5),AA$6,サマリ_メンバ!$P$7:$P$446,$M21)))</f>
        <v>0</v>
      </c>
      <c r="AB21" s="281">
        <f ca="1">IF(ISBLANK($M21),"-",IF($C$2&amp;$D$2="当月MW","-",SUMIFS(INDIRECT($B$2&amp;$C$2&amp;$D$2),INDIRECT(AB$5),AB$6,サマリ_メンバ!$P$7:$P$446,$M21)))</f>
        <v>0</v>
      </c>
      <c r="AC21" s="281">
        <f ca="1">IF(ISBLANK($M21),"-",IF($C$2&amp;$D$2="当月MW","-",SUMIFS(INDIRECT($B$2&amp;$C$2&amp;$D$2),INDIRECT(AC$5),AC$6,サマリ_メンバ!$P$7:$P$446,$M21)))</f>
        <v>0</v>
      </c>
      <c r="AD21" s="281">
        <f ca="1">IF(ISBLANK($M21),"-",IF($C$2&amp;$D$2="当月MW","-",SUMIFS(INDIRECT($B$2&amp;$C$2&amp;$D$2),INDIRECT(AD$5),AD$6,サマリ_メンバ!$P$7:$P$446,$M21)))</f>
        <v>0</v>
      </c>
      <c r="AE21" s="281">
        <f ca="1">IF(ISBLANK($M21),"-",IF($C$2&amp;$D$2="当月MW","-",SUMIFS(INDIRECT($B$2&amp;$C$2&amp;$D$2),INDIRECT(AE$5),AE$6,サマリ_メンバ!$P$7:$P$446,$M21)))</f>
        <v>0</v>
      </c>
      <c r="AF21" s="281">
        <f ca="1">IF(ISBLANK($M21),"-",IF($C$2&amp;$D$2="当月MW","-",SUMIFS(INDIRECT($B$2&amp;$C$2&amp;$D$2),INDIRECT(AF$5),AF$6,サマリ_メンバ!$P$7:$P$446,$M21)))</f>
        <v>0</v>
      </c>
      <c r="AG21" s="281">
        <f ca="1">IF(ISBLANK($M21),"-",IF($C$2&amp;$D$2="当月MW","-",SUMIFS(INDIRECT($B$2&amp;$C$2&amp;$D$2),INDIRECT(AG$5),AG$6,サマリ_メンバ!$P$7:$P$446,$M21)))</f>
        <v>0</v>
      </c>
      <c r="AH21" s="281">
        <f ca="1">IF(ISBLANK($M21),"-",IF($C$2&amp;$D$2="当月MW","-",SUMIFS(INDIRECT($B$2&amp;$C$2&amp;$D$2),INDIRECT(AH$5),AH$6,サマリ_メンバ!$P$7:$P$446,$M21)))</f>
        <v>0</v>
      </c>
      <c r="AI21" s="59"/>
    </row>
    <row r="22" spans="1:35" ht="28.5">
      <c r="A22" s="240">
        <f t="shared" si="4"/>
        <v>15</v>
      </c>
      <c r="B22" s="295" t="str">
        <f>IF(ISBLANK($M22),"",VLOOKUP($M22,サマリ_メンバ!$A$7:$Q$446,5,FALSE))</f>
        <v>APF</v>
      </c>
      <c r="C22" s="295" t="str">
        <f>IF(ISBLANK($M22),"",VLOOKUP($M22,サマリ_メンバ!$A$7:$Q$446,6,FALSE)&amp;"")</f>
        <v>Flash脱却</v>
      </c>
      <c r="D22" s="295" t="str">
        <f>IF(ISBLANK($M22),"",VLOOKUP($M22,サマリ_メンバ!$A$7:$Q$446,7,FALSE)&amp;"")</f>
        <v>デザイン</v>
      </c>
      <c r="E22" s="295" t="str">
        <f>IF(ISBLANK($M22),"",VLOOKUP($M22,サマリ_メンバ!$A$7:$Q$446,8,FALSE)&amp;"")</f>
        <v>デザイン制作</v>
      </c>
      <c r="F22" s="295" t="str">
        <f>IF(ISBLANK($M22),"",VLOOKUP($M22,サマリ_メンバ!$A$7:$Q$446,9,FALSE)&amp;"")</f>
        <v>新規</v>
      </c>
      <c r="G22" s="295" t="str">
        <f>IF(ISBLANK($M22),"",VLOOKUP($M22,サマリ_メンバ!$A$7:$Q$446,10,FALSE)&amp;"")</f>
        <v/>
      </c>
      <c r="H22" s="295" t="str">
        <f>IF(ISBLANK($M22),"",VLOOKUP($M22,サマリ_メンバ!$A$7:$Q$446,11,FALSE)&amp;"")</f>
        <v/>
      </c>
      <c r="I22" s="295" t="str">
        <f>IF(ISBLANK($M22),"",VLOOKUP($M22,サマリ_メンバ!$A$7:$Q$446,12,FALSE)&amp;"")</f>
        <v/>
      </c>
      <c r="J22" s="295" t="str">
        <f>IF(ISBLANK($M22),"",VLOOKUP($M22,サマリ_メンバ!$A$7:$Q$446,13,FALSE)&amp;"")</f>
        <v/>
      </c>
      <c r="K22" s="295" t="str">
        <f>IF(ISBLANK($M22),"",VLOOKUP($M22,サマリ_メンバ!$A$7:$Q$446,14,FALSE)&amp;"")</f>
        <v/>
      </c>
      <c r="L22" s="295" t="str">
        <f>IF(ISBLANK($M22),"",VLOOKUP($M22,サマリ_メンバ!$A$7:$Q$446,15,FALSE)&amp;"")</f>
        <v>-</v>
      </c>
      <c r="M22" s="133" t="s">
        <v>865</v>
      </c>
      <c r="N22" s="295" t="str">
        <f>IF(ISBLANK($M22),"",VLOOKUP(M22,サマリ_メンバ!$A$7:$Q$446,17,FALSE))</f>
        <v>[パーツ分類] 10_入力部品</v>
      </c>
      <c r="O22" s="72">
        <f t="shared" ca="1" si="5"/>
        <v>0</v>
      </c>
      <c r="P22" s="90"/>
      <c r="Q22" s="281">
        <f ca="1">IF(ISBLANK($M22),"-",IF($C$2&amp;$D$2="当月MW","-",SUMIFS(INDIRECT($B$2&amp;$C$2&amp;$D$2),INDIRECT(Q$5),Q$6,サマリ_メンバ!$P$7:$P$446,$M22)))</f>
        <v>0</v>
      </c>
      <c r="R22" s="281">
        <f ca="1">IF(ISBLANK($M22),"-",IF($C$2&amp;$D$2="当月MW","-",SUMIFS(INDIRECT($B$2&amp;$C$2&amp;$D$2),INDIRECT(R$5),R$6,サマリ_メンバ!$P$7:$P$446,$M22)))</f>
        <v>0</v>
      </c>
      <c r="S22" s="281">
        <f ca="1">IF(ISBLANK($M22),"-",IF($C$2&amp;$D$2="当月MW","-",SUMIFS(INDIRECT($B$2&amp;$C$2&amp;$D$2),INDIRECT(S$5),S$6,サマリ_メンバ!$P$7:$P$446,$M22)))</f>
        <v>0</v>
      </c>
      <c r="T22" s="281">
        <f ca="1">IF(ISBLANK($M22),"-",IF($C$2&amp;$D$2="当月MW","-",SUMIFS(INDIRECT($B$2&amp;$C$2&amp;$D$2),INDIRECT(T$5),T$6,サマリ_メンバ!$P$7:$P$446,$M22)))</f>
        <v>0</v>
      </c>
      <c r="U22" s="80"/>
      <c r="V22" s="281">
        <f ca="1">IF(ISBLANK($M22),"-",IF($C$2&amp;$D$2="当月MW","-",SUMIFS(INDIRECT($B$2&amp;$C$2&amp;$D$2),INDIRECT(V$5),V$6,サマリ_メンバ!$P$7:$P$446,$M22)))</f>
        <v>0</v>
      </c>
      <c r="W22" s="281">
        <f ca="1">IF(ISBLANK($M22),"-",IF($C$2&amp;$D$2="当月MW","-",SUMIFS(INDIRECT($B$2&amp;$C$2&amp;$D$2),INDIRECT(W$5),W$6,サマリ_メンバ!$P$7:$P$446,$M22)))</f>
        <v>0</v>
      </c>
      <c r="X22" s="281">
        <f ca="1">IF(ISBLANK($M22),"-",IF($C$2&amp;$D$2="当月MW","-",SUMIFS(INDIRECT($B$2&amp;$C$2&amp;$D$2),INDIRECT(X$5),X$6,サマリ_メンバ!$P$7:$P$446,$M22)))</f>
        <v>0</v>
      </c>
      <c r="Y22" s="281">
        <f ca="1">IF(ISBLANK($M22),"-",IF($C$2&amp;$D$2="当月MW","-",SUMIFS(INDIRECT($B$2&amp;$C$2&amp;$D$2),INDIRECT(Y$5),Y$6,サマリ_メンバ!$P$7:$P$446,$M22)))</f>
        <v>0</v>
      </c>
      <c r="Z22" s="281">
        <f ca="1">IF(ISBLANK($M22),"-",IF($C$2&amp;$D$2="当月MW","-",SUMIFS(INDIRECT($B$2&amp;$C$2&amp;$D$2),INDIRECT(Z$5),Z$6,サマリ_メンバ!$P$7:$P$446,$M22)))</f>
        <v>0</v>
      </c>
      <c r="AA22" s="281">
        <f ca="1">IF(ISBLANK($M22),"-",IF($C$2&amp;$D$2="当月MW","-",SUMIFS(INDIRECT($B$2&amp;$C$2&amp;$D$2),INDIRECT(AA$5),AA$6,サマリ_メンバ!$P$7:$P$446,$M22)))</f>
        <v>0</v>
      </c>
      <c r="AB22" s="281">
        <f ca="1">IF(ISBLANK($M22),"-",IF($C$2&amp;$D$2="当月MW","-",SUMIFS(INDIRECT($B$2&amp;$C$2&amp;$D$2),INDIRECT(AB$5),AB$6,サマリ_メンバ!$P$7:$P$446,$M22)))</f>
        <v>0</v>
      </c>
      <c r="AC22" s="281">
        <f ca="1">IF(ISBLANK($M22),"-",IF($C$2&amp;$D$2="当月MW","-",SUMIFS(INDIRECT($B$2&amp;$C$2&amp;$D$2),INDIRECT(AC$5),AC$6,サマリ_メンバ!$P$7:$P$446,$M22)))</f>
        <v>0</v>
      </c>
      <c r="AD22" s="281">
        <f ca="1">IF(ISBLANK($M22),"-",IF($C$2&amp;$D$2="当月MW","-",SUMIFS(INDIRECT($B$2&amp;$C$2&amp;$D$2),INDIRECT(AD$5),AD$6,サマリ_メンバ!$P$7:$P$446,$M22)))</f>
        <v>0</v>
      </c>
      <c r="AE22" s="281">
        <f ca="1">IF(ISBLANK($M22),"-",IF($C$2&amp;$D$2="当月MW","-",SUMIFS(INDIRECT($B$2&amp;$C$2&amp;$D$2),INDIRECT(AE$5),AE$6,サマリ_メンバ!$P$7:$P$446,$M22)))</f>
        <v>0</v>
      </c>
      <c r="AF22" s="281">
        <f ca="1">IF(ISBLANK($M22),"-",IF($C$2&amp;$D$2="当月MW","-",SUMIFS(INDIRECT($B$2&amp;$C$2&amp;$D$2),INDIRECT(AF$5),AF$6,サマリ_メンバ!$P$7:$P$446,$M22)))</f>
        <v>0</v>
      </c>
      <c r="AG22" s="281">
        <f ca="1">IF(ISBLANK($M22),"-",IF($C$2&amp;$D$2="当月MW","-",SUMIFS(INDIRECT($B$2&amp;$C$2&amp;$D$2),INDIRECT(AG$5),AG$6,サマリ_メンバ!$P$7:$P$446,$M22)))</f>
        <v>0</v>
      </c>
      <c r="AH22" s="281">
        <f ca="1">IF(ISBLANK($M22),"-",IF($C$2&amp;$D$2="当月MW","-",SUMIFS(INDIRECT($B$2&amp;$C$2&amp;$D$2),INDIRECT(AH$5),AH$6,サマリ_メンバ!$P$7:$P$446,$M22)))</f>
        <v>0</v>
      </c>
      <c r="AI22" s="59"/>
    </row>
    <row r="23" spans="1:35">
      <c r="A23" s="240">
        <f t="shared" si="4"/>
        <v>16</v>
      </c>
      <c r="B23" s="295" t="str">
        <f>IF(ISBLANK($M23),"",VLOOKUP($M23,サマリ_メンバ!$A$7:$Q$446,5,FALSE))</f>
        <v>APF</v>
      </c>
      <c r="C23" s="295" t="str">
        <f>IF(ISBLANK($M23),"",VLOOKUP($M23,サマリ_メンバ!$A$7:$Q$446,6,FALSE)&amp;"")</f>
        <v>Flash脱却</v>
      </c>
      <c r="D23" s="295" t="str">
        <f>IF(ISBLANK($M23),"",VLOOKUP($M23,サマリ_メンバ!$A$7:$Q$446,7,FALSE)&amp;"")</f>
        <v>設計</v>
      </c>
      <c r="E23" s="295" t="str">
        <f>IF(ISBLANK($M23),"",VLOOKUP($M23,サマリ_メンバ!$A$7:$Q$446,8,FALSE)&amp;"")</f>
        <v/>
      </c>
      <c r="F23" s="295" t="str">
        <f>IF(ISBLANK($M23),"",VLOOKUP($M23,サマリ_メンバ!$A$7:$Q$446,9,FALSE)&amp;"")</f>
        <v/>
      </c>
      <c r="G23" s="295" t="str">
        <f>IF(ISBLANK($M23),"",VLOOKUP($M23,サマリ_メンバ!$A$7:$Q$446,10,FALSE)&amp;"")</f>
        <v/>
      </c>
      <c r="H23" s="295" t="str">
        <f>IF(ISBLANK($M23),"",VLOOKUP($M23,サマリ_メンバ!$A$7:$Q$446,11,FALSE)&amp;"")</f>
        <v/>
      </c>
      <c r="I23" s="295" t="str">
        <f>IF(ISBLANK($M23),"",VLOOKUP($M23,サマリ_メンバ!$A$7:$Q$446,12,FALSE)&amp;"")</f>
        <v/>
      </c>
      <c r="J23" s="295" t="str">
        <f>IF(ISBLANK($M23),"",VLOOKUP($M23,サマリ_メンバ!$A$7:$Q$446,13,FALSE)&amp;"")</f>
        <v/>
      </c>
      <c r="K23" s="295" t="str">
        <f>IF(ISBLANK($M23),"",VLOOKUP($M23,サマリ_メンバ!$A$7:$Q$446,14,FALSE)&amp;"")</f>
        <v/>
      </c>
      <c r="L23" s="295" t="str">
        <f>IF(ISBLANK($M23),"",VLOOKUP($M23,サマリ_メンバ!$A$7:$Q$446,15,FALSE)&amp;"")</f>
        <v>-</v>
      </c>
      <c r="M23" s="133" t="s">
        <v>870</v>
      </c>
      <c r="N23" s="295" t="str">
        <f>IF(ISBLANK($M23),"",VLOOKUP(M23,サマリ_メンバ!$A$7:$Q$446,17,FALSE))</f>
        <v>[パーツ分類] 07_アイコン</v>
      </c>
      <c r="O23" s="72">
        <f t="shared" ca="1" si="5"/>
        <v>0</v>
      </c>
      <c r="P23" s="90"/>
      <c r="Q23" s="281">
        <f ca="1">IF(ISBLANK($M23),"-",IF($C$2&amp;$D$2="当月MW","-",SUMIFS(INDIRECT($B$2&amp;$C$2&amp;$D$2),INDIRECT(Q$5),Q$6,サマリ_メンバ!$P$7:$P$446,$M23)))</f>
        <v>0</v>
      </c>
      <c r="R23" s="281">
        <f ca="1">IF(ISBLANK($M23),"-",IF($C$2&amp;$D$2="当月MW","-",SUMIFS(INDIRECT($B$2&amp;$C$2&amp;$D$2),INDIRECT(R$5),R$6,サマリ_メンバ!$P$7:$P$446,$M23)))</f>
        <v>0</v>
      </c>
      <c r="S23" s="281">
        <f ca="1">IF(ISBLANK($M23),"-",IF($C$2&amp;$D$2="当月MW","-",SUMIFS(INDIRECT($B$2&amp;$C$2&amp;$D$2),INDIRECT(S$5),S$6,サマリ_メンバ!$P$7:$P$446,$M23)))</f>
        <v>0</v>
      </c>
      <c r="T23" s="281">
        <f ca="1">IF(ISBLANK($M23),"-",IF($C$2&amp;$D$2="当月MW","-",SUMIFS(INDIRECT($B$2&amp;$C$2&amp;$D$2),INDIRECT(T$5),T$6,サマリ_メンバ!$P$7:$P$446,$M23)))</f>
        <v>0</v>
      </c>
      <c r="U23" s="80"/>
      <c r="V23" s="281">
        <f ca="1">IF(ISBLANK($M23),"-",IF($C$2&amp;$D$2="当月MW","-",SUMIFS(INDIRECT($B$2&amp;$C$2&amp;$D$2),INDIRECT(V$5),V$6,サマリ_メンバ!$P$7:$P$446,$M23)))</f>
        <v>0</v>
      </c>
      <c r="W23" s="281">
        <f ca="1">IF(ISBLANK($M23),"-",IF($C$2&amp;$D$2="当月MW","-",SUMIFS(INDIRECT($B$2&amp;$C$2&amp;$D$2),INDIRECT(W$5),W$6,サマリ_メンバ!$P$7:$P$446,$M23)))</f>
        <v>0</v>
      </c>
      <c r="X23" s="281">
        <f ca="1">IF(ISBLANK($M23),"-",IF($C$2&amp;$D$2="当月MW","-",SUMIFS(INDIRECT($B$2&amp;$C$2&amp;$D$2),INDIRECT(X$5),X$6,サマリ_メンバ!$P$7:$P$446,$M23)))</f>
        <v>0</v>
      </c>
      <c r="Y23" s="281">
        <f ca="1">IF(ISBLANK($M23),"-",IF($C$2&amp;$D$2="当月MW","-",SUMIFS(INDIRECT($B$2&amp;$C$2&amp;$D$2),INDIRECT(Y$5),Y$6,サマリ_メンバ!$P$7:$P$446,$M23)))</f>
        <v>0</v>
      </c>
      <c r="Z23" s="281">
        <f ca="1">IF(ISBLANK($M23),"-",IF($C$2&amp;$D$2="当月MW","-",SUMIFS(INDIRECT($B$2&amp;$C$2&amp;$D$2),INDIRECT(Z$5),Z$6,サマリ_メンバ!$P$7:$P$446,$M23)))</f>
        <v>0</v>
      </c>
      <c r="AA23" s="281">
        <f ca="1">IF(ISBLANK($M23),"-",IF($C$2&amp;$D$2="当月MW","-",SUMIFS(INDIRECT($B$2&amp;$C$2&amp;$D$2),INDIRECT(AA$5),AA$6,サマリ_メンバ!$P$7:$P$446,$M23)))</f>
        <v>0</v>
      </c>
      <c r="AB23" s="281">
        <f ca="1">IF(ISBLANK($M23),"-",IF($C$2&amp;$D$2="当月MW","-",SUMIFS(INDIRECT($B$2&amp;$C$2&amp;$D$2),INDIRECT(AB$5),AB$6,サマリ_メンバ!$P$7:$P$446,$M23)))</f>
        <v>0</v>
      </c>
      <c r="AC23" s="281">
        <f ca="1">IF(ISBLANK($M23),"-",IF($C$2&amp;$D$2="当月MW","-",SUMIFS(INDIRECT($B$2&amp;$C$2&amp;$D$2),INDIRECT(AC$5),AC$6,サマリ_メンバ!$P$7:$P$446,$M23)))</f>
        <v>0</v>
      </c>
      <c r="AD23" s="281">
        <f ca="1">IF(ISBLANK($M23),"-",IF($C$2&amp;$D$2="当月MW","-",SUMIFS(INDIRECT($B$2&amp;$C$2&amp;$D$2),INDIRECT(AD$5),AD$6,サマリ_メンバ!$P$7:$P$446,$M23)))</f>
        <v>0</v>
      </c>
      <c r="AE23" s="281">
        <f ca="1">IF(ISBLANK($M23),"-",IF($C$2&amp;$D$2="当月MW","-",SUMIFS(INDIRECT($B$2&amp;$C$2&amp;$D$2),INDIRECT(AE$5),AE$6,サマリ_メンバ!$P$7:$P$446,$M23)))</f>
        <v>0</v>
      </c>
      <c r="AF23" s="281">
        <f ca="1">IF(ISBLANK($M23),"-",IF($C$2&amp;$D$2="当月MW","-",SUMIFS(INDIRECT($B$2&amp;$C$2&amp;$D$2),INDIRECT(AF$5),AF$6,サマリ_メンバ!$P$7:$P$446,$M23)))</f>
        <v>0</v>
      </c>
      <c r="AG23" s="281">
        <f ca="1">IF(ISBLANK($M23),"-",IF($C$2&amp;$D$2="当月MW","-",SUMIFS(INDIRECT($B$2&amp;$C$2&amp;$D$2),INDIRECT(AG$5),AG$6,サマリ_メンバ!$P$7:$P$446,$M23)))</f>
        <v>0</v>
      </c>
      <c r="AH23" s="281">
        <f ca="1">IF(ISBLANK($M23),"-",IF($C$2&amp;$D$2="当月MW","-",SUMIFS(INDIRECT($B$2&amp;$C$2&amp;$D$2),INDIRECT(AH$5),AH$6,サマリ_メンバ!$P$7:$P$446,$M23)))</f>
        <v>0</v>
      </c>
      <c r="AI23" s="59"/>
    </row>
    <row r="24" spans="1:35" ht="28.5">
      <c r="A24" s="240">
        <f t="shared" si="4"/>
        <v>17</v>
      </c>
      <c r="B24" s="295" t="str">
        <f>IF(ISBLANK($M24),"",VLOOKUP($M24,サマリ_メンバ!$A$7:$Q$446,5,FALSE))</f>
        <v>APF</v>
      </c>
      <c r="C24" s="295" t="str">
        <f>IF(ISBLANK($M24),"",VLOOKUP($M24,サマリ_メンバ!$A$7:$Q$446,6,FALSE)&amp;"")</f>
        <v>Flash脱却</v>
      </c>
      <c r="D24" s="295" t="str">
        <f>IF(ISBLANK($M24),"",VLOOKUP($M24,サマリ_メンバ!$A$7:$Q$446,7,FALSE)&amp;"")</f>
        <v>デザイン</v>
      </c>
      <c r="E24" s="295" t="str">
        <f>IF(ISBLANK($M24),"",VLOOKUP($M24,サマリ_メンバ!$A$7:$Q$446,8,FALSE)&amp;"")</f>
        <v>デザイン制作</v>
      </c>
      <c r="F24" s="295" t="str">
        <f>IF(ISBLANK($M24),"",VLOOKUP($M24,サマリ_メンバ!$A$7:$Q$446,9,FALSE)&amp;"")</f>
        <v>新規</v>
      </c>
      <c r="G24" s="295" t="str">
        <f>IF(ISBLANK($M24),"",VLOOKUP($M24,サマリ_メンバ!$A$7:$Q$446,10,FALSE)&amp;"")</f>
        <v/>
      </c>
      <c r="H24" s="295" t="str">
        <f>IF(ISBLANK($M24),"",VLOOKUP($M24,サマリ_メンバ!$A$7:$Q$446,11,FALSE)&amp;"")</f>
        <v/>
      </c>
      <c r="I24" s="295" t="str">
        <f>IF(ISBLANK($M24),"",VLOOKUP($M24,サマリ_メンバ!$A$7:$Q$446,12,FALSE)&amp;"")</f>
        <v/>
      </c>
      <c r="J24" s="295" t="str">
        <f>IF(ISBLANK($M24),"",VLOOKUP($M24,サマリ_メンバ!$A$7:$Q$446,13,FALSE)&amp;"")</f>
        <v/>
      </c>
      <c r="K24" s="295" t="str">
        <f>IF(ISBLANK($M24),"",VLOOKUP($M24,サマリ_メンバ!$A$7:$Q$446,14,FALSE)&amp;"")</f>
        <v/>
      </c>
      <c r="L24" s="295" t="str">
        <f>IF(ISBLANK($M24),"",VLOOKUP($M24,サマリ_メンバ!$A$7:$Q$446,15,FALSE)&amp;"")</f>
        <v>-</v>
      </c>
      <c r="M24" s="133" t="s">
        <v>890</v>
      </c>
      <c r="N24" s="295" t="str">
        <f>IF(ISBLANK($M24),"",VLOOKUP(M24,サマリ_メンバ!$A$7:$Q$446,17,FALSE))</f>
        <v>[デザイン]9_表（アイコン）</v>
      </c>
      <c r="O24" s="72">
        <f t="shared" ca="1" si="5"/>
        <v>0</v>
      </c>
      <c r="P24" s="90"/>
      <c r="Q24" s="281">
        <f ca="1">IF(ISBLANK($M24),"-",IF($C$2&amp;$D$2="当月MW","-",SUMIFS(INDIRECT($B$2&amp;$C$2&amp;$D$2),INDIRECT(Q$5),Q$6,サマリ_メンバ!$P$7:$P$446,$M24)))</f>
        <v>0</v>
      </c>
      <c r="R24" s="281">
        <f ca="1">IF(ISBLANK($M24),"-",IF($C$2&amp;$D$2="当月MW","-",SUMIFS(INDIRECT($B$2&amp;$C$2&amp;$D$2),INDIRECT(R$5),R$6,サマリ_メンバ!$P$7:$P$446,$M24)))</f>
        <v>0</v>
      </c>
      <c r="S24" s="281">
        <f ca="1">IF(ISBLANK($M24),"-",IF($C$2&amp;$D$2="当月MW","-",SUMIFS(INDIRECT($B$2&amp;$C$2&amp;$D$2),INDIRECT(S$5),S$6,サマリ_メンバ!$P$7:$P$446,$M24)))</f>
        <v>0</v>
      </c>
      <c r="T24" s="281">
        <f ca="1">IF(ISBLANK($M24),"-",IF($C$2&amp;$D$2="当月MW","-",SUMIFS(INDIRECT($B$2&amp;$C$2&amp;$D$2),INDIRECT(T$5),T$6,サマリ_メンバ!$P$7:$P$446,$M24)))</f>
        <v>0</v>
      </c>
      <c r="U24" s="80"/>
      <c r="V24" s="281">
        <f ca="1">IF(ISBLANK($M24),"-",IF($C$2&amp;$D$2="当月MW","-",SUMIFS(INDIRECT($B$2&amp;$C$2&amp;$D$2),INDIRECT(V$5),V$6,サマリ_メンバ!$P$7:$P$446,$M24)))</f>
        <v>0</v>
      </c>
      <c r="W24" s="281">
        <f ca="1">IF(ISBLANK($M24),"-",IF($C$2&amp;$D$2="当月MW","-",SUMIFS(INDIRECT($B$2&amp;$C$2&amp;$D$2),INDIRECT(W$5),W$6,サマリ_メンバ!$P$7:$P$446,$M24)))</f>
        <v>0</v>
      </c>
      <c r="X24" s="281">
        <f ca="1">IF(ISBLANK($M24),"-",IF($C$2&amp;$D$2="当月MW","-",SUMIFS(INDIRECT($B$2&amp;$C$2&amp;$D$2),INDIRECT(X$5),X$6,サマリ_メンバ!$P$7:$P$446,$M24)))</f>
        <v>0</v>
      </c>
      <c r="Y24" s="281">
        <f ca="1">IF(ISBLANK($M24),"-",IF($C$2&amp;$D$2="当月MW","-",SUMIFS(INDIRECT($B$2&amp;$C$2&amp;$D$2),INDIRECT(Y$5),Y$6,サマリ_メンバ!$P$7:$P$446,$M24)))</f>
        <v>0</v>
      </c>
      <c r="Z24" s="281">
        <f ca="1">IF(ISBLANK($M24),"-",IF($C$2&amp;$D$2="当月MW","-",SUMIFS(INDIRECT($B$2&amp;$C$2&amp;$D$2),INDIRECT(Z$5),Z$6,サマリ_メンバ!$P$7:$P$446,$M24)))</f>
        <v>0</v>
      </c>
      <c r="AA24" s="281">
        <f ca="1">IF(ISBLANK($M24),"-",IF($C$2&amp;$D$2="当月MW","-",SUMIFS(INDIRECT($B$2&amp;$C$2&amp;$D$2),INDIRECT(AA$5),AA$6,サマリ_メンバ!$P$7:$P$446,$M24)))</f>
        <v>0</v>
      </c>
      <c r="AB24" s="281">
        <f ca="1">IF(ISBLANK($M24),"-",IF($C$2&amp;$D$2="当月MW","-",SUMIFS(INDIRECT($B$2&amp;$C$2&amp;$D$2),INDIRECT(AB$5),AB$6,サマリ_メンバ!$P$7:$P$446,$M24)))</f>
        <v>0</v>
      </c>
      <c r="AC24" s="281">
        <f ca="1">IF(ISBLANK($M24),"-",IF($C$2&amp;$D$2="当月MW","-",SUMIFS(INDIRECT($B$2&amp;$C$2&amp;$D$2),INDIRECT(AC$5),AC$6,サマリ_メンバ!$P$7:$P$446,$M24)))</f>
        <v>0</v>
      </c>
      <c r="AD24" s="281">
        <f ca="1">IF(ISBLANK($M24),"-",IF($C$2&amp;$D$2="当月MW","-",SUMIFS(INDIRECT($B$2&amp;$C$2&amp;$D$2),INDIRECT(AD$5),AD$6,サマリ_メンバ!$P$7:$P$446,$M24)))</f>
        <v>0</v>
      </c>
      <c r="AE24" s="281">
        <f ca="1">IF(ISBLANK($M24),"-",IF($C$2&amp;$D$2="当月MW","-",SUMIFS(INDIRECT($B$2&amp;$C$2&amp;$D$2),INDIRECT(AE$5),AE$6,サマリ_メンバ!$P$7:$P$446,$M24)))</f>
        <v>0</v>
      </c>
      <c r="AF24" s="281">
        <f ca="1">IF(ISBLANK($M24),"-",IF($C$2&amp;$D$2="当月MW","-",SUMIFS(INDIRECT($B$2&amp;$C$2&amp;$D$2),INDIRECT(AF$5),AF$6,サマリ_メンバ!$P$7:$P$446,$M24)))</f>
        <v>0</v>
      </c>
      <c r="AG24" s="281">
        <f ca="1">IF(ISBLANK($M24),"-",IF($C$2&amp;$D$2="当月MW","-",SUMIFS(INDIRECT($B$2&amp;$C$2&amp;$D$2),INDIRECT(AG$5),AG$6,サマリ_メンバ!$P$7:$P$446,$M24)))</f>
        <v>0</v>
      </c>
      <c r="AH24" s="281">
        <f ca="1">IF(ISBLANK($M24),"-",IF($C$2&amp;$D$2="当月MW","-",SUMIFS(INDIRECT($B$2&amp;$C$2&amp;$D$2),INDIRECT(AH$5),AH$6,サマリ_メンバ!$P$7:$P$446,$M24)))</f>
        <v>0</v>
      </c>
      <c r="AI24" s="59"/>
    </row>
    <row r="25" spans="1:35">
      <c r="A25" s="240">
        <f t="shared" si="4"/>
        <v>18</v>
      </c>
      <c r="B25" s="295" t="str">
        <f>IF(ISBLANK($M25),"",VLOOKUP($M25,サマリ_メンバ!$A$7:$Q$446,5,FALSE))</f>
        <v>APF</v>
      </c>
      <c r="C25" s="295" t="str">
        <f>IF(ISBLANK($M25),"",VLOOKUP($M25,サマリ_メンバ!$A$7:$Q$446,6,FALSE)&amp;"")</f>
        <v>Flash脱却</v>
      </c>
      <c r="D25" s="295" t="str">
        <f>IF(ISBLANK($M25),"",VLOOKUP($M25,サマリ_メンバ!$A$7:$Q$446,7,FALSE)&amp;"")</f>
        <v>設計</v>
      </c>
      <c r="E25" s="295" t="str">
        <f>IF(ISBLANK($M25),"",VLOOKUP($M25,サマリ_メンバ!$A$7:$Q$446,8,FALSE)&amp;"")</f>
        <v/>
      </c>
      <c r="F25" s="295" t="str">
        <f>IF(ISBLANK($M25),"",VLOOKUP($M25,サマリ_メンバ!$A$7:$Q$446,9,FALSE)&amp;"")</f>
        <v/>
      </c>
      <c r="G25" s="295" t="str">
        <f>IF(ISBLANK($M25),"",VLOOKUP($M25,サマリ_メンバ!$A$7:$Q$446,10,FALSE)&amp;"")</f>
        <v/>
      </c>
      <c r="H25" s="295" t="str">
        <f>IF(ISBLANK($M25),"",VLOOKUP($M25,サマリ_メンバ!$A$7:$Q$446,11,FALSE)&amp;"")</f>
        <v/>
      </c>
      <c r="I25" s="295" t="str">
        <f>IF(ISBLANK($M25),"",VLOOKUP($M25,サマリ_メンバ!$A$7:$Q$446,12,FALSE)&amp;"")</f>
        <v/>
      </c>
      <c r="J25" s="295" t="str">
        <f>IF(ISBLANK($M25),"",VLOOKUP($M25,サマリ_メンバ!$A$7:$Q$446,13,FALSE)&amp;"")</f>
        <v/>
      </c>
      <c r="K25" s="295" t="str">
        <f>IF(ISBLANK($M25),"",VLOOKUP($M25,サマリ_メンバ!$A$7:$Q$446,14,FALSE)&amp;"")</f>
        <v/>
      </c>
      <c r="L25" s="295" t="str">
        <f>IF(ISBLANK($M25),"",VLOOKUP($M25,サマリ_メンバ!$A$7:$Q$446,15,FALSE)&amp;"")</f>
        <v>-</v>
      </c>
      <c r="M25" s="133" t="s">
        <v>894</v>
      </c>
      <c r="N25" s="295" t="str">
        <f>IF(ISBLANK($M25),"",VLOOKUP(M25,サマリ_メンバ!$A$7:$Q$446,17,FALSE))</f>
        <v>[パーツ分類] 1_ウィンドウ</v>
      </c>
      <c r="O25" s="72">
        <f t="shared" ca="1" si="5"/>
        <v>0</v>
      </c>
      <c r="P25" s="90"/>
      <c r="Q25" s="281">
        <f ca="1">IF(ISBLANK($M25),"-",IF($C$2&amp;$D$2="当月MW","-",SUMIFS(INDIRECT($B$2&amp;$C$2&amp;$D$2),INDIRECT(Q$5),Q$6,サマリ_メンバ!$P$7:$P$446,$M25)))</f>
        <v>0</v>
      </c>
      <c r="R25" s="281">
        <f ca="1">IF(ISBLANK($M25),"-",IF($C$2&amp;$D$2="当月MW","-",SUMIFS(INDIRECT($B$2&amp;$C$2&amp;$D$2),INDIRECT(R$5),R$6,サマリ_メンバ!$P$7:$P$446,$M25)))</f>
        <v>0</v>
      </c>
      <c r="S25" s="281">
        <f ca="1">IF(ISBLANK($M25),"-",IF($C$2&amp;$D$2="当月MW","-",SUMIFS(INDIRECT($B$2&amp;$C$2&amp;$D$2),INDIRECT(S$5),S$6,サマリ_メンバ!$P$7:$P$446,$M25)))</f>
        <v>0</v>
      </c>
      <c r="T25" s="281">
        <f ca="1">IF(ISBLANK($M25),"-",IF($C$2&amp;$D$2="当月MW","-",SUMIFS(INDIRECT($B$2&amp;$C$2&amp;$D$2),INDIRECT(T$5),T$6,サマリ_メンバ!$P$7:$P$446,$M25)))</f>
        <v>0</v>
      </c>
      <c r="U25" s="80"/>
      <c r="V25" s="281">
        <f ca="1">IF(ISBLANK($M25),"-",IF($C$2&amp;$D$2="当月MW","-",SUMIFS(INDIRECT($B$2&amp;$C$2&amp;$D$2),INDIRECT(V$5),V$6,サマリ_メンバ!$P$7:$P$446,$M25)))</f>
        <v>0</v>
      </c>
      <c r="W25" s="281">
        <f ca="1">IF(ISBLANK($M25),"-",IF($C$2&amp;$D$2="当月MW","-",SUMIFS(INDIRECT($B$2&amp;$C$2&amp;$D$2),INDIRECT(W$5),W$6,サマリ_メンバ!$P$7:$P$446,$M25)))</f>
        <v>0</v>
      </c>
      <c r="X25" s="281">
        <f ca="1">IF(ISBLANK($M25),"-",IF($C$2&amp;$D$2="当月MW","-",SUMIFS(INDIRECT($B$2&amp;$C$2&amp;$D$2),INDIRECT(X$5),X$6,サマリ_メンバ!$P$7:$P$446,$M25)))</f>
        <v>0</v>
      </c>
      <c r="Y25" s="281">
        <f ca="1">IF(ISBLANK($M25),"-",IF($C$2&amp;$D$2="当月MW","-",SUMIFS(INDIRECT($B$2&amp;$C$2&amp;$D$2),INDIRECT(Y$5),Y$6,サマリ_メンバ!$P$7:$P$446,$M25)))</f>
        <v>0</v>
      </c>
      <c r="Z25" s="281">
        <f ca="1">IF(ISBLANK($M25),"-",IF($C$2&amp;$D$2="当月MW","-",SUMIFS(INDIRECT($B$2&amp;$C$2&amp;$D$2),INDIRECT(Z$5),Z$6,サマリ_メンバ!$P$7:$P$446,$M25)))</f>
        <v>0</v>
      </c>
      <c r="AA25" s="281">
        <f ca="1">IF(ISBLANK($M25),"-",IF($C$2&amp;$D$2="当月MW","-",SUMIFS(INDIRECT($B$2&amp;$C$2&amp;$D$2),INDIRECT(AA$5),AA$6,サマリ_メンバ!$P$7:$P$446,$M25)))</f>
        <v>0</v>
      </c>
      <c r="AB25" s="281">
        <f ca="1">IF(ISBLANK($M25),"-",IF($C$2&amp;$D$2="当月MW","-",SUMIFS(INDIRECT($B$2&amp;$C$2&amp;$D$2),INDIRECT(AB$5),AB$6,サマリ_メンバ!$P$7:$P$446,$M25)))</f>
        <v>0</v>
      </c>
      <c r="AC25" s="281">
        <f ca="1">IF(ISBLANK($M25),"-",IF($C$2&amp;$D$2="当月MW","-",SUMIFS(INDIRECT($B$2&amp;$C$2&amp;$D$2),INDIRECT(AC$5),AC$6,サマリ_メンバ!$P$7:$P$446,$M25)))</f>
        <v>0</v>
      </c>
      <c r="AD25" s="281">
        <f ca="1">IF(ISBLANK($M25),"-",IF($C$2&amp;$D$2="当月MW","-",SUMIFS(INDIRECT($B$2&amp;$C$2&amp;$D$2),INDIRECT(AD$5),AD$6,サマリ_メンバ!$P$7:$P$446,$M25)))</f>
        <v>0</v>
      </c>
      <c r="AE25" s="281">
        <f ca="1">IF(ISBLANK($M25),"-",IF($C$2&amp;$D$2="当月MW","-",SUMIFS(INDIRECT($B$2&amp;$C$2&amp;$D$2),INDIRECT(AE$5),AE$6,サマリ_メンバ!$P$7:$P$446,$M25)))</f>
        <v>0</v>
      </c>
      <c r="AF25" s="281">
        <f ca="1">IF(ISBLANK($M25),"-",IF($C$2&amp;$D$2="当月MW","-",SUMIFS(INDIRECT($B$2&amp;$C$2&amp;$D$2),INDIRECT(AF$5),AF$6,サマリ_メンバ!$P$7:$P$446,$M25)))</f>
        <v>0</v>
      </c>
      <c r="AG25" s="281">
        <f ca="1">IF(ISBLANK($M25),"-",IF($C$2&amp;$D$2="当月MW","-",SUMIFS(INDIRECT($B$2&amp;$C$2&amp;$D$2),INDIRECT(AG$5),AG$6,サマリ_メンバ!$P$7:$P$446,$M25)))</f>
        <v>0</v>
      </c>
      <c r="AH25" s="281">
        <f ca="1">IF(ISBLANK($M25),"-",IF($C$2&amp;$D$2="当月MW","-",SUMIFS(INDIRECT($B$2&amp;$C$2&amp;$D$2),INDIRECT(AH$5),AH$6,サマリ_メンバ!$P$7:$P$446,$M25)))</f>
        <v>0</v>
      </c>
      <c r="AI25" s="59"/>
    </row>
    <row r="26" spans="1:35" ht="28.5">
      <c r="A26" s="240">
        <f t="shared" si="4"/>
        <v>19</v>
      </c>
      <c r="B26" s="295" t="str">
        <f>IF(ISBLANK($M26),"",VLOOKUP($M26,サマリ_メンバ!$A$7:$Q$446,5,FALSE))</f>
        <v>APF</v>
      </c>
      <c r="C26" s="295" t="str">
        <f>IF(ISBLANK($M26),"",VLOOKUP($M26,サマリ_メンバ!$A$7:$Q$446,6,FALSE)&amp;"")</f>
        <v>Flash脱却</v>
      </c>
      <c r="D26" s="295" t="str">
        <f>IF(ISBLANK($M26),"",VLOOKUP($M26,サマリ_メンバ!$A$7:$Q$446,7,FALSE)&amp;"")</f>
        <v>デザイン</v>
      </c>
      <c r="E26" s="295" t="str">
        <f>IF(ISBLANK($M26),"",VLOOKUP($M26,サマリ_メンバ!$A$7:$Q$446,8,FALSE)&amp;"")</f>
        <v>デザイン制作</v>
      </c>
      <c r="F26" s="295" t="str">
        <f>IF(ISBLANK($M26),"",VLOOKUP($M26,サマリ_メンバ!$A$7:$Q$446,9,FALSE)&amp;"")</f>
        <v>新規</v>
      </c>
      <c r="G26" s="295" t="str">
        <f>IF(ISBLANK($M26),"",VLOOKUP($M26,サマリ_メンバ!$A$7:$Q$446,10,FALSE)&amp;"")</f>
        <v/>
      </c>
      <c r="H26" s="295" t="str">
        <f>IF(ISBLANK($M26),"",VLOOKUP($M26,サマリ_メンバ!$A$7:$Q$446,11,FALSE)&amp;"")</f>
        <v/>
      </c>
      <c r="I26" s="295" t="str">
        <f>IF(ISBLANK($M26),"",VLOOKUP($M26,サマリ_メンバ!$A$7:$Q$446,12,FALSE)&amp;"")</f>
        <v/>
      </c>
      <c r="J26" s="295" t="str">
        <f>IF(ISBLANK($M26),"",VLOOKUP($M26,サマリ_メンバ!$A$7:$Q$446,13,FALSE)&amp;"")</f>
        <v/>
      </c>
      <c r="K26" s="295" t="str">
        <f>IF(ISBLANK($M26),"",VLOOKUP($M26,サマリ_メンバ!$A$7:$Q$446,14,FALSE)&amp;"")</f>
        <v/>
      </c>
      <c r="L26" s="295" t="str">
        <f>IF(ISBLANK($M26),"",VLOOKUP($M26,サマリ_メンバ!$A$7:$Q$446,15,FALSE)&amp;"")</f>
        <v>-</v>
      </c>
      <c r="M26" s="133" t="s">
        <v>892</v>
      </c>
      <c r="N26" s="295" t="str">
        <f>IF(ISBLANK($M26),"",VLOOKUP(M26,サマリ_メンバ!$A$7:$Q$446,17,FALSE))</f>
        <v>[デザイン]6_ボタン</v>
      </c>
      <c r="O26" s="72">
        <f t="shared" ca="1" si="5"/>
        <v>0</v>
      </c>
      <c r="P26" s="90"/>
      <c r="Q26" s="281">
        <f ca="1">IF(ISBLANK($M26),"-",IF($C$2&amp;$D$2="当月MW","-",SUMIFS(INDIRECT($B$2&amp;$C$2&amp;$D$2),INDIRECT(Q$5),Q$6,サマリ_メンバ!$P$7:$P$446,$M26)))</f>
        <v>0</v>
      </c>
      <c r="R26" s="281">
        <f ca="1">IF(ISBLANK($M26),"-",IF($C$2&amp;$D$2="当月MW","-",SUMIFS(INDIRECT($B$2&amp;$C$2&amp;$D$2),INDIRECT(R$5),R$6,サマリ_メンバ!$P$7:$P$446,$M26)))</f>
        <v>0</v>
      </c>
      <c r="S26" s="281">
        <f ca="1">IF(ISBLANK($M26),"-",IF($C$2&amp;$D$2="当月MW","-",SUMIFS(INDIRECT($B$2&amp;$C$2&amp;$D$2),INDIRECT(S$5),S$6,サマリ_メンバ!$P$7:$P$446,$M26)))</f>
        <v>0</v>
      </c>
      <c r="T26" s="281">
        <f ca="1">IF(ISBLANK($M26),"-",IF($C$2&amp;$D$2="当月MW","-",SUMIFS(INDIRECT($B$2&amp;$C$2&amp;$D$2),INDIRECT(T$5),T$6,サマリ_メンバ!$P$7:$P$446,$M26)))</f>
        <v>0</v>
      </c>
      <c r="U26" s="80"/>
      <c r="V26" s="281">
        <f ca="1">IF(ISBLANK($M26),"-",IF($C$2&amp;$D$2="当月MW","-",SUMIFS(INDIRECT($B$2&amp;$C$2&amp;$D$2),INDIRECT(V$5),V$6,サマリ_メンバ!$P$7:$P$446,$M26)))</f>
        <v>0</v>
      </c>
      <c r="W26" s="281">
        <f ca="1">IF(ISBLANK($M26),"-",IF($C$2&amp;$D$2="当月MW","-",SUMIFS(INDIRECT($B$2&amp;$C$2&amp;$D$2),INDIRECT(W$5),W$6,サマリ_メンバ!$P$7:$P$446,$M26)))</f>
        <v>0</v>
      </c>
      <c r="X26" s="281">
        <f ca="1">IF(ISBLANK($M26),"-",IF($C$2&amp;$D$2="当月MW","-",SUMIFS(INDIRECT($B$2&amp;$C$2&amp;$D$2),INDIRECT(X$5),X$6,サマリ_メンバ!$P$7:$P$446,$M26)))</f>
        <v>0</v>
      </c>
      <c r="Y26" s="281">
        <f ca="1">IF(ISBLANK($M26),"-",IF($C$2&amp;$D$2="当月MW","-",SUMIFS(INDIRECT($B$2&amp;$C$2&amp;$D$2),INDIRECT(Y$5),Y$6,サマリ_メンバ!$P$7:$P$446,$M26)))</f>
        <v>0</v>
      </c>
      <c r="Z26" s="281">
        <f ca="1">IF(ISBLANK($M26),"-",IF($C$2&amp;$D$2="当月MW","-",SUMIFS(INDIRECT($B$2&amp;$C$2&amp;$D$2),INDIRECT(Z$5),Z$6,サマリ_メンバ!$P$7:$P$446,$M26)))</f>
        <v>0</v>
      </c>
      <c r="AA26" s="281">
        <f ca="1">IF(ISBLANK($M26),"-",IF($C$2&amp;$D$2="当月MW","-",SUMIFS(INDIRECT($B$2&amp;$C$2&amp;$D$2),INDIRECT(AA$5),AA$6,サマリ_メンバ!$P$7:$P$446,$M26)))</f>
        <v>0</v>
      </c>
      <c r="AB26" s="281">
        <f ca="1">IF(ISBLANK($M26),"-",IF($C$2&amp;$D$2="当月MW","-",SUMIFS(INDIRECT($B$2&amp;$C$2&amp;$D$2),INDIRECT(AB$5),AB$6,サマリ_メンバ!$P$7:$P$446,$M26)))</f>
        <v>0</v>
      </c>
      <c r="AC26" s="281">
        <f ca="1">IF(ISBLANK($M26),"-",IF($C$2&amp;$D$2="当月MW","-",SUMIFS(INDIRECT($B$2&amp;$C$2&amp;$D$2),INDIRECT(AC$5),AC$6,サマリ_メンバ!$P$7:$P$446,$M26)))</f>
        <v>0</v>
      </c>
      <c r="AD26" s="281">
        <f ca="1">IF(ISBLANK($M26),"-",IF($C$2&amp;$D$2="当月MW","-",SUMIFS(INDIRECT($B$2&amp;$C$2&amp;$D$2),INDIRECT(AD$5),AD$6,サマリ_メンバ!$P$7:$P$446,$M26)))</f>
        <v>0</v>
      </c>
      <c r="AE26" s="281">
        <f ca="1">IF(ISBLANK($M26),"-",IF($C$2&amp;$D$2="当月MW","-",SUMIFS(INDIRECT($B$2&amp;$C$2&amp;$D$2),INDIRECT(AE$5),AE$6,サマリ_メンバ!$P$7:$P$446,$M26)))</f>
        <v>0</v>
      </c>
      <c r="AF26" s="281">
        <f ca="1">IF(ISBLANK($M26),"-",IF($C$2&amp;$D$2="当月MW","-",SUMIFS(INDIRECT($B$2&amp;$C$2&amp;$D$2),INDIRECT(AF$5),AF$6,サマリ_メンバ!$P$7:$P$446,$M26)))</f>
        <v>0</v>
      </c>
      <c r="AG26" s="281">
        <f ca="1">IF(ISBLANK($M26),"-",IF($C$2&amp;$D$2="当月MW","-",SUMIFS(INDIRECT($B$2&amp;$C$2&amp;$D$2),INDIRECT(AG$5),AG$6,サマリ_メンバ!$P$7:$P$446,$M26)))</f>
        <v>0</v>
      </c>
      <c r="AH26" s="281">
        <f ca="1">IF(ISBLANK($M26),"-",IF($C$2&amp;$D$2="当月MW","-",SUMIFS(INDIRECT($B$2&amp;$C$2&amp;$D$2),INDIRECT(AH$5),AH$6,サマリ_メンバ!$P$7:$P$446,$M26)))</f>
        <v>0</v>
      </c>
      <c r="AI26" s="59"/>
    </row>
    <row r="27" spans="1:35">
      <c r="A27" s="240">
        <f t="shared" si="4"/>
        <v>20</v>
      </c>
      <c r="B27" s="295" t="str">
        <f>IF(ISBLANK($M27),"",VLOOKUP($M27,サマリ_メンバ!$A$7:$Q$446,5,FALSE))</f>
        <v>APF</v>
      </c>
      <c r="C27" s="295" t="str">
        <f>IF(ISBLANK($M27),"",VLOOKUP($M27,サマリ_メンバ!$A$7:$Q$446,6,FALSE)&amp;"")</f>
        <v>Flash脱却</v>
      </c>
      <c r="D27" s="295" t="str">
        <f>IF(ISBLANK($M27),"",VLOOKUP($M27,サマリ_メンバ!$A$7:$Q$446,7,FALSE)&amp;"")</f>
        <v>設計</v>
      </c>
      <c r="E27" s="295" t="str">
        <f>IF(ISBLANK($M27),"",VLOOKUP($M27,サマリ_メンバ!$A$7:$Q$446,8,FALSE)&amp;"")</f>
        <v/>
      </c>
      <c r="F27" s="295" t="str">
        <f>IF(ISBLANK($M27),"",VLOOKUP($M27,サマリ_メンバ!$A$7:$Q$446,9,FALSE)&amp;"")</f>
        <v/>
      </c>
      <c r="G27" s="295" t="str">
        <f>IF(ISBLANK($M27),"",VLOOKUP($M27,サマリ_メンバ!$A$7:$Q$446,10,FALSE)&amp;"")</f>
        <v/>
      </c>
      <c r="H27" s="295" t="str">
        <f>IF(ISBLANK($M27),"",VLOOKUP($M27,サマリ_メンバ!$A$7:$Q$446,11,FALSE)&amp;"")</f>
        <v/>
      </c>
      <c r="I27" s="295" t="str">
        <f>IF(ISBLANK($M27),"",VLOOKUP($M27,サマリ_メンバ!$A$7:$Q$446,12,FALSE)&amp;"")</f>
        <v/>
      </c>
      <c r="J27" s="295" t="str">
        <f>IF(ISBLANK($M27),"",VLOOKUP($M27,サマリ_メンバ!$A$7:$Q$446,13,FALSE)&amp;"")</f>
        <v/>
      </c>
      <c r="K27" s="295" t="str">
        <f>IF(ISBLANK($M27),"",VLOOKUP($M27,サマリ_メンバ!$A$7:$Q$446,14,FALSE)&amp;"")</f>
        <v/>
      </c>
      <c r="L27" s="295" t="str">
        <f>IF(ISBLANK($M27),"",VLOOKUP($M27,サマリ_メンバ!$A$7:$Q$446,15,FALSE)&amp;"")</f>
        <v>-</v>
      </c>
      <c r="M27" s="133" t="s">
        <v>946</v>
      </c>
      <c r="N27" s="295" t="str">
        <f>IF(ISBLANK($M27),"",VLOOKUP(M27,サマリ_メンバ!$A$7:$Q$446,17,FALSE))</f>
        <v>[パーツ分類] 5_テキスト</v>
      </c>
      <c r="O27" s="72">
        <f t="shared" ca="1" si="5"/>
        <v>0</v>
      </c>
      <c r="P27" s="90"/>
      <c r="Q27" s="281">
        <f ca="1">IF(ISBLANK($M27),"-",IF($C$2&amp;$D$2="当月MW","-",SUMIFS(INDIRECT($B$2&amp;$C$2&amp;$D$2),INDIRECT(Q$5),Q$6,サマリ_メンバ!$P$7:$P$446,$M27)))</f>
        <v>0</v>
      </c>
      <c r="R27" s="281">
        <f ca="1">IF(ISBLANK($M27),"-",IF($C$2&amp;$D$2="当月MW","-",SUMIFS(INDIRECT($B$2&amp;$C$2&amp;$D$2),INDIRECT(R$5),R$6,サマリ_メンバ!$P$7:$P$446,$M27)))</f>
        <v>0</v>
      </c>
      <c r="S27" s="281">
        <f ca="1">IF(ISBLANK($M27),"-",IF($C$2&amp;$D$2="当月MW","-",SUMIFS(INDIRECT($B$2&amp;$C$2&amp;$D$2),INDIRECT(S$5),S$6,サマリ_メンバ!$P$7:$P$446,$M27)))</f>
        <v>0</v>
      </c>
      <c r="T27" s="281">
        <f ca="1">IF(ISBLANK($M27),"-",IF($C$2&amp;$D$2="当月MW","-",SUMIFS(INDIRECT($B$2&amp;$C$2&amp;$D$2),INDIRECT(T$5),T$6,サマリ_メンバ!$P$7:$P$446,$M27)))</f>
        <v>0</v>
      </c>
      <c r="U27" s="80"/>
      <c r="V27" s="281">
        <f ca="1">IF(ISBLANK($M27),"-",IF($C$2&amp;$D$2="当月MW","-",SUMIFS(INDIRECT($B$2&amp;$C$2&amp;$D$2),INDIRECT(V$5),V$6,サマリ_メンバ!$P$7:$P$446,$M27)))</f>
        <v>0</v>
      </c>
      <c r="W27" s="281">
        <f ca="1">IF(ISBLANK($M27),"-",IF($C$2&amp;$D$2="当月MW","-",SUMIFS(INDIRECT($B$2&amp;$C$2&amp;$D$2),INDIRECT(W$5),W$6,サマリ_メンバ!$P$7:$P$446,$M27)))</f>
        <v>0</v>
      </c>
      <c r="X27" s="281">
        <f ca="1">IF(ISBLANK($M27),"-",IF($C$2&amp;$D$2="当月MW","-",SUMIFS(INDIRECT($B$2&amp;$C$2&amp;$D$2),INDIRECT(X$5),X$6,サマリ_メンバ!$P$7:$P$446,$M27)))</f>
        <v>0</v>
      </c>
      <c r="Y27" s="281">
        <f ca="1">IF(ISBLANK($M27),"-",IF($C$2&amp;$D$2="当月MW","-",SUMIFS(INDIRECT($B$2&amp;$C$2&amp;$D$2),INDIRECT(Y$5),Y$6,サマリ_メンバ!$P$7:$P$446,$M27)))</f>
        <v>0</v>
      </c>
      <c r="Z27" s="281">
        <f ca="1">IF(ISBLANK($M27),"-",IF($C$2&amp;$D$2="当月MW","-",SUMIFS(INDIRECT($B$2&amp;$C$2&amp;$D$2),INDIRECT(Z$5),Z$6,サマリ_メンバ!$P$7:$P$446,$M27)))</f>
        <v>0</v>
      </c>
      <c r="AA27" s="281">
        <f ca="1">IF(ISBLANK($M27),"-",IF($C$2&amp;$D$2="当月MW","-",SUMIFS(INDIRECT($B$2&amp;$C$2&amp;$D$2),INDIRECT(AA$5),AA$6,サマリ_メンバ!$P$7:$P$446,$M27)))</f>
        <v>0</v>
      </c>
      <c r="AB27" s="281">
        <f ca="1">IF(ISBLANK($M27),"-",IF($C$2&amp;$D$2="当月MW","-",SUMIFS(INDIRECT($B$2&amp;$C$2&amp;$D$2),INDIRECT(AB$5),AB$6,サマリ_メンバ!$P$7:$P$446,$M27)))</f>
        <v>0</v>
      </c>
      <c r="AC27" s="281">
        <f ca="1">IF(ISBLANK($M27),"-",IF($C$2&amp;$D$2="当月MW","-",SUMIFS(INDIRECT($B$2&amp;$C$2&amp;$D$2),INDIRECT(AC$5),AC$6,サマリ_メンバ!$P$7:$P$446,$M27)))</f>
        <v>0</v>
      </c>
      <c r="AD27" s="281">
        <f ca="1">IF(ISBLANK($M27),"-",IF($C$2&amp;$D$2="当月MW","-",SUMIFS(INDIRECT($B$2&amp;$C$2&amp;$D$2),INDIRECT(AD$5),AD$6,サマリ_メンバ!$P$7:$P$446,$M27)))</f>
        <v>0</v>
      </c>
      <c r="AE27" s="281">
        <f ca="1">IF(ISBLANK($M27),"-",IF($C$2&amp;$D$2="当月MW","-",SUMIFS(INDIRECT($B$2&amp;$C$2&amp;$D$2),INDIRECT(AE$5),AE$6,サマリ_メンバ!$P$7:$P$446,$M27)))</f>
        <v>0</v>
      </c>
      <c r="AF27" s="281">
        <f ca="1">IF(ISBLANK($M27),"-",IF($C$2&amp;$D$2="当月MW","-",SUMIFS(INDIRECT($B$2&amp;$C$2&amp;$D$2),INDIRECT(AF$5),AF$6,サマリ_メンバ!$P$7:$P$446,$M27)))</f>
        <v>0</v>
      </c>
      <c r="AG27" s="281">
        <f ca="1">IF(ISBLANK($M27),"-",IF($C$2&amp;$D$2="当月MW","-",SUMIFS(INDIRECT($B$2&amp;$C$2&amp;$D$2),INDIRECT(AG$5),AG$6,サマリ_メンバ!$P$7:$P$446,$M27)))</f>
        <v>0</v>
      </c>
      <c r="AH27" s="281">
        <f ca="1">IF(ISBLANK($M27),"-",IF($C$2&amp;$D$2="当月MW","-",SUMIFS(INDIRECT($B$2&amp;$C$2&amp;$D$2),INDIRECT(AH$5),AH$6,サマリ_メンバ!$P$7:$P$446,$M27)))</f>
        <v>0</v>
      </c>
      <c r="AI27" s="59"/>
    </row>
    <row r="28" spans="1:35">
      <c r="A28" s="240">
        <f t="shared" si="4"/>
        <v>21</v>
      </c>
      <c r="B28" s="295" t="str">
        <f>IF(ISBLANK($M28),"",VLOOKUP($M28,サマリ_メンバ!$A$7:$Q$446,5,FALSE))</f>
        <v>APF</v>
      </c>
      <c r="C28" s="295" t="str">
        <f>IF(ISBLANK($M28),"",VLOOKUP($M28,サマリ_メンバ!$A$7:$Q$446,6,FALSE)&amp;"")</f>
        <v>Flash脱却</v>
      </c>
      <c r="D28" s="295" t="str">
        <f>IF(ISBLANK($M28),"",VLOOKUP($M28,サマリ_メンバ!$A$7:$Q$446,7,FALSE)&amp;"")</f>
        <v>モックアップ</v>
      </c>
      <c r="E28" s="295" t="str">
        <f>IF(ISBLANK($M28),"",VLOOKUP($M28,サマリ_メンバ!$A$7:$Q$446,8,FALSE)&amp;"")</f>
        <v>モック開発</v>
      </c>
      <c r="F28" s="295" t="str">
        <f>IF(ISBLANK($M28),"",VLOOKUP($M28,サマリ_メンバ!$A$7:$Q$446,9,FALSE)&amp;"")</f>
        <v>新規</v>
      </c>
      <c r="G28" s="295" t="str">
        <f>IF(ISBLANK($M28),"",VLOOKUP($M28,サマリ_メンバ!$A$7:$Q$446,10,FALSE)&amp;"")</f>
        <v/>
      </c>
      <c r="H28" s="295" t="str">
        <f>IF(ISBLANK($M28),"",VLOOKUP($M28,サマリ_メンバ!$A$7:$Q$446,11,FALSE)&amp;"")</f>
        <v/>
      </c>
      <c r="I28" s="295" t="str">
        <f>IF(ISBLANK($M28),"",VLOOKUP($M28,サマリ_メンバ!$A$7:$Q$446,12,FALSE)&amp;"")</f>
        <v/>
      </c>
      <c r="J28" s="295" t="str">
        <f>IF(ISBLANK($M28),"",VLOOKUP($M28,サマリ_メンバ!$A$7:$Q$446,13,FALSE)&amp;"")</f>
        <v/>
      </c>
      <c r="K28" s="295" t="str">
        <f>IF(ISBLANK($M28),"",VLOOKUP($M28,サマリ_メンバ!$A$7:$Q$446,14,FALSE)&amp;"")</f>
        <v/>
      </c>
      <c r="L28" s="295" t="str">
        <f>IF(ISBLANK($M28),"",VLOOKUP($M28,サマリ_メンバ!$A$7:$Q$446,15,FALSE)&amp;"")</f>
        <v/>
      </c>
      <c r="M28" s="133" t="s">
        <v>739</v>
      </c>
      <c r="N28" s="295" t="str">
        <f>IF(ISBLANK($M28),"",VLOOKUP(M28,サマリ_メンバ!$A$7:$Q$446,17,FALSE))</f>
        <v>スタイルガイド制作</v>
      </c>
      <c r="O28" s="72">
        <f t="shared" ca="1" si="5"/>
        <v>0</v>
      </c>
      <c r="P28" s="90"/>
      <c r="Q28" s="281">
        <f ca="1">IF(ISBLANK($M28),"-",IF($C$2&amp;$D$2="当月MW","-",SUMIFS(INDIRECT($B$2&amp;$C$2&amp;$D$2),INDIRECT(Q$5),Q$6,サマリ_メンバ!$P$7:$P$446,$M28)))</f>
        <v>0</v>
      </c>
      <c r="R28" s="281">
        <f ca="1">IF(ISBLANK($M28),"-",IF($C$2&amp;$D$2="当月MW","-",SUMIFS(INDIRECT($B$2&amp;$C$2&amp;$D$2),INDIRECT(R$5),R$6,サマリ_メンバ!$P$7:$P$446,$M28)))</f>
        <v>0</v>
      </c>
      <c r="S28" s="281">
        <f ca="1">IF(ISBLANK($M28),"-",IF($C$2&amp;$D$2="当月MW","-",SUMIFS(INDIRECT($B$2&amp;$C$2&amp;$D$2),INDIRECT(S$5),S$6,サマリ_メンバ!$P$7:$P$446,$M28)))</f>
        <v>0</v>
      </c>
      <c r="T28" s="281">
        <f ca="1">IF(ISBLANK($M28),"-",IF($C$2&amp;$D$2="当月MW","-",SUMIFS(INDIRECT($B$2&amp;$C$2&amp;$D$2),INDIRECT(T$5),T$6,サマリ_メンバ!$P$7:$P$446,$M28)))</f>
        <v>0</v>
      </c>
      <c r="U28" s="80"/>
      <c r="V28" s="281">
        <f ca="1">IF(ISBLANK($M28),"-",IF($C$2&amp;$D$2="当月MW","-",SUMIFS(INDIRECT($B$2&amp;$C$2&amp;$D$2),INDIRECT(V$5),V$6,サマリ_メンバ!$P$7:$P$446,$M28)))</f>
        <v>0</v>
      </c>
      <c r="W28" s="281">
        <f ca="1">IF(ISBLANK($M28),"-",IF($C$2&amp;$D$2="当月MW","-",SUMIFS(INDIRECT($B$2&amp;$C$2&amp;$D$2),INDIRECT(W$5),W$6,サマリ_メンバ!$P$7:$P$446,$M28)))</f>
        <v>0</v>
      </c>
      <c r="X28" s="281">
        <f ca="1">IF(ISBLANK($M28),"-",IF($C$2&amp;$D$2="当月MW","-",SUMIFS(INDIRECT($B$2&amp;$C$2&amp;$D$2),INDIRECT(X$5),X$6,サマリ_メンバ!$P$7:$P$446,$M28)))</f>
        <v>0</v>
      </c>
      <c r="Y28" s="281">
        <f ca="1">IF(ISBLANK($M28),"-",IF($C$2&amp;$D$2="当月MW","-",SUMIFS(INDIRECT($B$2&amp;$C$2&amp;$D$2),INDIRECT(Y$5),Y$6,サマリ_メンバ!$P$7:$P$446,$M28)))</f>
        <v>0</v>
      </c>
      <c r="Z28" s="281">
        <f ca="1">IF(ISBLANK($M28),"-",IF($C$2&amp;$D$2="当月MW","-",SUMIFS(INDIRECT($B$2&amp;$C$2&amp;$D$2),INDIRECT(Z$5),Z$6,サマリ_メンバ!$P$7:$P$446,$M28)))</f>
        <v>0</v>
      </c>
      <c r="AA28" s="281">
        <f ca="1">IF(ISBLANK($M28),"-",IF($C$2&amp;$D$2="当月MW","-",SUMIFS(INDIRECT($B$2&amp;$C$2&amp;$D$2),INDIRECT(AA$5),AA$6,サマリ_メンバ!$P$7:$P$446,$M28)))</f>
        <v>0</v>
      </c>
      <c r="AB28" s="281">
        <f ca="1">IF(ISBLANK($M28),"-",IF($C$2&amp;$D$2="当月MW","-",SUMIFS(INDIRECT($B$2&amp;$C$2&amp;$D$2),INDIRECT(AB$5),AB$6,サマリ_メンバ!$P$7:$P$446,$M28)))</f>
        <v>0</v>
      </c>
      <c r="AC28" s="281">
        <f ca="1">IF(ISBLANK($M28),"-",IF($C$2&amp;$D$2="当月MW","-",SUMIFS(INDIRECT($B$2&amp;$C$2&amp;$D$2),INDIRECT(AC$5),AC$6,サマリ_メンバ!$P$7:$P$446,$M28)))</f>
        <v>0</v>
      </c>
      <c r="AD28" s="281">
        <f ca="1">IF(ISBLANK($M28),"-",IF($C$2&amp;$D$2="当月MW","-",SUMIFS(INDIRECT($B$2&amp;$C$2&amp;$D$2),INDIRECT(AD$5),AD$6,サマリ_メンバ!$P$7:$P$446,$M28)))</f>
        <v>0</v>
      </c>
      <c r="AE28" s="281">
        <f ca="1">IF(ISBLANK($M28),"-",IF($C$2&amp;$D$2="当月MW","-",SUMIFS(INDIRECT($B$2&amp;$C$2&amp;$D$2),INDIRECT(AE$5),AE$6,サマリ_メンバ!$P$7:$P$446,$M28)))</f>
        <v>0</v>
      </c>
      <c r="AF28" s="281">
        <f ca="1">IF(ISBLANK($M28),"-",IF($C$2&amp;$D$2="当月MW","-",SUMIFS(INDIRECT($B$2&amp;$C$2&amp;$D$2),INDIRECT(AF$5),AF$6,サマリ_メンバ!$P$7:$P$446,$M28)))</f>
        <v>0</v>
      </c>
      <c r="AG28" s="281">
        <f ca="1">IF(ISBLANK($M28),"-",IF($C$2&amp;$D$2="当月MW","-",SUMIFS(INDIRECT($B$2&amp;$C$2&amp;$D$2),INDIRECT(AG$5),AG$6,サマリ_メンバ!$P$7:$P$446,$M28)))</f>
        <v>0</v>
      </c>
      <c r="AH28" s="281">
        <f ca="1">IF(ISBLANK($M28),"-",IF($C$2&amp;$D$2="当月MW","-",SUMIFS(INDIRECT($B$2&amp;$C$2&amp;$D$2),INDIRECT(AH$5),AH$6,サマリ_メンバ!$P$7:$P$446,$M28)))</f>
        <v>0</v>
      </c>
      <c r="AI28" s="59"/>
    </row>
    <row r="29" spans="1:35" ht="28.5">
      <c r="A29" s="240">
        <f t="shared" si="4"/>
        <v>22</v>
      </c>
      <c r="B29" s="295" t="str">
        <f>IF(ISBLANK($M29),"",VLOOKUP($M29,サマリ_メンバ!$A$7:$Q$446,5,FALSE))</f>
        <v>APF</v>
      </c>
      <c r="C29" s="295" t="str">
        <f>IF(ISBLANK($M29),"",VLOOKUP($M29,サマリ_メンバ!$A$7:$Q$446,6,FALSE)&amp;"")</f>
        <v>Flash脱却</v>
      </c>
      <c r="D29" s="295" t="str">
        <f>IF(ISBLANK($M29),"",VLOOKUP($M29,サマリ_メンバ!$A$7:$Q$446,7,FALSE)&amp;"")</f>
        <v>デザイン</v>
      </c>
      <c r="E29" s="295" t="str">
        <f>IF(ISBLANK($M29),"",VLOOKUP($M29,サマリ_メンバ!$A$7:$Q$446,8,FALSE)&amp;"")</f>
        <v>デザイン制作</v>
      </c>
      <c r="F29" s="295" t="str">
        <f>IF(ISBLANK($M29),"",VLOOKUP($M29,サマリ_メンバ!$A$7:$Q$446,9,FALSE)&amp;"")</f>
        <v>新規</v>
      </c>
      <c r="G29" s="295" t="str">
        <f>IF(ISBLANK($M29),"",VLOOKUP($M29,サマリ_メンバ!$A$7:$Q$446,10,FALSE)&amp;"")</f>
        <v/>
      </c>
      <c r="H29" s="295" t="str">
        <f>IF(ISBLANK($M29),"",VLOOKUP($M29,サマリ_メンバ!$A$7:$Q$446,11,FALSE)&amp;"")</f>
        <v/>
      </c>
      <c r="I29" s="295" t="str">
        <f>IF(ISBLANK($M29),"",VLOOKUP($M29,サマリ_メンバ!$A$7:$Q$446,12,FALSE)&amp;"")</f>
        <v/>
      </c>
      <c r="J29" s="295" t="str">
        <f>IF(ISBLANK($M29),"",VLOOKUP($M29,サマリ_メンバ!$A$7:$Q$446,13,FALSE)&amp;"")</f>
        <v/>
      </c>
      <c r="K29" s="295" t="str">
        <f>IF(ISBLANK($M29),"",VLOOKUP($M29,サマリ_メンバ!$A$7:$Q$446,14,FALSE)&amp;"")</f>
        <v/>
      </c>
      <c r="L29" s="295" t="str">
        <f>IF(ISBLANK($M29),"",VLOOKUP($M29,サマリ_メンバ!$A$7:$Q$446,15,FALSE)&amp;"")</f>
        <v>-</v>
      </c>
      <c r="M29" s="133" t="s">
        <v>942</v>
      </c>
      <c r="N29" s="295" t="str">
        <f>IF(ISBLANK($M29),"",VLOOKUP(M29,サマリ_メンバ!$A$7:$Q$446,17,FALSE))</f>
        <v xml:space="preserve"> [パーツ分類] 3_ヘッダー部</v>
      </c>
      <c r="O29" s="72">
        <f t="shared" ca="1" si="5"/>
        <v>0</v>
      </c>
      <c r="P29" s="90"/>
      <c r="Q29" s="281">
        <f ca="1">IF(ISBLANK($M29),"-",IF($C$2&amp;$D$2="当月MW","-",SUMIFS(INDIRECT($B$2&amp;$C$2&amp;$D$2),INDIRECT(Q$5),Q$6,サマリ_メンバ!$P$7:$P$446,$M29)))</f>
        <v>0</v>
      </c>
      <c r="R29" s="281">
        <f ca="1">IF(ISBLANK($M29),"-",IF($C$2&amp;$D$2="当月MW","-",SUMIFS(INDIRECT($B$2&amp;$C$2&amp;$D$2),INDIRECT(R$5),R$6,サマリ_メンバ!$P$7:$P$446,$M29)))</f>
        <v>0</v>
      </c>
      <c r="S29" s="281">
        <f ca="1">IF(ISBLANK($M29),"-",IF($C$2&amp;$D$2="当月MW","-",SUMIFS(INDIRECT($B$2&amp;$C$2&amp;$D$2),INDIRECT(S$5),S$6,サマリ_メンバ!$P$7:$P$446,$M29)))</f>
        <v>0</v>
      </c>
      <c r="T29" s="281">
        <f ca="1">IF(ISBLANK($M29),"-",IF($C$2&amp;$D$2="当月MW","-",SUMIFS(INDIRECT($B$2&amp;$C$2&amp;$D$2),INDIRECT(T$5),T$6,サマリ_メンバ!$P$7:$P$446,$M29)))</f>
        <v>0</v>
      </c>
      <c r="U29" s="80"/>
      <c r="V29" s="281">
        <f ca="1">IF(ISBLANK($M29),"-",IF($C$2&amp;$D$2="当月MW","-",SUMIFS(INDIRECT($B$2&amp;$C$2&amp;$D$2),INDIRECT(V$5),V$6,サマリ_メンバ!$P$7:$P$446,$M29)))</f>
        <v>0</v>
      </c>
      <c r="W29" s="281">
        <f ca="1">IF(ISBLANK($M29),"-",IF($C$2&amp;$D$2="当月MW","-",SUMIFS(INDIRECT($B$2&amp;$C$2&amp;$D$2),INDIRECT(W$5),W$6,サマリ_メンバ!$P$7:$P$446,$M29)))</f>
        <v>0</v>
      </c>
      <c r="X29" s="281">
        <f ca="1">IF(ISBLANK($M29),"-",IF($C$2&amp;$D$2="当月MW","-",SUMIFS(INDIRECT($B$2&amp;$C$2&amp;$D$2),INDIRECT(X$5),X$6,サマリ_メンバ!$P$7:$P$446,$M29)))</f>
        <v>0</v>
      </c>
      <c r="Y29" s="281">
        <f ca="1">IF(ISBLANK($M29),"-",IF($C$2&amp;$D$2="当月MW","-",SUMIFS(INDIRECT($B$2&amp;$C$2&amp;$D$2),INDIRECT(Y$5),Y$6,サマリ_メンバ!$P$7:$P$446,$M29)))</f>
        <v>0</v>
      </c>
      <c r="Z29" s="281">
        <f ca="1">IF(ISBLANK($M29),"-",IF($C$2&amp;$D$2="当月MW","-",SUMIFS(INDIRECT($B$2&amp;$C$2&amp;$D$2),INDIRECT(Z$5),Z$6,サマリ_メンバ!$P$7:$P$446,$M29)))</f>
        <v>0</v>
      </c>
      <c r="AA29" s="281">
        <f ca="1">IF(ISBLANK($M29),"-",IF($C$2&amp;$D$2="当月MW","-",SUMIFS(INDIRECT($B$2&amp;$C$2&amp;$D$2),INDIRECT(AA$5),AA$6,サマリ_メンバ!$P$7:$P$446,$M29)))</f>
        <v>0</v>
      </c>
      <c r="AB29" s="281">
        <f ca="1">IF(ISBLANK($M29),"-",IF($C$2&amp;$D$2="当月MW","-",SUMIFS(INDIRECT($B$2&amp;$C$2&amp;$D$2),INDIRECT(AB$5),AB$6,サマリ_メンバ!$P$7:$P$446,$M29)))</f>
        <v>0</v>
      </c>
      <c r="AC29" s="281">
        <f ca="1">IF(ISBLANK($M29),"-",IF($C$2&amp;$D$2="当月MW","-",SUMIFS(INDIRECT($B$2&amp;$C$2&amp;$D$2),INDIRECT(AC$5),AC$6,サマリ_メンバ!$P$7:$P$446,$M29)))</f>
        <v>0</v>
      </c>
      <c r="AD29" s="281">
        <f ca="1">IF(ISBLANK($M29),"-",IF($C$2&amp;$D$2="当月MW","-",SUMIFS(INDIRECT($B$2&amp;$C$2&amp;$D$2),INDIRECT(AD$5),AD$6,サマリ_メンバ!$P$7:$P$446,$M29)))</f>
        <v>0</v>
      </c>
      <c r="AE29" s="281">
        <f ca="1">IF(ISBLANK($M29),"-",IF($C$2&amp;$D$2="当月MW","-",SUMIFS(INDIRECT($B$2&amp;$C$2&amp;$D$2),INDIRECT(AE$5),AE$6,サマリ_メンバ!$P$7:$P$446,$M29)))</f>
        <v>0</v>
      </c>
      <c r="AF29" s="281">
        <f ca="1">IF(ISBLANK($M29),"-",IF($C$2&amp;$D$2="当月MW","-",SUMIFS(INDIRECT($B$2&amp;$C$2&amp;$D$2),INDIRECT(AF$5),AF$6,サマリ_メンバ!$P$7:$P$446,$M29)))</f>
        <v>0</v>
      </c>
      <c r="AG29" s="281">
        <f ca="1">IF(ISBLANK($M29),"-",IF($C$2&amp;$D$2="当月MW","-",SUMIFS(INDIRECT($B$2&amp;$C$2&amp;$D$2),INDIRECT(AG$5),AG$6,サマリ_メンバ!$P$7:$P$446,$M29)))</f>
        <v>0</v>
      </c>
      <c r="AH29" s="281">
        <f ca="1">IF(ISBLANK($M29),"-",IF($C$2&amp;$D$2="当月MW","-",SUMIFS(INDIRECT($B$2&amp;$C$2&amp;$D$2),INDIRECT(AH$5),AH$6,サマリ_メンバ!$P$7:$P$446,$M29)))</f>
        <v>0</v>
      </c>
      <c r="AI29" s="59"/>
    </row>
    <row r="30" spans="1:35" ht="28.5">
      <c r="A30" s="240">
        <f t="shared" si="4"/>
        <v>23</v>
      </c>
      <c r="B30" s="295" t="str">
        <f>IF(ISBLANK($M30),"",VLOOKUP($M30,サマリ_メンバ!$A$7:$Q$446,5,FALSE))</f>
        <v>APF</v>
      </c>
      <c r="C30" s="295" t="str">
        <f>IF(ISBLANK($M30),"",VLOOKUP($M30,サマリ_メンバ!$A$7:$Q$446,6,FALSE)&amp;"")</f>
        <v>Flash脱却</v>
      </c>
      <c r="D30" s="295" t="str">
        <f>IF(ISBLANK($M30),"",VLOOKUP($M30,サマリ_メンバ!$A$7:$Q$446,7,FALSE)&amp;"")</f>
        <v>デザイン</v>
      </c>
      <c r="E30" s="295" t="str">
        <f>IF(ISBLANK($M30),"",VLOOKUP($M30,サマリ_メンバ!$A$7:$Q$446,8,FALSE)&amp;"")</f>
        <v>デザイン制作</v>
      </c>
      <c r="F30" s="295" t="str">
        <f>IF(ISBLANK($M30),"",VLOOKUP($M30,サマリ_メンバ!$A$7:$Q$446,9,FALSE)&amp;"")</f>
        <v>新規</v>
      </c>
      <c r="G30" s="295" t="str">
        <f>IF(ISBLANK($M30),"",VLOOKUP($M30,サマリ_メンバ!$A$7:$Q$446,10,FALSE)&amp;"")</f>
        <v/>
      </c>
      <c r="H30" s="295" t="str">
        <f>IF(ISBLANK($M30),"",VLOOKUP($M30,サマリ_メンバ!$A$7:$Q$446,11,FALSE)&amp;"")</f>
        <v/>
      </c>
      <c r="I30" s="295" t="str">
        <f>IF(ISBLANK($M30),"",VLOOKUP($M30,サマリ_メンバ!$A$7:$Q$446,12,FALSE)&amp;"")</f>
        <v/>
      </c>
      <c r="J30" s="295" t="str">
        <f>IF(ISBLANK($M30),"",VLOOKUP($M30,サマリ_メンバ!$A$7:$Q$446,13,FALSE)&amp;"")</f>
        <v/>
      </c>
      <c r="K30" s="295" t="str">
        <f>IF(ISBLANK($M30),"",VLOOKUP($M30,サマリ_メンバ!$A$7:$Q$446,14,FALSE)&amp;"")</f>
        <v/>
      </c>
      <c r="L30" s="295" t="str">
        <f>IF(ISBLANK($M30),"",VLOOKUP($M30,サマリ_メンバ!$A$7:$Q$446,15,FALSE)&amp;"")</f>
        <v>-</v>
      </c>
      <c r="M30" s="133" t="s">
        <v>944</v>
      </c>
      <c r="N30" s="295" t="str">
        <f>IF(ISBLANK($M30),"",VLOOKUP(M30,サマリ_メンバ!$A$7:$Q$446,17,FALSE))</f>
        <v>[パーツ分類] 04_タブ</v>
      </c>
      <c r="O30" s="72">
        <f t="shared" ca="1" si="5"/>
        <v>0</v>
      </c>
      <c r="P30" s="90"/>
      <c r="Q30" s="281">
        <f ca="1">IF(ISBLANK($M30),"-",IF($C$2&amp;$D$2="当月MW","-",SUMIFS(INDIRECT($B$2&amp;$C$2&amp;$D$2),INDIRECT(Q$5),Q$6,サマリ_メンバ!$P$7:$P$446,$M30)))</f>
        <v>0</v>
      </c>
      <c r="R30" s="281">
        <f ca="1">IF(ISBLANK($M30),"-",IF($C$2&amp;$D$2="当月MW","-",SUMIFS(INDIRECT($B$2&amp;$C$2&amp;$D$2),INDIRECT(R$5),R$6,サマリ_メンバ!$P$7:$P$446,$M30)))</f>
        <v>0</v>
      </c>
      <c r="S30" s="281">
        <f ca="1">IF(ISBLANK($M30),"-",IF($C$2&amp;$D$2="当月MW","-",SUMIFS(INDIRECT($B$2&amp;$C$2&amp;$D$2),INDIRECT(S$5),S$6,サマリ_メンバ!$P$7:$P$446,$M30)))</f>
        <v>0</v>
      </c>
      <c r="T30" s="281">
        <f ca="1">IF(ISBLANK($M30),"-",IF($C$2&amp;$D$2="当月MW","-",SUMIFS(INDIRECT($B$2&amp;$C$2&amp;$D$2),INDIRECT(T$5),T$6,サマリ_メンバ!$P$7:$P$446,$M30)))</f>
        <v>0</v>
      </c>
      <c r="U30" s="80"/>
      <c r="V30" s="281">
        <f ca="1">IF(ISBLANK($M30),"-",IF($C$2&amp;$D$2="当月MW","-",SUMIFS(INDIRECT($B$2&amp;$C$2&amp;$D$2),INDIRECT(V$5),V$6,サマリ_メンバ!$P$7:$P$446,$M30)))</f>
        <v>0</v>
      </c>
      <c r="W30" s="281">
        <f ca="1">IF(ISBLANK($M30),"-",IF($C$2&amp;$D$2="当月MW","-",SUMIFS(INDIRECT($B$2&amp;$C$2&amp;$D$2),INDIRECT(W$5),W$6,サマリ_メンバ!$P$7:$P$446,$M30)))</f>
        <v>0</v>
      </c>
      <c r="X30" s="281">
        <f ca="1">IF(ISBLANK($M30),"-",IF($C$2&amp;$D$2="当月MW","-",SUMIFS(INDIRECT($B$2&amp;$C$2&amp;$D$2),INDIRECT(X$5),X$6,サマリ_メンバ!$P$7:$P$446,$M30)))</f>
        <v>0</v>
      </c>
      <c r="Y30" s="281">
        <f ca="1">IF(ISBLANK($M30),"-",IF($C$2&amp;$D$2="当月MW","-",SUMIFS(INDIRECT($B$2&amp;$C$2&amp;$D$2),INDIRECT(Y$5),Y$6,サマリ_メンバ!$P$7:$P$446,$M30)))</f>
        <v>0</v>
      </c>
      <c r="Z30" s="281">
        <f ca="1">IF(ISBLANK($M30),"-",IF($C$2&amp;$D$2="当月MW","-",SUMIFS(INDIRECT($B$2&amp;$C$2&amp;$D$2),INDIRECT(Z$5),Z$6,サマリ_メンバ!$P$7:$P$446,$M30)))</f>
        <v>0</v>
      </c>
      <c r="AA30" s="281">
        <f ca="1">IF(ISBLANK($M30),"-",IF($C$2&amp;$D$2="当月MW","-",SUMIFS(INDIRECT($B$2&amp;$C$2&amp;$D$2),INDIRECT(AA$5),AA$6,サマリ_メンバ!$P$7:$P$446,$M30)))</f>
        <v>0</v>
      </c>
      <c r="AB30" s="281">
        <f ca="1">IF(ISBLANK($M30),"-",IF($C$2&amp;$D$2="当月MW","-",SUMIFS(INDIRECT($B$2&amp;$C$2&amp;$D$2),INDIRECT(AB$5),AB$6,サマリ_メンバ!$P$7:$P$446,$M30)))</f>
        <v>0</v>
      </c>
      <c r="AC30" s="281">
        <f ca="1">IF(ISBLANK($M30),"-",IF($C$2&amp;$D$2="当月MW","-",SUMIFS(INDIRECT($B$2&amp;$C$2&amp;$D$2),INDIRECT(AC$5),AC$6,サマリ_メンバ!$P$7:$P$446,$M30)))</f>
        <v>0</v>
      </c>
      <c r="AD30" s="281">
        <f ca="1">IF(ISBLANK($M30),"-",IF($C$2&amp;$D$2="当月MW","-",SUMIFS(INDIRECT($B$2&amp;$C$2&amp;$D$2),INDIRECT(AD$5),AD$6,サマリ_メンバ!$P$7:$P$446,$M30)))</f>
        <v>0</v>
      </c>
      <c r="AE30" s="281">
        <f ca="1">IF(ISBLANK($M30),"-",IF($C$2&amp;$D$2="当月MW","-",SUMIFS(INDIRECT($B$2&amp;$C$2&amp;$D$2),INDIRECT(AE$5),AE$6,サマリ_メンバ!$P$7:$P$446,$M30)))</f>
        <v>0</v>
      </c>
      <c r="AF30" s="281">
        <f ca="1">IF(ISBLANK($M30),"-",IF($C$2&amp;$D$2="当月MW","-",SUMIFS(INDIRECT($B$2&amp;$C$2&amp;$D$2),INDIRECT(AF$5),AF$6,サマリ_メンバ!$P$7:$P$446,$M30)))</f>
        <v>0</v>
      </c>
      <c r="AG30" s="281">
        <f ca="1">IF(ISBLANK($M30),"-",IF($C$2&amp;$D$2="当月MW","-",SUMIFS(INDIRECT($B$2&amp;$C$2&amp;$D$2),INDIRECT(AG$5),AG$6,サマリ_メンバ!$P$7:$P$446,$M30)))</f>
        <v>0</v>
      </c>
      <c r="AH30" s="281">
        <f ca="1">IF(ISBLANK($M30),"-",IF($C$2&amp;$D$2="当月MW","-",SUMIFS(INDIRECT($B$2&amp;$C$2&amp;$D$2),INDIRECT(AH$5),AH$6,サマリ_メンバ!$P$7:$P$446,$M30)))</f>
        <v>0</v>
      </c>
      <c r="AI30" s="59"/>
    </row>
    <row r="31" spans="1:35">
      <c r="A31" s="240">
        <f t="shared" si="4"/>
        <v>24</v>
      </c>
      <c r="B31" s="295" t="str">
        <f>IF(ISBLANK($M31),"",VLOOKUP($M31,サマリ_メンバ!$A$7:$Q$446,5,FALSE))</f>
        <v>APF</v>
      </c>
      <c r="C31" s="295" t="str">
        <f>IF(ISBLANK($M31),"",VLOOKUP($M31,サマリ_メンバ!$A$7:$Q$446,6,FALSE)&amp;"")</f>
        <v>Flash脱却</v>
      </c>
      <c r="D31" s="295" t="str">
        <f>IF(ISBLANK($M31),"",VLOOKUP($M31,サマリ_メンバ!$A$7:$Q$446,7,FALSE)&amp;"")</f>
        <v>設計</v>
      </c>
      <c r="E31" s="295" t="str">
        <f>IF(ISBLANK($M31),"",VLOOKUP($M31,サマリ_メンバ!$A$7:$Q$446,8,FALSE)&amp;"")</f>
        <v/>
      </c>
      <c r="F31" s="295" t="str">
        <f>IF(ISBLANK($M31),"",VLOOKUP($M31,サマリ_メンバ!$A$7:$Q$446,9,FALSE)&amp;"")</f>
        <v/>
      </c>
      <c r="G31" s="295" t="str">
        <f>IF(ISBLANK($M31),"",VLOOKUP($M31,サマリ_メンバ!$A$7:$Q$446,10,FALSE)&amp;"")</f>
        <v/>
      </c>
      <c r="H31" s="295" t="str">
        <f>IF(ISBLANK($M31),"",VLOOKUP($M31,サマリ_メンバ!$A$7:$Q$446,11,FALSE)&amp;"")</f>
        <v/>
      </c>
      <c r="I31" s="295" t="str">
        <f>IF(ISBLANK($M31),"",VLOOKUP($M31,サマリ_メンバ!$A$7:$Q$446,12,FALSE)&amp;"")</f>
        <v/>
      </c>
      <c r="J31" s="295" t="str">
        <f>IF(ISBLANK($M31),"",VLOOKUP($M31,サマリ_メンバ!$A$7:$Q$446,13,FALSE)&amp;"")</f>
        <v/>
      </c>
      <c r="K31" s="295" t="str">
        <f>IF(ISBLANK($M31),"",VLOOKUP($M31,サマリ_メンバ!$A$7:$Q$446,14,FALSE)&amp;"")</f>
        <v/>
      </c>
      <c r="L31" s="295" t="str">
        <f>IF(ISBLANK($M31),"",VLOOKUP($M31,サマリ_メンバ!$A$7:$Q$446,15,FALSE)&amp;"")</f>
        <v>-</v>
      </c>
      <c r="M31" s="133" t="s">
        <v>1036</v>
      </c>
      <c r="N31" s="295" t="str">
        <f>IF(ISBLANK($M31),"",VLOOKUP(M31,サマリ_メンバ!$A$7:$Q$446,17,FALSE))</f>
        <v>[パーツ分類] 11_その他</v>
      </c>
      <c r="O31" s="72">
        <f t="shared" ca="1" si="5"/>
        <v>0</v>
      </c>
      <c r="P31" s="90"/>
      <c r="Q31" s="281">
        <f ca="1">IF(ISBLANK($M31),"-",IF($C$2&amp;$D$2="当月MW","-",SUMIFS(INDIRECT($B$2&amp;$C$2&amp;$D$2),INDIRECT(Q$5),Q$6,サマリ_メンバ!$P$7:$P$446,$M31)))</f>
        <v>0</v>
      </c>
      <c r="R31" s="281">
        <f ca="1">IF(ISBLANK($M31),"-",IF($C$2&amp;$D$2="当月MW","-",SUMIFS(INDIRECT($B$2&amp;$C$2&amp;$D$2),INDIRECT(R$5),R$6,サマリ_メンバ!$P$7:$P$446,$M31)))</f>
        <v>0</v>
      </c>
      <c r="S31" s="281">
        <f ca="1">IF(ISBLANK($M31),"-",IF($C$2&amp;$D$2="当月MW","-",SUMIFS(INDIRECT($B$2&amp;$C$2&amp;$D$2),INDIRECT(S$5),S$6,サマリ_メンバ!$P$7:$P$446,$M31)))</f>
        <v>0</v>
      </c>
      <c r="T31" s="281">
        <f ca="1">IF(ISBLANK($M31),"-",IF($C$2&amp;$D$2="当月MW","-",SUMIFS(INDIRECT($B$2&amp;$C$2&amp;$D$2),INDIRECT(T$5),T$6,サマリ_メンバ!$P$7:$P$446,$M31)))</f>
        <v>0</v>
      </c>
      <c r="U31" s="80"/>
      <c r="V31" s="281">
        <f ca="1">IF(ISBLANK($M31),"-",IF($C$2&amp;$D$2="当月MW","-",SUMIFS(INDIRECT($B$2&amp;$C$2&amp;$D$2),INDIRECT(V$5),V$6,サマリ_メンバ!$P$7:$P$446,$M31)))</f>
        <v>0</v>
      </c>
      <c r="W31" s="281">
        <f ca="1">IF(ISBLANK($M31),"-",IF($C$2&amp;$D$2="当月MW","-",SUMIFS(INDIRECT($B$2&amp;$C$2&amp;$D$2),INDIRECT(W$5),W$6,サマリ_メンバ!$P$7:$P$446,$M31)))</f>
        <v>0</v>
      </c>
      <c r="X31" s="281">
        <f ca="1">IF(ISBLANK($M31),"-",IF($C$2&amp;$D$2="当月MW","-",SUMIFS(INDIRECT($B$2&amp;$C$2&amp;$D$2),INDIRECT(X$5),X$6,サマリ_メンバ!$P$7:$P$446,$M31)))</f>
        <v>0</v>
      </c>
      <c r="Y31" s="281">
        <f ca="1">IF(ISBLANK($M31),"-",IF($C$2&amp;$D$2="当月MW","-",SUMIFS(INDIRECT($B$2&amp;$C$2&amp;$D$2),INDIRECT(Y$5),Y$6,サマリ_メンバ!$P$7:$P$446,$M31)))</f>
        <v>0</v>
      </c>
      <c r="Z31" s="281">
        <f ca="1">IF(ISBLANK($M31),"-",IF($C$2&amp;$D$2="当月MW","-",SUMIFS(INDIRECT($B$2&amp;$C$2&amp;$D$2),INDIRECT(Z$5),Z$6,サマリ_メンバ!$P$7:$P$446,$M31)))</f>
        <v>0</v>
      </c>
      <c r="AA31" s="281">
        <f ca="1">IF(ISBLANK($M31),"-",IF($C$2&amp;$D$2="当月MW","-",SUMIFS(INDIRECT($B$2&amp;$C$2&amp;$D$2),INDIRECT(AA$5),AA$6,サマリ_メンバ!$P$7:$P$446,$M31)))</f>
        <v>0</v>
      </c>
      <c r="AB31" s="281">
        <f ca="1">IF(ISBLANK($M31),"-",IF($C$2&amp;$D$2="当月MW","-",SUMIFS(INDIRECT($B$2&amp;$C$2&amp;$D$2),INDIRECT(AB$5),AB$6,サマリ_メンバ!$P$7:$P$446,$M31)))</f>
        <v>0</v>
      </c>
      <c r="AC31" s="281">
        <f ca="1">IF(ISBLANK($M31),"-",IF($C$2&amp;$D$2="当月MW","-",SUMIFS(INDIRECT($B$2&amp;$C$2&amp;$D$2),INDIRECT(AC$5),AC$6,サマリ_メンバ!$P$7:$P$446,$M31)))</f>
        <v>0</v>
      </c>
      <c r="AD31" s="281">
        <f ca="1">IF(ISBLANK($M31),"-",IF($C$2&amp;$D$2="当月MW","-",SUMIFS(INDIRECT($B$2&amp;$C$2&amp;$D$2),INDIRECT(AD$5),AD$6,サマリ_メンバ!$P$7:$P$446,$M31)))</f>
        <v>0</v>
      </c>
      <c r="AE31" s="281">
        <f ca="1">IF(ISBLANK($M31),"-",IF($C$2&amp;$D$2="当月MW","-",SUMIFS(INDIRECT($B$2&amp;$C$2&amp;$D$2),INDIRECT(AE$5),AE$6,サマリ_メンバ!$P$7:$P$446,$M31)))</f>
        <v>0</v>
      </c>
      <c r="AF31" s="281">
        <f ca="1">IF(ISBLANK($M31),"-",IF($C$2&amp;$D$2="当月MW","-",SUMIFS(INDIRECT($B$2&amp;$C$2&amp;$D$2),INDIRECT(AF$5),AF$6,サマリ_メンバ!$P$7:$P$446,$M31)))</f>
        <v>0</v>
      </c>
      <c r="AG31" s="281">
        <f ca="1">IF(ISBLANK($M31),"-",IF($C$2&amp;$D$2="当月MW","-",SUMIFS(INDIRECT($B$2&amp;$C$2&amp;$D$2),INDIRECT(AG$5),AG$6,サマリ_メンバ!$P$7:$P$446,$M31)))</f>
        <v>0</v>
      </c>
      <c r="AH31" s="281">
        <f ca="1">IF(ISBLANK($M31),"-",IF($C$2&amp;$D$2="当月MW","-",SUMIFS(INDIRECT($B$2&amp;$C$2&amp;$D$2),INDIRECT(AH$5),AH$6,サマリ_メンバ!$P$7:$P$446,$M31)))</f>
        <v>0</v>
      </c>
      <c r="AI31" s="59"/>
    </row>
    <row r="32" spans="1:35">
      <c r="A32" s="240">
        <f t="shared" si="4"/>
        <v>25</v>
      </c>
      <c r="B32" s="295" t="str">
        <f>IF(ISBLANK($M32),"",VLOOKUP($M32,サマリ_メンバ!$A$7:$Q$446,5,FALSE))</f>
        <v>APF</v>
      </c>
      <c r="C32" s="295" t="str">
        <f>IF(ISBLANK($M32),"",VLOOKUP($M32,サマリ_メンバ!$A$7:$Q$446,6,FALSE)&amp;"")</f>
        <v>Flash脱却</v>
      </c>
      <c r="D32" s="295" t="str">
        <f>IF(ISBLANK($M32),"",VLOOKUP($M32,サマリ_メンバ!$A$7:$Q$446,7,FALSE)&amp;"")</f>
        <v>設計</v>
      </c>
      <c r="E32" s="295" t="str">
        <f>IF(ISBLANK($M32),"",VLOOKUP($M32,サマリ_メンバ!$A$7:$Q$446,8,FALSE)&amp;"")</f>
        <v/>
      </c>
      <c r="F32" s="295" t="str">
        <f>IF(ISBLANK($M32),"",VLOOKUP($M32,サマリ_メンバ!$A$7:$Q$446,9,FALSE)&amp;"")</f>
        <v/>
      </c>
      <c r="G32" s="295" t="str">
        <f>IF(ISBLANK($M32),"",VLOOKUP($M32,サマリ_メンバ!$A$7:$Q$446,10,FALSE)&amp;"")</f>
        <v/>
      </c>
      <c r="H32" s="295" t="str">
        <f>IF(ISBLANK($M32),"",VLOOKUP($M32,サマリ_メンバ!$A$7:$Q$446,11,FALSE)&amp;"")</f>
        <v/>
      </c>
      <c r="I32" s="295" t="str">
        <f>IF(ISBLANK($M32),"",VLOOKUP($M32,サマリ_メンバ!$A$7:$Q$446,12,FALSE)&amp;"")</f>
        <v/>
      </c>
      <c r="J32" s="295" t="str">
        <f>IF(ISBLANK($M32),"",VLOOKUP($M32,サマリ_メンバ!$A$7:$Q$446,13,FALSE)&amp;"")</f>
        <v/>
      </c>
      <c r="K32" s="295" t="str">
        <f>IF(ISBLANK($M32),"",VLOOKUP($M32,サマリ_メンバ!$A$7:$Q$446,14,FALSE)&amp;"")</f>
        <v/>
      </c>
      <c r="L32" s="295" t="str">
        <f>IF(ISBLANK($M32),"",VLOOKUP($M32,サマリ_メンバ!$A$7:$Q$446,15,FALSE)&amp;"")</f>
        <v>-</v>
      </c>
      <c r="M32" s="133" t="s">
        <v>1032</v>
      </c>
      <c r="N32" s="295" t="str">
        <f>IF(ISBLANK($M32),"",VLOOKUP(M32,サマリ_メンバ!$A$7:$Q$446,17,FALSE))</f>
        <v>[パーツ分類] 12_エラー表示</v>
      </c>
      <c r="O32" s="72">
        <f t="shared" ca="1" si="5"/>
        <v>0</v>
      </c>
      <c r="P32" s="90"/>
      <c r="Q32" s="281">
        <f ca="1">IF(ISBLANK($M32),"-",IF($C$2&amp;$D$2="当月MW","-",SUMIFS(INDIRECT($B$2&amp;$C$2&amp;$D$2),INDIRECT(Q$5),Q$6,サマリ_メンバ!$P$7:$P$446,$M32)))</f>
        <v>0</v>
      </c>
      <c r="R32" s="281">
        <f ca="1">IF(ISBLANK($M32),"-",IF($C$2&amp;$D$2="当月MW","-",SUMIFS(INDIRECT($B$2&amp;$C$2&amp;$D$2),INDIRECT(R$5),R$6,サマリ_メンバ!$P$7:$P$446,$M32)))</f>
        <v>0</v>
      </c>
      <c r="S32" s="281">
        <f ca="1">IF(ISBLANK($M32),"-",IF($C$2&amp;$D$2="当月MW","-",SUMIFS(INDIRECT($B$2&amp;$C$2&amp;$D$2),INDIRECT(S$5),S$6,サマリ_メンバ!$P$7:$P$446,$M32)))</f>
        <v>0</v>
      </c>
      <c r="T32" s="281">
        <f ca="1">IF(ISBLANK($M32),"-",IF($C$2&amp;$D$2="当月MW","-",SUMIFS(INDIRECT($B$2&amp;$C$2&amp;$D$2),INDIRECT(T$5),T$6,サマリ_メンバ!$P$7:$P$446,$M32)))</f>
        <v>0</v>
      </c>
      <c r="U32" s="80"/>
      <c r="V32" s="281">
        <f ca="1">IF(ISBLANK($M32),"-",IF($C$2&amp;$D$2="当月MW","-",SUMIFS(INDIRECT($B$2&amp;$C$2&amp;$D$2),INDIRECT(V$5),V$6,サマリ_メンバ!$P$7:$P$446,$M32)))</f>
        <v>0</v>
      </c>
      <c r="W32" s="281">
        <f ca="1">IF(ISBLANK($M32),"-",IF($C$2&amp;$D$2="当月MW","-",SUMIFS(INDIRECT($B$2&amp;$C$2&amp;$D$2),INDIRECT(W$5),W$6,サマリ_メンバ!$P$7:$P$446,$M32)))</f>
        <v>0</v>
      </c>
      <c r="X32" s="281">
        <f ca="1">IF(ISBLANK($M32),"-",IF($C$2&amp;$D$2="当月MW","-",SUMIFS(INDIRECT($B$2&amp;$C$2&amp;$D$2),INDIRECT(X$5),X$6,サマリ_メンバ!$P$7:$P$446,$M32)))</f>
        <v>0</v>
      </c>
      <c r="Y32" s="281">
        <f ca="1">IF(ISBLANK($M32),"-",IF($C$2&amp;$D$2="当月MW","-",SUMIFS(INDIRECT($B$2&amp;$C$2&amp;$D$2),INDIRECT(Y$5),Y$6,サマリ_メンバ!$P$7:$P$446,$M32)))</f>
        <v>0</v>
      </c>
      <c r="Z32" s="281">
        <f ca="1">IF(ISBLANK($M32),"-",IF($C$2&amp;$D$2="当月MW","-",SUMIFS(INDIRECT($B$2&amp;$C$2&amp;$D$2),INDIRECT(Z$5),Z$6,サマリ_メンバ!$P$7:$P$446,$M32)))</f>
        <v>0</v>
      </c>
      <c r="AA32" s="281">
        <f ca="1">IF(ISBLANK($M32),"-",IF($C$2&amp;$D$2="当月MW","-",SUMIFS(INDIRECT($B$2&amp;$C$2&amp;$D$2),INDIRECT(AA$5),AA$6,サマリ_メンバ!$P$7:$P$446,$M32)))</f>
        <v>0</v>
      </c>
      <c r="AB32" s="281">
        <f ca="1">IF(ISBLANK($M32),"-",IF($C$2&amp;$D$2="当月MW","-",SUMIFS(INDIRECT($B$2&amp;$C$2&amp;$D$2),INDIRECT(AB$5),AB$6,サマリ_メンバ!$P$7:$P$446,$M32)))</f>
        <v>0</v>
      </c>
      <c r="AC32" s="281">
        <f ca="1">IF(ISBLANK($M32),"-",IF($C$2&amp;$D$2="当月MW","-",SUMIFS(INDIRECT($B$2&amp;$C$2&amp;$D$2),INDIRECT(AC$5),AC$6,サマリ_メンバ!$P$7:$P$446,$M32)))</f>
        <v>0</v>
      </c>
      <c r="AD32" s="281">
        <f ca="1">IF(ISBLANK($M32),"-",IF($C$2&amp;$D$2="当月MW","-",SUMIFS(INDIRECT($B$2&amp;$C$2&amp;$D$2),INDIRECT(AD$5),AD$6,サマリ_メンバ!$P$7:$P$446,$M32)))</f>
        <v>0</v>
      </c>
      <c r="AE32" s="281">
        <f ca="1">IF(ISBLANK($M32),"-",IF($C$2&amp;$D$2="当月MW","-",SUMIFS(INDIRECT($B$2&amp;$C$2&amp;$D$2),INDIRECT(AE$5),AE$6,サマリ_メンバ!$P$7:$P$446,$M32)))</f>
        <v>0</v>
      </c>
      <c r="AF32" s="281">
        <f ca="1">IF(ISBLANK($M32),"-",IF($C$2&amp;$D$2="当月MW","-",SUMIFS(INDIRECT($B$2&amp;$C$2&amp;$D$2),INDIRECT(AF$5),AF$6,サマリ_メンバ!$P$7:$P$446,$M32)))</f>
        <v>0</v>
      </c>
      <c r="AG32" s="281">
        <f ca="1">IF(ISBLANK($M32),"-",IF($C$2&amp;$D$2="当月MW","-",SUMIFS(INDIRECT($B$2&amp;$C$2&amp;$D$2),INDIRECT(AG$5),AG$6,サマリ_メンバ!$P$7:$P$446,$M32)))</f>
        <v>0</v>
      </c>
      <c r="AH32" s="281">
        <f ca="1">IF(ISBLANK($M32),"-",IF($C$2&amp;$D$2="当月MW","-",SUMIFS(INDIRECT($B$2&amp;$C$2&amp;$D$2),INDIRECT(AH$5),AH$6,サマリ_メンバ!$P$7:$P$446,$M32)))</f>
        <v>0</v>
      </c>
      <c r="AI32" s="59"/>
    </row>
    <row r="33" spans="1:35">
      <c r="A33" s="240">
        <f t="shared" si="4"/>
        <v>26</v>
      </c>
      <c r="B33" s="295" t="str">
        <f>IF(ISBLANK($M33),"",VLOOKUP($M33,サマリ_メンバ!$A$7:$Q$446,5,FALSE))</f>
        <v>APF</v>
      </c>
      <c r="C33" s="295" t="str">
        <f>IF(ISBLANK($M33),"",VLOOKUP($M33,サマリ_メンバ!$A$7:$Q$446,6,FALSE)&amp;"")</f>
        <v>Flash脱却</v>
      </c>
      <c r="D33" s="295" t="str">
        <f>IF(ISBLANK($M33),"",VLOOKUP($M33,サマリ_メンバ!$A$7:$Q$446,7,FALSE)&amp;"")</f>
        <v>打合せ</v>
      </c>
      <c r="E33" s="295" t="str">
        <f>IF(ISBLANK($M33),"",VLOOKUP($M33,サマリ_メンバ!$A$7:$Q$446,8,FALSE)&amp;"")</f>
        <v>内部</v>
      </c>
      <c r="F33" s="295" t="str">
        <f>IF(ISBLANK($M33),"",VLOOKUP($M33,サマリ_メンバ!$A$7:$Q$446,9,FALSE)&amp;"")</f>
        <v/>
      </c>
      <c r="G33" s="295" t="str">
        <f>IF(ISBLANK($M33),"",VLOOKUP($M33,サマリ_メンバ!$A$7:$Q$446,10,FALSE)&amp;"")</f>
        <v/>
      </c>
      <c r="H33" s="295" t="str">
        <f>IF(ISBLANK($M33),"",VLOOKUP($M33,サマリ_メンバ!$A$7:$Q$446,11,FALSE)&amp;"")</f>
        <v/>
      </c>
      <c r="I33" s="295" t="str">
        <f>IF(ISBLANK($M33),"",VLOOKUP($M33,サマリ_メンバ!$A$7:$Q$446,12,FALSE)&amp;"")</f>
        <v/>
      </c>
      <c r="J33" s="295" t="str">
        <f>IF(ISBLANK($M33),"",VLOOKUP($M33,サマリ_メンバ!$A$7:$Q$446,13,FALSE)&amp;"")</f>
        <v/>
      </c>
      <c r="K33" s="295" t="str">
        <f>IF(ISBLANK($M33),"",VLOOKUP($M33,サマリ_メンバ!$A$7:$Q$446,14,FALSE)&amp;"")</f>
        <v/>
      </c>
      <c r="L33" s="295" t="str">
        <f>IF(ISBLANK($M33),"",VLOOKUP($M33,サマリ_メンバ!$A$7:$Q$446,15,FALSE)&amp;"")</f>
        <v/>
      </c>
      <c r="M33" s="133" t="s">
        <v>949</v>
      </c>
      <c r="N33" s="295" t="str">
        <f>IF(ISBLANK($M33),"",VLOOKUP(M33,サマリ_メンバ!$A$7:$Q$446,17,FALSE))</f>
        <v>[外部]20190206_定例</v>
      </c>
      <c r="O33" s="72">
        <f t="shared" ca="1" si="5"/>
        <v>0</v>
      </c>
      <c r="P33" s="90"/>
      <c r="Q33" s="281">
        <f ca="1">IF(ISBLANK($M33),"-",IF($C$2&amp;$D$2="当月MW","-",SUMIFS(INDIRECT($B$2&amp;$C$2&amp;$D$2),INDIRECT(Q$5),Q$6,サマリ_メンバ!$P$7:$P$446,$M33)))</f>
        <v>0</v>
      </c>
      <c r="R33" s="281">
        <f ca="1">IF(ISBLANK($M33),"-",IF($C$2&amp;$D$2="当月MW","-",SUMIFS(INDIRECT($B$2&amp;$C$2&amp;$D$2),INDIRECT(R$5),R$6,サマリ_メンバ!$P$7:$P$446,$M33)))</f>
        <v>0</v>
      </c>
      <c r="S33" s="281">
        <f ca="1">IF(ISBLANK($M33),"-",IF($C$2&amp;$D$2="当月MW","-",SUMIFS(INDIRECT($B$2&amp;$C$2&amp;$D$2),INDIRECT(S$5),S$6,サマリ_メンバ!$P$7:$P$446,$M33)))</f>
        <v>0</v>
      </c>
      <c r="T33" s="281">
        <f ca="1">IF(ISBLANK($M33),"-",IF($C$2&amp;$D$2="当月MW","-",SUMIFS(INDIRECT($B$2&amp;$C$2&amp;$D$2),INDIRECT(T$5),T$6,サマリ_メンバ!$P$7:$P$446,$M33)))</f>
        <v>0</v>
      </c>
      <c r="U33" s="80"/>
      <c r="V33" s="281">
        <f ca="1">IF(ISBLANK($M33),"-",IF($C$2&amp;$D$2="当月MW","-",SUMIFS(INDIRECT($B$2&amp;$C$2&amp;$D$2),INDIRECT(V$5),V$6,サマリ_メンバ!$P$7:$P$446,$M33)))</f>
        <v>0</v>
      </c>
      <c r="W33" s="281">
        <f ca="1">IF(ISBLANK($M33),"-",IF($C$2&amp;$D$2="当月MW","-",SUMIFS(INDIRECT($B$2&amp;$C$2&amp;$D$2),INDIRECT(W$5),W$6,サマリ_メンバ!$P$7:$P$446,$M33)))</f>
        <v>0</v>
      </c>
      <c r="X33" s="281">
        <f ca="1">IF(ISBLANK($M33),"-",IF($C$2&amp;$D$2="当月MW","-",SUMIFS(INDIRECT($B$2&amp;$C$2&amp;$D$2),INDIRECT(X$5),X$6,サマリ_メンバ!$P$7:$P$446,$M33)))</f>
        <v>0</v>
      </c>
      <c r="Y33" s="281">
        <f ca="1">IF(ISBLANK($M33),"-",IF($C$2&amp;$D$2="当月MW","-",SUMIFS(INDIRECT($B$2&amp;$C$2&amp;$D$2),INDIRECT(Y$5),Y$6,サマリ_メンバ!$P$7:$P$446,$M33)))</f>
        <v>0</v>
      </c>
      <c r="Z33" s="281">
        <f ca="1">IF(ISBLANK($M33),"-",IF($C$2&amp;$D$2="当月MW","-",SUMIFS(INDIRECT($B$2&amp;$C$2&amp;$D$2),INDIRECT(Z$5),Z$6,サマリ_メンバ!$P$7:$P$446,$M33)))</f>
        <v>0</v>
      </c>
      <c r="AA33" s="281">
        <f ca="1">IF(ISBLANK($M33),"-",IF($C$2&amp;$D$2="当月MW","-",SUMIFS(INDIRECT($B$2&amp;$C$2&amp;$D$2),INDIRECT(AA$5),AA$6,サマリ_メンバ!$P$7:$P$446,$M33)))</f>
        <v>0</v>
      </c>
      <c r="AB33" s="281">
        <f ca="1">IF(ISBLANK($M33),"-",IF($C$2&amp;$D$2="当月MW","-",SUMIFS(INDIRECT($B$2&amp;$C$2&amp;$D$2),INDIRECT(AB$5),AB$6,サマリ_メンバ!$P$7:$P$446,$M33)))</f>
        <v>0</v>
      </c>
      <c r="AC33" s="281">
        <f ca="1">IF(ISBLANK($M33),"-",IF($C$2&amp;$D$2="当月MW","-",SUMIFS(INDIRECT($B$2&amp;$C$2&amp;$D$2),INDIRECT(AC$5),AC$6,サマリ_メンバ!$P$7:$P$446,$M33)))</f>
        <v>0</v>
      </c>
      <c r="AD33" s="281">
        <f ca="1">IF(ISBLANK($M33),"-",IF($C$2&amp;$D$2="当月MW","-",SUMIFS(INDIRECT($B$2&amp;$C$2&amp;$D$2),INDIRECT(AD$5),AD$6,サマリ_メンバ!$P$7:$P$446,$M33)))</f>
        <v>0</v>
      </c>
      <c r="AE33" s="281">
        <f ca="1">IF(ISBLANK($M33),"-",IF($C$2&amp;$D$2="当月MW","-",SUMIFS(INDIRECT($B$2&amp;$C$2&amp;$D$2),INDIRECT(AE$5),AE$6,サマリ_メンバ!$P$7:$P$446,$M33)))</f>
        <v>0</v>
      </c>
      <c r="AF33" s="281">
        <f ca="1">IF(ISBLANK($M33),"-",IF($C$2&amp;$D$2="当月MW","-",SUMIFS(INDIRECT($B$2&amp;$C$2&amp;$D$2),INDIRECT(AF$5),AF$6,サマリ_メンバ!$P$7:$P$446,$M33)))</f>
        <v>0</v>
      </c>
      <c r="AG33" s="281">
        <f ca="1">IF(ISBLANK($M33),"-",IF($C$2&amp;$D$2="当月MW","-",SUMIFS(INDIRECT($B$2&amp;$C$2&amp;$D$2),INDIRECT(AG$5),AG$6,サマリ_メンバ!$P$7:$P$446,$M33)))</f>
        <v>0</v>
      </c>
      <c r="AH33" s="281">
        <f ca="1">IF(ISBLANK($M33),"-",IF($C$2&amp;$D$2="当月MW","-",SUMIFS(INDIRECT($B$2&amp;$C$2&amp;$D$2),INDIRECT(AH$5),AH$6,サマリ_メンバ!$P$7:$P$446,$M33)))</f>
        <v>0</v>
      </c>
      <c r="AI33" s="59"/>
    </row>
    <row r="34" spans="1:35">
      <c r="A34" s="240">
        <f t="shared" si="4"/>
        <v>27</v>
      </c>
      <c r="B34" s="295" t="str">
        <f>IF(ISBLANK($M34),"",VLOOKUP($M34,サマリ_メンバ!$A$7:$Q$446,5,FALSE))</f>
        <v>APF</v>
      </c>
      <c r="C34" s="295" t="str">
        <f>IF(ISBLANK($M34),"",VLOOKUP($M34,サマリ_メンバ!$A$7:$Q$446,6,FALSE)&amp;"")</f>
        <v>Flash脱却</v>
      </c>
      <c r="D34" s="295" t="str">
        <f>IF(ISBLANK($M34),"",VLOOKUP($M34,サマリ_メンバ!$A$7:$Q$446,7,FALSE)&amp;"")</f>
        <v>打合せ</v>
      </c>
      <c r="E34" s="295" t="str">
        <f>IF(ISBLANK($M34),"",VLOOKUP($M34,サマリ_メンバ!$A$7:$Q$446,8,FALSE)&amp;"")</f>
        <v>外部</v>
      </c>
      <c r="F34" s="295" t="str">
        <f>IF(ISBLANK($M34),"",VLOOKUP($M34,サマリ_メンバ!$A$7:$Q$446,9,FALSE)&amp;"")</f>
        <v/>
      </c>
      <c r="G34" s="295" t="str">
        <f>IF(ISBLANK($M34),"",VLOOKUP($M34,サマリ_メンバ!$A$7:$Q$446,10,FALSE)&amp;"")</f>
        <v/>
      </c>
      <c r="H34" s="295" t="str">
        <f>IF(ISBLANK($M34),"",VLOOKUP($M34,サマリ_メンバ!$A$7:$Q$446,11,FALSE)&amp;"")</f>
        <v/>
      </c>
      <c r="I34" s="295" t="str">
        <f>IF(ISBLANK($M34),"",VLOOKUP($M34,サマリ_メンバ!$A$7:$Q$446,12,FALSE)&amp;"")</f>
        <v/>
      </c>
      <c r="J34" s="295" t="str">
        <f>IF(ISBLANK($M34),"",VLOOKUP($M34,サマリ_メンバ!$A$7:$Q$446,13,FALSE)&amp;"")</f>
        <v/>
      </c>
      <c r="K34" s="295" t="str">
        <f>IF(ISBLANK($M34),"",VLOOKUP($M34,サマリ_メンバ!$A$7:$Q$446,14,FALSE)&amp;"")</f>
        <v/>
      </c>
      <c r="L34" s="295" t="str">
        <f>IF(ISBLANK($M34),"",VLOOKUP($M34,サマリ_メンバ!$A$7:$Q$446,15,FALSE)&amp;"")</f>
        <v/>
      </c>
      <c r="M34" s="133" t="s">
        <v>938</v>
      </c>
      <c r="N34" s="295" t="str">
        <f>IF(ISBLANK($M34),"",VLOOKUP(M34,サマリ_メンバ!$A$7:$Q$446,17,FALSE))</f>
        <v>[内部]20190207_定例</v>
      </c>
      <c r="O34" s="72">
        <f t="shared" ca="1" si="5"/>
        <v>0</v>
      </c>
      <c r="P34" s="90"/>
      <c r="Q34" s="281">
        <f ca="1">IF(ISBLANK($M34),"-",IF($C$2&amp;$D$2="当月MW","-",SUMIFS(INDIRECT($B$2&amp;$C$2&amp;$D$2),INDIRECT(Q$5),Q$6,サマリ_メンバ!$P$7:$P$446,$M34)))</f>
        <v>0</v>
      </c>
      <c r="R34" s="281">
        <f ca="1">IF(ISBLANK($M34),"-",IF($C$2&amp;$D$2="当月MW","-",SUMIFS(INDIRECT($B$2&amp;$C$2&amp;$D$2),INDIRECT(R$5),R$6,サマリ_メンバ!$P$7:$P$446,$M34)))</f>
        <v>0</v>
      </c>
      <c r="S34" s="281">
        <f ca="1">IF(ISBLANK($M34),"-",IF($C$2&amp;$D$2="当月MW","-",SUMIFS(INDIRECT($B$2&amp;$C$2&amp;$D$2),INDIRECT(S$5),S$6,サマリ_メンバ!$P$7:$P$446,$M34)))</f>
        <v>0</v>
      </c>
      <c r="T34" s="281">
        <f ca="1">IF(ISBLANK($M34),"-",IF($C$2&amp;$D$2="当月MW","-",SUMIFS(INDIRECT($B$2&amp;$C$2&amp;$D$2),INDIRECT(T$5),T$6,サマリ_メンバ!$P$7:$P$446,$M34)))</f>
        <v>0</v>
      </c>
      <c r="U34" s="80"/>
      <c r="V34" s="281">
        <f ca="1">IF(ISBLANK($M34),"-",IF($C$2&amp;$D$2="当月MW","-",SUMIFS(INDIRECT($B$2&amp;$C$2&amp;$D$2),INDIRECT(V$5),V$6,サマリ_メンバ!$P$7:$P$446,$M34)))</f>
        <v>0</v>
      </c>
      <c r="W34" s="281">
        <f ca="1">IF(ISBLANK($M34),"-",IF($C$2&amp;$D$2="当月MW","-",SUMIFS(INDIRECT($B$2&amp;$C$2&amp;$D$2),INDIRECT(W$5),W$6,サマリ_メンバ!$P$7:$P$446,$M34)))</f>
        <v>0</v>
      </c>
      <c r="X34" s="281">
        <f ca="1">IF(ISBLANK($M34),"-",IF($C$2&amp;$D$2="当月MW","-",SUMIFS(INDIRECT($B$2&amp;$C$2&amp;$D$2),INDIRECT(X$5),X$6,サマリ_メンバ!$P$7:$P$446,$M34)))</f>
        <v>0</v>
      </c>
      <c r="Y34" s="281">
        <f ca="1">IF(ISBLANK($M34),"-",IF($C$2&amp;$D$2="当月MW","-",SUMIFS(INDIRECT($B$2&amp;$C$2&amp;$D$2),INDIRECT(Y$5),Y$6,サマリ_メンバ!$P$7:$P$446,$M34)))</f>
        <v>0</v>
      </c>
      <c r="Z34" s="281">
        <f ca="1">IF(ISBLANK($M34),"-",IF($C$2&amp;$D$2="当月MW","-",SUMIFS(INDIRECT($B$2&amp;$C$2&amp;$D$2),INDIRECT(Z$5),Z$6,サマリ_メンバ!$P$7:$P$446,$M34)))</f>
        <v>0</v>
      </c>
      <c r="AA34" s="281">
        <f ca="1">IF(ISBLANK($M34),"-",IF($C$2&amp;$D$2="当月MW","-",SUMIFS(INDIRECT($B$2&amp;$C$2&amp;$D$2),INDIRECT(AA$5),AA$6,サマリ_メンバ!$P$7:$P$446,$M34)))</f>
        <v>0</v>
      </c>
      <c r="AB34" s="281">
        <f ca="1">IF(ISBLANK($M34),"-",IF($C$2&amp;$D$2="当月MW","-",SUMIFS(INDIRECT($B$2&amp;$C$2&amp;$D$2),INDIRECT(AB$5),AB$6,サマリ_メンバ!$P$7:$P$446,$M34)))</f>
        <v>0</v>
      </c>
      <c r="AC34" s="281">
        <f ca="1">IF(ISBLANK($M34),"-",IF($C$2&amp;$D$2="当月MW","-",SUMIFS(INDIRECT($B$2&amp;$C$2&amp;$D$2),INDIRECT(AC$5),AC$6,サマリ_メンバ!$P$7:$P$446,$M34)))</f>
        <v>0</v>
      </c>
      <c r="AD34" s="281">
        <f ca="1">IF(ISBLANK($M34),"-",IF($C$2&amp;$D$2="当月MW","-",SUMIFS(INDIRECT($B$2&amp;$C$2&amp;$D$2),INDIRECT(AD$5),AD$6,サマリ_メンバ!$P$7:$P$446,$M34)))</f>
        <v>0</v>
      </c>
      <c r="AE34" s="281">
        <f ca="1">IF(ISBLANK($M34),"-",IF($C$2&amp;$D$2="当月MW","-",SUMIFS(INDIRECT($B$2&amp;$C$2&amp;$D$2),INDIRECT(AE$5),AE$6,サマリ_メンバ!$P$7:$P$446,$M34)))</f>
        <v>0</v>
      </c>
      <c r="AF34" s="281">
        <f ca="1">IF(ISBLANK($M34),"-",IF($C$2&amp;$D$2="当月MW","-",SUMIFS(INDIRECT($B$2&amp;$C$2&amp;$D$2),INDIRECT(AF$5),AF$6,サマリ_メンバ!$P$7:$P$446,$M34)))</f>
        <v>0</v>
      </c>
      <c r="AG34" s="281">
        <f ca="1">IF(ISBLANK($M34),"-",IF($C$2&amp;$D$2="当月MW","-",SUMIFS(INDIRECT($B$2&amp;$C$2&amp;$D$2),INDIRECT(AG$5),AG$6,サマリ_メンバ!$P$7:$P$446,$M34)))</f>
        <v>0</v>
      </c>
      <c r="AH34" s="281">
        <f ca="1">IF(ISBLANK($M34),"-",IF($C$2&amp;$D$2="当月MW","-",SUMIFS(INDIRECT($B$2&amp;$C$2&amp;$D$2),INDIRECT(AH$5),AH$6,サマリ_メンバ!$P$7:$P$446,$M34)))</f>
        <v>0</v>
      </c>
      <c r="AI34" s="59"/>
    </row>
    <row r="35" spans="1:35" ht="28.5">
      <c r="A35" s="240">
        <f t="shared" si="4"/>
        <v>28</v>
      </c>
      <c r="B35" s="295" t="str">
        <f>IF(ISBLANK($M35),"",VLOOKUP($M35,サマリ_メンバ!$A$7:$Q$446,5,FALSE))</f>
        <v>APF</v>
      </c>
      <c r="C35" s="295" t="str">
        <f>IF(ISBLANK($M35),"",VLOOKUP($M35,サマリ_メンバ!$A$7:$Q$446,6,FALSE)&amp;"")</f>
        <v>Flash脱却</v>
      </c>
      <c r="D35" s="295" t="str">
        <f>IF(ISBLANK($M35),"",VLOOKUP($M35,サマリ_メンバ!$A$7:$Q$446,7,FALSE)&amp;"")</f>
        <v>デザイン</v>
      </c>
      <c r="E35" s="295" t="str">
        <f>IF(ISBLANK($M35),"",VLOOKUP($M35,サマリ_メンバ!$A$7:$Q$446,8,FALSE)&amp;"")</f>
        <v>デザイン制作</v>
      </c>
      <c r="F35" s="295" t="str">
        <f>IF(ISBLANK($M35),"",VLOOKUP($M35,サマリ_メンバ!$A$7:$Q$446,9,FALSE)&amp;"")</f>
        <v>新規</v>
      </c>
      <c r="G35" s="295" t="str">
        <f>IF(ISBLANK($M35),"",VLOOKUP($M35,サマリ_メンバ!$A$7:$Q$446,10,FALSE)&amp;"")</f>
        <v/>
      </c>
      <c r="H35" s="295" t="str">
        <f>IF(ISBLANK($M35),"",VLOOKUP($M35,サマリ_メンバ!$A$7:$Q$446,11,FALSE)&amp;"")</f>
        <v/>
      </c>
      <c r="I35" s="295" t="str">
        <f>IF(ISBLANK($M35),"",VLOOKUP($M35,サマリ_メンバ!$A$7:$Q$446,12,FALSE)&amp;"")</f>
        <v/>
      </c>
      <c r="J35" s="295" t="str">
        <f>IF(ISBLANK($M35),"",VLOOKUP($M35,サマリ_メンバ!$A$7:$Q$446,13,FALSE)&amp;"")</f>
        <v/>
      </c>
      <c r="K35" s="295" t="str">
        <f>IF(ISBLANK($M35),"",VLOOKUP($M35,サマリ_メンバ!$A$7:$Q$446,14,FALSE)&amp;"")</f>
        <v/>
      </c>
      <c r="L35" s="295" t="str">
        <f>IF(ISBLANK($M35),"",VLOOKUP($M35,サマリ_メンバ!$A$7:$Q$446,15,FALSE)&amp;"")</f>
        <v>-</v>
      </c>
      <c r="M35" s="133" t="s">
        <v>940</v>
      </c>
      <c r="N35" s="295" t="str">
        <f>IF(ISBLANK($M35),"",VLOOKUP(M35,サマリ_メンバ!$A$7:$Q$446,17,FALSE))</f>
        <v>[デザイン]7_アイコン</v>
      </c>
      <c r="O35" s="72">
        <f t="shared" ca="1" si="5"/>
        <v>0</v>
      </c>
      <c r="P35" s="90"/>
      <c r="Q35" s="281">
        <f ca="1">IF(ISBLANK($M35),"-",IF($C$2&amp;$D$2="当月MW","-",SUMIFS(INDIRECT($B$2&amp;$C$2&amp;$D$2),INDIRECT(Q$5),Q$6,サマリ_メンバ!$P$7:$P$446,$M35)))</f>
        <v>0</v>
      </c>
      <c r="R35" s="281">
        <f ca="1">IF(ISBLANK($M35),"-",IF($C$2&amp;$D$2="当月MW","-",SUMIFS(INDIRECT($B$2&amp;$C$2&amp;$D$2),INDIRECT(R$5),R$6,サマリ_メンバ!$P$7:$P$446,$M35)))</f>
        <v>0</v>
      </c>
      <c r="S35" s="281">
        <f ca="1">IF(ISBLANK($M35),"-",IF($C$2&amp;$D$2="当月MW","-",SUMIFS(INDIRECT($B$2&amp;$C$2&amp;$D$2),INDIRECT(S$5),S$6,サマリ_メンバ!$P$7:$P$446,$M35)))</f>
        <v>0</v>
      </c>
      <c r="T35" s="281">
        <f ca="1">IF(ISBLANK($M35),"-",IF($C$2&amp;$D$2="当月MW","-",SUMIFS(INDIRECT($B$2&amp;$C$2&amp;$D$2),INDIRECT(T$5),T$6,サマリ_メンバ!$P$7:$P$446,$M35)))</f>
        <v>0</v>
      </c>
      <c r="U35" s="80"/>
      <c r="V35" s="281">
        <f ca="1">IF(ISBLANK($M35),"-",IF($C$2&amp;$D$2="当月MW","-",SUMIFS(INDIRECT($B$2&amp;$C$2&amp;$D$2),INDIRECT(V$5),V$6,サマリ_メンバ!$P$7:$P$446,$M35)))</f>
        <v>0</v>
      </c>
      <c r="W35" s="281">
        <f ca="1">IF(ISBLANK($M35),"-",IF($C$2&amp;$D$2="当月MW","-",SUMIFS(INDIRECT($B$2&amp;$C$2&amp;$D$2),INDIRECT(W$5),W$6,サマリ_メンバ!$P$7:$P$446,$M35)))</f>
        <v>0</v>
      </c>
      <c r="X35" s="281">
        <f ca="1">IF(ISBLANK($M35),"-",IF($C$2&amp;$D$2="当月MW","-",SUMIFS(INDIRECT($B$2&amp;$C$2&amp;$D$2),INDIRECT(X$5),X$6,サマリ_メンバ!$P$7:$P$446,$M35)))</f>
        <v>0</v>
      </c>
      <c r="Y35" s="281">
        <f ca="1">IF(ISBLANK($M35),"-",IF($C$2&amp;$D$2="当月MW","-",SUMIFS(INDIRECT($B$2&amp;$C$2&amp;$D$2),INDIRECT(Y$5),Y$6,サマリ_メンバ!$P$7:$P$446,$M35)))</f>
        <v>0</v>
      </c>
      <c r="Z35" s="281">
        <f ca="1">IF(ISBLANK($M35),"-",IF($C$2&amp;$D$2="当月MW","-",SUMIFS(INDIRECT($B$2&amp;$C$2&amp;$D$2),INDIRECT(Z$5),Z$6,サマリ_メンバ!$P$7:$P$446,$M35)))</f>
        <v>0</v>
      </c>
      <c r="AA35" s="281">
        <f ca="1">IF(ISBLANK($M35),"-",IF($C$2&amp;$D$2="当月MW","-",SUMIFS(INDIRECT($B$2&amp;$C$2&amp;$D$2),INDIRECT(AA$5),AA$6,サマリ_メンバ!$P$7:$P$446,$M35)))</f>
        <v>0</v>
      </c>
      <c r="AB35" s="281">
        <f ca="1">IF(ISBLANK($M35),"-",IF($C$2&amp;$D$2="当月MW","-",SUMIFS(INDIRECT($B$2&amp;$C$2&amp;$D$2),INDIRECT(AB$5),AB$6,サマリ_メンバ!$P$7:$P$446,$M35)))</f>
        <v>0</v>
      </c>
      <c r="AC35" s="281">
        <f ca="1">IF(ISBLANK($M35),"-",IF($C$2&amp;$D$2="当月MW","-",SUMIFS(INDIRECT($B$2&amp;$C$2&amp;$D$2),INDIRECT(AC$5),AC$6,サマリ_メンバ!$P$7:$P$446,$M35)))</f>
        <v>0</v>
      </c>
      <c r="AD35" s="281">
        <f ca="1">IF(ISBLANK($M35),"-",IF($C$2&amp;$D$2="当月MW","-",SUMIFS(INDIRECT($B$2&amp;$C$2&amp;$D$2),INDIRECT(AD$5),AD$6,サマリ_メンバ!$P$7:$P$446,$M35)))</f>
        <v>0</v>
      </c>
      <c r="AE35" s="281">
        <f ca="1">IF(ISBLANK($M35),"-",IF($C$2&amp;$D$2="当月MW","-",SUMIFS(INDIRECT($B$2&amp;$C$2&amp;$D$2),INDIRECT(AE$5),AE$6,サマリ_メンバ!$P$7:$P$446,$M35)))</f>
        <v>0</v>
      </c>
      <c r="AF35" s="281">
        <f ca="1">IF(ISBLANK($M35),"-",IF($C$2&amp;$D$2="当月MW","-",SUMIFS(INDIRECT($B$2&amp;$C$2&amp;$D$2),INDIRECT(AF$5),AF$6,サマリ_メンバ!$P$7:$P$446,$M35)))</f>
        <v>0</v>
      </c>
      <c r="AG35" s="281">
        <f ca="1">IF(ISBLANK($M35),"-",IF($C$2&amp;$D$2="当月MW","-",SUMIFS(INDIRECT($B$2&amp;$C$2&amp;$D$2),INDIRECT(AG$5),AG$6,サマリ_メンバ!$P$7:$P$446,$M35)))</f>
        <v>0</v>
      </c>
      <c r="AH35" s="281">
        <f ca="1">IF(ISBLANK($M35),"-",IF($C$2&amp;$D$2="当月MW","-",SUMIFS(INDIRECT($B$2&amp;$C$2&amp;$D$2),INDIRECT(AH$5),AH$6,サマリ_メンバ!$P$7:$P$446,$M35)))</f>
        <v>0</v>
      </c>
      <c r="AI35" s="59"/>
    </row>
    <row r="36" spans="1:35">
      <c r="A36" s="240">
        <f t="shared" si="4"/>
        <v>29</v>
      </c>
      <c r="B36" s="295" t="str">
        <f>IF(ISBLANK($M36),"",VLOOKUP($M36,サマリ_メンバ!$A$7:$Q$446,5,FALSE))</f>
        <v>APF</v>
      </c>
      <c r="C36" s="295" t="str">
        <f>IF(ISBLANK($M36),"",VLOOKUP($M36,サマリ_メンバ!$A$7:$Q$446,6,FALSE)&amp;"")</f>
        <v>Flash脱却</v>
      </c>
      <c r="D36" s="295" t="str">
        <f>IF(ISBLANK($M36),"",VLOOKUP($M36,サマリ_メンバ!$A$7:$Q$446,7,FALSE)&amp;"")</f>
        <v>管理</v>
      </c>
      <c r="E36" s="295" t="str">
        <f>IF(ISBLANK($M36),"",VLOOKUP($M36,サマリ_メンバ!$A$7:$Q$446,8,FALSE)&amp;"")</f>
        <v/>
      </c>
      <c r="F36" s="295" t="str">
        <f>IF(ISBLANK($M36),"",VLOOKUP($M36,サマリ_メンバ!$A$7:$Q$446,9,FALSE)&amp;"")</f>
        <v/>
      </c>
      <c r="G36" s="295" t="str">
        <f>IF(ISBLANK($M36),"",VLOOKUP($M36,サマリ_メンバ!$A$7:$Q$446,10,FALSE)&amp;"")</f>
        <v/>
      </c>
      <c r="H36" s="295" t="str">
        <f>IF(ISBLANK($M36),"",VLOOKUP($M36,サマリ_メンバ!$A$7:$Q$446,11,FALSE)&amp;"")</f>
        <v/>
      </c>
      <c r="I36" s="295" t="str">
        <f>IF(ISBLANK($M36),"",VLOOKUP($M36,サマリ_メンバ!$A$7:$Q$446,12,FALSE)&amp;"")</f>
        <v/>
      </c>
      <c r="J36" s="295" t="str">
        <f>IF(ISBLANK($M36),"",VLOOKUP($M36,サマリ_メンバ!$A$7:$Q$446,13,FALSE)&amp;"")</f>
        <v/>
      </c>
      <c r="K36" s="295" t="str">
        <f>IF(ISBLANK($M36),"",VLOOKUP($M36,サマリ_メンバ!$A$7:$Q$446,14,FALSE)&amp;"")</f>
        <v/>
      </c>
      <c r="L36" s="295" t="str">
        <f>IF(ISBLANK($M36),"",VLOOKUP($M36,サマリ_メンバ!$A$7:$Q$446,15,FALSE)&amp;"")</f>
        <v/>
      </c>
      <c r="M36" s="133" t="s">
        <v>967</v>
      </c>
      <c r="N36" s="295" t="str">
        <f>IF(ISBLANK($M36),"",VLOOKUP(M36,サマリ_メンバ!$A$7:$Q$446,17,FALSE))</f>
        <v>納品準備</v>
      </c>
      <c r="O36" s="72">
        <f t="shared" ca="1" si="5"/>
        <v>0</v>
      </c>
      <c r="P36" s="90"/>
      <c r="Q36" s="281">
        <f ca="1">IF(ISBLANK($M36),"-",IF($C$2&amp;$D$2="当月MW","-",SUMIFS(INDIRECT($B$2&amp;$C$2&amp;$D$2),INDIRECT(Q$5),Q$6,サマリ_メンバ!$P$7:$P$446,$M36)))</f>
        <v>0</v>
      </c>
      <c r="R36" s="281">
        <f ca="1">IF(ISBLANK($M36),"-",IF($C$2&amp;$D$2="当月MW","-",SUMIFS(INDIRECT($B$2&amp;$C$2&amp;$D$2),INDIRECT(R$5),R$6,サマリ_メンバ!$P$7:$P$446,$M36)))</f>
        <v>0</v>
      </c>
      <c r="S36" s="281">
        <f ca="1">IF(ISBLANK($M36),"-",IF($C$2&amp;$D$2="当月MW","-",SUMIFS(INDIRECT($B$2&amp;$C$2&amp;$D$2),INDIRECT(S$5),S$6,サマリ_メンバ!$P$7:$P$446,$M36)))</f>
        <v>0</v>
      </c>
      <c r="T36" s="281">
        <f ca="1">IF(ISBLANK($M36),"-",IF($C$2&amp;$D$2="当月MW","-",SUMIFS(INDIRECT($B$2&amp;$C$2&amp;$D$2),INDIRECT(T$5),T$6,サマリ_メンバ!$P$7:$P$446,$M36)))</f>
        <v>0</v>
      </c>
      <c r="U36" s="80"/>
      <c r="V36" s="281">
        <f ca="1">IF(ISBLANK($M36),"-",IF($C$2&amp;$D$2="当月MW","-",SUMIFS(INDIRECT($B$2&amp;$C$2&amp;$D$2),INDIRECT(V$5),V$6,サマリ_メンバ!$P$7:$P$446,$M36)))</f>
        <v>0</v>
      </c>
      <c r="W36" s="281">
        <f ca="1">IF(ISBLANK($M36),"-",IF($C$2&amp;$D$2="当月MW","-",SUMIFS(INDIRECT($B$2&amp;$C$2&amp;$D$2),INDIRECT(W$5),W$6,サマリ_メンバ!$P$7:$P$446,$M36)))</f>
        <v>0</v>
      </c>
      <c r="X36" s="281">
        <f ca="1">IF(ISBLANK($M36),"-",IF($C$2&amp;$D$2="当月MW","-",SUMIFS(INDIRECT($B$2&amp;$C$2&amp;$D$2),INDIRECT(X$5),X$6,サマリ_メンバ!$P$7:$P$446,$M36)))</f>
        <v>0</v>
      </c>
      <c r="Y36" s="281">
        <f ca="1">IF(ISBLANK($M36),"-",IF($C$2&amp;$D$2="当月MW","-",SUMIFS(INDIRECT($B$2&amp;$C$2&amp;$D$2),INDIRECT(Y$5),Y$6,サマリ_メンバ!$P$7:$P$446,$M36)))</f>
        <v>0</v>
      </c>
      <c r="Z36" s="281">
        <f ca="1">IF(ISBLANK($M36),"-",IF($C$2&amp;$D$2="当月MW","-",SUMIFS(INDIRECT($B$2&amp;$C$2&amp;$D$2),INDIRECT(Z$5),Z$6,サマリ_メンバ!$P$7:$P$446,$M36)))</f>
        <v>0</v>
      </c>
      <c r="AA36" s="281">
        <f ca="1">IF(ISBLANK($M36),"-",IF($C$2&amp;$D$2="当月MW","-",SUMIFS(INDIRECT($B$2&amp;$C$2&amp;$D$2),INDIRECT(AA$5),AA$6,サマリ_メンバ!$P$7:$P$446,$M36)))</f>
        <v>0</v>
      </c>
      <c r="AB36" s="281">
        <f ca="1">IF(ISBLANK($M36),"-",IF($C$2&amp;$D$2="当月MW","-",SUMIFS(INDIRECT($B$2&amp;$C$2&amp;$D$2),INDIRECT(AB$5),AB$6,サマリ_メンバ!$P$7:$P$446,$M36)))</f>
        <v>0</v>
      </c>
      <c r="AC36" s="281">
        <f ca="1">IF(ISBLANK($M36),"-",IF($C$2&amp;$D$2="当月MW","-",SUMIFS(INDIRECT($B$2&amp;$C$2&amp;$D$2),INDIRECT(AC$5),AC$6,サマリ_メンバ!$P$7:$P$446,$M36)))</f>
        <v>0</v>
      </c>
      <c r="AD36" s="281">
        <f ca="1">IF(ISBLANK($M36),"-",IF($C$2&amp;$D$2="当月MW","-",SUMIFS(INDIRECT($B$2&amp;$C$2&amp;$D$2),INDIRECT(AD$5),AD$6,サマリ_メンバ!$P$7:$P$446,$M36)))</f>
        <v>0</v>
      </c>
      <c r="AE36" s="281">
        <f ca="1">IF(ISBLANK($M36),"-",IF($C$2&amp;$D$2="当月MW","-",SUMIFS(INDIRECT($B$2&amp;$C$2&amp;$D$2),INDIRECT(AE$5),AE$6,サマリ_メンバ!$P$7:$P$446,$M36)))</f>
        <v>0</v>
      </c>
      <c r="AF36" s="281">
        <f ca="1">IF(ISBLANK($M36),"-",IF($C$2&amp;$D$2="当月MW","-",SUMIFS(INDIRECT($B$2&amp;$C$2&amp;$D$2),INDIRECT(AF$5),AF$6,サマリ_メンバ!$P$7:$P$446,$M36)))</f>
        <v>0</v>
      </c>
      <c r="AG36" s="281">
        <f ca="1">IF(ISBLANK($M36),"-",IF($C$2&amp;$D$2="当月MW","-",SUMIFS(INDIRECT($B$2&amp;$C$2&amp;$D$2),INDIRECT(AG$5),AG$6,サマリ_メンバ!$P$7:$P$446,$M36)))</f>
        <v>0</v>
      </c>
      <c r="AH36" s="281">
        <f ca="1">IF(ISBLANK($M36),"-",IF($C$2&amp;$D$2="当月MW","-",SUMIFS(INDIRECT($B$2&amp;$C$2&amp;$D$2),INDIRECT(AH$5),AH$6,サマリ_メンバ!$P$7:$P$446,$M36)))</f>
        <v>0</v>
      </c>
      <c r="AI36" s="59"/>
    </row>
    <row r="37" spans="1:35">
      <c r="A37" s="240">
        <f t="shared" si="4"/>
        <v>30</v>
      </c>
      <c r="B37" s="295" t="str">
        <f>IF(ISBLANK($M37),"",VLOOKUP($M37,サマリ_メンバ!$A$7:$Q$446,5,FALSE))</f>
        <v>APF</v>
      </c>
      <c r="C37" s="295" t="str">
        <f>IF(ISBLANK($M37),"",VLOOKUP($M37,サマリ_メンバ!$A$7:$Q$446,6,FALSE)&amp;"")</f>
        <v>Flash脱却</v>
      </c>
      <c r="D37" s="295" t="str">
        <f>IF(ISBLANK($M37),"",VLOOKUP($M37,サマリ_メンバ!$A$7:$Q$446,7,FALSE)&amp;"")</f>
        <v>モックアップ</v>
      </c>
      <c r="E37" s="295" t="str">
        <f>IF(ISBLANK($M37),"",VLOOKUP($M37,サマリ_メンバ!$A$7:$Q$446,8,FALSE)&amp;"")</f>
        <v>方式検討</v>
      </c>
      <c r="F37" s="295" t="str">
        <f>IF(ISBLANK($M37),"",VLOOKUP($M37,サマリ_メンバ!$A$7:$Q$446,9,FALSE)&amp;"")</f>
        <v/>
      </c>
      <c r="G37" s="295" t="str">
        <f>IF(ISBLANK($M37),"",VLOOKUP($M37,サマリ_メンバ!$A$7:$Q$446,10,FALSE)&amp;"")</f>
        <v/>
      </c>
      <c r="H37" s="295" t="str">
        <f>IF(ISBLANK($M37),"",VLOOKUP($M37,サマリ_メンバ!$A$7:$Q$446,11,FALSE)&amp;"")</f>
        <v/>
      </c>
      <c r="I37" s="295" t="str">
        <f>IF(ISBLANK($M37),"",VLOOKUP($M37,サマリ_メンバ!$A$7:$Q$446,12,FALSE)&amp;"")</f>
        <v/>
      </c>
      <c r="J37" s="295" t="str">
        <f>IF(ISBLANK($M37),"",VLOOKUP($M37,サマリ_メンバ!$A$7:$Q$446,13,FALSE)&amp;"")</f>
        <v/>
      </c>
      <c r="K37" s="295" t="str">
        <f>IF(ISBLANK($M37),"",VLOOKUP($M37,サマリ_メンバ!$A$7:$Q$446,14,FALSE)&amp;"")</f>
        <v/>
      </c>
      <c r="L37" s="295" t="str">
        <f>IF(ISBLANK($M37),"",VLOOKUP($M37,サマリ_メンバ!$A$7:$Q$446,15,FALSE)&amp;"")</f>
        <v/>
      </c>
      <c r="M37" s="133" t="s">
        <v>956</v>
      </c>
      <c r="N37" s="295" t="str">
        <f>IF(ISBLANK($M37),"",VLOOKUP(M37,サマリ_メンバ!$A$7:$Q$446,17,FALSE))</f>
        <v>20190208_納品</v>
      </c>
      <c r="O37" s="72">
        <f t="shared" ca="1" si="5"/>
        <v>0</v>
      </c>
      <c r="P37" s="90"/>
      <c r="Q37" s="281">
        <f ca="1">IF(ISBLANK($M37),"-",IF($C$2&amp;$D$2="当月MW","-",SUMIFS(INDIRECT($B$2&amp;$C$2&amp;$D$2),INDIRECT(Q$5),Q$6,サマリ_メンバ!$P$7:$P$446,$M37)))</f>
        <v>0</v>
      </c>
      <c r="R37" s="281">
        <f ca="1">IF(ISBLANK($M37),"-",IF($C$2&amp;$D$2="当月MW","-",SUMIFS(INDIRECT($B$2&amp;$C$2&amp;$D$2),INDIRECT(R$5),R$6,サマリ_メンバ!$P$7:$P$446,$M37)))</f>
        <v>0</v>
      </c>
      <c r="S37" s="281">
        <f ca="1">IF(ISBLANK($M37),"-",IF($C$2&amp;$D$2="当月MW","-",SUMIFS(INDIRECT($B$2&amp;$C$2&amp;$D$2),INDIRECT(S$5),S$6,サマリ_メンバ!$P$7:$P$446,$M37)))</f>
        <v>0</v>
      </c>
      <c r="T37" s="281">
        <f ca="1">IF(ISBLANK($M37),"-",IF($C$2&amp;$D$2="当月MW","-",SUMIFS(INDIRECT($B$2&amp;$C$2&amp;$D$2),INDIRECT(T$5),T$6,サマリ_メンバ!$P$7:$P$446,$M37)))</f>
        <v>0</v>
      </c>
      <c r="U37" s="80"/>
      <c r="V37" s="281">
        <f ca="1">IF(ISBLANK($M37),"-",IF($C$2&amp;$D$2="当月MW","-",SUMIFS(INDIRECT($B$2&amp;$C$2&amp;$D$2),INDIRECT(V$5),V$6,サマリ_メンバ!$P$7:$P$446,$M37)))</f>
        <v>0</v>
      </c>
      <c r="W37" s="281">
        <f ca="1">IF(ISBLANK($M37),"-",IF($C$2&amp;$D$2="当月MW","-",SUMIFS(INDIRECT($B$2&amp;$C$2&amp;$D$2),INDIRECT(W$5),W$6,サマリ_メンバ!$P$7:$P$446,$M37)))</f>
        <v>0</v>
      </c>
      <c r="X37" s="281">
        <f ca="1">IF(ISBLANK($M37),"-",IF($C$2&amp;$D$2="当月MW","-",SUMIFS(INDIRECT($B$2&amp;$C$2&amp;$D$2),INDIRECT(X$5),X$6,サマリ_メンバ!$P$7:$P$446,$M37)))</f>
        <v>0</v>
      </c>
      <c r="Y37" s="281">
        <f ca="1">IF(ISBLANK($M37),"-",IF($C$2&amp;$D$2="当月MW","-",SUMIFS(INDIRECT($B$2&amp;$C$2&amp;$D$2),INDIRECT(Y$5),Y$6,サマリ_メンバ!$P$7:$P$446,$M37)))</f>
        <v>0</v>
      </c>
      <c r="Z37" s="281">
        <f ca="1">IF(ISBLANK($M37),"-",IF($C$2&amp;$D$2="当月MW","-",SUMIFS(INDIRECT($B$2&amp;$C$2&amp;$D$2),INDIRECT(Z$5),Z$6,サマリ_メンバ!$P$7:$P$446,$M37)))</f>
        <v>0</v>
      </c>
      <c r="AA37" s="281">
        <f ca="1">IF(ISBLANK($M37),"-",IF($C$2&amp;$D$2="当月MW","-",SUMIFS(INDIRECT($B$2&amp;$C$2&amp;$D$2),INDIRECT(AA$5),AA$6,サマリ_メンバ!$P$7:$P$446,$M37)))</f>
        <v>0</v>
      </c>
      <c r="AB37" s="281">
        <f ca="1">IF(ISBLANK($M37),"-",IF($C$2&amp;$D$2="当月MW","-",SUMIFS(INDIRECT($B$2&amp;$C$2&amp;$D$2),INDIRECT(AB$5),AB$6,サマリ_メンバ!$P$7:$P$446,$M37)))</f>
        <v>0</v>
      </c>
      <c r="AC37" s="281">
        <f ca="1">IF(ISBLANK($M37),"-",IF($C$2&amp;$D$2="当月MW","-",SUMIFS(INDIRECT($B$2&amp;$C$2&amp;$D$2),INDIRECT(AC$5),AC$6,サマリ_メンバ!$P$7:$P$446,$M37)))</f>
        <v>0</v>
      </c>
      <c r="AD37" s="281">
        <f ca="1">IF(ISBLANK($M37),"-",IF($C$2&amp;$D$2="当月MW","-",SUMIFS(INDIRECT($B$2&amp;$C$2&amp;$D$2),INDIRECT(AD$5),AD$6,サマリ_メンバ!$P$7:$P$446,$M37)))</f>
        <v>0</v>
      </c>
      <c r="AE37" s="281">
        <f ca="1">IF(ISBLANK($M37),"-",IF($C$2&amp;$D$2="当月MW","-",SUMIFS(INDIRECT($B$2&amp;$C$2&amp;$D$2),INDIRECT(AE$5),AE$6,サマリ_メンバ!$P$7:$P$446,$M37)))</f>
        <v>0</v>
      </c>
      <c r="AF37" s="281">
        <f ca="1">IF(ISBLANK($M37),"-",IF($C$2&amp;$D$2="当月MW","-",SUMIFS(INDIRECT($B$2&amp;$C$2&amp;$D$2),INDIRECT(AF$5),AF$6,サマリ_メンバ!$P$7:$P$446,$M37)))</f>
        <v>0</v>
      </c>
      <c r="AG37" s="281">
        <f ca="1">IF(ISBLANK($M37),"-",IF($C$2&amp;$D$2="当月MW","-",SUMIFS(INDIRECT($B$2&amp;$C$2&amp;$D$2),INDIRECT(AG$5),AG$6,サマリ_メンバ!$P$7:$P$446,$M37)))</f>
        <v>0</v>
      </c>
      <c r="AH37" s="281">
        <f ca="1">IF(ISBLANK($M37),"-",IF($C$2&amp;$D$2="当月MW","-",SUMIFS(INDIRECT($B$2&amp;$C$2&amp;$D$2),INDIRECT(AH$5),AH$6,サマリ_メンバ!$P$7:$P$446,$M37)))</f>
        <v>0</v>
      </c>
      <c r="AI37" s="59"/>
    </row>
    <row r="38" spans="1:35">
      <c r="A38" s="240">
        <f t="shared" si="4"/>
        <v>31</v>
      </c>
      <c r="B38" s="295" t="str">
        <f>IF(ISBLANK($M38),"",VLOOKUP($M38,サマリ_メンバ!$A$7:$Q$446,5,FALSE))</f>
        <v>APF</v>
      </c>
      <c r="C38" s="295" t="str">
        <f>IF(ISBLANK($M38),"",VLOOKUP($M38,サマリ_メンバ!$A$7:$Q$446,6,FALSE)&amp;"")</f>
        <v>Flash脱却</v>
      </c>
      <c r="D38" s="295" t="str">
        <f>IF(ISBLANK($M38),"",VLOOKUP($M38,サマリ_メンバ!$A$7:$Q$446,7,FALSE)&amp;"")</f>
        <v>管理</v>
      </c>
      <c r="E38" s="295" t="str">
        <f>IF(ISBLANK($M38),"",VLOOKUP($M38,サマリ_メンバ!$A$7:$Q$446,8,FALSE)&amp;"")</f>
        <v/>
      </c>
      <c r="F38" s="295" t="str">
        <f>IF(ISBLANK($M38),"",VLOOKUP($M38,サマリ_メンバ!$A$7:$Q$446,9,FALSE)&amp;"")</f>
        <v/>
      </c>
      <c r="G38" s="295" t="str">
        <f>IF(ISBLANK($M38),"",VLOOKUP($M38,サマリ_メンバ!$A$7:$Q$446,10,FALSE)&amp;"")</f>
        <v/>
      </c>
      <c r="H38" s="295" t="str">
        <f>IF(ISBLANK($M38),"",VLOOKUP($M38,サマリ_メンバ!$A$7:$Q$446,11,FALSE)&amp;"")</f>
        <v/>
      </c>
      <c r="I38" s="295" t="str">
        <f>IF(ISBLANK($M38),"",VLOOKUP($M38,サマリ_メンバ!$A$7:$Q$446,12,FALSE)&amp;"")</f>
        <v/>
      </c>
      <c r="J38" s="295" t="str">
        <f>IF(ISBLANK($M38),"",VLOOKUP($M38,サマリ_メンバ!$A$7:$Q$446,13,FALSE)&amp;"")</f>
        <v/>
      </c>
      <c r="K38" s="295" t="str">
        <f>IF(ISBLANK($M38),"",VLOOKUP($M38,サマリ_メンバ!$A$7:$Q$446,14,FALSE)&amp;"")</f>
        <v/>
      </c>
      <c r="L38" s="295" t="str">
        <f>IF(ISBLANK($M38),"",VLOOKUP($M38,サマリ_メンバ!$A$7:$Q$446,15,FALSE)&amp;"")</f>
        <v>-</v>
      </c>
      <c r="M38" s="133" t="s">
        <v>1022</v>
      </c>
      <c r="N38" s="295" t="str">
        <f>IF(ISBLANK($M38),"",VLOOKUP(M38,サマリ_メンバ!$A$7:$Q$446,17,FALSE))</f>
        <v>3月以降タスク見積もり</v>
      </c>
      <c r="O38" s="72">
        <f t="shared" ca="1" si="5"/>
        <v>0</v>
      </c>
      <c r="P38" s="90"/>
      <c r="Q38" s="281">
        <f ca="1">IF(ISBLANK($M38),"-",IF($C$2&amp;$D$2="当月MW","-",SUMIFS(INDIRECT($B$2&amp;$C$2&amp;$D$2),INDIRECT(Q$5),Q$6,サマリ_メンバ!$P$7:$P$446,$M38)))</f>
        <v>0</v>
      </c>
      <c r="R38" s="281">
        <f ca="1">IF(ISBLANK($M38),"-",IF($C$2&amp;$D$2="当月MW","-",SUMIFS(INDIRECT($B$2&amp;$C$2&amp;$D$2),INDIRECT(R$5),R$6,サマリ_メンバ!$P$7:$P$446,$M38)))</f>
        <v>0</v>
      </c>
      <c r="S38" s="281">
        <f ca="1">IF(ISBLANK($M38),"-",IF($C$2&amp;$D$2="当月MW","-",SUMIFS(INDIRECT($B$2&amp;$C$2&amp;$D$2),INDIRECT(S$5),S$6,サマリ_メンバ!$P$7:$P$446,$M38)))</f>
        <v>0</v>
      </c>
      <c r="T38" s="281">
        <f ca="1">IF(ISBLANK($M38),"-",IF($C$2&amp;$D$2="当月MW","-",SUMIFS(INDIRECT($B$2&amp;$C$2&amp;$D$2),INDIRECT(T$5),T$6,サマリ_メンバ!$P$7:$P$446,$M38)))</f>
        <v>0</v>
      </c>
      <c r="U38" s="80"/>
      <c r="V38" s="281">
        <f ca="1">IF(ISBLANK($M38),"-",IF($C$2&amp;$D$2="当月MW","-",SUMIFS(INDIRECT($B$2&amp;$C$2&amp;$D$2),INDIRECT(V$5),V$6,サマリ_メンバ!$P$7:$P$446,$M38)))</f>
        <v>0</v>
      </c>
      <c r="W38" s="281">
        <f ca="1">IF(ISBLANK($M38),"-",IF($C$2&amp;$D$2="当月MW","-",SUMIFS(INDIRECT($B$2&amp;$C$2&amp;$D$2),INDIRECT(W$5),W$6,サマリ_メンバ!$P$7:$P$446,$M38)))</f>
        <v>0</v>
      </c>
      <c r="X38" s="281">
        <f ca="1">IF(ISBLANK($M38),"-",IF($C$2&amp;$D$2="当月MW","-",SUMIFS(INDIRECT($B$2&amp;$C$2&amp;$D$2),INDIRECT(X$5),X$6,サマリ_メンバ!$P$7:$P$446,$M38)))</f>
        <v>0</v>
      </c>
      <c r="Y38" s="281">
        <f ca="1">IF(ISBLANK($M38),"-",IF($C$2&amp;$D$2="当月MW","-",SUMIFS(INDIRECT($B$2&amp;$C$2&amp;$D$2),INDIRECT(Y$5),Y$6,サマリ_メンバ!$P$7:$P$446,$M38)))</f>
        <v>0</v>
      </c>
      <c r="Z38" s="281">
        <f ca="1">IF(ISBLANK($M38),"-",IF($C$2&amp;$D$2="当月MW","-",SUMIFS(INDIRECT($B$2&amp;$C$2&amp;$D$2),INDIRECT(Z$5),Z$6,サマリ_メンバ!$P$7:$P$446,$M38)))</f>
        <v>0</v>
      </c>
      <c r="AA38" s="281">
        <f ca="1">IF(ISBLANK($M38),"-",IF($C$2&amp;$D$2="当月MW","-",SUMIFS(INDIRECT($B$2&amp;$C$2&amp;$D$2),INDIRECT(AA$5),AA$6,サマリ_メンバ!$P$7:$P$446,$M38)))</f>
        <v>0</v>
      </c>
      <c r="AB38" s="281">
        <f ca="1">IF(ISBLANK($M38),"-",IF($C$2&amp;$D$2="当月MW","-",SUMIFS(INDIRECT($B$2&amp;$C$2&amp;$D$2),INDIRECT(AB$5),AB$6,サマリ_メンバ!$P$7:$P$446,$M38)))</f>
        <v>0</v>
      </c>
      <c r="AC38" s="281">
        <f ca="1">IF(ISBLANK($M38),"-",IF($C$2&amp;$D$2="当月MW","-",SUMIFS(INDIRECT($B$2&amp;$C$2&amp;$D$2),INDIRECT(AC$5),AC$6,サマリ_メンバ!$P$7:$P$446,$M38)))</f>
        <v>0</v>
      </c>
      <c r="AD38" s="281">
        <f ca="1">IF(ISBLANK($M38),"-",IF($C$2&amp;$D$2="当月MW","-",SUMIFS(INDIRECT($B$2&amp;$C$2&amp;$D$2),INDIRECT(AD$5),AD$6,サマリ_メンバ!$P$7:$P$446,$M38)))</f>
        <v>0</v>
      </c>
      <c r="AE38" s="281">
        <f ca="1">IF(ISBLANK($M38),"-",IF($C$2&amp;$D$2="当月MW","-",SUMIFS(INDIRECT($B$2&amp;$C$2&amp;$D$2),INDIRECT(AE$5),AE$6,サマリ_メンバ!$P$7:$P$446,$M38)))</f>
        <v>0</v>
      </c>
      <c r="AF38" s="281">
        <f ca="1">IF(ISBLANK($M38),"-",IF($C$2&amp;$D$2="当月MW","-",SUMIFS(INDIRECT($B$2&amp;$C$2&amp;$D$2),INDIRECT(AF$5),AF$6,サマリ_メンバ!$P$7:$P$446,$M38)))</f>
        <v>0</v>
      </c>
      <c r="AG38" s="281">
        <f ca="1">IF(ISBLANK($M38),"-",IF($C$2&amp;$D$2="当月MW","-",SUMIFS(INDIRECT($B$2&amp;$C$2&amp;$D$2),INDIRECT(AG$5),AG$6,サマリ_メンバ!$P$7:$P$446,$M38)))</f>
        <v>0</v>
      </c>
      <c r="AH38" s="281">
        <f ca="1">IF(ISBLANK($M38),"-",IF($C$2&amp;$D$2="当月MW","-",SUMIFS(INDIRECT($B$2&amp;$C$2&amp;$D$2),INDIRECT(AH$5),AH$6,サマリ_メンバ!$P$7:$P$446,$M38)))</f>
        <v>0</v>
      </c>
      <c r="AI38" s="59"/>
    </row>
    <row r="39" spans="1:35">
      <c r="A39" s="240">
        <f t="shared" si="4"/>
        <v>32</v>
      </c>
      <c r="B39" s="295" t="str">
        <f>IF(ISBLANK($M39),"",VLOOKUP($M39,サマリ_メンバ!$A$7:$Q$446,5,FALSE))</f>
        <v>APF</v>
      </c>
      <c r="C39" s="295" t="str">
        <f>IF(ISBLANK($M39),"",VLOOKUP($M39,サマリ_メンバ!$A$7:$Q$446,6,FALSE)&amp;"")</f>
        <v>Flash脱却</v>
      </c>
      <c r="D39" s="295" t="str">
        <f>IF(ISBLANK($M39),"",VLOOKUP($M39,サマリ_メンバ!$A$7:$Q$446,7,FALSE)&amp;"")</f>
        <v>モックアップ</v>
      </c>
      <c r="E39" s="295" t="str">
        <f>IF(ISBLANK($M39),"",VLOOKUP($M39,サマリ_メンバ!$A$7:$Q$446,8,FALSE)&amp;"")</f>
        <v>モック開発</v>
      </c>
      <c r="F39" s="295" t="str">
        <f>IF(ISBLANK($M39),"",VLOOKUP($M39,サマリ_メンバ!$A$7:$Q$446,9,FALSE)&amp;"")</f>
        <v>新規</v>
      </c>
      <c r="G39" s="295" t="str">
        <f>IF(ISBLANK($M39),"",VLOOKUP($M39,サマリ_メンバ!$A$7:$Q$446,10,FALSE)&amp;"")</f>
        <v/>
      </c>
      <c r="H39" s="295" t="str">
        <f>IF(ISBLANK($M39),"",VLOOKUP($M39,サマリ_メンバ!$A$7:$Q$446,11,FALSE)&amp;"")</f>
        <v/>
      </c>
      <c r="I39" s="295" t="str">
        <f>IF(ISBLANK($M39),"",VLOOKUP($M39,サマリ_メンバ!$A$7:$Q$446,12,FALSE)&amp;"")</f>
        <v/>
      </c>
      <c r="J39" s="295" t="str">
        <f>IF(ISBLANK($M39),"",VLOOKUP($M39,サマリ_メンバ!$A$7:$Q$446,13,FALSE)&amp;"")</f>
        <v/>
      </c>
      <c r="K39" s="295" t="str">
        <f>IF(ISBLANK($M39),"",VLOOKUP($M39,サマリ_メンバ!$A$7:$Q$446,14,FALSE)&amp;"")</f>
        <v/>
      </c>
      <c r="L39" s="295" t="str">
        <f>IF(ISBLANK($M39),"",VLOOKUP($M39,サマリ_メンバ!$A$7:$Q$446,15,FALSE)&amp;"")</f>
        <v/>
      </c>
      <c r="M39" s="133" t="s">
        <v>741</v>
      </c>
      <c r="N39" s="295" t="str">
        <f>IF(ISBLANK($M39),"",VLOOKUP(M39,サマリ_メンバ!$A$7:$Q$446,17,FALSE))</f>
        <v>モックアップ制作：デザイン作業</v>
      </c>
      <c r="O39" s="72">
        <f t="shared" ca="1" si="5"/>
        <v>0</v>
      </c>
      <c r="P39" s="90"/>
      <c r="Q39" s="281">
        <f ca="1">IF(ISBLANK($M39),"-",IF($C$2&amp;$D$2="当月MW","-",SUMIFS(INDIRECT($B$2&amp;$C$2&amp;$D$2),INDIRECT(Q$5),Q$6,サマリ_メンバ!$P$7:$P$446,$M39)))</f>
        <v>0</v>
      </c>
      <c r="R39" s="281">
        <f ca="1">IF(ISBLANK($M39),"-",IF($C$2&amp;$D$2="当月MW","-",SUMIFS(INDIRECT($B$2&amp;$C$2&amp;$D$2),INDIRECT(R$5),R$6,サマリ_メンバ!$P$7:$P$446,$M39)))</f>
        <v>0</v>
      </c>
      <c r="S39" s="281">
        <f ca="1">IF(ISBLANK($M39),"-",IF($C$2&amp;$D$2="当月MW","-",SUMIFS(INDIRECT($B$2&amp;$C$2&amp;$D$2),INDIRECT(S$5),S$6,サマリ_メンバ!$P$7:$P$446,$M39)))</f>
        <v>0</v>
      </c>
      <c r="T39" s="281">
        <f ca="1">IF(ISBLANK($M39),"-",IF($C$2&amp;$D$2="当月MW","-",SUMIFS(INDIRECT($B$2&amp;$C$2&amp;$D$2),INDIRECT(T$5),T$6,サマリ_メンバ!$P$7:$P$446,$M39)))</f>
        <v>0</v>
      </c>
      <c r="U39" s="80"/>
      <c r="V39" s="281">
        <f ca="1">IF(ISBLANK($M39),"-",IF($C$2&amp;$D$2="当月MW","-",SUMIFS(INDIRECT($B$2&amp;$C$2&amp;$D$2),INDIRECT(V$5),V$6,サマリ_メンバ!$P$7:$P$446,$M39)))</f>
        <v>0</v>
      </c>
      <c r="W39" s="281">
        <f ca="1">IF(ISBLANK($M39),"-",IF($C$2&amp;$D$2="当月MW","-",SUMIFS(INDIRECT($B$2&amp;$C$2&amp;$D$2),INDIRECT(W$5),W$6,サマリ_メンバ!$P$7:$P$446,$M39)))</f>
        <v>0</v>
      </c>
      <c r="X39" s="281">
        <f ca="1">IF(ISBLANK($M39),"-",IF($C$2&amp;$D$2="当月MW","-",SUMIFS(INDIRECT($B$2&amp;$C$2&amp;$D$2),INDIRECT(X$5),X$6,サマリ_メンバ!$P$7:$P$446,$M39)))</f>
        <v>0</v>
      </c>
      <c r="Y39" s="281">
        <f ca="1">IF(ISBLANK($M39),"-",IF($C$2&amp;$D$2="当月MW","-",SUMIFS(INDIRECT($B$2&amp;$C$2&amp;$D$2),INDIRECT(Y$5),Y$6,サマリ_メンバ!$P$7:$P$446,$M39)))</f>
        <v>0</v>
      </c>
      <c r="Z39" s="281">
        <f ca="1">IF(ISBLANK($M39),"-",IF($C$2&amp;$D$2="当月MW","-",SUMIFS(INDIRECT($B$2&amp;$C$2&amp;$D$2),INDIRECT(Z$5),Z$6,サマリ_メンバ!$P$7:$P$446,$M39)))</f>
        <v>0</v>
      </c>
      <c r="AA39" s="281">
        <f ca="1">IF(ISBLANK($M39),"-",IF($C$2&amp;$D$2="当月MW","-",SUMIFS(INDIRECT($B$2&amp;$C$2&amp;$D$2),INDIRECT(AA$5),AA$6,サマリ_メンバ!$P$7:$P$446,$M39)))</f>
        <v>0</v>
      </c>
      <c r="AB39" s="281">
        <f ca="1">IF(ISBLANK($M39),"-",IF($C$2&amp;$D$2="当月MW","-",SUMIFS(INDIRECT($B$2&amp;$C$2&amp;$D$2),INDIRECT(AB$5),AB$6,サマリ_メンバ!$P$7:$P$446,$M39)))</f>
        <v>0</v>
      </c>
      <c r="AC39" s="281">
        <f ca="1">IF(ISBLANK($M39),"-",IF($C$2&amp;$D$2="当月MW","-",SUMIFS(INDIRECT($B$2&amp;$C$2&amp;$D$2),INDIRECT(AC$5),AC$6,サマリ_メンバ!$P$7:$P$446,$M39)))</f>
        <v>0</v>
      </c>
      <c r="AD39" s="281">
        <f ca="1">IF(ISBLANK($M39),"-",IF($C$2&amp;$D$2="当月MW","-",SUMIFS(INDIRECT($B$2&amp;$C$2&amp;$D$2),INDIRECT(AD$5),AD$6,サマリ_メンバ!$P$7:$P$446,$M39)))</f>
        <v>0</v>
      </c>
      <c r="AE39" s="281">
        <f ca="1">IF(ISBLANK($M39),"-",IF($C$2&amp;$D$2="当月MW","-",SUMIFS(INDIRECT($B$2&amp;$C$2&amp;$D$2),INDIRECT(AE$5),AE$6,サマリ_メンバ!$P$7:$P$446,$M39)))</f>
        <v>0</v>
      </c>
      <c r="AF39" s="281">
        <f ca="1">IF(ISBLANK($M39),"-",IF($C$2&amp;$D$2="当月MW","-",SUMIFS(INDIRECT($B$2&amp;$C$2&amp;$D$2),INDIRECT(AF$5),AF$6,サマリ_メンバ!$P$7:$P$446,$M39)))</f>
        <v>0</v>
      </c>
      <c r="AG39" s="281">
        <f ca="1">IF(ISBLANK($M39),"-",IF($C$2&amp;$D$2="当月MW","-",SUMIFS(INDIRECT($B$2&amp;$C$2&amp;$D$2),INDIRECT(AG$5),AG$6,サマリ_メンバ!$P$7:$P$446,$M39)))</f>
        <v>0</v>
      </c>
      <c r="AH39" s="281">
        <f ca="1">IF(ISBLANK($M39),"-",IF($C$2&amp;$D$2="当月MW","-",SUMIFS(INDIRECT($B$2&amp;$C$2&amp;$D$2),INDIRECT(AH$5),AH$6,サマリ_メンバ!$P$7:$P$446,$M39)))</f>
        <v>0</v>
      </c>
      <c r="AI39" s="59"/>
    </row>
    <row r="40" spans="1:35">
      <c r="A40" s="240">
        <f t="shared" ref="A40:A71" si="6">ROW()-7</f>
        <v>33</v>
      </c>
      <c r="B40" s="295" t="str">
        <f>IF(ISBLANK($M40),"",VLOOKUP($M40,サマリ_メンバ!$A$7:$Q$446,5,FALSE))</f>
        <v>APF</v>
      </c>
      <c r="C40" s="295" t="str">
        <f>IF(ISBLANK($M40),"",VLOOKUP($M40,サマリ_メンバ!$A$7:$Q$446,6,FALSE)&amp;"")</f>
        <v>Flash脱却</v>
      </c>
      <c r="D40" s="295" t="str">
        <f>IF(ISBLANK($M40),"",VLOOKUP($M40,サマリ_メンバ!$A$7:$Q$446,7,FALSE)&amp;"")</f>
        <v>打合せ</v>
      </c>
      <c r="E40" s="295" t="str">
        <f>IF(ISBLANK($M40),"",VLOOKUP($M40,サマリ_メンバ!$A$7:$Q$446,8,FALSE)&amp;"")</f>
        <v>外部</v>
      </c>
      <c r="F40" s="295" t="str">
        <f>IF(ISBLANK($M40),"",VLOOKUP($M40,サマリ_メンバ!$A$7:$Q$446,9,FALSE)&amp;"")</f>
        <v/>
      </c>
      <c r="G40" s="295" t="str">
        <f>IF(ISBLANK($M40),"",VLOOKUP($M40,サマリ_メンバ!$A$7:$Q$446,10,FALSE)&amp;"")</f>
        <v/>
      </c>
      <c r="H40" s="295" t="str">
        <f>IF(ISBLANK($M40),"",VLOOKUP($M40,サマリ_メンバ!$A$7:$Q$446,11,FALSE)&amp;"")</f>
        <v/>
      </c>
      <c r="I40" s="295" t="str">
        <f>IF(ISBLANK($M40),"",VLOOKUP($M40,サマリ_メンバ!$A$7:$Q$446,12,FALSE)&amp;"")</f>
        <v/>
      </c>
      <c r="J40" s="295" t="str">
        <f>IF(ISBLANK($M40),"",VLOOKUP($M40,サマリ_メンバ!$A$7:$Q$446,13,FALSE)&amp;"")</f>
        <v/>
      </c>
      <c r="K40" s="295" t="str">
        <f>IF(ISBLANK($M40),"",VLOOKUP($M40,サマリ_メンバ!$A$7:$Q$446,14,FALSE)&amp;"")</f>
        <v/>
      </c>
      <c r="L40" s="295" t="str">
        <f>IF(ISBLANK($M40),"",VLOOKUP($M40,サマリ_メンバ!$A$7:$Q$446,15,FALSE)&amp;"")</f>
        <v/>
      </c>
      <c r="M40" s="133" t="s">
        <v>1076</v>
      </c>
      <c r="N40" s="295" t="str">
        <f>IF(ISBLANK($M40),"",VLOOKUP(M40,サマリ_メンバ!$A$7:$Q$446,17,FALSE))</f>
        <v>[外部]20190213_定例</v>
      </c>
      <c r="O40" s="72">
        <f t="shared" ref="O40:O71" ca="1" si="7">SUM(Q40:T40)</f>
        <v>0</v>
      </c>
      <c r="P40" s="90"/>
      <c r="Q40" s="281">
        <f ca="1">IF(ISBLANK($M40),"-",IF($C$2&amp;$D$2="当月MW","-",SUMIFS(INDIRECT($B$2&amp;$C$2&amp;$D$2),INDIRECT(Q$5),Q$6,サマリ_メンバ!$P$7:$P$446,$M40)))</f>
        <v>0</v>
      </c>
      <c r="R40" s="281">
        <f ca="1">IF(ISBLANK($M40),"-",IF($C$2&amp;$D$2="当月MW","-",SUMIFS(INDIRECT($B$2&amp;$C$2&amp;$D$2),INDIRECT(R$5),R$6,サマリ_メンバ!$P$7:$P$446,$M40)))</f>
        <v>0</v>
      </c>
      <c r="S40" s="281">
        <f ca="1">IF(ISBLANK($M40),"-",IF($C$2&amp;$D$2="当月MW","-",SUMIFS(INDIRECT($B$2&amp;$C$2&amp;$D$2),INDIRECT(S$5),S$6,サマリ_メンバ!$P$7:$P$446,$M40)))</f>
        <v>0</v>
      </c>
      <c r="T40" s="281">
        <f ca="1">IF(ISBLANK($M40),"-",IF($C$2&amp;$D$2="当月MW","-",SUMIFS(INDIRECT($B$2&amp;$C$2&amp;$D$2),INDIRECT(T$5),T$6,サマリ_メンバ!$P$7:$P$446,$M40)))</f>
        <v>0</v>
      </c>
      <c r="U40" s="80"/>
      <c r="V40" s="281">
        <f ca="1">IF(ISBLANK($M40),"-",IF($C$2&amp;$D$2="当月MW","-",SUMIFS(INDIRECT($B$2&amp;$C$2&amp;$D$2),INDIRECT(V$5),V$6,サマリ_メンバ!$P$7:$P$446,$M40)))</f>
        <v>0</v>
      </c>
      <c r="W40" s="281">
        <f ca="1">IF(ISBLANK($M40),"-",IF($C$2&amp;$D$2="当月MW","-",SUMIFS(INDIRECT($B$2&amp;$C$2&amp;$D$2),INDIRECT(W$5),W$6,サマリ_メンバ!$P$7:$P$446,$M40)))</f>
        <v>0</v>
      </c>
      <c r="X40" s="281">
        <f ca="1">IF(ISBLANK($M40),"-",IF($C$2&amp;$D$2="当月MW","-",SUMIFS(INDIRECT($B$2&amp;$C$2&amp;$D$2),INDIRECT(X$5),X$6,サマリ_メンバ!$P$7:$P$446,$M40)))</f>
        <v>0</v>
      </c>
      <c r="Y40" s="281">
        <f ca="1">IF(ISBLANK($M40),"-",IF($C$2&amp;$D$2="当月MW","-",SUMIFS(INDIRECT($B$2&amp;$C$2&amp;$D$2),INDIRECT(Y$5),Y$6,サマリ_メンバ!$P$7:$P$446,$M40)))</f>
        <v>0</v>
      </c>
      <c r="Z40" s="281">
        <f ca="1">IF(ISBLANK($M40),"-",IF($C$2&amp;$D$2="当月MW","-",SUMIFS(INDIRECT($B$2&amp;$C$2&amp;$D$2),INDIRECT(Z$5),Z$6,サマリ_メンバ!$P$7:$P$446,$M40)))</f>
        <v>0</v>
      </c>
      <c r="AA40" s="281">
        <f ca="1">IF(ISBLANK($M40),"-",IF($C$2&amp;$D$2="当月MW","-",SUMIFS(INDIRECT($B$2&amp;$C$2&amp;$D$2),INDIRECT(AA$5),AA$6,サマリ_メンバ!$P$7:$P$446,$M40)))</f>
        <v>0</v>
      </c>
      <c r="AB40" s="281">
        <f ca="1">IF(ISBLANK($M40),"-",IF($C$2&amp;$D$2="当月MW","-",SUMIFS(INDIRECT($B$2&amp;$C$2&amp;$D$2),INDIRECT(AB$5),AB$6,サマリ_メンバ!$P$7:$P$446,$M40)))</f>
        <v>0</v>
      </c>
      <c r="AC40" s="281">
        <f ca="1">IF(ISBLANK($M40),"-",IF($C$2&amp;$D$2="当月MW","-",SUMIFS(INDIRECT($B$2&amp;$C$2&amp;$D$2),INDIRECT(AC$5),AC$6,サマリ_メンバ!$P$7:$P$446,$M40)))</f>
        <v>0</v>
      </c>
      <c r="AD40" s="281">
        <f ca="1">IF(ISBLANK($M40),"-",IF($C$2&amp;$D$2="当月MW","-",SUMIFS(INDIRECT($B$2&amp;$C$2&amp;$D$2),INDIRECT(AD$5),AD$6,サマリ_メンバ!$P$7:$P$446,$M40)))</f>
        <v>0</v>
      </c>
      <c r="AE40" s="281">
        <f ca="1">IF(ISBLANK($M40),"-",IF($C$2&amp;$D$2="当月MW","-",SUMIFS(INDIRECT($B$2&amp;$C$2&amp;$D$2),INDIRECT(AE$5),AE$6,サマリ_メンバ!$P$7:$P$446,$M40)))</f>
        <v>0</v>
      </c>
      <c r="AF40" s="281">
        <f ca="1">IF(ISBLANK($M40),"-",IF($C$2&amp;$D$2="当月MW","-",SUMIFS(INDIRECT($B$2&amp;$C$2&amp;$D$2),INDIRECT(AF$5),AF$6,サマリ_メンバ!$P$7:$P$446,$M40)))</f>
        <v>0</v>
      </c>
      <c r="AG40" s="281">
        <f ca="1">IF(ISBLANK($M40),"-",IF($C$2&amp;$D$2="当月MW","-",SUMIFS(INDIRECT($B$2&amp;$C$2&amp;$D$2),INDIRECT(AG$5),AG$6,サマリ_メンバ!$P$7:$P$446,$M40)))</f>
        <v>0</v>
      </c>
      <c r="AH40" s="281">
        <f ca="1">IF(ISBLANK($M40),"-",IF($C$2&amp;$D$2="当月MW","-",SUMIFS(INDIRECT($B$2&amp;$C$2&amp;$D$2),INDIRECT(AH$5),AH$6,サマリ_メンバ!$P$7:$P$446,$M40)))</f>
        <v>0</v>
      </c>
      <c r="AI40" s="59"/>
    </row>
    <row r="41" spans="1:35">
      <c r="A41" s="240">
        <f t="shared" si="6"/>
        <v>34</v>
      </c>
      <c r="B41" s="295" t="str">
        <f>IF(ISBLANK($M41),"",VLOOKUP($M41,サマリ_メンバ!$A$7:$Q$446,5,FALSE))</f>
        <v>APF</v>
      </c>
      <c r="C41" s="295" t="str">
        <f>IF(ISBLANK($M41),"",VLOOKUP($M41,サマリ_メンバ!$A$7:$Q$446,6,FALSE)&amp;"")</f>
        <v>Flash脱却</v>
      </c>
      <c r="D41" s="295" t="str">
        <f>IF(ISBLANK($M41),"",VLOOKUP($M41,サマリ_メンバ!$A$7:$Q$446,7,FALSE)&amp;"")</f>
        <v>打合せ</v>
      </c>
      <c r="E41" s="295" t="str">
        <f>IF(ISBLANK($M41),"",VLOOKUP($M41,サマリ_メンバ!$A$7:$Q$446,8,FALSE)&amp;"")</f>
        <v>外部</v>
      </c>
      <c r="F41" s="295" t="str">
        <f>IF(ISBLANK($M41),"",VLOOKUP($M41,サマリ_メンバ!$A$7:$Q$446,9,FALSE)&amp;"")</f>
        <v/>
      </c>
      <c r="G41" s="295" t="str">
        <f>IF(ISBLANK($M41),"",VLOOKUP($M41,サマリ_メンバ!$A$7:$Q$446,10,FALSE)&amp;"")</f>
        <v/>
      </c>
      <c r="H41" s="295" t="str">
        <f>IF(ISBLANK($M41),"",VLOOKUP($M41,サマリ_メンバ!$A$7:$Q$446,11,FALSE)&amp;"")</f>
        <v/>
      </c>
      <c r="I41" s="295" t="str">
        <f>IF(ISBLANK($M41),"",VLOOKUP($M41,サマリ_メンバ!$A$7:$Q$446,12,FALSE)&amp;"")</f>
        <v/>
      </c>
      <c r="J41" s="295" t="str">
        <f>IF(ISBLANK($M41),"",VLOOKUP($M41,サマリ_メンバ!$A$7:$Q$446,13,FALSE)&amp;"")</f>
        <v/>
      </c>
      <c r="K41" s="295" t="str">
        <f>IF(ISBLANK($M41),"",VLOOKUP($M41,サマリ_メンバ!$A$7:$Q$446,14,FALSE)&amp;"")</f>
        <v/>
      </c>
      <c r="L41" s="295" t="str">
        <f>IF(ISBLANK($M41),"",VLOOKUP($M41,サマリ_メンバ!$A$7:$Q$446,15,FALSE)&amp;"")</f>
        <v/>
      </c>
      <c r="M41" s="133" t="s">
        <v>1030</v>
      </c>
      <c r="N41" s="295" t="str">
        <f>IF(ISBLANK($M41),"",VLOOKUP(M41,サマリ_メンバ!$A$7:$Q$446,17,FALSE))</f>
        <v>[内部]20190214_定例</v>
      </c>
      <c r="O41" s="72">
        <f t="shared" ca="1" si="7"/>
        <v>0</v>
      </c>
      <c r="P41" s="90"/>
      <c r="Q41" s="281">
        <f ca="1">IF(ISBLANK($M41),"-",IF($C$2&amp;$D$2="当月MW","-",SUMIFS(INDIRECT($B$2&amp;$C$2&amp;$D$2),INDIRECT(Q$5),Q$6,サマリ_メンバ!$P$7:$P$446,$M41)))</f>
        <v>0</v>
      </c>
      <c r="R41" s="281">
        <f ca="1">IF(ISBLANK($M41),"-",IF($C$2&amp;$D$2="当月MW","-",SUMIFS(INDIRECT($B$2&amp;$C$2&amp;$D$2),INDIRECT(R$5),R$6,サマリ_メンバ!$P$7:$P$446,$M41)))</f>
        <v>0</v>
      </c>
      <c r="S41" s="281">
        <f ca="1">IF(ISBLANK($M41),"-",IF($C$2&amp;$D$2="当月MW","-",SUMIFS(INDIRECT($B$2&amp;$C$2&amp;$D$2),INDIRECT(S$5),S$6,サマリ_メンバ!$P$7:$P$446,$M41)))</f>
        <v>0</v>
      </c>
      <c r="T41" s="281">
        <f ca="1">IF(ISBLANK($M41),"-",IF($C$2&amp;$D$2="当月MW","-",SUMIFS(INDIRECT($B$2&amp;$C$2&amp;$D$2),INDIRECT(T$5),T$6,サマリ_メンバ!$P$7:$P$446,$M41)))</f>
        <v>0</v>
      </c>
      <c r="U41" s="80"/>
      <c r="V41" s="281">
        <f ca="1">IF(ISBLANK($M41),"-",IF($C$2&amp;$D$2="当月MW","-",SUMIFS(INDIRECT($B$2&amp;$C$2&amp;$D$2),INDIRECT(V$5),V$6,サマリ_メンバ!$P$7:$P$446,$M41)))</f>
        <v>0</v>
      </c>
      <c r="W41" s="281">
        <f ca="1">IF(ISBLANK($M41),"-",IF($C$2&amp;$D$2="当月MW","-",SUMIFS(INDIRECT($B$2&amp;$C$2&amp;$D$2),INDIRECT(W$5),W$6,サマリ_メンバ!$P$7:$P$446,$M41)))</f>
        <v>0</v>
      </c>
      <c r="X41" s="281">
        <f ca="1">IF(ISBLANK($M41),"-",IF($C$2&amp;$D$2="当月MW","-",SUMIFS(INDIRECT($B$2&amp;$C$2&amp;$D$2),INDIRECT(X$5),X$6,サマリ_メンバ!$P$7:$P$446,$M41)))</f>
        <v>0</v>
      </c>
      <c r="Y41" s="281">
        <f ca="1">IF(ISBLANK($M41),"-",IF($C$2&amp;$D$2="当月MW","-",SUMIFS(INDIRECT($B$2&amp;$C$2&amp;$D$2),INDIRECT(Y$5),Y$6,サマリ_メンバ!$P$7:$P$446,$M41)))</f>
        <v>0</v>
      </c>
      <c r="Z41" s="281">
        <f ca="1">IF(ISBLANK($M41),"-",IF($C$2&amp;$D$2="当月MW","-",SUMIFS(INDIRECT($B$2&amp;$C$2&amp;$D$2),INDIRECT(Z$5),Z$6,サマリ_メンバ!$P$7:$P$446,$M41)))</f>
        <v>0</v>
      </c>
      <c r="AA41" s="281">
        <f ca="1">IF(ISBLANK($M41),"-",IF($C$2&amp;$D$2="当月MW","-",SUMIFS(INDIRECT($B$2&amp;$C$2&amp;$D$2),INDIRECT(AA$5),AA$6,サマリ_メンバ!$P$7:$P$446,$M41)))</f>
        <v>0</v>
      </c>
      <c r="AB41" s="281">
        <f ca="1">IF(ISBLANK($M41),"-",IF($C$2&amp;$D$2="当月MW","-",SUMIFS(INDIRECT($B$2&amp;$C$2&amp;$D$2),INDIRECT(AB$5),AB$6,サマリ_メンバ!$P$7:$P$446,$M41)))</f>
        <v>0</v>
      </c>
      <c r="AC41" s="281">
        <f ca="1">IF(ISBLANK($M41),"-",IF($C$2&amp;$D$2="当月MW","-",SUMIFS(INDIRECT($B$2&amp;$C$2&amp;$D$2),INDIRECT(AC$5),AC$6,サマリ_メンバ!$P$7:$P$446,$M41)))</f>
        <v>0</v>
      </c>
      <c r="AD41" s="281">
        <f ca="1">IF(ISBLANK($M41),"-",IF($C$2&amp;$D$2="当月MW","-",SUMIFS(INDIRECT($B$2&amp;$C$2&amp;$D$2),INDIRECT(AD$5),AD$6,サマリ_メンバ!$P$7:$P$446,$M41)))</f>
        <v>0</v>
      </c>
      <c r="AE41" s="281">
        <f ca="1">IF(ISBLANK($M41),"-",IF($C$2&amp;$D$2="当月MW","-",SUMIFS(INDIRECT($B$2&amp;$C$2&amp;$D$2),INDIRECT(AE$5),AE$6,サマリ_メンバ!$P$7:$P$446,$M41)))</f>
        <v>0</v>
      </c>
      <c r="AF41" s="281">
        <f ca="1">IF(ISBLANK($M41),"-",IF($C$2&amp;$D$2="当月MW","-",SUMIFS(INDIRECT($B$2&amp;$C$2&amp;$D$2),INDIRECT(AF$5),AF$6,サマリ_メンバ!$P$7:$P$446,$M41)))</f>
        <v>0</v>
      </c>
      <c r="AG41" s="281">
        <f ca="1">IF(ISBLANK($M41),"-",IF($C$2&amp;$D$2="当月MW","-",SUMIFS(INDIRECT($B$2&amp;$C$2&amp;$D$2),INDIRECT(AG$5),AG$6,サマリ_メンバ!$P$7:$P$446,$M41)))</f>
        <v>0</v>
      </c>
      <c r="AH41" s="281">
        <f ca="1">IF(ISBLANK($M41),"-",IF($C$2&amp;$D$2="当月MW","-",SUMIFS(INDIRECT($B$2&amp;$C$2&amp;$D$2),INDIRECT(AH$5),AH$6,サマリ_メンバ!$P$7:$P$446,$M41)))</f>
        <v>0</v>
      </c>
      <c r="AI41" s="59"/>
    </row>
    <row r="42" spans="1:35" ht="28.5">
      <c r="A42" s="240">
        <f t="shared" si="6"/>
        <v>35</v>
      </c>
      <c r="B42" s="295" t="str">
        <f>IF(ISBLANK($M42),"",VLOOKUP($M42,サマリ_メンバ!$A$7:$Q$446,5,FALSE)&amp;"")</f>
        <v>APF</v>
      </c>
      <c r="C42" s="295" t="str">
        <f>IF(ISBLANK($M42),"",VLOOKUP($M42,サマリ_メンバ!$A$7:$Q$446,6,FALSE)&amp;"")</f>
        <v>Flash脱却</v>
      </c>
      <c r="D42" s="295" t="str">
        <f>IF(ISBLANK($M42),"",VLOOKUP($M42,サマリ_メンバ!$A$7:$Q$446,7,FALSE)&amp;"")</f>
        <v>設計</v>
      </c>
      <c r="E42" s="295" t="str">
        <f>IF(ISBLANK($M42),"",VLOOKUP($M42,サマリ_メンバ!$A$7:$Q$446,8,FALSE)&amp;"")</f>
        <v/>
      </c>
      <c r="F42" s="295" t="str">
        <f>IF(ISBLANK($M42),"",VLOOKUP($M42,サマリ_メンバ!$A$7:$Q$446,9,FALSE)&amp;"")</f>
        <v/>
      </c>
      <c r="G42" s="295" t="str">
        <f>IF(ISBLANK($M42),"",VLOOKUP($M42,サマリ_メンバ!$A$7:$Q$446,10,FALSE)&amp;"")</f>
        <v/>
      </c>
      <c r="H42" s="295" t="str">
        <f>IF(ISBLANK($M42),"",VLOOKUP($M42,サマリ_メンバ!$A$7:$Q$446,11,FALSE)&amp;"")</f>
        <v/>
      </c>
      <c r="I42" s="295" t="str">
        <f>IF(ISBLANK($M42),"",VLOOKUP($M42,サマリ_メンバ!$A$7:$Q$446,12,FALSE)&amp;"")</f>
        <v/>
      </c>
      <c r="J42" s="295" t="str">
        <f>IF(ISBLANK($M42),"",VLOOKUP($M42,サマリ_メンバ!$A$7:$Q$446,13,FALSE)&amp;"")</f>
        <v/>
      </c>
      <c r="K42" s="295" t="str">
        <f>IF(ISBLANK($M42),"",VLOOKUP($M42,サマリ_メンバ!$A$7:$Q$446,14,FALSE)&amp;"")</f>
        <v/>
      </c>
      <c r="L42" s="295" t="str">
        <f>IF(ISBLANK($M42),"",VLOOKUP($M42,サマリ_メンバ!$A$7:$Q$446,15,FALSE)&amp;"")</f>
        <v/>
      </c>
      <c r="M42" s="133" t="s">
        <v>1115</v>
      </c>
      <c r="N42" s="295" t="str">
        <f>IF(ISBLANK($M42),"",VLOOKUP($M42,サマリ_メンバ!$A$7:$Q$446,17,FALSE))</f>
        <v>[コーディング]theia-UIの装飾確認（チャート機能）</v>
      </c>
      <c r="O42" s="72">
        <f t="shared" ca="1" si="7"/>
        <v>0</v>
      </c>
      <c r="P42" s="90"/>
      <c r="Q42" s="281">
        <f ca="1">IF(ISBLANK($M42),"-",IF($C$2&amp;$D$2="当月MW","-",SUMIFS(INDIRECT($B$2&amp;$C$2&amp;$D$2),INDIRECT(Q$5),Q$6,サマリ_メンバ!$P$7:$P$446,$M42)))</f>
        <v>0</v>
      </c>
      <c r="R42" s="281">
        <f ca="1">IF(ISBLANK($M42),"-",IF($C$2&amp;$D$2="当月MW","-",SUMIFS(INDIRECT($B$2&amp;$C$2&amp;$D$2),INDIRECT(R$5),R$6,サマリ_メンバ!$P$7:$P$446,$M42)))</f>
        <v>0</v>
      </c>
      <c r="S42" s="281">
        <f ca="1">IF(ISBLANK($M42),"-",IF($C$2&amp;$D$2="当月MW","-",SUMIFS(INDIRECT($B$2&amp;$C$2&amp;$D$2),INDIRECT(S$5),S$6,サマリ_メンバ!$P$7:$P$446,$M42)))</f>
        <v>0</v>
      </c>
      <c r="T42" s="281">
        <f ca="1">IF(ISBLANK($M42),"-",IF($C$2&amp;$D$2="当月MW","-",SUMIFS(INDIRECT($B$2&amp;$C$2&amp;$D$2),INDIRECT(T$5),T$6,サマリ_メンバ!$P$7:$P$446,$M42)))</f>
        <v>0</v>
      </c>
      <c r="U42" s="80"/>
      <c r="V42" s="281">
        <f ca="1">IF(ISBLANK($M42),"-",IF($C$2&amp;$D$2="当月MW","-",SUMIFS(INDIRECT($B$2&amp;$C$2&amp;$D$2),INDIRECT(V$5),V$6,サマリ_メンバ!$P$7:$P$446,$M42)))</f>
        <v>0</v>
      </c>
      <c r="W42" s="281">
        <f ca="1">IF(ISBLANK($M42),"-",IF($C$2&amp;$D$2="当月MW","-",SUMIFS(INDIRECT($B$2&amp;$C$2&amp;$D$2),INDIRECT(W$5),W$6,サマリ_メンバ!$P$7:$P$446,$M42)))</f>
        <v>0</v>
      </c>
      <c r="X42" s="281">
        <f ca="1">IF(ISBLANK($M42),"-",IF($C$2&amp;$D$2="当月MW","-",SUMIFS(INDIRECT($B$2&amp;$C$2&amp;$D$2),INDIRECT(X$5),X$6,サマリ_メンバ!$P$7:$P$446,$M42)))</f>
        <v>0</v>
      </c>
      <c r="Y42" s="281">
        <f ca="1">IF(ISBLANK($M42),"-",IF($C$2&amp;$D$2="当月MW","-",SUMIFS(INDIRECT($B$2&amp;$C$2&amp;$D$2),INDIRECT(Y$5),Y$6,サマリ_メンバ!$P$7:$P$446,$M42)))</f>
        <v>0</v>
      </c>
      <c r="Z42" s="281">
        <f ca="1">IF(ISBLANK($M42),"-",IF($C$2&amp;$D$2="当月MW","-",SUMIFS(INDIRECT($B$2&amp;$C$2&amp;$D$2),INDIRECT(Z$5),Z$6,サマリ_メンバ!$P$7:$P$446,$M42)))</f>
        <v>0</v>
      </c>
      <c r="AA42" s="281">
        <f ca="1">IF(ISBLANK($M42),"-",IF($C$2&amp;$D$2="当月MW","-",SUMIFS(INDIRECT($B$2&amp;$C$2&amp;$D$2),INDIRECT(AA$5),AA$6,サマリ_メンバ!$P$7:$P$446,$M42)))</f>
        <v>0</v>
      </c>
      <c r="AB42" s="281">
        <f ca="1">IF(ISBLANK($M42),"-",IF($C$2&amp;$D$2="当月MW","-",SUMIFS(INDIRECT($B$2&amp;$C$2&amp;$D$2),INDIRECT(AB$5),AB$6,サマリ_メンバ!$P$7:$P$446,$M42)))</f>
        <v>0</v>
      </c>
      <c r="AC42" s="281">
        <f ca="1">IF(ISBLANK($M42),"-",IF($C$2&amp;$D$2="当月MW","-",SUMIFS(INDIRECT($B$2&amp;$C$2&amp;$D$2),INDIRECT(AC$5),AC$6,サマリ_メンバ!$P$7:$P$446,$M42)))</f>
        <v>0</v>
      </c>
      <c r="AD42" s="281">
        <f ca="1">IF(ISBLANK($M42),"-",IF($C$2&amp;$D$2="当月MW","-",SUMIFS(INDIRECT($B$2&amp;$C$2&amp;$D$2),INDIRECT(AD$5),AD$6,サマリ_メンバ!$P$7:$P$446,$M42)))</f>
        <v>0</v>
      </c>
      <c r="AE42" s="281">
        <f ca="1">IF(ISBLANK($M42),"-",IF($C$2&amp;$D$2="当月MW","-",SUMIFS(INDIRECT($B$2&amp;$C$2&amp;$D$2),INDIRECT(AE$5),AE$6,サマリ_メンバ!$P$7:$P$446,$M42)))</f>
        <v>0</v>
      </c>
      <c r="AF42" s="281">
        <f ca="1">IF(ISBLANK($M42),"-",IF($C$2&amp;$D$2="当月MW","-",SUMIFS(INDIRECT($B$2&amp;$C$2&amp;$D$2),INDIRECT(AF$5),AF$6,サマリ_メンバ!$P$7:$P$446,$M42)))</f>
        <v>0</v>
      </c>
      <c r="AG42" s="281">
        <f ca="1">IF(ISBLANK($M42),"-",IF($C$2&amp;$D$2="当月MW","-",SUMIFS(INDIRECT($B$2&amp;$C$2&amp;$D$2),INDIRECT(AG$5),AG$6,サマリ_メンバ!$P$7:$P$446,$M42)))</f>
        <v>0</v>
      </c>
      <c r="AH42" s="281">
        <f ca="1">IF(ISBLANK($M42),"-",IF($C$2&amp;$D$2="当月MW","-",SUMIFS(INDIRECT($B$2&amp;$C$2&amp;$D$2),INDIRECT(AH$5),AH$6,サマリ_メンバ!$P$7:$P$446,$M42)))</f>
        <v>0</v>
      </c>
      <c r="AI42" s="59"/>
    </row>
    <row r="43" spans="1:35">
      <c r="A43" s="240">
        <f t="shared" si="6"/>
        <v>36</v>
      </c>
      <c r="B43" s="295" t="str">
        <f>IF(ISBLANK($M43),"",VLOOKUP($M43,サマリ_メンバ!$A$7:$Q$446,5,FALSE))</f>
        <v>APF</v>
      </c>
      <c r="C43" s="295" t="str">
        <f>IF(ISBLANK($M43),"",VLOOKUP($M43,サマリ_メンバ!$A$7:$Q$446,6,FALSE)&amp;"")</f>
        <v>Flash脱却</v>
      </c>
      <c r="D43" s="295" t="str">
        <f>IF(ISBLANK($M43),"",VLOOKUP($M43,サマリ_メンバ!$A$7:$Q$446,7,FALSE)&amp;"")</f>
        <v>設計</v>
      </c>
      <c r="E43" s="295" t="str">
        <f>IF(ISBLANK($M43),"",VLOOKUP($M43,サマリ_メンバ!$A$7:$Q$446,8,FALSE)&amp;"")</f>
        <v/>
      </c>
      <c r="F43" s="295" t="str">
        <f>IF(ISBLANK($M43),"",VLOOKUP($M43,サマリ_メンバ!$A$7:$Q$446,9,FALSE)&amp;"")</f>
        <v/>
      </c>
      <c r="G43" s="295" t="str">
        <f>IF(ISBLANK($M43),"",VLOOKUP($M43,サマリ_メンバ!$A$7:$Q$446,10,FALSE)&amp;"")</f>
        <v/>
      </c>
      <c r="H43" s="295" t="str">
        <f>IF(ISBLANK($M43),"",VLOOKUP($M43,サマリ_メンバ!$A$7:$Q$446,11,FALSE)&amp;"")</f>
        <v/>
      </c>
      <c r="I43" s="295" t="str">
        <f>IF(ISBLANK($M43),"",VLOOKUP($M43,サマリ_メンバ!$A$7:$Q$446,12,FALSE)&amp;"")</f>
        <v/>
      </c>
      <c r="J43" s="295" t="str">
        <f>IF(ISBLANK($M43),"",VLOOKUP($M43,サマリ_メンバ!$A$7:$Q$446,13,FALSE)&amp;"")</f>
        <v/>
      </c>
      <c r="K43" s="295" t="str">
        <f>IF(ISBLANK($M43),"",VLOOKUP($M43,サマリ_メンバ!$A$7:$Q$446,14,FALSE)&amp;"")</f>
        <v/>
      </c>
      <c r="L43" s="295" t="str">
        <f>IF(ISBLANK($M43),"",VLOOKUP($M43,サマリ_メンバ!$A$7:$Q$446,15,FALSE)&amp;"")</f>
        <v>-</v>
      </c>
      <c r="M43" s="133" t="s">
        <v>1195</v>
      </c>
      <c r="N43" s="295" t="str">
        <f>IF(ISBLANK($M43),"",VLOOKUP(M43,サマリ_メンバ!$A$7:$Q$446,17,FALSE))</f>
        <v>styleguideジェネレーター導入</v>
      </c>
      <c r="O43" s="72">
        <f t="shared" ca="1" si="7"/>
        <v>0</v>
      </c>
      <c r="P43" s="90"/>
      <c r="Q43" s="281">
        <f ca="1">IF(ISBLANK($M43),"-",IF($C$2&amp;$D$2="当月MW","-",SUMIFS(INDIRECT($B$2&amp;$C$2&amp;$D$2),INDIRECT(Q$5),Q$6,サマリ_メンバ!$P$7:$P$446,$M43)))</f>
        <v>0</v>
      </c>
      <c r="R43" s="281">
        <f ca="1">IF(ISBLANK($M43),"-",IF($C$2&amp;$D$2="当月MW","-",SUMIFS(INDIRECT($B$2&amp;$C$2&amp;$D$2),INDIRECT(R$5),R$6,サマリ_メンバ!$P$7:$P$446,$M43)))</f>
        <v>0</v>
      </c>
      <c r="S43" s="281">
        <f ca="1">IF(ISBLANK($M43),"-",IF($C$2&amp;$D$2="当月MW","-",SUMIFS(INDIRECT($B$2&amp;$C$2&amp;$D$2),INDIRECT(S$5),S$6,サマリ_メンバ!$P$7:$P$446,$M43)))</f>
        <v>0</v>
      </c>
      <c r="T43" s="281">
        <f ca="1">IF(ISBLANK($M43),"-",IF($C$2&amp;$D$2="当月MW","-",SUMIFS(INDIRECT($B$2&amp;$C$2&amp;$D$2),INDIRECT(T$5),T$6,サマリ_メンバ!$P$7:$P$446,$M43)))</f>
        <v>0</v>
      </c>
      <c r="U43" s="80"/>
      <c r="V43" s="281">
        <f ca="1">IF(ISBLANK($M43),"-",IF($C$2&amp;$D$2="当月MW","-",SUMIFS(INDIRECT($B$2&amp;$C$2&amp;$D$2),INDIRECT(V$5),V$6,サマリ_メンバ!$P$7:$P$446,$M43)))</f>
        <v>0</v>
      </c>
      <c r="W43" s="281">
        <f ca="1">IF(ISBLANK($M43),"-",IF($C$2&amp;$D$2="当月MW","-",SUMIFS(INDIRECT($B$2&amp;$C$2&amp;$D$2),INDIRECT(W$5),W$6,サマリ_メンバ!$P$7:$P$446,$M43)))</f>
        <v>0</v>
      </c>
      <c r="X43" s="281">
        <f ca="1">IF(ISBLANK($M43),"-",IF($C$2&amp;$D$2="当月MW","-",SUMIFS(INDIRECT($B$2&amp;$C$2&amp;$D$2),INDIRECT(X$5),X$6,サマリ_メンバ!$P$7:$P$446,$M43)))</f>
        <v>0</v>
      </c>
      <c r="Y43" s="281">
        <f ca="1">IF(ISBLANK($M43),"-",IF($C$2&amp;$D$2="当月MW","-",SUMIFS(INDIRECT($B$2&amp;$C$2&amp;$D$2),INDIRECT(Y$5),Y$6,サマリ_メンバ!$P$7:$P$446,$M43)))</f>
        <v>0</v>
      </c>
      <c r="Z43" s="281">
        <f ca="1">IF(ISBLANK($M43),"-",IF($C$2&amp;$D$2="当月MW","-",SUMIFS(INDIRECT($B$2&amp;$C$2&amp;$D$2),INDIRECT(Z$5),Z$6,サマリ_メンバ!$P$7:$P$446,$M43)))</f>
        <v>0</v>
      </c>
      <c r="AA43" s="281">
        <f ca="1">IF(ISBLANK($M43),"-",IF($C$2&amp;$D$2="当月MW","-",SUMIFS(INDIRECT($B$2&amp;$C$2&amp;$D$2),INDIRECT(AA$5),AA$6,サマリ_メンバ!$P$7:$P$446,$M43)))</f>
        <v>0</v>
      </c>
      <c r="AB43" s="281">
        <f ca="1">IF(ISBLANK($M43),"-",IF($C$2&amp;$D$2="当月MW","-",SUMIFS(INDIRECT($B$2&amp;$C$2&amp;$D$2),INDIRECT(AB$5),AB$6,サマリ_メンバ!$P$7:$P$446,$M43)))</f>
        <v>0</v>
      </c>
      <c r="AC43" s="281">
        <f ca="1">IF(ISBLANK($M43),"-",IF($C$2&amp;$D$2="当月MW","-",SUMIFS(INDIRECT($B$2&amp;$C$2&amp;$D$2),INDIRECT(AC$5),AC$6,サマリ_メンバ!$P$7:$P$446,$M43)))</f>
        <v>0</v>
      </c>
      <c r="AD43" s="281">
        <f ca="1">IF(ISBLANK($M43),"-",IF($C$2&amp;$D$2="当月MW","-",SUMIFS(INDIRECT($B$2&amp;$C$2&amp;$D$2),INDIRECT(AD$5),AD$6,サマリ_メンバ!$P$7:$P$446,$M43)))</f>
        <v>0</v>
      </c>
      <c r="AE43" s="281">
        <f ca="1">IF(ISBLANK($M43),"-",IF($C$2&amp;$D$2="当月MW","-",SUMIFS(INDIRECT($B$2&amp;$C$2&amp;$D$2),INDIRECT(AE$5),AE$6,サマリ_メンバ!$P$7:$P$446,$M43)))</f>
        <v>0</v>
      </c>
      <c r="AF43" s="281">
        <f ca="1">IF(ISBLANK($M43),"-",IF($C$2&amp;$D$2="当月MW","-",SUMIFS(INDIRECT($B$2&amp;$C$2&amp;$D$2),INDIRECT(AF$5),AF$6,サマリ_メンバ!$P$7:$P$446,$M43)))</f>
        <v>0</v>
      </c>
      <c r="AG43" s="281">
        <f ca="1">IF(ISBLANK($M43),"-",IF($C$2&amp;$D$2="当月MW","-",SUMIFS(INDIRECT($B$2&amp;$C$2&amp;$D$2),INDIRECT(AG$5),AG$6,サマリ_メンバ!$P$7:$P$446,$M43)))</f>
        <v>0</v>
      </c>
      <c r="AH43" s="281">
        <f ca="1">IF(ISBLANK($M43),"-",IF($C$2&amp;$D$2="当月MW","-",SUMIFS(INDIRECT($B$2&amp;$C$2&amp;$D$2),INDIRECT(AH$5),AH$6,サマリ_メンバ!$P$7:$P$446,$M43)))</f>
        <v>0</v>
      </c>
      <c r="AI43" s="59"/>
    </row>
    <row r="44" spans="1:35">
      <c r="A44" s="240">
        <f t="shared" si="6"/>
        <v>37</v>
      </c>
      <c r="B44" s="295" t="str">
        <f>IF(ISBLANK($M44),"",VLOOKUP($M44,サマリ_メンバ!$A$7:$Q$446,5,FALSE))</f>
        <v>APF</v>
      </c>
      <c r="C44" s="295" t="str">
        <f>IF(ISBLANK($M44),"",VLOOKUP($M44,サマリ_メンバ!$A$7:$Q$446,6,FALSE)&amp;"")</f>
        <v>Flash脱却</v>
      </c>
      <c r="D44" s="295" t="str">
        <f>IF(ISBLANK($M44),"",VLOOKUP($M44,サマリ_メンバ!$A$7:$Q$446,7,FALSE)&amp;"")</f>
        <v>打合せ</v>
      </c>
      <c r="E44" s="295" t="str">
        <f>IF(ISBLANK($M44),"",VLOOKUP($M44,サマリ_メンバ!$A$7:$Q$446,8,FALSE)&amp;"")</f>
        <v>外部</v>
      </c>
      <c r="F44" s="295" t="str">
        <f>IF(ISBLANK($M44),"",VLOOKUP($M44,サマリ_メンバ!$A$7:$Q$446,9,FALSE)&amp;"")</f>
        <v/>
      </c>
      <c r="G44" s="295" t="str">
        <f>IF(ISBLANK($M44),"",VLOOKUP($M44,サマリ_メンバ!$A$7:$Q$446,10,FALSE)&amp;"")</f>
        <v/>
      </c>
      <c r="H44" s="295" t="str">
        <f>IF(ISBLANK($M44),"",VLOOKUP($M44,サマリ_メンバ!$A$7:$Q$446,11,FALSE)&amp;"")</f>
        <v/>
      </c>
      <c r="I44" s="295" t="str">
        <f>IF(ISBLANK($M44),"",VLOOKUP($M44,サマリ_メンバ!$A$7:$Q$446,12,FALSE)&amp;"")</f>
        <v/>
      </c>
      <c r="J44" s="295" t="str">
        <f>IF(ISBLANK($M44),"",VLOOKUP($M44,サマリ_メンバ!$A$7:$Q$446,13,FALSE)&amp;"")</f>
        <v/>
      </c>
      <c r="K44" s="295" t="str">
        <f>IF(ISBLANK($M44),"",VLOOKUP($M44,サマリ_メンバ!$A$7:$Q$446,14,FALSE)&amp;"")</f>
        <v/>
      </c>
      <c r="L44" s="295" t="str">
        <f>IF(ISBLANK($M44),"",VLOOKUP($M44,サマリ_メンバ!$A$7:$Q$446,15,FALSE)&amp;"")</f>
        <v/>
      </c>
      <c r="M44" s="133" t="s">
        <v>1105</v>
      </c>
      <c r="N44" s="295" t="str">
        <f>IF(ISBLANK($M44),"",VLOOKUP(M44,サマリ_メンバ!$A$7:$Q$446,17,FALSE))</f>
        <v>[内部]20190214_定例</v>
      </c>
      <c r="O44" s="72">
        <f t="shared" ca="1" si="7"/>
        <v>0</v>
      </c>
      <c r="P44" s="90"/>
      <c r="Q44" s="281">
        <f ca="1">IF(ISBLANK($M44),"-",IF($C$2&amp;$D$2="当月MW","-",SUMIFS(INDIRECT($B$2&amp;$C$2&amp;$D$2),INDIRECT(Q$5),Q$6,サマリ_メンバ!$P$7:$P$446,$M44)))</f>
        <v>0</v>
      </c>
      <c r="R44" s="281">
        <f ca="1">IF(ISBLANK($M44),"-",IF($C$2&amp;$D$2="当月MW","-",SUMIFS(INDIRECT($B$2&amp;$C$2&amp;$D$2),INDIRECT(R$5),R$6,サマリ_メンバ!$P$7:$P$446,$M44)))</f>
        <v>0</v>
      </c>
      <c r="S44" s="281">
        <f ca="1">IF(ISBLANK($M44),"-",IF($C$2&amp;$D$2="当月MW","-",SUMIFS(INDIRECT($B$2&amp;$C$2&amp;$D$2),INDIRECT(S$5),S$6,サマリ_メンバ!$P$7:$P$446,$M44)))</f>
        <v>0</v>
      </c>
      <c r="T44" s="281">
        <f ca="1">IF(ISBLANK($M44),"-",IF($C$2&amp;$D$2="当月MW","-",SUMIFS(INDIRECT($B$2&amp;$C$2&amp;$D$2),INDIRECT(T$5),T$6,サマリ_メンバ!$P$7:$P$446,$M44)))</f>
        <v>0</v>
      </c>
      <c r="U44" s="80"/>
      <c r="V44" s="281">
        <f ca="1">IF(ISBLANK($M44),"-",IF($C$2&amp;$D$2="当月MW","-",SUMIFS(INDIRECT($B$2&amp;$C$2&amp;$D$2),INDIRECT(V$5),V$6,サマリ_メンバ!$P$7:$P$446,$M44)))</f>
        <v>0</v>
      </c>
      <c r="W44" s="281">
        <f ca="1">IF(ISBLANK($M44),"-",IF($C$2&amp;$D$2="当月MW","-",SUMIFS(INDIRECT($B$2&amp;$C$2&amp;$D$2),INDIRECT(W$5),W$6,サマリ_メンバ!$P$7:$P$446,$M44)))</f>
        <v>0</v>
      </c>
      <c r="X44" s="281">
        <f ca="1">IF(ISBLANK($M44),"-",IF($C$2&amp;$D$2="当月MW","-",SUMIFS(INDIRECT($B$2&amp;$C$2&amp;$D$2),INDIRECT(X$5),X$6,サマリ_メンバ!$P$7:$P$446,$M44)))</f>
        <v>0</v>
      </c>
      <c r="Y44" s="281">
        <f ca="1">IF(ISBLANK($M44),"-",IF($C$2&amp;$D$2="当月MW","-",SUMIFS(INDIRECT($B$2&amp;$C$2&amp;$D$2),INDIRECT(Y$5),Y$6,サマリ_メンバ!$P$7:$P$446,$M44)))</f>
        <v>0</v>
      </c>
      <c r="Z44" s="281">
        <f ca="1">IF(ISBLANK($M44),"-",IF($C$2&amp;$D$2="当月MW","-",SUMIFS(INDIRECT($B$2&amp;$C$2&amp;$D$2),INDIRECT(Z$5),Z$6,サマリ_メンバ!$P$7:$P$446,$M44)))</f>
        <v>0</v>
      </c>
      <c r="AA44" s="281">
        <f ca="1">IF(ISBLANK($M44),"-",IF($C$2&amp;$D$2="当月MW","-",SUMIFS(INDIRECT($B$2&amp;$C$2&amp;$D$2),INDIRECT(AA$5),AA$6,サマリ_メンバ!$P$7:$P$446,$M44)))</f>
        <v>0</v>
      </c>
      <c r="AB44" s="281">
        <f ca="1">IF(ISBLANK($M44),"-",IF($C$2&amp;$D$2="当月MW","-",SUMIFS(INDIRECT($B$2&amp;$C$2&amp;$D$2),INDIRECT(AB$5),AB$6,サマリ_メンバ!$P$7:$P$446,$M44)))</f>
        <v>0</v>
      </c>
      <c r="AC44" s="281">
        <f ca="1">IF(ISBLANK($M44),"-",IF($C$2&amp;$D$2="当月MW","-",SUMIFS(INDIRECT($B$2&amp;$C$2&amp;$D$2),INDIRECT(AC$5),AC$6,サマリ_メンバ!$P$7:$P$446,$M44)))</f>
        <v>0</v>
      </c>
      <c r="AD44" s="281">
        <f ca="1">IF(ISBLANK($M44),"-",IF($C$2&amp;$D$2="当月MW","-",SUMIFS(INDIRECT($B$2&amp;$C$2&amp;$D$2),INDIRECT(AD$5),AD$6,サマリ_メンバ!$P$7:$P$446,$M44)))</f>
        <v>0</v>
      </c>
      <c r="AE44" s="281">
        <f ca="1">IF(ISBLANK($M44),"-",IF($C$2&amp;$D$2="当月MW","-",SUMIFS(INDIRECT($B$2&amp;$C$2&amp;$D$2),INDIRECT(AE$5),AE$6,サマリ_メンバ!$P$7:$P$446,$M44)))</f>
        <v>0</v>
      </c>
      <c r="AF44" s="281">
        <f ca="1">IF(ISBLANK($M44),"-",IF($C$2&amp;$D$2="当月MW","-",SUMIFS(INDIRECT($B$2&amp;$C$2&amp;$D$2),INDIRECT(AF$5),AF$6,サマリ_メンバ!$P$7:$P$446,$M44)))</f>
        <v>0</v>
      </c>
      <c r="AG44" s="281">
        <f ca="1">IF(ISBLANK($M44),"-",IF($C$2&amp;$D$2="当月MW","-",SUMIFS(INDIRECT($B$2&amp;$C$2&amp;$D$2),INDIRECT(AG$5),AG$6,サマリ_メンバ!$P$7:$P$446,$M44)))</f>
        <v>0</v>
      </c>
      <c r="AH44" s="281">
        <f ca="1">IF(ISBLANK($M44),"-",IF($C$2&amp;$D$2="当月MW","-",SUMIFS(INDIRECT($B$2&amp;$C$2&amp;$D$2),INDIRECT(AH$5),AH$6,サマリ_メンバ!$P$7:$P$446,$M44)))</f>
        <v>0</v>
      </c>
      <c r="AI44" s="59"/>
    </row>
    <row r="45" spans="1:35">
      <c r="A45" s="240">
        <f t="shared" si="6"/>
        <v>38</v>
      </c>
      <c r="B45" s="295" t="str">
        <f>IF(ISBLANK($M45),"",VLOOKUP($M45,サマリ_メンバ!$A$7:$Q$446,5,FALSE))</f>
        <v>APF</v>
      </c>
      <c r="C45" s="295" t="str">
        <f>IF(ISBLANK($M45),"",VLOOKUP($M45,サマリ_メンバ!$A$7:$Q$446,6,FALSE)&amp;"")</f>
        <v>Flash脱却</v>
      </c>
      <c r="D45" s="295" t="str">
        <f>IF(ISBLANK($M45),"",VLOOKUP($M45,サマリ_メンバ!$A$7:$Q$446,7,FALSE)&amp;"")</f>
        <v>打合せ</v>
      </c>
      <c r="E45" s="295" t="str">
        <f>IF(ISBLANK($M45),"",VLOOKUP($M45,サマリ_メンバ!$A$7:$Q$446,8,FALSE)&amp;"")</f>
        <v>外部</v>
      </c>
      <c r="F45" s="295" t="str">
        <f>IF(ISBLANK($M45),"",VLOOKUP($M45,サマリ_メンバ!$A$7:$Q$446,9,FALSE)&amp;"")</f>
        <v/>
      </c>
      <c r="G45" s="295" t="str">
        <f>IF(ISBLANK($M45),"",VLOOKUP($M45,サマリ_メンバ!$A$7:$Q$446,10,FALSE)&amp;"")</f>
        <v/>
      </c>
      <c r="H45" s="295" t="str">
        <f>IF(ISBLANK($M45),"",VLOOKUP($M45,サマリ_メンバ!$A$7:$Q$446,11,FALSE)&amp;"")</f>
        <v/>
      </c>
      <c r="I45" s="295" t="str">
        <f>IF(ISBLANK($M45),"",VLOOKUP($M45,サマリ_メンバ!$A$7:$Q$446,12,FALSE)&amp;"")</f>
        <v/>
      </c>
      <c r="J45" s="295" t="str">
        <f>IF(ISBLANK($M45),"",VLOOKUP($M45,サマリ_メンバ!$A$7:$Q$446,13,FALSE)&amp;"")</f>
        <v/>
      </c>
      <c r="K45" s="295" t="str">
        <f>IF(ISBLANK($M45),"",VLOOKUP($M45,サマリ_メンバ!$A$7:$Q$446,14,FALSE)&amp;"")</f>
        <v/>
      </c>
      <c r="L45" s="295" t="str">
        <f>IF(ISBLANK($M45),"",VLOOKUP($M45,サマリ_メンバ!$A$7:$Q$446,15,FALSE)&amp;"")</f>
        <v/>
      </c>
      <c r="M45" s="133" t="s">
        <v>1108</v>
      </c>
      <c r="N45" s="295" t="str">
        <f>IF(ISBLANK($M45),"",VLOOKUP(M45,サマリ_メンバ!$A$7:$Q$446,17,FALSE))</f>
        <v>[内部]20190221_定例</v>
      </c>
      <c r="O45" s="72">
        <f t="shared" ca="1" si="7"/>
        <v>0</v>
      </c>
      <c r="P45" s="90"/>
      <c r="Q45" s="281">
        <f ca="1">IF(ISBLANK($M45),"-",IF($C$2&amp;$D$2="当月MW","-",SUMIFS(INDIRECT($B$2&amp;$C$2&amp;$D$2),INDIRECT(Q$5),Q$6,サマリ_メンバ!$P$7:$P$446,$M45)))</f>
        <v>0</v>
      </c>
      <c r="R45" s="281">
        <f ca="1">IF(ISBLANK($M45),"-",IF($C$2&amp;$D$2="当月MW","-",SUMIFS(INDIRECT($B$2&amp;$C$2&amp;$D$2),INDIRECT(R$5),R$6,サマリ_メンバ!$P$7:$P$446,$M45)))</f>
        <v>0</v>
      </c>
      <c r="S45" s="281">
        <f ca="1">IF(ISBLANK($M45),"-",IF($C$2&amp;$D$2="当月MW","-",SUMIFS(INDIRECT($B$2&amp;$C$2&amp;$D$2),INDIRECT(S$5),S$6,サマリ_メンバ!$P$7:$P$446,$M45)))</f>
        <v>0</v>
      </c>
      <c r="T45" s="281">
        <f ca="1">IF(ISBLANK($M45),"-",IF($C$2&amp;$D$2="当月MW","-",SUMIFS(INDIRECT($B$2&amp;$C$2&amp;$D$2),INDIRECT(T$5),T$6,サマリ_メンバ!$P$7:$P$446,$M45)))</f>
        <v>0</v>
      </c>
      <c r="U45" s="80"/>
      <c r="V45" s="281">
        <f ca="1">IF(ISBLANK($M45),"-",IF($C$2&amp;$D$2="当月MW","-",SUMIFS(INDIRECT($B$2&amp;$C$2&amp;$D$2),INDIRECT(V$5),V$6,サマリ_メンバ!$P$7:$P$446,$M45)))</f>
        <v>0</v>
      </c>
      <c r="W45" s="281">
        <f ca="1">IF(ISBLANK($M45),"-",IF($C$2&amp;$D$2="当月MW","-",SUMIFS(INDIRECT($B$2&amp;$C$2&amp;$D$2),INDIRECT(W$5),W$6,サマリ_メンバ!$P$7:$P$446,$M45)))</f>
        <v>0</v>
      </c>
      <c r="X45" s="281">
        <f ca="1">IF(ISBLANK($M45),"-",IF($C$2&amp;$D$2="当月MW","-",SUMIFS(INDIRECT($B$2&amp;$C$2&amp;$D$2),INDIRECT(X$5),X$6,サマリ_メンバ!$P$7:$P$446,$M45)))</f>
        <v>0</v>
      </c>
      <c r="Y45" s="281">
        <f ca="1">IF(ISBLANK($M45),"-",IF($C$2&amp;$D$2="当月MW","-",SUMIFS(INDIRECT($B$2&amp;$C$2&amp;$D$2),INDIRECT(Y$5),Y$6,サマリ_メンバ!$P$7:$P$446,$M45)))</f>
        <v>0</v>
      </c>
      <c r="Z45" s="281">
        <f ca="1">IF(ISBLANK($M45),"-",IF($C$2&amp;$D$2="当月MW","-",SUMIFS(INDIRECT($B$2&amp;$C$2&amp;$D$2),INDIRECT(Z$5),Z$6,サマリ_メンバ!$P$7:$P$446,$M45)))</f>
        <v>0</v>
      </c>
      <c r="AA45" s="281">
        <f ca="1">IF(ISBLANK($M45),"-",IF($C$2&amp;$D$2="当月MW","-",SUMIFS(INDIRECT($B$2&amp;$C$2&amp;$D$2),INDIRECT(AA$5),AA$6,サマリ_メンバ!$P$7:$P$446,$M45)))</f>
        <v>0</v>
      </c>
      <c r="AB45" s="281">
        <f ca="1">IF(ISBLANK($M45),"-",IF($C$2&amp;$D$2="当月MW","-",SUMIFS(INDIRECT($B$2&amp;$C$2&amp;$D$2),INDIRECT(AB$5),AB$6,サマリ_メンバ!$P$7:$P$446,$M45)))</f>
        <v>0</v>
      </c>
      <c r="AC45" s="281">
        <f ca="1">IF(ISBLANK($M45),"-",IF($C$2&amp;$D$2="当月MW","-",SUMIFS(INDIRECT($B$2&amp;$C$2&amp;$D$2),INDIRECT(AC$5),AC$6,サマリ_メンバ!$P$7:$P$446,$M45)))</f>
        <v>0</v>
      </c>
      <c r="AD45" s="281">
        <f ca="1">IF(ISBLANK($M45),"-",IF($C$2&amp;$D$2="当月MW","-",SUMIFS(INDIRECT($B$2&amp;$C$2&amp;$D$2),INDIRECT(AD$5),AD$6,サマリ_メンバ!$P$7:$P$446,$M45)))</f>
        <v>0</v>
      </c>
      <c r="AE45" s="281">
        <f ca="1">IF(ISBLANK($M45),"-",IF($C$2&amp;$D$2="当月MW","-",SUMIFS(INDIRECT($B$2&amp;$C$2&amp;$D$2),INDIRECT(AE$5),AE$6,サマリ_メンバ!$P$7:$P$446,$M45)))</f>
        <v>0</v>
      </c>
      <c r="AF45" s="281">
        <f ca="1">IF(ISBLANK($M45),"-",IF($C$2&amp;$D$2="当月MW","-",SUMIFS(INDIRECT($B$2&amp;$C$2&amp;$D$2),INDIRECT(AF$5),AF$6,サマリ_メンバ!$P$7:$P$446,$M45)))</f>
        <v>0</v>
      </c>
      <c r="AG45" s="281">
        <f ca="1">IF(ISBLANK($M45),"-",IF($C$2&amp;$D$2="当月MW","-",SUMIFS(INDIRECT($B$2&amp;$C$2&amp;$D$2),INDIRECT(AG$5),AG$6,サマリ_メンバ!$P$7:$P$446,$M45)))</f>
        <v>0</v>
      </c>
      <c r="AH45" s="281">
        <f ca="1">IF(ISBLANK($M45),"-",IF($C$2&amp;$D$2="当月MW","-",SUMIFS(INDIRECT($B$2&amp;$C$2&amp;$D$2),INDIRECT(AH$5),AH$6,サマリ_メンバ!$P$7:$P$446,$M45)))</f>
        <v>0</v>
      </c>
      <c r="AI45" s="59"/>
    </row>
    <row r="46" spans="1:35" ht="28.5">
      <c r="A46" s="240">
        <f t="shared" si="6"/>
        <v>39</v>
      </c>
      <c r="B46" s="295" t="str">
        <f>IF(ISBLANK($M46),"",VLOOKUP($M46,サマリ_メンバ!$A$7:$Q$446,5,FALSE))</f>
        <v>APF</v>
      </c>
      <c r="C46" s="295" t="str">
        <f>IF(ISBLANK($M46),"",VLOOKUP($M46,サマリ_メンバ!$A$7:$Q$446,6,FALSE)&amp;"")</f>
        <v>Flash脱却</v>
      </c>
      <c r="D46" s="295" t="str">
        <f>IF(ISBLANK($M46),"",VLOOKUP($M46,サマリ_メンバ!$A$7:$Q$446,7,FALSE)&amp;"")</f>
        <v>設計</v>
      </c>
      <c r="E46" s="295" t="str">
        <f>IF(ISBLANK($M46),"",VLOOKUP($M46,サマリ_メンバ!$A$7:$Q$446,8,FALSE)&amp;"")</f>
        <v/>
      </c>
      <c r="F46" s="295" t="str">
        <f>IF(ISBLANK($M46),"",VLOOKUP($M46,サマリ_メンバ!$A$7:$Q$446,9,FALSE)&amp;"")</f>
        <v/>
      </c>
      <c r="G46" s="295" t="str">
        <f>IF(ISBLANK($M46),"",VLOOKUP($M46,サマリ_メンバ!$A$7:$Q$446,10,FALSE)&amp;"")</f>
        <v/>
      </c>
      <c r="H46" s="295" t="str">
        <f>IF(ISBLANK($M46),"",VLOOKUP($M46,サマリ_メンバ!$A$7:$Q$446,11,FALSE)&amp;"")</f>
        <v/>
      </c>
      <c r="I46" s="295" t="str">
        <f>IF(ISBLANK($M46),"",VLOOKUP($M46,サマリ_メンバ!$A$7:$Q$446,12,FALSE)&amp;"")</f>
        <v/>
      </c>
      <c r="J46" s="295" t="str">
        <f>IF(ISBLANK($M46),"",VLOOKUP($M46,サマリ_メンバ!$A$7:$Q$446,13,FALSE)&amp;"")</f>
        <v/>
      </c>
      <c r="K46" s="295" t="str">
        <f>IF(ISBLANK($M46),"",VLOOKUP($M46,サマリ_メンバ!$A$7:$Q$446,14,FALSE)&amp;"")</f>
        <v/>
      </c>
      <c r="L46" s="295" t="str">
        <f>IF(ISBLANK($M46),"",VLOOKUP($M46,サマリ_メンバ!$A$7:$Q$446,15,FALSE)&amp;"")</f>
        <v/>
      </c>
      <c r="M46" s="133" t="s">
        <v>1113</v>
      </c>
      <c r="N46" s="295" t="str">
        <f>IF(ISBLANK($M46),"",VLOOKUP(M46,サマリ_メンバ!$A$7:$Q$446,17,FALSE))</f>
        <v>[コーディング]theia-UIの装飾確認その２</v>
      </c>
      <c r="O46" s="72">
        <f t="shared" ca="1" si="7"/>
        <v>0</v>
      </c>
      <c r="P46" s="90"/>
      <c r="Q46" s="281">
        <f ca="1">IF(ISBLANK($M46),"-",IF($C$2&amp;$D$2="当月MW","-",SUMIFS(INDIRECT($B$2&amp;$C$2&amp;$D$2),INDIRECT(Q$5),Q$6,サマリ_メンバ!$P$7:$P$446,$M46)))</f>
        <v>0</v>
      </c>
      <c r="R46" s="281">
        <f ca="1">IF(ISBLANK($M46),"-",IF($C$2&amp;$D$2="当月MW","-",SUMIFS(INDIRECT($B$2&amp;$C$2&amp;$D$2),INDIRECT(R$5),R$6,サマリ_メンバ!$P$7:$P$446,$M46)))</f>
        <v>0</v>
      </c>
      <c r="S46" s="281">
        <f ca="1">IF(ISBLANK($M46),"-",IF($C$2&amp;$D$2="当月MW","-",SUMIFS(INDIRECT($B$2&amp;$C$2&amp;$D$2),INDIRECT(S$5),S$6,サマリ_メンバ!$P$7:$P$446,$M46)))</f>
        <v>0</v>
      </c>
      <c r="T46" s="281">
        <f ca="1">IF(ISBLANK($M46),"-",IF($C$2&amp;$D$2="当月MW","-",SUMIFS(INDIRECT($B$2&amp;$C$2&amp;$D$2),INDIRECT(T$5),T$6,サマリ_メンバ!$P$7:$P$446,$M46)))</f>
        <v>0</v>
      </c>
      <c r="U46" s="80"/>
      <c r="V46" s="281">
        <f ca="1">IF(ISBLANK($M46),"-",IF($C$2&amp;$D$2="当月MW","-",SUMIFS(INDIRECT($B$2&amp;$C$2&amp;$D$2),INDIRECT(V$5),V$6,サマリ_メンバ!$P$7:$P$446,$M46)))</f>
        <v>0</v>
      </c>
      <c r="W46" s="281">
        <f ca="1">IF(ISBLANK($M46),"-",IF($C$2&amp;$D$2="当月MW","-",SUMIFS(INDIRECT($B$2&amp;$C$2&amp;$D$2),INDIRECT(W$5),W$6,サマリ_メンバ!$P$7:$P$446,$M46)))</f>
        <v>0</v>
      </c>
      <c r="X46" s="281">
        <f ca="1">IF(ISBLANK($M46),"-",IF($C$2&amp;$D$2="当月MW","-",SUMIFS(INDIRECT($B$2&amp;$C$2&amp;$D$2),INDIRECT(X$5),X$6,サマリ_メンバ!$P$7:$P$446,$M46)))</f>
        <v>0</v>
      </c>
      <c r="Y46" s="281">
        <f ca="1">IF(ISBLANK($M46),"-",IF($C$2&amp;$D$2="当月MW","-",SUMIFS(INDIRECT($B$2&amp;$C$2&amp;$D$2),INDIRECT(Y$5),Y$6,サマリ_メンバ!$P$7:$P$446,$M46)))</f>
        <v>0</v>
      </c>
      <c r="Z46" s="281">
        <f ca="1">IF(ISBLANK($M46),"-",IF($C$2&amp;$D$2="当月MW","-",SUMIFS(INDIRECT($B$2&amp;$C$2&amp;$D$2),INDIRECT(Z$5),Z$6,サマリ_メンバ!$P$7:$P$446,$M46)))</f>
        <v>0</v>
      </c>
      <c r="AA46" s="281">
        <f ca="1">IF(ISBLANK($M46),"-",IF($C$2&amp;$D$2="当月MW","-",SUMIFS(INDIRECT($B$2&amp;$C$2&amp;$D$2),INDIRECT(AA$5),AA$6,サマリ_メンバ!$P$7:$P$446,$M46)))</f>
        <v>0</v>
      </c>
      <c r="AB46" s="281">
        <f ca="1">IF(ISBLANK($M46),"-",IF($C$2&amp;$D$2="当月MW","-",SUMIFS(INDIRECT($B$2&amp;$C$2&amp;$D$2),INDIRECT(AB$5),AB$6,サマリ_メンバ!$P$7:$P$446,$M46)))</f>
        <v>0</v>
      </c>
      <c r="AC46" s="281">
        <f ca="1">IF(ISBLANK($M46),"-",IF($C$2&amp;$D$2="当月MW","-",SUMIFS(INDIRECT($B$2&amp;$C$2&amp;$D$2),INDIRECT(AC$5),AC$6,サマリ_メンバ!$P$7:$P$446,$M46)))</f>
        <v>0</v>
      </c>
      <c r="AD46" s="281">
        <f ca="1">IF(ISBLANK($M46),"-",IF($C$2&amp;$D$2="当月MW","-",SUMIFS(INDIRECT($B$2&amp;$C$2&amp;$D$2),INDIRECT(AD$5),AD$6,サマリ_メンバ!$P$7:$P$446,$M46)))</f>
        <v>0</v>
      </c>
      <c r="AE46" s="281">
        <f ca="1">IF(ISBLANK($M46),"-",IF($C$2&amp;$D$2="当月MW","-",SUMIFS(INDIRECT($B$2&amp;$C$2&amp;$D$2),INDIRECT(AE$5),AE$6,サマリ_メンバ!$P$7:$P$446,$M46)))</f>
        <v>0</v>
      </c>
      <c r="AF46" s="281">
        <f ca="1">IF(ISBLANK($M46),"-",IF($C$2&amp;$D$2="当月MW","-",SUMIFS(INDIRECT($B$2&amp;$C$2&amp;$D$2),INDIRECT(AF$5),AF$6,サマリ_メンバ!$P$7:$P$446,$M46)))</f>
        <v>0</v>
      </c>
      <c r="AG46" s="281">
        <f ca="1">IF(ISBLANK($M46),"-",IF($C$2&amp;$D$2="当月MW","-",SUMIFS(INDIRECT($B$2&amp;$C$2&amp;$D$2),INDIRECT(AG$5),AG$6,サマリ_メンバ!$P$7:$P$446,$M46)))</f>
        <v>0</v>
      </c>
      <c r="AH46" s="281">
        <f ca="1">IF(ISBLANK($M46),"-",IF($C$2&amp;$D$2="当月MW","-",SUMIFS(INDIRECT($B$2&amp;$C$2&amp;$D$2),INDIRECT(AH$5),AH$6,サマリ_メンバ!$P$7:$P$446,$M46)))</f>
        <v>0</v>
      </c>
      <c r="AI46" s="59"/>
    </row>
    <row r="47" spans="1:35">
      <c r="A47" s="240">
        <f t="shared" si="6"/>
        <v>40</v>
      </c>
      <c r="B47" s="295" t="str">
        <f>IF(ISBLANK($M47),"",VLOOKUP($M47,サマリ_メンバ!$A$7:$Q$446,5,FALSE))</f>
        <v>APF</v>
      </c>
      <c r="C47" s="295" t="str">
        <f>IF(ISBLANK($M47),"",VLOOKUP($M47,サマリ_メンバ!$A$7:$Q$446,6,FALSE)&amp;"")</f>
        <v>Flash脱却</v>
      </c>
      <c r="D47" s="295" t="str">
        <f>IF(ISBLANK($M47),"",VLOOKUP($M47,サマリ_メンバ!$A$7:$Q$446,7,FALSE)&amp;"")</f>
        <v>設計</v>
      </c>
      <c r="E47" s="295" t="str">
        <f>IF(ISBLANK($M47),"",VLOOKUP($M47,サマリ_メンバ!$A$7:$Q$446,8,FALSE)&amp;"")</f>
        <v/>
      </c>
      <c r="F47" s="295" t="str">
        <f>IF(ISBLANK($M47),"",VLOOKUP($M47,サマリ_メンバ!$A$7:$Q$446,9,FALSE)&amp;"")</f>
        <v/>
      </c>
      <c r="G47" s="295" t="str">
        <f>IF(ISBLANK($M47),"",VLOOKUP($M47,サマリ_メンバ!$A$7:$Q$446,10,FALSE)&amp;"")</f>
        <v/>
      </c>
      <c r="H47" s="295" t="str">
        <f>IF(ISBLANK($M47),"",VLOOKUP($M47,サマリ_メンバ!$A$7:$Q$446,11,FALSE)&amp;"")</f>
        <v/>
      </c>
      <c r="I47" s="295" t="str">
        <f>IF(ISBLANK($M47),"",VLOOKUP($M47,サマリ_メンバ!$A$7:$Q$446,12,FALSE)&amp;"")</f>
        <v/>
      </c>
      <c r="J47" s="295" t="str">
        <f>IF(ISBLANK($M47),"",VLOOKUP($M47,サマリ_メンバ!$A$7:$Q$446,13,FALSE)&amp;"")</f>
        <v/>
      </c>
      <c r="K47" s="295" t="str">
        <f>IF(ISBLANK($M47),"",VLOOKUP($M47,サマリ_メンバ!$A$7:$Q$446,14,FALSE)&amp;"")</f>
        <v/>
      </c>
      <c r="L47" s="295" t="str">
        <f>IF(ISBLANK($M47),"",VLOOKUP($M47,サマリ_メンバ!$A$7:$Q$446,15,FALSE)&amp;"")</f>
        <v/>
      </c>
      <c r="M47" s="133" t="s">
        <v>745</v>
      </c>
      <c r="N47" s="295" t="str">
        <f>IF(ISBLANK($M47),"",VLOOKUP(M47,サマリ_メンバ!$A$7:$Q$446,17,FALSE))</f>
        <v>画面量産準備</v>
      </c>
      <c r="O47" s="72">
        <f t="shared" ca="1" si="7"/>
        <v>0</v>
      </c>
      <c r="P47" s="90"/>
      <c r="Q47" s="281">
        <f ca="1">IF(ISBLANK($M47),"-",IF($C$2&amp;$D$2="当月MW","-",SUMIFS(INDIRECT($B$2&amp;$C$2&amp;$D$2),INDIRECT(Q$5),Q$6,サマリ_メンバ!$P$7:$P$446,$M47)))</f>
        <v>0</v>
      </c>
      <c r="R47" s="281">
        <f ca="1">IF(ISBLANK($M47),"-",IF($C$2&amp;$D$2="当月MW","-",SUMIFS(INDIRECT($B$2&amp;$C$2&amp;$D$2),INDIRECT(R$5),R$6,サマリ_メンバ!$P$7:$P$446,$M47)))</f>
        <v>0</v>
      </c>
      <c r="S47" s="281">
        <f ca="1">IF(ISBLANK($M47),"-",IF($C$2&amp;$D$2="当月MW","-",SUMIFS(INDIRECT($B$2&amp;$C$2&amp;$D$2),INDIRECT(S$5),S$6,サマリ_メンバ!$P$7:$P$446,$M47)))</f>
        <v>0</v>
      </c>
      <c r="T47" s="281">
        <f ca="1">IF(ISBLANK($M47),"-",IF($C$2&amp;$D$2="当月MW","-",SUMIFS(INDIRECT($B$2&amp;$C$2&amp;$D$2),INDIRECT(T$5),T$6,サマリ_メンバ!$P$7:$P$446,$M47)))</f>
        <v>0</v>
      </c>
      <c r="U47" s="80"/>
      <c r="V47" s="281">
        <f ca="1">IF(ISBLANK($M47),"-",IF($C$2&amp;$D$2="当月MW","-",SUMIFS(INDIRECT($B$2&amp;$C$2&amp;$D$2),INDIRECT(V$5),V$6,サマリ_メンバ!$P$7:$P$446,$M47)))</f>
        <v>0</v>
      </c>
      <c r="W47" s="281">
        <f ca="1">IF(ISBLANK($M47),"-",IF($C$2&amp;$D$2="当月MW","-",SUMIFS(INDIRECT($B$2&amp;$C$2&amp;$D$2),INDIRECT(W$5),W$6,サマリ_メンバ!$P$7:$P$446,$M47)))</f>
        <v>0</v>
      </c>
      <c r="X47" s="281">
        <f ca="1">IF(ISBLANK($M47),"-",IF($C$2&amp;$D$2="当月MW","-",SUMIFS(INDIRECT($B$2&amp;$C$2&amp;$D$2),INDIRECT(X$5),X$6,サマリ_メンバ!$P$7:$P$446,$M47)))</f>
        <v>0</v>
      </c>
      <c r="Y47" s="281">
        <f ca="1">IF(ISBLANK($M47),"-",IF($C$2&amp;$D$2="当月MW","-",SUMIFS(INDIRECT($B$2&amp;$C$2&amp;$D$2),INDIRECT(Y$5),Y$6,サマリ_メンバ!$P$7:$P$446,$M47)))</f>
        <v>0</v>
      </c>
      <c r="Z47" s="281">
        <f ca="1">IF(ISBLANK($M47),"-",IF($C$2&amp;$D$2="当月MW","-",SUMIFS(INDIRECT($B$2&amp;$C$2&amp;$D$2),INDIRECT(Z$5),Z$6,サマリ_メンバ!$P$7:$P$446,$M47)))</f>
        <v>0</v>
      </c>
      <c r="AA47" s="281">
        <f ca="1">IF(ISBLANK($M47),"-",IF($C$2&amp;$D$2="当月MW","-",SUMIFS(INDIRECT($B$2&amp;$C$2&amp;$D$2),INDIRECT(AA$5),AA$6,サマリ_メンバ!$P$7:$P$446,$M47)))</f>
        <v>0</v>
      </c>
      <c r="AB47" s="281">
        <f ca="1">IF(ISBLANK($M47),"-",IF($C$2&amp;$D$2="当月MW","-",SUMIFS(INDIRECT($B$2&amp;$C$2&amp;$D$2),INDIRECT(AB$5),AB$6,サマリ_メンバ!$P$7:$P$446,$M47)))</f>
        <v>0</v>
      </c>
      <c r="AC47" s="281">
        <f ca="1">IF(ISBLANK($M47),"-",IF($C$2&amp;$D$2="当月MW","-",SUMIFS(INDIRECT($B$2&amp;$C$2&amp;$D$2),INDIRECT(AC$5),AC$6,サマリ_メンバ!$P$7:$P$446,$M47)))</f>
        <v>0</v>
      </c>
      <c r="AD47" s="281">
        <f ca="1">IF(ISBLANK($M47),"-",IF($C$2&amp;$D$2="当月MW","-",SUMIFS(INDIRECT($B$2&amp;$C$2&amp;$D$2),INDIRECT(AD$5),AD$6,サマリ_メンバ!$P$7:$P$446,$M47)))</f>
        <v>0</v>
      </c>
      <c r="AE47" s="281">
        <f ca="1">IF(ISBLANK($M47),"-",IF($C$2&amp;$D$2="当月MW","-",SUMIFS(INDIRECT($B$2&amp;$C$2&amp;$D$2),INDIRECT(AE$5),AE$6,サマリ_メンバ!$P$7:$P$446,$M47)))</f>
        <v>0</v>
      </c>
      <c r="AF47" s="281">
        <f ca="1">IF(ISBLANK($M47),"-",IF($C$2&amp;$D$2="当月MW","-",SUMIFS(INDIRECT($B$2&amp;$C$2&amp;$D$2),INDIRECT(AF$5),AF$6,サマリ_メンバ!$P$7:$P$446,$M47)))</f>
        <v>0</v>
      </c>
      <c r="AG47" s="281">
        <f ca="1">IF(ISBLANK($M47),"-",IF($C$2&amp;$D$2="当月MW","-",SUMIFS(INDIRECT($B$2&amp;$C$2&amp;$D$2),INDIRECT(AG$5),AG$6,サマリ_メンバ!$P$7:$P$446,$M47)))</f>
        <v>0</v>
      </c>
      <c r="AH47" s="281">
        <f ca="1">IF(ISBLANK($M47),"-",IF($C$2&amp;$D$2="当月MW","-",SUMIFS(INDIRECT($B$2&amp;$C$2&amp;$D$2),INDIRECT(AH$5),AH$6,サマリ_メンバ!$P$7:$P$446,$M47)))</f>
        <v>0</v>
      </c>
      <c r="AI47" s="59"/>
    </row>
    <row r="48" spans="1:35" ht="28.5">
      <c r="A48" s="240">
        <f t="shared" si="6"/>
        <v>41</v>
      </c>
      <c r="B48" s="295" t="str">
        <f>IF(ISBLANK($M48),"",VLOOKUP($M48,サマリ_メンバ!$A$7:$Q$446,5,FALSE))</f>
        <v>APF</v>
      </c>
      <c r="C48" s="295" t="str">
        <f>IF(ISBLANK($M48),"",VLOOKUP($M48,サマリ_メンバ!$A$7:$Q$446,6,FALSE)&amp;"")</f>
        <v>Flash脱却</v>
      </c>
      <c r="D48" s="295" t="str">
        <f>IF(ISBLANK($M48),"",VLOOKUP($M48,サマリ_メンバ!$A$7:$Q$446,7,FALSE)&amp;"")</f>
        <v>設計</v>
      </c>
      <c r="E48" s="295" t="str">
        <f>IF(ISBLANK($M48),"",VLOOKUP($M48,サマリ_メンバ!$A$7:$Q$446,8,FALSE)&amp;"")</f>
        <v/>
      </c>
      <c r="F48" s="295" t="str">
        <f>IF(ISBLANK($M48),"",VLOOKUP($M48,サマリ_メンバ!$A$7:$Q$446,9,FALSE)&amp;"")</f>
        <v/>
      </c>
      <c r="G48" s="295" t="str">
        <f>IF(ISBLANK($M48),"",VLOOKUP($M48,サマリ_メンバ!$A$7:$Q$446,10,FALSE)&amp;"")</f>
        <v/>
      </c>
      <c r="H48" s="295" t="str">
        <f>IF(ISBLANK($M48),"",VLOOKUP($M48,サマリ_メンバ!$A$7:$Q$446,11,FALSE)&amp;"")</f>
        <v/>
      </c>
      <c r="I48" s="295" t="str">
        <f>IF(ISBLANK($M48),"",VLOOKUP($M48,サマリ_メンバ!$A$7:$Q$446,12,FALSE)&amp;"")</f>
        <v/>
      </c>
      <c r="J48" s="295" t="str">
        <f>IF(ISBLANK($M48),"",VLOOKUP($M48,サマリ_メンバ!$A$7:$Q$446,13,FALSE)&amp;"")</f>
        <v/>
      </c>
      <c r="K48" s="295" t="str">
        <f>IF(ISBLANK($M48),"",VLOOKUP($M48,サマリ_メンバ!$A$7:$Q$446,14,FALSE)&amp;"")</f>
        <v/>
      </c>
      <c r="L48" s="295" t="str">
        <f>IF(ISBLANK($M48),"",VLOOKUP($M48,サマリ_メンバ!$A$7:$Q$446,15,FALSE)&amp;"")</f>
        <v/>
      </c>
      <c r="M48" s="133" t="s">
        <v>1117</v>
      </c>
      <c r="N48" s="295" t="str">
        <f>IF(ISBLANK($M48),"",VLOOKUP(M48,サマリ_メンバ!$A$7:$Q$446,17,FALSE))</f>
        <v>[コーディング]theia-UIの使い方まとめ</v>
      </c>
      <c r="O48" s="72">
        <f t="shared" ca="1" si="7"/>
        <v>0</v>
      </c>
      <c r="P48" s="90"/>
      <c r="Q48" s="281">
        <f ca="1">IF(ISBLANK($M48),"-",IF($C$2&amp;$D$2="当月MW","-",SUMIFS(INDIRECT($B$2&amp;$C$2&amp;$D$2),INDIRECT(Q$5),Q$6,サマリ_メンバ!$P$7:$P$446,$M48)))</f>
        <v>0</v>
      </c>
      <c r="R48" s="281">
        <f ca="1">IF(ISBLANK($M48),"-",IF($C$2&amp;$D$2="当月MW","-",SUMIFS(INDIRECT($B$2&amp;$C$2&amp;$D$2),INDIRECT(R$5),R$6,サマリ_メンバ!$P$7:$P$446,$M48)))</f>
        <v>0</v>
      </c>
      <c r="S48" s="281">
        <f ca="1">IF(ISBLANK($M48),"-",IF($C$2&amp;$D$2="当月MW","-",SUMIFS(INDIRECT($B$2&amp;$C$2&amp;$D$2),INDIRECT(S$5),S$6,サマリ_メンバ!$P$7:$P$446,$M48)))</f>
        <v>0</v>
      </c>
      <c r="T48" s="281">
        <f ca="1">IF(ISBLANK($M48),"-",IF($C$2&amp;$D$2="当月MW","-",SUMIFS(INDIRECT($B$2&amp;$C$2&amp;$D$2),INDIRECT(T$5),T$6,サマリ_メンバ!$P$7:$P$446,$M48)))</f>
        <v>0</v>
      </c>
      <c r="U48" s="80"/>
      <c r="V48" s="281">
        <f ca="1">IF(ISBLANK($M48),"-",IF($C$2&amp;$D$2="当月MW","-",SUMIFS(INDIRECT($B$2&amp;$C$2&amp;$D$2),INDIRECT(V$5),V$6,サマリ_メンバ!$P$7:$P$446,$M48)))</f>
        <v>0</v>
      </c>
      <c r="W48" s="281">
        <f ca="1">IF(ISBLANK($M48),"-",IF($C$2&amp;$D$2="当月MW","-",SUMIFS(INDIRECT($B$2&amp;$C$2&amp;$D$2),INDIRECT(W$5),W$6,サマリ_メンバ!$P$7:$P$446,$M48)))</f>
        <v>0</v>
      </c>
      <c r="X48" s="281">
        <f ca="1">IF(ISBLANK($M48),"-",IF($C$2&amp;$D$2="当月MW","-",SUMIFS(INDIRECT($B$2&amp;$C$2&amp;$D$2),INDIRECT(X$5),X$6,サマリ_メンバ!$P$7:$P$446,$M48)))</f>
        <v>0</v>
      </c>
      <c r="Y48" s="281">
        <f ca="1">IF(ISBLANK($M48),"-",IF($C$2&amp;$D$2="当月MW","-",SUMIFS(INDIRECT($B$2&amp;$C$2&amp;$D$2),INDIRECT(Y$5),Y$6,サマリ_メンバ!$P$7:$P$446,$M48)))</f>
        <v>0</v>
      </c>
      <c r="Z48" s="281">
        <f ca="1">IF(ISBLANK($M48),"-",IF($C$2&amp;$D$2="当月MW","-",SUMIFS(INDIRECT($B$2&amp;$C$2&amp;$D$2),INDIRECT(Z$5),Z$6,サマリ_メンバ!$P$7:$P$446,$M48)))</f>
        <v>0</v>
      </c>
      <c r="AA48" s="281">
        <f ca="1">IF(ISBLANK($M48),"-",IF($C$2&amp;$D$2="当月MW","-",SUMIFS(INDIRECT($B$2&amp;$C$2&amp;$D$2),INDIRECT(AA$5),AA$6,サマリ_メンバ!$P$7:$P$446,$M48)))</f>
        <v>0</v>
      </c>
      <c r="AB48" s="281">
        <f ca="1">IF(ISBLANK($M48),"-",IF($C$2&amp;$D$2="当月MW","-",SUMIFS(INDIRECT($B$2&amp;$C$2&amp;$D$2),INDIRECT(AB$5),AB$6,サマリ_メンバ!$P$7:$P$446,$M48)))</f>
        <v>0</v>
      </c>
      <c r="AC48" s="281">
        <f ca="1">IF(ISBLANK($M48),"-",IF($C$2&amp;$D$2="当月MW","-",SUMIFS(INDIRECT($B$2&amp;$C$2&amp;$D$2),INDIRECT(AC$5),AC$6,サマリ_メンバ!$P$7:$P$446,$M48)))</f>
        <v>0</v>
      </c>
      <c r="AD48" s="281">
        <f ca="1">IF(ISBLANK($M48),"-",IF($C$2&amp;$D$2="当月MW","-",SUMIFS(INDIRECT($B$2&amp;$C$2&amp;$D$2),INDIRECT(AD$5),AD$6,サマリ_メンバ!$P$7:$P$446,$M48)))</f>
        <v>0</v>
      </c>
      <c r="AE48" s="281">
        <f ca="1">IF(ISBLANK($M48),"-",IF($C$2&amp;$D$2="当月MW","-",SUMIFS(INDIRECT($B$2&amp;$C$2&amp;$D$2),INDIRECT(AE$5),AE$6,サマリ_メンバ!$P$7:$P$446,$M48)))</f>
        <v>0</v>
      </c>
      <c r="AF48" s="281">
        <f ca="1">IF(ISBLANK($M48),"-",IF($C$2&amp;$D$2="当月MW","-",SUMIFS(INDIRECT($B$2&amp;$C$2&amp;$D$2),INDIRECT(AF$5),AF$6,サマリ_メンバ!$P$7:$P$446,$M48)))</f>
        <v>0</v>
      </c>
      <c r="AG48" s="281">
        <f ca="1">IF(ISBLANK($M48),"-",IF($C$2&amp;$D$2="当月MW","-",SUMIFS(INDIRECT($B$2&amp;$C$2&amp;$D$2),INDIRECT(AG$5),AG$6,サマリ_メンバ!$P$7:$P$446,$M48)))</f>
        <v>0</v>
      </c>
      <c r="AH48" s="281">
        <f ca="1">IF(ISBLANK($M48),"-",IF($C$2&amp;$D$2="当月MW","-",SUMIFS(INDIRECT($B$2&amp;$C$2&amp;$D$2),INDIRECT(AH$5),AH$6,サマリ_メンバ!$P$7:$P$446,$M48)))</f>
        <v>0</v>
      </c>
      <c r="AI48" s="59"/>
    </row>
    <row r="49" spans="1:35">
      <c r="A49" s="240">
        <f t="shared" si="6"/>
        <v>42</v>
      </c>
      <c r="B49" s="295" t="str">
        <f>IF(ISBLANK($M49),"",VLOOKUP($M49,サマリ_メンバ!$A$7:$Q$446,5,FALSE))</f>
        <v>APF</v>
      </c>
      <c r="C49" s="295" t="str">
        <f>IF(ISBLANK($M49),"",VLOOKUP($M49,サマリ_メンバ!$A$7:$Q$446,6,FALSE)&amp;"")</f>
        <v>Flash脱却</v>
      </c>
      <c r="D49" s="295" t="str">
        <f>IF(ISBLANK($M49),"",VLOOKUP($M49,サマリ_メンバ!$A$7:$Q$446,7,FALSE)&amp;"")</f>
        <v>管理</v>
      </c>
      <c r="E49" s="295" t="str">
        <f>IF(ISBLANK($M49),"",VLOOKUP($M49,サマリ_メンバ!$A$7:$Q$446,8,FALSE)&amp;"")</f>
        <v/>
      </c>
      <c r="F49" s="295" t="str">
        <f>IF(ISBLANK($M49),"",VLOOKUP($M49,サマリ_メンバ!$A$7:$Q$446,9,FALSE)&amp;"")</f>
        <v/>
      </c>
      <c r="G49" s="295" t="str">
        <f>IF(ISBLANK($M49),"",VLOOKUP($M49,サマリ_メンバ!$A$7:$Q$446,10,FALSE)&amp;"")</f>
        <v/>
      </c>
      <c r="H49" s="295" t="str">
        <f>IF(ISBLANK($M49),"",VLOOKUP($M49,サマリ_メンバ!$A$7:$Q$446,11,FALSE)&amp;"")</f>
        <v/>
      </c>
      <c r="I49" s="295" t="str">
        <f>IF(ISBLANK($M49),"",VLOOKUP($M49,サマリ_メンバ!$A$7:$Q$446,12,FALSE)&amp;"")</f>
        <v/>
      </c>
      <c r="J49" s="295" t="str">
        <f>IF(ISBLANK($M49),"",VLOOKUP($M49,サマリ_メンバ!$A$7:$Q$446,13,FALSE)&amp;"")</f>
        <v/>
      </c>
      <c r="K49" s="295" t="str">
        <f>IF(ISBLANK($M49),"",VLOOKUP($M49,サマリ_メンバ!$A$7:$Q$446,14,FALSE)&amp;"")</f>
        <v/>
      </c>
      <c r="L49" s="295" t="str">
        <f>IF(ISBLANK($M49),"",VLOOKUP($M49,サマリ_メンバ!$A$7:$Q$446,15,FALSE)&amp;"")</f>
        <v/>
      </c>
      <c r="M49" s="133" t="s">
        <v>735</v>
      </c>
      <c r="N49" s="295" t="str">
        <f>IF(ISBLANK($M49),"",VLOOKUP(M49,サマリ_メンバ!$A$7:$Q$446,17,FALSE))</f>
        <v>管理系タスク</v>
      </c>
      <c r="O49" s="72">
        <f t="shared" ca="1" si="7"/>
        <v>0</v>
      </c>
      <c r="P49" s="90"/>
      <c r="Q49" s="281">
        <f ca="1">IF(ISBLANK($M49),"-",IF($C$2&amp;$D$2="当月MW","-",SUMIFS(INDIRECT($B$2&amp;$C$2&amp;$D$2),INDIRECT(Q$5),Q$6,サマリ_メンバ!$P$7:$P$446,$M49)))</f>
        <v>0</v>
      </c>
      <c r="R49" s="281">
        <f ca="1">IF(ISBLANK($M49),"-",IF($C$2&amp;$D$2="当月MW","-",SUMIFS(INDIRECT($B$2&amp;$C$2&amp;$D$2),INDIRECT(R$5),R$6,サマリ_メンバ!$P$7:$P$446,$M49)))</f>
        <v>0</v>
      </c>
      <c r="S49" s="281">
        <f ca="1">IF(ISBLANK($M49),"-",IF($C$2&amp;$D$2="当月MW","-",SUMIFS(INDIRECT($B$2&amp;$C$2&amp;$D$2),INDIRECT(S$5),S$6,サマリ_メンバ!$P$7:$P$446,$M49)))</f>
        <v>0</v>
      </c>
      <c r="T49" s="281">
        <f ca="1">IF(ISBLANK($M49),"-",IF($C$2&amp;$D$2="当月MW","-",SUMIFS(INDIRECT($B$2&amp;$C$2&amp;$D$2),INDIRECT(T$5),T$6,サマリ_メンバ!$P$7:$P$446,$M49)))</f>
        <v>0</v>
      </c>
      <c r="U49" s="80"/>
      <c r="V49" s="281">
        <f ca="1">IF(ISBLANK($M49),"-",IF($C$2&amp;$D$2="当月MW","-",SUMIFS(INDIRECT($B$2&amp;$C$2&amp;$D$2),INDIRECT(V$5),V$6,サマリ_メンバ!$P$7:$P$446,$M49)))</f>
        <v>0</v>
      </c>
      <c r="W49" s="281">
        <f ca="1">IF(ISBLANK($M49),"-",IF($C$2&amp;$D$2="当月MW","-",SUMIFS(INDIRECT($B$2&amp;$C$2&amp;$D$2),INDIRECT(W$5),W$6,サマリ_メンバ!$P$7:$P$446,$M49)))</f>
        <v>0</v>
      </c>
      <c r="X49" s="281">
        <f ca="1">IF(ISBLANK($M49),"-",IF($C$2&amp;$D$2="当月MW","-",SUMIFS(INDIRECT($B$2&amp;$C$2&amp;$D$2),INDIRECT(X$5),X$6,サマリ_メンバ!$P$7:$P$446,$M49)))</f>
        <v>0</v>
      </c>
      <c r="Y49" s="281">
        <f ca="1">IF(ISBLANK($M49),"-",IF($C$2&amp;$D$2="当月MW","-",SUMIFS(INDIRECT($B$2&amp;$C$2&amp;$D$2),INDIRECT(Y$5),Y$6,サマリ_メンバ!$P$7:$P$446,$M49)))</f>
        <v>0</v>
      </c>
      <c r="Z49" s="281">
        <f ca="1">IF(ISBLANK($M49),"-",IF($C$2&amp;$D$2="当月MW","-",SUMIFS(INDIRECT($B$2&amp;$C$2&amp;$D$2),INDIRECT(Z$5),Z$6,サマリ_メンバ!$P$7:$P$446,$M49)))</f>
        <v>0</v>
      </c>
      <c r="AA49" s="281">
        <f ca="1">IF(ISBLANK($M49),"-",IF($C$2&amp;$D$2="当月MW","-",SUMIFS(INDIRECT($B$2&amp;$C$2&amp;$D$2),INDIRECT(AA$5),AA$6,サマリ_メンバ!$P$7:$P$446,$M49)))</f>
        <v>0</v>
      </c>
      <c r="AB49" s="281">
        <f ca="1">IF(ISBLANK($M49),"-",IF($C$2&amp;$D$2="当月MW","-",SUMIFS(INDIRECT($B$2&amp;$C$2&amp;$D$2),INDIRECT(AB$5),AB$6,サマリ_メンバ!$P$7:$P$446,$M49)))</f>
        <v>0</v>
      </c>
      <c r="AC49" s="281">
        <f ca="1">IF(ISBLANK($M49),"-",IF($C$2&amp;$D$2="当月MW","-",SUMIFS(INDIRECT($B$2&amp;$C$2&amp;$D$2),INDIRECT(AC$5),AC$6,サマリ_メンバ!$P$7:$P$446,$M49)))</f>
        <v>0</v>
      </c>
      <c r="AD49" s="281">
        <f ca="1">IF(ISBLANK($M49),"-",IF($C$2&amp;$D$2="当月MW","-",SUMIFS(INDIRECT($B$2&amp;$C$2&amp;$D$2),INDIRECT(AD$5),AD$6,サマリ_メンバ!$P$7:$P$446,$M49)))</f>
        <v>0</v>
      </c>
      <c r="AE49" s="281">
        <f ca="1">IF(ISBLANK($M49),"-",IF($C$2&amp;$D$2="当月MW","-",SUMIFS(INDIRECT($B$2&amp;$C$2&amp;$D$2),INDIRECT(AE$5),AE$6,サマリ_メンバ!$P$7:$P$446,$M49)))</f>
        <v>0</v>
      </c>
      <c r="AF49" s="281">
        <f ca="1">IF(ISBLANK($M49),"-",IF($C$2&amp;$D$2="当月MW","-",SUMIFS(INDIRECT($B$2&amp;$C$2&amp;$D$2),INDIRECT(AF$5),AF$6,サマリ_メンバ!$P$7:$P$446,$M49)))</f>
        <v>0</v>
      </c>
      <c r="AG49" s="281">
        <f ca="1">IF(ISBLANK($M49),"-",IF($C$2&amp;$D$2="当月MW","-",SUMIFS(INDIRECT($B$2&amp;$C$2&amp;$D$2),INDIRECT(AG$5),AG$6,サマリ_メンバ!$P$7:$P$446,$M49)))</f>
        <v>0</v>
      </c>
      <c r="AH49" s="281">
        <f ca="1">IF(ISBLANK($M49),"-",IF($C$2&amp;$D$2="当月MW","-",SUMIFS(INDIRECT($B$2&amp;$C$2&amp;$D$2),INDIRECT(AH$5),AH$6,サマリ_メンバ!$P$7:$P$446,$M49)))</f>
        <v>0</v>
      </c>
      <c r="AI49" s="59"/>
    </row>
    <row r="50" spans="1:35">
      <c r="A50" s="240">
        <f t="shared" si="6"/>
        <v>43</v>
      </c>
      <c r="B50" s="295" t="str">
        <f>IF(ISBLANK($M50),"",VLOOKUP($M50,サマリ_メンバ!$A$7:$Q$446,5,FALSE))</f>
        <v>APF</v>
      </c>
      <c r="C50" s="295" t="str">
        <f>IF(ISBLANK($M50),"",VLOOKUP($M50,サマリ_メンバ!$A$7:$Q$446,6,FALSE)&amp;"")</f>
        <v>Flash脱却</v>
      </c>
      <c r="D50" s="295" t="str">
        <f>IF(ISBLANK($M50),"",VLOOKUP($M50,サマリ_メンバ!$A$7:$Q$446,7,FALSE)&amp;"")</f>
        <v>設計</v>
      </c>
      <c r="E50" s="295" t="str">
        <f>IF(ISBLANK($M50),"",VLOOKUP($M50,サマリ_メンバ!$A$7:$Q$446,8,FALSE)&amp;"")</f>
        <v/>
      </c>
      <c r="F50" s="295" t="str">
        <f>IF(ISBLANK($M50),"",VLOOKUP($M50,サマリ_メンバ!$A$7:$Q$446,9,FALSE)&amp;"")</f>
        <v/>
      </c>
      <c r="G50" s="295" t="str">
        <f>IF(ISBLANK($M50),"",VLOOKUP($M50,サマリ_メンバ!$A$7:$Q$446,10,FALSE)&amp;"")</f>
        <v/>
      </c>
      <c r="H50" s="295" t="str">
        <f>IF(ISBLANK($M50),"",VLOOKUP($M50,サマリ_メンバ!$A$7:$Q$446,11,FALSE)&amp;"")</f>
        <v/>
      </c>
      <c r="I50" s="295" t="str">
        <f>IF(ISBLANK($M50),"",VLOOKUP($M50,サマリ_メンバ!$A$7:$Q$446,12,FALSE)&amp;"")</f>
        <v/>
      </c>
      <c r="J50" s="295" t="str">
        <f>IF(ISBLANK($M50),"",VLOOKUP($M50,サマリ_メンバ!$A$7:$Q$446,13,FALSE)&amp;"")</f>
        <v/>
      </c>
      <c r="K50" s="295" t="str">
        <f>IF(ISBLANK($M50),"",VLOOKUP($M50,サマリ_メンバ!$A$7:$Q$446,14,FALSE)&amp;"")</f>
        <v/>
      </c>
      <c r="L50" s="295" t="str">
        <f>IF(ISBLANK($M50),"",VLOOKUP($M50,サマリ_メンバ!$A$7:$Q$446,15,FALSE)&amp;"")</f>
        <v/>
      </c>
      <c r="M50" s="133" t="s">
        <v>1242</v>
      </c>
      <c r="N50" s="295" t="str">
        <f>IF(ISBLANK($M50),"",VLOOKUP(M50,サマリ_メンバ!$A$7:$Q$446,17,FALSE))</f>
        <v>[コーディング]07_アイコン</v>
      </c>
      <c r="O50" s="72">
        <f t="shared" ca="1" si="7"/>
        <v>0</v>
      </c>
      <c r="P50" s="90"/>
      <c r="Q50" s="281">
        <f ca="1">IF(ISBLANK($M50),"-",IF($C$2&amp;$D$2="当月MW","-",SUMIFS(INDIRECT($B$2&amp;$C$2&amp;$D$2),INDIRECT(Q$5),Q$6,サマリ_メンバ!$P$7:$P$446,$M50)))</f>
        <v>0</v>
      </c>
      <c r="R50" s="281">
        <f ca="1">IF(ISBLANK($M50),"-",IF($C$2&amp;$D$2="当月MW","-",SUMIFS(INDIRECT($B$2&amp;$C$2&amp;$D$2),INDIRECT(R$5),R$6,サマリ_メンバ!$P$7:$P$446,$M50)))</f>
        <v>0</v>
      </c>
      <c r="S50" s="281">
        <f ca="1">IF(ISBLANK($M50),"-",IF($C$2&amp;$D$2="当月MW","-",SUMIFS(INDIRECT($B$2&amp;$C$2&amp;$D$2),INDIRECT(S$5),S$6,サマリ_メンバ!$P$7:$P$446,$M50)))</f>
        <v>0</v>
      </c>
      <c r="T50" s="281">
        <f ca="1">IF(ISBLANK($M50),"-",IF($C$2&amp;$D$2="当月MW","-",SUMIFS(INDIRECT($B$2&amp;$C$2&amp;$D$2),INDIRECT(T$5),T$6,サマリ_メンバ!$P$7:$P$446,$M50)))</f>
        <v>0</v>
      </c>
      <c r="U50" s="80"/>
      <c r="V50" s="281">
        <f ca="1">IF(ISBLANK($M50),"-",IF($C$2&amp;$D$2="当月MW","-",SUMIFS(INDIRECT($B$2&amp;$C$2&amp;$D$2),INDIRECT(V$5),V$6,サマリ_メンバ!$P$7:$P$446,$M50)))</f>
        <v>0</v>
      </c>
      <c r="W50" s="281">
        <f ca="1">IF(ISBLANK($M50),"-",IF($C$2&amp;$D$2="当月MW","-",SUMIFS(INDIRECT($B$2&amp;$C$2&amp;$D$2),INDIRECT(W$5),W$6,サマリ_メンバ!$P$7:$P$446,$M50)))</f>
        <v>0</v>
      </c>
      <c r="X50" s="281">
        <f ca="1">IF(ISBLANK($M50),"-",IF($C$2&amp;$D$2="当月MW","-",SUMIFS(INDIRECT($B$2&amp;$C$2&amp;$D$2),INDIRECT(X$5),X$6,サマリ_メンバ!$P$7:$P$446,$M50)))</f>
        <v>0</v>
      </c>
      <c r="Y50" s="281">
        <f ca="1">IF(ISBLANK($M50),"-",IF($C$2&amp;$D$2="当月MW","-",SUMIFS(INDIRECT($B$2&amp;$C$2&amp;$D$2),INDIRECT(Y$5),Y$6,サマリ_メンバ!$P$7:$P$446,$M50)))</f>
        <v>0</v>
      </c>
      <c r="Z50" s="281">
        <f ca="1">IF(ISBLANK($M50),"-",IF($C$2&amp;$D$2="当月MW","-",SUMIFS(INDIRECT($B$2&amp;$C$2&amp;$D$2),INDIRECT(Z$5),Z$6,サマリ_メンバ!$P$7:$P$446,$M50)))</f>
        <v>0</v>
      </c>
      <c r="AA50" s="281">
        <f ca="1">IF(ISBLANK($M50),"-",IF($C$2&amp;$D$2="当月MW","-",SUMIFS(INDIRECT($B$2&amp;$C$2&amp;$D$2),INDIRECT(AA$5),AA$6,サマリ_メンバ!$P$7:$P$446,$M50)))</f>
        <v>0</v>
      </c>
      <c r="AB50" s="281">
        <f ca="1">IF(ISBLANK($M50),"-",IF($C$2&amp;$D$2="当月MW","-",SUMIFS(INDIRECT($B$2&amp;$C$2&amp;$D$2),INDIRECT(AB$5),AB$6,サマリ_メンバ!$P$7:$P$446,$M50)))</f>
        <v>0</v>
      </c>
      <c r="AC50" s="281">
        <f ca="1">IF(ISBLANK($M50),"-",IF($C$2&amp;$D$2="当月MW","-",SUMIFS(INDIRECT($B$2&amp;$C$2&amp;$D$2),INDIRECT(AC$5),AC$6,サマリ_メンバ!$P$7:$P$446,$M50)))</f>
        <v>0</v>
      </c>
      <c r="AD50" s="281">
        <f ca="1">IF(ISBLANK($M50),"-",IF($C$2&amp;$D$2="当月MW","-",SUMIFS(INDIRECT($B$2&amp;$C$2&amp;$D$2),INDIRECT(AD$5),AD$6,サマリ_メンバ!$P$7:$P$446,$M50)))</f>
        <v>0</v>
      </c>
      <c r="AE50" s="281">
        <f ca="1">IF(ISBLANK($M50),"-",IF($C$2&amp;$D$2="当月MW","-",SUMIFS(INDIRECT($B$2&amp;$C$2&amp;$D$2),INDIRECT(AE$5),AE$6,サマリ_メンバ!$P$7:$P$446,$M50)))</f>
        <v>0</v>
      </c>
      <c r="AF50" s="281">
        <f ca="1">IF(ISBLANK($M50),"-",IF($C$2&amp;$D$2="当月MW","-",SUMIFS(INDIRECT($B$2&amp;$C$2&amp;$D$2),INDIRECT(AF$5),AF$6,サマリ_メンバ!$P$7:$P$446,$M50)))</f>
        <v>0</v>
      </c>
      <c r="AG50" s="281">
        <f ca="1">IF(ISBLANK($M50),"-",IF($C$2&amp;$D$2="当月MW","-",SUMIFS(INDIRECT($B$2&amp;$C$2&amp;$D$2),INDIRECT(AG$5),AG$6,サマリ_メンバ!$P$7:$P$446,$M50)))</f>
        <v>0</v>
      </c>
      <c r="AH50" s="281">
        <f ca="1">IF(ISBLANK($M50),"-",IF($C$2&amp;$D$2="当月MW","-",SUMIFS(INDIRECT($B$2&amp;$C$2&amp;$D$2),INDIRECT(AH$5),AH$6,サマリ_メンバ!$P$7:$P$446,$M50)))</f>
        <v>0</v>
      </c>
      <c r="AI50" s="59"/>
    </row>
    <row r="51" spans="1:35">
      <c r="A51" s="240">
        <f t="shared" si="6"/>
        <v>44</v>
      </c>
      <c r="B51" s="295" t="str">
        <f>IF(ISBLANK($M51),"",VLOOKUP($M51,サマリ_メンバ!$A$7:$Q$446,5,FALSE))</f>
        <v>APF</v>
      </c>
      <c r="C51" s="295" t="str">
        <f>IF(ISBLANK($M51),"",VLOOKUP($M51,サマリ_メンバ!$A$7:$Q$446,6,FALSE)&amp;"")</f>
        <v>Flash脱却</v>
      </c>
      <c r="D51" s="295" t="str">
        <f>IF(ISBLANK($M51),"",VLOOKUP($M51,サマリ_メンバ!$A$7:$Q$446,7,FALSE)&amp;"")</f>
        <v>管理</v>
      </c>
      <c r="E51" s="295" t="str">
        <f>IF(ISBLANK($M51),"",VLOOKUP($M51,サマリ_メンバ!$A$7:$Q$446,8,FALSE)&amp;"")</f>
        <v/>
      </c>
      <c r="F51" s="295" t="str">
        <f>IF(ISBLANK($M51),"",VLOOKUP($M51,サマリ_メンバ!$A$7:$Q$446,9,FALSE)&amp;"")</f>
        <v/>
      </c>
      <c r="G51" s="295" t="str">
        <f>IF(ISBLANK($M51),"",VLOOKUP($M51,サマリ_メンバ!$A$7:$Q$446,10,FALSE)&amp;"")</f>
        <v/>
      </c>
      <c r="H51" s="295" t="str">
        <f>IF(ISBLANK($M51),"",VLOOKUP($M51,サマリ_メンバ!$A$7:$Q$446,11,FALSE)&amp;"")</f>
        <v/>
      </c>
      <c r="I51" s="295" t="str">
        <f>IF(ISBLANK($M51),"",VLOOKUP($M51,サマリ_メンバ!$A$7:$Q$446,12,FALSE)&amp;"")</f>
        <v/>
      </c>
      <c r="J51" s="295" t="str">
        <f>IF(ISBLANK($M51),"",VLOOKUP($M51,サマリ_メンバ!$A$7:$Q$446,13,FALSE)&amp;"")</f>
        <v/>
      </c>
      <c r="K51" s="295" t="str">
        <f>IF(ISBLANK($M51),"",VLOOKUP($M51,サマリ_メンバ!$A$7:$Q$446,14,FALSE)&amp;"")</f>
        <v/>
      </c>
      <c r="L51" s="295" t="str">
        <f>IF(ISBLANK($M51),"",VLOOKUP($M51,サマリ_メンバ!$A$7:$Q$446,15,FALSE)&amp;"")</f>
        <v/>
      </c>
      <c r="M51" s="133" t="s">
        <v>710</v>
      </c>
      <c r="N51" s="295" t="str">
        <f>IF(ISBLANK($M51),"",VLOOKUP(M51,サマリ_メンバ!$A$7:$Q$446,17,FALSE))</f>
        <v>見積り</v>
      </c>
      <c r="O51" s="72">
        <f t="shared" ca="1" si="7"/>
        <v>0</v>
      </c>
      <c r="P51" s="90"/>
      <c r="Q51" s="281">
        <f ca="1">IF(ISBLANK($M51),"-",IF($C$2&amp;$D$2="当月MW","-",SUMIFS(INDIRECT($B$2&amp;$C$2&amp;$D$2),INDIRECT(Q$5),Q$6,サマリ_メンバ!$P$7:$P$446,$M51)))</f>
        <v>0</v>
      </c>
      <c r="R51" s="281">
        <f ca="1">IF(ISBLANK($M51),"-",IF($C$2&amp;$D$2="当月MW","-",SUMIFS(INDIRECT($B$2&amp;$C$2&amp;$D$2),INDIRECT(R$5),R$6,サマリ_メンバ!$P$7:$P$446,$M51)))</f>
        <v>0</v>
      </c>
      <c r="S51" s="281">
        <f ca="1">IF(ISBLANK($M51),"-",IF($C$2&amp;$D$2="当月MW","-",SUMIFS(INDIRECT($B$2&amp;$C$2&amp;$D$2),INDIRECT(S$5),S$6,サマリ_メンバ!$P$7:$P$446,$M51)))</f>
        <v>0</v>
      </c>
      <c r="T51" s="281">
        <f ca="1">IF(ISBLANK($M51),"-",IF($C$2&amp;$D$2="当月MW","-",SUMIFS(INDIRECT($B$2&amp;$C$2&amp;$D$2),INDIRECT(T$5),T$6,サマリ_メンバ!$P$7:$P$446,$M51)))</f>
        <v>0</v>
      </c>
      <c r="U51" s="80"/>
      <c r="V51" s="281">
        <f ca="1">IF(ISBLANK($M51),"-",IF($C$2&amp;$D$2="当月MW","-",SUMIFS(INDIRECT($B$2&amp;$C$2&amp;$D$2),INDIRECT(V$5),V$6,サマリ_メンバ!$P$7:$P$446,$M51)))</f>
        <v>0</v>
      </c>
      <c r="W51" s="281">
        <f ca="1">IF(ISBLANK($M51),"-",IF($C$2&amp;$D$2="当月MW","-",SUMIFS(INDIRECT($B$2&amp;$C$2&amp;$D$2),INDIRECT(W$5),W$6,サマリ_メンバ!$P$7:$P$446,$M51)))</f>
        <v>0</v>
      </c>
      <c r="X51" s="281">
        <f ca="1">IF(ISBLANK($M51),"-",IF($C$2&amp;$D$2="当月MW","-",SUMIFS(INDIRECT($B$2&amp;$C$2&amp;$D$2),INDIRECT(X$5),X$6,サマリ_メンバ!$P$7:$P$446,$M51)))</f>
        <v>0</v>
      </c>
      <c r="Y51" s="281">
        <f ca="1">IF(ISBLANK($M51),"-",IF($C$2&amp;$D$2="当月MW","-",SUMIFS(INDIRECT($B$2&amp;$C$2&amp;$D$2),INDIRECT(Y$5),Y$6,サマリ_メンバ!$P$7:$P$446,$M51)))</f>
        <v>0</v>
      </c>
      <c r="Z51" s="281">
        <f ca="1">IF(ISBLANK($M51),"-",IF($C$2&amp;$D$2="当月MW","-",SUMIFS(INDIRECT($B$2&amp;$C$2&amp;$D$2),INDIRECT(Z$5),Z$6,サマリ_メンバ!$P$7:$P$446,$M51)))</f>
        <v>0</v>
      </c>
      <c r="AA51" s="281">
        <f ca="1">IF(ISBLANK($M51),"-",IF($C$2&amp;$D$2="当月MW","-",SUMIFS(INDIRECT($B$2&amp;$C$2&amp;$D$2),INDIRECT(AA$5),AA$6,サマリ_メンバ!$P$7:$P$446,$M51)))</f>
        <v>0</v>
      </c>
      <c r="AB51" s="281">
        <f ca="1">IF(ISBLANK($M51),"-",IF($C$2&amp;$D$2="当月MW","-",SUMIFS(INDIRECT($B$2&amp;$C$2&amp;$D$2),INDIRECT(AB$5),AB$6,サマリ_メンバ!$P$7:$P$446,$M51)))</f>
        <v>0</v>
      </c>
      <c r="AC51" s="281">
        <f ca="1">IF(ISBLANK($M51),"-",IF($C$2&amp;$D$2="当月MW","-",SUMIFS(INDIRECT($B$2&amp;$C$2&amp;$D$2),INDIRECT(AC$5),AC$6,サマリ_メンバ!$P$7:$P$446,$M51)))</f>
        <v>0</v>
      </c>
      <c r="AD51" s="281">
        <f ca="1">IF(ISBLANK($M51),"-",IF($C$2&amp;$D$2="当月MW","-",SUMIFS(INDIRECT($B$2&amp;$C$2&amp;$D$2),INDIRECT(AD$5),AD$6,サマリ_メンバ!$P$7:$P$446,$M51)))</f>
        <v>0</v>
      </c>
      <c r="AE51" s="281">
        <f ca="1">IF(ISBLANK($M51),"-",IF($C$2&amp;$D$2="当月MW","-",SUMIFS(INDIRECT($B$2&amp;$C$2&amp;$D$2),INDIRECT(AE$5),AE$6,サマリ_メンバ!$P$7:$P$446,$M51)))</f>
        <v>0</v>
      </c>
      <c r="AF51" s="281">
        <f ca="1">IF(ISBLANK($M51),"-",IF($C$2&amp;$D$2="当月MW","-",SUMIFS(INDIRECT($B$2&amp;$C$2&amp;$D$2),INDIRECT(AF$5),AF$6,サマリ_メンバ!$P$7:$P$446,$M51)))</f>
        <v>0</v>
      </c>
      <c r="AG51" s="281">
        <f ca="1">IF(ISBLANK($M51),"-",IF($C$2&amp;$D$2="当月MW","-",SUMIFS(INDIRECT($B$2&amp;$C$2&amp;$D$2),INDIRECT(AG$5),AG$6,サマリ_メンバ!$P$7:$P$446,$M51)))</f>
        <v>0</v>
      </c>
      <c r="AH51" s="281">
        <f ca="1">IF(ISBLANK($M51),"-",IF($C$2&amp;$D$2="当月MW","-",SUMIFS(INDIRECT($B$2&amp;$C$2&amp;$D$2),INDIRECT(AH$5),AH$6,サマリ_メンバ!$P$7:$P$446,$M51)))</f>
        <v>0</v>
      </c>
      <c r="AI51" s="59"/>
    </row>
    <row r="52" spans="1:35">
      <c r="A52" s="240">
        <f t="shared" si="6"/>
        <v>45</v>
      </c>
      <c r="B52" s="295" t="str">
        <f>IF(ISBLANK($M52),"",VLOOKUP($M52,サマリ_メンバ!$A$7:$Q$446,5,FALSE))</f>
        <v>APF</v>
      </c>
      <c r="C52" s="295" t="str">
        <f>IF(ISBLANK($M52),"",VLOOKUP($M52,サマリ_メンバ!$A$7:$Q$446,6,FALSE)&amp;"")</f>
        <v>Flash脱却</v>
      </c>
      <c r="D52" s="295" t="str">
        <f>IF(ISBLANK($M52),"",VLOOKUP($M52,サマリ_メンバ!$A$7:$Q$446,7,FALSE)&amp;"")</f>
        <v>打合せ</v>
      </c>
      <c r="E52" s="295" t="str">
        <f>IF(ISBLANK($M52),"",VLOOKUP($M52,サマリ_メンバ!$A$7:$Q$446,8,FALSE)&amp;"")</f>
        <v>外部</v>
      </c>
      <c r="F52" s="295" t="str">
        <f>IF(ISBLANK($M52),"",VLOOKUP($M52,サマリ_メンバ!$A$7:$Q$446,9,FALSE)&amp;"")</f>
        <v/>
      </c>
      <c r="G52" s="295" t="str">
        <f>IF(ISBLANK($M52),"",VLOOKUP($M52,サマリ_メンバ!$A$7:$Q$446,10,FALSE)&amp;"")</f>
        <v/>
      </c>
      <c r="H52" s="295" t="str">
        <f>IF(ISBLANK($M52),"",VLOOKUP($M52,サマリ_メンバ!$A$7:$Q$446,11,FALSE)&amp;"")</f>
        <v/>
      </c>
      <c r="I52" s="295" t="str">
        <f>IF(ISBLANK($M52),"",VLOOKUP($M52,サマリ_メンバ!$A$7:$Q$446,12,FALSE)&amp;"")</f>
        <v/>
      </c>
      <c r="J52" s="295" t="str">
        <f>IF(ISBLANK($M52),"",VLOOKUP($M52,サマリ_メンバ!$A$7:$Q$446,13,FALSE)&amp;"")</f>
        <v/>
      </c>
      <c r="K52" s="295" t="str">
        <f>IF(ISBLANK($M52),"",VLOOKUP($M52,サマリ_メンバ!$A$7:$Q$446,14,FALSE)&amp;"")</f>
        <v/>
      </c>
      <c r="L52" s="295" t="str">
        <f>IF(ISBLANK($M52),"",VLOOKUP($M52,サマリ_メンバ!$A$7:$Q$446,15,FALSE)&amp;"")</f>
        <v/>
      </c>
      <c r="M52" s="133" t="s">
        <v>1317</v>
      </c>
      <c r="N52" s="295" t="str">
        <f>IF(ISBLANK($M52),"",VLOOKUP(M52,サマリ_メンバ!$A$7:$Q$446,17,FALSE))</f>
        <v>[外部]20190226_定例</v>
      </c>
      <c r="O52" s="72">
        <f t="shared" ca="1" si="7"/>
        <v>0</v>
      </c>
      <c r="P52" s="90"/>
      <c r="Q52" s="281">
        <f ca="1">IF(ISBLANK($M52),"-",IF($C$2&amp;$D$2="当月MW","-",SUMIFS(INDIRECT($B$2&amp;$C$2&amp;$D$2),INDIRECT(Q$5),Q$6,サマリ_メンバ!$P$7:$P$446,$M52)))</f>
        <v>0</v>
      </c>
      <c r="R52" s="281">
        <f ca="1">IF(ISBLANK($M52),"-",IF($C$2&amp;$D$2="当月MW","-",SUMIFS(INDIRECT($B$2&amp;$C$2&amp;$D$2),INDIRECT(R$5),R$6,サマリ_メンバ!$P$7:$P$446,$M52)))</f>
        <v>0</v>
      </c>
      <c r="S52" s="281">
        <f ca="1">IF(ISBLANK($M52),"-",IF($C$2&amp;$D$2="当月MW","-",SUMIFS(INDIRECT($B$2&amp;$C$2&amp;$D$2),INDIRECT(S$5),S$6,サマリ_メンバ!$P$7:$P$446,$M52)))</f>
        <v>0</v>
      </c>
      <c r="T52" s="281">
        <f ca="1">IF(ISBLANK($M52),"-",IF($C$2&amp;$D$2="当月MW","-",SUMIFS(INDIRECT($B$2&amp;$C$2&amp;$D$2),INDIRECT(T$5),T$6,サマリ_メンバ!$P$7:$P$446,$M52)))</f>
        <v>0</v>
      </c>
      <c r="U52" s="80"/>
      <c r="V52" s="281">
        <f ca="1">IF(ISBLANK($M52),"-",IF($C$2&amp;$D$2="当月MW","-",SUMIFS(INDIRECT($B$2&amp;$C$2&amp;$D$2),INDIRECT(V$5),V$6,サマリ_メンバ!$P$7:$P$446,$M52)))</f>
        <v>0</v>
      </c>
      <c r="W52" s="281">
        <f ca="1">IF(ISBLANK($M52),"-",IF($C$2&amp;$D$2="当月MW","-",SUMIFS(INDIRECT($B$2&amp;$C$2&amp;$D$2),INDIRECT(W$5),W$6,サマリ_メンバ!$P$7:$P$446,$M52)))</f>
        <v>0</v>
      </c>
      <c r="X52" s="281">
        <f ca="1">IF(ISBLANK($M52),"-",IF($C$2&amp;$D$2="当月MW","-",SUMIFS(INDIRECT($B$2&amp;$C$2&amp;$D$2),INDIRECT(X$5),X$6,サマリ_メンバ!$P$7:$P$446,$M52)))</f>
        <v>0</v>
      </c>
      <c r="Y52" s="281">
        <f ca="1">IF(ISBLANK($M52),"-",IF($C$2&amp;$D$2="当月MW","-",SUMIFS(INDIRECT($B$2&amp;$C$2&amp;$D$2),INDIRECT(Y$5),Y$6,サマリ_メンバ!$P$7:$P$446,$M52)))</f>
        <v>0</v>
      </c>
      <c r="Z52" s="281">
        <f ca="1">IF(ISBLANK($M52),"-",IF($C$2&amp;$D$2="当月MW","-",SUMIFS(INDIRECT($B$2&amp;$C$2&amp;$D$2),INDIRECT(Z$5),Z$6,サマリ_メンバ!$P$7:$P$446,$M52)))</f>
        <v>0</v>
      </c>
      <c r="AA52" s="281">
        <f ca="1">IF(ISBLANK($M52),"-",IF($C$2&amp;$D$2="当月MW","-",SUMIFS(INDIRECT($B$2&amp;$C$2&amp;$D$2),INDIRECT(AA$5),AA$6,サマリ_メンバ!$P$7:$P$446,$M52)))</f>
        <v>0</v>
      </c>
      <c r="AB52" s="281">
        <f ca="1">IF(ISBLANK($M52),"-",IF($C$2&amp;$D$2="当月MW","-",SUMIFS(INDIRECT($B$2&amp;$C$2&amp;$D$2),INDIRECT(AB$5),AB$6,サマリ_メンバ!$P$7:$P$446,$M52)))</f>
        <v>0</v>
      </c>
      <c r="AC52" s="281">
        <f ca="1">IF(ISBLANK($M52),"-",IF($C$2&amp;$D$2="当月MW","-",SUMIFS(INDIRECT($B$2&amp;$C$2&amp;$D$2),INDIRECT(AC$5),AC$6,サマリ_メンバ!$P$7:$P$446,$M52)))</f>
        <v>0</v>
      </c>
      <c r="AD52" s="281">
        <f ca="1">IF(ISBLANK($M52),"-",IF($C$2&amp;$D$2="当月MW","-",SUMIFS(INDIRECT($B$2&amp;$C$2&amp;$D$2),INDIRECT(AD$5),AD$6,サマリ_メンバ!$P$7:$P$446,$M52)))</f>
        <v>0</v>
      </c>
      <c r="AE52" s="281">
        <f ca="1">IF(ISBLANK($M52),"-",IF($C$2&amp;$D$2="当月MW","-",SUMIFS(INDIRECT($B$2&amp;$C$2&amp;$D$2),INDIRECT(AE$5),AE$6,サマリ_メンバ!$P$7:$P$446,$M52)))</f>
        <v>0</v>
      </c>
      <c r="AF52" s="281">
        <f ca="1">IF(ISBLANK($M52),"-",IF($C$2&amp;$D$2="当月MW","-",SUMIFS(INDIRECT($B$2&amp;$C$2&amp;$D$2),INDIRECT(AF$5),AF$6,サマリ_メンバ!$P$7:$P$446,$M52)))</f>
        <v>0</v>
      </c>
      <c r="AG52" s="281">
        <f ca="1">IF(ISBLANK($M52),"-",IF($C$2&amp;$D$2="当月MW","-",SUMIFS(INDIRECT($B$2&amp;$C$2&amp;$D$2),INDIRECT(AG$5),AG$6,サマリ_メンバ!$P$7:$P$446,$M52)))</f>
        <v>0</v>
      </c>
      <c r="AH52" s="281">
        <f ca="1">IF(ISBLANK($M52),"-",IF($C$2&amp;$D$2="当月MW","-",SUMIFS(INDIRECT($B$2&amp;$C$2&amp;$D$2),INDIRECT(AH$5),AH$6,サマリ_メンバ!$P$7:$P$446,$M52)))</f>
        <v>0</v>
      </c>
      <c r="AI52" s="59"/>
    </row>
    <row r="53" spans="1:35" ht="28.5">
      <c r="A53" s="240">
        <f t="shared" si="6"/>
        <v>46</v>
      </c>
      <c r="B53" s="295" t="str">
        <f>IF(ISBLANK($M53),"",VLOOKUP($M53,サマリ_メンバ!$A$7:$Q$446,5,FALSE))</f>
        <v>STAR_MF</v>
      </c>
      <c r="C53" s="295" t="str">
        <f>IF(ISBLANK($M53),"",VLOOKUP($M53,サマリ_メンバ!$A$7:$Q$446,6,FALSE)&amp;"")</f>
        <v>MFデザイン</v>
      </c>
      <c r="D53" s="295" t="str">
        <f>IF(ISBLANK($M53),"",VLOOKUP($M53,サマリ_メンバ!$A$7:$Q$446,7,FALSE)&amp;"")</f>
        <v>投資情報</v>
      </c>
      <c r="E53" s="295" t="str">
        <f>IF(ISBLANK($M53),"",VLOOKUP($M53,サマリ_メンバ!$A$7:$Q$446,8,FALSE)&amp;"")</f>
        <v>スマホアプリ版</v>
      </c>
      <c r="F53" s="295" t="str">
        <f>IF(ISBLANK($M53),"",VLOOKUP($M53,サマリ_メンバ!$A$7:$Q$446,9,FALSE)&amp;"")</f>
        <v>テーマ対応</v>
      </c>
      <c r="G53" s="295" t="str">
        <f>IF(ISBLANK($M53),"",VLOOKUP($M53,サマリ_メンバ!$A$7:$Q$446,10,FALSE)&amp;"")</f>
        <v>新規</v>
      </c>
      <c r="H53" s="295" t="str">
        <f>IF(ISBLANK($M53),"",VLOOKUP($M53,サマリ_メンバ!$A$7:$Q$446,11,FALSE)&amp;"")</f>
        <v/>
      </c>
      <c r="I53" s="295" t="str">
        <f>IF(ISBLANK($M53),"",VLOOKUP($M53,サマリ_メンバ!$A$7:$Q$446,12,FALSE)&amp;"")</f>
        <v/>
      </c>
      <c r="J53" s="295" t="str">
        <f>IF(ISBLANK($M53),"",VLOOKUP($M53,サマリ_メンバ!$A$7:$Q$446,13,FALSE)&amp;"")</f>
        <v/>
      </c>
      <c r="K53" s="295" t="str">
        <f>IF(ISBLANK($M53),"",VLOOKUP($M53,サマリ_メンバ!$A$7:$Q$446,14,FALSE)&amp;"")</f>
        <v/>
      </c>
      <c r="L53" s="295" t="str">
        <f>IF(ISBLANK($M53),"",VLOOKUP($M53,サマリ_メンバ!$A$7:$Q$446,15,FALSE)&amp;"")</f>
        <v>-</v>
      </c>
      <c r="M53" s="133" t="s">
        <v>713</v>
      </c>
      <c r="N53" s="295" t="str">
        <f>IF(ISBLANK($M53),"",VLOOKUP(M53,サマリ_メンバ!$A$7:$Q$446,17,FALSE))</f>
        <v>2019年１月対応：【PC版】　UI方針資料作成</v>
      </c>
      <c r="O53" s="72">
        <f t="shared" ca="1" si="7"/>
        <v>0</v>
      </c>
      <c r="P53" s="90"/>
      <c r="Q53" s="281">
        <f ca="1">IF(ISBLANK($M53),"-",IF($C$2&amp;$D$2="当月MW","-",SUMIFS(INDIRECT($B$2&amp;$C$2&amp;$D$2),INDIRECT(Q$5),Q$6,サマリ_メンバ!$P$7:$P$446,$M53)))</f>
        <v>0</v>
      </c>
      <c r="R53" s="281">
        <f ca="1">IF(ISBLANK($M53),"-",IF($C$2&amp;$D$2="当月MW","-",SUMIFS(INDIRECT($B$2&amp;$C$2&amp;$D$2),INDIRECT(R$5),R$6,サマリ_メンバ!$P$7:$P$446,$M53)))</f>
        <v>0</v>
      </c>
      <c r="S53" s="281">
        <f ca="1">IF(ISBLANK($M53),"-",IF($C$2&amp;$D$2="当月MW","-",SUMIFS(INDIRECT($B$2&amp;$C$2&amp;$D$2),INDIRECT(S$5),S$6,サマリ_メンバ!$P$7:$P$446,$M53)))</f>
        <v>0</v>
      </c>
      <c r="T53" s="281">
        <f ca="1">IF(ISBLANK($M53),"-",IF($C$2&amp;$D$2="当月MW","-",SUMIFS(INDIRECT($B$2&amp;$C$2&amp;$D$2),INDIRECT(T$5),T$6,サマリ_メンバ!$P$7:$P$446,$M53)))</f>
        <v>0</v>
      </c>
      <c r="U53" s="80"/>
      <c r="V53" s="281">
        <f ca="1">IF(ISBLANK($M53),"-",IF($C$2&amp;$D$2="当月MW","-",SUMIFS(INDIRECT($B$2&amp;$C$2&amp;$D$2),INDIRECT(V$5),V$6,サマリ_メンバ!$P$7:$P$446,$M53)))</f>
        <v>0</v>
      </c>
      <c r="W53" s="281">
        <f ca="1">IF(ISBLANK($M53),"-",IF($C$2&amp;$D$2="当月MW","-",SUMIFS(INDIRECT($B$2&amp;$C$2&amp;$D$2),INDIRECT(W$5),W$6,サマリ_メンバ!$P$7:$P$446,$M53)))</f>
        <v>0</v>
      </c>
      <c r="X53" s="281">
        <f ca="1">IF(ISBLANK($M53),"-",IF($C$2&amp;$D$2="当月MW","-",SUMIFS(INDIRECT($B$2&amp;$C$2&amp;$D$2),INDIRECT(X$5),X$6,サマリ_メンバ!$P$7:$P$446,$M53)))</f>
        <v>0</v>
      </c>
      <c r="Y53" s="281">
        <f ca="1">IF(ISBLANK($M53),"-",IF($C$2&amp;$D$2="当月MW","-",SUMIFS(INDIRECT($B$2&amp;$C$2&amp;$D$2),INDIRECT(Y$5),Y$6,サマリ_メンバ!$P$7:$P$446,$M53)))</f>
        <v>0</v>
      </c>
      <c r="Z53" s="281">
        <f ca="1">IF(ISBLANK($M53),"-",IF($C$2&amp;$D$2="当月MW","-",SUMIFS(INDIRECT($B$2&amp;$C$2&amp;$D$2),INDIRECT(Z$5),Z$6,サマリ_メンバ!$P$7:$P$446,$M53)))</f>
        <v>0</v>
      </c>
      <c r="AA53" s="281">
        <f ca="1">IF(ISBLANK($M53),"-",IF($C$2&amp;$D$2="当月MW","-",SUMIFS(INDIRECT($B$2&amp;$C$2&amp;$D$2),INDIRECT(AA$5),AA$6,サマリ_メンバ!$P$7:$P$446,$M53)))</f>
        <v>0</v>
      </c>
      <c r="AB53" s="281">
        <f ca="1">IF(ISBLANK($M53),"-",IF($C$2&amp;$D$2="当月MW","-",SUMIFS(INDIRECT($B$2&amp;$C$2&amp;$D$2),INDIRECT(AB$5),AB$6,サマリ_メンバ!$P$7:$P$446,$M53)))</f>
        <v>0</v>
      </c>
      <c r="AC53" s="281">
        <f ca="1">IF(ISBLANK($M53),"-",IF($C$2&amp;$D$2="当月MW","-",SUMIFS(INDIRECT($B$2&amp;$C$2&amp;$D$2),INDIRECT(AC$5),AC$6,サマリ_メンバ!$P$7:$P$446,$M53)))</f>
        <v>0</v>
      </c>
      <c r="AD53" s="281">
        <f ca="1">IF(ISBLANK($M53),"-",IF($C$2&amp;$D$2="当月MW","-",SUMIFS(INDIRECT($B$2&amp;$C$2&amp;$D$2),INDIRECT(AD$5),AD$6,サマリ_メンバ!$P$7:$P$446,$M53)))</f>
        <v>0</v>
      </c>
      <c r="AE53" s="281">
        <f ca="1">IF(ISBLANK($M53),"-",IF($C$2&amp;$D$2="当月MW","-",SUMIFS(INDIRECT($B$2&amp;$C$2&amp;$D$2),INDIRECT(AE$5),AE$6,サマリ_メンバ!$P$7:$P$446,$M53)))</f>
        <v>0</v>
      </c>
      <c r="AF53" s="281">
        <f ca="1">IF(ISBLANK($M53),"-",IF($C$2&amp;$D$2="当月MW","-",SUMIFS(INDIRECT($B$2&amp;$C$2&amp;$D$2),INDIRECT(AF$5),AF$6,サマリ_メンバ!$P$7:$P$446,$M53)))</f>
        <v>0</v>
      </c>
      <c r="AG53" s="281">
        <f ca="1">IF(ISBLANK($M53),"-",IF($C$2&amp;$D$2="当月MW","-",SUMIFS(INDIRECT($B$2&amp;$C$2&amp;$D$2),INDIRECT(AG$5),AG$6,サマリ_メンバ!$P$7:$P$446,$M53)))</f>
        <v>0</v>
      </c>
      <c r="AH53" s="281">
        <f ca="1">IF(ISBLANK($M53),"-",IF($C$2&amp;$D$2="当月MW","-",SUMIFS(INDIRECT($B$2&amp;$C$2&amp;$D$2),INDIRECT(AH$5),AH$6,サマリ_メンバ!$P$7:$P$446,$M53)))</f>
        <v>0</v>
      </c>
      <c r="AI53" s="59"/>
    </row>
    <row r="54" spans="1:35" ht="28.5">
      <c r="A54" s="240">
        <f t="shared" si="6"/>
        <v>47</v>
      </c>
      <c r="B54" s="295" t="str">
        <f>IF(ISBLANK($M54),"",VLOOKUP($M54,サマリ_メンバ!$A$7:$Q$446,5,FALSE))</f>
        <v>STAR_MF</v>
      </c>
      <c r="C54" s="295" t="str">
        <f>IF(ISBLANK($M54),"",VLOOKUP($M54,サマリ_メンバ!$A$7:$Q$446,6,FALSE)&amp;"")</f>
        <v>MFデザイン</v>
      </c>
      <c r="D54" s="295" t="str">
        <f>IF(ISBLANK($M54),"",VLOOKUP($M54,サマリ_メンバ!$A$7:$Q$446,7,FALSE)&amp;"")</f>
        <v>MFリノベーション</v>
      </c>
      <c r="E54" s="295" t="str">
        <f>IF(ISBLANK($M54),"",VLOOKUP($M54,サマリ_メンバ!$A$7:$Q$446,8,FALSE)&amp;"")</f>
        <v>打合せ</v>
      </c>
      <c r="F54" s="295" t="str">
        <f>IF(ISBLANK($M54),"",VLOOKUP($M54,サマリ_メンバ!$A$7:$Q$446,9,FALSE)&amp;"")</f>
        <v>外部</v>
      </c>
      <c r="G54" s="295" t="str">
        <f>IF(ISBLANK($M54),"",VLOOKUP($M54,サマリ_メンバ!$A$7:$Q$446,10,FALSE)&amp;"")</f>
        <v/>
      </c>
      <c r="H54" s="295" t="str">
        <f>IF(ISBLANK($M54),"",VLOOKUP($M54,サマリ_メンバ!$A$7:$Q$446,11,FALSE)&amp;"")</f>
        <v/>
      </c>
      <c r="I54" s="295" t="str">
        <f>IF(ISBLANK($M54),"",VLOOKUP($M54,サマリ_メンバ!$A$7:$Q$446,12,FALSE)&amp;"")</f>
        <v/>
      </c>
      <c r="J54" s="295" t="str">
        <f>IF(ISBLANK($M54),"",VLOOKUP($M54,サマリ_メンバ!$A$7:$Q$446,13,FALSE)&amp;"")</f>
        <v/>
      </c>
      <c r="K54" s="295" t="str">
        <f>IF(ISBLANK($M54),"",VLOOKUP($M54,サマリ_メンバ!$A$7:$Q$446,14,FALSE)&amp;"")</f>
        <v/>
      </c>
      <c r="L54" s="295" t="str">
        <f>IF(ISBLANK($M54),"",VLOOKUP($M54,サマリ_メンバ!$A$7:$Q$446,15,FALSE)&amp;"")</f>
        <v>-</v>
      </c>
      <c r="M54" s="133" t="s">
        <v>1224</v>
      </c>
      <c r="N54" s="295" t="str">
        <f>IF(ISBLANK($M54),"",VLOOKUP(M54,サマリ_メンバ!$A$7:$Q$446,17,FALSE))</f>
        <v>20190226_キックオフ</v>
      </c>
      <c r="O54" s="72">
        <f t="shared" ca="1" si="7"/>
        <v>0</v>
      </c>
      <c r="P54" s="90"/>
      <c r="Q54" s="281">
        <f ca="1">IF(ISBLANK($M54),"-",IF($C$2&amp;$D$2="当月MW","-",SUMIFS(INDIRECT($B$2&amp;$C$2&amp;$D$2),INDIRECT(Q$5),Q$6,サマリ_メンバ!$P$7:$P$446,$M54)))</f>
        <v>0</v>
      </c>
      <c r="R54" s="281">
        <f ca="1">IF(ISBLANK($M54),"-",IF($C$2&amp;$D$2="当月MW","-",SUMIFS(INDIRECT($B$2&amp;$C$2&amp;$D$2),INDIRECT(R$5),R$6,サマリ_メンバ!$P$7:$P$446,$M54)))</f>
        <v>0</v>
      </c>
      <c r="S54" s="281">
        <f ca="1">IF(ISBLANK($M54),"-",IF($C$2&amp;$D$2="当月MW","-",SUMIFS(INDIRECT($B$2&amp;$C$2&amp;$D$2),INDIRECT(S$5),S$6,サマリ_メンバ!$P$7:$P$446,$M54)))</f>
        <v>0</v>
      </c>
      <c r="T54" s="281">
        <f ca="1">IF(ISBLANK($M54),"-",IF($C$2&amp;$D$2="当月MW","-",SUMIFS(INDIRECT($B$2&amp;$C$2&amp;$D$2),INDIRECT(T$5),T$6,サマリ_メンバ!$P$7:$P$446,$M54)))</f>
        <v>0</v>
      </c>
      <c r="U54" s="80"/>
      <c r="V54" s="281">
        <f ca="1">IF(ISBLANK($M54),"-",IF($C$2&amp;$D$2="当月MW","-",SUMIFS(INDIRECT($B$2&amp;$C$2&amp;$D$2),INDIRECT(V$5),V$6,サマリ_メンバ!$P$7:$P$446,$M54)))</f>
        <v>0</v>
      </c>
      <c r="W54" s="281">
        <f ca="1">IF(ISBLANK($M54),"-",IF($C$2&amp;$D$2="当月MW","-",SUMIFS(INDIRECT($B$2&amp;$C$2&amp;$D$2),INDIRECT(W$5),W$6,サマリ_メンバ!$P$7:$P$446,$M54)))</f>
        <v>0</v>
      </c>
      <c r="X54" s="281">
        <f ca="1">IF(ISBLANK($M54),"-",IF($C$2&amp;$D$2="当月MW","-",SUMIFS(INDIRECT($B$2&amp;$C$2&amp;$D$2),INDIRECT(X$5),X$6,サマリ_メンバ!$P$7:$P$446,$M54)))</f>
        <v>0</v>
      </c>
      <c r="Y54" s="281">
        <f ca="1">IF(ISBLANK($M54),"-",IF($C$2&amp;$D$2="当月MW","-",SUMIFS(INDIRECT($B$2&amp;$C$2&amp;$D$2),INDIRECT(Y$5),Y$6,サマリ_メンバ!$P$7:$P$446,$M54)))</f>
        <v>0</v>
      </c>
      <c r="Z54" s="281">
        <f ca="1">IF(ISBLANK($M54),"-",IF($C$2&amp;$D$2="当月MW","-",SUMIFS(INDIRECT($B$2&amp;$C$2&amp;$D$2),INDIRECT(Z$5),Z$6,サマリ_メンバ!$P$7:$P$446,$M54)))</f>
        <v>0</v>
      </c>
      <c r="AA54" s="281">
        <f ca="1">IF(ISBLANK($M54),"-",IF($C$2&amp;$D$2="当月MW","-",SUMIFS(INDIRECT($B$2&amp;$C$2&amp;$D$2),INDIRECT(AA$5),AA$6,サマリ_メンバ!$P$7:$P$446,$M54)))</f>
        <v>0</v>
      </c>
      <c r="AB54" s="281">
        <f ca="1">IF(ISBLANK($M54),"-",IF($C$2&amp;$D$2="当月MW","-",SUMIFS(INDIRECT($B$2&amp;$C$2&amp;$D$2),INDIRECT(AB$5),AB$6,サマリ_メンバ!$P$7:$P$446,$M54)))</f>
        <v>0</v>
      </c>
      <c r="AC54" s="281">
        <f ca="1">IF(ISBLANK($M54),"-",IF($C$2&amp;$D$2="当月MW","-",SUMIFS(INDIRECT($B$2&amp;$C$2&amp;$D$2),INDIRECT(AC$5),AC$6,サマリ_メンバ!$P$7:$P$446,$M54)))</f>
        <v>0</v>
      </c>
      <c r="AD54" s="281">
        <f ca="1">IF(ISBLANK($M54),"-",IF($C$2&amp;$D$2="当月MW","-",SUMIFS(INDIRECT($B$2&amp;$C$2&amp;$D$2),INDIRECT(AD$5),AD$6,サマリ_メンバ!$P$7:$P$446,$M54)))</f>
        <v>0</v>
      </c>
      <c r="AE54" s="281">
        <f ca="1">IF(ISBLANK($M54),"-",IF($C$2&amp;$D$2="当月MW","-",SUMIFS(INDIRECT($B$2&amp;$C$2&amp;$D$2),INDIRECT(AE$5),AE$6,サマリ_メンバ!$P$7:$P$446,$M54)))</f>
        <v>0</v>
      </c>
      <c r="AF54" s="281">
        <f ca="1">IF(ISBLANK($M54),"-",IF($C$2&amp;$D$2="当月MW","-",SUMIFS(INDIRECT($B$2&amp;$C$2&amp;$D$2),INDIRECT(AF$5),AF$6,サマリ_メンバ!$P$7:$P$446,$M54)))</f>
        <v>0</v>
      </c>
      <c r="AG54" s="281">
        <f ca="1">IF(ISBLANK($M54),"-",IF($C$2&amp;$D$2="当月MW","-",SUMIFS(INDIRECT($B$2&amp;$C$2&amp;$D$2),INDIRECT(AG$5),AG$6,サマリ_メンバ!$P$7:$P$446,$M54)))</f>
        <v>0</v>
      </c>
      <c r="AH54" s="281">
        <f ca="1">IF(ISBLANK($M54),"-",IF($C$2&amp;$D$2="当月MW","-",SUMIFS(INDIRECT($B$2&amp;$C$2&amp;$D$2),INDIRECT(AH$5),AH$6,サマリ_メンバ!$P$7:$P$446,$M54)))</f>
        <v>0</v>
      </c>
      <c r="AI54" s="59"/>
    </row>
    <row r="55" spans="1:35" ht="28.5">
      <c r="A55" s="240">
        <f t="shared" si="6"/>
        <v>48</v>
      </c>
      <c r="B55" s="295" t="str">
        <f>IF(ISBLANK($M55),"",VLOOKUP($M55,サマリ_メンバ!$A$7:$Q$446,5,FALSE))</f>
        <v>STAR_MF</v>
      </c>
      <c r="C55" s="295" t="str">
        <f>IF(ISBLANK($M55),"",VLOOKUP($M55,サマリ_メンバ!$A$7:$Q$446,6,FALSE)&amp;"")</f>
        <v>MFデザイン</v>
      </c>
      <c r="D55" s="295" t="str">
        <f>IF(ISBLANK($M55),"",VLOOKUP($M55,サマリ_メンバ!$A$7:$Q$446,7,FALSE)&amp;"")</f>
        <v>テーマ対応</v>
      </c>
      <c r="E55" s="295" t="str">
        <f>IF(ISBLANK($M55),"",VLOOKUP($M55,サマリ_メンバ!$A$7:$Q$446,8,FALSE)&amp;"")</f>
        <v>新規</v>
      </c>
      <c r="F55" s="295" t="str">
        <f>IF(ISBLANK($M55),"",VLOOKUP($M55,サマリ_メンバ!$A$7:$Q$446,9,FALSE)&amp;"")</f>
        <v/>
      </c>
      <c r="G55" s="295" t="str">
        <f>IF(ISBLANK($M55),"",VLOOKUP($M55,サマリ_メンバ!$A$7:$Q$446,10,FALSE)&amp;"")</f>
        <v/>
      </c>
      <c r="H55" s="295" t="str">
        <f>IF(ISBLANK($M55),"",VLOOKUP($M55,サマリ_メンバ!$A$7:$Q$446,11,FALSE)&amp;"")</f>
        <v/>
      </c>
      <c r="I55" s="295" t="str">
        <f>IF(ISBLANK($M55),"",VLOOKUP($M55,サマリ_メンバ!$A$7:$Q$446,12,FALSE)&amp;"")</f>
        <v/>
      </c>
      <c r="J55" s="295" t="str">
        <f>IF(ISBLANK($M55),"",VLOOKUP($M55,サマリ_メンバ!$A$7:$Q$446,13,FALSE)&amp;"")</f>
        <v/>
      </c>
      <c r="K55" s="295" t="str">
        <f>IF(ISBLANK($M55),"",VLOOKUP($M55,サマリ_メンバ!$A$7:$Q$446,14,FALSE)&amp;"")</f>
        <v/>
      </c>
      <c r="L55" s="295" t="str">
        <f>IF(ISBLANK($M55),"",VLOOKUP($M55,サマリ_メンバ!$A$7:$Q$446,15,FALSE)&amp;"")</f>
        <v>-</v>
      </c>
      <c r="M55" s="133" t="s">
        <v>1226</v>
      </c>
      <c r="N55" s="295" t="str">
        <f>IF(ISBLANK($M55),"",VLOOKUP(M55,サマリ_メンバ!$A$7:$Q$446,17,FALSE))</f>
        <v>新MFの進め方</v>
      </c>
      <c r="O55" s="72">
        <f t="shared" ca="1" si="7"/>
        <v>0</v>
      </c>
      <c r="P55" s="90"/>
      <c r="Q55" s="281">
        <f ca="1">IF(ISBLANK($M55),"-",IF($C$2&amp;$D$2="当月MW","-",SUMIFS(INDIRECT($B$2&amp;$C$2&amp;$D$2),INDIRECT(Q$5),Q$6,サマリ_メンバ!$P$7:$P$446,$M55)))</f>
        <v>0</v>
      </c>
      <c r="R55" s="281">
        <f ca="1">IF(ISBLANK($M55),"-",IF($C$2&amp;$D$2="当月MW","-",SUMIFS(INDIRECT($B$2&amp;$C$2&amp;$D$2),INDIRECT(R$5),R$6,サマリ_メンバ!$P$7:$P$446,$M55)))</f>
        <v>0</v>
      </c>
      <c r="S55" s="281">
        <f ca="1">IF(ISBLANK($M55),"-",IF($C$2&amp;$D$2="当月MW","-",SUMIFS(INDIRECT($B$2&amp;$C$2&amp;$D$2),INDIRECT(S$5),S$6,サマリ_メンバ!$P$7:$P$446,$M55)))</f>
        <v>0</v>
      </c>
      <c r="T55" s="281">
        <f ca="1">IF(ISBLANK($M55),"-",IF($C$2&amp;$D$2="当月MW","-",SUMIFS(INDIRECT($B$2&amp;$C$2&amp;$D$2),INDIRECT(T$5),T$6,サマリ_メンバ!$P$7:$P$446,$M55)))</f>
        <v>0</v>
      </c>
      <c r="U55" s="80"/>
      <c r="V55" s="281">
        <f ca="1">IF(ISBLANK($M55),"-",IF($C$2&amp;$D$2="当月MW","-",SUMIFS(INDIRECT($B$2&amp;$C$2&amp;$D$2),INDIRECT(V$5),V$6,サマリ_メンバ!$P$7:$P$446,$M55)))</f>
        <v>0</v>
      </c>
      <c r="W55" s="281">
        <f ca="1">IF(ISBLANK($M55),"-",IF($C$2&amp;$D$2="当月MW","-",SUMIFS(INDIRECT($B$2&amp;$C$2&amp;$D$2),INDIRECT(W$5),W$6,サマリ_メンバ!$P$7:$P$446,$M55)))</f>
        <v>0</v>
      </c>
      <c r="X55" s="281">
        <f ca="1">IF(ISBLANK($M55),"-",IF($C$2&amp;$D$2="当月MW","-",SUMIFS(INDIRECT($B$2&amp;$C$2&amp;$D$2),INDIRECT(X$5),X$6,サマリ_メンバ!$P$7:$P$446,$M55)))</f>
        <v>0</v>
      </c>
      <c r="Y55" s="281">
        <f ca="1">IF(ISBLANK($M55),"-",IF($C$2&amp;$D$2="当月MW","-",SUMIFS(INDIRECT($B$2&amp;$C$2&amp;$D$2),INDIRECT(Y$5),Y$6,サマリ_メンバ!$P$7:$P$446,$M55)))</f>
        <v>0</v>
      </c>
      <c r="Z55" s="281">
        <f ca="1">IF(ISBLANK($M55),"-",IF($C$2&amp;$D$2="当月MW","-",SUMIFS(INDIRECT($B$2&amp;$C$2&amp;$D$2),INDIRECT(Z$5),Z$6,サマリ_メンバ!$P$7:$P$446,$M55)))</f>
        <v>0</v>
      </c>
      <c r="AA55" s="281">
        <f ca="1">IF(ISBLANK($M55),"-",IF($C$2&amp;$D$2="当月MW","-",SUMIFS(INDIRECT($B$2&amp;$C$2&amp;$D$2),INDIRECT(AA$5),AA$6,サマリ_メンバ!$P$7:$P$446,$M55)))</f>
        <v>0</v>
      </c>
      <c r="AB55" s="281">
        <f ca="1">IF(ISBLANK($M55),"-",IF($C$2&amp;$D$2="当月MW","-",SUMIFS(INDIRECT($B$2&amp;$C$2&amp;$D$2),INDIRECT(AB$5),AB$6,サマリ_メンバ!$P$7:$P$446,$M55)))</f>
        <v>0</v>
      </c>
      <c r="AC55" s="281">
        <f ca="1">IF(ISBLANK($M55),"-",IF($C$2&amp;$D$2="当月MW","-",SUMIFS(INDIRECT($B$2&amp;$C$2&amp;$D$2),INDIRECT(AC$5),AC$6,サマリ_メンバ!$P$7:$P$446,$M55)))</f>
        <v>0</v>
      </c>
      <c r="AD55" s="281">
        <f ca="1">IF(ISBLANK($M55),"-",IF($C$2&amp;$D$2="当月MW","-",SUMIFS(INDIRECT($B$2&amp;$C$2&amp;$D$2),INDIRECT(AD$5),AD$6,サマリ_メンバ!$P$7:$P$446,$M55)))</f>
        <v>0</v>
      </c>
      <c r="AE55" s="281">
        <f ca="1">IF(ISBLANK($M55),"-",IF($C$2&amp;$D$2="当月MW","-",SUMIFS(INDIRECT($B$2&amp;$C$2&amp;$D$2),INDIRECT(AE$5),AE$6,サマリ_メンバ!$P$7:$P$446,$M55)))</f>
        <v>0</v>
      </c>
      <c r="AF55" s="281">
        <f ca="1">IF(ISBLANK($M55),"-",IF($C$2&amp;$D$2="当月MW","-",SUMIFS(INDIRECT($B$2&amp;$C$2&amp;$D$2),INDIRECT(AF$5),AF$6,サマリ_メンバ!$P$7:$P$446,$M55)))</f>
        <v>0</v>
      </c>
      <c r="AG55" s="281">
        <f ca="1">IF(ISBLANK($M55),"-",IF($C$2&amp;$D$2="当月MW","-",SUMIFS(INDIRECT($B$2&amp;$C$2&amp;$D$2),INDIRECT(AG$5),AG$6,サマリ_メンバ!$P$7:$P$446,$M55)))</f>
        <v>0</v>
      </c>
      <c r="AH55" s="281">
        <f ca="1">IF(ISBLANK($M55),"-",IF($C$2&amp;$D$2="当月MW","-",SUMIFS(INDIRECT($B$2&amp;$C$2&amp;$D$2),INDIRECT(AH$5),AH$6,サマリ_メンバ!$P$7:$P$446,$M55)))</f>
        <v>0</v>
      </c>
      <c r="AI55" s="59"/>
    </row>
    <row r="56" spans="1:35" ht="28.5">
      <c r="A56" s="240">
        <f t="shared" si="6"/>
        <v>49</v>
      </c>
      <c r="B56" s="295" t="str">
        <f>IF(ISBLANK($M56),"",VLOOKUP($M56,サマリ_メンバ!$A$7:$Q$446,5,FALSE))</f>
        <v>STAR_MF</v>
      </c>
      <c r="C56" s="295" t="str">
        <f>IF(ISBLANK($M56),"",VLOOKUP($M56,サマリ_メンバ!$A$7:$Q$446,6,FALSE)&amp;"")</f>
        <v>社内業務</v>
      </c>
      <c r="D56" s="295" t="str">
        <f>IF(ISBLANK($M56),"",VLOOKUP($M56,サマリ_メンバ!$A$7:$Q$446,7,FALSE)&amp;"")</f>
        <v>雑務</v>
      </c>
      <c r="E56" s="295" t="str">
        <f>IF(ISBLANK($M56),"",VLOOKUP($M56,サマリ_メンバ!$A$7:$Q$446,8,FALSE)&amp;"")</f>
        <v/>
      </c>
      <c r="F56" s="295" t="str">
        <f>IF(ISBLANK($M56),"",VLOOKUP($M56,サマリ_メンバ!$A$7:$Q$446,9,FALSE)&amp;"")</f>
        <v/>
      </c>
      <c r="G56" s="295" t="str">
        <f>IF(ISBLANK($M56),"",VLOOKUP($M56,サマリ_メンバ!$A$7:$Q$446,10,FALSE)&amp;"")</f>
        <v/>
      </c>
      <c r="H56" s="295" t="str">
        <f>IF(ISBLANK($M56),"",VLOOKUP($M56,サマリ_メンバ!$A$7:$Q$446,11,FALSE)&amp;"")</f>
        <v/>
      </c>
      <c r="I56" s="295" t="str">
        <f>IF(ISBLANK($M56),"",VLOOKUP($M56,サマリ_メンバ!$A$7:$Q$446,12,FALSE)&amp;"")</f>
        <v/>
      </c>
      <c r="J56" s="295" t="str">
        <f>IF(ISBLANK($M56),"",VLOOKUP($M56,サマリ_メンバ!$A$7:$Q$446,13,FALSE)&amp;"")</f>
        <v/>
      </c>
      <c r="K56" s="295" t="str">
        <f>IF(ISBLANK($M56),"",VLOOKUP($M56,サマリ_メンバ!$A$7:$Q$446,14,FALSE)&amp;"")</f>
        <v/>
      </c>
      <c r="L56" s="295" t="str">
        <f>IF(ISBLANK($M56),"",VLOOKUP($M56,サマリ_メンバ!$A$7:$Q$446,15,FALSE)&amp;"")</f>
        <v>-</v>
      </c>
      <c r="M56" s="133" t="s">
        <v>673</v>
      </c>
      <c r="N56" s="295" t="str">
        <f>IF(ISBLANK($M56),"",VLOOKUP(M56,サマリ_メンバ!$A$7:$Q$446,17,FALSE))</f>
        <v>tsubaki棚卸し</v>
      </c>
      <c r="O56" s="72">
        <f t="shared" ca="1" si="7"/>
        <v>0</v>
      </c>
      <c r="P56" s="90"/>
      <c r="Q56" s="281">
        <f ca="1">IF(ISBLANK($M56),"-",IF($C$2&amp;$D$2="当月MW","-",SUMIFS(INDIRECT($B$2&amp;$C$2&amp;$D$2),INDIRECT(Q$5),Q$6,サマリ_メンバ!$P$7:$P$446,$M56)))</f>
        <v>0</v>
      </c>
      <c r="R56" s="281">
        <f ca="1">IF(ISBLANK($M56),"-",IF($C$2&amp;$D$2="当月MW","-",SUMIFS(INDIRECT($B$2&amp;$C$2&amp;$D$2),INDIRECT(R$5),R$6,サマリ_メンバ!$P$7:$P$446,$M56)))</f>
        <v>0</v>
      </c>
      <c r="S56" s="281">
        <f ca="1">IF(ISBLANK($M56),"-",IF($C$2&amp;$D$2="当月MW","-",SUMIFS(INDIRECT($B$2&amp;$C$2&amp;$D$2),INDIRECT(S$5),S$6,サマリ_メンバ!$P$7:$P$446,$M56)))</f>
        <v>0</v>
      </c>
      <c r="T56" s="281">
        <f ca="1">IF(ISBLANK($M56),"-",IF($C$2&amp;$D$2="当月MW","-",SUMIFS(INDIRECT($B$2&amp;$C$2&amp;$D$2),INDIRECT(T$5),T$6,サマリ_メンバ!$P$7:$P$446,$M56)))</f>
        <v>0</v>
      </c>
      <c r="U56" s="80"/>
      <c r="V56" s="281">
        <f ca="1">IF(ISBLANK($M56),"-",IF($C$2&amp;$D$2="当月MW","-",SUMIFS(INDIRECT($B$2&amp;$C$2&amp;$D$2),INDIRECT(V$5),V$6,サマリ_メンバ!$P$7:$P$446,$M56)))</f>
        <v>0</v>
      </c>
      <c r="W56" s="281">
        <f ca="1">IF(ISBLANK($M56),"-",IF($C$2&amp;$D$2="当月MW","-",SUMIFS(INDIRECT($B$2&amp;$C$2&amp;$D$2),INDIRECT(W$5),W$6,サマリ_メンバ!$P$7:$P$446,$M56)))</f>
        <v>0</v>
      </c>
      <c r="X56" s="281">
        <f ca="1">IF(ISBLANK($M56),"-",IF($C$2&amp;$D$2="当月MW","-",SUMIFS(INDIRECT($B$2&amp;$C$2&amp;$D$2),INDIRECT(X$5),X$6,サマリ_メンバ!$P$7:$P$446,$M56)))</f>
        <v>0</v>
      </c>
      <c r="Y56" s="281">
        <f ca="1">IF(ISBLANK($M56),"-",IF($C$2&amp;$D$2="当月MW","-",SUMIFS(INDIRECT($B$2&amp;$C$2&amp;$D$2),INDIRECT(Y$5),Y$6,サマリ_メンバ!$P$7:$P$446,$M56)))</f>
        <v>0</v>
      </c>
      <c r="Z56" s="281">
        <f ca="1">IF(ISBLANK($M56),"-",IF($C$2&amp;$D$2="当月MW","-",SUMIFS(INDIRECT($B$2&amp;$C$2&amp;$D$2),INDIRECT(Z$5),Z$6,サマリ_メンバ!$P$7:$P$446,$M56)))</f>
        <v>0</v>
      </c>
      <c r="AA56" s="281">
        <f ca="1">IF(ISBLANK($M56),"-",IF($C$2&amp;$D$2="当月MW","-",SUMIFS(INDIRECT($B$2&amp;$C$2&amp;$D$2),INDIRECT(AA$5),AA$6,サマリ_メンバ!$P$7:$P$446,$M56)))</f>
        <v>0</v>
      </c>
      <c r="AB56" s="281">
        <f ca="1">IF(ISBLANK($M56),"-",IF($C$2&amp;$D$2="当月MW","-",SUMIFS(INDIRECT($B$2&amp;$C$2&amp;$D$2),INDIRECT(AB$5),AB$6,サマリ_メンバ!$P$7:$P$446,$M56)))</f>
        <v>0</v>
      </c>
      <c r="AC56" s="281">
        <f ca="1">IF(ISBLANK($M56),"-",IF($C$2&amp;$D$2="当月MW","-",SUMIFS(INDIRECT($B$2&amp;$C$2&amp;$D$2),INDIRECT(AC$5),AC$6,サマリ_メンバ!$P$7:$P$446,$M56)))</f>
        <v>0</v>
      </c>
      <c r="AD56" s="281">
        <f ca="1">IF(ISBLANK($M56),"-",IF($C$2&amp;$D$2="当月MW","-",SUMIFS(INDIRECT($B$2&amp;$C$2&amp;$D$2),INDIRECT(AD$5),AD$6,サマリ_メンバ!$P$7:$P$446,$M56)))</f>
        <v>0</v>
      </c>
      <c r="AE56" s="281">
        <f ca="1">IF(ISBLANK($M56),"-",IF($C$2&amp;$D$2="当月MW","-",SUMIFS(INDIRECT($B$2&amp;$C$2&amp;$D$2),INDIRECT(AE$5),AE$6,サマリ_メンバ!$P$7:$P$446,$M56)))</f>
        <v>0</v>
      </c>
      <c r="AF56" s="281">
        <f ca="1">IF(ISBLANK($M56),"-",IF($C$2&amp;$D$2="当月MW","-",SUMIFS(INDIRECT($B$2&amp;$C$2&amp;$D$2),INDIRECT(AF$5),AF$6,サマリ_メンバ!$P$7:$P$446,$M56)))</f>
        <v>0</v>
      </c>
      <c r="AG56" s="281">
        <f ca="1">IF(ISBLANK($M56),"-",IF($C$2&amp;$D$2="当月MW","-",SUMIFS(INDIRECT($B$2&amp;$C$2&amp;$D$2),INDIRECT(AG$5),AG$6,サマリ_メンバ!$P$7:$P$446,$M56)))</f>
        <v>0</v>
      </c>
      <c r="AH56" s="281">
        <f ca="1">IF(ISBLANK($M56),"-",IF($C$2&amp;$D$2="当月MW","-",SUMIFS(INDIRECT($B$2&amp;$C$2&amp;$D$2),INDIRECT(AH$5),AH$6,サマリ_メンバ!$P$7:$P$446,$M56)))</f>
        <v>0</v>
      </c>
      <c r="AI56" s="59"/>
    </row>
    <row r="57" spans="1:35" ht="28.5">
      <c r="A57" s="240">
        <f t="shared" si="6"/>
        <v>50</v>
      </c>
      <c r="B57" s="295" t="str">
        <f>IF(ISBLANK($M57),"",VLOOKUP($M57,サマリ_メンバ!$A$7:$Q$446,5,FALSE))</f>
        <v>SMII</v>
      </c>
      <c r="C57" s="295" t="str">
        <f>IF(ISBLANK($M57),"",VLOOKUP($M57,サマリ_メンバ!$A$7:$Q$446,6,FALSE)&amp;"")</f>
        <v>生保Web</v>
      </c>
      <c r="D57" s="295" t="str">
        <f>IF(ISBLANK($M57),"",VLOOKUP($M57,サマリ_メンバ!$A$7:$Q$446,7,FALSE)&amp;"")</f>
        <v>課題QA対応</v>
      </c>
      <c r="E57" s="295" t="str">
        <f>IF(ISBLANK($M57),"",VLOOKUP($M57,サマリ_メンバ!$A$7:$Q$446,8,FALSE)&amp;"")</f>
        <v/>
      </c>
      <c r="F57" s="295" t="str">
        <f>IF(ISBLANK($M57),"",VLOOKUP($M57,サマリ_メンバ!$A$7:$Q$446,9,FALSE)&amp;"")</f>
        <v/>
      </c>
      <c r="G57" s="295" t="str">
        <f>IF(ISBLANK($M57),"",VLOOKUP($M57,サマリ_メンバ!$A$7:$Q$446,10,FALSE)&amp;"")</f>
        <v/>
      </c>
      <c r="H57" s="295" t="str">
        <f>IF(ISBLANK($M57),"",VLOOKUP($M57,サマリ_メンバ!$A$7:$Q$446,11,FALSE)&amp;"")</f>
        <v/>
      </c>
      <c r="I57" s="295" t="str">
        <f>IF(ISBLANK($M57),"",VLOOKUP($M57,サマリ_メンバ!$A$7:$Q$446,12,FALSE)&amp;"")</f>
        <v/>
      </c>
      <c r="J57" s="295" t="str">
        <f>IF(ISBLANK($M57),"",VLOOKUP($M57,サマリ_メンバ!$A$7:$Q$446,13,FALSE)&amp;"")</f>
        <v/>
      </c>
      <c r="K57" s="295" t="str">
        <f>IF(ISBLANK($M57),"",VLOOKUP($M57,サマリ_メンバ!$A$7:$Q$446,14,FALSE)&amp;"")</f>
        <v/>
      </c>
      <c r="L57" s="295" t="str">
        <f>IF(ISBLANK($M57),"",VLOOKUP($M57,サマリ_メンバ!$A$7:$Q$446,15,FALSE)&amp;"")</f>
        <v>-</v>
      </c>
      <c r="M57" s="133" t="s">
        <v>629</v>
      </c>
      <c r="N57" s="295" t="str">
        <f>IF(ISBLANK($M57),"",VLOOKUP(M57,サマリ_メンバ!$A$7:$Q$446,17,FALSE))</f>
        <v>[2] html → xhtml変換ツール作成</v>
      </c>
      <c r="O57" s="72">
        <f t="shared" ca="1" si="7"/>
        <v>0</v>
      </c>
      <c r="P57" s="90"/>
      <c r="Q57" s="281">
        <f ca="1">IF(ISBLANK($M57),"-",IF($C$2&amp;$D$2="当月MW","-",SUMIFS(INDIRECT($B$2&amp;$C$2&amp;$D$2),INDIRECT(Q$5),Q$6,サマリ_メンバ!$P$7:$P$446,$M57)))</f>
        <v>0</v>
      </c>
      <c r="R57" s="281">
        <f ca="1">IF(ISBLANK($M57),"-",IF($C$2&amp;$D$2="当月MW","-",SUMIFS(INDIRECT($B$2&amp;$C$2&amp;$D$2),INDIRECT(R$5),R$6,サマリ_メンバ!$P$7:$P$446,$M57)))</f>
        <v>0</v>
      </c>
      <c r="S57" s="281">
        <f ca="1">IF(ISBLANK($M57),"-",IF($C$2&amp;$D$2="当月MW","-",SUMIFS(INDIRECT($B$2&amp;$C$2&amp;$D$2),INDIRECT(S$5),S$6,サマリ_メンバ!$P$7:$P$446,$M57)))</f>
        <v>0</v>
      </c>
      <c r="T57" s="281">
        <f ca="1">IF(ISBLANK($M57),"-",IF($C$2&amp;$D$2="当月MW","-",SUMIFS(INDIRECT($B$2&amp;$C$2&amp;$D$2),INDIRECT(T$5),T$6,サマリ_メンバ!$P$7:$P$446,$M57)))</f>
        <v>0</v>
      </c>
      <c r="U57" s="80"/>
      <c r="V57" s="281">
        <f ca="1">IF(ISBLANK($M57),"-",IF($C$2&amp;$D$2="当月MW","-",SUMIFS(INDIRECT($B$2&amp;$C$2&amp;$D$2),INDIRECT(V$5),V$6,サマリ_メンバ!$P$7:$P$446,$M57)))</f>
        <v>0</v>
      </c>
      <c r="W57" s="281">
        <f ca="1">IF(ISBLANK($M57),"-",IF($C$2&amp;$D$2="当月MW","-",SUMIFS(INDIRECT($B$2&amp;$C$2&amp;$D$2),INDIRECT(W$5),W$6,サマリ_メンバ!$P$7:$P$446,$M57)))</f>
        <v>0</v>
      </c>
      <c r="X57" s="281">
        <f ca="1">IF(ISBLANK($M57),"-",IF($C$2&amp;$D$2="当月MW","-",SUMIFS(INDIRECT($B$2&amp;$C$2&amp;$D$2),INDIRECT(X$5),X$6,サマリ_メンバ!$P$7:$P$446,$M57)))</f>
        <v>0</v>
      </c>
      <c r="Y57" s="281">
        <f ca="1">IF(ISBLANK($M57),"-",IF($C$2&amp;$D$2="当月MW","-",SUMIFS(INDIRECT($B$2&amp;$C$2&amp;$D$2),INDIRECT(Y$5),Y$6,サマリ_メンバ!$P$7:$P$446,$M57)))</f>
        <v>0</v>
      </c>
      <c r="Z57" s="281">
        <f ca="1">IF(ISBLANK($M57),"-",IF($C$2&amp;$D$2="当月MW","-",SUMIFS(INDIRECT($B$2&amp;$C$2&amp;$D$2),INDIRECT(Z$5),Z$6,サマリ_メンバ!$P$7:$P$446,$M57)))</f>
        <v>0</v>
      </c>
      <c r="AA57" s="281">
        <f ca="1">IF(ISBLANK($M57),"-",IF($C$2&amp;$D$2="当月MW","-",SUMIFS(INDIRECT($B$2&amp;$C$2&amp;$D$2),INDIRECT(AA$5),AA$6,サマリ_メンバ!$P$7:$P$446,$M57)))</f>
        <v>0</v>
      </c>
      <c r="AB57" s="281">
        <f ca="1">IF(ISBLANK($M57),"-",IF($C$2&amp;$D$2="当月MW","-",SUMIFS(INDIRECT($B$2&amp;$C$2&amp;$D$2),INDIRECT(AB$5),AB$6,サマリ_メンバ!$P$7:$P$446,$M57)))</f>
        <v>0</v>
      </c>
      <c r="AC57" s="281">
        <f ca="1">IF(ISBLANK($M57),"-",IF($C$2&amp;$D$2="当月MW","-",SUMIFS(INDIRECT($B$2&amp;$C$2&amp;$D$2),INDIRECT(AC$5),AC$6,サマリ_メンバ!$P$7:$P$446,$M57)))</f>
        <v>0</v>
      </c>
      <c r="AD57" s="281">
        <f ca="1">IF(ISBLANK($M57),"-",IF($C$2&amp;$D$2="当月MW","-",SUMIFS(INDIRECT($B$2&amp;$C$2&amp;$D$2),INDIRECT(AD$5),AD$6,サマリ_メンバ!$P$7:$P$446,$M57)))</f>
        <v>0</v>
      </c>
      <c r="AE57" s="281">
        <f ca="1">IF(ISBLANK($M57),"-",IF($C$2&amp;$D$2="当月MW","-",SUMIFS(INDIRECT($B$2&amp;$C$2&amp;$D$2),INDIRECT(AE$5),AE$6,サマリ_メンバ!$P$7:$P$446,$M57)))</f>
        <v>0</v>
      </c>
      <c r="AF57" s="281">
        <f ca="1">IF(ISBLANK($M57),"-",IF($C$2&amp;$D$2="当月MW","-",SUMIFS(INDIRECT($B$2&amp;$C$2&amp;$D$2),INDIRECT(AF$5),AF$6,サマリ_メンバ!$P$7:$P$446,$M57)))</f>
        <v>0</v>
      </c>
      <c r="AG57" s="281">
        <f ca="1">IF(ISBLANK($M57),"-",IF($C$2&amp;$D$2="当月MW","-",SUMIFS(INDIRECT($B$2&amp;$C$2&amp;$D$2),INDIRECT(AG$5),AG$6,サマリ_メンバ!$P$7:$P$446,$M57)))</f>
        <v>0</v>
      </c>
      <c r="AH57" s="281">
        <f ca="1">IF(ISBLANK($M57),"-",IF($C$2&amp;$D$2="当月MW","-",SUMIFS(INDIRECT($B$2&amp;$C$2&amp;$D$2),INDIRECT(AH$5),AH$6,サマリ_メンバ!$P$7:$P$446,$M57)))</f>
        <v>0</v>
      </c>
      <c r="AI57" s="59"/>
    </row>
    <row r="58" spans="1:35" ht="28.5">
      <c r="A58" s="240">
        <f t="shared" si="6"/>
        <v>51</v>
      </c>
      <c r="B58" s="295" t="str">
        <f>IF(ISBLANK($M58),"",VLOOKUP($M58,サマリ_メンバ!$A$7:$Q$446,5,FALSE))</f>
        <v>SMII</v>
      </c>
      <c r="C58" s="295" t="str">
        <f>IF(ISBLANK($M58),"",VLOOKUP($M58,サマリ_メンバ!$A$7:$Q$446,6,FALSE)&amp;"")</f>
        <v>生保Web</v>
      </c>
      <c r="D58" s="295" t="str">
        <f>IF(ISBLANK($M58),"",VLOOKUP($M58,サマリ_メンバ!$A$7:$Q$446,7,FALSE)&amp;"")</f>
        <v>課題QA対応</v>
      </c>
      <c r="E58" s="295" t="str">
        <f>IF(ISBLANK($M58),"",VLOOKUP($M58,サマリ_メンバ!$A$7:$Q$446,8,FALSE)&amp;"")</f>
        <v/>
      </c>
      <c r="F58" s="295" t="str">
        <f>IF(ISBLANK($M58),"",VLOOKUP($M58,サマリ_メンバ!$A$7:$Q$446,9,FALSE)&amp;"")</f>
        <v/>
      </c>
      <c r="G58" s="295" t="str">
        <f>IF(ISBLANK($M58),"",VLOOKUP($M58,サマリ_メンバ!$A$7:$Q$446,10,FALSE)&amp;"")</f>
        <v/>
      </c>
      <c r="H58" s="295" t="str">
        <f>IF(ISBLANK($M58),"",VLOOKUP($M58,サマリ_メンバ!$A$7:$Q$446,11,FALSE)&amp;"")</f>
        <v/>
      </c>
      <c r="I58" s="295" t="str">
        <f>IF(ISBLANK($M58),"",VLOOKUP($M58,サマリ_メンバ!$A$7:$Q$446,12,FALSE)&amp;"")</f>
        <v/>
      </c>
      <c r="J58" s="295" t="str">
        <f>IF(ISBLANK($M58),"",VLOOKUP($M58,サマリ_メンバ!$A$7:$Q$446,13,FALSE)&amp;"")</f>
        <v/>
      </c>
      <c r="K58" s="295" t="str">
        <f>IF(ISBLANK($M58),"",VLOOKUP($M58,サマリ_メンバ!$A$7:$Q$446,14,FALSE)&amp;"")</f>
        <v/>
      </c>
      <c r="L58" s="295" t="str">
        <f>IF(ISBLANK($M58),"",VLOOKUP($M58,サマリ_メンバ!$A$7:$Q$446,15,FALSE)&amp;"")</f>
        <v>-</v>
      </c>
      <c r="M58" s="133" t="s">
        <v>706</v>
      </c>
      <c r="N58" s="295" t="str">
        <f>IF(ISBLANK($M58),"",VLOOKUP(M58,サマリ_メンバ!$A$7:$Q$446,17,FALSE))</f>
        <v>[201901～03]レガシーブラウザ対応（フェーズ1）</v>
      </c>
      <c r="O58" s="72">
        <f t="shared" ca="1" si="7"/>
        <v>0</v>
      </c>
      <c r="P58" s="90"/>
      <c r="Q58" s="281">
        <f ca="1">IF(ISBLANK($M58),"-",IF($C$2&amp;$D$2="当月MW","-",SUMIFS(INDIRECT($B$2&amp;$C$2&amp;$D$2),INDIRECT(Q$5),Q$6,サマリ_メンバ!$P$7:$P$446,$M58)))</f>
        <v>0</v>
      </c>
      <c r="R58" s="281">
        <f ca="1">IF(ISBLANK($M58),"-",IF($C$2&amp;$D$2="当月MW","-",SUMIFS(INDIRECT($B$2&amp;$C$2&amp;$D$2),INDIRECT(R$5),R$6,サマリ_メンバ!$P$7:$P$446,$M58)))</f>
        <v>0</v>
      </c>
      <c r="S58" s="281">
        <f ca="1">IF(ISBLANK($M58),"-",IF($C$2&amp;$D$2="当月MW","-",SUMIFS(INDIRECT($B$2&amp;$C$2&amp;$D$2),INDIRECT(S$5),S$6,サマリ_メンバ!$P$7:$P$446,$M58)))</f>
        <v>0</v>
      </c>
      <c r="T58" s="281">
        <f ca="1">IF(ISBLANK($M58),"-",IF($C$2&amp;$D$2="当月MW","-",SUMIFS(INDIRECT($B$2&amp;$C$2&amp;$D$2),INDIRECT(T$5),T$6,サマリ_メンバ!$P$7:$P$446,$M58)))</f>
        <v>0</v>
      </c>
      <c r="U58" s="80"/>
      <c r="V58" s="281">
        <f ca="1">IF(ISBLANK($M58),"-",IF($C$2&amp;$D$2="当月MW","-",SUMIFS(INDIRECT($B$2&amp;$C$2&amp;$D$2),INDIRECT(V$5),V$6,サマリ_メンバ!$P$7:$P$446,$M58)))</f>
        <v>0</v>
      </c>
      <c r="W58" s="281">
        <f ca="1">IF(ISBLANK($M58),"-",IF($C$2&amp;$D$2="当月MW","-",SUMIFS(INDIRECT($B$2&amp;$C$2&amp;$D$2),INDIRECT(W$5),W$6,サマリ_メンバ!$P$7:$P$446,$M58)))</f>
        <v>0</v>
      </c>
      <c r="X58" s="281">
        <f ca="1">IF(ISBLANK($M58),"-",IF($C$2&amp;$D$2="当月MW","-",SUMIFS(INDIRECT($B$2&amp;$C$2&amp;$D$2),INDIRECT(X$5),X$6,サマリ_メンバ!$P$7:$P$446,$M58)))</f>
        <v>0</v>
      </c>
      <c r="Y58" s="281">
        <f ca="1">IF(ISBLANK($M58),"-",IF($C$2&amp;$D$2="当月MW","-",SUMIFS(INDIRECT($B$2&amp;$C$2&amp;$D$2),INDIRECT(Y$5),Y$6,サマリ_メンバ!$P$7:$P$446,$M58)))</f>
        <v>0</v>
      </c>
      <c r="Z58" s="281">
        <f ca="1">IF(ISBLANK($M58),"-",IF($C$2&amp;$D$2="当月MW","-",SUMIFS(INDIRECT($B$2&amp;$C$2&amp;$D$2),INDIRECT(Z$5),Z$6,サマリ_メンバ!$P$7:$P$446,$M58)))</f>
        <v>0</v>
      </c>
      <c r="AA58" s="281">
        <f ca="1">IF(ISBLANK($M58),"-",IF($C$2&amp;$D$2="当月MW","-",SUMIFS(INDIRECT($B$2&amp;$C$2&amp;$D$2),INDIRECT(AA$5),AA$6,サマリ_メンバ!$P$7:$P$446,$M58)))</f>
        <v>0</v>
      </c>
      <c r="AB58" s="281">
        <f ca="1">IF(ISBLANK($M58),"-",IF($C$2&amp;$D$2="当月MW","-",SUMIFS(INDIRECT($B$2&amp;$C$2&amp;$D$2),INDIRECT(AB$5),AB$6,サマリ_メンバ!$P$7:$P$446,$M58)))</f>
        <v>0</v>
      </c>
      <c r="AC58" s="281">
        <f ca="1">IF(ISBLANK($M58),"-",IF($C$2&amp;$D$2="当月MW","-",SUMIFS(INDIRECT($B$2&amp;$C$2&amp;$D$2),INDIRECT(AC$5),AC$6,サマリ_メンバ!$P$7:$P$446,$M58)))</f>
        <v>0</v>
      </c>
      <c r="AD58" s="281">
        <f ca="1">IF(ISBLANK($M58),"-",IF($C$2&amp;$D$2="当月MW","-",SUMIFS(INDIRECT($B$2&amp;$C$2&amp;$D$2),INDIRECT(AD$5),AD$6,サマリ_メンバ!$P$7:$P$446,$M58)))</f>
        <v>0</v>
      </c>
      <c r="AE58" s="281">
        <f ca="1">IF(ISBLANK($M58),"-",IF($C$2&amp;$D$2="当月MW","-",SUMIFS(INDIRECT($B$2&amp;$C$2&amp;$D$2),INDIRECT(AE$5),AE$6,サマリ_メンバ!$P$7:$P$446,$M58)))</f>
        <v>0</v>
      </c>
      <c r="AF58" s="281">
        <f ca="1">IF(ISBLANK($M58),"-",IF($C$2&amp;$D$2="当月MW","-",SUMIFS(INDIRECT($B$2&amp;$C$2&amp;$D$2),INDIRECT(AF$5),AF$6,サマリ_メンバ!$P$7:$P$446,$M58)))</f>
        <v>0</v>
      </c>
      <c r="AG58" s="281">
        <f ca="1">IF(ISBLANK($M58),"-",IF($C$2&amp;$D$2="当月MW","-",SUMIFS(INDIRECT($B$2&amp;$C$2&amp;$D$2),INDIRECT(AG$5),AG$6,サマリ_メンバ!$P$7:$P$446,$M58)))</f>
        <v>0</v>
      </c>
      <c r="AH58" s="281">
        <f ca="1">IF(ISBLANK($M58),"-",IF($C$2&amp;$D$2="当月MW","-",SUMIFS(INDIRECT($B$2&amp;$C$2&amp;$D$2),INDIRECT(AH$5),AH$6,サマリ_メンバ!$P$7:$P$446,$M58)))</f>
        <v>0</v>
      </c>
      <c r="AI58" s="59"/>
    </row>
    <row r="59" spans="1:35" ht="28.5">
      <c r="A59" s="240">
        <f t="shared" si="6"/>
        <v>52</v>
      </c>
      <c r="B59" s="295" t="str">
        <f>IF(ISBLANK($M59),"",VLOOKUP($M59,サマリ_メンバ!$A$7:$Q$446,5,FALSE))</f>
        <v>SMII</v>
      </c>
      <c r="C59" s="295" t="str">
        <f>IF(ISBLANK($M59),"",VLOOKUP($M59,サマリ_メンバ!$A$7:$Q$446,6,FALSE)&amp;"")</f>
        <v>生保Web</v>
      </c>
      <c r="D59" s="295" t="str">
        <f>IF(ISBLANK($M59),"",VLOOKUP($M59,サマリ_メンバ!$A$7:$Q$446,7,FALSE)&amp;"")</f>
        <v>課題QA対応</v>
      </c>
      <c r="E59" s="295" t="str">
        <f>IF(ISBLANK($M59),"",VLOOKUP($M59,サマリ_メンバ!$A$7:$Q$446,8,FALSE)&amp;"")</f>
        <v/>
      </c>
      <c r="F59" s="295" t="str">
        <f>IF(ISBLANK($M59),"",VLOOKUP($M59,サマリ_メンバ!$A$7:$Q$446,9,FALSE)&amp;"")</f>
        <v/>
      </c>
      <c r="G59" s="295" t="str">
        <f>IF(ISBLANK($M59),"",VLOOKUP($M59,サマリ_メンバ!$A$7:$Q$446,10,FALSE)&amp;"")</f>
        <v/>
      </c>
      <c r="H59" s="295" t="str">
        <f>IF(ISBLANK($M59),"",VLOOKUP($M59,サマリ_メンバ!$A$7:$Q$446,11,FALSE)&amp;"")</f>
        <v/>
      </c>
      <c r="I59" s="295" t="str">
        <f>IF(ISBLANK($M59),"",VLOOKUP($M59,サマリ_メンバ!$A$7:$Q$446,12,FALSE)&amp;"")</f>
        <v/>
      </c>
      <c r="J59" s="295" t="str">
        <f>IF(ISBLANK($M59),"",VLOOKUP($M59,サマリ_メンバ!$A$7:$Q$446,13,FALSE)&amp;"")</f>
        <v/>
      </c>
      <c r="K59" s="295" t="str">
        <f>IF(ISBLANK($M59),"",VLOOKUP($M59,サマリ_メンバ!$A$7:$Q$446,14,FALSE)&amp;"")</f>
        <v/>
      </c>
      <c r="L59" s="295" t="str">
        <f>IF(ISBLANK($M59),"",VLOOKUP($M59,サマリ_メンバ!$A$7:$Q$446,15,FALSE)&amp;"")</f>
        <v>-</v>
      </c>
      <c r="M59" s="133" t="s">
        <v>921</v>
      </c>
      <c r="N59" s="295" t="str">
        <f>IF(ISBLANK($M59),"",VLOOKUP(M59,サマリ_メンバ!$A$7:$Q$446,17,FALSE))</f>
        <v>③修正方式検討・ 作業スケジュールの精査</v>
      </c>
      <c r="O59" s="72">
        <f t="shared" ca="1" si="7"/>
        <v>0</v>
      </c>
      <c r="P59" s="90"/>
      <c r="Q59" s="281">
        <f ca="1">IF(ISBLANK($M59),"-",IF($C$2&amp;$D$2="当月MW","-",SUMIFS(INDIRECT($B$2&amp;$C$2&amp;$D$2),INDIRECT(Q$5),Q$6,サマリ_メンバ!$P$7:$P$446,$M59)))</f>
        <v>0</v>
      </c>
      <c r="R59" s="281">
        <f ca="1">IF(ISBLANK($M59),"-",IF($C$2&amp;$D$2="当月MW","-",SUMIFS(INDIRECT($B$2&amp;$C$2&amp;$D$2),INDIRECT(R$5),R$6,サマリ_メンバ!$P$7:$P$446,$M59)))</f>
        <v>0</v>
      </c>
      <c r="S59" s="281">
        <f ca="1">IF(ISBLANK($M59),"-",IF($C$2&amp;$D$2="当月MW","-",SUMIFS(INDIRECT($B$2&amp;$C$2&amp;$D$2),INDIRECT(S$5),S$6,サマリ_メンバ!$P$7:$P$446,$M59)))</f>
        <v>0</v>
      </c>
      <c r="T59" s="281">
        <f ca="1">IF(ISBLANK($M59),"-",IF($C$2&amp;$D$2="当月MW","-",SUMIFS(INDIRECT($B$2&amp;$C$2&amp;$D$2),INDIRECT(T$5),T$6,サマリ_メンバ!$P$7:$P$446,$M59)))</f>
        <v>0</v>
      </c>
      <c r="U59" s="80"/>
      <c r="V59" s="281">
        <f ca="1">IF(ISBLANK($M59),"-",IF($C$2&amp;$D$2="当月MW","-",SUMIFS(INDIRECT($B$2&amp;$C$2&amp;$D$2),INDIRECT(V$5),V$6,サマリ_メンバ!$P$7:$P$446,$M59)))</f>
        <v>0</v>
      </c>
      <c r="W59" s="281">
        <f ca="1">IF(ISBLANK($M59),"-",IF($C$2&amp;$D$2="当月MW","-",SUMIFS(INDIRECT($B$2&amp;$C$2&amp;$D$2),INDIRECT(W$5),W$6,サマリ_メンバ!$P$7:$P$446,$M59)))</f>
        <v>0</v>
      </c>
      <c r="X59" s="281">
        <f ca="1">IF(ISBLANK($M59),"-",IF($C$2&amp;$D$2="当月MW","-",SUMIFS(INDIRECT($B$2&amp;$C$2&amp;$D$2),INDIRECT(X$5),X$6,サマリ_メンバ!$P$7:$P$446,$M59)))</f>
        <v>0</v>
      </c>
      <c r="Y59" s="281">
        <f ca="1">IF(ISBLANK($M59),"-",IF($C$2&amp;$D$2="当月MW","-",SUMIFS(INDIRECT($B$2&amp;$C$2&amp;$D$2),INDIRECT(Y$5),Y$6,サマリ_メンバ!$P$7:$P$446,$M59)))</f>
        <v>0</v>
      </c>
      <c r="Z59" s="281">
        <f ca="1">IF(ISBLANK($M59),"-",IF($C$2&amp;$D$2="当月MW","-",SUMIFS(INDIRECT($B$2&amp;$C$2&amp;$D$2),INDIRECT(Z$5),Z$6,サマリ_メンバ!$P$7:$P$446,$M59)))</f>
        <v>0</v>
      </c>
      <c r="AA59" s="281">
        <f ca="1">IF(ISBLANK($M59),"-",IF($C$2&amp;$D$2="当月MW","-",SUMIFS(INDIRECT($B$2&amp;$C$2&amp;$D$2),INDIRECT(AA$5),AA$6,サマリ_メンバ!$P$7:$P$446,$M59)))</f>
        <v>0</v>
      </c>
      <c r="AB59" s="281">
        <f ca="1">IF(ISBLANK($M59),"-",IF($C$2&amp;$D$2="当月MW","-",SUMIFS(INDIRECT($B$2&amp;$C$2&amp;$D$2),INDIRECT(AB$5),AB$6,サマリ_メンバ!$P$7:$P$446,$M59)))</f>
        <v>0</v>
      </c>
      <c r="AC59" s="281">
        <f ca="1">IF(ISBLANK($M59),"-",IF($C$2&amp;$D$2="当月MW","-",SUMIFS(INDIRECT($B$2&amp;$C$2&amp;$D$2),INDIRECT(AC$5),AC$6,サマリ_メンバ!$P$7:$P$446,$M59)))</f>
        <v>0</v>
      </c>
      <c r="AD59" s="281">
        <f ca="1">IF(ISBLANK($M59),"-",IF($C$2&amp;$D$2="当月MW","-",SUMIFS(INDIRECT($B$2&amp;$C$2&amp;$D$2),INDIRECT(AD$5),AD$6,サマリ_メンバ!$P$7:$P$446,$M59)))</f>
        <v>0</v>
      </c>
      <c r="AE59" s="281">
        <f ca="1">IF(ISBLANK($M59),"-",IF($C$2&amp;$D$2="当月MW","-",SUMIFS(INDIRECT($B$2&amp;$C$2&amp;$D$2),INDIRECT(AE$5),AE$6,サマリ_メンバ!$P$7:$P$446,$M59)))</f>
        <v>0</v>
      </c>
      <c r="AF59" s="281">
        <f ca="1">IF(ISBLANK($M59),"-",IF($C$2&amp;$D$2="当月MW","-",SUMIFS(INDIRECT($B$2&amp;$C$2&amp;$D$2),INDIRECT(AF$5),AF$6,サマリ_メンバ!$P$7:$P$446,$M59)))</f>
        <v>0</v>
      </c>
      <c r="AG59" s="281">
        <f ca="1">IF(ISBLANK($M59),"-",IF($C$2&amp;$D$2="当月MW","-",SUMIFS(INDIRECT($B$2&amp;$C$2&amp;$D$2),INDIRECT(AG$5),AG$6,サマリ_メンバ!$P$7:$P$446,$M59)))</f>
        <v>0</v>
      </c>
      <c r="AH59" s="281">
        <f ca="1">IF(ISBLANK($M59),"-",IF($C$2&amp;$D$2="当月MW","-",SUMIFS(INDIRECT($B$2&amp;$C$2&amp;$D$2),INDIRECT(AH$5),AH$6,サマリ_メンバ!$P$7:$P$446,$M59)))</f>
        <v>0</v>
      </c>
      <c r="AI59" s="59"/>
    </row>
    <row r="60" spans="1:35" ht="28.5">
      <c r="A60" s="240">
        <f t="shared" si="6"/>
        <v>53</v>
      </c>
      <c r="B60" s="295" t="str">
        <f>IF(ISBLANK($M60),"",VLOOKUP($M60,サマリ_メンバ!$A$7:$Q$446,5,FALSE))</f>
        <v>SMII</v>
      </c>
      <c r="C60" s="295" t="str">
        <f>IF(ISBLANK($M60),"",VLOOKUP($M60,サマリ_メンバ!$A$7:$Q$446,6,FALSE)&amp;"")</f>
        <v>生保Web</v>
      </c>
      <c r="D60" s="295" t="str">
        <f>IF(ISBLANK($M60),"",VLOOKUP($M60,サマリ_メンバ!$A$7:$Q$446,7,FALSE)&amp;"")</f>
        <v>課題QA対応</v>
      </c>
      <c r="E60" s="295" t="str">
        <f>IF(ISBLANK($M60),"",VLOOKUP($M60,サマリ_メンバ!$A$7:$Q$446,8,FALSE)&amp;"")</f>
        <v/>
      </c>
      <c r="F60" s="295" t="str">
        <f>IF(ISBLANK($M60),"",VLOOKUP($M60,サマリ_メンバ!$A$7:$Q$446,9,FALSE)&amp;"")</f>
        <v/>
      </c>
      <c r="G60" s="295" t="str">
        <f>IF(ISBLANK($M60),"",VLOOKUP($M60,サマリ_メンバ!$A$7:$Q$446,10,FALSE)&amp;"")</f>
        <v/>
      </c>
      <c r="H60" s="295" t="str">
        <f>IF(ISBLANK($M60),"",VLOOKUP($M60,サマリ_メンバ!$A$7:$Q$446,11,FALSE)&amp;"")</f>
        <v/>
      </c>
      <c r="I60" s="295" t="str">
        <f>IF(ISBLANK($M60),"",VLOOKUP($M60,サマリ_メンバ!$A$7:$Q$446,12,FALSE)&amp;"")</f>
        <v/>
      </c>
      <c r="J60" s="295" t="str">
        <f>IF(ISBLANK($M60),"",VLOOKUP($M60,サマリ_メンバ!$A$7:$Q$446,13,FALSE)&amp;"")</f>
        <v/>
      </c>
      <c r="K60" s="295" t="str">
        <f>IF(ISBLANK($M60),"",VLOOKUP($M60,サマリ_メンバ!$A$7:$Q$446,14,FALSE)&amp;"")</f>
        <v/>
      </c>
      <c r="L60" s="295" t="str">
        <f>IF(ISBLANK($M60),"",VLOOKUP($M60,サマリ_メンバ!$A$7:$Q$446,15,FALSE)&amp;"")</f>
        <v>-</v>
      </c>
      <c r="M60" s="133" t="s">
        <v>1193</v>
      </c>
      <c r="N60" s="295" t="str">
        <f>IF(ISBLANK($M60),"",VLOOKUP(M60,サマリ_メンバ!$A$7:$Q$446,17,FALSE))</f>
        <v>PPLS画面スクロールライブラリ調査</v>
      </c>
      <c r="O60" s="72">
        <f t="shared" ca="1" si="7"/>
        <v>0</v>
      </c>
      <c r="P60" s="90"/>
      <c r="Q60" s="281">
        <f ca="1">IF(ISBLANK($M60),"-",IF($C$2&amp;$D$2="当月MW","-",SUMIFS(INDIRECT($B$2&amp;$C$2&amp;$D$2),INDIRECT(Q$5),Q$6,サマリ_メンバ!$P$7:$P$446,$M60)))</f>
        <v>0</v>
      </c>
      <c r="R60" s="281">
        <f ca="1">IF(ISBLANK($M60),"-",IF($C$2&amp;$D$2="当月MW","-",SUMIFS(INDIRECT($B$2&amp;$C$2&amp;$D$2),INDIRECT(R$5),R$6,サマリ_メンバ!$P$7:$P$446,$M60)))</f>
        <v>0</v>
      </c>
      <c r="S60" s="281">
        <f ca="1">IF(ISBLANK($M60),"-",IF($C$2&amp;$D$2="当月MW","-",SUMIFS(INDIRECT($B$2&amp;$C$2&amp;$D$2),INDIRECT(S$5),S$6,サマリ_メンバ!$P$7:$P$446,$M60)))</f>
        <v>0</v>
      </c>
      <c r="T60" s="281">
        <f ca="1">IF(ISBLANK($M60),"-",IF($C$2&amp;$D$2="当月MW","-",SUMIFS(INDIRECT($B$2&amp;$C$2&amp;$D$2),INDIRECT(T$5),T$6,サマリ_メンバ!$P$7:$P$446,$M60)))</f>
        <v>0</v>
      </c>
      <c r="U60" s="80"/>
      <c r="V60" s="281">
        <f ca="1">IF(ISBLANK($M60),"-",IF($C$2&amp;$D$2="当月MW","-",SUMIFS(INDIRECT($B$2&amp;$C$2&amp;$D$2),INDIRECT(V$5),V$6,サマリ_メンバ!$P$7:$P$446,$M60)))</f>
        <v>0</v>
      </c>
      <c r="W60" s="281">
        <f ca="1">IF(ISBLANK($M60),"-",IF($C$2&amp;$D$2="当月MW","-",SUMIFS(INDIRECT($B$2&amp;$C$2&amp;$D$2),INDIRECT(W$5),W$6,サマリ_メンバ!$P$7:$P$446,$M60)))</f>
        <v>0</v>
      </c>
      <c r="X60" s="281">
        <f ca="1">IF(ISBLANK($M60),"-",IF($C$2&amp;$D$2="当月MW","-",SUMIFS(INDIRECT($B$2&amp;$C$2&amp;$D$2),INDIRECT(X$5),X$6,サマリ_メンバ!$P$7:$P$446,$M60)))</f>
        <v>0</v>
      </c>
      <c r="Y60" s="281">
        <f ca="1">IF(ISBLANK($M60),"-",IF($C$2&amp;$D$2="当月MW","-",SUMIFS(INDIRECT($B$2&amp;$C$2&amp;$D$2),INDIRECT(Y$5),Y$6,サマリ_メンバ!$P$7:$P$446,$M60)))</f>
        <v>0</v>
      </c>
      <c r="Z60" s="281">
        <f ca="1">IF(ISBLANK($M60),"-",IF($C$2&amp;$D$2="当月MW","-",SUMIFS(INDIRECT($B$2&amp;$C$2&amp;$D$2),INDIRECT(Z$5),Z$6,サマリ_メンバ!$P$7:$P$446,$M60)))</f>
        <v>0</v>
      </c>
      <c r="AA60" s="281">
        <f ca="1">IF(ISBLANK($M60),"-",IF($C$2&amp;$D$2="当月MW","-",SUMIFS(INDIRECT($B$2&amp;$C$2&amp;$D$2),INDIRECT(AA$5),AA$6,サマリ_メンバ!$P$7:$P$446,$M60)))</f>
        <v>0</v>
      </c>
      <c r="AB60" s="281">
        <f ca="1">IF(ISBLANK($M60),"-",IF($C$2&amp;$D$2="当月MW","-",SUMIFS(INDIRECT($B$2&amp;$C$2&amp;$D$2),INDIRECT(AB$5),AB$6,サマリ_メンバ!$P$7:$P$446,$M60)))</f>
        <v>0</v>
      </c>
      <c r="AC60" s="281">
        <f ca="1">IF(ISBLANK($M60),"-",IF($C$2&amp;$D$2="当月MW","-",SUMIFS(INDIRECT($B$2&amp;$C$2&amp;$D$2),INDIRECT(AC$5),AC$6,サマリ_メンバ!$P$7:$P$446,$M60)))</f>
        <v>0</v>
      </c>
      <c r="AD60" s="281">
        <f ca="1">IF(ISBLANK($M60),"-",IF($C$2&amp;$D$2="当月MW","-",SUMIFS(INDIRECT($B$2&amp;$C$2&amp;$D$2),INDIRECT(AD$5),AD$6,サマリ_メンバ!$P$7:$P$446,$M60)))</f>
        <v>0</v>
      </c>
      <c r="AE60" s="281">
        <f ca="1">IF(ISBLANK($M60),"-",IF($C$2&amp;$D$2="当月MW","-",SUMIFS(INDIRECT($B$2&amp;$C$2&amp;$D$2),INDIRECT(AE$5),AE$6,サマリ_メンバ!$P$7:$P$446,$M60)))</f>
        <v>0</v>
      </c>
      <c r="AF60" s="281">
        <f ca="1">IF(ISBLANK($M60),"-",IF($C$2&amp;$D$2="当月MW","-",SUMIFS(INDIRECT($B$2&amp;$C$2&amp;$D$2),INDIRECT(AF$5),AF$6,サマリ_メンバ!$P$7:$P$446,$M60)))</f>
        <v>0</v>
      </c>
      <c r="AG60" s="281">
        <f ca="1">IF(ISBLANK($M60),"-",IF($C$2&amp;$D$2="当月MW","-",SUMIFS(INDIRECT($B$2&amp;$C$2&amp;$D$2),INDIRECT(AG$5),AG$6,サマリ_メンバ!$P$7:$P$446,$M60)))</f>
        <v>0</v>
      </c>
      <c r="AH60" s="281">
        <f ca="1">IF(ISBLANK($M60),"-",IF($C$2&amp;$D$2="当月MW","-",SUMIFS(INDIRECT($B$2&amp;$C$2&amp;$D$2),INDIRECT(AH$5),AH$6,サマリ_メンバ!$P$7:$P$446,$M60)))</f>
        <v>0</v>
      </c>
      <c r="AI60" s="59"/>
    </row>
    <row r="61" spans="1:35" ht="28.5">
      <c r="A61" s="240">
        <f t="shared" si="6"/>
        <v>54</v>
      </c>
      <c r="B61" s="295" t="str">
        <f>IF(ISBLANK($M61),"",VLOOKUP($M61,サマリ_メンバ!$A$7:$Q$446,5,FALSE))</f>
        <v>SMII</v>
      </c>
      <c r="C61" s="295" t="str">
        <f>IF(ISBLANK($M61),"",VLOOKUP($M61,サマリ_メンバ!$A$7:$Q$446,6,FALSE)&amp;"")</f>
        <v>生保Web</v>
      </c>
      <c r="D61" s="295" t="str">
        <f>IF(ISBLANK($M61),"",VLOOKUP($M61,サマリ_メンバ!$A$7:$Q$446,7,FALSE)&amp;"")</f>
        <v>課題QA対応</v>
      </c>
      <c r="E61" s="295" t="str">
        <f>IF(ISBLANK($M61),"",VLOOKUP($M61,サマリ_メンバ!$A$7:$Q$446,8,FALSE)&amp;"")</f>
        <v/>
      </c>
      <c r="F61" s="295" t="str">
        <f>IF(ISBLANK($M61),"",VLOOKUP($M61,サマリ_メンバ!$A$7:$Q$446,9,FALSE)&amp;"")</f>
        <v/>
      </c>
      <c r="G61" s="295" t="str">
        <f>IF(ISBLANK($M61),"",VLOOKUP($M61,サマリ_メンバ!$A$7:$Q$446,10,FALSE)&amp;"")</f>
        <v/>
      </c>
      <c r="H61" s="295" t="str">
        <f>IF(ISBLANK($M61),"",VLOOKUP($M61,サマリ_メンバ!$A$7:$Q$446,11,FALSE)&amp;"")</f>
        <v/>
      </c>
      <c r="I61" s="295" t="str">
        <f>IF(ISBLANK($M61),"",VLOOKUP($M61,サマリ_メンバ!$A$7:$Q$446,12,FALSE)&amp;"")</f>
        <v/>
      </c>
      <c r="J61" s="295" t="str">
        <f>IF(ISBLANK($M61),"",VLOOKUP($M61,サマリ_メンバ!$A$7:$Q$446,13,FALSE)&amp;"")</f>
        <v/>
      </c>
      <c r="K61" s="295" t="str">
        <f>IF(ISBLANK($M61),"",VLOOKUP($M61,サマリ_メンバ!$A$7:$Q$446,14,FALSE)&amp;"")</f>
        <v/>
      </c>
      <c r="L61" s="295" t="str">
        <f>IF(ISBLANK($M61),"",VLOOKUP($M61,サマリ_メンバ!$A$7:$Q$446,15,FALSE)&amp;"")</f>
        <v>-</v>
      </c>
      <c r="M61" s="133" t="s">
        <v>1274</v>
      </c>
      <c r="N61" s="295" t="str">
        <f>IF(ISBLANK($M61),"",VLOOKUP(M61,サマリ_メンバ!$A$7:$Q$446,17,FALSE))</f>
        <v>④サンプルモック作成（第一弾）</v>
      </c>
      <c r="O61" s="72">
        <f t="shared" ca="1" si="7"/>
        <v>0</v>
      </c>
      <c r="P61" s="90"/>
      <c r="Q61" s="281">
        <f ca="1">IF(ISBLANK($M61),"-",IF($C$2&amp;$D$2="当月MW","-",SUMIFS(INDIRECT($B$2&amp;$C$2&amp;$D$2),INDIRECT(Q$5),Q$6,サマリ_メンバ!$P$7:$P$446,$M61)))</f>
        <v>0</v>
      </c>
      <c r="R61" s="281">
        <f ca="1">IF(ISBLANK($M61),"-",IF($C$2&amp;$D$2="当月MW","-",SUMIFS(INDIRECT($B$2&amp;$C$2&amp;$D$2),INDIRECT(R$5),R$6,サマリ_メンバ!$P$7:$P$446,$M61)))</f>
        <v>0</v>
      </c>
      <c r="S61" s="281">
        <f ca="1">IF(ISBLANK($M61),"-",IF($C$2&amp;$D$2="当月MW","-",SUMIFS(INDIRECT($B$2&amp;$C$2&amp;$D$2),INDIRECT(S$5),S$6,サマリ_メンバ!$P$7:$P$446,$M61)))</f>
        <v>0</v>
      </c>
      <c r="T61" s="281">
        <f ca="1">IF(ISBLANK($M61),"-",IF($C$2&amp;$D$2="当月MW","-",SUMIFS(INDIRECT($B$2&amp;$C$2&amp;$D$2),INDIRECT(T$5),T$6,サマリ_メンバ!$P$7:$P$446,$M61)))</f>
        <v>0</v>
      </c>
      <c r="U61" s="80"/>
      <c r="V61" s="281">
        <f ca="1">IF(ISBLANK($M61),"-",IF($C$2&amp;$D$2="当月MW","-",SUMIFS(INDIRECT($B$2&amp;$C$2&amp;$D$2),INDIRECT(V$5),V$6,サマリ_メンバ!$P$7:$P$446,$M61)))</f>
        <v>0</v>
      </c>
      <c r="W61" s="281">
        <f ca="1">IF(ISBLANK($M61),"-",IF($C$2&amp;$D$2="当月MW","-",SUMIFS(INDIRECT($B$2&amp;$C$2&amp;$D$2),INDIRECT(W$5),W$6,サマリ_メンバ!$P$7:$P$446,$M61)))</f>
        <v>0</v>
      </c>
      <c r="X61" s="281">
        <f ca="1">IF(ISBLANK($M61),"-",IF($C$2&amp;$D$2="当月MW","-",SUMIFS(INDIRECT($B$2&amp;$C$2&amp;$D$2),INDIRECT(X$5),X$6,サマリ_メンバ!$P$7:$P$446,$M61)))</f>
        <v>0</v>
      </c>
      <c r="Y61" s="281">
        <f ca="1">IF(ISBLANK($M61),"-",IF($C$2&amp;$D$2="当月MW","-",SUMIFS(INDIRECT($B$2&amp;$C$2&amp;$D$2),INDIRECT(Y$5),Y$6,サマリ_メンバ!$P$7:$P$446,$M61)))</f>
        <v>0</v>
      </c>
      <c r="Z61" s="281">
        <f ca="1">IF(ISBLANK($M61),"-",IF($C$2&amp;$D$2="当月MW","-",SUMIFS(INDIRECT($B$2&amp;$C$2&amp;$D$2),INDIRECT(Z$5),Z$6,サマリ_メンバ!$P$7:$P$446,$M61)))</f>
        <v>0</v>
      </c>
      <c r="AA61" s="281">
        <f ca="1">IF(ISBLANK($M61),"-",IF($C$2&amp;$D$2="当月MW","-",SUMIFS(INDIRECT($B$2&amp;$C$2&amp;$D$2),INDIRECT(AA$5),AA$6,サマリ_メンバ!$P$7:$P$446,$M61)))</f>
        <v>0</v>
      </c>
      <c r="AB61" s="281">
        <f ca="1">IF(ISBLANK($M61),"-",IF($C$2&amp;$D$2="当月MW","-",SUMIFS(INDIRECT($B$2&amp;$C$2&amp;$D$2),INDIRECT(AB$5),AB$6,サマリ_メンバ!$P$7:$P$446,$M61)))</f>
        <v>0</v>
      </c>
      <c r="AC61" s="281">
        <f ca="1">IF(ISBLANK($M61),"-",IF($C$2&amp;$D$2="当月MW","-",SUMIFS(INDIRECT($B$2&amp;$C$2&amp;$D$2),INDIRECT(AC$5),AC$6,サマリ_メンバ!$P$7:$P$446,$M61)))</f>
        <v>0</v>
      </c>
      <c r="AD61" s="281">
        <f ca="1">IF(ISBLANK($M61),"-",IF($C$2&amp;$D$2="当月MW","-",SUMIFS(INDIRECT($B$2&amp;$C$2&amp;$D$2),INDIRECT(AD$5),AD$6,サマリ_メンバ!$P$7:$P$446,$M61)))</f>
        <v>0</v>
      </c>
      <c r="AE61" s="281">
        <f ca="1">IF(ISBLANK($M61),"-",IF($C$2&amp;$D$2="当月MW","-",SUMIFS(INDIRECT($B$2&amp;$C$2&amp;$D$2),INDIRECT(AE$5),AE$6,サマリ_メンバ!$P$7:$P$446,$M61)))</f>
        <v>0</v>
      </c>
      <c r="AF61" s="281">
        <f ca="1">IF(ISBLANK($M61),"-",IF($C$2&amp;$D$2="当月MW","-",SUMIFS(INDIRECT($B$2&amp;$C$2&amp;$D$2),INDIRECT(AF$5),AF$6,サマリ_メンバ!$P$7:$P$446,$M61)))</f>
        <v>0</v>
      </c>
      <c r="AG61" s="281">
        <f ca="1">IF(ISBLANK($M61),"-",IF($C$2&amp;$D$2="当月MW","-",SUMIFS(INDIRECT($B$2&amp;$C$2&amp;$D$2),INDIRECT(AG$5),AG$6,サマリ_メンバ!$P$7:$P$446,$M61)))</f>
        <v>0</v>
      </c>
      <c r="AH61" s="281">
        <f ca="1">IF(ISBLANK($M61),"-",IF($C$2&amp;$D$2="当月MW","-",SUMIFS(INDIRECT($B$2&amp;$C$2&amp;$D$2),INDIRECT(AH$5),AH$6,サマリ_メンバ!$P$7:$P$446,$M61)))</f>
        <v>0</v>
      </c>
      <c r="AI61" s="59"/>
    </row>
    <row r="62" spans="1:35">
      <c r="A62" s="240">
        <f t="shared" si="6"/>
        <v>55</v>
      </c>
      <c r="B62" s="295" t="str">
        <f>IF(ISBLANK($M62),"",VLOOKUP($M62,サマリ_メンバ!$A$7:$Q$446,5,FALSE))</f>
        <v>SMII</v>
      </c>
      <c r="C62" s="295" t="str">
        <f>IF(ISBLANK($M62),"",VLOOKUP($M62,サマリ_メンバ!$A$7:$Q$446,6,FALSE)&amp;"")</f>
        <v>生保Web</v>
      </c>
      <c r="D62" s="295" t="str">
        <f>IF(ISBLANK($M62),"",VLOOKUP($M62,サマリ_メンバ!$A$7:$Q$446,7,FALSE)&amp;"")</f>
        <v>打合せ</v>
      </c>
      <c r="E62" s="295" t="str">
        <f>IF(ISBLANK($M62),"",VLOOKUP($M62,サマリ_メンバ!$A$7:$Q$446,8,FALSE)&amp;"")</f>
        <v>外部</v>
      </c>
      <c r="F62" s="295" t="str">
        <f>IF(ISBLANK($M62),"",VLOOKUP($M62,サマリ_メンバ!$A$7:$Q$446,9,FALSE)&amp;"")</f>
        <v/>
      </c>
      <c r="G62" s="295" t="str">
        <f>IF(ISBLANK($M62),"",VLOOKUP($M62,サマリ_メンバ!$A$7:$Q$446,10,FALSE)&amp;"")</f>
        <v/>
      </c>
      <c r="H62" s="295" t="str">
        <f>IF(ISBLANK($M62),"",VLOOKUP($M62,サマリ_メンバ!$A$7:$Q$446,11,FALSE)&amp;"")</f>
        <v/>
      </c>
      <c r="I62" s="295" t="str">
        <f>IF(ISBLANK($M62),"",VLOOKUP($M62,サマリ_メンバ!$A$7:$Q$446,12,FALSE)&amp;"")</f>
        <v/>
      </c>
      <c r="J62" s="295" t="str">
        <f>IF(ISBLANK($M62),"",VLOOKUP($M62,サマリ_メンバ!$A$7:$Q$446,13,FALSE)&amp;"")</f>
        <v/>
      </c>
      <c r="K62" s="295" t="str">
        <f>IF(ISBLANK($M62),"",VLOOKUP($M62,サマリ_メンバ!$A$7:$Q$446,14,FALSE)&amp;"")</f>
        <v/>
      </c>
      <c r="L62" s="295" t="str">
        <f>IF(ISBLANK($M62),"",VLOOKUP($M62,サマリ_メンバ!$A$7:$Q$446,15,FALSE)&amp;"")</f>
        <v>-</v>
      </c>
      <c r="M62" s="133" t="s">
        <v>346</v>
      </c>
      <c r="N62" s="295" t="str">
        <f>IF(ISBLANK($M62),"",VLOOKUP(M62,サマリ_メンバ!$A$7:$Q$446,17,FALSE))</f>
        <v>顧客定例ほか</v>
      </c>
      <c r="O62" s="72">
        <f t="shared" ca="1" si="7"/>
        <v>0</v>
      </c>
      <c r="P62" s="90"/>
      <c r="Q62" s="281">
        <f ca="1">IF(ISBLANK($M62),"-",IF($C$2&amp;$D$2="当月MW","-",SUMIFS(INDIRECT($B$2&amp;$C$2&amp;$D$2),INDIRECT(Q$5),Q$6,サマリ_メンバ!$P$7:$P$446,$M62)))</f>
        <v>0</v>
      </c>
      <c r="R62" s="281">
        <f ca="1">IF(ISBLANK($M62),"-",IF($C$2&amp;$D$2="当月MW","-",SUMIFS(INDIRECT($B$2&amp;$C$2&amp;$D$2),INDIRECT(R$5),R$6,サマリ_メンバ!$P$7:$P$446,$M62)))</f>
        <v>0</v>
      </c>
      <c r="S62" s="281">
        <f ca="1">IF(ISBLANK($M62),"-",IF($C$2&amp;$D$2="当月MW","-",SUMIFS(INDIRECT($B$2&amp;$C$2&amp;$D$2),INDIRECT(S$5),S$6,サマリ_メンバ!$P$7:$P$446,$M62)))</f>
        <v>0</v>
      </c>
      <c r="T62" s="281">
        <f ca="1">IF(ISBLANK($M62),"-",IF($C$2&amp;$D$2="当月MW","-",SUMIFS(INDIRECT($B$2&amp;$C$2&amp;$D$2),INDIRECT(T$5),T$6,サマリ_メンバ!$P$7:$P$446,$M62)))</f>
        <v>0</v>
      </c>
      <c r="U62" s="80"/>
      <c r="V62" s="281">
        <f ca="1">IF(ISBLANK($M62),"-",IF($C$2&amp;$D$2="当月MW","-",SUMIFS(INDIRECT($B$2&amp;$C$2&amp;$D$2),INDIRECT(V$5),V$6,サマリ_メンバ!$P$7:$P$446,$M62)))</f>
        <v>0</v>
      </c>
      <c r="W62" s="281">
        <f ca="1">IF(ISBLANK($M62),"-",IF($C$2&amp;$D$2="当月MW","-",SUMIFS(INDIRECT($B$2&amp;$C$2&amp;$D$2),INDIRECT(W$5),W$6,サマリ_メンバ!$P$7:$P$446,$M62)))</f>
        <v>0</v>
      </c>
      <c r="X62" s="281">
        <f ca="1">IF(ISBLANK($M62),"-",IF($C$2&amp;$D$2="当月MW","-",SUMIFS(INDIRECT($B$2&amp;$C$2&amp;$D$2),INDIRECT(X$5),X$6,サマリ_メンバ!$P$7:$P$446,$M62)))</f>
        <v>0</v>
      </c>
      <c r="Y62" s="281">
        <f ca="1">IF(ISBLANK($M62),"-",IF($C$2&amp;$D$2="当月MW","-",SUMIFS(INDIRECT($B$2&amp;$C$2&amp;$D$2),INDIRECT(Y$5),Y$6,サマリ_メンバ!$P$7:$P$446,$M62)))</f>
        <v>0</v>
      </c>
      <c r="Z62" s="281">
        <f ca="1">IF(ISBLANK($M62),"-",IF($C$2&amp;$D$2="当月MW","-",SUMIFS(INDIRECT($B$2&amp;$C$2&amp;$D$2),INDIRECT(Z$5),Z$6,サマリ_メンバ!$P$7:$P$446,$M62)))</f>
        <v>0</v>
      </c>
      <c r="AA62" s="281">
        <f ca="1">IF(ISBLANK($M62),"-",IF($C$2&amp;$D$2="当月MW","-",SUMIFS(INDIRECT($B$2&amp;$C$2&amp;$D$2),INDIRECT(AA$5),AA$6,サマリ_メンバ!$P$7:$P$446,$M62)))</f>
        <v>0</v>
      </c>
      <c r="AB62" s="281">
        <f ca="1">IF(ISBLANK($M62),"-",IF($C$2&amp;$D$2="当月MW","-",SUMIFS(INDIRECT($B$2&amp;$C$2&amp;$D$2),INDIRECT(AB$5),AB$6,サマリ_メンバ!$P$7:$P$446,$M62)))</f>
        <v>0</v>
      </c>
      <c r="AC62" s="281">
        <f ca="1">IF(ISBLANK($M62),"-",IF($C$2&amp;$D$2="当月MW","-",SUMIFS(INDIRECT($B$2&amp;$C$2&amp;$D$2),INDIRECT(AC$5),AC$6,サマリ_メンバ!$P$7:$P$446,$M62)))</f>
        <v>0</v>
      </c>
      <c r="AD62" s="281">
        <f ca="1">IF(ISBLANK($M62),"-",IF($C$2&amp;$D$2="当月MW","-",SUMIFS(INDIRECT($B$2&amp;$C$2&amp;$D$2),INDIRECT(AD$5),AD$6,サマリ_メンバ!$P$7:$P$446,$M62)))</f>
        <v>0</v>
      </c>
      <c r="AE62" s="281">
        <f ca="1">IF(ISBLANK($M62),"-",IF($C$2&amp;$D$2="当月MW","-",SUMIFS(INDIRECT($B$2&amp;$C$2&amp;$D$2),INDIRECT(AE$5),AE$6,サマリ_メンバ!$P$7:$P$446,$M62)))</f>
        <v>0</v>
      </c>
      <c r="AF62" s="281">
        <f ca="1">IF(ISBLANK($M62),"-",IF($C$2&amp;$D$2="当月MW","-",SUMIFS(INDIRECT($B$2&amp;$C$2&amp;$D$2),INDIRECT(AF$5),AF$6,サマリ_メンバ!$P$7:$P$446,$M62)))</f>
        <v>0</v>
      </c>
      <c r="AG62" s="281">
        <f ca="1">IF(ISBLANK($M62),"-",IF($C$2&amp;$D$2="当月MW","-",SUMIFS(INDIRECT($B$2&amp;$C$2&amp;$D$2),INDIRECT(AG$5),AG$6,サマリ_メンバ!$P$7:$P$446,$M62)))</f>
        <v>0</v>
      </c>
      <c r="AH62" s="281">
        <f ca="1">IF(ISBLANK($M62),"-",IF($C$2&amp;$D$2="当月MW","-",SUMIFS(INDIRECT($B$2&amp;$C$2&amp;$D$2),INDIRECT(AH$5),AH$6,サマリ_メンバ!$P$7:$P$446,$M62)))</f>
        <v>0</v>
      </c>
      <c r="AI62" s="59"/>
    </row>
    <row r="63" spans="1:35" ht="28.5">
      <c r="A63" s="240">
        <f t="shared" si="6"/>
        <v>56</v>
      </c>
      <c r="B63" s="295" t="str">
        <f>IF(ISBLANK($M63),"",VLOOKUP($M63,サマリ_メンバ!$A$7:$Q$446,5,FALSE))</f>
        <v>STAR_MF</v>
      </c>
      <c r="C63" s="295" t="str">
        <f>IF(ISBLANK($M63),"",VLOOKUP($M63,サマリ_メンバ!$A$7:$Q$446,6,FALSE)&amp;"")</f>
        <v>MFデザイン</v>
      </c>
      <c r="D63" s="295" t="str">
        <f>IF(ISBLANK($M63),"",VLOOKUP($M63,サマリ_メンバ!$A$7:$Q$446,7,FALSE)&amp;"")</f>
        <v>新規ON</v>
      </c>
      <c r="E63" s="295" t="str">
        <f>IF(ISBLANK($M63),"",VLOOKUP($M63,サマリ_メンバ!$A$7:$Q$446,8,FALSE)&amp;"")</f>
        <v>新規</v>
      </c>
      <c r="F63" s="295" t="str">
        <f>IF(ISBLANK($M63),"",VLOOKUP($M63,サマリ_メンバ!$A$7:$Q$446,9,FALSE)&amp;"")</f>
        <v/>
      </c>
      <c r="G63" s="295" t="str">
        <f>IF(ISBLANK($M63),"",VLOOKUP($M63,サマリ_メンバ!$A$7:$Q$446,10,FALSE)&amp;"")</f>
        <v/>
      </c>
      <c r="H63" s="295" t="str">
        <f>IF(ISBLANK($M63),"",VLOOKUP($M63,サマリ_メンバ!$A$7:$Q$446,11,FALSE)&amp;"")</f>
        <v/>
      </c>
      <c r="I63" s="295" t="str">
        <f>IF(ISBLANK($M63),"",VLOOKUP($M63,サマリ_メンバ!$A$7:$Q$446,12,FALSE)&amp;"")</f>
        <v/>
      </c>
      <c r="J63" s="295" t="str">
        <f>IF(ISBLANK($M63),"",VLOOKUP($M63,サマリ_メンバ!$A$7:$Q$446,13,FALSE)&amp;"")</f>
        <v/>
      </c>
      <c r="K63" s="295" t="str">
        <f>IF(ISBLANK($M63),"",VLOOKUP($M63,サマリ_メンバ!$A$7:$Q$446,14,FALSE)&amp;"")</f>
        <v/>
      </c>
      <c r="L63" s="295" t="str">
        <f>IF(ISBLANK($M63),"",VLOOKUP($M63,サマリ_メンバ!$A$7:$Q$446,15,FALSE)&amp;"")</f>
        <v>5月標準</v>
      </c>
      <c r="M63" s="133" t="s">
        <v>1043</v>
      </c>
      <c r="N63" s="295" t="str">
        <f>IF(ISBLANK($M63),"",VLOOKUP(M63,サマリ_メンバ!$A$7:$Q$446,17,FALSE))</f>
        <v>[SJSN]ASP版ローカル作成</v>
      </c>
      <c r="O63" s="72">
        <f t="shared" ca="1" si="7"/>
        <v>0</v>
      </c>
      <c r="P63" s="90"/>
      <c r="Q63" s="281">
        <f ca="1">IF(ISBLANK($M63),"-",IF($C$2&amp;$D$2="当月MW","-",SUMIFS(INDIRECT($B$2&amp;$C$2&amp;$D$2),INDIRECT(Q$5),Q$6,サマリ_メンバ!$P$7:$P$446,$M63)))</f>
        <v>0</v>
      </c>
      <c r="R63" s="281">
        <f ca="1">IF(ISBLANK($M63),"-",IF($C$2&amp;$D$2="当月MW","-",SUMIFS(INDIRECT($B$2&amp;$C$2&amp;$D$2),INDIRECT(R$5),R$6,サマリ_メンバ!$P$7:$P$446,$M63)))</f>
        <v>0</v>
      </c>
      <c r="S63" s="281">
        <f ca="1">IF(ISBLANK($M63),"-",IF($C$2&amp;$D$2="当月MW","-",SUMIFS(INDIRECT($B$2&amp;$C$2&amp;$D$2),INDIRECT(S$5),S$6,サマリ_メンバ!$P$7:$P$446,$M63)))</f>
        <v>0</v>
      </c>
      <c r="T63" s="281">
        <f ca="1">IF(ISBLANK($M63),"-",IF($C$2&amp;$D$2="当月MW","-",SUMIFS(INDIRECT($B$2&amp;$C$2&amp;$D$2),INDIRECT(T$5),T$6,サマリ_メンバ!$P$7:$P$446,$M63)))</f>
        <v>0</v>
      </c>
      <c r="U63" s="80"/>
      <c r="V63" s="281">
        <f ca="1">IF(ISBLANK($M63),"-",IF($C$2&amp;$D$2="当月MW","-",SUMIFS(INDIRECT($B$2&amp;$C$2&amp;$D$2),INDIRECT(V$5),V$6,サマリ_メンバ!$P$7:$P$446,$M63)))</f>
        <v>0</v>
      </c>
      <c r="W63" s="281">
        <f ca="1">IF(ISBLANK($M63),"-",IF($C$2&amp;$D$2="当月MW","-",SUMIFS(INDIRECT($B$2&amp;$C$2&amp;$D$2),INDIRECT(W$5),W$6,サマリ_メンバ!$P$7:$P$446,$M63)))</f>
        <v>0</v>
      </c>
      <c r="X63" s="281">
        <f ca="1">IF(ISBLANK($M63),"-",IF($C$2&amp;$D$2="当月MW","-",SUMIFS(INDIRECT($B$2&amp;$C$2&amp;$D$2),INDIRECT(X$5),X$6,サマリ_メンバ!$P$7:$P$446,$M63)))</f>
        <v>0</v>
      </c>
      <c r="Y63" s="281">
        <f ca="1">IF(ISBLANK($M63),"-",IF($C$2&amp;$D$2="当月MW","-",SUMIFS(INDIRECT($B$2&amp;$C$2&amp;$D$2),INDIRECT(Y$5),Y$6,サマリ_メンバ!$P$7:$P$446,$M63)))</f>
        <v>0</v>
      </c>
      <c r="Z63" s="281">
        <f ca="1">IF(ISBLANK($M63),"-",IF($C$2&amp;$D$2="当月MW","-",SUMIFS(INDIRECT($B$2&amp;$C$2&amp;$D$2),INDIRECT(Z$5),Z$6,サマリ_メンバ!$P$7:$P$446,$M63)))</f>
        <v>0</v>
      </c>
      <c r="AA63" s="281">
        <f ca="1">IF(ISBLANK($M63),"-",IF($C$2&amp;$D$2="当月MW","-",SUMIFS(INDIRECT($B$2&amp;$C$2&amp;$D$2),INDIRECT(AA$5),AA$6,サマリ_メンバ!$P$7:$P$446,$M63)))</f>
        <v>0</v>
      </c>
      <c r="AB63" s="281">
        <f ca="1">IF(ISBLANK($M63),"-",IF($C$2&amp;$D$2="当月MW","-",SUMIFS(INDIRECT($B$2&amp;$C$2&amp;$D$2),INDIRECT(AB$5),AB$6,サマリ_メンバ!$P$7:$P$446,$M63)))</f>
        <v>0</v>
      </c>
      <c r="AC63" s="281">
        <f ca="1">IF(ISBLANK($M63),"-",IF($C$2&amp;$D$2="当月MW","-",SUMIFS(INDIRECT($B$2&amp;$C$2&amp;$D$2),INDIRECT(AC$5),AC$6,サマリ_メンバ!$P$7:$P$446,$M63)))</f>
        <v>0</v>
      </c>
      <c r="AD63" s="281">
        <f ca="1">IF(ISBLANK($M63),"-",IF($C$2&amp;$D$2="当月MW","-",SUMIFS(INDIRECT($B$2&amp;$C$2&amp;$D$2),INDIRECT(AD$5),AD$6,サマリ_メンバ!$P$7:$P$446,$M63)))</f>
        <v>0</v>
      </c>
      <c r="AE63" s="281">
        <f ca="1">IF(ISBLANK($M63),"-",IF($C$2&amp;$D$2="当月MW","-",SUMIFS(INDIRECT($B$2&amp;$C$2&amp;$D$2),INDIRECT(AE$5),AE$6,サマリ_メンバ!$P$7:$P$446,$M63)))</f>
        <v>0</v>
      </c>
      <c r="AF63" s="281">
        <f ca="1">IF(ISBLANK($M63),"-",IF($C$2&amp;$D$2="当月MW","-",SUMIFS(INDIRECT($B$2&amp;$C$2&amp;$D$2),INDIRECT(AF$5),AF$6,サマリ_メンバ!$P$7:$P$446,$M63)))</f>
        <v>0</v>
      </c>
      <c r="AG63" s="281">
        <f ca="1">IF(ISBLANK($M63),"-",IF($C$2&amp;$D$2="当月MW","-",SUMIFS(INDIRECT($B$2&amp;$C$2&amp;$D$2),INDIRECT(AG$5),AG$6,サマリ_メンバ!$P$7:$P$446,$M63)))</f>
        <v>0</v>
      </c>
      <c r="AH63" s="281">
        <f ca="1">IF(ISBLANK($M63),"-",IF($C$2&amp;$D$2="当月MW","-",SUMIFS(INDIRECT($B$2&amp;$C$2&amp;$D$2),INDIRECT(AH$5),AH$6,サマリ_メンバ!$P$7:$P$446,$M63)))</f>
        <v>0</v>
      </c>
      <c r="AI63" s="59"/>
    </row>
    <row r="64" spans="1:35" ht="28.5">
      <c r="A64" s="240">
        <f t="shared" si="6"/>
        <v>57</v>
      </c>
      <c r="B64" s="295" t="str">
        <f>IF(ISBLANK($M64),"",VLOOKUP($M64,サマリ_メンバ!$A$7:$Q$446,5,FALSE))</f>
        <v>STAR_MF</v>
      </c>
      <c r="C64" s="295" t="str">
        <f>IF(ISBLANK($M64),"",VLOOKUP($M64,サマリ_メンバ!$A$7:$Q$446,6,FALSE)&amp;"")</f>
        <v>MFデザイン</v>
      </c>
      <c r="D64" s="295" t="str">
        <f>IF(ISBLANK($M64),"",VLOOKUP($M64,サマリ_メンバ!$A$7:$Q$446,7,FALSE)&amp;"")</f>
        <v>ホワイトモック</v>
      </c>
      <c r="E64" s="295" t="str">
        <f>IF(ISBLANK($M64),"",VLOOKUP($M64,サマリ_メンバ!$A$7:$Q$446,8,FALSE)&amp;"")</f>
        <v>新規</v>
      </c>
      <c r="F64" s="295" t="str">
        <f>IF(ISBLANK($M64),"",VLOOKUP($M64,サマリ_メンバ!$A$7:$Q$446,9,FALSE)&amp;"")</f>
        <v/>
      </c>
      <c r="G64" s="295" t="str">
        <f>IF(ISBLANK($M64),"",VLOOKUP($M64,サマリ_メンバ!$A$7:$Q$446,10,FALSE)&amp;"")</f>
        <v/>
      </c>
      <c r="H64" s="295" t="str">
        <f>IF(ISBLANK($M64),"",VLOOKUP($M64,サマリ_メンバ!$A$7:$Q$446,11,FALSE)&amp;"")</f>
        <v/>
      </c>
      <c r="I64" s="295" t="str">
        <f>IF(ISBLANK($M64),"",VLOOKUP($M64,サマリ_メンバ!$A$7:$Q$446,12,FALSE)&amp;"")</f>
        <v/>
      </c>
      <c r="J64" s="295" t="str">
        <f>IF(ISBLANK($M64),"",VLOOKUP($M64,サマリ_メンバ!$A$7:$Q$446,13,FALSE)&amp;"")</f>
        <v/>
      </c>
      <c r="K64" s="295" t="str">
        <f>IF(ISBLANK($M64),"",VLOOKUP($M64,サマリ_メンバ!$A$7:$Q$446,14,FALSE)&amp;"")</f>
        <v/>
      </c>
      <c r="L64" s="295" t="str">
        <f>IF(ISBLANK($M64),"",VLOOKUP($M64,サマリ_メンバ!$A$7:$Q$446,15,FALSE)&amp;"")</f>
        <v>-</v>
      </c>
      <c r="M64" s="133" t="s">
        <v>1071</v>
      </c>
      <c r="N64" s="295" t="str">
        <f>IF(ISBLANK($M64),"",VLOOKUP(M64,サマリ_メンバ!$A$7:$Q$446,17,FALSE))</f>
        <v>依頼台帳No.172 一般信用対応ホワイトモック作成</v>
      </c>
      <c r="O64" s="72">
        <f t="shared" ca="1" si="7"/>
        <v>0</v>
      </c>
      <c r="P64" s="90"/>
      <c r="Q64" s="281">
        <f ca="1">IF(ISBLANK($M64),"-",IF($C$2&amp;$D$2="当月MW","-",SUMIFS(INDIRECT($B$2&amp;$C$2&amp;$D$2),INDIRECT(Q$5),Q$6,サマリ_メンバ!$P$7:$P$446,$M64)))</f>
        <v>0</v>
      </c>
      <c r="R64" s="281">
        <f ca="1">IF(ISBLANK($M64),"-",IF($C$2&amp;$D$2="当月MW","-",SUMIFS(INDIRECT($B$2&amp;$C$2&amp;$D$2),INDIRECT(R$5),R$6,サマリ_メンバ!$P$7:$P$446,$M64)))</f>
        <v>0</v>
      </c>
      <c r="S64" s="281">
        <f ca="1">IF(ISBLANK($M64),"-",IF($C$2&amp;$D$2="当月MW","-",SUMIFS(INDIRECT($B$2&amp;$C$2&amp;$D$2),INDIRECT(S$5),S$6,サマリ_メンバ!$P$7:$P$446,$M64)))</f>
        <v>0</v>
      </c>
      <c r="T64" s="281">
        <f ca="1">IF(ISBLANK($M64),"-",IF($C$2&amp;$D$2="当月MW","-",SUMIFS(INDIRECT($B$2&amp;$C$2&amp;$D$2),INDIRECT(T$5),T$6,サマリ_メンバ!$P$7:$P$446,$M64)))</f>
        <v>0</v>
      </c>
      <c r="U64" s="80"/>
      <c r="V64" s="281">
        <f ca="1">IF(ISBLANK($M64),"-",IF($C$2&amp;$D$2="当月MW","-",SUMIFS(INDIRECT($B$2&amp;$C$2&amp;$D$2),INDIRECT(V$5),V$6,サマリ_メンバ!$P$7:$P$446,$M64)))</f>
        <v>0</v>
      </c>
      <c r="W64" s="281">
        <f ca="1">IF(ISBLANK($M64),"-",IF($C$2&amp;$D$2="当月MW","-",SUMIFS(INDIRECT($B$2&amp;$C$2&amp;$D$2),INDIRECT(W$5),W$6,サマリ_メンバ!$P$7:$P$446,$M64)))</f>
        <v>0</v>
      </c>
      <c r="X64" s="281">
        <f ca="1">IF(ISBLANK($M64),"-",IF($C$2&amp;$D$2="当月MW","-",SUMIFS(INDIRECT($B$2&amp;$C$2&amp;$D$2),INDIRECT(X$5),X$6,サマリ_メンバ!$P$7:$P$446,$M64)))</f>
        <v>0</v>
      </c>
      <c r="Y64" s="281">
        <f ca="1">IF(ISBLANK($M64),"-",IF($C$2&amp;$D$2="当月MW","-",SUMIFS(INDIRECT($B$2&amp;$C$2&amp;$D$2),INDIRECT(Y$5),Y$6,サマリ_メンバ!$P$7:$P$446,$M64)))</f>
        <v>0</v>
      </c>
      <c r="Z64" s="281">
        <f ca="1">IF(ISBLANK($M64),"-",IF($C$2&amp;$D$2="当月MW","-",SUMIFS(INDIRECT($B$2&amp;$C$2&amp;$D$2),INDIRECT(Z$5),Z$6,サマリ_メンバ!$P$7:$P$446,$M64)))</f>
        <v>0</v>
      </c>
      <c r="AA64" s="281">
        <f ca="1">IF(ISBLANK($M64),"-",IF($C$2&amp;$D$2="当月MW","-",SUMIFS(INDIRECT($B$2&amp;$C$2&amp;$D$2),INDIRECT(AA$5),AA$6,サマリ_メンバ!$P$7:$P$446,$M64)))</f>
        <v>0</v>
      </c>
      <c r="AB64" s="281">
        <f ca="1">IF(ISBLANK($M64),"-",IF($C$2&amp;$D$2="当月MW","-",SUMIFS(INDIRECT($B$2&amp;$C$2&amp;$D$2),INDIRECT(AB$5),AB$6,サマリ_メンバ!$P$7:$P$446,$M64)))</f>
        <v>0</v>
      </c>
      <c r="AC64" s="281">
        <f ca="1">IF(ISBLANK($M64),"-",IF($C$2&amp;$D$2="当月MW","-",SUMIFS(INDIRECT($B$2&amp;$C$2&amp;$D$2),INDIRECT(AC$5),AC$6,サマリ_メンバ!$P$7:$P$446,$M64)))</f>
        <v>0</v>
      </c>
      <c r="AD64" s="281">
        <f ca="1">IF(ISBLANK($M64),"-",IF($C$2&amp;$D$2="当月MW","-",SUMIFS(INDIRECT($B$2&amp;$C$2&amp;$D$2),INDIRECT(AD$5),AD$6,サマリ_メンバ!$P$7:$P$446,$M64)))</f>
        <v>0</v>
      </c>
      <c r="AE64" s="281">
        <f ca="1">IF(ISBLANK($M64),"-",IF($C$2&amp;$D$2="当月MW","-",SUMIFS(INDIRECT($B$2&amp;$C$2&amp;$D$2),INDIRECT(AE$5),AE$6,サマリ_メンバ!$P$7:$P$446,$M64)))</f>
        <v>0</v>
      </c>
      <c r="AF64" s="281">
        <f ca="1">IF(ISBLANK($M64),"-",IF($C$2&amp;$D$2="当月MW","-",SUMIFS(INDIRECT($B$2&amp;$C$2&amp;$D$2),INDIRECT(AF$5),AF$6,サマリ_メンバ!$P$7:$P$446,$M64)))</f>
        <v>0</v>
      </c>
      <c r="AG64" s="281">
        <f ca="1">IF(ISBLANK($M64),"-",IF($C$2&amp;$D$2="当月MW","-",SUMIFS(INDIRECT($B$2&amp;$C$2&amp;$D$2),INDIRECT(AG$5),AG$6,サマリ_メンバ!$P$7:$P$446,$M64)))</f>
        <v>0</v>
      </c>
      <c r="AH64" s="281">
        <f ca="1">IF(ISBLANK($M64),"-",IF($C$2&amp;$D$2="当月MW","-",SUMIFS(INDIRECT($B$2&amp;$C$2&amp;$D$2),INDIRECT(AH$5),AH$6,サマリ_メンバ!$P$7:$P$446,$M64)))</f>
        <v>0</v>
      </c>
      <c r="AI64" s="59"/>
    </row>
    <row r="65" spans="1:35" ht="28.5">
      <c r="A65" s="240">
        <f t="shared" si="6"/>
        <v>58</v>
      </c>
      <c r="B65" s="295" t="str">
        <f>IF(ISBLANK($M65),"",VLOOKUP($M65,サマリ_メンバ!$A$7:$Q$446,5,FALSE))</f>
        <v>STAR_MF</v>
      </c>
      <c r="C65" s="295" t="str">
        <f>IF(ISBLANK($M65),"",VLOOKUP($M65,サマリ_メンバ!$A$7:$Q$446,6,FALSE)&amp;"")</f>
        <v>MFデザイン</v>
      </c>
      <c r="D65" s="295" t="str">
        <f>IF(ISBLANK($M65),"",VLOOKUP($M65,サマリ_メンバ!$A$7:$Q$446,7,FALSE)&amp;"")</f>
        <v>ホワイトモック</v>
      </c>
      <c r="E65" s="295" t="str">
        <f>IF(ISBLANK($M65),"",VLOOKUP($M65,サマリ_メンバ!$A$7:$Q$446,8,FALSE)&amp;"")</f>
        <v>新規</v>
      </c>
      <c r="F65" s="295" t="str">
        <f>IF(ISBLANK($M65),"",VLOOKUP($M65,サマリ_メンバ!$A$7:$Q$446,9,FALSE)&amp;"")</f>
        <v/>
      </c>
      <c r="G65" s="295" t="str">
        <f>IF(ISBLANK($M65),"",VLOOKUP($M65,サマリ_メンバ!$A$7:$Q$446,10,FALSE)&amp;"")</f>
        <v/>
      </c>
      <c r="H65" s="295" t="str">
        <f>IF(ISBLANK($M65),"",VLOOKUP($M65,サマリ_メンバ!$A$7:$Q$446,11,FALSE)&amp;"")</f>
        <v/>
      </c>
      <c r="I65" s="295" t="str">
        <f>IF(ISBLANK($M65),"",VLOOKUP($M65,サマリ_メンバ!$A$7:$Q$446,12,FALSE)&amp;"")</f>
        <v/>
      </c>
      <c r="J65" s="295" t="str">
        <f>IF(ISBLANK($M65),"",VLOOKUP($M65,サマリ_メンバ!$A$7:$Q$446,13,FALSE)&amp;"")</f>
        <v/>
      </c>
      <c r="K65" s="295" t="str">
        <f>IF(ISBLANK($M65),"",VLOOKUP($M65,サマリ_メンバ!$A$7:$Q$446,14,FALSE)&amp;"")</f>
        <v/>
      </c>
      <c r="L65" s="295" t="str">
        <f>IF(ISBLANK($M65),"",VLOOKUP($M65,サマリ_メンバ!$A$7:$Q$446,15,FALSE)&amp;"")</f>
        <v>-</v>
      </c>
      <c r="M65" s="133" t="s">
        <v>1101</v>
      </c>
      <c r="N65" s="295" t="str">
        <f>IF(ISBLANK($M65),"",VLOOKUP(M65,サマリ_メンバ!$A$7:$Q$446,17,FALSE))</f>
        <v>依頼台帳No.174 5月標準版ホワイトモック作成</v>
      </c>
      <c r="O65" s="72">
        <f t="shared" ca="1" si="7"/>
        <v>0</v>
      </c>
      <c r="P65" s="90"/>
      <c r="Q65" s="281">
        <f ca="1">IF(ISBLANK($M65),"-",IF($C$2&amp;$D$2="当月MW","-",SUMIFS(INDIRECT($B$2&amp;$C$2&amp;$D$2),INDIRECT(Q$5),Q$6,サマリ_メンバ!$P$7:$P$446,$M65)))</f>
        <v>0</v>
      </c>
      <c r="R65" s="281">
        <f ca="1">IF(ISBLANK($M65),"-",IF($C$2&amp;$D$2="当月MW","-",SUMIFS(INDIRECT($B$2&amp;$C$2&amp;$D$2),INDIRECT(R$5),R$6,サマリ_メンバ!$P$7:$P$446,$M65)))</f>
        <v>0</v>
      </c>
      <c r="S65" s="281">
        <f ca="1">IF(ISBLANK($M65),"-",IF($C$2&amp;$D$2="当月MW","-",SUMIFS(INDIRECT($B$2&amp;$C$2&amp;$D$2),INDIRECT(S$5),S$6,サマリ_メンバ!$P$7:$P$446,$M65)))</f>
        <v>0</v>
      </c>
      <c r="T65" s="281">
        <f ca="1">IF(ISBLANK($M65),"-",IF($C$2&amp;$D$2="当月MW","-",SUMIFS(INDIRECT($B$2&amp;$C$2&amp;$D$2),INDIRECT(T$5),T$6,サマリ_メンバ!$P$7:$P$446,$M65)))</f>
        <v>0</v>
      </c>
      <c r="U65" s="80"/>
      <c r="V65" s="281">
        <f ca="1">IF(ISBLANK($M65),"-",IF($C$2&amp;$D$2="当月MW","-",SUMIFS(INDIRECT($B$2&amp;$C$2&amp;$D$2),INDIRECT(V$5),V$6,サマリ_メンバ!$P$7:$P$446,$M65)))</f>
        <v>0</v>
      </c>
      <c r="W65" s="281">
        <f ca="1">IF(ISBLANK($M65),"-",IF($C$2&amp;$D$2="当月MW","-",SUMIFS(INDIRECT($B$2&amp;$C$2&amp;$D$2),INDIRECT(W$5),W$6,サマリ_メンバ!$P$7:$P$446,$M65)))</f>
        <v>0</v>
      </c>
      <c r="X65" s="281">
        <f ca="1">IF(ISBLANK($M65),"-",IF($C$2&amp;$D$2="当月MW","-",SUMIFS(INDIRECT($B$2&amp;$C$2&amp;$D$2),INDIRECT(X$5),X$6,サマリ_メンバ!$P$7:$P$446,$M65)))</f>
        <v>0</v>
      </c>
      <c r="Y65" s="281">
        <f ca="1">IF(ISBLANK($M65),"-",IF($C$2&amp;$D$2="当月MW","-",SUMIFS(INDIRECT($B$2&amp;$C$2&amp;$D$2),INDIRECT(Y$5),Y$6,サマリ_メンバ!$P$7:$P$446,$M65)))</f>
        <v>0</v>
      </c>
      <c r="Z65" s="281">
        <f ca="1">IF(ISBLANK($M65),"-",IF($C$2&amp;$D$2="当月MW","-",SUMIFS(INDIRECT($B$2&amp;$C$2&amp;$D$2),INDIRECT(Z$5),Z$6,サマリ_メンバ!$P$7:$P$446,$M65)))</f>
        <v>0</v>
      </c>
      <c r="AA65" s="281">
        <f ca="1">IF(ISBLANK($M65),"-",IF($C$2&amp;$D$2="当月MW","-",SUMIFS(INDIRECT($B$2&amp;$C$2&amp;$D$2),INDIRECT(AA$5),AA$6,サマリ_メンバ!$P$7:$P$446,$M65)))</f>
        <v>0</v>
      </c>
      <c r="AB65" s="281">
        <f ca="1">IF(ISBLANK($M65),"-",IF($C$2&amp;$D$2="当月MW","-",SUMIFS(INDIRECT($B$2&amp;$C$2&amp;$D$2),INDIRECT(AB$5),AB$6,サマリ_メンバ!$P$7:$P$446,$M65)))</f>
        <v>0</v>
      </c>
      <c r="AC65" s="281">
        <f ca="1">IF(ISBLANK($M65),"-",IF($C$2&amp;$D$2="当月MW","-",SUMIFS(INDIRECT($B$2&amp;$C$2&amp;$D$2),INDIRECT(AC$5),AC$6,サマリ_メンバ!$P$7:$P$446,$M65)))</f>
        <v>0</v>
      </c>
      <c r="AD65" s="281">
        <f ca="1">IF(ISBLANK($M65),"-",IF($C$2&amp;$D$2="当月MW","-",SUMIFS(INDIRECT($B$2&amp;$C$2&amp;$D$2),INDIRECT(AD$5),AD$6,サマリ_メンバ!$P$7:$P$446,$M65)))</f>
        <v>0</v>
      </c>
      <c r="AE65" s="281">
        <f ca="1">IF(ISBLANK($M65),"-",IF($C$2&amp;$D$2="当月MW","-",SUMIFS(INDIRECT($B$2&amp;$C$2&amp;$D$2),INDIRECT(AE$5),AE$6,サマリ_メンバ!$P$7:$P$446,$M65)))</f>
        <v>0</v>
      </c>
      <c r="AF65" s="281">
        <f ca="1">IF(ISBLANK($M65),"-",IF($C$2&amp;$D$2="当月MW","-",SUMIFS(INDIRECT($B$2&amp;$C$2&amp;$D$2),INDIRECT(AF$5),AF$6,サマリ_メンバ!$P$7:$P$446,$M65)))</f>
        <v>0</v>
      </c>
      <c r="AG65" s="281">
        <f ca="1">IF(ISBLANK($M65),"-",IF($C$2&amp;$D$2="当月MW","-",SUMIFS(INDIRECT($B$2&amp;$C$2&amp;$D$2),INDIRECT(AG$5),AG$6,サマリ_メンバ!$P$7:$P$446,$M65)))</f>
        <v>0</v>
      </c>
      <c r="AH65" s="281">
        <f ca="1">IF(ISBLANK($M65),"-",IF($C$2&amp;$D$2="当月MW","-",SUMIFS(INDIRECT($B$2&amp;$C$2&amp;$D$2),INDIRECT(AH$5),AH$6,サマリ_メンバ!$P$7:$P$446,$M65)))</f>
        <v>0</v>
      </c>
      <c r="AI65" s="59"/>
    </row>
    <row r="66" spans="1:35" ht="28.5">
      <c r="A66" s="240">
        <f t="shared" si="6"/>
        <v>59</v>
      </c>
      <c r="B66" s="295" t="str">
        <f>IF(ISBLANK($M66),"",VLOOKUP($M66,サマリ_メンバ!$A$7:$Q$446,5,FALSE))</f>
        <v>STAR_MF</v>
      </c>
      <c r="C66" s="295" t="str">
        <f>IF(ISBLANK($M66),"",VLOOKUP($M66,サマリ_メンバ!$A$7:$Q$446,6,FALSE)&amp;"")</f>
        <v>社内業務</v>
      </c>
      <c r="D66" s="295" t="str">
        <f>IF(ISBLANK($M66),"",VLOOKUP($M66,サマリ_メンバ!$A$7:$Q$446,7,FALSE)&amp;"")</f>
        <v>打合せ</v>
      </c>
      <c r="E66" s="295" t="str">
        <f>IF(ISBLANK($M66),"",VLOOKUP($M66,サマリ_メンバ!$A$7:$Q$446,8,FALSE)&amp;"")</f>
        <v>内部</v>
      </c>
      <c r="F66" s="295" t="str">
        <f>IF(ISBLANK($M66),"",VLOOKUP($M66,サマリ_メンバ!$A$7:$Q$446,9,FALSE)&amp;"")</f>
        <v/>
      </c>
      <c r="G66" s="295" t="str">
        <f>IF(ISBLANK($M66),"",VLOOKUP($M66,サマリ_メンバ!$A$7:$Q$446,10,FALSE)&amp;"")</f>
        <v/>
      </c>
      <c r="H66" s="295" t="str">
        <f>IF(ISBLANK($M66),"",VLOOKUP($M66,サマリ_メンバ!$A$7:$Q$446,11,FALSE)&amp;"")</f>
        <v/>
      </c>
      <c r="I66" s="295" t="str">
        <f>IF(ISBLANK($M66),"",VLOOKUP($M66,サマリ_メンバ!$A$7:$Q$446,12,FALSE)&amp;"")</f>
        <v/>
      </c>
      <c r="J66" s="295" t="str">
        <f>IF(ISBLANK($M66),"",VLOOKUP($M66,サマリ_メンバ!$A$7:$Q$446,13,FALSE)&amp;"")</f>
        <v/>
      </c>
      <c r="K66" s="295" t="str">
        <f>IF(ISBLANK($M66),"",VLOOKUP($M66,サマリ_メンバ!$A$7:$Q$446,14,FALSE)&amp;"")</f>
        <v/>
      </c>
      <c r="L66" s="295" t="str">
        <f>IF(ISBLANK($M66),"",VLOOKUP($M66,サマリ_メンバ!$A$7:$Q$446,15,FALSE)&amp;"")</f>
        <v>-</v>
      </c>
      <c r="M66" s="133" t="s">
        <v>518</v>
      </c>
      <c r="N66" s="295" t="str">
        <f>IF(ISBLANK($M66),"",VLOOKUP(M66,サマリ_メンバ!$A$7:$Q$446,17,FALSE))</f>
        <v>課会（準備含む）</v>
      </c>
      <c r="O66" s="72">
        <f t="shared" ca="1" si="7"/>
        <v>0</v>
      </c>
      <c r="P66" s="90"/>
      <c r="Q66" s="281">
        <f ca="1">IF(ISBLANK($M66),"-",IF($C$2&amp;$D$2="当月MW","-",SUMIFS(INDIRECT($B$2&amp;$C$2&amp;$D$2),INDIRECT(Q$5),Q$6,サマリ_メンバ!$P$7:$P$446,$M66)))</f>
        <v>0</v>
      </c>
      <c r="R66" s="281">
        <f ca="1">IF(ISBLANK($M66),"-",IF($C$2&amp;$D$2="当月MW","-",SUMIFS(INDIRECT($B$2&amp;$C$2&amp;$D$2),INDIRECT(R$5),R$6,サマリ_メンバ!$P$7:$P$446,$M66)))</f>
        <v>0</v>
      </c>
      <c r="S66" s="281">
        <f ca="1">IF(ISBLANK($M66),"-",IF($C$2&amp;$D$2="当月MW","-",SUMIFS(INDIRECT($B$2&amp;$C$2&amp;$D$2),INDIRECT(S$5),S$6,サマリ_メンバ!$P$7:$P$446,$M66)))</f>
        <v>0</v>
      </c>
      <c r="T66" s="281">
        <f ca="1">IF(ISBLANK($M66),"-",IF($C$2&amp;$D$2="当月MW","-",SUMIFS(INDIRECT($B$2&amp;$C$2&amp;$D$2),INDIRECT(T$5),T$6,サマリ_メンバ!$P$7:$P$446,$M66)))</f>
        <v>0</v>
      </c>
      <c r="U66" s="80"/>
      <c r="V66" s="281">
        <f ca="1">IF(ISBLANK($M66),"-",IF($C$2&amp;$D$2="当月MW","-",SUMIFS(INDIRECT($B$2&amp;$C$2&amp;$D$2),INDIRECT(V$5),V$6,サマリ_メンバ!$P$7:$P$446,$M66)))</f>
        <v>0</v>
      </c>
      <c r="W66" s="281">
        <f ca="1">IF(ISBLANK($M66),"-",IF($C$2&amp;$D$2="当月MW","-",SUMIFS(INDIRECT($B$2&amp;$C$2&amp;$D$2),INDIRECT(W$5),W$6,サマリ_メンバ!$P$7:$P$446,$M66)))</f>
        <v>0</v>
      </c>
      <c r="X66" s="281">
        <f ca="1">IF(ISBLANK($M66),"-",IF($C$2&amp;$D$2="当月MW","-",SUMIFS(INDIRECT($B$2&amp;$C$2&amp;$D$2),INDIRECT(X$5),X$6,サマリ_メンバ!$P$7:$P$446,$M66)))</f>
        <v>0</v>
      </c>
      <c r="Y66" s="281">
        <f ca="1">IF(ISBLANK($M66),"-",IF($C$2&amp;$D$2="当月MW","-",SUMIFS(INDIRECT($B$2&amp;$C$2&amp;$D$2),INDIRECT(Y$5),Y$6,サマリ_メンバ!$P$7:$P$446,$M66)))</f>
        <v>0</v>
      </c>
      <c r="Z66" s="281">
        <f ca="1">IF(ISBLANK($M66),"-",IF($C$2&amp;$D$2="当月MW","-",SUMIFS(INDIRECT($B$2&amp;$C$2&amp;$D$2),INDIRECT(Z$5),Z$6,サマリ_メンバ!$P$7:$P$446,$M66)))</f>
        <v>0</v>
      </c>
      <c r="AA66" s="281">
        <f ca="1">IF(ISBLANK($M66),"-",IF($C$2&amp;$D$2="当月MW","-",SUMIFS(INDIRECT($B$2&amp;$C$2&amp;$D$2),INDIRECT(AA$5),AA$6,サマリ_メンバ!$P$7:$P$446,$M66)))</f>
        <v>0</v>
      </c>
      <c r="AB66" s="281">
        <f ca="1">IF(ISBLANK($M66),"-",IF($C$2&amp;$D$2="当月MW","-",SUMIFS(INDIRECT($B$2&amp;$C$2&amp;$D$2),INDIRECT(AB$5),AB$6,サマリ_メンバ!$P$7:$P$446,$M66)))</f>
        <v>0</v>
      </c>
      <c r="AC66" s="281">
        <f ca="1">IF(ISBLANK($M66),"-",IF($C$2&amp;$D$2="当月MW","-",SUMIFS(INDIRECT($B$2&amp;$C$2&amp;$D$2),INDIRECT(AC$5),AC$6,サマリ_メンバ!$P$7:$P$446,$M66)))</f>
        <v>0</v>
      </c>
      <c r="AD66" s="281">
        <f ca="1">IF(ISBLANK($M66),"-",IF($C$2&amp;$D$2="当月MW","-",SUMIFS(INDIRECT($B$2&amp;$C$2&amp;$D$2),INDIRECT(AD$5),AD$6,サマリ_メンバ!$P$7:$P$446,$M66)))</f>
        <v>0</v>
      </c>
      <c r="AE66" s="281">
        <f ca="1">IF(ISBLANK($M66),"-",IF($C$2&amp;$D$2="当月MW","-",SUMIFS(INDIRECT($B$2&amp;$C$2&amp;$D$2),INDIRECT(AE$5),AE$6,サマリ_メンバ!$P$7:$P$446,$M66)))</f>
        <v>0</v>
      </c>
      <c r="AF66" s="281">
        <f ca="1">IF(ISBLANK($M66),"-",IF($C$2&amp;$D$2="当月MW","-",SUMIFS(INDIRECT($B$2&amp;$C$2&amp;$D$2),INDIRECT(AF$5),AF$6,サマリ_メンバ!$P$7:$P$446,$M66)))</f>
        <v>0</v>
      </c>
      <c r="AG66" s="281">
        <f ca="1">IF(ISBLANK($M66),"-",IF($C$2&amp;$D$2="当月MW","-",SUMIFS(INDIRECT($B$2&amp;$C$2&amp;$D$2),INDIRECT(AG$5),AG$6,サマリ_メンバ!$P$7:$P$446,$M66)))</f>
        <v>0</v>
      </c>
      <c r="AH66" s="281">
        <f ca="1">IF(ISBLANK($M66),"-",IF($C$2&amp;$D$2="当月MW","-",SUMIFS(INDIRECT($B$2&amp;$C$2&amp;$D$2),INDIRECT(AH$5),AH$6,サマリ_メンバ!$P$7:$P$446,$M66)))</f>
        <v>0</v>
      </c>
      <c r="AI66" s="59"/>
    </row>
    <row r="67" spans="1:35" ht="28.5">
      <c r="A67" s="240">
        <f t="shared" si="6"/>
        <v>60</v>
      </c>
      <c r="B67" s="295" t="str">
        <f>IF(ISBLANK($M67),"",VLOOKUP($M67,サマリ_メンバ!$A$7:$Q$446,5,FALSE))</f>
        <v>STAR_MF</v>
      </c>
      <c r="C67" s="295" t="str">
        <f>IF(ISBLANK($M67),"",VLOOKUP($M67,サマリ_メンバ!$A$7:$Q$446,6,FALSE)&amp;"")</f>
        <v>MFデザイン</v>
      </c>
      <c r="D67" s="295" t="str">
        <f>IF(ISBLANK($M67),"",VLOOKUP($M67,サマリ_メンバ!$A$7:$Q$446,7,FALSE)&amp;"")</f>
        <v>テーマ対応</v>
      </c>
      <c r="E67" s="295" t="str">
        <f>IF(ISBLANK($M67),"",VLOOKUP($M67,サマリ_メンバ!$A$7:$Q$446,8,FALSE)&amp;"")</f>
        <v>内部改善</v>
      </c>
      <c r="F67" s="295" t="str">
        <f>IF(ISBLANK($M67),"",VLOOKUP($M67,サマリ_メンバ!$A$7:$Q$446,9,FALSE)&amp;"")</f>
        <v>不要不急</v>
      </c>
      <c r="G67" s="295" t="str">
        <f>IF(ISBLANK($M67),"",VLOOKUP($M67,サマリ_メンバ!$A$7:$Q$446,10,FALSE)&amp;"")</f>
        <v/>
      </c>
      <c r="H67" s="295" t="str">
        <f>IF(ISBLANK($M67),"",VLOOKUP($M67,サマリ_メンバ!$A$7:$Q$446,11,FALSE)&amp;"")</f>
        <v/>
      </c>
      <c r="I67" s="295" t="str">
        <f>IF(ISBLANK($M67),"",VLOOKUP($M67,サマリ_メンバ!$A$7:$Q$446,12,FALSE)&amp;"")</f>
        <v/>
      </c>
      <c r="J67" s="295" t="str">
        <f>IF(ISBLANK($M67),"",VLOOKUP($M67,サマリ_メンバ!$A$7:$Q$446,13,FALSE)&amp;"")</f>
        <v/>
      </c>
      <c r="K67" s="295" t="str">
        <f>IF(ISBLANK($M67),"",VLOOKUP($M67,サマリ_メンバ!$A$7:$Q$446,14,FALSE)&amp;"")</f>
        <v/>
      </c>
      <c r="L67" s="295" t="str">
        <f>IF(ISBLANK($M67),"",VLOOKUP($M67,サマリ_メンバ!$A$7:$Q$446,15,FALSE)&amp;"")</f>
        <v>-</v>
      </c>
      <c r="M67" s="133" t="s">
        <v>568</v>
      </c>
      <c r="N67" s="295" t="str">
        <f>IF(ISBLANK($M67),"",VLOOKUP(M67,サマリ_メンバ!$A$7:$Q$446,17,FALSE))</f>
        <v>ラベルアイコン：デザインの考え方整理</v>
      </c>
      <c r="O67" s="72">
        <f t="shared" ca="1" si="7"/>
        <v>0</v>
      </c>
      <c r="P67" s="90"/>
      <c r="Q67" s="281">
        <f ca="1">IF(ISBLANK($M67),"-",IF($C$2&amp;$D$2="当月MW","-",SUMIFS(INDIRECT($B$2&amp;$C$2&amp;$D$2),INDIRECT(Q$5),Q$6,サマリ_メンバ!$P$7:$P$446,$M67)))</f>
        <v>0</v>
      </c>
      <c r="R67" s="281">
        <f ca="1">IF(ISBLANK($M67),"-",IF($C$2&amp;$D$2="当月MW","-",SUMIFS(INDIRECT($B$2&amp;$C$2&amp;$D$2),INDIRECT(R$5),R$6,サマリ_メンバ!$P$7:$P$446,$M67)))</f>
        <v>0</v>
      </c>
      <c r="S67" s="281">
        <f ca="1">IF(ISBLANK($M67),"-",IF($C$2&amp;$D$2="当月MW","-",SUMIFS(INDIRECT($B$2&amp;$C$2&amp;$D$2),INDIRECT(S$5),S$6,サマリ_メンバ!$P$7:$P$446,$M67)))</f>
        <v>0</v>
      </c>
      <c r="T67" s="281">
        <f ca="1">IF(ISBLANK($M67),"-",IF($C$2&amp;$D$2="当月MW","-",SUMIFS(INDIRECT($B$2&amp;$C$2&amp;$D$2),INDIRECT(T$5),T$6,サマリ_メンバ!$P$7:$P$446,$M67)))</f>
        <v>0</v>
      </c>
      <c r="U67" s="80"/>
      <c r="V67" s="281">
        <f ca="1">IF(ISBLANK($M67),"-",IF($C$2&amp;$D$2="当月MW","-",SUMIFS(INDIRECT($B$2&amp;$C$2&amp;$D$2),INDIRECT(V$5),V$6,サマリ_メンバ!$P$7:$P$446,$M67)))</f>
        <v>0</v>
      </c>
      <c r="W67" s="281">
        <f ca="1">IF(ISBLANK($M67),"-",IF($C$2&amp;$D$2="当月MW","-",SUMIFS(INDIRECT($B$2&amp;$C$2&amp;$D$2),INDIRECT(W$5),W$6,サマリ_メンバ!$P$7:$P$446,$M67)))</f>
        <v>0</v>
      </c>
      <c r="X67" s="281">
        <f ca="1">IF(ISBLANK($M67),"-",IF($C$2&amp;$D$2="当月MW","-",SUMIFS(INDIRECT($B$2&amp;$C$2&amp;$D$2),INDIRECT(X$5),X$6,サマリ_メンバ!$P$7:$P$446,$M67)))</f>
        <v>0</v>
      </c>
      <c r="Y67" s="281">
        <f ca="1">IF(ISBLANK($M67),"-",IF($C$2&amp;$D$2="当月MW","-",SUMIFS(INDIRECT($B$2&amp;$C$2&amp;$D$2),INDIRECT(Y$5),Y$6,サマリ_メンバ!$P$7:$P$446,$M67)))</f>
        <v>0</v>
      </c>
      <c r="Z67" s="281">
        <f ca="1">IF(ISBLANK($M67),"-",IF($C$2&amp;$D$2="当月MW","-",SUMIFS(INDIRECT($B$2&amp;$C$2&amp;$D$2),INDIRECT(Z$5),Z$6,サマリ_メンバ!$P$7:$P$446,$M67)))</f>
        <v>0</v>
      </c>
      <c r="AA67" s="281">
        <f ca="1">IF(ISBLANK($M67),"-",IF($C$2&amp;$D$2="当月MW","-",SUMIFS(INDIRECT($B$2&amp;$C$2&amp;$D$2),INDIRECT(AA$5),AA$6,サマリ_メンバ!$P$7:$P$446,$M67)))</f>
        <v>0</v>
      </c>
      <c r="AB67" s="281">
        <f ca="1">IF(ISBLANK($M67),"-",IF($C$2&amp;$D$2="当月MW","-",SUMIFS(INDIRECT($B$2&amp;$C$2&amp;$D$2),INDIRECT(AB$5),AB$6,サマリ_メンバ!$P$7:$P$446,$M67)))</f>
        <v>0</v>
      </c>
      <c r="AC67" s="281">
        <f ca="1">IF(ISBLANK($M67),"-",IF($C$2&amp;$D$2="当月MW","-",SUMIFS(INDIRECT($B$2&amp;$C$2&amp;$D$2),INDIRECT(AC$5),AC$6,サマリ_メンバ!$P$7:$P$446,$M67)))</f>
        <v>0</v>
      </c>
      <c r="AD67" s="281">
        <f ca="1">IF(ISBLANK($M67),"-",IF($C$2&amp;$D$2="当月MW","-",SUMIFS(INDIRECT($B$2&amp;$C$2&amp;$D$2),INDIRECT(AD$5),AD$6,サマリ_メンバ!$P$7:$P$446,$M67)))</f>
        <v>0</v>
      </c>
      <c r="AE67" s="281">
        <f ca="1">IF(ISBLANK($M67),"-",IF($C$2&amp;$D$2="当月MW","-",SUMIFS(INDIRECT($B$2&amp;$C$2&amp;$D$2),INDIRECT(AE$5),AE$6,サマリ_メンバ!$P$7:$P$446,$M67)))</f>
        <v>0</v>
      </c>
      <c r="AF67" s="281">
        <f ca="1">IF(ISBLANK($M67),"-",IF($C$2&amp;$D$2="当月MW","-",SUMIFS(INDIRECT($B$2&amp;$C$2&amp;$D$2),INDIRECT(AF$5),AF$6,サマリ_メンバ!$P$7:$P$446,$M67)))</f>
        <v>0</v>
      </c>
      <c r="AG67" s="281">
        <f ca="1">IF(ISBLANK($M67),"-",IF($C$2&amp;$D$2="当月MW","-",SUMIFS(INDIRECT($B$2&amp;$C$2&amp;$D$2),INDIRECT(AG$5),AG$6,サマリ_メンバ!$P$7:$P$446,$M67)))</f>
        <v>0</v>
      </c>
      <c r="AH67" s="281">
        <f ca="1">IF(ISBLANK($M67),"-",IF($C$2&amp;$D$2="当月MW","-",SUMIFS(INDIRECT($B$2&amp;$C$2&amp;$D$2),INDIRECT(AH$5),AH$6,サマリ_メンバ!$P$7:$P$446,$M67)))</f>
        <v>0</v>
      </c>
      <c r="AI67" s="59"/>
    </row>
    <row r="68" spans="1:35" ht="28.5">
      <c r="A68" s="240">
        <f t="shared" si="6"/>
        <v>61</v>
      </c>
      <c r="B68" s="295" t="str">
        <f>IF(ISBLANK($M68),"",VLOOKUP($M68,サマリ_メンバ!$A$7:$Q$446,5,FALSE))</f>
        <v>STAR_MF</v>
      </c>
      <c r="C68" s="295" t="str">
        <f>IF(ISBLANK($M68),"",VLOOKUP($M68,サマリ_メンバ!$A$7:$Q$446,6,FALSE)&amp;"")</f>
        <v>MFデザイン</v>
      </c>
      <c r="D68" s="295" t="str">
        <f>IF(ISBLANK($M68),"",VLOOKUP($M68,サマリ_メンバ!$A$7:$Q$446,7,FALSE)&amp;"")</f>
        <v>環境・ライブラリ</v>
      </c>
      <c r="E68" s="295" t="str">
        <f>IF(ISBLANK($M68),"",VLOOKUP($M68,サマリ_メンバ!$A$7:$Q$446,8,FALSE)&amp;"")</f>
        <v>内部改善</v>
      </c>
      <c r="F68" s="295" t="str">
        <f>IF(ISBLANK($M68),"",VLOOKUP($M68,サマリ_メンバ!$A$7:$Q$446,9,FALSE)&amp;"")</f>
        <v>必須</v>
      </c>
      <c r="G68" s="295" t="str">
        <f>IF(ISBLANK($M68),"",VLOOKUP($M68,サマリ_メンバ!$A$7:$Q$446,10,FALSE)&amp;"")</f>
        <v/>
      </c>
      <c r="H68" s="295" t="str">
        <f>IF(ISBLANK($M68),"",VLOOKUP($M68,サマリ_メンバ!$A$7:$Q$446,11,FALSE)&amp;"")</f>
        <v/>
      </c>
      <c r="I68" s="295" t="str">
        <f>IF(ISBLANK($M68),"",VLOOKUP($M68,サマリ_メンバ!$A$7:$Q$446,12,FALSE)&amp;"")</f>
        <v/>
      </c>
      <c r="J68" s="295" t="str">
        <f>IF(ISBLANK($M68),"",VLOOKUP($M68,サマリ_メンバ!$A$7:$Q$446,13,FALSE)&amp;"")</f>
        <v/>
      </c>
      <c r="K68" s="295" t="str">
        <f>IF(ISBLANK($M68),"",VLOOKUP($M68,サマリ_メンバ!$A$7:$Q$446,14,FALSE)&amp;"")</f>
        <v/>
      </c>
      <c r="L68" s="295" t="str">
        <f>IF(ISBLANK($M68),"",VLOOKUP($M68,サマリ_メンバ!$A$7:$Q$446,15,FALSE)&amp;"")</f>
        <v>-</v>
      </c>
      <c r="M68" s="133" t="s">
        <v>577</v>
      </c>
      <c r="N68" s="295" t="str">
        <f>IF(ISBLANK($M68),"",VLOOKUP(M68,サマリ_メンバ!$A$7:$Q$446,17,FALSE))</f>
        <v>Scylla　：自動化ツールのロゴ作成</v>
      </c>
      <c r="O68" s="72">
        <f t="shared" ca="1" si="7"/>
        <v>0</v>
      </c>
      <c r="P68" s="90"/>
      <c r="Q68" s="281">
        <f ca="1">IF(ISBLANK($M68),"-",IF($C$2&amp;$D$2="当月MW","-",SUMIFS(INDIRECT($B$2&amp;$C$2&amp;$D$2),INDIRECT(Q$5),Q$6,サマリ_メンバ!$P$7:$P$446,$M68)))</f>
        <v>0</v>
      </c>
      <c r="R68" s="281">
        <f ca="1">IF(ISBLANK($M68),"-",IF($C$2&amp;$D$2="当月MW","-",SUMIFS(INDIRECT($B$2&amp;$C$2&amp;$D$2),INDIRECT(R$5),R$6,サマリ_メンバ!$P$7:$P$446,$M68)))</f>
        <v>0</v>
      </c>
      <c r="S68" s="281">
        <f ca="1">IF(ISBLANK($M68),"-",IF($C$2&amp;$D$2="当月MW","-",SUMIFS(INDIRECT($B$2&amp;$C$2&amp;$D$2),INDIRECT(S$5),S$6,サマリ_メンバ!$P$7:$P$446,$M68)))</f>
        <v>0</v>
      </c>
      <c r="T68" s="281">
        <f ca="1">IF(ISBLANK($M68),"-",IF($C$2&amp;$D$2="当月MW","-",SUMIFS(INDIRECT($B$2&amp;$C$2&amp;$D$2),INDIRECT(T$5),T$6,サマリ_メンバ!$P$7:$P$446,$M68)))</f>
        <v>0</v>
      </c>
      <c r="U68" s="80"/>
      <c r="V68" s="281">
        <f ca="1">IF(ISBLANK($M68),"-",IF($C$2&amp;$D$2="当月MW","-",SUMIFS(INDIRECT($B$2&amp;$C$2&amp;$D$2),INDIRECT(V$5),V$6,サマリ_メンバ!$P$7:$P$446,$M68)))</f>
        <v>0</v>
      </c>
      <c r="W68" s="281">
        <f ca="1">IF(ISBLANK($M68),"-",IF($C$2&amp;$D$2="当月MW","-",SUMIFS(INDIRECT($B$2&amp;$C$2&amp;$D$2),INDIRECT(W$5),W$6,サマリ_メンバ!$P$7:$P$446,$M68)))</f>
        <v>0</v>
      </c>
      <c r="X68" s="281">
        <f ca="1">IF(ISBLANK($M68),"-",IF($C$2&amp;$D$2="当月MW","-",SUMIFS(INDIRECT($B$2&amp;$C$2&amp;$D$2),INDIRECT(X$5),X$6,サマリ_メンバ!$P$7:$P$446,$M68)))</f>
        <v>0</v>
      </c>
      <c r="Y68" s="281">
        <f ca="1">IF(ISBLANK($M68),"-",IF($C$2&amp;$D$2="当月MW","-",SUMIFS(INDIRECT($B$2&amp;$C$2&amp;$D$2),INDIRECT(Y$5),Y$6,サマリ_メンバ!$P$7:$P$446,$M68)))</f>
        <v>0</v>
      </c>
      <c r="Z68" s="281">
        <f ca="1">IF(ISBLANK($M68),"-",IF($C$2&amp;$D$2="当月MW","-",SUMIFS(INDIRECT($B$2&amp;$C$2&amp;$D$2),INDIRECT(Z$5),Z$6,サマリ_メンバ!$P$7:$P$446,$M68)))</f>
        <v>0</v>
      </c>
      <c r="AA68" s="281">
        <f ca="1">IF(ISBLANK($M68),"-",IF($C$2&amp;$D$2="当月MW","-",SUMIFS(INDIRECT($B$2&amp;$C$2&amp;$D$2),INDIRECT(AA$5),AA$6,サマリ_メンバ!$P$7:$P$446,$M68)))</f>
        <v>0</v>
      </c>
      <c r="AB68" s="281">
        <f ca="1">IF(ISBLANK($M68),"-",IF($C$2&amp;$D$2="当月MW","-",SUMIFS(INDIRECT($B$2&amp;$C$2&amp;$D$2),INDIRECT(AB$5),AB$6,サマリ_メンバ!$P$7:$P$446,$M68)))</f>
        <v>0</v>
      </c>
      <c r="AC68" s="281">
        <f ca="1">IF(ISBLANK($M68),"-",IF($C$2&amp;$D$2="当月MW","-",SUMIFS(INDIRECT($B$2&amp;$C$2&amp;$D$2),INDIRECT(AC$5),AC$6,サマリ_メンバ!$P$7:$P$446,$M68)))</f>
        <v>0</v>
      </c>
      <c r="AD68" s="281">
        <f ca="1">IF(ISBLANK($M68),"-",IF($C$2&amp;$D$2="当月MW","-",SUMIFS(INDIRECT($B$2&amp;$C$2&amp;$D$2),INDIRECT(AD$5),AD$6,サマリ_メンバ!$P$7:$P$446,$M68)))</f>
        <v>0</v>
      </c>
      <c r="AE68" s="281">
        <f ca="1">IF(ISBLANK($M68),"-",IF($C$2&amp;$D$2="当月MW","-",SUMIFS(INDIRECT($B$2&amp;$C$2&amp;$D$2),INDIRECT(AE$5),AE$6,サマリ_メンバ!$P$7:$P$446,$M68)))</f>
        <v>0</v>
      </c>
      <c r="AF68" s="281">
        <f ca="1">IF(ISBLANK($M68),"-",IF($C$2&amp;$D$2="当月MW","-",SUMIFS(INDIRECT($B$2&amp;$C$2&amp;$D$2),INDIRECT(AF$5),AF$6,サマリ_メンバ!$P$7:$P$446,$M68)))</f>
        <v>0</v>
      </c>
      <c r="AG68" s="281">
        <f ca="1">IF(ISBLANK($M68),"-",IF($C$2&amp;$D$2="当月MW","-",SUMIFS(INDIRECT($B$2&amp;$C$2&amp;$D$2),INDIRECT(AG$5),AG$6,サマリ_メンバ!$P$7:$P$446,$M68)))</f>
        <v>0</v>
      </c>
      <c r="AH68" s="281">
        <f ca="1">IF(ISBLANK($M68),"-",IF($C$2&amp;$D$2="当月MW","-",SUMIFS(INDIRECT($B$2&amp;$C$2&amp;$D$2),INDIRECT(AH$5),AH$6,サマリ_メンバ!$P$7:$P$446,$M68)))</f>
        <v>0</v>
      </c>
      <c r="AI68" s="59"/>
    </row>
    <row r="69" spans="1:35" ht="28.5">
      <c r="A69" s="240">
        <f t="shared" si="6"/>
        <v>62</v>
      </c>
      <c r="B69" s="295" t="str">
        <f>IF(ISBLANK($M69),"",VLOOKUP($M69,サマリ_メンバ!$A$7:$Q$446,5,FALSE))</f>
        <v>STAR_MF</v>
      </c>
      <c r="C69" s="295" t="str">
        <f>IF(ISBLANK($M69),"",VLOOKUP($M69,サマリ_メンバ!$A$7:$Q$446,6,FALSE)&amp;"")</f>
        <v>MFデザイン</v>
      </c>
      <c r="D69" s="295" t="str">
        <f>IF(ISBLANK($M69),"",VLOOKUP($M69,サマリ_メンバ!$A$7:$Q$446,7,FALSE)&amp;"")</f>
        <v>新規ON</v>
      </c>
      <c r="E69" s="295" t="str">
        <f>IF(ISBLANK($M69),"",VLOOKUP($M69,サマリ_メンバ!$A$7:$Q$446,8,FALSE)&amp;"")</f>
        <v>新規</v>
      </c>
      <c r="F69" s="295" t="str">
        <f>IF(ISBLANK($M69),"",VLOOKUP($M69,サマリ_メンバ!$A$7:$Q$446,9,FALSE)&amp;"")</f>
        <v/>
      </c>
      <c r="G69" s="295" t="str">
        <f>IF(ISBLANK($M69),"",VLOOKUP($M69,サマリ_メンバ!$A$7:$Q$446,10,FALSE)&amp;"")</f>
        <v/>
      </c>
      <c r="H69" s="295" t="str">
        <f>IF(ISBLANK($M69),"",VLOOKUP($M69,サマリ_メンバ!$A$7:$Q$446,11,FALSE)&amp;"")</f>
        <v/>
      </c>
      <c r="I69" s="295" t="str">
        <f>IF(ISBLANK($M69),"",VLOOKUP($M69,サマリ_メンバ!$A$7:$Q$446,12,FALSE)&amp;"")</f>
        <v/>
      </c>
      <c r="J69" s="295" t="str">
        <f>IF(ISBLANK($M69),"",VLOOKUP($M69,サマリ_メンバ!$A$7:$Q$446,13,FALSE)&amp;"")</f>
        <v/>
      </c>
      <c r="K69" s="295" t="str">
        <f>IF(ISBLANK($M69),"",VLOOKUP($M69,サマリ_メンバ!$A$7:$Q$446,14,FALSE)&amp;"")</f>
        <v/>
      </c>
      <c r="L69" s="295" t="str">
        <f>IF(ISBLANK($M69),"",VLOOKUP($M69,サマリ_メンバ!$A$7:$Q$446,15,FALSE)&amp;"")</f>
        <v>5月標準</v>
      </c>
      <c r="M69" s="133" t="s">
        <v>659</v>
      </c>
      <c r="N69" s="295" t="str">
        <f>IF(ISBLANK($M69),"",VLOOKUP(M69,サマリ_メンバ!$A$7:$Q$446,17,FALSE))</f>
        <v>SJSN（七十七証券株式会社）グランドデザイン</v>
      </c>
      <c r="O69" s="72">
        <f t="shared" ca="1" si="7"/>
        <v>0</v>
      </c>
      <c r="P69" s="90"/>
      <c r="Q69" s="281">
        <f ca="1">IF(ISBLANK($M69),"-",IF($C$2&amp;$D$2="当月MW","-",SUMIFS(INDIRECT($B$2&amp;$C$2&amp;$D$2),INDIRECT(Q$5),Q$6,サマリ_メンバ!$P$7:$P$446,$M69)))</f>
        <v>0</v>
      </c>
      <c r="R69" s="281">
        <f ca="1">IF(ISBLANK($M69),"-",IF($C$2&amp;$D$2="当月MW","-",SUMIFS(INDIRECT($B$2&amp;$C$2&amp;$D$2),INDIRECT(R$5),R$6,サマリ_メンバ!$P$7:$P$446,$M69)))</f>
        <v>0</v>
      </c>
      <c r="S69" s="281">
        <f ca="1">IF(ISBLANK($M69),"-",IF($C$2&amp;$D$2="当月MW","-",SUMIFS(INDIRECT($B$2&amp;$C$2&amp;$D$2),INDIRECT(S$5),S$6,サマリ_メンバ!$P$7:$P$446,$M69)))</f>
        <v>0</v>
      </c>
      <c r="T69" s="281">
        <f ca="1">IF(ISBLANK($M69),"-",IF($C$2&amp;$D$2="当月MW","-",SUMIFS(INDIRECT($B$2&amp;$C$2&amp;$D$2),INDIRECT(T$5),T$6,サマリ_メンバ!$P$7:$P$446,$M69)))</f>
        <v>0</v>
      </c>
      <c r="U69" s="80"/>
      <c r="V69" s="281">
        <f ca="1">IF(ISBLANK($M69),"-",IF($C$2&amp;$D$2="当月MW","-",SUMIFS(INDIRECT($B$2&amp;$C$2&amp;$D$2),INDIRECT(V$5),V$6,サマリ_メンバ!$P$7:$P$446,$M69)))</f>
        <v>0</v>
      </c>
      <c r="W69" s="281">
        <f ca="1">IF(ISBLANK($M69),"-",IF($C$2&amp;$D$2="当月MW","-",SUMIFS(INDIRECT($B$2&amp;$C$2&amp;$D$2),INDIRECT(W$5),W$6,サマリ_メンバ!$P$7:$P$446,$M69)))</f>
        <v>0</v>
      </c>
      <c r="X69" s="281">
        <f ca="1">IF(ISBLANK($M69),"-",IF($C$2&amp;$D$2="当月MW","-",SUMIFS(INDIRECT($B$2&amp;$C$2&amp;$D$2),INDIRECT(X$5),X$6,サマリ_メンバ!$P$7:$P$446,$M69)))</f>
        <v>0</v>
      </c>
      <c r="Y69" s="281">
        <f ca="1">IF(ISBLANK($M69),"-",IF($C$2&amp;$D$2="当月MW","-",SUMIFS(INDIRECT($B$2&amp;$C$2&amp;$D$2),INDIRECT(Y$5),Y$6,サマリ_メンバ!$P$7:$P$446,$M69)))</f>
        <v>0</v>
      </c>
      <c r="Z69" s="281">
        <f ca="1">IF(ISBLANK($M69),"-",IF($C$2&amp;$D$2="当月MW","-",SUMIFS(INDIRECT($B$2&amp;$C$2&amp;$D$2),INDIRECT(Z$5),Z$6,サマリ_メンバ!$P$7:$P$446,$M69)))</f>
        <v>0</v>
      </c>
      <c r="AA69" s="281">
        <f ca="1">IF(ISBLANK($M69),"-",IF($C$2&amp;$D$2="当月MW","-",SUMIFS(INDIRECT($B$2&amp;$C$2&amp;$D$2),INDIRECT(AA$5),AA$6,サマリ_メンバ!$P$7:$P$446,$M69)))</f>
        <v>0</v>
      </c>
      <c r="AB69" s="281">
        <f ca="1">IF(ISBLANK($M69),"-",IF($C$2&amp;$D$2="当月MW","-",SUMIFS(INDIRECT($B$2&amp;$C$2&amp;$D$2),INDIRECT(AB$5),AB$6,サマリ_メンバ!$P$7:$P$446,$M69)))</f>
        <v>0</v>
      </c>
      <c r="AC69" s="281">
        <f ca="1">IF(ISBLANK($M69),"-",IF($C$2&amp;$D$2="当月MW","-",SUMIFS(INDIRECT($B$2&amp;$C$2&amp;$D$2),INDIRECT(AC$5),AC$6,サマリ_メンバ!$P$7:$P$446,$M69)))</f>
        <v>0</v>
      </c>
      <c r="AD69" s="281">
        <f ca="1">IF(ISBLANK($M69),"-",IF($C$2&amp;$D$2="当月MW","-",SUMIFS(INDIRECT($B$2&amp;$C$2&amp;$D$2),INDIRECT(AD$5),AD$6,サマリ_メンバ!$P$7:$P$446,$M69)))</f>
        <v>0</v>
      </c>
      <c r="AE69" s="281">
        <f ca="1">IF(ISBLANK($M69),"-",IF($C$2&amp;$D$2="当月MW","-",SUMIFS(INDIRECT($B$2&amp;$C$2&amp;$D$2),INDIRECT(AE$5),AE$6,サマリ_メンバ!$P$7:$P$446,$M69)))</f>
        <v>0</v>
      </c>
      <c r="AF69" s="281">
        <f ca="1">IF(ISBLANK($M69),"-",IF($C$2&amp;$D$2="当月MW","-",SUMIFS(INDIRECT($B$2&amp;$C$2&amp;$D$2),INDIRECT(AF$5),AF$6,サマリ_メンバ!$P$7:$P$446,$M69)))</f>
        <v>0</v>
      </c>
      <c r="AG69" s="281">
        <f ca="1">IF(ISBLANK($M69),"-",IF($C$2&amp;$D$2="当月MW","-",SUMIFS(INDIRECT($B$2&amp;$C$2&amp;$D$2),INDIRECT(AG$5),AG$6,サマリ_メンバ!$P$7:$P$446,$M69)))</f>
        <v>0</v>
      </c>
      <c r="AH69" s="281">
        <f ca="1">IF(ISBLANK($M69),"-",IF($C$2&amp;$D$2="当月MW","-",SUMIFS(INDIRECT($B$2&amp;$C$2&amp;$D$2),INDIRECT(AH$5),AH$6,サマリ_メンバ!$P$7:$P$446,$M69)))</f>
        <v>0</v>
      </c>
      <c r="AI69" s="59"/>
    </row>
    <row r="70" spans="1:35" ht="28.5">
      <c r="A70" s="240">
        <f t="shared" si="6"/>
        <v>63</v>
      </c>
      <c r="B70" s="295" t="str">
        <f>IF(ISBLANK($M70),"",VLOOKUP($M70,サマリ_メンバ!$A$7:$Q$446,5,FALSE))</f>
        <v>STAR_MF</v>
      </c>
      <c r="C70" s="295" t="str">
        <f>IF(ISBLANK($M70),"",VLOOKUP($M70,サマリ_メンバ!$A$7:$Q$446,6,FALSE)&amp;"")</f>
        <v>MFデザイン</v>
      </c>
      <c r="D70" s="295" t="str">
        <f>IF(ISBLANK($M70),"",VLOOKUP($M70,サマリ_メンバ!$A$7:$Q$446,7,FALSE)&amp;"")</f>
        <v>新規ON</v>
      </c>
      <c r="E70" s="295" t="str">
        <f>IF(ISBLANK($M70),"",VLOOKUP($M70,サマリ_メンバ!$A$7:$Q$446,8,FALSE)&amp;"")</f>
        <v>新規</v>
      </c>
      <c r="F70" s="295" t="str">
        <f>IF(ISBLANK($M70),"",VLOOKUP($M70,サマリ_メンバ!$A$7:$Q$446,9,FALSE)&amp;"")</f>
        <v/>
      </c>
      <c r="G70" s="295" t="str">
        <f>IF(ISBLANK($M70),"",VLOOKUP($M70,サマリ_メンバ!$A$7:$Q$446,10,FALSE)&amp;"")</f>
        <v/>
      </c>
      <c r="H70" s="295" t="str">
        <f>IF(ISBLANK($M70),"",VLOOKUP($M70,サマリ_メンバ!$A$7:$Q$446,11,FALSE)&amp;"")</f>
        <v/>
      </c>
      <c r="I70" s="295" t="str">
        <f>IF(ISBLANK($M70),"",VLOOKUP($M70,サマリ_メンバ!$A$7:$Q$446,12,FALSE)&amp;"")</f>
        <v/>
      </c>
      <c r="J70" s="295" t="str">
        <f>IF(ISBLANK($M70),"",VLOOKUP($M70,サマリ_メンバ!$A$7:$Q$446,13,FALSE)&amp;"")</f>
        <v/>
      </c>
      <c r="K70" s="295" t="str">
        <f>IF(ISBLANK($M70),"",VLOOKUP($M70,サマリ_メンバ!$A$7:$Q$446,14,FALSE)&amp;"")</f>
        <v/>
      </c>
      <c r="L70" s="295" t="str">
        <f>IF(ISBLANK($M70),"",VLOOKUP($M70,サマリ_メンバ!$A$7:$Q$446,15,FALSE)&amp;"")</f>
        <v>5月標準</v>
      </c>
      <c r="M70" s="133" t="s">
        <v>782</v>
      </c>
      <c r="N70" s="295" t="str">
        <f>IF(ISBLANK($M70),"",VLOOKUP(M70,サマリ_メンバ!$A$7:$Q$446,17,FALSE))</f>
        <v>SJSN（七十七証券株式会社）　モックアップ作成</v>
      </c>
      <c r="O70" s="72">
        <f t="shared" ca="1" si="7"/>
        <v>0</v>
      </c>
      <c r="P70" s="90"/>
      <c r="Q70" s="281">
        <f ca="1">IF(ISBLANK($M70),"-",IF($C$2&amp;$D$2="当月MW","-",SUMIFS(INDIRECT($B$2&amp;$C$2&amp;$D$2),INDIRECT(Q$5),Q$6,サマリ_メンバ!$P$7:$P$446,$M70)))</f>
        <v>0</v>
      </c>
      <c r="R70" s="281">
        <f ca="1">IF(ISBLANK($M70),"-",IF($C$2&amp;$D$2="当月MW","-",SUMIFS(INDIRECT($B$2&amp;$C$2&amp;$D$2),INDIRECT(R$5),R$6,サマリ_メンバ!$P$7:$P$446,$M70)))</f>
        <v>0</v>
      </c>
      <c r="S70" s="281">
        <f ca="1">IF(ISBLANK($M70),"-",IF($C$2&amp;$D$2="当月MW","-",SUMIFS(INDIRECT($B$2&amp;$C$2&amp;$D$2),INDIRECT(S$5),S$6,サマリ_メンバ!$P$7:$P$446,$M70)))</f>
        <v>0</v>
      </c>
      <c r="T70" s="281">
        <f ca="1">IF(ISBLANK($M70),"-",IF($C$2&amp;$D$2="当月MW","-",SUMIFS(INDIRECT($B$2&amp;$C$2&amp;$D$2),INDIRECT(T$5),T$6,サマリ_メンバ!$P$7:$P$446,$M70)))</f>
        <v>0</v>
      </c>
      <c r="U70" s="80"/>
      <c r="V70" s="281">
        <f ca="1">IF(ISBLANK($M70),"-",IF($C$2&amp;$D$2="当月MW","-",SUMIFS(INDIRECT($B$2&amp;$C$2&amp;$D$2),INDIRECT(V$5),V$6,サマリ_メンバ!$P$7:$P$446,$M70)))</f>
        <v>0</v>
      </c>
      <c r="W70" s="281">
        <f ca="1">IF(ISBLANK($M70),"-",IF($C$2&amp;$D$2="当月MW","-",SUMIFS(INDIRECT($B$2&amp;$C$2&amp;$D$2),INDIRECT(W$5),W$6,サマリ_メンバ!$P$7:$P$446,$M70)))</f>
        <v>0</v>
      </c>
      <c r="X70" s="281">
        <f ca="1">IF(ISBLANK($M70),"-",IF($C$2&amp;$D$2="当月MW","-",SUMIFS(INDIRECT($B$2&amp;$C$2&amp;$D$2),INDIRECT(X$5),X$6,サマリ_メンバ!$P$7:$P$446,$M70)))</f>
        <v>0</v>
      </c>
      <c r="Y70" s="281">
        <f ca="1">IF(ISBLANK($M70),"-",IF($C$2&amp;$D$2="当月MW","-",SUMIFS(INDIRECT($B$2&amp;$C$2&amp;$D$2),INDIRECT(Y$5),Y$6,サマリ_メンバ!$P$7:$P$446,$M70)))</f>
        <v>0</v>
      </c>
      <c r="Z70" s="281">
        <f ca="1">IF(ISBLANK($M70),"-",IF($C$2&amp;$D$2="当月MW","-",SUMIFS(INDIRECT($B$2&amp;$C$2&amp;$D$2),INDIRECT(Z$5),Z$6,サマリ_メンバ!$P$7:$P$446,$M70)))</f>
        <v>0</v>
      </c>
      <c r="AA70" s="281">
        <f ca="1">IF(ISBLANK($M70),"-",IF($C$2&amp;$D$2="当月MW","-",SUMIFS(INDIRECT($B$2&amp;$C$2&amp;$D$2),INDIRECT(AA$5),AA$6,サマリ_メンバ!$P$7:$P$446,$M70)))</f>
        <v>0</v>
      </c>
      <c r="AB70" s="281">
        <f ca="1">IF(ISBLANK($M70),"-",IF($C$2&amp;$D$2="当月MW","-",SUMIFS(INDIRECT($B$2&amp;$C$2&amp;$D$2),INDIRECT(AB$5),AB$6,サマリ_メンバ!$P$7:$P$446,$M70)))</f>
        <v>0</v>
      </c>
      <c r="AC70" s="281">
        <f ca="1">IF(ISBLANK($M70),"-",IF($C$2&amp;$D$2="当月MW","-",SUMIFS(INDIRECT($B$2&amp;$C$2&amp;$D$2),INDIRECT(AC$5),AC$6,サマリ_メンバ!$P$7:$P$446,$M70)))</f>
        <v>0</v>
      </c>
      <c r="AD70" s="281">
        <f ca="1">IF(ISBLANK($M70),"-",IF($C$2&amp;$D$2="当月MW","-",SUMIFS(INDIRECT($B$2&amp;$C$2&amp;$D$2),INDIRECT(AD$5),AD$6,サマリ_メンバ!$P$7:$P$446,$M70)))</f>
        <v>0</v>
      </c>
      <c r="AE70" s="281">
        <f ca="1">IF(ISBLANK($M70),"-",IF($C$2&amp;$D$2="当月MW","-",SUMIFS(INDIRECT($B$2&amp;$C$2&amp;$D$2),INDIRECT(AE$5),AE$6,サマリ_メンバ!$P$7:$P$446,$M70)))</f>
        <v>0</v>
      </c>
      <c r="AF70" s="281">
        <f ca="1">IF(ISBLANK($M70),"-",IF($C$2&amp;$D$2="当月MW","-",SUMIFS(INDIRECT($B$2&amp;$C$2&amp;$D$2),INDIRECT(AF$5),AF$6,サマリ_メンバ!$P$7:$P$446,$M70)))</f>
        <v>0</v>
      </c>
      <c r="AG70" s="281">
        <f ca="1">IF(ISBLANK($M70),"-",IF($C$2&amp;$D$2="当月MW","-",SUMIFS(INDIRECT($B$2&amp;$C$2&amp;$D$2),INDIRECT(AG$5),AG$6,サマリ_メンバ!$P$7:$P$446,$M70)))</f>
        <v>0</v>
      </c>
      <c r="AH70" s="281">
        <f ca="1">IF(ISBLANK($M70),"-",IF($C$2&amp;$D$2="当月MW","-",SUMIFS(INDIRECT($B$2&amp;$C$2&amp;$D$2),INDIRECT(AH$5),AH$6,サマリ_メンバ!$P$7:$P$446,$M70)))</f>
        <v>0</v>
      </c>
      <c r="AI70" s="59"/>
    </row>
    <row r="71" spans="1:35" ht="28.5">
      <c r="A71" s="240">
        <f t="shared" si="6"/>
        <v>64</v>
      </c>
      <c r="B71" s="295" t="str">
        <f>IF(ISBLANK($M71),"",VLOOKUP($M71,サマリ_メンバ!$A$7:$Q$446,5,FALSE))</f>
        <v>STAR_MF</v>
      </c>
      <c r="C71" s="295" t="str">
        <f>IF(ISBLANK($M71),"",VLOOKUP($M71,サマリ_メンバ!$A$7:$Q$446,6,FALSE)&amp;"")</f>
        <v>MFデザイン</v>
      </c>
      <c r="D71" s="295" t="str">
        <f>IF(ISBLANK($M71),"",VLOOKUP($M71,サマリ_メンバ!$A$7:$Q$446,7,FALSE)&amp;"")</f>
        <v>環境・ライブラリ</v>
      </c>
      <c r="E71" s="295" t="str">
        <f>IF(ISBLANK($M71),"",VLOOKUP($M71,サマリ_メンバ!$A$7:$Q$446,8,FALSE)&amp;"")</f>
        <v>内部改善</v>
      </c>
      <c r="F71" s="295" t="str">
        <f>IF(ISBLANK($M71),"",VLOOKUP($M71,サマリ_メンバ!$A$7:$Q$446,9,FALSE)&amp;"")</f>
        <v>必須</v>
      </c>
      <c r="G71" s="295" t="str">
        <f>IF(ISBLANK($M71),"",VLOOKUP($M71,サマリ_メンバ!$A$7:$Q$446,10,FALSE)&amp;"")</f>
        <v/>
      </c>
      <c r="H71" s="295" t="str">
        <f>IF(ISBLANK($M71),"",VLOOKUP($M71,サマリ_メンバ!$A$7:$Q$446,11,FALSE)&amp;"")</f>
        <v/>
      </c>
      <c r="I71" s="295" t="str">
        <f>IF(ISBLANK($M71),"",VLOOKUP($M71,サマリ_メンバ!$A$7:$Q$446,12,FALSE)&amp;"")</f>
        <v/>
      </c>
      <c r="J71" s="295" t="str">
        <f>IF(ISBLANK($M71),"",VLOOKUP($M71,サマリ_メンバ!$A$7:$Q$446,13,FALSE)&amp;"")</f>
        <v/>
      </c>
      <c r="K71" s="295" t="str">
        <f>IF(ISBLANK($M71),"",VLOOKUP($M71,サマリ_メンバ!$A$7:$Q$446,14,FALSE)&amp;"")</f>
        <v/>
      </c>
      <c r="L71" s="295" t="str">
        <f>IF(ISBLANK($M71),"",VLOOKUP($M71,サマリ_メンバ!$A$7:$Q$446,15,FALSE)&amp;"")</f>
        <v>-</v>
      </c>
      <c r="M71" s="133" t="s">
        <v>650</v>
      </c>
      <c r="N71" s="295" t="str">
        <f>IF(ISBLANK($M71),"",VLOOKUP(M71,サマリ_メンバ!$A$7:$Q$446,17,FALSE))</f>
        <v>DEVNET削減、成果物確認</v>
      </c>
      <c r="O71" s="72">
        <f t="shared" ca="1" si="7"/>
        <v>0</v>
      </c>
      <c r="P71" s="90"/>
      <c r="Q71" s="281">
        <f ca="1">IF(ISBLANK($M71),"-",IF($C$2&amp;$D$2="当月MW","-",SUMIFS(INDIRECT($B$2&amp;$C$2&amp;$D$2),INDIRECT(Q$5),Q$6,サマリ_メンバ!$P$7:$P$446,$M71)))</f>
        <v>0</v>
      </c>
      <c r="R71" s="281">
        <f ca="1">IF(ISBLANK($M71),"-",IF($C$2&amp;$D$2="当月MW","-",SUMIFS(INDIRECT($B$2&amp;$C$2&amp;$D$2),INDIRECT(R$5),R$6,サマリ_メンバ!$P$7:$P$446,$M71)))</f>
        <v>0</v>
      </c>
      <c r="S71" s="281">
        <f ca="1">IF(ISBLANK($M71),"-",IF($C$2&amp;$D$2="当月MW","-",SUMIFS(INDIRECT($B$2&amp;$C$2&amp;$D$2),INDIRECT(S$5),S$6,サマリ_メンバ!$P$7:$P$446,$M71)))</f>
        <v>0</v>
      </c>
      <c r="T71" s="281">
        <f ca="1">IF(ISBLANK($M71),"-",IF($C$2&amp;$D$2="当月MW","-",SUMIFS(INDIRECT($B$2&amp;$C$2&amp;$D$2),INDIRECT(T$5),T$6,サマリ_メンバ!$P$7:$P$446,$M71)))</f>
        <v>0</v>
      </c>
      <c r="U71" s="80"/>
      <c r="V71" s="281">
        <f ca="1">IF(ISBLANK($M71),"-",IF($C$2&amp;$D$2="当月MW","-",SUMIFS(INDIRECT($B$2&amp;$C$2&amp;$D$2),INDIRECT(V$5),V$6,サマリ_メンバ!$P$7:$P$446,$M71)))</f>
        <v>0</v>
      </c>
      <c r="W71" s="281">
        <f ca="1">IF(ISBLANK($M71),"-",IF($C$2&amp;$D$2="当月MW","-",SUMIFS(INDIRECT($B$2&amp;$C$2&amp;$D$2),INDIRECT(W$5),W$6,サマリ_メンバ!$P$7:$P$446,$M71)))</f>
        <v>0</v>
      </c>
      <c r="X71" s="281">
        <f ca="1">IF(ISBLANK($M71),"-",IF($C$2&amp;$D$2="当月MW","-",SUMIFS(INDIRECT($B$2&amp;$C$2&amp;$D$2),INDIRECT(X$5),X$6,サマリ_メンバ!$P$7:$P$446,$M71)))</f>
        <v>0</v>
      </c>
      <c r="Y71" s="281">
        <f ca="1">IF(ISBLANK($M71),"-",IF($C$2&amp;$D$2="当月MW","-",SUMIFS(INDIRECT($B$2&amp;$C$2&amp;$D$2),INDIRECT(Y$5),Y$6,サマリ_メンバ!$P$7:$P$446,$M71)))</f>
        <v>0</v>
      </c>
      <c r="Z71" s="281">
        <f ca="1">IF(ISBLANK($M71),"-",IF($C$2&amp;$D$2="当月MW","-",SUMIFS(INDIRECT($B$2&amp;$C$2&amp;$D$2),INDIRECT(Z$5),Z$6,サマリ_メンバ!$P$7:$P$446,$M71)))</f>
        <v>0</v>
      </c>
      <c r="AA71" s="281">
        <f ca="1">IF(ISBLANK($M71),"-",IF($C$2&amp;$D$2="当月MW","-",SUMIFS(INDIRECT($B$2&amp;$C$2&amp;$D$2),INDIRECT(AA$5),AA$6,サマリ_メンバ!$P$7:$P$446,$M71)))</f>
        <v>0</v>
      </c>
      <c r="AB71" s="281">
        <f ca="1">IF(ISBLANK($M71),"-",IF($C$2&amp;$D$2="当月MW","-",SUMIFS(INDIRECT($B$2&amp;$C$2&amp;$D$2),INDIRECT(AB$5),AB$6,サマリ_メンバ!$P$7:$P$446,$M71)))</f>
        <v>0</v>
      </c>
      <c r="AC71" s="281">
        <f ca="1">IF(ISBLANK($M71),"-",IF($C$2&amp;$D$2="当月MW","-",SUMIFS(INDIRECT($B$2&amp;$C$2&amp;$D$2),INDIRECT(AC$5),AC$6,サマリ_メンバ!$P$7:$P$446,$M71)))</f>
        <v>0</v>
      </c>
      <c r="AD71" s="281">
        <f ca="1">IF(ISBLANK($M71),"-",IF($C$2&amp;$D$2="当月MW","-",SUMIFS(INDIRECT($B$2&amp;$C$2&amp;$D$2),INDIRECT(AD$5),AD$6,サマリ_メンバ!$P$7:$P$446,$M71)))</f>
        <v>0</v>
      </c>
      <c r="AE71" s="281">
        <f ca="1">IF(ISBLANK($M71),"-",IF($C$2&amp;$D$2="当月MW","-",SUMIFS(INDIRECT($B$2&amp;$C$2&amp;$D$2),INDIRECT(AE$5),AE$6,サマリ_メンバ!$P$7:$P$446,$M71)))</f>
        <v>0</v>
      </c>
      <c r="AF71" s="281">
        <f ca="1">IF(ISBLANK($M71),"-",IF($C$2&amp;$D$2="当月MW","-",SUMIFS(INDIRECT($B$2&amp;$C$2&amp;$D$2),INDIRECT(AF$5),AF$6,サマリ_メンバ!$P$7:$P$446,$M71)))</f>
        <v>0</v>
      </c>
      <c r="AG71" s="281">
        <f ca="1">IF(ISBLANK($M71),"-",IF($C$2&amp;$D$2="当月MW","-",SUMIFS(INDIRECT($B$2&amp;$C$2&amp;$D$2),INDIRECT(AG$5),AG$6,サマリ_メンバ!$P$7:$P$446,$M71)))</f>
        <v>0</v>
      </c>
      <c r="AH71" s="281">
        <f ca="1">IF(ISBLANK($M71),"-",IF($C$2&amp;$D$2="当月MW","-",SUMIFS(INDIRECT($B$2&amp;$C$2&amp;$D$2),INDIRECT(AH$5),AH$6,サマリ_メンバ!$P$7:$P$446,$M71)))</f>
        <v>0</v>
      </c>
      <c r="AI71" s="59"/>
    </row>
    <row r="72" spans="1:35" ht="57">
      <c r="A72" s="240">
        <f t="shared" ref="A72:A103" si="8">ROW()-7</f>
        <v>65</v>
      </c>
      <c r="B72" s="295" t="str">
        <f>IF(ISBLANK($M72),"",VLOOKUP($M72,サマリ_メンバ!$A$7:$Q$446,5,FALSE))</f>
        <v>STAR_MF</v>
      </c>
      <c r="C72" s="295" t="str">
        <f>IF(ISBLANK($M72),"",VLOOKUP($M72,サマリ_メンバ!$A$7:$Q$446,6,FALSE)&amp;"")</f>
        <v>MFデザイン</v>
      </c>
      <c r="D72" s="295" t="str">
        <f>IF(ISBLANK($M72),"",VLOOKUP($M72,サマリ_メンバ!$A$7:$Q$446,7,FALSE)&amp;"")</f>
        <v>テーマ対応</v>
      </c>
      <c r="E72" s="295" t="str">
        <f>IF(ISBLANK($M72),"",VLOOKUP($M72,サマリ_メンバ!$A$7:$Q$446,8,FALSE)&amp;"")</f>
        <v>新規</v>
      </c>
      <c r="F72" s="295" t="str">
        <f>IF(ISBLANK($M72),"",VLOOKUP($M72,サマリ_メンバ!$A$7:$Q$446,9,FALSE)&amp;"")</f>
        <v/>
      </c>
      <c r="G72" s="295" t="str">
        <f>IF(ISBLANK($M72),"",VLOOKUP($M72,サマリ_メンバ!$A$7:$Q$446,10,FALSE)&amp;"")</f>
        <v/>
      </c>
      <c r="H72" s="295" t="str">
        <f>IF(ISBLANK($M72),"",VLOOKUP($M72,サマリ_メンバ!$A$7:$Q$446,11,FALSE)&amp;"")</f>
        <v/>
      </c>
      <c r="I72" s="295" t="str">
        <f>IF(ISBLANK($M72),"",VLOOKUP($M72,サマリ_メンバ!$A$7:$Q$446,12,FALSE)&amp;"")</f>
        <v/>
      </c>
      <c r="J72" s="295" t="str">
        <f>IF(ISBLANK($M72),"",VLOOKUP($M72,サマリ_メンバ!$A$7:$Q$446,13,FALSE)&amp;"")</f>
        <v/>
      </c>
      <c r="K72" s="295" t="str">
        <f>IF(ISBLANK($M72),"",VLOOKUP($M72,サマリ_メンバ!$A$7:$Q$446,14,FALSE)&amp;"")</f>
        <v/>
      </c>
      <c r="L72" s="295" t="str">
        <f>IF(ISBLANK($M72),"",VLOOKUP($M72,サマリ_メンバ!$A$7:$Q$446,15,FALSE)&amp;"")</f>
        <v>5月標準</v>
      </c>
      <c r="M72" s="133" t="s">
        <v>828</v>
      </c>
      <c r="N72" s="295" t="str">
        <f>IF(ISBLANK($M72),"",VLOOKUP(M72,サマリ_メンバ!$A$7:$Q$446,17,FALSE))</f>
        <v>MAY19_RWD003【確認書PDF表示エリア追加・CMS機能追加、および銘柄別書面管理機能追加】</v>
      </c>
      <c r="O72" s="72">
        <f t="shared" ref="O72:O103" ca="1" si="9">SUM(Q72:T72)</f>
        <v>0</v>
      </c>
      <c r="P72" s="90"/>
      <c r="Q72" s="281">
        <f ca="1">IF(ISBLANK($M72),"-",IF($C$2&amp;$D$2="当月MW","-",SUMIFS(INDIRECT($B$2&amp;$C$2&amp;$D$2),INDIRECT(Q$5),Q$6,サマリ_メンバ!$P$7:$P$446,$M72)))</f>
        <v>0</v>
      </c>
      <c r="R72" s="281">
        <f ca="1">IF(ISBLANK($M72),"-",IF($C$2&amp;$D$2="当月MW","-",SUMIFS(INDIRECT($B$2&amp;$C$2&amp;$D$2),INDIRECT(R$5),R$6,サマリ_メンバ!$P$7:$P$446,$M72)))</f>
        <v>0</v>
      </c>
      <c r="S72" s="281">
        <f ca="1">IF(ISBLANK($M72),"-",IF($C$2&amp;$D$2="当月MW","-",SUMIFS(INDIRECT($B$2&amp;$C$2&amp;$D$2),INDIRECT(S$5),S$6,サマリ_メンバ!$P$7:$P$446,$M72)))</f>
        <v>0</v>
      </c>
      <c r="T72" s="281">
        <f ca="1">IF(ISBLANK($M72),"-",IF($C$2&amp;$D$2="当月MW","-",SUMIFS(INDIRECT($B$2&amp;$C$2&amp;$D$2),INDIRECT(T$5),T$6,サマリ_メンバ!$P$7:$P$446,$M72)))</f>
        <v>0</v>
      </c>
      <c r="U72" s="80"/>
      <c r="V72" s="281">
        <f ca="1">IF(ISBLANK($M72),"-",IF($C$2&amp;$D$2="当月MW","-",SUMIFS(INDIRECT($B$2&amp;$C$2&amp;$D$2),INDIRECT(V$5),V$6,サマリ_メンバ!$P$7:$P$446,$M72)))</f>
        <v>0</v>
      </c>
      <c r="W72" s="281">
        <f ca="1">IF(ISBLANK($M72),"-",IF($C$2&amp;$D$2="当月MW","-",SUMIFS(INDIRECT($B$2&amp;$C$2&amp;$D$2),INDIRECT(W$5),W$6,サマリ_メンバ!$P$7:$P$446,$M72)))</f>
        <v>0</v>
      </c>
      <c r="X72" s="281">
        <f ca="1">IF(ISBLANK($M72),"-",IF($C$2&amp;$D$2="当月MW","-",SUMIFS(INDIRECT($B$2&amp;$C$2&amp;$D$2),INDIRECT(X$5),X$6,サマリ_メンバ!$P$7:$P$446,$M72)))</f>
        <v>0</v>
      </c>
      <c r="Y72" s="281">
        <f ca="1">IF(ISBLANK($M72),"-",IF($C$2&amp;$D$2="当月MW","-",SUMIFS(INDIRECT($B$2&amp;$C$2&amp;$D$2),INDIRECT(Y$5),Y$6,サマリ_メンバ!$P$7:$P$446,$M72)))</f>
        <v>0</v>
      </c>
      <c r="Z72" s="281">
        <f ca="1">IF(ISBLANK($M72),"-",IF($C$2&amp;$D$2="当月MW","-",SUMIFS(INDIRECT($B$2&amp;$C$2&amp;$D$2),INDIRECT(Z$5),Z$6,サマリ_メンバ!$P$7:$P$446,$M72)))</f>
        <v>0</v>
      </c>
      <c r="AA72" s="281">
        <f ca="1">IF(ISBLANK($M72),"-",IF($C$2&amp;$D$2="当月MW","-",SUMIFS(INDIRECT($B$2&amp;$C$2&amp;$D$2),INDIRECT(AA$5),AA$6,サマリ_メンバ!$P$7:$P$446,$M72)))</f>
        <v>0</v>
      </c>
      <c r="AB72" s="281">
        <f ca="1">IF(ISBLANK($M72),"-",IF($C$2&amp;$D$2="当月MW","-",SUMIFS(INDIRECT($B$2&amp;$C$2&amp;$D$2),INDIRECT(AB$5),AB$6,サマリ_メンバ!$P$7:$P$446,$M72)))</f>
        <v>0</v>
      </c>
      <c r="AC72" s="281">
        <f ca="1">IF(ISBLANK($M72),"-",IF($C$2&amp;$D$2="当月MW","-",SUMIFS(INDIRECT($B$2&amp;$C$2&amp;$D$2),INDIRECT(AC$5),AC$6,サマリ_メンバ!$P$7:$P$446,$M72)))</f>
        <v>0</v>
      </c>
      <c r="AD72" s="281">
        <f ca="1">IF(ISBLANK($M72),"-",IF($C$2&amp;$D$2="当月MW","-",SUMIFS(INDIRECT($B$2&amp;$C$2&amp;$D$2),INDIRECT(AD$5),AD$6,サマリ_メンバ!$P$7:$P$446,$M72)))</f>
        <v>0</v>
      </c>
      <c r="AE72" s="281">
        <f ca="1">IF(ISBLANK($M72),"-",IF($C$2&amp;$D$2="当月MW","-",SUMIFS(INDIRECT($B$2&amp;$C$2&amp;$D$2),INDIRECT(AE$5),AE$6,サマリ_メンバ!$P$7:$P$446,$M72)))</f>
        <v>0</v>
      </c>
      <c r="AF72" s="281">
        <f ca="1">IF(ISBLANK($M72),"-",IF($C$2&amp;$D$2="当月MW","-",SUMIFS(INDIRECT($B$2&amp;$C$2&amp;$D$2),INDIRECT(AF$5),AF$6,サマリ_メンバ!$P$7:$P$446,$M72)))</f>
        <v>0</v>
      </c>
      <c r="AG72" s="281">
        <f ca="1">IF(ISBLANK($M72),"-",IF($C$2&amp;$D$2="当月MW","-",SUMIFS(INDIRECT($B$2&amp;$C$2&amp;$D$2),INDIRECT(AG$5),AG$6,サマリ_メンバ!$P$7:$P$446,$M72)))</f>
        <v>0</v>
      </c>
      <c r="AH72" s="281">
        <f ca="1">IF(ISBLANK($M72),"-",IF($C$2&amp;$D$2="当月MW","-",SUMIFS(INDIRECT($B$2&amp;$C$2&amp;$D$2),INDIRECT(AH$5),AH$6,サマリ_メンバ!$P$7:$P$446,$M72)))</f>
        <v>0</v>
      </c>
      <c r="AI72" s="59"/>
    </row>
    <row r="73" spans="1:35" ht="28.5">
      <c r="A73" s="240">
        <f t="shared" si="8"/>
        <v>66</v>
      </c>
      <c r="B73" s="295" t="str">
        <f>IF(ISBLANK($M73),"",VLOOKUP($M73,サマリ_メンバ!$A$7:$Q$446,5,FALSE))</f>
        <v>STAR_MF</v>
      </c>
      <c r="C73" s="295" t="str">
        <f>IF(ISBLANK($M73),"",VLOOKUP($M73,サマリ_メンバ!$A$7:$Q$446,6,FALSE)&amp;"")</f>
        <v>MFデザイン</v>
      </c>
      <c r="D73" s="295" t="str">
        <f>IF(ISBLANK($M73),"",VLOOKUP($M73,サマリ_メンバ!$A$7:$Q$446,7,FALSE)&amp;"")</f>
        <v>管理</v>
      </c>
      <c r="E73" s="295" t="str">
        <f>IF(ISBLANK($M73),"",VLOOKUP($M73,サマリ_メンバ!$A$7:$Q$446,8,FALSE)&amp;"")</f>
        <v/>
      </c>
      <c r="F73" s="295" t="str">
        <f>IF(ISBLANK($M73),"",VLOOKUP($M73,サマリ_メンバ!$A$7:$Q$446,9,FALSE)&amp;"")</f>
        <v/>
      </c>
      <c r="G73" s="295" t="str">
        <f>IF(ISBLANK($M73),"",VLOOKUP($M73,サマリ_メンバ!$A$7:$Q$446,10,FALSE)&amp;"")</f>
        <v/>
      </c>
      <c r="H73" s="295" t="str">
        <f>IF(ISBLANK($M73),"",VLOOKUP($M73,サマリ_メンバ!$A$7:$Q$446,11,FALSE)&amp;"")</f>
        <v/>
      </c>
      <c r="I73" s="295" t="str">
        <f>IF(ISBLANK($M73),"",VLOOKUP($M73,サマリ_メンバ!$A$7:$Q$446,12,FALSE)&amp;"")</f>
        <v/>
      </c>
      <c r="J73" s="295" t="str">
        <f>IF(ISBLANK($M73),"",VLOOKUP($M73,サマリ_メンバ!$A$7:$Q$446,13,FALSE)&amp;"")</f>
        <v/>
      </c>
      <c r="K73" s="295" t="str">
        <f>IF(ISBLANK($M73),"",VLOOKUP($M73,サマリ_メンバ!$A$7:$Q$446,14,FALSE)&amp;"")</f>
        <v/>
      </c>
      <c r="L73" s="295" t="str">
        <f>IF(ISBLANK($M73),"",VLOOKUP($M73,サマリ_メンバ!$A$7:$Q$446,15,FALSE)&amp;"")</f>
        <v>-</v>
      </c>
      <c r="M73" s="133" t="s">
        <v>840</v>
      </c>
      <c r="N73" s="295" t="str">
        <f>IF(ISBLANK($M73),"",VLOOKUP(M73,サマリ_メンバ!$A$7:$Q$446,17,FALSE))</f>
        <v>[MIHN]リテフロ課サポート</v>
      </c>
      <c r="O73" s="72">
        <f t="shared" ca="1" si="9"/>
        <v>0</v>
      </c>
      <c r="P73" s="90"/>
      <c r="Q73" s="281">
        <f ca="1">IF(ISBLANK($M73),"-",IF($C$2&amp;$D$2="当月MW","-",SUMIFS(INDIRECT($B$2&amp;$C$2&amp;$D$2),INDIRECT(Q$5),Q$6,サマリ_メンバ!$P$7:$P$446,$M73)))</f>
        <v>0</v>
      </c>
      <c r="R73" s="281">
        <f ca="1">IF(ISBLANK($M73),"-",IF($C$2&amp;$D$2="当月MW","-",SUMIFS(INDIRECT($B$2&amp;$C$2&amp;$D$2),INDIRECT(R$5),R$6,サマリ_メンバ!$P$7:$P$446,$M73)))</f>
        <v>0</v>
      </c>
      <c r="S73" s="281">
        <f ca="1">IF(ISBLANK($M73),"-",IF($C$2&amp;$D$2="当月MW","-",SUMIFS(INDIRECT($B$2&amp;$C$2&amp;$D$2),INDIRECT(S$5),S$6,サマリ_メンバ!$P$7:$P$446,$M73)))</f>
        <v>0</v>
      </c>
      <c r="T73" s="281">
        <f ca="1">IF(ISBLANK($M73),"-",IF($C$2&amp;$D$2="当月MW","-",SUMIFS(INDIRECT($B$2&amp;$C$2&amp;$D$2),INDIRECT(T$5),T$6,サマリ_メンバ!$P$7:$P$446,$M73)))</f>
        <v>0</v>
      </c>
      <c r="U73" s="80"/>
      <c r="V73" s="281">
        <f ca="1">IF(ISBLANK($M73),"-",IF($C$2&amp;$D$2="当月MW","-",SUMIFS(INDIRECT($B$2&amp;$C$2&amp;$D$2),INDIRECT(V$5),V$6,サマリ_メンバ!$P$7:$P$446,$M73)))</f>
        <v>0</v>
      </c>
      <c r="W73" s="281">
        <f ca="1">IF(ISBLANK($M73),"-",IF($C$2&amp;$D$2="当月MW","-",SUMIFS(INDIRECT($B$2&amp;$C$2&amp;$D$2),INDIRECT(W$5),W$6,サマリ_メンバ!$P$7:$P$446,$M73)))</f>
        <v>0</v>
      </c>
      <c r="X73" s="281">
        <f ca="1">IF(ISBLANK($M73),"-",IF($C$2&amp;$D$2="当月MW","-",SUMIFS(INDIRECT($B$2&amp;$C$2&amp;$D$2),INDIRECT(X$5),X$6,サマリ_メンバ!$P$7:$P$446,$M73)))</f>
        <v>0</v>
      </c>
      <c r="Y73" s="281">
        <f ca="1">IF(ISBLANK($M73),"-",IF($C$2&amp;$D$2="当月MW","-",SUMIFS(INDIRECT($B$2&amp;$C$2&amp;$D$2),INDIRECT(Y$5),Y$6,サマリ_メンバ!$P$7:$P$446,$M73)))</f>
        <v>0</v>
      </c>
      <c r="Z73" s="281">
        <f ca="1">IF(ISBLANK($M73),"-",IF($C$2&amp;$D$2="当月MW","-",SUMIFS(INDIRECT($B$2&amp;$C$2&amp;$D$2),INDIRECT(Z$5),Z$6,サマリ_メンバ!$P$7:$P$446,$M73)))</f>
        <v>0</v>
      </c>
      <c r="AA73" s="281">
        <f ca="1">IF(ISBLANK($M73),"-",IF($C$2&amp;$D$2="当月MW","-",SUMIFS(INDIRECT($B$2&amp;$C$2&amp;$D$2),INDIRECT(AA$5),AA$6,サマリ_メンバ!$P$7:$P$446,$M73)))</f>
        <v>0</v>
      </c>
      <c r="AB73" s="281">
        <f ca="1">IF(ISBLANK($M73),"-",IF($C$2&amp;$D$2="当月MW","-",SUMIFS(INDIRECT($B$2&amp;$C$2&amp;$D$2),INDIRECT(AB$5),AB$6,サマリ_メンバ!$P$7:$P$446,$M73)))</f>
        <v>0</v>
      </c>
      <c r="AC73" s="281">
        <f ca="1">IF(ISBLANK($M73),"-",IF($C$2&amp;$D$2="当月MW","-",SUMIFS(INDIRECT($B$2&amp;$C$2&amp;$D$2),INDIRECT(AC$5),AC$6,サマリ_メンバ!$P$7:$P$446,$M73)))</f>
        <v>0</v>
      </c>
      <c r="AD73" s="281">
        <f ca="1">IF(ISBLANK($M73),"-",IF($C$2&amp;$D$2="当月MW","-",SUMIFS(INDIRECT($B$2&amp;$C$2&amp;$D$2),INDIRECT(AD$5),AD$6,サマリ_メンバ!$P$7:$P$446,$M73)))</f>
        <v>0</v>
      </c>
      <c r="AE73" s="281">
        <f ca="1">IF(ISBLANK($M73),"-",IF($C$2&amp;$D$2="当月MW","-",SUMIFS(INDIRECT($B$2&amp;$C$2&amp;$D$2),INDIRECT(AE$5),AE$6,サマリ_メンバ!$P$7:$P$446,$M73)))</f>
        <v>0</v>
      </c>
      <c r="AF73" s="281">
        <f ca="1">IF(ISBLANK($M73),"-",IF($C$2&amp;$D$2="当月MW","-",SUMIFS(INDIRECT($B$2&amp;$C$2&amp;$D$2),INDIRECT(AF$5),AF$6,サマリ_メンバ!$P$7:$P$446,$M73)))</f>
        <v>0</v>
      </c>
      <c r="AG73" s="281">
        <f ca="1">IF(ISBLANK($M73),"-",IF($C$2&amp;$D$2="当月MW","-",SUMIFS(INDIRECT($B$2&amp;$C$2&amp;$D$2),INDIRECT(AG$5),AG$6,サマリ_メンバ!$P$7:$P$446,$M73)))</f>
        <v>0</v>
      </c>
      <c r="AH73" s="281">
        <f ca="1">IF(ISBLANK($M73),"-",IF($C$2&amp;$D$2="当月MW","-",SUMIFS(INDIRECT($B$2&amp;$C$2&amp;$D$2),INDIRECT(AH$5),AH$6,サマリ_メンバ!$P$7:$P$446,$M73)))</f>
        <v>0</v>
      </c>
      <c r="AI73" s="59"/>
    </row>
    <row r="74" spans="1:35" ht="42.75">
      <c r="A74" s="240">
        <f t="shared" si="8"/>
        <v>67</v>
      </c>
      <c r="B74" s="295" t="str">
        <f>IF(ISBLANK($M74),"",VLOOKUP($M74,サマリ_メンバ!$A$7:$Q$446,5,FALSE))</f>
        <v>STAR_MF</v>
      </c>
      <c r="C74" s="295" t="str">
        <f>IF(ISBLANK($M74),"",VLOOKUP($M74,サマリ_メンバ!$A$7:$Q$446,6,FALSE)&amp;"")</f>
        <v>MFデザイン</v>
      </c>
      <c r="D74" s="295" t="str">
        <f>IF(ISBLANK($M74),"",VLOOKUP($M74,サマリ_メンバ!$A$7:$Q$446,7,FALSE)&amp;"")</f>
        <v>テーマ対応</v>
      </c>
      <c r="E74" s="295" t="str">
        <f>IF(ISBLANK($M74),"",VLOOKUP($M74,サマリ_メンバ!$A$7:$Q$446,8,FALSE)&amp;"")</f>
        <v>新規</v>
      </c>
      <c r="F74" s="295" t="str">
        <f>IF(ISBLANK($M74),"",VLOOKUP($M74,サマリ_メンバ!$A$7:$Q$446,9,FALSE)&amp;"")</f>
        <v/>
      </c>
      <c r="G74" s="295" t="str">
        <f>IF(ISBLANK($M74),"",VLOOKUP($M74,サマリ_メンバ!$A$7:$Q$446,10,FALSE)&amp;"")</f>
        <v/>
      </c>
      <c r="H74" s="295" t="str">
        <f>IF(ISBLANK($M74),"",VLOOKUP($M74,サマリ_メンバ!$A$7:$Q$446,11,FALSE)&amp;"")</f>
        <v/>
      </c>
      <c r="I74" s="295" t="str">
        <f>IF(ISBLANK($M74),"",VLOOKUP($M74,サマリ_メンバ!$A$7:$Q$446,12,FALSE)&amp;"")</f>
        <v/>
      </c>
      <c r="J74" s="295" t="str">
        <f>IF(ISBLANK($M74),"",VLOOKUP($M74,サマリ_メンバ!$A$7:$Q$446,13,FALSE)&amp;"")</f>
        <v/>
      </c>
      <c r="K74" s="295" t="str">
        <f>IF(ISBLANK($M74),"",VLOOKUP($M74,サマリ_メンバ!$A$7:$Q$446,14,FALSE)&amp;"")</f>
        <v/>
      </c>
      <c r="L74" s="295" t="str">
        <f>IF(ISBLANK($M74),"",VLOOKUP($M74,サマリ_メンバ!$A$7:$Q$446,15,FALSE)&amp;"")</f>
        <v>5月標準</v>
      </c>
      <c r="M74" s="133" t="s">
        <v>836</v>
      </c>
      <c r="N74" s="295" t="str">
        <f>IF(ISBLANK($M74),"",VLOOKUP(M74,サマリ_メンバ!$A$7:$Q$446,17,FALSE))</f>
        <v>MAY19_RWD011【メール通知区分にリアル口振入金通知を追加】要件②</v>
      </c>
      <c r="O74" s="72">
        <f t="shared" ca="1" si="9"/>
        <v>0</v>
      </c>
      <c r="P74" s="90"/>
      <c r="Q74" s="281">
        <f ca="1">IF(ISBLANK($M74),"-",IF($C$2&amp;$D$2="当月MW","-",SUMIFS(INDIRECT($B$2&amp;$C$2&amp;$D$2),INDIRECT(Q$5),Q$6,サマリ_メンバ!$P$7:$P$446,$M74)))</f>
        <v>0</v>
      </c>
      <c r="R74" s="281">
        <f ca="1">IF(ISBLANK($M74),"-",IF($C$2&amp;$D$2="当月MW","-",SUMIFS(INDIRECT($B$2&amp;$C$2&amp;$D$2),INDIRECT(R$5),R$6,サマリ_メンバ!$P$7:$P$446,$M74)))</f>
        <v>0</v>
      </c>
      <c r="S74" s="281">
        <f ca="1">IF(ISBLANK($M74),"-",IF($C$2&amp;$D$2="当月MW","-",SUMIFS(INDIRECT($B$2&amp;$C$2&amp;$D$2),INDIRECT(S$5),S$6,サマリ_メンバ!$P$7:$P$446,$M74)))</f>
        <v>0</v>
      </c>
      <c r="T74" s="281">
        <f ca="1">IF(ISBLANK($M74),"-",IF($C$2&amp;$D$2="当月MW","-",SUMIFS(INDIRECT($B$2&amp;$C$2&amp;$D$2),INDIRECT(T$5),T$6,サマリ_メンバ!$P$7:$P$446,$M74)))</f>
        <v>0</v>
      </c>
      <c r="U74" s="80"/>
      <c r="V74" s="281">
        <f ca="1">IF(ISBLANK($M74),"-",IF($C$2&amp;$D$2="当月MW","-",SUMIFS(INDIRECT($B$2&amp;$C$2&amp;$D$2),INDIRECT(V$5),V$6,サマリ_メンバ!$P$7:$P$446,$M74)))</f>
        <v>0</v>
      </c>
      <c r="W74" s="281">
        <f ca="1">IF(ISBLANK($M74),"-",IF($C$2&amp;$D$2="当月MW","-",SUMIFS(INDIRECT($B$2&amp;$C$2&amp;$D$2),INDIRECT(W$5),W$6,サマリ_メンバ!$P$7:$P$446,$M74)))</f>
        <v>0</v>
      </c>
      <c r="X74" s="281">
        <f ca="1">IF(ISBLANK($M74),"-",IF($C$2&amp;$D$2="当月MW","-",SUMIFS(INDIRECT($B$2&amp;$C$2&amp;$D$2),INDIRECT(X$5),X$6,サマリ_メンバ!$P$7:$P$446,$M74)))</f>
        <v>0</v>
      </c>
      <c r="Y74" s="281">
        <f ca="1">IF(ISBLANK($M74),"-",IF($C$2&amp;$D$2="当月MW","-",SUMIFS(INDIRECT($B$2&amp;$C$2&amp;$D$2),INDIRECT(Y$5),Y$6,サマリ_メンバ!$P$7:$P$446,$M74)))</f>
        <v>0</v>
      </c>
      <c r="Z74" s="281">
        <f ca="1">IF(ISBLANK($M74),"-",IF($C$2&amp;$D$2="当月MW","-",SUMIFS(INDIRECT($B$2&amp;$C$2&amp;$D$2),INDIRECT(Z$5),Z$6,サマリ_メンバ!$P$7:$P$446,$M74)))</f>
        <v>0</v>
      </c>
      <c r="AA74" s="281">
        <f ca="1">IF(ISBLANK($M74),"-",IF($C$2&amp;$D$2="当月MW","-",SUMIFS(INDIRECT($B$2&amp;$C$2&amp;$D$2),INDIRECT(AA$5),AA$6,サマリ_メンバ!$P$7:$P$446,$M74)))</f>
        <v>0</v>
      </c>
      <c r="AB74" s="281">
        <f ca="1">IF(ISBLANK($M74),"-",IF($C$2&amp;$D$2="当月MW","-",SUMIFS(INDIRECT($B$2&amp;$C$2&amp;$D$2),INDIRECT(AB$5),AB$6,サマリ_メンバ!$P$7:$P$446,$M74)))</f>
        <v>0</v>
      </c>
      <c r="AC74" s="281">
        <f ca="1">IF(ISBLANK($M74),"-",IF($C$2&amp;$D$2="当月MW","-",SUMIFS(INDIRECT($B$2&amp;$C$2&amp;$D$2),INDIRECT(AC$5),AC$6,サマリ_メンバ!$P$7:$P$446,$M74)))</f>
        <v>0</v>
      </c>
      <c r="AD74" s="281">
        <f ca="1">IF(ISBLANK($M74),"-",IF($C$2&amp;$D$2="当月MW","-",SUMIFS(INDIRECT($B$2&amp;$C$2&amp;$D$2),INDIRECT(AD$5),AD$6,サマリ_メンバ!$P$7:$P$446,$M74)))</f>
        <v>0</v>
      </c>
      <c r="AE74" s="281">
        <f ca="1">IF(ISBLANK($M74),"-",IF($C$2&amp;$D$2="当月MW","-",SUMIFS(INDIRECT($B$2&amp;$C$2&amp;$D$2),INDIRECT(AE$5),AE$6,サマリ_メンバ!$P$7:$P$446,$M74)))</f>
        <v>0</v>
      </c>
      <c r="AF74" s="281">
        <f ca="1">IF(ISBLANK($M74),"-",IF($C$2&amp;$D$2="当月MW","-",SUMIFS(INDIRECT($B$2&amp;$C$2&amp;$D$2),INDIRECT(AF$5),AF$6,サマリ_メンバ!$P$7:$P$446,$M74)))</f>
        <v>0</v>
      </c>
      <c r="AG74" s="281">
        <f ca="1">IF(ISBLANK($M74),"-",IF($C$2&amp;$D$2="当月MW","-",SUMIFS(INDIRECT($B$2&amp;$C$2&amp;$D$2),INDIRECT(AG$5),AG$6,サマリ_メンバ!$P$7:$P$446,$M74)))</f>
        <v>0</v>
      </c>
      <c r="AH74" s="281">
        <f ca="1">IF(ISBLANK($M74),"-",IF($C$2&amp;$D$2="当月MW","-",SUMIFS(INDIRECT($B$2&amp;$C$2&amp;$D$2),INDIRECT(AH$5),AH$6,サマリ_メンバ!$P$7:$P$446,$M74)))</f>
        <v>0</v>
      </c>
      <c r="AI74" s="59"/>
    </row>
    <row r="75" spans="1:35" ht="28.5">
      <c r="A75" s="240">
        <f t="shared" si="8"/>
        <v>68</v>
      </c>
      <c r="B75" s="295" t="str">
        <f>IF(ISBLANK($M75),"",VLOOKUP($M75,サマリ_メンバ!$A$7:$Q$446,5,FALSE))</f>
        <v>STAR_MF</v>
      </c>
      <c r="C75" s="295" t="str">
        <f>IF(ISBLANK($M75),"",VLOOKUP($M75,サマリ_メンバ!$A$7:$Q$446,6,FALSE)&amp;"")</f>
        <v>MFデザイン</v>
      </c>
      <c r="D75" s="295" t="str">
        <f>IF(ISBLANK($M75),"",VLOOKUP($M75,サマリ_メンバ!$A$7:$Q$446,7,FALSE)&amp;"")</f>
        <v>エンハンス</v>
      </c>
      <c r="E75" s="295" t="str">
        <f>IF(ISBLANK($M75),"",VLOOKUP($M75,サマリ_メンバ!$A$7:$Q$446,8,FALSE)&amp;"")</f>
        <v>調査・問合せ</v>
      </c>
      <c r="F75" s="295" t="str">
        <f>IF(ISBLANK($M75),"",VLOOKUP($M75,サマリ_メンバ!$A$7:$Q$446,9,FALSE)&amp;"")</f>
        <v/>
      </c>
      <c r="G75" s="295" t="str">
        <f>IF(ISBLANK($M75),"",VLOOKUP($M75,サマリ_メンバ!$A$7:$Q$446,10,FALSE)&amp;"")</f>
        <v/>
      </c>
      <c r="H75" s="295" t="str">
        <f>IF(ISBLANK($M75),"",VLOOKUP($M75,サマリ_メンバ!$A$7:$Q$446,11,FALSE)&amp;"")</f>
        <v/>
      </c>
      <c r="I75" s="295" t="str">
        <f>IF(ISBLANK($M75),"",VLOOKUP($M75,サマリ_メンバ!$A$7:$Q$446,12,FALSE)&amp;"")</f>
        <v/>
      </c>
      <c r="J75" s="295" t="str">
        <f>IF(ISBLANK($M75),"",VLOOKUP($M75,サマリ_メンバ!$A$7:$Q$446,13,FALSE)&amp;"")</f>
        <v/>
      </c>
      <c r="K75" s="295" t="str">
        <f>IF(ISBLANK($M75),"",VLOOKUP($M75,サマリ_メンバ!$A$7:$Q$446,14,FALSE)&amp;"")</f>
        <v/>
      </c>
      <c r="L75" s="295" t="str">
        <f>IF(ISBLANK($M75),"",VLOOKUP($M75,サマリ_メンバ!$A$7:$Q$446,15,FALSE)&amp;"")</f>
        <v>3月特別</v>
      </c>
      <c r="M75" s="133" t="s">
        <v>858</v>
      </c>
      <c r="N75" s="295" t="str">
        <f>IF(ISBLANK($M75),"",VLOOKUP(M75,サマリ_メンバ!$A$7:$Q$446,17,FALSE))</f>
        <v>3月臨時　リッチへのCSS連携</v>
      </c>
      <c r="O75" s="72">
        <f t="shared" ca="1" si="9"/>
        <v>0</v>
      </c>
      <c r="P75" s="90"/>
      <c r="Q75" s="281">
        <f ca="1">IF(ISBLANK($M75),"-",IF($C$2&amp;$D$2="当月MW","-",SUMIFS(INDIRECT($B$2&amp;$C$2&amp;$D$2),INDIRECT(Q$5),Q$6,サマリ_メンバ!$P$7:$P$446,$M75)))</f>
        <v>0</v>
      </c>
      <c r="R75" s="281">
        <f ca="1">IF(ISBLANK($M75),"-",IF($C$2&amp;$D$2="当月MW","-",SUMIFS(INDIRECT($B$2&amp;$C$2&amp;$D$2),INDIRECT(R$5),R$6,サマリ_メンバ!$P$7:$P$446,$M75)))</f>
        <v>0</v>
      </c>
      <c r="S75" s="281">
        <f ca="1">IF(ISBLANK($M75),"-",IF($C$2&amp;$D$2="当月MW","-",SUMIFS(INDIRECT($B$2&amp;$C$2&amp;$D$2),INDIRECT(S$5),S$6,サマリ_メンバ!$P$7:$P$446,$M75)))</f>
        <v>0</v>
      </c>
      <c r="T75" s="281">
        <f ca="1">IF(ISBLANK($M75),"-",IF($C$2&amp;$D$2="当月MW","-",SUMIFS(INDIRECT($B$2&amp;$C$2&amp;$D$2),INDIRECT(T$5),T$6,サマリ_メンバ!$P$7:$P$446,$M75)))</f>
        <v>0</v>
      </c>
      <c r="U75" s="80"/>
      <c r="V75" s="281">
        <f ca="1">IF(ISBLANK($M75),"-",IF($C$2&amp;$D$2="当月MW","-",SUMIFS(INDIRECT($B$2&amp;$C$2&amp;$D$2),INDIRECT(V$5),V$6,サマリ_メンバ!$P$7:$P$446,$M75)))</f>
        <v>0</v>
      </c>
      <c r="W75" s="281">
        <f ca="1">IF(ISBLANK($M75),"-",IF($C$2&amp;$D$2="当月MW","-",SUMIFS(INDIRECT($B$2&amp;$C$2&amp;$D$2),INDIRECT(W$5),W$6,サマリ_メンバ!$P$7:$P$446,$M75)))</f>
        <v>0</v>
      </c>
      <c r="X75" s="281">
        <f ca="1">IF(ISBLANK($M75),"-",IF($C$2&amp;$D$2="当月MW","-",SUMIFS(INDIRECT($B$2&amp;$C$2&amp;$D$2),INDIRECT(X$5),X$6,サマリ_メンバ!$P$7:$P$446,$M75)))</f>
        <v>0</v>
      </c>
      <c r="Y75" s="281">
        <f ca="1">IF(ISBLANK($M75),"-",IF($C$2&amp;$D$2="当月MW","-",SUMIFS(INDIRECT($B$2&amp;$C$2&amp;$D$2),INDIRECT(Y$5),Y$6,サマリ_メンバ!$P$7:$P$446,$M75)))</f>
        <v>0</v>
      </c>
      <c r="Z75" s="281">
        <f ca="1">IF(ISBLANK($M75),"-",IF($C$2&amp;$D$2="当月MW","-",SUMIFS(INDIRECT($B$2&amp;$C$2&amp;$D$2),INDIRECT(Z$5),Z$6,サマリ_メンバ!$P$7:$P$446,$M75)))</f>
        <v>0</v>
      </c>
      <c r="AA75" s="281">
        <f ca="1">IF(ISBLANK($M75),"-",IF($C$2&amp;$D$2="当月MW","-",SUMIFS(INDIRECT($B$2&amp;$C$2&amp;$D$2),INDIRECT(AA$5),AA$6,サマリ_メンバ!$P$7:$P$446,$M75)))</f>
        <v>0</v>
      </c>
      <c r="AB75" s="281">
        <f ca="1">IF(ISBLANK($M75),"-",IF($C$2&amp;$D$2="当月MW","-",SUMIFS(INDIRECT($B$2&amp;$C$2&amp;$D$2),INDIRECT(AB$5),AB$6,サマリ_メンバ!$P$7:$P$446,$M75)))</f>
        <v>0</v>
      </c>
      <c r="AC75" s="281">
        <f ca="1">IF(ISBLANK($M75),"-",IF($C$2&amp;$D$2="当月MW","-",SUMIFS(INDIRECT($B$2&amp;$C$2&amp;$D$2),INDIRECT(AC$5),AC$6,サマリ_メンバ!$P$7:$P$446,$M75)))</f>
        <v>0</v>
      </c>
      <c r="AD75" s="281">
        <f ca="1">IF(ISBLANK($M75),"-",IF($C$2&amp;$D$2="当月MW","-",SUMIFS(INDIRECT($B$2&amp;$C$2&amp;$D$2),INDIRECT(AD$5),AD$6,サマリ_メンバ!$P$7:$P$446,$M75)))</f>
        <v>0</v>
      </c>
      <c r="AE75" s="281">
        <f ca="1">IF(ISBLANK($M75),"-",IF($C$2&amp;$D$2="当月MW","-",SUMIFS(INDIRECT($B$2&amp;$C$2&amp;$D$2),INDIRECT(AE$5),AE$6,サマリ_メンバ!$P$7:$P$446,$M75)))</f>
        <v>0</v>
      </c>
      <c r="AF75" s="281">
        <f ca="1">IF(ISBLANK($M75),"-",IF($C$2&amp;$D$2="当月MW","-",SUMIFS(INDIRECT($B$2&amp;$C$2&amp;$D$2),INDIRECT(AF$5),AF$6,サマリ_メンバ!$P$7:$P$446,$M75)))</f>
        <v>0</v>
      </c>
      <c r="AG75" s="281">
        <f ca="1">IF(ISBLANK($M75),"-",IF($C$2&amp;$D$2="当月MW","-",SUMIFS(INDIRECT($B$2&amp;$C$2&amp;$D$2),INDIRECT(AG$5),AG$6,サマリ_メンバ!$P$7:$P$446,$M75)))</f>
        <v>0</v>
      </c>
      <c r="AH75" s="281">
        <f ca="1">IF(ISBLANK($M75),"-",IF($C$2&amp;$D$2="当月MW","-",SUMIFS(INDIRECT($B$2&amp;$C$2&amp;$D$2),INDIRECT(AH$5),AH$6,サマリ_メンバ!$P$7:$P$446,$M75)))</f>
        <v>0</v>
      </c>
      <c r="AI75" s="59"/>
    </row>
    <row r="76" spans="1:35" ht="57">
      <c r="A76" s="240">
        <f t="shared" si="8"/>
        <v>69</v>
      </c>
      <c r="B76" s="295" t="str">
        <f>IF(ISBLANK($M76),"",VLOOKUP($M76,サマリ_メンバ!$A$7:$Q$446,5,FALSE))</f>
        <v>STAR_MF</v>
      </c>
      <c r="C76" s="295" t="str">
        <f>IF(ISBLANK($M76),"",VLOOKUP($M76,サマリ_メンバ!$A$7:$Q$446,6,FALSE)&amp;"")</f>
        <v>MFデザイン</v>
      </c>
      <c r="D76" s="295" t="str">
        <f>IF(ISBLANK($M76),"",VLOOKUP($M76,サマリ_メンバ!$A$7:$Q$446,7,FALSE)&amp;"")</f>
        <v>テーマ対応</v>
      </c>
      <c r="E76" s="295" t="str">
        <f>IF(ISBLANK($M76),"",VLOOKUP($M76,サマリ_メンバ!$A$7:$Q$446,8,FALSE)&amp;"")</f>
        <v>新規</v>
      </c>
      <c r="F76" s="295" t="str">
        <f>IF(ISBLANK($M76),"",VLOOKUP($M76,サマリ_メンバ!$A$7:$Q$446,9,FALSE)&amp;"")</f>
        <v/>
      </c>
      <c r="G76" s="295" t="str">
        <f>IF(ISBLANK($M76),"",VLOOKUP($M76,サマリ_メンバ!$A$7:$Q$446,10,FALSE)&amp;"")</f>
        <v/>
      </c>
      <c r="H76" s="295" t="str">
        <f>IF(ISBLANK($M76),"",VLOOKUP($M76,サマリ_メンバ!$A$7:$Q$446,11,FALSE)&amp;"")</f>
        <v/>
      </c>
      <c r="I76" s="295" t="str">
        <f>IF(ISBLANK($M76),"",VLOOKUP($M76,サマリ_メンバ!$A$7:$Q$446,12,FALSE)&amp;"")</f>
        <v/>
      </c>
      <c r="J76" s="295" t="str">
        <f>IF(ISBLANK($M76),"",VLOOKUP($M76,サマリ_メンバ!$A$7:$Q$446,13,FALSE)&amp;"")</f>
        <v/>
      </c>
      <c r="K76" s="295" t="str">
        <f>IF(ISBLANK($M76),"",VLOOKUP($M76,サマリ_メンバ!$A$7:$Q$446,14,FALSE)&amp;"")</f>
        <v/>
      </c>
      <c r="L76" s="295" t="str">
        <f>IF(ISBLANK($M76),"",VLOOKUP($M76,サマリ_メンバ!$A$7:$Q$446,15,FALSE)&amp;"")</f>
        <v>5月標準</v>
      </c>
      <c r="M76" s="133" t="s">
        <v>852</v>
      </c>
      <c r="N76" s="295" t="str">
        <f>IF(ISBLANK($M76),"",VLOOKUP(M76,サマリ_メンバ!$A$7:$Q$446,17,FALSE))</f>
        <v>MAY19_RWD016【確認書PDF表示エリア追加・CMS機能追加、および銘柄別書面管理機能追加】</v>
      </c>
      <c r="O76" s="72">
        <f t="shared" ca="1" si="9"/>
        <v>0</v>
      </c>
      <c r="P76" s="90"/>
      <c r="Q76" s="281">
        <f ca="1">IF(ISBLANK($M76),"-",IF($C$2&amp;$D$2="当月MW","-",SUMIFS(INDIRECT($B$2&amp;$C$2&amp;$D$2),INDIRECT(Q$5),Q$6,サマリ_メンバ!$P$7:$P$446,$M76)))</f>
        <v>0</v>
      </c>
      <c r="R76" s="281">
        <f ca="1">IF(ISBLANK($M76),"-",IF($C$2&amp;$D$2="当月MW","-",SUMIFS(INDIRECT($B$2&amp;$C$2&amp;$D$2),INDIRECT(R$5),R$6,サマリ_メンバ!$P$7:$P$446,$M76)))</f>
        <v>0</v>
      </c>
      <c r="S76" s="281">
        <f ca="1">IF(ISBLANK($M76),"-",IF($C$2&amp;$D$2="当月MW","-",SUMIFS(INDIRECT($B$2&amp;$C$2&amp;$D$2),INDIRECT(S$5),S$6,サマリ_メンバ!$P$7:$P$446,$M76)))</f>
        <v>0</v>
      </c>
      <c r="T76" s="281">
        <f ca="1">IF(ISBLANK($M76),"-",IF($C$2&amp;$D$2="当月MW","-",SUMIFS(INDIRECT($B$2&amp;$C$2&amp;$D$2),INDIRECT(T$5),T$6,サマリ_メンバ!$P$7:$P$446,$M76)))</f>
        <v>0</v>
      </c>
      <c r="U76" s="80"/>
      <c r="V76" s="281">
        <f ca="1">IF(ISBLANK($M76),"-",IF($C$2&amp;$D$2="当月MW","-",SUMIFS(INDIRECT($B$2&amp;$C$2&amp;$D$2),INDIRECT(V$5),V$6,サマリ_メンバ!$P$7:$P$446,$M76)))</f>
        <v>0</v>
      </c>
      <c r="W76" s="281">
        <f ca="1">IF(ISBLANK($M76),"-",IF($C$2&amp;$D$2="当月MW","-",SUMIFS(INDIRECT($B$2&amp;$C$2&amp;$D$2),INDIRECT(W$5),W$6,サマリ_メンバ!$P$7:$P$446,$M76)))</f>
        <v>0</v>
      </c>
      <c r="X76" s="281">
        <f ca="1">IF(ISBLANK($M76),"-",IF($C$2&amp;$D$2="当月MW","-",SUMIFS(INDIRECT($B$2&amp;$C$2&amp;$D$2),INDIRECT(X$5),X$6,サマリ_メンバ!$P$7:$P$446,$M76)))</f>
        <v>0</v>
      </c>
      <c r="Y76" s="281">
        <f ca="1">IF(ISBLANK($M76),"-",IF($C$2&amp;$D$2="当月MW","-",SUMIFS(INDIRECT($B$2&amp;$C$2&amp;$D$2),INDIRECT(Y$5),Y$6,サマリ_メンバ!$P$7:$P$446,$M76)))</f>
        <v>0</v>
      </c>
      <c r="Z76" s="281">
        <f ca="1">IF(ISBLANK($M76),"-",IF($C$2&amp;$D$2="当月MW","-",SUMIFS(INDIRECT($B$2&amp;$C$2&amp;$D$2),INDIRECT(Z$5),Z$6,サマリ_メンバ!$P$7:$P$446,$M76)))</f>
        <v>0</v>
      </c>
      <c r="AA76" s="281">
        <f ca="1">IF(ISBLANK($M76),"-",IF($C$2&amp;$D$2="当月MW","-",SUMIFS(INDIRECT($B$2&amp;$C$2&amp;$D$2),INDIRECT(AA$5),AA$6,サマリ_メンバ!$P$7:$P$446,$M76)))</f>
        <v>0</v>
      </c>
      <c r="AB76" s="281">
        <f ca="1">IF(ISBLANK($M76),"-",IF($C$2&amp;$D$2="当月MW","-",SUMIFS(INDIRECT($B$2&amp;$C$2&amp;$D$2),INDIRECT(AB$5),AB$6,サマリ_メンバ!$P$7:$P$446,$M76)))</f>
        <v>0</v>
      </c>
      <c r="AC76" s="281">
        <f ca="1">IF(ISBLANK($M76),"-",IF($C$2&amp;$D$2="当月MW","-",SUMIFS(INDIRECT($B$2&amp;$C$2&amp;$D$2),INDIRECT(AC$5),AC$6,サマリ_メンバ!$P$7:$P$446,$M76)))</f>
        <v>0</v>
      </c>
      <c r="AD76" s="281">
        <f ca="1">IF(ISBLANK($M76),"-",IF($C$2&amp;$D$2="当月MW","-",SUMIFS(INDIRECT($B$2&amp;$C$2&amp;$D$2),INDIRECT(AD$5),AD$6,サマリ_メンバ!$P$7:$P$446,$M76)))</f>
        <v>0</v>
      </c>
      <c r="AE76" s="281">
        <f ca="1">IF(ISBLANK($M76),"-",IF($C$2&amp;$D$2="当月MW","-",SUMIFS(INDIRECT($B$2&amp;$C$2&amp;$D$2),INDIRECT(AE$5),AE$6,サマリ_メンバ!$P$7:$P$446,$M76)))</f>
        <v>0</v>
      </c>
      <c r="AF76" s="281">
        <f ca="1">IF(ISBLANK($M76),"-",IF($C$2&amp;$D$2="当月MW","-",SUMIFS(INDIRECT($B$2&amp;$C$2&amp;$D$2),INDIRECT(AF$5),AF$6,サマリ_メンバ!$P$7:$P$446,$M76)))</f>
        <v>0</v>
      </c>
      <c r="AG76" s="281">
        <f ca="1">IF(ISBLANK($M76),"-",IF($C$2&amp;$D$2="当月MW","-",SUMIFS(INDIRECT($B$2&amp;$C$2&amp;$D$2),INDIRECT(AG$5),AG$6,サマリ_メンバ!$P$7:$P$446,$M76)))</f>
        <v>0</v>
      </c>
      <c r="AH76" s="281">
        <f ca="1">IF(ISBLANK($M76),"-",IF($C$2&amp;$D$2="当月MW","-",SUMIFS(INDIRECT($B$2&amp;$C$2&amp;$D$2),INDIRECT(AH$5),AH$6,サマリ_メンバ!$P$7:$P$446,$M76)))</f>
        <v>0</v>
      </c>
      <c r="AI76" s="59"/>
    </row>
    <row r="77" spans="1:35" ht="28.5">
      <c r="A77" s="240">
        <f t="shared" si="8"/>
        <v>70</v>
      </c>
      <c r="B77" s="295" t="str">
        <f>IF(ISBLANK($M77),"",VLOOKUP($M77,サマリ_メンバ!$A$7:$Q$446,5,FALSE))</f>
        <v>STAR_MF</v>
      </c>
      <c r="C77" s="295" t="str">
        <f>IF(ISBLANK($M77),"",VLOOKUP($M77,サマリ_メンバ!$A$7:$Q$446,6,FALSE)&amp;"")</f>
        <v>MFデザイン</v>
      </c>
      <c r="D77" s="295" t="str">
        <f>IF(ISBLANK($M77),"",VLOOKUP($M77,サマリ_メンバ!$A$7:$Q$446,7,FALSE)&amp;"")</f>
        <v>環境・ライブラリ</v>
      </c>
      <c r="E77" s="295" t="str">
        <f>IF(ISBLANK($M77),"",VLOOKUP($M77,サマリ_メンバ!$A$7:$Q$446,8,FALSE)&amp;"")</f>
        <v>納品</v>
      </c>
      <c r="F77" s="295" t="str">
        <f>IF(ISBLANK($M77),"",VLOOKUP($M77,サマリ_メンバ!$A$7:$Q$446,9,FALSE)&amp;"")</f>
        <v/>
      </c>
      <c r="G77" s="295" t="str">
        <f>IF(ISBLANK($M77),"",VLOOKUP($M77,サマリ_メンバ!$A$7:$Q$446,10,FALSE)&amp;"")</f>
        <v/>
      </c>
      <c r="H77" s="295" t="str">
        <f>IF(ISBLANK($M77),"",VLOOKUP($M77,サマリ_メンバ!$A$7:$Q$446,11,FALSE)&amp;"")</f>
        <v/>
      </c>
      <c r="I77" s="295" t="str">
        <f>IF(ISBLANK($M77),"",VLOOKUP($M77,サマリ_メンバ!$A$7:$Q$446,12,FALSE)&amp;"")</f>
        <v/>
      </c>
      <c r="J77" s="295" t="str">
        <f>IF(ISBLANK($M77),"",VLOOKUP($M77,サマリ_メンバ!$A$7:$Q$446,13,FALSE)&amp;"")</f>
        <v/>
      </c>
      <c r="K77" s="295" t="str">
        <f>IF(ISBLANK($M77),"",VLOOKUP($M77,サマリ_メンバ!$A$7:$Q$446,14,FALSE)&amp;"")</f>
        <v/>
      </c>
      <c r="L77" s="295" t="str">
        <f>IF(ISBLANK($M77),"",VLOOKUP($M77,サマリ_メンバ!$A$7:$Q$446,15,FALSE)&amp;"")</f>
        <v>5月標準</v>
      </c>
      <c r="M77" s="133" t="s">
        <v>888</v>
      </c>
      <c r="N77" s="295" t="str">
        <f>IF(ISBLANK($M77),"",VLOOKUP(M77,サマリ_メンバ!$A$7:$Q$446,17,FALSE))</f>
        <v>2/5納品対応</v>
      </c>
      <c r="O77" s="72">
        <f t="shared" ca="1" si="9"/>
        <v>0</v>
      </c>
      <c r="P77" s="90"/>
      <c r="Q77" s="281">
        <f ca="1">IF(ISBLANK($M77),"-",IF($C$2&amp;$D$2="当月MW","-",SUMIFS(INDIRECT($B$2&amp;$C$2&amp;$D$2),INDIRECT(Q$5),Q$6,サマリ_メンバ!$P$7:$P$446,$M77)))</f>
        <v>0</v>
      </c>
      <c r="R77" s="281">
        <f ca="1">IF(ISBLANK($M77),"-",IF($C$2&amp;$D$2="当月MW","-",SUMIFS(INDIRECT($B$2&amp;$C$2&amp;$D$2),INDIRECT(R$5),R$6,サマリ_メンバ!$P$7:$P$446,$M77)))</f>
        <v>0</v>
      </c>
      <c r="S77" s="281">
        <f ca="1">IF(ISBLANK($M77),"-",IF($C$2&amp;$D$2="当月MW","-",SUMIFS(INDIRECT($B$2&amp;$C$2&amp;$D$2),INDIRECT(S$5),S$6,サマリ_メンバ!$P$7:$P$446,$M77)))</f>
        <v>0</v>
      </c>
      <c r="T77" s="281">
        <f ca="1">IF(ISBLANK($M77),"-",IF($C$2&amp;$D$2="当月MW","-",SUMIFS(INDIRECT($B$2&amp;$C$2&amp;$D$2),INDIRECT(T$5),T$6,サマリ_メンバ!$P$7:$P$446,$M77)))</f>
        <v>0</v>
      </c>
      <c r="U77" s="80"/>
      <c r="V77" s="281">
        <f ca="1">IF(ISBLANK($M77),"-",IF($C$2&amp;$D$2="当月MW","-",SUMIFS(INDIRECT($B$2&amp;$C$2&amp;$D$2),INDIRECT(V$5),V$6,サマリ_メンバ!$P$7:$P$446,$M77)))</f>
        <v>0</v>
      </c>
      <c r="W77" s="281">
        <f ca="1">IF(ISBLANK($M77),"-",IF($C$2&amp;$D$2="当月MW","-",SUMIFS(INDIRECT($B$2&amp;$C$2&amp;$D$2),INDIRECT(W$5),W$6,サマリ_メンバ!$P$7:$P$446,$M77)))</f>
        <v>0</v>
      </c>
      <c r="X77" s="281">
        <f ca="1">IF(ISBLANK($M77),"-",IF($C$2&amp;$D$2="当月MW","-",SUMIFS(INDIRECT($B$2&amp;$C$2&amp;$D$2),INDIRECT(X$5),X$6,サマリ_メンバ!$P$7:$P$446,$M77)))</f>
        <v>0</v>
      </c>
      <c r="Y77" s="281">
        <f ca="1">IF(ISBLANK($M77),"-",IF($C$2&amp;$D$2="当月MW","-",SUMIFS(INDIRECT($B$2&amp;$C$2&amp;$D$2),INDIRECT(Y$5),Y$6,サマリ_メンバ!$P$7:$P$446,$M77)))</f>
        <v>0</v>
      </c>
      <c r="Z77" s="281">
        <f ca="1">IF(ISBLANK($M77),"-",IF($C$2&amp;$D$2="当月MW","-",SUMIFS(INDIRECT($B$2&amp;$C$2&amp;$D$2),INDIRECT(Z$5),Z$6,サマリ_メンバ!$P$7:$P$446,$M77)))</f>
        <v>0</v>
      </c>
      <c r="AA77" s="281">
        <f ca="1">IF(ISBLANK($M77),"-",IF($C$2&amp;$D$2="当月MW","-",SUMIFS(INDIRECT($B$2&amp;$C$2&amp;$D$2),INDIRECT(AA$5),AA$6,サマリ_メンバ!$P$7:$P$446,$M77)))</f>
        <v>0</v>
      </c>
      <c r="AB77" s="281">
        <f ca="1">IF(ISBLANK($M77),"-",IF($C$2&amp;$D$2="当月MW","-",SUMIFS(INDIRECT($B$2&amp;$C$2&amp;$D$2),INDIRECT(AB$5),AB$6,サマリ_メンバ!$P$7:$P$446,$M77)))</f>
        <v>0</v>
      </c>
      <c r="AC77" s="281">
        <f ca="1">IF(ISBLANK($M77),"-",IF($C$2&amp;$D$2="当月MW","-",SUMIFS(INDIRECT($B$2&amp;$C$2&amp;$D$2),INDIRECT(AC$5),AC$6,サマリ_メンバ!$P$7:$P$446,$M77)))</f>
        <v>0</v>
      </c>
      <c r="AD77" s="281">
        <f ca="1">IF(ISBLANK($M77),"-",IF($C$2&amp;$D$2="当月MW","-",SUMIFS(INDIRECT($B$2&amp;$C$2&amp;$D$2),INDIRECT(AD$5),AD$6,サマリ_メンバ!$P$7:$P$446,$M77)))</f>
        <v>0</v>
      </c>
      <c r="AE77" s="281">
        <f ca="1">IF(ISBLANK($M77),"-",IF($C$2&amp;$D$2="当月MW","-",SUMIFS(INDIRECT($B$2&amp;$C$2&amp;$D$2),INDIRECT(AE$5),AE$6,サマリ_メンバ!$P$7:$P$446,$M77)))</f>
        <v>0</v>
      </c>
      <c r="AF77" s="281">
        <f ca="1">IF(ISBLANK($M77),"-",IF($C$2&amp;$D$2="当月MW","-",SUMIFS(INDIRECT($B$2&amp;$C$2&amp;$D$2),INDIRECT(AF$5),AF$6,サマリ_メンバ!$P$7:$P$446,$M77)))</f>
        <v>0</v>
      </c>
      <c r="AG77" s="281">
        <f ca="1">IF(ISBLANK($M77),"-",IF($C$2&amp;$D$2="当月MW","-",SUMIFS(INDIRECT($B$2&amp;$C$2&amp;$D$2),INDIRECT(AG$5),AG$6,サマリ_メンバ!$P$7:$P$446,$M77)))</f>
        <v>0</v>
      </c>
      <c r="AH77" s="281">
        <f ca="1">IF(ISBLANK($M77),"-",IF($C$2&amp;$D$2="当月MW","-",SUMIFS(INDIRECT($B$2&amp;$C$2&amp;$D$2),INDIRECT(AH$5),AH$6,サマリ_メンバ!$P$7:$P$446,$M77)))</f>
        <v>0</v>
      </c>
      <c r="AI77" s="59"/>
    </row>
    <row r="78" spans="1:35" ht="28.5">
      <c r="A78" s="240">
        <f t="shared" si="8"/>
        <v>71</v>
      </c>
      <c r="B78" s="295" t="str">
        <f>IF(ISBLANK($M78),"",VLOOKUP($M78,サマリ_メンバ!$A$7:$Q$446,5,FALSE))</f>
        <v>STAR_MF</v>
      </c>
      <c r="C78" s="295" t="str">
        <f>IF(ISBLANK($M78),"",VLOOKUP($M78,サマリ_メンバ!$A$7:$Q$446,6,FALSE)&amp;"")</f>
        <v>MFデザイン</v>
      </c>
      <c r="D78" s="295" t="str">
        <f>IF(ISBLANK($M78),"",VLOOKUP($M78,サマリ_メンバ!$A$7:$Q$446,7,FALSE)&amp;"")</f>
        <v>エンハンス</v>
      </c>
      <c r="E78" s="295" t="str">
        <f>IF(ISBLANK($M78),"",VLOOKUP($M78,サマリ_メンバ!$A$7:$Q$446,8,FALSE)&amp;"")</f>
        <v>調査・問合せ</v>
      </c>
      <c r="F78" s="295" t="str">
        <f>IF(ISBLANK($M78),"",VLOOKUP($M78,サマリ_メンバ!$A$7:$Q$446,9,FALSE)&amp;"")</f>
        <v/>
      </c>
      <c r="G78" s="295" t="str">
        <f>IF(ISBLANK($M78),"",VLOOKUP($M78,サマリ_メンバ!$A$7:$Q$446,10,FALSE)&amp;"")</f>
        <v/>
      </c>
      <c r="H78" s="295" t="str">
        <f>IF(ISBLANK($M78),"",VLOOKUP($M78,サマリ_メンバ!$A$7:$Q$446,11,FALSE)&amp;"")</f>
        <v/>
      </c>
      <c r="I78" s="295" t="str">
        <f>IF(ISBLANK($M78),"",VLOOKUP($M78,サマリ_メンバ!$A$7:$Q$446,12,FALSE)&amp;"")</f>
        <v/>
      </c>
      <c r="J78" s="295" t="str">
        <f>IF(ISBLANK($M78),"",VLOOKUP($M78,サマリ_メンバ!$A$7:$Q$446,13,FALSE)&amp;"")</f>
        <v/>
      </c>
      <c r="K78" s="295" t="str">
        <f>IF(ISBLANK($M78),"",VLOOKUP($M78,サマリ_メンバ!$A$7:$Q$446,14,FALSE)&amp;"")</f>
        <v/>
      </c>
      <c r="L78" s="295" t="str">
        <f>IF(ISBLANK($M78),"",VLOOKUP($M78,サマリ_メンバ!$A$7:$Q$446,15,FALSE)&amp;"")</f>
        <v>-</v>
      </c>
      <c r="M78" s="133" t="s">
        <v>903</v>
      </c>
      <c r="N78" s="295" t="str">
        <f>IF(ISBLANK($M78),"",VLOOKUP(M78,サマリ_メンバ!$A$7:$Q$446,17,FALSE))</f>
        <v>MHIN問合せ：課題QA</v>
      </c>
      <c r="O78" s="72">
        <f t="shared" ca="1" si="9"/>
        <v>0</v>
      </c>
      <c r="P78" s="90"/>
      <c r="Q78" s="281">
        <f ca="1">IF(ISBLANK($M78),"-",IF($C$2&amp;$D$2="当月MW","-",SUMIFS(INDIRECT($B$2&amp;$C$2&amp;$D$2),INDIRECT(Q$5),Q$6,サマリ_メンバ!$P$7:$P$446,$M78)))</f>
        <v>0</v>
      </c>
      <c r="R78" s="281">
        <f ca="1">IF(ISBLANK($M78),"-",IF($C$2&amp;$D$2="当月MW","-",SUMIFS(INDIRECT($B$2&amp;$C$2&amp;$D$2),INDIRECT(R$5),R$6,サマリ_メンバ!$P$7:$P$446,$M78)))</f>
        <v>0</v>
      </c>
      <c r="S78" s="281">
        <f ca="1">IF(ISBLANK($M78),"-",IF($C$2&amp;$D$2="当月MW","-",SUMIFS(INDIRECT($B$2&amp;$C$2&amp;$D$2),INDIRECT(S$5),S$6,サマリ_メンバ!$P$7:$P$446,$M78)))</f>
        <v>0</v>
      </c>
      <c r="T78" s="281">
        <f ca="1">IF(ISBLANK($M78),"-",IF($C$2&amp;$D$2="当月MW","-",SUMIFS(INDIRECT($B$2&amp;$C$2&amp;$D$2),INDIRECT(T$5),T$6,サマリ_メンバ!$P$7:$P$446,$M78)))</f>
        <v>0</v>
      </c>
      <c r="U78" s="80"/>
      <c r="V78" s="281">
        <f ca="1">IF(ISBLANK($M78),"-",IF($C$2&amp;$D$2="当月MW","-",SUMIFS(INDIRECT($B$2&amp;$C$2&amp;$D$2),INDIRECT(V$5),V$6,サマリ_メンバ!$P$7:$P$446,$M78)))</f>
        <v>0</v>
      </c>
      <c r="W78" s="281">
        <f ca="1">IF(ISBLANK($M78),"-",IF($C$2&amp;$D$2="当月MW","-",SUMIFS(INDIRECT($B$2&amp;$C$2&amp;$D$2),INDIRECT(W$5),W$6,サマリ_メンバ!$P$7:$P$446,$M78)))</f>
        <v>0</v>
      </c>
      <c r="X78" s="281">
        <f ca="1">IF(ISBLANK($M78),"-",IF($C$2&amp;$D$2="当月MW","-",SUMIFS(INDIRECT($B$2&amp;$C$2&amp;$D$2),INDIRECT(X$5),X$6,サマリ_メンバ!$P$7:$P$446,$M78)))</f>
        <v>0</v>
      </c>
      <c r="Y78" s="281">
        <f ca="1">IF(ISBLANK($M78),"-",IF($C$2&amp;$D$2="当月MW","-",SUMIFS(INDIRECT($B$2&amp;$C$2&amp;$D$2),INDIRECT(Y$5),Y$6,サマリ_メンバ!$P$7:$P$446,$M78)))</f>
        <v>0</v>
      </c>
      <c r="Z78" s="281">
        <f ca="1">IF(ISBLANK($M78),"-",IF($C$2&amp;$D$2="当月MW","-",SUMIFS(INDIRECT($B$2&amp;$C$2&amp;$D$2),INDIRECT(Z$5),Z$6,サマリ_メンバ!$P$7:$P$446,$M78)))</f>
        <v>0</v>
      </c>
      <c r="AA78" s="281">
        <f ca="1">IF(ISBLANK($M78),"-",IF($C$2&amp;$D$2="当月MW","-",SUMIFS(INDIRECT($B$2&amp;$C$2&amp;$D$2),INDIRECT(AA$5),AA$6,サマリ_メンバ!$P$7:$P$446,$M78)))</f>
        <v>0</v>
      </c>
      <c r="AB78" s="281">
        <f ca="1">IF(ISBLANK($M78),"-",IF($C$2&amp;$D$2="当月MW","-",SUMIFS(INDIRECT($B$2&amp;$C$2&amp;$D$2),INDIRECT(AB$5),AB$6,サマリ_メンバ!$P$7:$P$446,$M78)))</f>
        <v>0</v>
      </c>
      <c r="AC78" s="281">
        <f ca="1">IF(ISBLANK($M78),"-",IF($C$2&amp;$D$2="当月MW","-",SUMIFS(INDIRECT($B$2&amp;$C$2&amp;$D$2),INDIRECT(AC$5),AC$6,サマリ_メンバ!$P$7:$P$446,$M78)))</f>
        <v>0</v>
      </c>
      <c r="AD78" s="281">
        <f ca="1">IF(ISBLANK($M78),"-",IF($C$2&amp;$D$2="当月MW","-",SUMIFS(INDIRECT($B$2&amp;$C$2&amp;$D$2),INDIRECT(AD$5),AD$6,サマリ_メンバ!$P$7:$P$446,$M78)))</f>
        <v>0</v>
      </c>
      <c r="AE78" s="281">
        <f ca="1">IF(ISBLANK($M78),"-",IF($C$2&amp;$D$2="当月MW","-",SUMIFS(INDIRECT($B$2&amp;$C$2&amp;$D$2),INDIRECT(AE$5),AE$6,サマリ_メンバ!$P$7:$P$446,$M78)))</f>
        <v>0</v>
      </c>
      <c r="AF78" s="281">
        <f ca="1">IF(ISBLANK($M78),"-",IF($C$2&amp;$D$2="当月MW","-",SUMIFS(INDIRECT($B$2&amp;$C$2&amp;$D$2),INDIRECT(AF$5),AF$6,サマリ_メンバ!$P$7:$P$446,$M78)))</f>
        <v>0</v>
      </c>
      <c r="AG78" s="281">
        <f ca="1">IF(ISBLANK($M78),"-",IF($C$2&amp;$D$2="当月MW","-",SUMIFS(INDIRECT($B$2&amp;$C$2&amp;$D$2),INDIRECT(AG$5),AG$6,サマリ_メンバ!$P$7:$P$446,$M78)))</f>
        <v>0</v>
      </c>
      <c r="AH78" s="281">
        <f ca="1">IF(ISBLANK($M78),"-",IF($C$2&amp;$D$2="当月MW","-",SUMIFS(INDIRECT($B$2&amp;$C$2&amp;$D$2),INDIRECT(AH$5),AH$6,サマリ_メンバ!$P$7:$P$446,$M78)))</f>
        <v>0</v>
      </c>
      <c r="AI78" s="59"/>
    </row>
    <row r="79" spans="1:35" ht="71.25">
      <c r="A79" s="240">
        <f t="shared" si="8"/>
        <v>72</v>
      </c>
      <c r="B79" s="295" t="str">
        <f>IF(ISBLANK($M79),"",VLOOKUP($M79,サマリ_メンバ!$A$7:$Q$446,5,FALSE))</f>
        <v>STAR_MF</v>
      </c>
      <c r="C79" s="295" t="str">
        <f>IF(ISBLANK($M79),"",VLOOKUP($M79,サマリ_メンバ!$A$7:$Q$446,6,FALSE)&amp;"")</f>
        <v>MFデザイン</v>
      </c>
      <c r="D79" s="295" t="str">
        <f>IF(ISBLANK($M79),"",VLOOKUP($M79,サマリ_メンバ!$A$7:$Q$446,7,FALSE)&amp;"")</f>
        <v>追付き</v>
      </c>
      <c r="E79" s="295" t="str">
        <f>IF(ISBLANK($M79),"",VLOOKUP($M79,サマリ_メンバ!$A$7:$Q$446,8,FALSE)&amp;"")</f>
        <v/>
      </c>
      <c r="F79" s="295" t="str">
        <f>IF(ISBLANK($M79),"",VLOOKUP($M79,サマリ_メンバ!$A$7:$Q$446,9,FALSE)&amp;"")</f>
        <v/>
      </c>
      <c r="G79" s="295" t="str">
        <f>IF(ISBLANK($M79),"",VLOOKUP($M79,サマリ_メンバ!$A$7:$Q$446,10,FALSE)&amp;"")</f>
        <v/>
      </c>
      <c r="H79" s="295" t="str">
        <f>IF(ISBLANK($M79),"",VLOOKUP($M79,サマリ_メンバ!$A$7:$Q$446,11,FALSE)&amp;"")</f>
        <v/>
      </c>
      <c r="I79" s="295" t="str">
        <f>IF(ISBLANK($M79),"",VLOOKUP($M79,サマリ_メンバ!$A$7:$Q$446,12,FALSE)&amp;"")</f>
        <v/>
      </c>
      <c r="J79" s="295" t="str">
        <f>IF(ISBLANK($M79),"",VLOOKUP($M79,サマリ_メンバ!$A$7:$Q$446,13,FALSE)&amp;"")</f>
        <v/>
      </c>
      <c r="K79" s="295" t="str">
        <f>IF(ISBLANK($M79),"",VLOOKUP($M79,サマリ_メンバ!$A$7:$Q$446,14,FALSE)&amp;"")</f>
        <v/>
      </c>
      <c r="L79" s="295" t="str">
        <f>IF(ISBLANK($M79),"",VLOOKUP($M79,サマリ_メンバ!$A$7:$Q$446,15,FALSE)&amp;"")</f>
        <v>5月標準</v>
      </c>
      <c r="M79" s="133" t="s">
        <v>974</v>
      </c>
      <c r="N79" s="295" t="str">
        <f>IF(ISBLANK($M79),"",VLOOKUP(M79,サマリ_メンバ!$A$7:$Q$446,17,FALSE))</f>
        <v>MAY19_RWD021【[更新系API]店内向け対応のMFフロントおよびデザイン対応(FEB19_RWD156から追い付き)】</v>
      </c>
      <c r="O79" s="72">
        <f t="shared" ca="1" si="9"/>
        <v>0</v>
      </c>
      <c r="P79" s="90"/>
      <c r="Q79" s="281">
        <f ca="1">IF(ISBLANK($M79),"-",IF($C$2&amp;$D$2="当月MW","-",SUMIFS(INDIRECT($B$2&amp;$C$2&amp;$D$2),INDIRECT(Q$5),Q$6,サマリ_メンバ!$P$7:$P$446,$M79)))</f>
        <v>0</v>
      </c>
      <c r="R79" s="281">
        <f ca="1">IF(ISBLANK($M79),"-",IF($C$2&amp;$D$2="当月MW","-",SUMIFS(INDIRECT($B$2&amp;$C$2&amp;$D$2),INDIRECT(R$5),R$6,サマリ_メンバ!$P$7:$P$446,$M79)))</f>
        <v>0</v>
      </c>
      <c r="S79" s="281">
        <f ca="1">IF(ISBLANK($M79),"-",IF($C$2&amp;$D$2="当月MW","-",SUMIFS(INDIRECT($B$2&amp;$C$2&amp;$D$2),INDIRECT(S$5),S$6,サマリ_メンバ!$P$7:$P$446,$M79)))</f>
        <v>0</v>
      </c>
      <c r="T79" s="281">
        <f ca="1">IF(ISBLANK($M79),"-",IF($C$2&amp;$D$2="当月MW","-",SUMIFS(INDIRECT($B$2&amp;$C$2&amp;$D$2),INDIRECT(T$5),T$6,サマリ_メンバ!$P$7:$P$446,$M79)))</f>
        <v>0</v>
      </c>
      <c r="U79" s="80"/>
      <c r="V79" s="281">
        <f ca="1">IF(ISBLANK($M79),"-",IF($C$2&amp;$D$2="当月MW","-",SUMIFS(INDIRECT($B$2&amp;$C$2&amp;$D$2),INDIRECT(V$5),V$6,サマリ_メンバ!$P$7:$P$446,$M79)))</f>
        <v>0</v>
      </c>
      <c r="W79" s="281">
        <f ca="1">IF(ISBLANK($M79),"-",IF($C$2&amp;$D$2="当月MW","-",SUMIFS(INDIRECT($B$2&amp;$C$2&amp;$D$2),INDIRECT(W$5),W$6,サマリ_メンバ!$P$7:$P$446,$M79)))</f>
        <v>0</v>
      </c>
      <c r="X79" s="281">
        <f ca="1">IF(ISBLANK($M79),"-",IF($C$2&amp;$D$2="当月MW","-",SUMIFS(INDIRECT($B$2&amp;$C$2&amp;$D$2),INDIRECT(X$5),X$6,サマリ_メンバ!$P$7:$P$446,$M79)))</f>
        <v>0</v>
      </c>
      <c r="Y79" s="281">
        <f ca="1">IF(ISBLANK($M79),"-",IF($C$2&amp;$D$2="当月MW","-",SUMIFS(INDIRECT($B$2&amp;$C$2&amp;$D$2),INDIRECT(Y$5),Y$6,サマリ_メンバ!$P$7:$P$446,$M79)))</f>
        <v>0</v>
      </c>
      <c r="Z79" s="281">
        <f ca="1">IF(ISBLANK($M79),"-",IF($C$2&amp;$D$2="当月MW","-",SUMIFS(INDIRECT($B$2&amp;$C$2&amp;$D$2),INDIRECT(Z$5),Z$6,サマリ_メンバ!$P$7:$P$446,$M79)))</f>
        <v>0</v>
      </c>
      <c r="AA79" s="281">
        <f ca="1">IF(ISBLANK($M79),"-",IF($C$2&amp;$D$2="当月MW","-",SUMIFS(INDIRECT($B$2&amp;$C$2&amp;$D$2),INDIRECT(AA$5),AA$6,サマリ_メンバ!$P$7:$P$446,$M79)))</f>
        <v>0</v>
      </c>
      <c r="AB79" s="281">
        <f ca="1">IF(ISBLANK($M79),"-",IF($C$2&amp;$D$2="当月MW","-",SUMIFS(INDIRECT($B$2&amp;$C$2&amp;$D$2),INDIRECT(AB$5),AB$6,サマリ_メンバ!$P$7:$P$446,$M79)))</f>
        <v>0</v>
      </c>
      <c r="AC79" s="281">
        <f ca="1">IF(ISBLANK($M79),"-",IF($C$2&amp;$D$2="当月MW","-",SUMIFS(INDIRECT($B$2&amp;$C$2&amp;$D$2),INDIRECT(AC$5),AC$6,サマリ_メンバ!$P$7:$P$446,$M79)))</f>
        <v>0</v>
      </c>
      <c r="AD79" s="281">
        <f ca="1">IF(ISBLANK($M79),"-",IF($C$2&amp;$D$2="当月MW","-",SUMIFS(INDIRECT($B$2&amp;$C$2&amp;$D$2),INDIRECT(AD$5),AD$6,サマリ_メンバ!$P$7:$P$446,$M79)))</f>
        <v>0</v>
      </c>
      <c r="AE79" s="281">
        <f ca="1">IF(ISBLANK($M79),"-",IF($C$2&amp;$D$2="当月MW","-",SUMIFS(INDIRECT($B$2&amp;$C$2&amp;$D$2),INDIRECT(AE$5),AE$6,サマリ_メンバ!$P$7:$P$446,$M79)))</f>
        <v>0</v>
      </c>
      <c r="AF79" s="281">
        <f ca="1">IF(ISBLANK($M79),"-",IF($C$2&amp;$D$2="当月MW","-",SUMIFS(INDIRECT($B$2&amp;$C$2&amp;$D$2),INDIRECT(AF$5),AF$6,サマリ_メンバ!$P$7:$P$446,$M79)))</f>
        <v>0</v>
      </c>
      <c r="AG79" s="281">
        <f ca="1">IF(ISBLANK($M79),"-",IF($C$2&amp;$D$2="当月MW","-",SUMIFS(INDIRECT($B$2&amp;$C$2&amp;$D$2),INDIRECT(AG$5),AG$6,サマリ_メンバ!$P$7:$P$446,$M79)))</f>
        <v>0</v>
      </c>
      <c r="AH79" s="281">
        <f ca="1">IF(ISBLANK($M79),"-",IF($C$2&amp;$D$2="当月MW","-",SUMIFS(INDIRECT($B$2&amp;$C$2&amp;$D$2),INDIRECT(AH$5),AH$6,サマリ_メンバ!$P$7:$P$446,$M79)))</f>
        <v>0</v>
      </c>
      <c r="AI79" s="59"/>
    </row>
    <row r="80" spans="1:35" ht="57">
      <c r="A80" s="240">
        <f t="shared" si="8"/>
        <v>73</v>
      </c>
      <c r="B80" s="295" t="str">
        <f>IF(ISBLANK($M80),"",VLOOKUP($M80,サマリ_メンバ!$A$7:$Q$446,5,FALSE))</f>
        <v>STAR_MF</v>
      </c>
      <c r="C80" s="295" t="str">
        <f>IF(ISBLANK($M80),"",VLOOKUP($M80,サマリ_メンバ!$A$7:$Q$446,6,FALSE)&amp;"")</f>
        <v>MFデザイン</v>
      </c>
      <c r="D80" s="295" t="str">
        <f>IF(ISBLANK($M80),"",VLOOKUP($M80,サマリ_メンバ!$A$7:$Q$446,7,FALSE)&amp;"")</f>
        <v>追付き</v>
      </c>
      <c r="E80" s="295" t="str">
        <f>IF(ISBLANK($M80),"",VLOOKUP($M80,サマリ_メンバ!$A$7:$Q$446,8,FALSE)&amp;"")</f>
        <v/>
      </c>
      <c r="F80" s="295" t="str">
        <f>IF(ISBLANK($M80),"",VLOOKUP($M80,サマリ_メンバ!$A$7:$Q$446,9,FALSE)&amp;"")</f>
        <v/>
      </c>
      <c r="G80" s="295" t="str">
        <f>IF(ISBLANK($M80),"",VLOOKUP($M80,サマリ_メンバ!$A$7:$Q$446,10,FALSE)&amp;"")</f>
        <v/>
      </c>
      <c r="H80" s="295" t="str">
        <f>IF(ISBLANK($M80),"",VLOOKUP($M80,サマリ_メンバ!$A$7:$Q$446,11,FALSE)&amp;"")</f>
        <v/>
      </c>
      <c r="I80" s="295" t="str">
        <f>IF(ISBLANK($M80),"",VLOOKUP($M80,サマリ_メンバ!$A$7:$Q$446,12,FALSE)&amp;"")</f>
        <v/>
      </c>
      <c r="J80" s="295" t="str">
        <f>IF(ISBLANK($M80),"",VLOOKUP($M80,サマリ_メンバ!$A$7:$Q$446,13,FALSE)&amp;"")</f>
        <v/>
      </c>
      <c r="K80" s="295" t="str">
        <f>IF(ISBLANK($M80),"",VLOOKUP($M80,サマリ_メンバ!$A$7:$Q$446,14,FALSE)&amp;"")</f>
        <v/>
      </c>
      <c r="L80" s="295" t="str">
        <f>IF(ISBLANK($M80),"",VLOOKUP($M80,サマリ_メンバ!$A$7:$Q$446,15,FALSE)&amp;"")</f>
        <v>5月標準</v>
      </c>
      <c r="M80" s="133" t="s">
        <v>972</v>
      </c>
      <c r="N80" s="295" t="str">
        <f>IF(ISBLANK($M80),"",VLOOKUP(M80,サマリ_メンバ!$A$7:$Q$446,17,FALSE))</f>
        <v>MAY19_RWD022 分散買付MFフロント対応（MAR19_RWD003の追い付き）</v>
      </c>
      <c r="O80" s="72">
        <f t="shared" ca="1" si="9"/>
        <v>0</v>
      </c>
      <c r="P80" s="90"/>
      <c r="Q80" s="281">
        <f ca="1">IF(ISBLANK($M80),"-",IF($C$2&amp;$D$2="当月MW","-",SUMIFS(INDIRECT($B$2&amp;$C$2&amp;$D$2),INDIRECT(Q$5),Q$6,サマリ_メンバ!$P$7:$P$446,$M80)))</f>
        <v>0</v>
      </c>
      <c r="R80" s="281">
        <f ca="1">IF(ISBLANK($M80),"-",IF($C$2&amp;$D$2="当月MW","-",SUMIFS(INDIRECT($B$2&amp;$C$2&amp;$D$2),INDIRECT(R$5),R$6,サマリ_メンバ!$P$7:$P$446,$M80)))</f>
        <v>0</v>
      </c>
      <c r="S80" s="281">
        <f ca="1">IF(ISBLANK($M80),"-",IF($C$2&amp;$D$2="当月MW","-",SUMIFS(INDIRECT($B$2&amp;$C$2&amp;$D$2),INDIRECT(S$5),S$6,サマリ_メンバ!$P$7:$P$446,$M80)))</f>
        <v>0</v>
      </c>
      <c r="T80" s="281">
        <f ca="1">IF(ISBLANK($M80),"-",IF($C$2&amp;$D$2="当月MW","-",SUMIFS(INDIRECT($B$2&amp;$C$2&amp;$D$2),INDIRECT(T$5),T$6,サマリ_メンバ!$P$7:$P$446,$M80)))</f>
        <v>0</v>
      </c>
      <c r="U80" s="80"/>
      <c r="V80" s="281">
        <f ca="1">IF(ISBLANK($M80),"-",IF($C$2&amp;$D$2="当月MW","-",SUMIFS(INDIRECT($B$2&amp;$C$2&amp;$D$2),INDIRECT(V$5),V$6,サマリ_メンバ!$P$7:$P$446,$M80)))</f>
        <v>0</v>
      </c>
      <c r="W80" s="281">
        <f ca="1">IF(ISBLANK($M80),"-",IF($C$2&amp;$D$2="当月MW","-",SUMIFS(INDIRECT($B$2&amp;$C$2&amp;$D$2),INDIRECT(W$5),W$6,サマリ_メンバ!$P$7:$P$446,$M80)))</f>
        <v>0</v>
      </c>
      <c r="X80" s="281">
        <f ca="1">IF(ISBLANK($M80),"-",IF($C$2&amp;$D$2="当月MW","-",SUMIFS(INDIRECT($B$2&amp;$C$2&amp;$D$2),INDIRECT(X$5),X$6,サマリ_メンバ!$P$7:$P$446,$M80)))</f>
        <v>0</v>
      </c>
      <c r="Y80" s="281">
        <f ca="1">IF(ISBLANK($M80),"-",IF($C$2&amp;$D$2="当月MW","-",SUMIFS(INDIRECT($B$2&amp;$C$2&amp;$D$2),INDIRECT(Y$5),Y$6,サマリ_メンバ!$P$7:$P$446,$M80)))</f>
        <v>0</v>
      </c>
      <c r="Z80" s="281">
        <f ca="1">IF(ISBLANK($M80),"-",IF($C$2&amp;$D$2="当月MW","-",SUMIFS(INDIRECT($B$2&amp;$C$2&amp;$D$2),INDIRECT(Z$5),Z$6,サマリ_メンバ!$P$7:$P$446,$M80)))</f>
        <v>0</v>
      </c>
      <c r="AA80" s="281">
        <f ca="1">IF(ISBLANK($M80),"-",IF($C$2&amp;$D$2="当月MW","-",SUMIFS(INDIRECT($B$2&amp;$C$2&amp;$D$2),INDIRECT(AA$5),AA$6,サマリ_メンバ!$P$7:$P$446,$M80)))</f>
        <v>0</v>
      </c>
      <c r="AB80" s="281">
        <f ca="1">IF(ISBLANK($M80),"-",IF($C$2&amp;$D$2="当月MW","-",SUMIFS(INDIRECT($B$2&amp;$C$2&amp;$D$2),INDIRECT(AB$5),AB$6,サマリ_メンバ!$P$7:$P$446,$M80)))</f>
        <v>0</v>
      </c>
      <c r="AC80" s="281">
        <f ca="1">IF(ISBLANK($M80),"-",IF($C$2&amp;$D$2="当月MW","-",SUMIFS(INDIRECT($B$2&amp;$C$2&amp;$D$2),INDIRECT(AC$5),AC$6,サマリ_メンバ!$P$7:$P$446,$M80)))</f>
        <v>0</v>
      </c>
      <c r="AD80" s="281">
        <f ca="1">IF(ISBLANK($M80),"-",IF($C$2&amp;$D$2="当月MW","-",SUMIFS(INDIRECT($B$2&amp;$C$2&amp;$D$2),INDIRECT(AD$5),AD$6,サマリ_メンバ!$P$7:$P$446,$M80)))</f>
        <v>0</v>
      </c>
      <c r="AE80" s="281">
        <f ca="1">IF(ISBLANK($M80),"-",IF($C$2&amp;$D$2="当月MW","-",SUMIFS(INDIRECT($B$2&amp;$C$2&amp;$D$2),INDIRECT(AE$5),AE$6,サマリ_メンバ!$P$7:$P$446,$M80)))</f>
        <v>0</v>
      </c>
      <c r="AF80" s="281">
        <f ca="1">IF(ISBLANK($M80),"-",IF($C$2&amp;$D$2="当月MW","-",SUMIFS(INDIRECT($B$2&amp;$C$2&amp;$D$2),INDIRECT(AF$5),AF$6,サマリ_メンバ!$P$7:$P$446,$M80)))</f>
        <v>0</v>
      </c>
      <c r="AG80" s="281">
        <f ca="1">IF(ISBLANK($M80),"-",IF($C$2&amp;$D$2="当月MW","-",SUMIFS(INDIRECT($B$2&amp;$C$2&amp;$D$2),INDIRECT(AG$5),AG$6,サマリ_メンバ!$P$7:$P$446,$M80)))</f>
        <v>0</v>
      </c>
      <c r="AH80" s="281">
        <f ca="1">IF(ISBLANK($M80),"-",IF($C$2&amp;$D$2="当月MW","-",SUMIFS(INDIRECT($B$2&amp;$C$2&amp;$D$2),INDIRECT(AH$5),AH$6,サマリ_メンバ!$P$7:$P$446,$M80)))</f>
        <v>0</v>
      </c>
      <c r="AI80" s="59"/>
    </row>
    <row r="81" spans="1:35" ht="42.75">
      <c r="A81" s="240">
        <f t="shared" si="8"/>
        <v>74</v>
      </c>
      <c r="B81" s="295" t="str">
        <f>IF(ISBLANK($M81),"",VLOOKUP($M81,サマリ_メンバ!$A$7:$Q$446,5,FALSE))</f>
        <v>STAR_MF</v>
      </c>
      <c r="C81" s="295" t="str">
        <f>IF(ISBLANK($M81),"",VLOOKUP($M81,サマリ_メンバ!$A$7:$Q$446,6,FALSE)&amp;"")</f>
        <v>MFデザイン</v>
      </c>
      <c r="D81" s="295" t="str">
        <f>IF(ISBLANK($M81),"",VLOOKUP($M81,サマリ_メンバ!$A$7:$Q$446,7,FALSE)&amp;"")</f>
        <v>エンハンス</v>
      </c>
      <c r="E81" s="295" t="str">
        <f>IF(ISBLANK($M81),"",VLOOKUP($M81,サマリ_メンバ!$A$7:$Q$446,8,FALSE)&amp;"")</f>
        <v>調査・問合せ</v>
      </c>
      <c r="F81" s="295" t="str">
        <f>IF(ISBLANK($M81),"",VLOOKUP($M81,サマリ_メンバ!$A$7:$Q$446,9,FALSE)&amp;"")</f>
        <v/>
      </c>
      <c r="G81" s="295" t="str">
        <f>IF(ISBLANK($M81),"",VLOOKUP($M81,サマリ_メンバ!$A$7:$Q$446,10,FALSE)&amp;"")</f>
        <v/>
      </c>
      <c r="H81" s="295" t="str">
        <f>IF(ISBLANK($M81),"",VLOOKUP($M81,サマリ_メンバ!$A$7:$Q$446,11,FALSE)&amp;"")</f>
        <v/>
      </c>
      <c r="I81" s="295" t="str">
        <f>IF(ISBLANK($M81),"",VLOOKUP($M81,サマリ_メンバ!$A$7:$Q$446,12,FALSE)&amp;"")</f>
        <v/>
      </c>
      <c r="J81" s="295" t="str">
        <f>IF(ISBLANK($M81),"",VLOOKUP($M81,サマリ_メンバ!$A$7:$Q$446,13,FALSE)&amp;"")</f>
        <v/>
      </c>
      <c r="K81" s="295" t="str">
        <f>IF(ISBLANK($M81),"",VLOOKUP($M81,サマリ_メンバ!$A$7:$Q$446,14,FALSE)&amp;"")</f>
        <v/>
      </c>
      <c r="L81" s="295" t="str">
        <f>IF(ISBLANK($M81),"",VLOOKUP($M81,サマリ_メンバ!$A$7:$Q$446,15,FALSE)&amp;"")</f>
        <v>-</v>
      </c>
      <c r="M81" s="133" t="s">
        <v>1017</v>
      </c>
      <c r="N81" s="295" t="str">
        <f>IF(ISBLANK($M81),"",VLOOKUP(M81,サマリ_メンバ!$A$7:$Q$446,17,FALSE))</f>
        <v>[口座開設デジタル化]一括更新系画面が件数多い時、スクロールの動きが重い</v>
      </c>
      <c r="O81" s="72">
        <f t="shared" ca="1" si="9"/>
        <v>0</v>
      </c>
      <c r="P81" s="90"/>
      <c r="Q81" s="281">
        <f ca="1">IF(ISBLANK($M81),"-",IF($C$2&amp;$D$2="当月MW","-",SUMIFS(INDIRECT($B$2&amp;$C$2&amp;$D$2),INDIRECT(Q$5),Q$6,サマリ_メンバ!$P$7:$P$446,$M81)))</f>
        <v>0</v>
      </c>
      <c r="R81" s="281">
        <f ca="1">IF(ISBLANK($M81),"-",IF($C$2&amp;$D$2="当月MW","-",SUMIFS(INDIRECT($B$2&amp;$C$2&amp;$D$2),INDIRECT(R$5),R$6,サマリ_メンバ!$P$7:$P$446,$M81)))</f>
        <v>0</v>
      </c>
      <c r="S81" s="281">
        <f ca="1">IF(ISBLANK($M81),"-",IF($C$2&amp;$D$2="当月MW","-",SUMIFS(INDIRECT($B$2&amp;$C$2&amp;$D$2),INDIRECT(S$5),S$6,サマリ_メンバ!$P$7:$P$446,$M81)))</f>
        <v>0</v>
      </c>
      <c r="T81" s="281">
        <f ca="1">IF(ISBLANK($M81),"-",IF($C$2&amp;$D$2="当月MW","-",SUMIFS(INDIRECT($B$2&amp;$C$2&amp;$D$2),INDIRECT(T$5),T$6,サマリ_メンバ!$P$7:$P$446,$M81)))</f>
        <v>0</v>
      </c>
      <c r="U81" s="80"/>
      <c r="V81" s="281">
        <f ca="1">IF(ISBLANK($M81),"-",IF($C$2&amp;$D$2="当月MW","-",SUMIFS(INDIRECT($B$2&amp;$C$2&amp;$D$2),INDIRECT(V$5),V$6,サマリ_メンバ!$P$7:$P$446,$M81)))</f>
        <v>0</v>
      </c>
      <c r="W81" s="281">
        <f ca="1">IF(ISBLANK($M81),"-",IF($C$2&amp;$D$2="当月MW","-",SUMIFS(INDIRECT($B$2&amp;$C$2&amp;$D$2),INDIRECT(W$5),W$6,サマリ_メンバ!$P$7:$P$446,$M81)))</f>
        <v>0</v>
      </c>
      <c r="X81" s="281">
        <f ca="1">IF(ISBLANK($M81),"-",IF($C$2&amp;$D$2="当月MW","-",SUMIFS(INDIRECT($B$2&amp;$C$2&amp;$D$2),INDIRECT(X$5),X$6,サマリ_メンバ!$P$7:$P$446,$M81)))</f>
        <v>0</v>
      </c>
      <c r="Y81" s="281">
        <f ca="1">IF(ISBLANK($M81),"-",IF($C$2&amp;$D$2="当月MW","-",SUMIFS(INDIRECT($B$2&amp;$C$2&amp;$D$2),INDIRECT(Y$5),Y$6,サマリ_メンバ!$P$7:$P$446,$M81)))</f>
        <v>0</v>
      </c>
      <c r="Z81" s="281">
        <f ca="1">IF(ISBLANK($M81),"-",IF($C$2&amp;$D$2="当月MW","-",SUMIFS(INDIRECT($B$2&amp;$C$2&amp;$D$2),INDIRECT(Z$5),Z$6,サマリ_メンバ!$P$7:$P$446,$M81)))</f>
        <v>0</v>
      </c>
      <c r="AA81" s="281">
        <f ca="1">IF(ISBLANK($M81),"-",IF($C$2&amp;$D$2="当月MW","-",SUMIFS(INDIRECT($B$2&amp;$C$2&amp;$D$2),INDIRECT(AA$5),AA$6,サマリ_メンバ!$P$7:$P$446,$M81)))</f>
        <v>0</v>
      </c>
      <c r="AB81" s="281">
        <f ca="1">IF(ISBLANK($M81),"-",IF($C$2&amp;$D$2="当月MW","-",SUMIFS(INDIRECT($B$2&amp;$C$2&amp;$D$2),INDIRECT(AB$5),AB$6,サマリ_メンバ!$P$7:$P$446,$M81)))</f>
        <v>0</v>
      </c>
      <c r="AC81" s="281">
        <f ca="1">IF(ISBLANK($M81),"-",IF($C$2&amp;$D$2="当月MW","-",SUMIFS(INDIRECT($B$2&amp;$C$2&amp;$D$2),INDIRECT(AC$5),AC$6,サマリ_メンバ!$P$7:$P$446,$M81)))</f>
        <v>0</v>
      </c>
      <c r="AD81" s="281">
        <f ca="1">IF(ISBLANK($M81),"-",IF($C$2&amp;$D$2="当月MW","-",SUMIFS(INDIRECT($B$2&amp;$C$2&amp;$D$2),INDIRECT(AD$5),AD$6,サマリ_メンバ!$P$7:$P$446,$M81)))</f>
        <v>0</v>
      </c>
      <c r="AE81" s="281">
        <f ca="1">IF(ISBLANK($M81),"-",IF($C$2&amp;$D$2="当月MW","-",SUMIFS(INDIRECT($B$2&amp;$C$2&amp;$D$2),INDIRECT(AE$5),AE$6,サマリ_メンバ!$P$7:$P$446,$M81)))</f>
        <v>0</v>
      </c>
      <c r="AF81" s="281">
        <f ca="1">IF(ISBLANK($M81),"-",IF($C$2&amp;$D$2="当月MW","-",SUMIFS(INDIRECT($B$2&amp;$C$2&amp;$D$2),INDIRECT(AF$5),AF$6,サマリ_メンバ!$P$7:$P$446,$M81)))</f>
        <v>0</v>
      </c>
      <c r="AG81" s="281">
        <f ca="1">IF(ISBLANK($M81),"-",IF($C$2&amp;$D$2="当月MW","-",SUMIFS(INDIRECT($B$2&amp;$C$2&amp;$D$2),INDIRECT(AG$5),AG$6,サマリ_メンバ!$P$7:$P$446,$M81)))</f>
        <v>0</v>
      </c>
      <c r="AH81" s="281">
        <f ca="1">IF(ISBLANK($M81),"-",IF($C$2&amp;$D$2="当月MW","-",SUMIFS(INDIRECT($B$2&amp;$C$2&amp;$D$2),INDIRECT(AH$5),AH$6,サマリ_メンバ!$P$7:$P$446,$M81)))</f>
        <v>0</v>
      </c>
      <c r="AI81" s="59"/>
    </row>
    <row r="82" spans="1:35" ht="28.5">
      <c r="A82" s="240">
        <f t="shared" si="8"/>
        <v>75</v>
      </c>
      <c r="B82" s="295" t="str">
        <f>IF(ISBLANK($M82),"",VLOOKUP($M82,サマリ_メンバ!$A$7:$Q$446,5,FALSE))</f>
        <v>STAR_MF</v>
      </c>
      <c r="C82" s="295" t="str">
        <f>IF(ISBLANK($M82),"",VLOOKUP($M82,サマリ_メンバ!$A$7:$Q$446,6,FALSE)&amp;"")</f>
        <v>MFデザイン</v>
      </c>
      <c r="D82" s="295" t="str">
        <f>IF(ISBLANK($M82),"",VLOOKUP($M82,サマリ_メンバ!$A$7:$Q$446,7,FALSE)&amp;"")</f>
        <v>エンハンス</v>
      </c>
      <c r="E82" s="295" t="str">
        <f>IF(ISBLANK($M82),"",VLOOKUP($M82,サマリ_メンバ!$A$7:$Q$446,8,FALSE)&amp;"")</f>
        <v>調査・問合せ</v>
      </c>
      <c r="F82" s="295" t="str">
        <f>IF(ISBLANK($M82),"",VLOOKUP($M82,サマリ_メンバ!$A$7:$Q$446,9,FALSE)&amp;"")</f>
        <v/>
      </c>
      <c r="G82" s="295" t="str">
        <f>IF(ISBLANK($M82),"",VLOOKUP($M82,サマリ_メンバ!$A$7:$Q$446,10,FALSE)&amp;"")</f>
        <v/>
      </c>
      <c r="H82" s="295" t="str">
        <f>IF(ISBLANK($M82),"",VLOOKUP($M82,サマリ_メンバ!$A$7:$Q$446,11,FALSE)&amp;"")</f>
        <v/>
      </c>
      <c r="I82" s="295" t="str">
        <f>IF(ISBLANK($M82),"",VLOOKUP($M82,サマリ_メンバ!$A$7:$Q$446,12,FALSE)&amp;"")</f>
        <v/>
      </c>
      <c r="J82" s="295" t="str">
        <f>IF(ISBLANK($M82),"",VLOOKUP($M82,サマリ_メンバ!$A$7:$Q$446,13,FALSE)&amp;"")</f>
        <v/>
      </c>
      <c r="K82" s="295" t="str">
        <f>IF(ISBLANK($M82),"",VLOOKUP($M82,サマリ_メンバ!$A$7:$Q$446,14,FALSE)&amp;"")</f>
        <v/>
      </c>
      <c r="L82" s="295" t="str">
        <f>IF(ISBLANK($M82),"",VLOOKUP($M82,サマリ_メンバ!$A$7:$Q$446,15,FALSE)&amp;"")</f>
        <v>2月標準</v>
      </c>
      <c r="M82" s="133" t="s">
        <v>991</v>
      </c>
      <c r="N82" s="295" t="str">
        <f>IF(ISBLANK($M82),"",VLOOKUP(M82,サマリ_メンバ!$A$7:$Q$446,17,FALSE))</f>
        <v>[Webフォント]アイコンが表示されない</v>
      </c>
      <c r="O82" s="72">
        <f t="shared" ca="1" si="9"/>
        <v>0</v>
      </c>
      <c r="P82" s="90"/>
      <c r="Q82" s="281">
        <f ca="1">IF(ISBLANK($M82),"-",IF($C$2&amp;$D$2="当月MW","-",SUMIFS(INDIRECT($B$2&amp;$C$2&amp;$D$2),INDIRECT(Q$5),Q$6,サマリ_メンバ!$P$7:$P$446,$M82)))</f>
        <v>0</v>
      </c>
      <c r="R82" s="281">
        <f ca="1">IF(ISBLANK($M82),"-",IF($C$2&amp;$D$2="当月MW","-",SUMIFS(INDIRECT($B$2&amp;$C$2&amp;$D$2),INDIRECT(R$5),R$6,サマリ_メンバ!$P$7:$P$446,$M82)))</f>
        <v>0</v>
      </c>
      <c r="S82" s="281">
        <f ca="1">IF(ISBLANK($M82),"-",IF($C$2&amp;$D$2="当月MW","-",SUMIFS(INDIRECT($B$2&amp;$C$2&amp;$D$2),INDIRECT(S$5),S$6,サマリ_メンバ!$P$7:$P$446,$M82)))</f>
        <v>0</v>
      </c>
      <c r="T82" s="281">
        <f ca="1">IF(ISBLANK($M82),"-",IF($C$2&amp;$D$2="当月MW","-",SUMIFS(INDIRECT($B$2&amp;$C$2&amp;$D$2),INDIRECT(T$5),T$6,サマリ_メンバ!$P$7:$P$446,$M82)))</f>
        <v>0</v>
      </c>
      <c r="U82" s="80"/>
      <c r="V82" s="281">
        <f ca="1">IF(ISBLANK($M82),"-",IF($C$2&amp;$D$2="当月MW","-",SUMIFS(INDIRECT($B$2&amp;$C$2&amp;$D$2),INDIRECT(V$5),V$6,サマリ_メンバ!$P$7:$P$446,$M82)))</f>
        <v>0</v>
      </c>
      <c r="W82" s="281">
        <f ca="1">IF(ISBLANK($M82),"-",IF($C$2&amp;$D$2="当月MW","-",SUMIFS(INDIRECT($B$2&amp;$C$2&amp;$D$2),INDIRECT(W$5),W$6,サマリ_メンバ!$P$7:$P$446,$M82)))</f>
        <v>0</v>
      </c>
      <c r="X82" s="281">
        <f ca="1">IF(ISBLANK($M82),"-",IF($C$2&amp;$D$2="当月MW","-",SUMIFS(INDIRECT($B$2&amp;$C$2&amp;$D$2),INDIRECT(X$5),X$6,サマリ_メンバ!$P$7:$P$446,$M82)))</f>
        <v>0</v>
      </c>
      <c r="Y82" s="281">
        <f ca="1">IF(ISBLANK($M82),"-",IF($C$2&amp;$D$2="当月MW","-",SUMIFS(INDIRECT($B$2&amp;$C$2&amp;$D$2),INDIRECT(Y$5),Y$6,サマリ_メンバ!$P$7:$P$446,$M82)))</f>
        <v>0</v>
      </c>
      <c r="Z82" s="281">
        <f ca="1">IF(ISBLANK($M82),"-",IF($C$2&amp;$D$2="当月MW","-",SUMIFS(INDIRECT($B$2&amp;$C$2&amp;$D$2),INDIRECT(Z$5),Z$6,サマリ_メンバ!$P$7:$P$446,$M82)))</f>
        <v>0</v>
      </c>
      <c r="AA82" s="281">
        <f ca="1">IF(ISBLANK($M82),"-",IF($C$2&amp;$D$2="当月MW","-",SUMIFS(INDIRECT($B$2&amp;$C$2&amp;$D$2),INDIRECT(AA$5),AA$6,サマリ_メンバ!$P$7:$P$446,$M82)))</f>
        <v>0</v>
      </c>
      <c r="AB82" s="281">
        <f ca="1">IF(ISBLANK($M82),"-",IF($C$2&amp;$D$2="当月MW","-",SUMIFS(INDIRECT($B$2&amp;$C$2&amp;$D$2),INDIRECT(AB$5),AB$6,サマリ_メンバ!$P$7:$P$446,$M82)))</f>
        <v>0</v>
      </c>
      <c r="AC82" s="281">
        <f ca="1">IF(ISBLANK($M82),"-",IF($C$2&amp;$D$2="当月MW","-",SUMIFS(INDIRECT($B$2&amp;$C$2&amp;$D$2),INDIRECT(AC$5),AC$6,サマリ_メンバ!$P$7:$P$446,$M82)))</f>
        <v>0</v>
      </c>
      <c r="AD82" s="281">
        <f ca="1">IF(ISBLANK($M82),"-",IF($C$2&amp;$D$2="当月MW","-",SUMIFS(INDIRECT($B$2&amp;$C$2&amp;$D$2),INDIRECT(AD$5),AD$6,サマリ_メンバ!$P$7:$P$446,$M82)))</f>
        <v>0</v>
      </c>
      <c r="AE82" s="281">
        <f ca="1">IF(ISBLANK($M82),"-",IF($C$2&amp;$D$2="当月MW","-",SUMIFS(INDIRECT($B$2&amp;$C$2&amp;$D$2),INDIRECT(AE$5),AE$6,サマリ_メンバ!$P$7:$P$446,$M82)))</f>
        <v>0</v>
      </c>
      <c r="AF82" s="281">
        <f ca="1">IF(ISBLANK($M82),"-",IF($C$2&amp;$D$2="当月MW","-",SUMIFS(INDIRECT($B$2&amp;$C$2&amp;$D$2),INDIRECT(AF$5),AF$6,サマリ_メンバ!$P$7:$P$446,$M82)))</f>
        <v>0</v>
      </c>
      <c r="AG82" s="281">
        <f ca="1">IF(ISBLANK($M82),"-",IF($C$2&amp;$D$2="当月MW","-",SUMIFS(INDIRECT($B$2&amp;$C$2&amp;$D$2),INDIRECT(AG$5),AG$6,サマリ_メンバ!$P$7:$P$446,$M82)))</f>
        <v>0</v>
      </c>
      <c r="AH82" s="281">
        <f ca="1">IF(ISBLANK($M82),"-",IF($C$2&amp;$D$2="当月MW","-",SUMIFS(INDIRECT($B$2&amp;$C$2&amp;$D$2),INDIRECT(AH$5),AH$6,サマリ_メンバ!$P$7:$P$446,$M82)))</f>
        <v>0</v>
      </c>
      <c r="AI82" s="59"/>
    </row>
    <row r="83" spans="1:35" ht="28.5">
      <c r="A83" s="240">
        <f t="shared" si="8"/>
        <v>76</v>
      </c>
      <c r="B83" s="295" t="str">
        <f>IF(ISBLANK($M83),"",VLOOKUP($M83,サマリ_メンバ!$A$7:$Q$446,5,FALSE))</f>
        <v>STAR_MF</v>
      </c>
      <c r="C83" s="295" t="str">
        <f>IF(ISBLANK($M83),"",VLOOKUP($M83,サマリ_メンバ!$A$7:$Q$446,6,FALSE)&amp;"")</f>
        <v>MFデザイン</v>
      </c>
      <c r="D83" s="295" t="str">
        <f>IF(ISBLANK($M83),"",VLOOKUP($M83,サマリ_メンバ!$A$7:$Q$446,7,FALSE)&amp;"")</f>
        <v>環境・ライブラリ</v>
      </c>
      <c r="E83" s="295" t="str">
        <f>IF(ISBLANK($M83),"",VLOOKUP($M83,サマリ_メンバ!$A$7:$Q$446,8,FALSE)&amp;"")</f>
        <v>納品</v>
      </c>
      <c r="F83" s="295" t="str">
        <f>IF(ISBLANK($M83),"",VLOOKUP($M83,サマリ_メンバ!$A$7:$Q$446,9,FALSE)&amp;"")</f>
        <v/>
      </c>
      <c r="G83" s="295" t="str">
        <f>IF(ISBLANK($M83),"",VLOOKUP($M83,サマリ_メンバ!$A$7:$Q$446,10,FALSE)&amp;"")</f>
        <v/>
      </c>
      <c r="H83" s="295" t="str">
        <f>IF(ISBLANK($M83),"",VLOOKUP($M83,サマリ_メンバ!$A$7:$Q$446,11,FALSE)&amp;"")</f>
        <v/>
      </c>
      <c r="I83" s="295" t="str">
        <f>IF(ISBLANK($M83),"",VLOOKUP($M83,サマリ_メンバ!$A$7:$Q$446,12,FALSE)&amp;"")</f>
        <v/>
      </c>
      <c r="J83" s="295" t="str">
        <f>IF(ISBLANK($M83),"",VLOOKUP($M83,サマリ_メンバ!$A$7:$Q$446,13,FALSE)&amp;"")</f>
        <v/>
      </c>
      <c r="K83" s="295" t="str">
        <f>IF(ISBLANK($M83),"",VLOOKUP($M83,サマリ_メンバ!$A$7:$Q$446,14,FALSE)&amp;"")</f>
        <v/>
      </c>
      <c r="L83" s="295" t="str">
        <f>IF(ISBLANK($M83),"",VLOOKUP($M83,サマリ_メンバ!$A$7:$Q$446,15,FALSE)&amp;"")</f>
        <v>5月標準</v>
      </c>
      <c r="M83" s="133" t="s">
        <v>993</v>
      </c>
      <c r="N83" s="295" t="str">
        <f>IF(ISBLANK($M83),"",VLOOKUP(M83,サマリ_メンバ!$A$7:$Q$446,17,FALSE))</f>
        <v>2/14納品対応</v>
      </c>
      <c r="O83" s="72">
        <f t="shared" ca="1" si="9"/>
        <v>0</v>
      </c>
      <c r="P83" s="90"/>
      <c r="Q83" s="281">
        <f ca="1">IF(ISBLANK($M83),"-",IF($C$2&amp;$D$2="当月MW","-",SUMIFS(INDIRECT($B$2&amp;$C$2&amp;$D$2),INDIRECT(Q$5),Q$6,サマリ_メンバ!$P$7:$P$446,$M83)))</f>
        <v>0</v>
      </c>
      <c r="R83" s="281">
        <f ca="1">IF(ISBLANK($M83),"-",IF($C$2&amp;$D$2="当月MW","-",SUMIFS(INDIRECT($B$2&amp;$C$2&amp;$D$2),INDIRECT(R$5),R$6,サマリ_メンバ!$P$7:$P$446,$M83)))</f>
        <v>0</v>
      </c>
      <c r="S83" s="281">
        <f ca="1">IF(ISBLANK($M83),"-",IF($C$2&amp;$D$2="当月MW","-",SUMIFS(INDIRECT($B$2&amp;$C$2&amp;$D$2),INDIRECT(S$5),S$6,サマリ_メンバ!$P$7:$P$446,$M83)))</f>
        <v>0</v>
      </c>
      <c r="T83" s="281">
        <f ca="1">IF(ISBLANK($M83),"-",IF($C$2&amp;$D$2="当月MW","-",SUMIFS(INDIRECT($B$2&amp;$C$2&amp;$D$2),INDIRECT(T$5),T$6,サマリ_メンバ!$P$7:$P$446,$M83)))</f>
        <v>0</v>
      </c>
      <c r="U83" s="80"/>
      <c r="V83" s="281">
        <f ca="1">IF(ISBLANK($M83),"-",IF($C$2&amp;$D$2="当月MW","-",SUMIFS(INDIRECT($B$2&amp;$C$2&amp;$D$2),INDIRECT(V$5),V$6,サマリ_メンバ!$P$7:$P$446,$M83)))</f>
        <v>0</v>
      </c>
      <c r="W83" s="281">
        <f ca="1">IF(ISBLANK($M83),"-",IF($C$2&amp;$D$2="当月MW","-",SUMIFS(INDIRECT($B$2&amp;$C$2&amp;$D$2),INDIRECT(W$5),W$6,サマリ_メンバ!$P$7:$P$446,$M83)))</f>
        <v>0</v>
      </c>
      <c r="X83" s="281">
        <f ca="1">IF(ISBLANK($M83),"-",IF($C$2&amp;$D$2="当月MW","-",SUMIFS(INDIRECT($B$2&amp;$C$2&amp;$D$2),INDIRECT(X$5),X$6,サマリ_メンバ!$P$7:$P$446,$M83)))</f>
        <v>0</v>
      </c>
      <c r="Y83" s="281">
        <f ca="1">IF(ISBLANK($M83),"-",IF($C$2&amp;$D$2="当月MW","-",SUMIFS(INDIRECT($B$2&amp;$C$2&amp;$D$2),INDIRECT(Y$5),Y$6,サマリ_メンバ!$P$7:$P$446,$M83)))</f>
        <v>0</v>
      </c>
      <c r="Z83" s="281">
        <f ca="1">IF(ISBLANK($M83),"-",IF($C$2&amp;$D$2="当月MW","-",SUMIFS(INDIRECT($B$2&amp;$C$2&amp;$D$2),INDIRECT(Z$5),Z$6,サマリ_メンバ!$P$7:$P$446,$M83)))</f>
        <v>0</v>
      </c>
      <c r="AA83" s="281">
        <f ca="1">IF(ISBLANK($M83),"-",IF($C$2&amp;$D$2="当月MW","-",SUMIFS(INDIRECT($B$2&amp;$C$2&amp;$D$2),INDIRECT(AA$5),AA$6,サマリ_メンバ!$P$7:$P$446,$M83)))</f>
        <v>0</v>
      </c>
      <c r="AB83" s="281">
        <f ca="1">IF(ISBLANK($M83),"-",IF($C$2&amp;$D$2="当月MW","-",SUMIFS(INDIRECT($B$2&amp;$C$2&amp;$D$2),INDIRECT(AB$5),AB$6,サマリ_メンバ!$P$7:$P$446,$M83)))</f>
        <v>0</v>
      </c>
      <c r="AC83" s="281">
        <f ca="1">IF(ISBLANK($M83),"-",IF($C$2&amp;$D$2="当月MW","-",SUMIFS(INDIRECT($B$2&amp;$C$2&amp;$D$2),INDIRECT(AC$5),AC$6,サマリ_メンバ!$P$7:$P$446,$M83)))</f>
        <v>0</v>
      </c>
      <c r="AD83" s="281">
        <f ca="1">IF(ISBLANK($M83),"-",IF($C$2&amp;$D$2="当月MW","-",SUMIFS(INDIRECT($B$2&amp;$C$2&amp;$D$2),INDIRECT(AD$5),AD$6,サマリ_メンバ!$P$7:$P$446,$M83)))</f>
        <v>0</v>
      </c>
      <c r="AE83" s="281">
        <f ca="1">IF(ISBLANK($M83),"-",IF($C$2&amp;$D$2="当月MW","-",SUMIFS(INDIRECT($B$2&amp;$C$2&amp;$D$2),INDIRECT(AE$5),AE$6,サマリ_メンバ!$P$7:$P$446,$M83)))</f>
        <v>0</v>
      </c>
      <c r="AF83" s="281">
        <f ca="1">IF(ISBLANK($M83),"-",IF($C$2&amp;$D$2="当月MW","-",SUMIFS(INDIRECT($B$2&amp;$C$2&amp;$D$2),INDIRECT(AF$5),AF$6,サマリ_メンバ!$P$7:$P$446,$M83)))</f>
        <v>0</v>
      </c>
      <c r="AG83" s="281">
        <f ca="1">IF(ISBLANK($M83),"-",IF($C$2&amp;$D$2="当月MW","-",SUMIFS(INDIRECT($B$2&amp;$C$2&amp;$D$2),INDIRECT(AG$5),AG$6,サマリ_メンバ!$P$7:$P$446,$M83)))</f>
        <v>0</v>
      </c>
      <c r="AH83" s="281">
        <f ca="1">IF(ISBLANK($M83),"-",IF($C$2&amp;$D$2="当月MW","-",SUMIFS(INDIRECT($B$2&amp;$C$2&amp;$D$2),INDIRECT(AH$5),AH$6,サマリ_メンバ!$P$7:$P$446,$M83)))</f>
        <v>0</v>
      </c>
      <c r="AI83" s="59"/>
    </row>
    <row r="84" spans="1:35" ht="28.5">
      <c r="A84" s="240">
        <f t="shared" si="8"/>
        <v>77</v>
      </c>
      <c r="B84" s="295" t="str">
        <f>IF(ISBLANK($M84),"",VLOOKUP($M84,サマリ_メンバ!$A$7:$Q$446,5,FALSE))</f>
        <v>STAR_MF</v>
      </c>
      <c r="C84" s="295" t="str">
        <f>IF(ISBLANK($M84),"",VLOOKUP($M84,サマリ_メンバ!$A$7:$Q$446,6,FALSE)&amp;"")</f>
        <v>MFデザイン</v>
      </c>
      <c r="D84" s="295" t="str">
        <f>IF(ISBLANK($M84),"",VLOOKUP($M84,サマリ_メンバ!$A$7:$Q$446,7,FALSE)&amp;"")</f>
        <v>テーマ対応</v>
      </c>
      <c r="E84" s="295" t="str">
        <f>IF(ISBLANK($M84),"",VLOOKUP($M84,サマリ_メンバ!$A$7:$Q$446,8,FALSE)&amp;"")</f>
        <v>新規</v>
      </c>
      <c r="F84" s="295" t="str">
        <f>IF(ISBLANK($M84),"",VLOOKUP($M84,サマリ_メンバ!$A$7:$Q$446,9,FALSE)&amp;"")</f>
        <v/>
      </c>
      <c r="G84" s="295" t="str">
        <f>IF(ISBLANK($M84),"",VLOOKUP($M84,サマリ_メンバ!$A$7:$Q$446,10,FALSE)&amp;"")</f>
        <v/>
      </c>
      <c r="H84" s="295" t="str">
        <f>IF(ISBLANK($M84),"",VLOOKUP($M84,サマリ_メンバ!$A$7:$Q$446,11,FALSE)&amp;"")</f>
        <v/>
      </c>
      <c r="I84" s="295" t="str">
        <f>IF(ISBLANK($M84),"",VLOOKUP($M84,サマリ_メンバ!$A$7:$Q$446,12,FALSE)&amp;"")</f>
        <v/>
      </c>
      <c r="J84" s="295" t="str">
        <f>IF(ISBLANK($M84),"",VLOOKUP($M84,サマリ_メンバ!$A$7:$Q$446,13,FALSE)&amp;"")</f>
        <v/>
      </c>
      <c r="K84" s="295" t="str">
        <f>IF(ISBLANK($M84),"",VLOOKUP($M84,サマリ_メンバ!$A$7:$Q$446,14,FALSE)&amp;"")</f>
        <v/>
      </c>
      <c r="L84" s="295" t="str">
        <f>IF(ISBLANK($M84),"",VLOOKUP($M84,サマリ_メンバ!$A$7:$Q$446,15,FALSE)&amp;"")</f>
        <v>5月標準</v>
      </c>
      <c r="M84" s="133" t="s">
        <v>1025</v>
      </c>
      <c r="N84" s="295" t="str">
        <f>IF(ISBLANK($M84),"",VLOOKUP(M84,サマリ_メンバ!$A$7:$Q$446,17,FALSE))</f>
        <v>TTSラップON（デザイン向け）</v>
      </c>
      <c r="O84" s="72">
        <f t="shared" ca="1" si="9"/>
        <v>0</v>
      </c>
      <c r="P84" s="90"/>
      <c r="Q84" s="281">
        <f ca="1">IF(ISBLANK($M84),"-",IF($C$2&amp;$D$2="当月MW","-",SUMIFS(INDIRECT($B$2&amp;$C$2&amp;$D$2),INDIRECT(Q$5),Q$6,サマリ_メンバ!$P$7:$P$446,$M84)))</f>
        <v>0</v>
      </c>
      <c r="R84" s="281">
        <f ca="1">IF(ISBLANK($M84),"-",IF($C$2&amp;$D$2="当月MW","-",SUMIFS(INDIRECT($B$2&amp;$C$2&amp;$D$2),INDIRECT(R$5),R$6,サマリ_メンバ!$P$7:$P$446,$M84)))</f>
        <v>0</v>
      </c>
      <c r="S84" s="281">
        <f ca="1">IF(ISBLANK($M84),"-",IF($C$2&amp;$D$2="当月MW","-",SUMIFS(INDIRECT($B$2&amp;$C$2&amp;$D$2),INDIRECT(S$5),S$6,サマリ_メンバ!$P$7:$P$446,$M84)))</f>
        <v>0</v>
      </c>
      <c r="T84" s="281">
        <f ca="1">IF(ISBLANK($M84),"-",IF($C$2&amp;$D$2="当月MW","-",SUMIFS(INDIRECT($B$2&amp;$C$2&amp;$D$2),INDIRECT(T$5),T$6,サマリ_メンバ!$P$7:$P$446,$M84)))</f>
        <v>0</v>
      </c>
      <c r="U84" s="80"/>
      <c r="V84" s="281">
        <f ca="1">IF(ISBLANK($M84),"-",IF($C$2&amp;$D$2="当月MW","-",SUMIFS(INDIRECT($B$2&amp;$C$2&amp;$D$2),INDIRECT(V$5),V$6,サマリ_メンバ!$P$7:$P$446,$M84)))</f>
        <v>0</v>
      </c>
      <c r="W84" s="281">
        <f ca="1">IF(ISBLANK($M84),"-",IF($C$2&amp;$D$2="当月MW","-",SUMIFS(INDIRECT($B$2&amp;$C$2&amp;$D$2),INDIRECT(W$5),W$6,サマリ_メンバ!$P$7:$P$446,$M84)))</f>
        <v>0</v>
      </c>
      <c r="X84" s="281">
        <f ca="1">IF(ISBLANK($M84),"-",IF($C$2&amp;$D$2="当月MW","-",SUMIFS(INDIRECT($B$2&amp;$C$2&amp;$D$2),INDIRECT(X$5),X$6,サマリ_メンバ!$P$7:$P$446,$M84)))</f>
        <v>0</v>
      </c>
      <c r="Y84" s="281">
        <f ca="1">IF(ISBLANK($M84),"-",IF($C$2&amp;$D$2="当月MW","-",SUMIFS(INDIRECT($B$2&amp;$C$2&amp;$D$2),INDIRECT(Y$5),Y$6,サマリ_メンバ!$P$7:$P$446,$M84)))</f>
        <v>0</v>
      </c>
      <c r="Z84" s="281">
        <f ca="1">IF(ISBLANK($M84),"-",IF($C$2&amp;$D$2="当月MW","-",SUMIFS(INDIRECT($B$2&amp;$C$2&amp;$D$2),INDIRECT(Z$5),Z$6,サマリ_メンバ!$P$7:$P$446,$M84)))</f>
        <v>0</v>
      </c>
      <c r="AA84" s="281">
        <f ca="1">IF(ISBLANK($M84),"-",IF($C$2&amp;$D$2="当月MW","-",SUMIFS(INDIRECT($B$2&amp;$C$2&amp;$D$2),INDIRECT(AA$5),AA$6,サマリ_メンバ!$P$7:$P$446,$M84)))</f>
        <v>0</v>
      </c>
      <c r="AB84" s="281">
        <f ca="1">IF(ISBLANK($M84),"-",IF($C$2&amp;$D$2="当月MW","-",SUMIFS(INDIRECT($B$2&amp;$C$2&amp;$D$2),INDIRECT(AB$5),AB$6,サマリ_メンバ!$P$7:$P$446,$M84)))</f>
        <v>0</v>
      </c>
      <c r="AC84" s="281">
        <f ca="1">IF(ISBLANK($M84),"-",IF($C$2&amp;$D$2="当月MW","-",SUMIFS(INDIRECT($B$2&amp;$C$2&amp;$D$2),INDIRECT(AC$5),AC$6,サマリ_メンバ!$P$7:$P$446,$M84)))</f>
        <v>0</v>
      </c>
      <c r="AD84" s="281">
        <f ca="1">IF(ISBLANK($M84),"-",IF($C$2&amp;$D$2="当月MW","-",SUMIFS(INDIRECT($B$2&amp;$C$2&amp;$D$2),INDIRECT(AD$5),AD$6,サマリ_メンバ!$P$7:$P$446,$M84)))</f>
        <v>0</v>
      </c>
      <c r="AE84" s="281">
        <f ca="1">IF(ISBLANK($M84),"-",IF($C$2&amp;$D$2="当月MW","-",SUMIFS(INDIRECT($B$2&amp;$C$2&amp;$D$2),INDIRECT(AE$5),AE$6,サマリ_メンバ!$P$7:$P$446,$M84)))</f>
        <v>0</v>
      </c>
      <c r="AF84" s="281">
        <f ca="1">IF(ISBLANK($M84),"-",IF($C$2&amp;$D$2="当月MW","-",SUMIFS(INDIRECT($B$2&amp;$C$2&amp;$D$2),INDIRECT(AF$5),AF$6,サマリ_メンバ!$P$7:$P$446,$M84)))</f>
        <v>0</v>
      </c>
      <c r="AG84" s="281">
        <f ca="1">IF(ISBLANK($M84),"-",IF($C$2&amp;$D$2="当月MW","-",SUMIFS(INDIRECT($B$2&amp;$C$2&amp;$D$2),INDIRECT(AG$5),AG$6,サマリ_メンバ!$P$7:$P$446,$M84)))</f>
        <v>0</v>
      </c>
      <c r="AH84" s="281">
        <f ca="1">IF(ISBLANK($M84),"-",IF($C$2&amp;$D$2="当月MW","-",SUMIFS(INDIRECT($B$2&amp;$C$2&amp;$D$2),INDIRECT(AH$5),AH$6,サマリ_メンバ!$P$7:$P$446,$M84)))</f>
        <v>0</v>
      </c>
      <c r="AI84" s="59"/>
    </row>
    <row r="85" spans="1:35" ht="28.5">
      <c r="A85" s="240">
        <f t="shared" si="8"/>
        <v>78</v>
      </c>
      <c r="B85" s="295" t="str">
        <f>IF(ISBLANK($M85),"",VLOOKUP($M85,サマリ_メンバ!$A$7:$Q$446,5,FALSE))</f>
        <v>STAR_MF</v>
      </c>
      <c r="C85" s="295" t="str">
        <f>IF(ISBLANK($M85),"",VLOOKUP($M85,サマリ_メンバ!$A$7:$Q$446,6,FALSE)&amp;"")</f>
        <v>MFデザイン</v>
      </c>
      <c r="D85" s="295" t="str">
        <f>IF(ISBLANK($M85),"",VLOOKUP($M85,サマリ_メンバ!$A$7:$Q$446,7,FALSE)&amp;"")</f>
        <v>環境・ライブラリ</v>
      </c>
      <c r="E85" s="295" t="str">
        <f>IF(ISBLANK($M85),"",VLOOKUP($M85,サマリ_メンバ!$A$7:$Q$446,8,FALSE)&amp;"")</f>
        <v>納品</v>
      </c>
      <c r="F85" s="295" t="str">
        <f>IF(ISBLANK($M85),"",VLOOKUP($M85,サマリ_メンバ!$A$7:$Q$446,9,FALSE)&amp;"")</f>
        <v/>
      </c>
      <c r="G85" s="295" t="str">
        <f>IF(ISBLANK($M85),"",VLOOKUP($M85,サマリ_メンバ!$A$7:$Q$446,10,FALSE)&amp;"")</f>
        <v/>
      </c>
      <c r="H85" s="295" t="str">
        <f>IF(ISBLANK($M85),"",VLOOKUP($M85,サマリ_メンバ!$A$7:$Q$446,11,FALSE)&amp;"")</f>
        <v/>
      </c>
      <c r="I85" s="295" t="str">
        <f>IF(ISBLANK($M85),"",VLOOKUP($M85,サマリ_メンバ!$A$7:$Q$446,12,FALSE)&amp;"")</f>
        <v/>
      </c>
      <c r="J85" s="295" t="str">
        <f>IF(ISBLANK($M85),"",VLOOKUP($M85,サマリ_メンバ!$A$7:$Q$446,13,FALSE)&amp;"")</f>
        <v/>
      </c>
      <c r="K85" s="295" t="str">
        <f>IF(ISBLANK($M85),"",VLOOKUP($M85,サマリ_メンバ!$A$7:$Q$446,14,FALSE)&amp;"")</f>
        <v/>
      </c>
      <c r="L85" s="295" t="str">
        <f>IF(ISBLANK($M85),"",VLOOKUP($M85,サマリ_メンバ!$A$7:$Q$446,15,FALSE)&amp;"")</f>
        <v>5月標準</v>
      </c>
      <c r="M85" s="133" t="s">
        <v>1080</v>
      </c>
      <c r="N85" s="295" t="str">
        <f>IF(ISBLANK($M85),"",VLOOKUP(M85,サマリ_メンバ!$A$7:$Q$446,17,FALSE))</f>
        <v>2/19納品対応</v>
      </c>
      <c r="O85" s="72">
        <f t="shared" ca="1" si="9"/>
        <v>0</v>
      </c>
      <c r="P85" s="90"/>
      <c r="Q85" s="281">
        <f ca="1">IF(ISBLANK($M85),"-",IF($C$2&amp;$D$2="当月MW","-",SUMIFS(INDIRECT($B$2&amp;$C$2&amp;$D$2),INDIRECT(Q$5),Q$6,サマリ_メンバ!$P$7:$P$446,$M85)))</f>
        <v>0</v>
      </c>
      <c r="R85" s="281">
        <f ca="1">IF(ISBLANK($M85),"-",IF($C$2&amp;$D$2="当月MW","-",SUMIFS(INDIRECT($B$2&amp;$C$2&amp;$D$2),INDIRECT(R$5),R$6,サマリ_メンバ!$P$7:$P$446,$M85)))</f>
        <v>0</v>
      </c>
      <c r="S85" s="281">
        <f ca="1">IF(ISBLANK($M85),"-",IF($C$2&amp;$D$2="当月MW","-",SUMIFS(INDIRECT($B$2&amp;$C$2&amp;$D$2),INDIRECT(S$5),S$6,サマリ_メンバ!$P$7:$P$446,$M85)))</f>
        <v>0</v>
      </c>
      <c r="T85" s="281">
        <f ca="1">IF(ISBLANK($M85),"-",IF($C$2&amp;$D$2="当月MW","-",SUMIFS(INDIRECT($B$2&amp;$C$2&amp;$D$2),INDIRECT(T$5),T$6,サマリ_メンバ!$P$7:$P$446,$M85)))</f>
        <v>0</v>
      </c>
      <c r="U85" s="80"/>
      <c r="V85" s="281">
        <f ca="1">IF(ISBLANK($M85),"-",IF($C$2&amp;$D$2="当月MW","-",SUMIFS(INDIRECT($B$2&amp;$C$2&amp;$D$2),INDIRECT(V$5),V$6,サマリ_メンバ!$P$7:$P$446,$M85)))</f>
        <v>0</v>
      </c>
      <c r="W85" s="281">
        <f ca="1">IF(ISBLANK($M85),"-",IF($C$2&amp;$D$2="当月MW","-",SUMIFS(INDIRECT($B$2&amp;$C$2&amp;$D$2),INDIRECT(W$5),W$6,サマリ_メンバ!$P$7:$P$446,$M85)))</f>
        <v>0</v>
      </c>
      <c r="X85" s="281">
        <f ca="1">IF(ISBLANK($M85),"-",IF($C$2&amp;$D$2="当月MW","-",SUMIFS(INDIRECT($B$2&amp;$C$2&amp;$D$2),INDIRECT(X$5),X$6,サマリ_メンバ!$P$7:$P$446,$M85)))</f>
        <v>0</v>
      </c>
      <c r="Y85" s="281">
        <f ca="1">IF(ISBLANK($M85),"-",IF($C$2&amp;$D$2="当月MW","-",SUMIFS(INDIRECT($B$2&amp;$C$2&amp;$D$2),INDIRECT(Y$5),Y$6,サマリ_メンバ!$P$7:$P$446,$M85)))</f>
        <v>0</v>
      </c>
      <c r="Z85" s="281">
        <f ca="1">IF(ISBLANK($M85),"-",IF($C$2&amp;$D$2="当月MW","-",SUMIFS(INDIRECT($B$2&amp;$C$2&amp;$D$2),INDIRECT(Z$5),Z$6,サマリ_メンバ!$P$7:$P$446,$M85)))</f>
        <v>0</v>
      </c>
      <c r="AA85" s="281">
        <f ca="1">IF(ISBLANK($M85),"-",IF($C$2&amp;$D$2="当月MW","-",SUMIFS(INDIRECT($B$2&amp;$C$2&amp;$D$2),INDIRECT(AA$5),AA$6,サマリ_メンバ!$P$7:$P$446,$M85)))</f>
        <v>0</v>
      </c>
      <c r="AB85" s="281">
        <f ca="1">IF(ISBLANK($M85),"-",IF($C$2&amp;$D$2="当月MW","-",SUMIFS(INDIRECT($B$2&amp;$C$2&amp;$D$2),INDIRECT(AB$5),AB$6,サマリ_メンバ!$P$7:$P$446,$M85)))</f>
        <v>0</v>
      </c>
      <c r="AC85" s="281">
        <f ca="1">IF(ISBLANK($M85),"-",IF($C$2&amp;$D$2="当月MW","-",SUMIFS(INDIRECT($B$2&amp;$C$2&amp;$D$2),INDIRECT(AC$5),AC$6,サマリ_メンバ!$P$7:$P$446,$M85)))</f>
        <v>0</v>
      </c>
      <c r="AD85" s="281">
        <f ca="1">IF(ISBLANK($M85),"-",IF($C$2&amp;$D$2="当月MW","-",SUMIFS(INDIRECT($B$2&amp;$C$2&amp;$D$2),INDIRECT(AD$5),AD$6,サマリ_メンバ!$P$7:$P$446,$M85)))</f>
        <v>0</v>
      </c>
      <c r="AE85" s="281">
        <f ca="1">IF(ISBLANK($M85),"-",IF($C$2&amp;$D$2="当月MW","-",SUMIFS(INDIRECT($B$2&amp;$C$2&amp;$D$2),INDIRECT(AE$5),AE$6,サマリ_メンバ!$P$7:$P$446,$M85)))</f>
        <v>0</v>
      </c>
      <c r="AF85" s="281">
        <f ca="1">IF(ISBLANK($M85),"-",IF($C$2&amp;$D$2="当月MW","-",SUMIFS(INDIRECT($B$2&amp;$C$2&amp;$D$2),INDIRECT(AF$5),AF$6,サマリ_メンバ!$P$7:$P$446,$M85)))</f>
        <v>0</v>
      </c>
      <c r="AG85" s="281">
        <f ca="1">IF(ISBLANK($M85),"-",IF($C$2&amp;$D$2="当月MW","-",SUMIFS(INDIRECT($B$2&amp;$C$2&amp;$D$2),INDIRECT(AG$5),AG$6,サマリ_メンバ!$P$7:$P$446,$M85)))</f>
        <v>0</v>
      </c>
      <c r="AH85" s="281">
        <f ca="1">IF(ISBLANK($M85),"-",IF($C$2&amp;$D$2="当月MW","-",SUMIFS(INDIRECT($B$2&amp;$C$2&amp;$D$2),INDIRECT(AH$5),AH$6,サマリ_メンバ!$P$7:$P$446,$M85)))</f>
        <v>0</v>
      </c>
      <c r="AI85" s="59"/>
    </row>
    <row r="86" spans="1:35" ht="28.5">
      <c r="A86" s="240">
        <f t="shared" si="8"/>
        <v>79</v>
      </c>
      <c r="B86" s="295" t="str">
        <f>IF(ISBLANK($M86),"",VLOOKUP($M86,サマリ_メンバ!$A$7:$Q$446,5,FALSE))</f>
        <v>STAR_MF</v>
      </c>
      <c r="C86" s="295" t="str">
        <f>IF(ISBLANK($M86),"",VLOOKUP($M86,サマリ_メンバ!$A$7:$Q$446,6,FALSE)&amp;"")</f>
        <v>MFデザイン</v>
      </c>
      <c r="D86" s="295" t="str">
        <f>IF(ISBLANK($M86),"",VLOOKUP($M86,サマリ_メンバ!$A$7:$Q$446,7,FALSE)&amp;"")</f>
        <v>打合せ</v>
      </c>
      <c r="E86" s="295" t="str">
        <f>IF(ISBLANK($M86),"",VLOOKUP($M86,サマリ_メンバ!$A$7:$Q$446,8,FALSE)&amp;"")</f>
        <v>内部</v>
      </c>
      <c r="F86" s="295" t="str">
        <f>IF(ISBLANK($M86),"",VLOOKUP($M86,サマリ_メンバ!$A$7:$Q$446,9,FALSE)&amp;"")</f>
        <v/>
      </c>
      <c r="G86" s="295" t="str">
        <f>IF(ISBLANK($M86),"",VLOOKUP($M86,サマリ_メンバ!$A$7:$Q$446,10,FALSE)&amp;"")</f>
        <v/>
      </c>
      <c r="H86" s="295" t="str">
        <f>IF(ISBLANK($M86),"",VLOOKUP($M86,サマリ_メンバ!$A$7:$Q$446,11,FALSE)&amp;"")</f>
        <v/>
      </c>
      <c r="I86" s="295" t="str">
        <f>IF(ISBLANK($M86),"",VLOOKUP($M86,サマリ_メンバ!$A$7:$Q$446,12,FALSE)&amp;"")</f>
        <v/>
      </c>
      <c r="J86" s="295" t="str">
        <f>IF(ISBLANK($M86),"",VLOOKUP($M86,サマリ_メンバ!$A$7:$Q$446,13,FALSE)&amp;"")</f>
        <v/>
      </c>
      <c r="K86" s="295" t="str">
        <f>IF(ISBLANK($M86),"",VLOOKUP($M86,サマリ_メンバ!$A$7:$Q$446,14,FALSE)&amp;"")</f>
        <v/>
      </c>
      <c r="L86" s="295" t="str">
        <f>IF(ISBLANK($M86),"",VLOOKUP($M86,サマリ_メンバ!$A$7:$Q$446,15,FALSE)&amp;"")</f>
        <v>5月標準</v>
      </c>
      <c r="M86" s="133" t="s">
        <v>1111</v>
      </c>
      <c r="N86" s="295" t="str">
        <f>IF(ISBLANK($M86),"",VLOOKUP(M86,サマリ_メンバ!$A$7:$Q$446,17,FALSE))</f>
        <v>[PJ振り返り] SJSN新規ON</v>
      </c>
      <c r="O86" s="72">
        <f t="shared" ca="1" si="9"/>
        <v>0</v>
      </c>
      <c r="P86" s="90"/>
      <c r="Q86" s="281">
        <f ca="1">IF(ISBLANK($M86),"-",IF($C$2&amp;$D$2="当月MW","-",SUMIFS(INDIRECT($B$2&amp;$C$2&amp;$D$2),INDIRECT(Q$5),Q$6,サマリ_メンバ!$P$7:$P$446,$M86)))</f>
        <v>0</v>
      </c>
      <c r="R86" s="281">
        <f ca="1">IF(ISBLANK($M86),"-",IF($C$2&amp;$D$2="当月MW","-",SUMIFS(INDIRECT($B$2&amp;$C$2&amp;$D$2),INDIRECT(R$5),R$6,サマリ_メンバ!$P$7:$P$446,$M86)))</f>
        <v>0</v>
      </c>
      <c r="S86" s="281">
        <f ca="1">IF(ISBLANK($M86),"-",IF($C$2&amp;$D$2="当月MW","-",SUMIFS(INDIRECT($B$2&amp;$C$2&amp;$D$2),INDIRECT(S$5),S$6,サマリ_メンバ!$P$7:$P$446,$M86)))</f>
        <v>0</v>
      </c>
      <c r="T86" s="281">
        <f ca="1">IF(ISBLANK($M86),"-",IF($C$2&amp;$D$2="当月MW","-",SUMIFS(INDIRECT($B$2&amp;$C$2&amp;$D$2),INDIRECT(T$5),T$6,サマリ_メンバ!$P$7:$P$446,$M86)))</f>
        <v>0</v>
      </c>
      <c r="U86" s="80"/>
      <c r="V86" s="281">
        <f ca="1">IF(ISBLANK($M86),"-",IF($C$2&amp;$D$2="当月MW","-",SUMIFS(INDIRECT($B$2&amp;$C$2&amp;$D$2),INDIRECT(V$5),V$6,サマリ_メンバ!$P$7:$P$446,$M86)))</f>
        <v>0</v>
      </c>
      <c r="W86" s="281">
        <f ca="1">IF(ISBLANK($M86),"-",IF($C$2&amp;$D$2="当月MW","-",SUMIFS(INDIRECT($B$2&amp;$C$2&amp;$D$2),INDIRECT(W$5),W$6,サマリ_メンバ!$P$7:$P$446,$M86)))</f>
        <v>0</v>
      </c>
      <c r="X86" s="281">
        <f ca="1">IF(ISBLANK($M86),"-",IF($C$2&amp;$D$2="当月MW","-",SUMIFS(INDIRECT($B$2&amp;$C$2&amp;$D$2),INDIRECT(X$5),X$6,サマリ_メンバ!$P$7:$P$446,$M86)))</f>
        <v>0</v>
      </c>
      <c r="Y86" s="281">
        <f ca="1">IF(ISBLANK($M86),"-",IF($C$2&amp;$D$2="当月MW","-",SUMIFS(INDIRECT($B$2&amp;$C$2&amp;$D$2),INDIRECT(Y$5),Y$6,サマリ_メンバ!$P$7:$P$446,$M86)))</f>
        <v>0</v>
      </c>
      <c r="Z86" s="281">
        <f ca="1">IF(ISBLANK($M86),"-",IF($C$2&amp;$D$2="当月MW","-",SUMIFS(INDIRECT($B$2&amp;$C$2&amp;$D$2),INDIRECT(Z$5),Z$6,サマリ_メンバ!$P$7:$P$446,$M86)))</f>
        <v>0</v>
      </c>
      <c r="AA86" s="281">
        <f ca="1">IF(ISBLANK($M86),"-",IF($C$2&amp;$D$2="当月MW","-",SUMIFS(INDIRECT($B$2&amp;$C$2&amp;$D$2),INDIRECT(AA$5),AA$6,サマリ_メンバ!$P$7:$P$446,$M86)))</f>
        <v>0</v>
      </c>
      <c r="AB86" s="281">
        <f ca="1">IF(ISBLANK($M86),"-",IF($C$2&amp;$D$2="当月MW","-",SUMIFS(INDIRECT($B$2&amp;$C$2&amp;$D$2),INDIRECT(AB$5),AB$6,サマリ_メンバ!$P$7:$P$446,$M86)))</f>
        <v>0</v>
      </c>
      <c r="AC86" s="281">
        <f ca="1">IF(ISBLANK($M86),"-",IF($C$2&amp;$D$2="当月MW","-",SUMIFS(INDIRECT($B$2&amp;$C$2&amp;$D$2),INDIRECT(AC$5),AC$6,サマリ_メンバ!$P$7:$P$446,$M86)))</f>
        <v>0</v>
      </c>
      <c r="AD86" s="281">
        <f ca="1">IF(ISBLANK($M86),"-",IF($C$2&amp;$D$2="当月MW","-",SUMIFS(INDIRECT($B$2&amp;$C$2&amp;$D$2),INDIRECT(AD$5),AD$6,サマリ_メンバ!$P$7:$P$446,$M86)))</f>
        <v>0</v>
      </c>
      <c r="AE86" s="281">
        <f ca="1">IF(ISBLANK($M86),"-",IF($C$2&amp;$D$2="当月MW","-",SUMIFS(INDIRECT($B$2&amp;$C$2&amp;$D$2),INDIRECT(AE$5),AE$6,サマリ_メンバ!$P$7:$P$446,$M86)))</f>
        <v>0</v>
      </c>
      <c r="AF86" s="281">
        <f ca="1">IF(ISBLANK($M86),"-",IF($C$2&amp;$D$2="当月MW","-",SUMIFS(INDIRECT($B$2&amp;$C$2&amp;$D$2),INDIRECT(AF$5),AF$6,サマリ_メンバ!$P$7:$P$446,$M86)))</f>
        <v>0</v>
      </c>
      <c r="AG86" s="281">
        <f ca="1">IF(ISBLANK($M86),"-",IF($C$2&amp;$D$2="当月MW","-",SUMIFS(INDIRECT($B$2&amp;$C$2&amp;$D$2),INDIRECT(AG$5),AG$6,サマリ_メンバ!$P$7:$P$446,$M86)))</f>
        <v>0</v>
      </c>
      <c r="AH86" s="281">
        <f ca="1">IF(ISBLANK($M86),"-",IF($C$2&amp;$D$2="当月MW","-",SUMIFS(INDIRECT($B$2&amp;$C$2&amp;$D$2),INDIRECT(AH$5),AH$6,サマリ_メンバ!$P$7:$P$446,$M86)))</f>
        <v>0</v>
      </c>
      <c r="AI86" s="59"/>
    </row>
    <row r="87" spans="1:35" ht="28.5">
      <c r="A87" s="240">
        <f t="shared" si="8"/>
        <v>80</v>
      </c>
      <c r="B87" s="295" t="str">
        <f>IF(ISBLANK($M87),"",VLOOKUP($M87,サマリ_メンバ!$A$7:$Q$446,5,FALSE))</f>
        <v>STAR_MF</v>
      </c>
      <c r="C87" s="295" t="str">
        <f>IF(ISBLANK($M87),"",VLOOKUP($M87,サマリ_メンバ!$A$7:$Q$446,6,FALSE)&amp;"")</f>
        <v>MFデザイン</v>
      </c>
      <c r="D87" s="295" t="str">
        <f>IF(ISBLANK($M87),"",VLOOKUP($M87,サマリ_メンバ!$A$7:$Q$446,7,FALSE)&amp;"")</f>
        <v>エンハンス</v>
      </c>
      <c r="E87" s="295" t="str">
        <f>IF(ISBLANK($M87),"",VLOOKUP($M87,サマリ_メンバ!$A$7:$Q$446,8,FALSE)&amp;"")</f>
        <v>調査・問合せ</v>
      </c>
      <c r="F87" s="295" t="str">
        <f>IF(ISBLANK($M87),"",VLOOKUP($M87,サマリ_メンバ!$A$7:$Q$446,9,FALSE)&amp;"")</f>
        <v/>
      </c>
      <c r="G87" s="295" t="str">
        <f>IF(ISBLANK($M87),"",VLOOKUP($M87,サマリ_メンバ!$A$7:$Q$446,10,FALSE)&amp;"")</f>
        <v/>
      </c>
      <c r="H87" s="295" t="str">
        <f>IF(ISBLANK($M87),"",VLOOKUP($M87,サマリ_メンバ!$A$7:$Q$446,11,FALSE)&amp;"")</f>
        <v/>
      </c>
      <c r="I87" s="295" t="str">
        <f>IF(ISBLANK($M87),"",VLOOKUP($M87,サマリ_メンバ!$A$7:$Q$446,12,FALSE)&amp;"")</f>
        <v/>
      </c>
      <c r="J87" s="295" t="str">
        <f>IF(ISBLANK($M87),"",VLOOKUP($M87,サマリ_メンバ!$A$7:$Q$446,13,FALSE)&amp;"")</f>
        <v/>
      </c>
      <c r="K87" s="295" t="str">
        <f>IF(ISBLANK($M87),"",VLOOKUP($M87,サマリ_メンバ!$A$7:$Q$446,14,FALSE)&amp;"")</f>
        <v/>
      </c>
      <c r="L87" s="295" t="str">
        <f>IF(ISBLANK($M87),"",VLOOKUP($M87,サマリ_メンバ!$A$7:$Q$446,15,FALSE)&amp;"")</f>
        <v>-</v>
      </c>
      <c r="M87" s="133" t="s">
        <v>1183</v>
      </c>
      <c r="N87" s="295" t="str">
        <f>IF(ISBLANK($M87),"",VLOOKUP(M87,サマリ_メンバ!$A$7:$Q$446,17,FALSE))</f>
        <v>[質問] 職業区分の表示可能なMAX桁数</v>
      </c>
      <c r="O87" s="72">
        <f t="shared" ca="1" si="9"/>
        <v>0</v>
      </c>
      <c r="P87" s="90"/>
      <c r="Q87" s="281">
        <f ca="1">IF(ISBLANK($M87),"-",IF($C$2&amp;$D$2="当月MW","-",SUMIFS(INDIRECT($B$2&amp;$C$2&amp;$D$2),INDIRECT(Q$5),Q$6,サマリ_メンバ!$P$7:$P$446,$M87)))</f>
        <v>0</v>
      </c>
      <c r="R87" s="281">
        <f ca="1">IF(ISBLANK($M87),"-",IF($C$2&amp;$D$2="当月MW","-",SUMIFS(INDIRECT($B$2&amp;$C$2&amp;$D$2),INDIRECT(R$5),R$6,サマリ_メンバ!$P$7:$P$446,$M87)))</f>
        <v>0</v>
      </c>
      <c r="S87" s="281">
        <f ca="1">IF(ISBLANK($M87),"-",IF($C$2&amp;$D$2="当月MW","-",SUMIFS(INDIRECT($B$2&amp;$C$2&amp;$D$2),INDIRECT(S$5),S$6,サマリ_メンバ!$P$7:$P$446,$M87)))</f>
        <v>0</v>
      </c>
      <c r="T87" s="281">
        <f ca="1">IF(ISBLANK($M87),"-",IF($C$2&amp;$D$2="当月MW","-",SUMIFS(INDIRECT($B$2&amp;$C$2&amp;$D$2),INDIRECT(T$5),T$6,サマリ_メンバ!$P$7:$P$446,$M87)))</f>
        <v>0</v>
      </c>
      <c r="U87" s="80"/>
      <c r="V87" s="281">
        <f ca="1">IF(ISBLANK($M87),"-",IF($C$2&amp;$D$2="当月MW","-",SUMIFS(INDIRECT($B$2&amp;$C$2&amp;$D$2),INDIRECT(V$5),V$6,サマリ_メンバ!$P$7:$P$446,$M87)))</f>
        <v>0</v>
      </c>
      <c r="W87" s="281">
        <f ca="1">IF(ISBLANK($M87),"-",IF($C$2&amp;$D$2="当月MW","-",SUMIFS(INDIRECT($B$2&amp;$C$2&amp;$D$2),INDIRECT(W$5),W$6,サマリ_メンバ!$P$7:$P$446,$M87)))</f>
        <v>0</v>
      </c>
      <c r="X87" s="281">
        <f ca="1">IF(ISBLANK($M87),"-",IF($C$2&amp;$D$2="当月MW","-",SUMIFS(INDIRECT($B$2&amp;$C$2&amp;$D$2),INDIRECT(X$5),X$6,サマリ_メンバ!$P$7:$P$446,$M87)))</f>
        <v>0</v>
      </c>
      <c r="Y87" s="281">
        <f ca="1">IF(ISBLANK($M87),"-",IF($C$2&amp;$D$2="当月MW","-",SUMIFS(INDIRECT($B$2&amp;$C$2&amp;$D$2),INDIRECT(Y$5),Y$6,サマリ_メンバ!$P$7:$P$446,$M87)))</f>
        <v>0</v>
      </c>
      <c r="Z87" s="281">
        <f ca="1">IF(ISBLANK($M87),"-",IF($C$2&amp;$D$2="当月MW","-",SUMIFS(INDIRECT($B$2&amp;$C$2&amp;$D$2),INDIRECT(Z$5),Z$6,サマリ_メンバ!$P$7:$P$446,$M87)))</f>
        <v>0</v>
      </c>
      <c r="AA87" s="281">
        <f ca="1">IF(ISBLANK($M87),"-",IF($C$2&amp;$D$2="当月MW","-",SUMIFS(INDIRECT($B$2&amp;$C$2&amp;$D$2),INDIRECT(AA$5),AA$6,サマリ_メンバ!$P$7:$P$446,$M87)))</f>
        <v>0</v>
      </c>
      <c r="AB87" s="281">
        <f ca="1">IF(ISBLANK($M87),"-",IF($C$2&amp;$D$2="当月MW","-",SUMIFS(INDIRECT($B$2&amp;$C$2&amp;$D$2),INDIRECT(AB$5),AB$6,サマリ_メンバ!$P$7:$P$446,$M87)))</f>
        <v>0</v>
      </c>
      <c r="AC87" s="281">
        <f ca="1">IF(ISBLANK($M87),"-",IF($C$2&amp;$D$2="当月MW","-",SUMIFS(INDIRECT($B$2&amp;$C$2&amp;$D$2),INDIRECT(AC$5),AC$6,サマリ_メンバ!$P$7:$P$446,$M87)))</f>
        <v>0</v>
      </c>
      <c r="AD87" s="281">
        <f ca="1">IF(ISBLANK($M87),"-",IF($C$2&amp;$D$2="当月MW","-",SUMIFS(INDIRECT($B$2&amp;$C$2&amp;$D$2),INDIRECT(AD$5),AD$6,サマリ_メンバ!$P$7:$P$446,$M87)))</f>
        <v>0</v>
      </c>
      <c r="AE87" s="281">
        <f ca="1">IF(ISBLANK($M87),"-",IF($C$2&amp;$D$2="当月MW","-",SUMIFS(INDIRECT($B$2&amp;$C$2&amp;$D$2),INDIRECT(AE$5),AE$6,サマリ_メンバ!$P$7:$P$446,$M87)))</f>
        <v>0</v>
      </c>
      <c r="AF87" s="281">
        <f ca="1">IF(ISBLANK($M87),"-",IF($C$2&amp;$D$2="当月MW","-",SUMIFS(INDIRECT($B$2&amp;$C$2&amp;$D$2),INDIRECT(AF$5),AF$6,サマリ_メンバ!$P$7:$P$446,$M87)))</f>
        <v>0</v>
      </c>
      <c r="AG87" s="281">
        <f ca="1">IF(ISBLANK($M87),"-",IF($C$2&amp;$D$2="当月MW","-",SUMIFS(INDIRECT($B$2&amp;$C$2&amp;$D$2),INDIRECT(AG$5),AG$6,サマリ_メンバ!$P$7:$P$446,$M87)))</f>
        <v>0</v>
      </c>
      <c r="AH87" s="281">
        <f ca="1">IF(ISBLANK($M87),"-",IF($C$2&amp;$D$2="当月MW","-",SUMIFS(INDIRECT($B$2&amp;$C$2&amp;$D$2),INDIRECT(AH$5),AH$6,サマリ_メンバ!$P$7:$P$446,$M87)))</f>
        <v>0</v>
      </c>
      <c r="AI87" s="59"/>
    </row>
    <row r="88" spans="1:35" ht="28.5">
      <c r="A88" s="240">
        <f t="shared" si="8"/>
        <v>81</v>
      </c>
      <c r="B88" s="295" t="str">
        <f>IF(ISBLANK($M88),"",VLOOKUP($M88,サマリ_メンバ!$A$7:$Q$446,5,FALSE))</f>
        <v>STAR_MF</v>
      </c>
      <c r="C88" s="295" t="str">
        <f>IF(ISBLANK($M88),"",VLOOKUP($M88,サマリ_メンバ!$A$7:$Q$446,6,FALSE)&amp;"")</f>
        <v>MFデザイン</v>
      </c>
      <c r="D88" s="295" t="str">
        <f>IF(ISBLANK($M88),"",VLOOKUP($M88,サマリ_メンバ!$A$7:$Q$446,7,FALSE)&amp;"")</f>
        <v>環境・ライブラリ</v>
      </c>
      <c r="E88" s="295" t="str">
        <f>IF(ISBLANK($M88),"",VLOOKUP($M88,サマリ_メンバ!$A$7:$Q$446,8,FALSE)&amp;"")</f>
        <v>納品</v>
      </c>
      <c r="F88" s="295" t="str">
        <f>IF(ISBLANK($M88),"",VLOOKUP($M88,サマリ_メンバ!$A$7:$Q$446,9,FALSE)&amp;"")</f>
        <v/>
      </c>
      <c r="G88" s="295" t="str">
        <f>IF(ISBLANK($M88),"",VLOOKUP($M88,サマリ_メンバ!$A$7:$Q$446,10,FALSE)&amp;"")</f>
        <v/>
      </c>
      <c r="H88" s="295" t="str">
        <f>IF(ISBLANK($M88),"",VLOOKUP($M88,サマリ_メンバ!$A$7:$Q$446,11,FALSE)&amp;"")</f>
        <v/>
      </c>
      <c r="I88" s="295" t="str">
        <f>IF(ISBLANK($M88),"",VLOOKUP($M88,サマリ_メンバ!$A$7:$Q$446,12,FALSE)&amp;"")</f>
        <v/>
      </c>
      <c r="J88" s="295" t="str">
        <f>IF(ISBLANK($M88),"",VLOOKUP($M88,サマリ_メンバ!$A$7:$Q$446,13,FALSE)&amp;"")</f>
        <v/>
      </c>
      <c r="K88" s="295" t="str">
        <f>IF(ISBLANK($M88),"",VLOOKUP($M88,サマリ_メンバ!$A$7:$Q$446,14,FALSE)&amp;"")</f>
        <v/>
      </c>
      <c r="L88" s="295" t="str">
        <f>IF(ISBLANK($M88),"",VLOOKUP($M88,サマリ_メンバ!$A$7:$Q$446,15,FALSE)&amp;"")</f>
        <v>5月標準</v>
      </c>
      <c r="M88" s="133" t="s">
        <v>1167</v>
      </c>
      <c r="N88" s="295" t="str">
        <f>IF(ISBLANK($M88),"",VLOOKUP(M88,サマリ_メンバ!$A$7:$Q$446,17,FALSE))</f>
        <v>2/26納品対応</v>
      </c>
      <c r="O88" s="72">
        <f t="shared" ca="1" si="9"/>
        <v>0</v>
      </c>
      <c r="P88" s="90"/>
      <c r="Q88" s="281">
        <f ca="1">IF(ISBLANK($M88),"-",IF($C$2&amp;$D$2="当月MW","-",SUMIFS(INDIRECT($B$2&amp;$C$2&amp;$D$2),INDIRECT(Q$5),Q$6,サマリ_メンバ!$P$7:$P$446,$M88)))</f>
        <v>0</v>
      </c>
      <c r="R88" s="281">
        <f ca="1">IF(ISBLANK($M88),"-",IF($C$2&amp;$D$2="当月MW","-",SUMIFS(INDIRECT($B$2&amp;$C$2&amp;$D$2),INDIRECT(R$5),R$6,サマリ_メンバ!$P$7:$P$446,$M88)))</f>
        <v>0</v>
      </c>
      <c r="S88" s="281">
        <f ca="1">IF(ISBLANK($M88),"-",IF($C$2&amp;$D$2="当月MW","-",SUMIFS(INDIRECT($B$2&amp;$C$2&amp;$D$2),INDIRECT(S$5),S$6,サマリ_メンバ!$P$7:$P$446,$M88)))</f>
        <v>0</v>
      </c>
      <c r="T88" s="281">
        <f ca="1">IF(ISBLANK($M88),"-",IF($C$2&amp;$D$2="当月MW","-",SUMIFS(INDIRECT($B$2&amp;$C$2&amp;$D$2),INDIRECT(T$5),T$6,サマリ_メンバ!$P$7:$P$446,$M88)))</f>
        <v>0</v>
      </c>
      <c r="U88" s="80"/>
      <c r="V88" s="281">
        <f ca="1">IF(ISBLANK($M88),"-",IF($C$2&amp;$D$2="当月MW","-",SUMIFS(INDIRECT($B$2&amp;$C$2&amp;$D$2),INDIRECT(V$5),V$6,サマリ_メンバ!$P$7:$P$446,$M88)))</f>
        <v>0</v>
      </c>
      <c r="W88" s="281">
        <f ca="1">IF(ISBLANK($M88),"-",IF($C$2&amp;$D$2="当月MW","-",SUMIFS(INDIRECT($B$2&amp;$C$2&amp;$D$2),INDIRECT(W$5),W$6,サマリ_メンバ!$P$7:$P$446,$M88)))</f>
        <v>0</v>
      </c>
      <c r="X88" s="281">
        <f ca="1">IF(ISBLANK($M88),"-",IF($C$2&amp;$D$2="当月MW","-",SUMIFS(INDIRECT($B$2&amp;$C$2&amp;$D$2),INDIRECT(X$5),X$6,サマリ_メンバ!$P$7:$P$446,$M88)))</f>
        <v>0</v>
      </c>
      <c r="Y88" s="281">
        <f ca="1">IF(ISBLANK($M88),"-",IF($C$2&amp;$D$2="当月MW","-",SUMIFS(INDIRECT($B$2&amp;$C$2&amp;$D$2),INDIRECT(Y$5),Y$6,サマリ_メンバ!$P$7:$P$446,$M88)))</f>
        <v>0</v>
      </c>
      <c r="Z88" s="281">
        <f ca="1">IF(ISBLANK($M88),"-",IF($C$2&amp;$D$2="当月MW","-",SUMIFS(INDIRECT($B$2&amp;$C$2&amp;$D$2),INDIRECT(Z$5),Z$6,サマリ_メンバ!$P$7:$P$446,$M88)))</f>
        <v>0</v>
      </c>
      <c r="AA88" s="281">
        <f ca="1">IF(ISBLANK($M88),"-",IF($C$2&amp;$D$2="当月MW","-",SUMIFS(INDIRECT($B$2&amp;$C$2&amp;$D$2),INDIRECT(AA$5),AA$6,サマリ_メンバ!$P$7:$P$446,$M88)))</f>
        <v>0</v>
      </c>
      <c r="AB88" s="281">
        <f ca="1">IF(ISBLANK($M88),"-",IF($C$2&amp;$D$2="当月MW","-",SUMIFS(INDIRECT($B$2&amp;$C$2&amp;$D$2),INDIRECT(AB$5),AB$6,サマリ_メンバ!$P$7:$P$446,$M88)))</f>
        <v>0</v>
      </c>
      <c r="AC88" s="281">
        <f ca="1">IF(ISBLANK($M88),"-",IF($C$2&amp;$D$2="当月MW","-",SUMIFS(INDIRECT($B$2&amp;$C$2&amp;$D$2),INDIRECT(AC$5),AC$6,サマリ_メンバ!$P$7:$P$446,$M88)))</f>
        <v>0</v>
      </c>
      <c r="AD88" s="281">
        <f ca="1">IF(ISBLANK($M88),"-",IF($C$2&amp;$D$2="当月MW","-",SUMIFS(INDIRECT($B$2&amp;$C$2&amp;$D$2),INDIRECT(AD$5),AD$6,サマリ_メンバ!$P$7:$P$446,$M88)))</f>
        <v>0</v>
      </c>
      <c r="AE88" s="281">
        <f ca="1">IF(ISBLANK($M88),"-",IF($C$2&amp;$D$2="当月MW","-",SUMIFS(INDIRECT($B$2&amp;$C$2&amp;$D$2),INDIRECT(AE$5),AE$6,サマリ_メンバ!$P$7:$P$446,$M88)))</f>
        <v>0</v>
      </c>
      <c r="AF88" s="281">
        <f ca="1">IF(ISBLANK($M88),"-",IF($C$2&amp;$D$2="当月MW","-",SUMIFS(INDIRECT($B$2&amp;$C$2&amp;$D$2),INDIRECT(AF$5),AF$6,サマリ_メンバ!$P$7:$P$446,$M88)))</f>
        <v>0</v>
      </c>
      <c r="AG88" s="281">
        <f ca="1">IF(ISBLANK($M88),"-",IF($C$2&amp;$D$2="当月MW","-",SUMIFS(INDIRECT($B$2&amp;$C$2&amp;$D$2),INDIRECT(AG$5),AG$6,サマリ_メンバ!$P$7:$P$446,$M88)))</f>
        <v>0</v>
      </c>
      <c r="AH88" s="281">
        <f ca="1">IF(ISBLANK($M88),"-",IF($C$2&amp;$D$2="当月MW","-",SUMIFS(INDIRECT($B$2&amp;$C$2&amp;$D$2),INDIRECT(AH$5),AH$6,サマリ_メンバ!$P$7:$P$446,$M88)))</f>
        <v>0</v>
      </c>
      <c r="AI88" s="59"/>
    </row>
    <row r="89" spans="1:35" ht="28.5">
      <c r="A89" s="240">
        <f t="shared" si="8"/>
        <v>82</v>
      </c>
      <c r="B89" s="295" t="str">
        <f>IF(ISBLANK($M89),"",VLOOKUP($M89,サマリ_メンバ!$A$7:$Q$446,5,FALSE))</f>
        <v>STAR_MF</v>
      </c>
      <c r="C89" s="295" t="str">
        <f>IF(ISBLANK($M89),"",VLOOKUP($M89,サマリ_メンバ!$A$7:$Q$446,6,FALSE)&amp;"")</f>
        <v>MFデザイン</v>
      </c>
      <c r="D89" s="295" t="str">
        <f>IF(ISBLANK($M89),"",VLOOKUP($M89,サマリ_メンバ!$A$7:$Q$446,7,FALSE)&amp;"")</f>
        <v>エンハンス</v>
      </c>
      <c r="E89" s="295" t="str">
        <f>IF(ISBLANK($M89),"",VLOOKUP($M89,サマリ_メンバ!$A$7:$Q$446,8,FALSE)&amp;"")</f>
        <v>調査・問合せ</v>
      </c>
      <c r="F89" s="295" t="str">
        <f>IF(ISBLANK($M89),"",VLOOKUP($M89,サマリ_メンバ!$A$7:$Q$446,9,FALSE)&amp;"")</f>
        <v/>
      </c>
      <c r="G89" s="295" t="str">
        <f>IF(ISBLANK($M89),"",VLOOKUP($M89,サマリ_メンバ!$A$7:$Q$446,10,FALSE)&amp;"")</f>
        <v/>
      </c>
      <c r="H89" s="295" t="str">
        <f>IF(ISBLANK($M89),"",VLOOKUP($M89,サマリ_メンバ!$A$7:$Q$446,11,FALSE)&amp;"")</f>
        <v/>
      </c>
      <c r="I89" s="295" t="str">
        <f>IF(ISBLANK($M89),"",VLOOKUP($M89,サマリ_メンバ!$A$7:$Q$446,12,FALSE)&amp;"")</f>
        <v/>
      </c>
      <c r="J89" s="295" t="str">
        <f>IF(ISBLANK($M89),"",VLOOKUP($M89,サマリ_メンバ!$A$7:$Q$446,13,FALSE)&amp;"")</f>
        <v/>
      </c>
      <c r="K89" s="295" t="str">
        <f>IF(ISBLANK($M89),"",VLOOKUP($M89,サマリ_メンバ!$A$7:$Q$446,14,FALSE)&amp;"")</f>
        <v/>
      </c>
      <c r="L89" s="295" t="str">
        <f>IF(ISBLANK($M89),"",VLOOKUP($M89,サマリ_メンバ!$A$7:$Q$446,15,FALSE)&amp;"")</f>
        <v>-</v>
      </c>
      <c r="M89" s="133" t="s">
        <v>1185</v>
      </c>
      <c r="N89" s="295" t="str">
        <f>IF(ISBLANK($M89),"",VLOOKUP(M89,サマリ_メンバ!$A$7:$Q$446,17,FALSE))</f>
        <v>ステータスモニタ本人確認画面の印刷時の挙動について</v>
      </c>
      <c r="O89" s="72">
        <f t="shared" ca="1" si="9"/>
        <v>0</v>
      </c>
      <c r="P89" s="90"/>
      <c r="Q89" s="281">
        <f ca="1">IF(ISBLANK($M89),"-",IF($C$2&amp;$D$2="当月MW","-",SUMIFS(INDIRECT($B$2&amp;$C$2&amp;$D$2),INDIRECT(Q$5),Q$6,サマリ_メンバ!$P$7:$P$446,$M89)))</f>
        <v>0</v>
      </c>
      <c r="R89" s="281">
        <f ca="1">IF(ISBLANK($M89),"-",IF($C$2&amp;$D$2="当月MW","-",SUMIFS(INDIRECT($B$2&amp;$C$2&amp;$D$2),INDIRECT(R$5),R$6,サマリ_メンバ!$P$7:$P$446,$M89)))</f>
        <v>0</v>
      </c>
      <c r="S89" s="281">
        <f ca="1">IF(ISBLANK($M89),"-",IF($C$2&amp;$D$2="当月MW","-",SUMIFS(INDIRECT($B$2&amp;$C$2&amp;$D$2),INDIRECT(S$5),S$6,サマリ_メンバ!$P$7:$P$446,$M89)))</f>
        <v>0</v>
      </c>
      <c r="T89" s="281">
        <f ca="1">IF(ISBLANK($M89),"-",IF($C$2&amp;$D$2="当月MW","-",SUMIFS(INDIRECT($B$2&amp;$C$2&amp;$D$2),INDIRECT(T$5),T$6,サマリ_メンバ!$P$7:$P$446,$M89)))</f>
        <v>0</v>
      </c>
      <c r="U89" s="80"/>
      <c r="V89" s="281">
        <f ca="1">IF(ISBLANK($M89),"-",IF($C$2&amp;$D$2="当月MW","-",SUMIFS(INDIRECT($B$2&amp;$C$2&amp;$D$2),INDIRECT(V$5),V$6,サマリ_メンバ!$P$7:$P$446,$M89)))</f>
        <v>0</v>
      </c>
      <c r="W89" s="281">
        <f ca="1">IF(ISBLANK($M89),"-",IF($C$2&amp;$D$2="当月MW","-",SUMIFS(INDIRECT($B$2&amp;$C$2&amp;$D$2),INDIRECT(W$5),W$6,サマリ_メンバ!$P$7:$P$446,$M89)))</f>
        <v>0</v>
      </c>
      <c r="X89" s="281">
        <f ca="1">IF(ISBLANK($M89),"-",IF($C$2&amp;$D$2="当月MW","-",SUMIFS(INDIRECT($B$2&amp;$C$2&amp;$D$2),INDIRECT(X$5),X$6,サマリ_メンバ!$P$7:$P$446,$M89)))</f>
        <v>0</v>
      </c>
      <c r="Y89" s="281">
        <f ca="1">IF(ISBLANK($M89),"-",IF($C$2&amp;$D$2="当月MW","-",SUMIFS(INDIRECT($B$2&amp;$C$2&amp;$D$2),INDIRECT(Y$5),Y$6,サマリ_メンバ!$P$7:$P$446,$M89)))</f>
        <v>0</v>
      </c>
      <c r="Z89" s="281">
        <f ca="1">IF(ISBLANK($M89),"-",IF($C$2&amp;$D$2="当月MW","-",SUMIFS(INDIRECT($B$2&amp;$C$2&amp;$D$2),INDIRECT(Z$5),Z$6,サマリ_メンバ!$P$7:$P$446,$M89)))</f>
        <v>0</v>
      </c>
      <c r="AA89" s="281">
        <f ca="1">IF(ISBLANK($M89),"-",IF($C$2&amp;$D$2="当月MW","-",SUMIFS(INDIRECT($B$2&amp;$C$2&amp;$D$2),INDIRECT(AA$5),AA$6,サマリ_メンバ!$P$7:$P$446,$M89)))</f>
        <v>0</v>
      </c>
      <c r="AB89" s="281">
        <f ca="1">IF(ISBLANK($M89),"-",IF($C$2&amp;$D$2="当月MW","-",SUMIFS(INDIRECT($B$2&amp;$C$2&amp;$D$2),INDIRECT(AB$5),AB$6,サマリ_メンバ!$P$7:$P$446,$M89)))</f>
        <v>0</v>
      </c>
      <c r="AC89" s="281">
        <f ca="1">IF(ISBLANK($M89),"-",IF($C$2&amp;$D$2="当月MW","-",SUMIFS(INDIRECT($B$2&amp;$C$2&amp;$D$2),INDIRECT(AC$5),AC$6,サマリ_メンバ!$P$7:$P$446,$M89)))</f>
        <v>0</v>
      </c>
      <c r="AD89" s="281">
        <f ca="1">IF(ISBLANK($M89),"-",IF($C$2&amp;$D$2="当月MW","-",SUMIFS(INDIRECT($B$2&amp;$C$2&amp;$D$2),INDIRECT(AD$5),AD$6,サマリ_メンバ!$P$7:$P$446,$M89)))</f>
        <v>0</v>
      </c>
      <c r="AE89" s="281">
        <f ca="1">IF(ISBLANK($M89),"-",IF($C$2&amp;$D$2="当月MW","-",SUMIFS(INDIRECT($B$2&amp;$C$2&amp;$D$2),INDIRECT(AE$5),AE$6,サマリ_メンバ!$P$7:$P$446,$M89)))</f>
        <v>0</v>
      </c>
      <c r="AF89" s="281">
        <f ca="1">IF(ISBLANK($M89),"-",IF($C$2&amp;$D$2="当月MW","-",SUMIFS(INDIRECT($B$2&amp;$C$2&amp;$D$2),INDIRECT(AF$5),AF$6,サマリ_メンバ!$P$7:$P$446,$M89)))</f>
        <v>0</v>
      </c>
      <c r="AG89" s="281">
        <f ca="1">IF(ISBLANK($M89),"-",IF($C$2&amp;$D$2="当月MW","-",SUMIFS(INDIRECT($B$2&amp;$C$2&amp;$D$2),INDIRECT(AG$5),AG$6,サマリ_メンバ!$P$7:$P$446,$M89)))</f>
        <v>0</v>
      </c>
      <c r="AH89" s="281">
        <f ca="1">IF(ISBLANK($M89),"-",IF($C$2&amp;$D$2="当月MW","-",SUMIFS(INDIRECT($B$2&amp;$C$2&amp;$D$2),INDIRECT(AH$5),AH$6,サマリ_メンバ!$P$7:$P$446,$M89)))</f>
        <v>0</v>
      </c>
      <c r="AI89" s="59"/>
    </row>
    <row r="90" spans="1:35" ht="28.5">
      <c r="A90" s="240">
        <f t="shared" si="8"/>
        <v>83</v>
      </c>
      <c r="B90" s="295" t="str">
        <f>IF(ISBLANK($M90),"",VLOOKUP($M90,サマリ_メンバ!$A$7:$Q$446,5,FALSE))</f>
        <v>STAR_MF</v>
      </c>
      <c r="C90" s="295" t="str">
        <f>IF(ISBLANK($M90),"",VLOOKUP($M90,サマリ_メンバ!$A$7:$Q$446,6,FALSE)&amp;"")</f>
        <v>MFデザイン</v>
      </c>
      <c r="D90" s="295" t="str">
        <f>IF(ISBLANK($M90),"",VLOOKUP($M90,サマリ_メンバ!$A$7:$Q$446,7,FALSE)&amp;"")</f>
        <v>エンハンス</v>
      </c>
      <c r="E90" s="295" t="str">
        <f>IF(ISBLANK($M90),"",VLOOKUP($M90,サマリ_メンバ!$A$7:$Q$446,8,FALSE)&amp;"")</f>
        <v>調査・問合せ</v>
      </c>
      <c r="F90" s="295" t="str">
        <f>IF(ISBLANK($M90),"",VLOOKUP($M90,サマリ_メンバ!$A$7:$Q$446,9,FALSE)&amp;"")</f>
        <v/>
      </c>
      <c r="G90" s="295" t="str">
        <f>IF(ISBLANK($M90),"",VLOOKUP($M90,サマリ_メンバ!$A$7:$Q$446,10,FALSE)&amp;"")</f>
        <v/>
      </c>
      <c r="H90" s="295" t="str">
        <f>IF(ISBLANK($M90),"",VLOOKUP($M90,サマリ_メンバ!$A$7:$Q$446,11,FALSE)&amp;"")</f>
        <v/>
      </c>
      <c r="I90" s="295" t="str">
        <f>IF(ISBLANK($M90),"",VLOOKUP($M90,サマリ_メンバ!$A$7:$Q$446,12,FALSE)&amp;"")</f>
        <v/>
      </c>
      <c r="J90" s="295" t="str">
        <f>IF(ISBLANK($M90),"",VLOOKUP($M90,サマリ_メンバ!$A$7:$Q$446,13,FALSE)&amp;"")</f>
        <v/>
      </c>
      <c r="K90" s="295" t="str">
        <f>IF(ISBLANK($M90),"",VLOOKUP($M90,サマリ_メンバ!$A$7:$Q$446,14,FALSE)&amp;"")</f>
        <v/>
      </c>
      <c r="L90" s="295" t="str">
        <f>IF(ISBLANK($M90),"",VLOOKUP($M90,サマリ_メンバ!$A$7:$Q$446,15,FALSE)&amp;"")</f>
        <v>-</v>
      </c>
      <c r="M90" s="133" t="s">
        <v>1198</v>
      </c>
      <c r="N90" s="295" t="str">
        <f>IF(ISBLANK($M90),"",VLOOKUP(M90,サマリ_メンバ!$A$7:$Q$446,17,FALSE))</f>
        <v>管理者（営業店フロント含む）の保証環境削減影響調査</v>
      </c>
      <c r="O90" s="72">
        <f t="shared" ca="1" si="9"/>
        <v>0</v>
      </c>
      <c r="P90" s="90"/>
      <c r="Q90" s="281">
        <f ca="1">IF(ISBLANK($M90),"-",IF($C$2&amp;$D$2="当月MW","-",SUMIFS(INDIRECT($B$2&amp;$C$2&amp;$D$2),INDIRECT(Q$5),Q$6,サマリ_メンバ!$P$7:$P$446,$M90)))</f>
        <v>0</v>
      </c>
      <c r="R90" s="281">
        <f ca="1">IF(ISBLANK($M90),"-",IF($C$2&amp;$D$2="当月MW","-",SUMIFS(INDIRECT($B$2&amp;$C$2&amp;$D$2),INDIRECT(R$5),R$6,サマリ_メンバ!$P$7:$P$446,$M90)))</f>
        <v>0</v>
      </c>
      <c r="S90" s="281">
        <f ca="1">IF(ISBLANK($M90),"-",IF($C$2&amp;$D$2="当月MW","-",SUMIFS(INDIRECT($B$2&amp;$C$2&amp;$D$2),INDIRECT(S$5),S$6,サマリ_メンバ!$P$7:$P$446,$M90)))</f>
        <v>0</v>
      </c>
      <c r="T90" s="281">
        <f ca="1">IF(ISBLANK($M90),"-",IF($C$2&amp;$D$2="当月MW","-",SUMIFS(INDIRECT($B$2&amp;$C$2&amp;$D$2),INDIRECT(T$5),T$6,サマリ_メンバ!$P$7:$P$446,$M90)))</f>
        <v>0</v>
      </c>
      <c r="U90" s="80"/>
      <c r="V90" s="281">
        <f ca="1">IF(ISBLANK($M90),"-",IF($C$2&amp;$D$2="当月MW","-",SUMIFS(INDIRECT($B$2&amp;$C$2&amp;$D$2),INDIRECT(V$5),V$6,サマリ_メンバ!$P$7:$P$446,$M90)))</f>
        <v>0</v>
      </c>
      <c r="W90" s="281">
        <f ca="1">IF(ISBLANK($M90),"-",IF($C$2&amp;$D$2="当月MW","-",SUMIFS(INDIRECT($B$2&amp;$C$2&amp;$D$2),INDIRECT(W$5),W$6,サマリ_メンバ!$P$7:$P$446,$M90)))</f>
        <v>0</v>
      </c>
      <c r="X90" s="281">
        <f ca="1">IF(ISBLANK($M90),"-",IF($C$2&amp;$D$2="当月MW","-",SUMIFS(INDIRECT($B$2&amp;$C$2&amp;$D$2),INDIRECT(X$5),X$6,サマリ_メンバ!$P$7:$P$446,$M90)))</f>
        <v>0</v>
      </c>
      <c r="Y90" s="281">
        <f ca="1">IF(ISBLANK($M90),"-",IF($C$2&amp;$D$2="当月MW","-",SUMIFS(INDIRECT($B$2&amp;$C$2&amp;$D$2),INDIRECT(Y$5),Y$6,サマリ_メンバ!$P$7:$P$446,$M90)))</f>
        <v>0</v>
      </c>
      <c r="Z90" s="281">
        <f ca="1">IF(ISBLANK($M90),"-",IF($C$2&amp;$D$2="当月MW","-",SUMIFS(INDIRECT($B$2&amp;$C$2&amp;$D$2),INDIRECT(Z$5),Z$6,サマリ_メンバ!$P$7:$P$446,$M90)))</f>
        <v>0</v>
      </c>
      <c r="AA90" s="281">
        <f ca="1">IF(ISBLANK($M90),"-",IF($C$2&amp;$D$2="当月MW","-",SUMIFS(INDIRECT($B$2&amp;$C$2&amp;$D$2),INDIRECT(AA$5),AA$6,サマリ_メンバ!$P$7:$P$446,$M90)))</f>
        <v>0</v>
      </c>
      <c r="AB90" s="281">
        <f ca="1">IF(ISBLANK($M90),"-",IF($C$2&amp;$D$2="当月MW","-",SUMIFS(INDIRECT($B$2&amp;$C$2&amp;$D$2),INDIRECT(AB$5),AB$6,サマリ_メンバ!$P$7:$P$446,$M90)))</f>
        <v>0</v>
      </c>
      <c r="AC90" s="281">
        <f ca="1">IF(ISBLANK($M90),"-",IF($C$2&amp;$D$2="当月MW","-",SUMIFS(INDIRECT($B$2&amp;$C$2&amp;$D$2),INDIRECT(AC$5),AC$6,サマリ_メンバ!$P$7:$P$446,$M90)))</f>
        <v>0</v>
      </c>
      <c r="AD90" s="281">
        <f ca="1">IF(ISBLANK($M90),"-",IF($C$2&amp;$D$2="当月MW","-",SUMIFS(INDIRECT($B$2&amp;$C$2&amp;$D$2),INDIRECT(AD$5),AD$6,サマリ_メンバ!$P$7:$P$446,$M90)))</f>
        <v>0</v>
      </c>
      <c r="AE90" s="281">
        <f ca="1">IF(ISBLANK($M90),"-",IF($C$2&amp;$D$2="当月MW","-",SUMIFS(INDIRECT($B$2&amp;$C$2&amp;$D$2),INDIRECT(AE$5),AE$6,サマリ_メンバ!$P$7:$P$446,$M90)))</f>
        <v>0</v>
      </c>
      <c r="AF90" s="281">
        <f ca="1">IF(ISBLANK($M90),"-",IF($C$2&amp;$D$2="当月MW","-",SUMIFS(INDIRECT($B$2&amp;$C$2&amp;$D$2),INDIRECT(AF$5),AF$6,サマリ_メンバ!$P$7:$P$446,$M90)))</f>
        <v>0</v>
      </c>
      <c r="AG90" s="281">
        <f ca="1">IF(ISBLANK($M90),"-",IF($C$2&amp;$D$2="当月MW","-",SUMIFS(INDIRECT($B$2&amp;$C$2&amp;$D$2),INDIRECT(AG$5),AG$6,サマリ_メンバ!$P$7:$P$446,$M90)))</f>
        <v>0</v>
      </c>
      <c r="AH90" s="281">
        <f ca="1">IF(ISBLANK($M90),"-",IF($C$2&amp;$D$2="当月MW","-",SUMIFS(INDIRECT($B$2&amp;$C$2&amp;$D$2),INDIRECT(AH$5),AH$6,サマリ_メンバ!$P$7:$P$446,$M90)))</f>
        <v>0</v>
      </c>
      <c r="AI90" s="59"/>
    </row>
    <row r="91" spans="1:35" ht="42.75">
      <c r="A91" s="240">
        <f t="shared" si="8"/>
        <v>84</v>
      </c>
      <c r="B91" s="295" t="str">
        <f>IF(ISBLANK($M91),"",VLOOKUP($M91,サマリ_メンバ!$A$7:$Q$446,5,FALSE))</f>
        <v>STAR_MF</v>
      </c>
      <c r="C91" s="295" t="str">
        <f>IF(ISBLANK($M91),"",VLOOKUP($M91,サマリ_メンバ!$A$7:$Q$446,6,FALSE)&amp;"")</f>
        <v>MFデザイン</v>
      </c>
      <c r="D91" s="295" t="str">
        <f>IF(ISBLANK($M91),"",VLOOKUP($M91,サマリ_メンバ!$A$7:$Q$446,7,FALSE)&amp;"")</f>
        <v>追付き</v>
      </c>
      <c r="E91" s="295" t="str">
        <f>IF(ISBLANK($M91),"",VLOOKUP($M91,サマリ_メンバ!$A$7:$Q$446,8,FALSE)&amp;"")</f>
        <v/>
      </c>
      <c r="F91" s="295" t="str">
        <f>IF(ISBLANK($M91),"",VLOOKUP($M91,サマリ_メンバ!$A$7:$Q$446,9,FALSE)&amp;"")</f>
        <v/>
      </c>
      <c r="G91" s="295" t="str">
        <f>IF(ISBLANK($M91),"",VLOOKUP($M91,サマリ_メンバ!$A$7:$Q$446,10,FALSE)&amp;"")</f>
        <v/>
      </c>
      <c r="H91" s="295" t="str">
        <f>IF(ISBLANK($M91),"",VLOOKUP($M91,サマリ_メンバ!$A$7:$Q$446,11,FALSE)&amp;"")</f>
        <v/>
      </c>
      <c r="I91" s="295" t="str">
        <f>IF(ISBLANK($M91),"",VLOOKUP($M91,サマリ_メンバ!$A$7:$Q$446,12,FALSE)&amp;"")</f>
        <v/>
      </c>
      <c r="J91" s="295" t="str">
        <f>IF(ISBLANK($M91),"",VLOOKUP($M91,サマリ_メンバ!$A$7:$Q$446,13,FALSE)&amp;"")</f>
        <v/>
      </c>
      <c r="K91" s="295" t="str">
        <f>IF(ISBLANK($M91),"",VLOOKUP($M91,サマリ_メンバ!$A$7:$Q$446,14,FALSE)&amp;"")</f>
        <v/>
      </c>
      <c r="L91" s="295" t="str">
        <f>IF(ISBLANK($M91),"",VLOOKUP($M91,サマリ_メンバ!$A$7:$Q$446,15,FALSE)&amp;"")</f>
        <v>5月標準</v>
      </c>
      <c r="M91" s="133" t="s">
        <v>1228</v>
      </c>
      <c r="N91" s="295" t="str">
        <f>IF(ISBLANK($M91),"",VLOOKUP(M91,サマリ_メンバ!$A$7:$Q$446,17,FALSE))</f>
        <v>MAY19_RWD030【JYRN新規ON　※MAR19_RWD001追いつき】</v>
      </c>
      <c r="O91" s="72">
        <f t="shared" ca="1" si="9"/>
        <v>0</v>
      </c>
      <c r="P91" s="90"/>
      <c r="Q91" s="281">
        <f ca="1">IF(ISBLANK($M91),"-",IF($C$2&amp;$D$2="当月MW","-",SUMIFS(INDIRECT($B$2&amp;$C$2&amp;$D$2),INDIRECT(Q$5),Q$6,サマリ_メンバ!$P$7:$P$446,$M91)))</f>
        <v>0</v>
      </c>
      <c r="R91" s="281">
        <f ca="1">IF(ISBLANK($M91),"-",IF($C$2&amp;$D$2="当月MW","-",SUMIFS(INDIRECT($B$2&amp;$C$2&amp;$D$2),INDIRECT(R$5),R$6,サマリ_メンバ!$P$7:$P$446,$M91)))</f>
        <v>0</v>
      </c>
      <c r="S91" s="281">
        <f ca="1">IF(ISBLANK($M91),"-",IF($C$2&amp;$D$2="当月MW","-",SUMIFS(INDIRECT($B$2&amp;$C$2&amp;$D$2),INDIRECT(S$5),S$6,サマリ_メンバ!$P$7:$P$446,$M91)))</f>
        <v>0</v>
      </c>
      <c r="T91" s="281">
        <f ca="1">IF(ISBLANK($M91),"-",IF($C$2&amp;$D$2="当月MW","-",SUMIFS(INDIRECT($B$2&amp;$C$2&amp;$D$2),INDIRECT(T$5),T$6,サマリ_メンバ!$P$7:$P$446,$M91)))</f>
        <v>0</v>
      </c>
      <c r="U91" s="80"/>
      <c r="V91" s="281">
        <f ca="1">IF(ISBLANK($M91),"-",IF($C$2&amp;$D$2="当月MW","-",SUMIFS(INDIRECT($B$2&amp;$C$2&amp;$D$2),INDIRECT(V$5),V$6,サマリ_メンバ!$P$7:$P$446,$M91)))</f>
        <v>0</v>
      </c>
      <c r="W91" s="281">
        <f ca="1">IF(ISBLANK($M91),"-",IF($C$2&amp;$D$2="当月MW","-",SUMIFS(INDIRECT($B$2&amp;$C$2&amp;$D$2),INDIRECT(W$5),W$6,サマリ_メンバ!$P$7:$P$446,$M91)))</f>
        <v>0</v>
      </c>
      <c r="X91" s="281">
        <f ca="1">IF(ISBLANK($M91),"-",IF($C$2&amp;$D$2="当月MW","-",SUMIFS(INDIRECT($B$2&amp;$C$2&amp;$D$2),INDIRECT(X$5),X$6,サマリ_メンバ!$P$7:$P$446,$M91)))</f>
        <v>0</v>
      </c>
      <c r="Y91" s="281">
        <f ca="1">IF(ISBLANK($M91),"-",IF($C$2&amp;$D$2="当月MW","-",SUMIFS(INDIRECT($B$2&amp;$C$2&amp;$D$2),INDIRECT(Y$5),Y$6,サマリ_メンバ!$P$7:$P$446,$M91)))</f>
        <v>0</v>
      </c>
      <c r="Z91" s="281">
        <f ca="1">IF(ISBLANK($M91),"-",IF($C$2&amp;$D$2="当月MW","-",SUMIFS(INDIRECT($B$2&amp;$C$2&amp;$D$2),INDIRECT(Z$5),Z$6,サマリ_メンバ!$P$7:$P$446,$M91)))</f>
        <v>0</v>
      </c>
      <c r="AA91" s="281">
        <f ca="1">IF(ISBLANK($M91),"-",IF($C$2&amp;$D$2="当月MW","-",SUMIFS(INDIRECT($B$2&amp;$C$2&amp;$D$2),INDIRECT(AA$5),AA$6,サマリ_メンバ!$P$7:$P$446,$M91)))</f>
        <v>0</v>
      </c>
      <c r="AB91" s="281">
        <f ca="1">IF(ISBLANK($M91),"-",IF($C$2&amp;$D$2="当月MW","-",SUMIFS(INDIRECT($B$2&amp;$C$2&amp;$D$2),INDIRECT(AB$5),AB$6,サマリ_メンバ!$P$7:$P$446,$M91)))</f>
        <v>0</v>
      </c>
      <c r="AC91" s="281">
        <f ca="1">IF(ISBLANK($M91),"-",IF($C$2&amp;$D$2="当月MW","-",SUMIFS(INDIRECT($B$2&amp;$C$2&amp;$D$2),INDIRECT(AC$5),AC$6,サマリ_メンバ!$P$7:$P$446,$M91)))</f>
        <v>0</v>
      </c>
      <c r="AD91" s="281">
        <f ca="1">IF(ISBLANK($M91),"-",IF($C$2&amp;$D$2="当月MW","-",SUMIFS(INDIRECT($B$2&amp;$C$2&amp;$D$2),INDIRECT(AD$5),AD$6,サマリ_メンバ!$P$7:$P$446,$M91)))</f>
        <v>0</v>
      </c>
      <c r="AE91" s="281">
        <f ca="1">IF(ISBLANK($M91),"-",IF($C$2&amp;$D$2="当月MW","-",SUMIFS(INDIRECT($B$2&amp;$C$2&amp;$D$2),INDIRECT(AE$5),AE$6,サマリ_メンバ!$P$7:$P$446,$M91)))</f>
        <v>0</v>
      </c>
      <c r="AF91" s="281">
        <f ca="1">IF(ISBLANK($M91),"-",IF($C$2&amp;$D$2="当月MW","-",SUMIFS(INDIRECT($B$2&amp;$C$2&amp;$D$2),INDIRECT(AF$5),AF$6,サマリ_メンバ!$P$7:$P$446,$M91)))</f>
        <v>0</v>
      </c>
      <c r="AG91" s="281">
        <f ca="1">IF(ISBLANK($M91),"-",IF($C$2&amp;$D$2="当月MW","-",SUMIFS(INDIRECT($B$2&amp;$C$2&amp;$D$2),INDIRECT(AG$5),AG$6,サマリ_メンバ!$P$7:$P$446,$M91)))</f>
        <v>0</v>
      </c>
      <c r="AH91" s="281">
        <f ca="1">IF(ISBLANK($M91),"-",IF($C$2&amp;$D$2="当月MW","-",SUMIFS(INDIRECT($B$2&amp;$C$2&amp;$D$2),INDIRECT(AH$5),AH$6,サマリ_メンバ!$P$7:$P$446,$M91)))</f>
        <v>0</v>
      </c>
      <c r="AI91" s="59"/>
    </row>
    <row r="92" spans="1:35" ht="28.5">
      <c r="A92" s="240">
        <f t="shared" si="8"/>
        <v>85</v>
      </c>
      <c r="B92" s="295" t="str">
        <f>IF(ISBLANK($M92),"",VLOOKUP($M92,サマリ_メンバ!$A$7:$Q$446,5,FALSE))</f>
        <v>STAR_MF</v>
      </c>
      <c r="C92" s="295" t="str">
        <f>IF(ISBLANK($M92),"",VLOOKUP($M92,サマリ_メンバ!$A$7:$Q$446,6,FALSE)&amp;"")</f>
        <v>MFデザイン</v>
      </c>
      <c r="D92" s="295" t="str">
        <f>IF(ISBLANK($M92),"",VLOOKUP($M92,サマリ_メンバ!$A$7:$Q$446,7,FALSE)&amp;"")</f>
        <v>テーマ対応</v>
      </c>
      <c r="E92" s="295" t="str">
        <f>IF(ISBLANK($M92),"",VLOOKUP($M92,サマリ_メンバ!$A$7:$Q$446,8,FALSE)&amp;"")</f>
        <v>新規</v>
      </c>
      <c r="F92" s="295" t="str">
        <f>IF(ISBLANK($M92),"",VLOOKUP($M92,サマリ_メンバ!$A$7:$Q$446,9,FALSE)&amp;"")</f>
        <v/>
      </c>
      <c r="G92" s="295" t="str">
        <f>IF(ISBLANK($M92),"",VLOOKUP($M92,サマリ_メンバ!$A$7:$Q$446,10,FALSE)&amp;"")</f>
        <v/>
      </c>
      <c r="H92" s="295" t="str">
        <f>IF(ISBLANK($M92),"",VLOOKUP($M92,サマリ_メンバ!$A$7:$Q$446,11,FALSE)&amp;"")</f>
        <v/>
      </c>
      <c r="I92" s="295" t="str">
        <f>IF(ISBLANK($M92),"",VLOOKUP($M92,サマリ_メンバ!$A$7:$Q$446,12,FALSE)&amp;"")</f>
        <v/>
      </c>
      <c r="J92" s="295" t="str">
        <f>IF(ISBLANK($M92),"",VLOOKUP($M92,サマリ_メンバ!$A$7:$Q$446,13,FALSE)&amp;"")</f>
        <v/>
      </c>
      <c r="K92" s="295" t="str">
        <f>IF(ISBLANK($M92),"",VLOOKUP($M92,サマリ_メンバ!$A$7:$Q$446,14,FALSE)&amp;"")</f>
        <v/>
      </c>
      <c r="L92" s="295" t="str">
        <f>IF(ISBLANK($M92),"",VLOOKUP($M92,サマリ_メンバ!$A$7:$Q$446,15,FALSE)&amp;"")</f>
        <v>5月標準</v>
      </c>
      <c r="M92" s="133" t="s">
        <v>1276</v>
      </c>
      <c r="N92" s="295" t="str">
        <f>IF(ISBLANK($M92),"",VLOOKUP(M92,サマリ_メンバ!$A$7:$Q$446,17,FALSE))</f>
        <v>MAY19_RWD039【JYRN  リアル口振ON】要件②</v>
      </c>
      <c r="O92" s="72">
        <f t="shared" ca="1" si="9"/>
        <v>0</v>
      </c>
      <c r="P92" s="90"/>
      <c r="Q92" s="281">
        <f ca="1">IF(ISBLANK($M92),"-",IF($C$2&amp;$D$2="当月MW","-",SUMIFS(INDIRECT($B$2&amp;$C$2&amp;$D$2),INDIRECT(Q$5),Q$6,サマリ_メンバ!$P$7:$P$446,$M92)))</f>
        <v>0</v>
      </c>
      <c r="R92" s="281">
        <f ca="1">IF(ISBLANK($M92),"-",IF($C$2&amp;$D$2="当月MW","-",SUMIFS(INDIRECT($B$2&amp;$C$2&amp;$D$2),INDIRECT(R$5),R$6,サマリ_メンバ!$P$7:$P$446,$M92)))</f>
        <v>0</v>
      </c>
      <c r="S92" s="281">
        <f ca="1">IF(ISBLANK($M92),"-",IF($C$2&amp;$D$2="当月MW","-",SUMIFS(INDIRECT($B$2&amp;$C$2&amp;$D$2),INDIRECT(S$5),S$6,サマリ_メンバ!$P$7:$P$446,$M92)))</f>
        <v>0</v>
      </c>
      <c r="T92" s="281">
        <f ca="1">IF(ISBLANK($M92),"-",IF($C$2&amp;$D$2="当月MW","-",SUMIFS(INDIRECT($B$2&amp;$C$2&amp;$D$2),INDIRECT(T$5),T$6,サマリ_メンバ!$P$7:$P$446,$M92)))</f>
        <v>0</v>
      </c>
      <c r="U92" s="80"/>
      <c r="V92" s="281">
        <f ca="1">IF(ISBLANK($M92),"-",IF($C$2&amp;$D$2="当月MW","-",SUMIFS(INDIRECT($B$2&amp;$C$2&amp;$D$2),INDIRECT(V$5),V$6,サマリ_メンバ!$P$7:$P$446,$M92)))</f>
        <v>0</v>
      </c>
      <c r="W92" s="281">
        <f ca="1">IF(ISBLANK($M92),"-",IF($C$2&amp;$D$2="当月MW","-",SUMIFS(INDIRECT($B$2&amp;$C$2&amp;$D$2),INDIRECT(W$5),W$6,サマリ_メンバ!$P$7:$P$446,$M92)))</f>
        <v>0</v>
      </c>
      <c r="X92" s="281">
        <f ca="1">IF(ISBLANK($M92),"-",IF($C$2&amp;$D$2="当月MW","-",SUMIFS(INDIRECT($B$2&amp;$C$2&amp;$D$2),INDIRECT(X$5),X$6,サマリ_メンバ!$P$7:$P$446,$M92)))</f>
        <v>0</v>
      </c>
      <c r="Y92" s="281">
        <f ca="1">IF(ISBLANK($M92),"-",IF($C$2&amp;$D$2="当月MW","-",SUMIFS(INDIRECT($B$2&amp;$C$2&amp;$D$2),INDIRECT(Y$5),Y$6,サマリ_メンバ!$P$7:$P$446,$M92)))</f>
        <v>0</v>
      </c>
      <c r="Z92" s="281">
        <f ca="1">IF(ISBLANK($M92),"-",IF($C$2&amp;$D$2="当月MW","-",SUMIFS(INDIRECT($B$2&amp;$C$2&amp;$D$2),INDIRECT(Z$5),Z$6,サマリ_メンバ!$P$7:$P$446,$M92)))</f>
        <v>0</v>
      </c>
      <c r="AA92" s="281">
        <f ca="1">IF(ISBLANK($M92),"-",IF($C$2&amp;$D$2="当月MW","-",SUMIFS(INDIRECT($B$2&amp;$C$2&amp;$D$2),INDIRECT(AA$5),AA$6,サマリ_メンバ!$P$7:$P$446,$M92)))</f>
        <v>0</v>
      </c>
      <c r="AB92" s="281">
        <f ca="1">IF(ISBLANK($M92),"-",IF($C$2&amp;$D$2="当月MW","-",SUMIFS(INDIRECT($B$2&amp;$C$2&amp;$D$2),INDIRECT(AB$5),AB$6,サマリ_メンバ!$P$7:$P$446,$M92)))</f>
        <v>0</v>
      </c>
      <c r="AC92" s="281">
        <f ca="1">IF(ISBLANK($M92),"-",IF($C$2&amp;$D$2="当月MW","-",SUMIFS(INDIRECT($B$2&amp;$C$2&amp;$D$2),INDIRECT(AC$5),AC$6,サマリ_メンバ!$P$7:$P$446,$M92)))</f>
        <v>0</v>
      </c>
      <c r="AD92" s="281">
        <f ca="1">IF(ISBLANK($M92),"-",IF($C$2&amp;$D$2="当月MW","-",SUMIFS(INDIRECT($B$2&amp;$C$2&amp;$D$2),INDIRECT(AD$5),AD$6,サマリ_メンバ!$P$7:$P$446,$M92)))</f>
        <v>0</v>
      </c>
      <c r="AE92" s="281">
        <f ca="1">IF(ISBLANK($M92),"-",IF($C$2&amp;$D$2="当月MW","-",SUMIFS(INDIRECT($B$2&amp;$C$2&amp;$D$2),INDIRECT(AE$5),AE$6,サマリ_メンバ!$P$7:$P$446,$M92)))</f>
        <v>0</v>
      </c>
      <c r="AF92" s="281">
        <f ca="1">IF(ISBLANK($M92),"-",IF($C$2&amp;$D$2="当月MW","-",SUMIFS(INDIRECT($B$2&amp;$C$2&amp;$D$2),INDIRECT(AF$5),AF$6,サマリ_メンバ!$P$7:$P$446,$M92)))</f>
        <v>0</v>
      </c>
      <c r="AG92" s="281">
        <f ca="1">IF(ISBLANK($M92),"-",IF($C$2&amp;$D$2="当月MW","-",SUMIFS(INDIRECT($B$2&amp;$C$2&amp;$D$2),INDIRECT(AG$5),AG$6,サマリ_メンバ!$P$7:$P$446,$M92)))</f>
        <v>0</v>
      </c>
      <c r="AH92" s="281">
        <f ca="1">IF(ISBLANK($M92),"-",IF($C$2&amp;$D$2="当月MW","-",SUMIFS(INDIRECT($B$2&amp;$C$2&amp;$D$2),INDIRECT(AH$5),AH$6,サマリ_メンバ!$P$7:$P$446,$M92)))</f>
        <v>0</v>
      </c>
      <c r="AI92" s="59"/>
    </row>
    <row r="93" spans="1:35" ht="28.5">
      <c r="A93" s="240">
        <f t="shared" si="8"/>
        <v>86</v>
      </c>
      <c r="B93" s="295" t="str">
        <f>IF(ISBLANK($M93),"",VLOOKUP($M93,サマリ_メンバ!$A$7:$Q$446,5,FALSE))</f>
        <v>STAR_MF</v>
      </c>
      <c r="C93" s="295" t="str">
        <f>IF(ISBLANK($M93),"",VLOOKUP($M93,サマリ_メンバ!$A$7:$Q$446,6,FALSE)&amp;"")</f>
        <v>MFデザイン</v>
      </c>
      <c r="D93" s="295" t="str">
        <f>IF(ISBLANK($M93),"",VLOOKUP($M93,サマリ_メンバ!$A$7:$Q$446,7,FALSE)&amp;"")</f>
        <v>打合せ</v>
      </c>
      <c r="E93" s="295" t="str">
        <f>IF(ISBLANK($M93),"",VLOOKUP($M93,サマリ_メンバ!$A$7:$Q$446,8,FALSE)&amp;"")</f>
        <v>外部</v>
      </c>
      <c r="F93" s="295" t="str">
        <f>IF(ISBLANK($M93),"",VLOOKUP($M93,サマリ_メンバ!$A$7:$Q$446,9,FALSE)&amp;"")</f>
        <v/>
      </c>
      <c r="G93" s="295" t="str">
        <f>IF(ISBLANK($M93),"",VLOOKUP($M93,サマリ_メンバ!$A$7:$Q$446,10,FALSE)&amp;"")</f>
        <v/>
      </c>
      <c r="H93" s="295" t="str">
        <f>IF(ISBLANK($M93),"",VLOOKUP($M93,サマリ_メンバ!$A$7:$Q$446,11,FALSE)&amp;"")</f>
        <v/>
      </c>
      <c r="I93" s="295" t="str">
        <f>IF(ISBLANK($M93),"",VLOOKUP($M93,サマリ_メンバ!$A$7:$Q$446,12,FALSE)&amp;"")</f>
        <v/>
      </c>
      <c r="J93" s="295" t="str">
        <f>IF(ISBLANK($M93),"",VLOOKUP($M93,サマリ_メンバ!$A$7:$Q$446,13,FALSE)&amp;"")</f>
        <v/>
      </c>
      <c r="K93" s="295" t="str">
        <f>IF(ISBLANK($M93),"",VLOOKUP($M93,サマリ_メンバ!$A$7:$Q$446,14,FALSE)&amp;"")</f>
        <v/>
      </c>
      <c r="L93" s="295" t="str">
        <f>IF(ISBLANK($M93),"",VLOOKUP($M93,サマリ_メンバ!$A$7:$Q$446,15,FALSE)&amp;"")</f>
        <v>-</v>
      </c>
      <c r="M93" s="133" t="s">
        <v>383</v>
      </c>
      <c r="N93" s="295" t="str">
        <f>IF(ISBLANK($M93),"",VLOOKUP(M93,サマリ_メンバ!$A$7:$Q$446,17,FALSE))</f>
        <v>PL定例(準備含む)</v>
      </c>
      <c r="O93" s="72">
        <f t="shared" ca="1" si="9"/>
        <v>0</v>
      </c>
      <c r="P93" s="90"/>
      <c r="Q93" s="281">
        <f ca="1">IF(ISBLANK($M93),"-",IF($C$2&amp;$D$2="当月MW","-",SUMIFS(INDIRECT($B$2&amp;$C$2&amp;$D$2),INDIRECT(Q$5),Q$6,サマリ_メンバ!$P$7:$P$446,$M93)))</f>
        <v>0</v>
      </c>
      <c r="R93" s="281">
        <f ca="1">IF(ISBLANK($M93),"-",IF($C$2&amp;$D$2="当月MW","-",SUMIFS(INDIRECT($B$2&amp;$C$2&amp;$D$2),INDIRECT(R$5),R$6,サマリ_メンバ!$P$7:$P$446,$M93)))</f>
        <v>0</v>
      </c>
      <c r="S93" s="281">
        <f ca="1">IF(ISBLANK($M93),"-",IF($C$2&amp;$D$2="当月MW","-",SUMIFS(INDIRECT($B$2&amp;$C$2&amp;$D$2),INDIRECT(S$5),S$6,サマリ_メンバ!$P$7:$P$446,$M93)))</f>
        <v>0</v>
      </c>
      <c r="T93" s="281">
        <f ca="1">IF(ISBLANK($M93),"-",IF($C$2&amp;$D$2="当月MW","-",SUMIFS(INDIRECT($B$2&amp;$C$2&amp;$D$2),INDIRECT(T$5),T$6,サマリ_メンバ!$P$7:$P$446,$M93)))</f>
        <v>0</v>
      </c>
      <c r="U93" s="80"/>
      <c r="V93" s="281">
        <f ca="1">IF(ISBLANK($M93),"-",IF($C$2&amp;$D$2="当月MW","-",SUMIFS(INDIRECT($B$2&amp;$C$2&amp;$D$2),INDIRECT(V$5),V$6,サマリ_メンバ!$P$7:$P$446,$M93)))</f>
        <v>0</v>
      </c>
      <c r="W93" s="281">
        <f ca="1">IF(ISBLANK($M93),"-",IF($C$2&amp;$D$2="当月MW","-",SUMIFS(INDIRECT($B$2&amp;$C$2&amp;$D$2),INDIRECT(W$5),W$6,サマリ_メンバ!$P$7:$P$446,$M93)))</f>
        <v>0</v>
      </c>
      <c r="X93" s="281">
        <f ca="1">IF(ISBLANK($M93),"-",IF($C$2&amp;$D$2="当月MW","-",SUMIFS(INDIRECT($B$2&amp;$C$2&amp;$D$2),INDIRECT(X$5),X$6,サマリ_メンバ!$P$7:$P$446,$M93)))</f>
        <v>0</v>
      </c>
      <c r="Y93" s="281">
        <f ca="1">IF(ISBLANK($M93),"-",IF($C$2&amp;$D$2="当月MW","-",SUMIFS(INDIRECT($B$2&amp;$C$2&amp;$D$2),INDIRECT(Y$5),Y$6,サマリ_メンバ!$P$7:$P$446,$M93)))</f>
        <v>0</v>
      </c>
      <c r="Z93" s="281">
        <f ca="1">IF(ISBLANK($M93),"-",IF($C$2&amp;$D$2="当月MW","-",SUMIFS(INDIRECT($B$2&amp;$C$2&amp;$D$2),INDIRECT(Z$5),Z$6,サマリ_メンバ!$P$7:$P$446,$M93)))</f>
        <v>0</v>
      </c>
      <c r="AA93" s="281">
        <f ca="1">IF(ISBLANK($M93),"-",IF($C$2&amp;$D$2="当月MW","-",SUMIFS(INDIRECT($B$2&amp;$C$2&amp;$D$2),INDIRECT(AA$5),AA$6,サマリ_メンバ!$P$7:$P$446,$M93)))</f>
        <v>0</v>
      </c>
      <c r="AB93" s="281">
        <f ca="1">IF(ISBLANK($M93),"-",IF($C$2&amp;$D$2="当月MW","-",SUMIFS(INDIRECT($B$2&amp;$C$2&amp;$D$2),INDIRECT(AB$5),AB$6,サマリ_メンバ!$P$7:$P$446,$M93)))</f>
        <v>0</v>
      </c>
      <c r="AC93" s="281">
        <f ca="1">IF(ISBLANK($M93),"-",IF($C$2&amp;$D$2="当月MW","-",SUMIFS(INDIRECT($B$2&amp;$C$2&amp;$D$2),INDIRECT(AC$5),AC$6,サマリ_メンバ!$P$7:$P$446,$M93)))</f>
        <v>0</v>
      </c>
      <c r="AD93" s="281">
        <f ca="1">IF(ISBLANK($M93),"-",IF($C$2&amp;$D$2="当月MW","-",SUMIFS(INDIRECT($B$2&amp;$C$2&amp;$D$2),INDIRECT(AD$5),AD$6,サマリ_メンバ!$P$7:$P$446,$M93)))</f>
        <v>0</v>
      </c>
      <c r="AE93" s="281">
        <f ca="1">IF(ISBLANK($M93),"-",IF($C$2&amp;$D$2="当月MW","-",SUMIFS(INDIRECT($B$2&amp;$C$2&amp;$D$2),INDIRECT(AE$5),AE$6,サマリ_メンバ!$P$7:$P$446,$M93)))</f>
        <v>0</v>
      </c>
      <c r="AF93" s="281">
        <f ca="1">IF(ISBLANK($M93),"-",IF($C$2&amp;$D$2="当月MW","-",SUMIFS(INDIRECT($B$2&amp;$C$2&amp;$D$2),INDIRECT(AF$5),AF$6,サマリ_メンバ!$P$7:$P$446,$M93)))</f>
        <v>0</v>
      </c>
      <c r="AG93" s="281">
        <f ca="1">IF(ISBLANK($M93),"-",IF($C$2&amp;$D$2="当月MW","-",SUMIFS(INDIRECT($B$2&amp;$C$2&amp;$D$2),INDIRECT(AG$5),AG$6,サマリ_メンバ!$P$7:$P$446,$M93)))</f>
        <v>0</v>
      </c>
      <c r="AH93" s="281">
        <f ca="1">IF(ISBLANK($M93),"-",IF($C$2&amp;$D$2="当月MW","-",SUMIFS(INDIRECT($B$2&amp;$C$2&amp;$D$2),INDIRECT(AH$5),AH$6,サマリ_メンバ!$P$7:$P$446,$M93)))</f>
        <v>0</v>
      </c>
      <c r="AI93" s="59"/>
    </row>
    <row r="94" spans="1:35" ht="28.5">
      <c r="A94" s="240">
        <f t="shared" si="8"/>
        <v>87</v>
      </c>
      <c r="B94" s="295" t="str">
        <f>IF(ISBLANK($M94),"",VLOOKUP($M94,サマリ_メンバ!$A$7:$Q$446,5,FALSE))</f>
        <v>STAR_MF</v>
      </c>
      <c r="C94" s="295" t="str">
        <f>IF(ISBLANK($M94),"",VLOOKUP($M94,サマリ_メンバ!$A$7:$Q$446,6,FALSE)&amp;"")</f>
        <v>MFデザイン</v>
      </c>
      <c r="D94" s="295" t="str">
        <f>IF(ISBLANK($M94),"",VLOOKUP($M94,サマリ_メンバ!$A$7:$Q$446,7,FALSE)&amp;"")</f>
        <v>エンハンス</v>
      </c>
      <c r="E94" s="295" t="str">
        <f>IF(ISBLANK($M94),"",VLOOKUP($M94,サマリ_メンバ!$A$7:$Q$446,8,FALSE)&amp;"")</f>
        <v>調査・問合せ</v>
      </c>
      <c r="F94" s="295" t="str">
        <f>IF(ISBLANK($M94),"",VLOOKUP($M94,サマリ_メンバ!$A$7:$Q$446,9,FALSE)&amp;"")</f>
        <v/>
      </c>
      <c r="G94" s="295" t="str">
        <f>IF(ISBLANK($M94),"",VLOOKUP($M94,サマリ_メンバ!$A$7:$Q$446,10,FALSE)&amp;"")</f>
        <v/>
      </c>
      <c r="H94" s="295" t="str">
        <f>IF(ISBLANK($M94),"",VLOOKUP($M94,サマリ_メンバ!$A$7:$Q$446,11,FALSE)&amp;"")</f>
        <v/>
      </c>
      <c r="I94" s="295" t="str">
        <f>IF(ISBLANK($M94),"",VLOOKUP($M94,サマリ_メンバ!$A$7:$Q$446,12,FALSE)&amp;"")</f>
        <v/>
      </c>
      <c r="J94" s="295" t="str">
        <f>IF(ISBLANK($M94),"",VLOOKUP($M94,サマリ_メンバ!$A$7:$Q$446,13,FALSE)&amp;"")</f>
        <v/>
      </c>
      <c r="K94" s="295" t="str">
        <f>IF(ISBLANK($M94),"",VLOOKUP($M94,サマリ_メンバ!$A$7:$Q$446,14,FALSE)&amp;"")</f>
        <v/>
      </c>
      <c r="L94" s="295" t="str">
        <f>IF(ISBLANK($M94),"",VLOOKUP($M94,サマリ_メンバ!$A$7:$Q$446,15,FALSE)&amp;"")</f>
        <v>-</v>
      </c>
      <c r="M94" s="133" t="s">
        <v>616</v>
      </c>
      <c r="N94" s="295" t="str">
        <f>IF(ISBLANK($M94),"",VLOOKUP(M94,サマリ_メンバ!$A$7:$Q$446,17,FALSE))</f>
        <v>Remote TestKit：今後の検証への取り込み</v>
      </c>
      <c r="O94" s="72">
        <f t="shared" ca="1" si="9"/>
        <v>0</v>
      </c>
      <c r="P94" s="90"/>
      <c r="Q94" s="281">
        <f ca="1">IF(ISBLANK($M94),"-",IF($C$2&amp;$D$2="当月MW","-",SUMIFS(INDIRECT($B$2&amp;$C$2&amp;$D$2),INDIRECT(Q$5),Q$6,サマリ_メンバ!$P$7:$P$446,$M94)))</f>
        <v>0</v>
      </c>
      <c r="R94" s="281">
        <f ca="1">IF(ISBLANK($M94),"-",IF($C$2&amp;$D$2="当月MW","-",SUMIFS(INDIRECT($B$2&amp;$C$2&amp;$D$2),INDIRECT(R$5),R$6,サマリ_メンバ!$P$7:$P$446,$M94)))</f>
        <v>0</v>
      </c>
      <c r="S94" s="281">
        <f ca="1">IF(ISBLANK($M94),"-",IF($C$2&amp;$D$2="当月MW","-",SUMIFS(INDIRECT($B$2&amp;$C$2&amp;$D$2),INDIRECT(S$5),S$6,サマリ_メンバ!$P$7:$P$446,$M94)))</f>
        <v>0</v>
      </c>
      <c r="T94" s="281">
        <f ca="1">IF(ISBLANK($M94),"-",IF($C$2&amp;$D$2="当月MW","-",SUMIFS(INDIRECT($B$2&amp;$C$2&amp;$D$2),INDIRECT(T$5),T$6,サマリ_メンバ!$P$7:$P$446,$M94)))</f>
        <v>0</v>
      </c>
      <c r="U94" s="80"/>
      <c r="V94" s="281">
        <f ca="1">IF(ISBLANK($M94),"-",IF($C$2&amp;$D$2="当月MW","-",SUMIFS(INDIRECT($B$2&amp;$C$2&amp;$D$2),INDIRECT(V$5),V$6,サマリ_メンバ!$P$7:$P$446,$M94)))</f>
        <v>0</v>
      </c>
      <c r="W94" s="281">
        <f ca="1">IF(ISBLANK($M94),"-",IF($C$2&amp;$D$2="当月MW","-",SUMIFS(INDIRECT($B$2&amp;$C$2&amp;$D$2),INDIRECT(W$5),W$6,サマリ_メンバ!$P$7:$P$446,$M94)))</f>
        <v>0</v>
      </c>
      <c r="X94" s="281">
        <f ca="1">IF(ISBLANK($M94),"-",IF($C$2&amp;$D$2="当月MW","-",SUMIFS(INDIRECT($B$2&amp;$C$2&amp;$D$2),INDIRECT(X$5),X$6,サマリ_メンバ!$P$7:$P$446,$M94)))</f>
        <v>0</v>
      </c>
      <c r="Y94" s="281">
        <f ca="1">IF(ISBLANK($M94),"-",IF($C$2&amp;$D$2="当月MW","-",SUMIFS(INDIRECT($B$2&amp;$C$2&amp;$D$2),INDIRECT(Y$5),Y$6,サマリ_メンバ!$P$7:$P$446,$M94)))</f>
        <v>0</v>
      </c>
      <c r="Z94" s="281">
        <f ca="1">IF(ISBLANK($M94),"-",IF($C$2&amp;$D$2="当月MW","-",SUMIFS(INDIRECT($B$2&amp;$C$2&amp;$D$2),INDIRECT(Z$5),Z$6,サマリ_メンバ!$P$7:$P$446,$M94)))</f>
        <v>0</v>
      </c>
      <c r="AA94" s="281">
        <f ca="1">IF(ISBLANK($M94),"-",IF($C$2&amp;$D$2="当月MW","-",SUMIFS(INDIRECT($B$2&amp;$C$2&amp;$D$2),INDIRECT(AA$5),AA$6,サマリ_メンバ!$P$7:$P$446,$M94)))</f>
        <v>0</v>
      </c>
      <c r="AB94" s="281">
        <f ca="1">IF(ISBLANK($M94),"-",IF($C$2&amp;$D$2="当月MW","-",SUMIFS(INDIRECT($B$2&amp;$C$2&amp;$D$2),INDIRECT(AB$5),AB$6,サマリ_メンバ!$P$7:$P$446,$M94)))</f>
        <v>0</v>
      </c>
      <c r="AC94" s="281">
        <f ca="1">IF(ISBLANK($M94),"-",IF($C$2&amp;$D$2="当月MW","-",SUMIFS(INDIRECT($B$2&amp;$C$2&amp;$D$2),INDIRECT(AC$5),AC$6,サマリ_メンバ!$P$7:$P$446,$M94)))</f>
        <v>0</v>
      </c>
      <c r="AD94" s="281">
        <f ca="1">IF(ISBLANK($M94),"-",IF($C$2&amp;$D$2="当月MW","-",SUMIFS(INDIRECT($B$2&amp;$C$2&amp;$D$2),INDIRECT(AD$5),AD$6,サマリ_メンバ!$P$7:$P$446,$M94)))</f>
        <v>0</v>
      </c>
      <c r="AE94" s="281">
        <f ca="1">IF(ISBLANK($M94),"-",IF($C$2&amp;$D$2="当月MW","-",SUMIFS(INDIRECT($B$2&amp;$C$2&amp;$D$2),INDIRECT(AE$5),AE$6,サマリ_メンバ!$P$7:$P$446,$M94)))</f>
        <v>0</v>
      </c>
      <c r="AF94" s="281">
        <f ca="1">IF(ISBLANK($M94),"-",IF($C$2&amp;$D$2="当月MW","-",SUMIFS(INDIRECT($B$2&amp;$C$2&amp;$D$2),INDIRECT(AF$5),AF$6,サマリ_メンバ!$P$7:$P$446,$M94)))</f>
        <v>0</v>
      </c>
      <c r="AG94" s="281">
        <f ca="1">IF(ISBLANK($M94),"-",IF($C$2&amp;$D$2="当月MW","-",SUMIFS(INDIRECT($B$2&amp;$C$2&amp;$D$2),INDIRECT(AG$5),AG$6,サマリ_メンバ!$P$7:$P$446,$M94)))</f>
        <v>0</v>
      </c>
      <c r="AH94" s="281">
        <f ca="1">IF(ISBLANK($M94),"-",IF($C$2&amp;$D$2="当月MW","-",SUMIFS(INDIRECT($B$2&amp;$C$2&amp;$D$2),INDIRECT(AH$5),AH$6,サマリ_メンバ!$P$7:$P$446,$M94)))</f>
        <v>0</v>
      </c>
      <c r="AI94" s="59"/>
    </row>
    <row r="95" spans="1:35">
      <c r="A95" s="240">
        <f t="shared" si="8"/>
        <v>88</v>
      </c>
      <c r="B95" s="295" t="str">
        <f>IF(ISBLANK($M95),"",VLOOKUP($M95,サマリ_メンバ!$A$7:$Q$446,5,FALSE))</f>
        <v>リーダ業務</v>
      </c>
      <c r="C95" s="295" t="str">
        <f>IF(ISBLANK($M95),"",VLOOKUP($M95,サマリ_メンバ!$A$7:$Q$446,6,FALSE)&amp;"")</f>
        <v>作業</v>
      </c>
      <c r="D95" s="295" t="str">
        <f>IF(ISBLANK($M95),"",VLOOKUP($M95,サマリ_メンバ!$A$7:$Q$446,7,FALSE)&amp;"")</f>
        <v/>
      </c>
      <c r="E95" s="295" t="str">
        <f>IF(ISBLANK($M95),"",VLOOKUP($M95,サマリ_メンバ!$A$7:$Q$446,8,FALSE)&amp;"")</f>
        <v/>
      </c>
      <c r="F95" s="295" t="str">
        <f>IF(ISBLANK($M95),"",VLOOKUP($M95,サマリ_メンバ!$A$7:$Q$446,9,FALSE)&amp;"")</f>
        <v/>
      </c>
      <c r="G95" s="295" t="str">
        <f>IF(ISBLANK($M95),"",VLOOKUP($M95,サマリ_メンバ!$A$7:$Q$446,10,FALSE)&amp;"")</f>
        <v/>
      </c>
      <c r="H95" s="295" t="str">
        <f>IF(ISBLANK($M95),"",VLOOKUP($M95,サマリ_メンバ!$A$7:$Q$446,11,FALSE)&amp;"")</f>
        <v/>
      </c>
      <c r="I95" s="295" t="str">
        <f>IF(ISBLANK($M95),"",VLOOKUP($M95,サマリ_メンバ!$A$7:$Q$446,12,FALSE)&amp;"")</f>
        <v/>
      </c>
      <c r="J95" s="295" t="str">
        <f>IF(ISBLANK($M95),"",VLOOKUP($M95,サマリ_メンバ!$A$7:$Q$446,13,FALSE)&amp;"")</f>
        <v/>
      </c>
      <c r="K95" s="295" t="str">
        <f>IF(ISBLANK($M95),"",VLOOKUP($M95,サマリ_メンバ!$A$7:$Q$446,14,FALSE)&amp;"")</f>
        <v/>
      </c>
      <c r="L95" s="295" t="str">
        <f>IF(ISBLANK($M95),"",VLOOKUP($M95,サマリ_メンバ!$A$7:$Q$446,15,FALSE)&amp;"")</f>
        <v>-</v>
      </c>
      <c r="M95" s="133" t="s">
        <v>385</v>
      </c>
      <c r="N95" s="295" t="str">
        <f>IF(ISBLANK($M95),"",VLOOKUP(M95,サマリ_メンバ!$A$7:$Q$446,17,FALSE))</f>
        <v>実績管理方式検討</v>
      </c>
      <c r="O95" s="72">
        <f t="shared" ca="1" si="9"/>
        <v>0</v>
      </c>
      <c r="P95" s="90"/>
      <c r="Q95" s="281">
        <f ca="1">IF(ISBLANK($M95),"-",IF($C$2&amp;$D$2="当月MW","-",SUMIFS(INDIRECT($B$2&amp;$C$2&amp;$D$2),INDIRECT(Q$5),Q$6,サマリ_メンバ!$P$7:$P$446,$M95)))</f>
        <v>0</v>
      </c>
      <c r="R95" s="281">
        <f ca="1">IF(ISBLANK($M95),"-",IF($C$2&amp;$D$2="当月MW","-",SUMIFS(INDIRECT($B$2&amp;$C$2&amp;$D$2),INDIRECT(R$5),R$6,サマリ_メンバ!$P$7:$P$446,$M95)))</f>
        <v>0</v>
      </c>
      <c r="S95" s="281">
        <f ca="1">IF(ISBLANK($M95),"-",IF($C$2&amp;$D$2="当月MW","-",SUMIFS(INDIRECT($B$2&amp;$C$2&amp;$D$2),INDIRECT(S$5),S$6,サマリ_メンバ!$P$7:$P$446,$M95)))</f>
        <v>0</v>
      </c>
      <c r="T95" s="281">
        <f ca="1">IF(ISBLANK($M95),"-",IF($C$2&amp;$D$2="当月MW","-",SUMIFS(INDIRECT($B$2&amp;$C$2&amp;$D$2),INDIRECT(T$5),T$6,サマリ_メンバ!$P$7:$P$446,$M95)))</f>
        <v>0</v>
      </c>
      <c r="U95" s="80"/>
      <c r="V95" s="281">
        <f ca="1">IF(ISBLANK($M95),"-",IF($C$2&amp;$D$2="当月MW","-",SUMIFS(INDIRECT($B$2&amp;$C$2&amp;$D$2),INDIRECT(V$5),V$6,サマリ_メンバ!$P$7:$P$446,$M95)))</f>
        <v>0</v>
      </c>
      <c r="W95" s="281">
        <f ca="1">IF(ISBLANK($M95),"-",IF($C$2&amp;$D$2="当月MW","-",SUMIFS(INDIRECT($B$2&amp;$C$2&amp;$D$2),INDIRECT(W$5),W$6,サマリ_メンバ!$P$7:$P$446,$M95)))</f>
        <v>0</v>
      </c>
      <c r="X95" s="281">
        <f ca="1">IF(ISBLANK($M95),"-",IF($C$2&amp;$D$2="当月MW","-",SUMIFS(INDIRECT($B$2&amp;$C$2&amp;$D$2),INDIRECT(X$5),X$6,サマリ_メンバ!$P$7:$P$446,$M95)))</f>
        <v>0</v>
      </c>
      <c r="Y95" s="281">
        <f ca="1">IF(ISBLANK($M95),"-",IF($C$2&amp;$D$2="当月MW","-",SUMIFS(INDIRECT($B$2&amp;$C$2&amp;$D$2),INDIRECT(Y$5),Y$6,サマリ_メンバ!$P$7:$P$446,$M95)))</f>
        <v>0</v>
      </c>
      <c r="Z95" s="281">
        <f ca="1">IF(ISBLANK($M95),"-",IF($C$2&amp;$D$2="当月MW","-",SUMIFS(INDIRECT($B$2&amp;$C$2&amp;$D$2),INDIRECT(Z$5),Z$6,サマリ_メンバ!$P$7:$P$446,$M95)))</f>
        <v>0</v>
      </c>
      <c r="AA95" s="281">
        <f ca="1">IF(ISBLANK($M95),"-",IF($C$2&amp;$D$2="当月MW","-",SUMIFS(INDIRECT($B$2&amp;$C$2&amp;$D$2),INDIRECT(AA$5),AA$6,サマリ_メンバ!$P$7:$P$446,$M95)))</f>
        <v>0</v>
      </c>
      <c r="AB95" s="281">
        <f ca="1">IF(ISBLANK($M95),"-",IF($C$2&amp;$D$2="当月MW","-",SUMIFS(INDIRECT($B$2&amp;$C$2&amp;$D$2),INDIRECT(AB$5),AB$6,サマリ_メンバ!$P$7:$P$446,$M95)))</f>
        <v>0</v>
      </c>
      <c r="AC95" s="281">
        <f ca="1">IF(ISBLANK($M95),"-",IF($C$2&amp;$D$2="当月MW","-",SUMIFS(INDIRECT($B$2&amp;$C$2&amp;$D$2),INDIRECT(AC$5),AC$6,サマリ_メンバ!$P$7:$P$446,$M95)))</f>
        <v>0</v>
      </c>
      <c r="AD95" s="281">
        <f ca="1">IF(ISBLANK($M95),"-",IF($C$2&amp;$D$2="当月MW","-",SUMIFS(INDIRECT($B$2&amp;$C$2&amp;$D$2),INDIRECT(AD$5),AD$6,サマリ_メンバ!$P$7:$P$446,$M95)))</f>
        <v>0</v>
      </c>
      <c r="AE95" s="281">
        <f ca="1">IF(ISBLANK($M95),"-",IF($C$2&amp;$D$2="当月MW","-",SUMIFS(INDIRECT($B$2&amp;$C$2&amp;$D$2),INDIRECT(AE$5),AE$6,サマリ_メンバ!$P$7:$P$446,$M95)))</f>
        <v>0</v>
      </c>
      <c r="AF95" s="281">
        <f ca="1">IF(ISBLANK($M95),"-",IF($C$2&amp;$D$2="当月MW","-",SUMIFS(INDIRECT($B$2&amp;$C$2&amp;$D$2),INDIRECT(AF$5),AF$6,サマリ_メンバ!$P$7:$P$446,$M95)))</f>
        <v>0</v>
      </c>
      <c r="AG95" s="281">
        <f ca="1">IF(ISBLANK($M95),"-",IF($C$2&amp;$D$2="当月MW","-",SUMIFS(INDIRECT($B$2&amp;$C$2&amp;$D$2),INDIRECT(AG$5),AG$6,サマリ_メンバ!$P$7:$P$446,$M95)))</f>
        <v>0</v>
      </c>
      <c r="AH95" s="281">
        <f ca="1">IF(ISBLANK($M95),"-",IF($C$2&amp;$D$2="当月MW","-",SUMIFS(INDIRECT($B$2&amp;$C$2&amp;$D$2),INDIRECT(AH$5),AH$6,サマリ_メンバ!$P$7:$P$446,$M95)))</f>
        <v>0</v>
      </c>
      <c r="AI95" s="59"/>
    </row>
    <row r="96" spans="1:35" ht="28.5">
      <c r="A96" s="240">
        <f t="shared" si="8"/>
        <v>89</v>
      </c>
      <c r="B96" s="295" t="str">
        <f>IF(ISBLANK($M96),"",VLOOKUP($M96,サマリ_メンバ!$A$7:$Q$446,5,FALSE))</f>
        <v>STAR_MF</v>
      </c>
      <c r="C96" s="295" t="str">
        <f>IF(ISBLANK($M96),"",VLOOKUP($M96,サマリ_メンバ!$A$7:$Q$446,6,FALSE)&amp;"")</f>
        <v>MFデザイン</v>
      </c>
      <c r="D96" s="295" t="str">
        <f>IF(ISBLANK($M96),"",VLOOKUP($M96,サマリ_メンバ!$A$7:$Q$446,7,FALSE)&amp;"")</f>
        <v>テーマ対応</v>
      </c>
      <c r="E96" s="295" t="str">
        <f>IF(ISBLANK($M96),"",VLOOKUP($M96,サマリ_メンバ!$A$7:$Q$446,8,FALSE)&amp;"")</f>
        <v>内部改善</v>
      </c>
      <c r="F96" s="295" t="str">
        <f>IF(ISBLANK($M96),"",VLOOKUP($M96,サマリ_メンバ!$A$7:$Q$446,9,FALSE)&amp;"")</f>
        <v>必須</v>
      </c>
      <c r="G96" s="295" t="str">
        <f>IF(ISBLANK($M96),"",VLOOKUP($M96,サマリ_メンバ!$A$7:$Q$446,10,FALSE)&amp;"")</f>
        <v/>
      </c>
      <c r="H96" s="295" t="str">
        <f>IF(ISBLANK($M96),"",VLOOKUP($M96,サマリ_メンバ!$A$7:$Q$446,11,FALSE)&amp;"")</f>
        <v/>
      </c>
      <c r="I96" s="295" t="str">
        <f>IF(ISBLANK($M96),"",VLOOKUP($M96,サマリ_メンバ!$A$7:$Q$446,12,FALSE)&amp;"")</f>
        <v/>
      </c>
      <c r="J96" s="295" t="str">
        <f>IF(ISBLANK($M96),"",VLOOKUP($M96,サマリ_メンバ!$A$7:$Q$446,13,FALSE)&amp;"")</f>
        <v/>
      </c>
      <c r="K96" s="295" t="str">
        <f>IF(ISBLANK($M96),"",VLOOKUP($M96,サマリ_メンバ!$A$7:$Q$446,14,FALSE)&amp;"")</f>
        <v/>
      </c>
      <c r="L96" s="295" t="str">
        <f>IF(ISBLANK($M96),"",VLOOKUP($M96,サマリ_メンバ!$A$7:$Q$446,15,FALSE)&amp;"")</f>
        <v>-</v>
      </c>
      <c r="M96" s="133" t="s">
        <v>675</v>
      </c>
      <c r="N96" s="295" t="str">
        <f>IF(ISBLANK($M96),"",VLOOKUP(M96,サマリ_メンバ!$A$7:$Q$446,17,FALSE))</f>
        <v>ASPモック残画面のHTML化＆(jsコメント追加)</v>
      </c>
      <c r="O96" s="72">
        <f t="shared" ca="1" si="9"/>
        <v>0</v>
      </c>
      <c r="P96" s="90"/>
      <c r="Q96" s="281">
        <f ca="1">IF(ISBLANK($M96),"-",IF($C$2&amp;$D$2="当月MW","-",SUMIFS(INDIRECT($B$2&amp;$C$2&amp;$D$2),INDIRECT(Q$5),Q$6,サマリ_メンバ!$P$7:$P$446,$M96)))</f>
        <v>0</v>
      </c>
      <c r="R96" s="281">
        <f ca="1">IF(ISBLANK($M96),"-",IF($C$2&amp;$D$2="当月MW","-",SUMIFS(INDIRECT($B$2&amp;$C$2&amp;$D$2),INDIRECT(R$5),R$6,サマリ_メンバ!$P$7:$P$446,$M96)))</f>
        <v>0</v>
      </c>
      <c r="S96" s="281">
        <f ca="1">IF(ISBLANK($M96),"-",IF($C$2&amp;$D$2="当月MW","-",SUMIFS(INDIRECT($B$2&amp;$C$2&amp;$D$2),INDIRECT(S$5),S$6,サマリ_メンバ!$P$7:$P$446,$M96)))</f>
        <v>0</v>
      </c>
      <c r="T96" s="281">
        <f ca="1">IF(ISBLANK($M96),"-",IF($C$2&amp;$D$2="当月MW","-",SUMIFS(INDIRECT($B$2&amp;$C$2&amp;$D$2),INDIRECT(T$5),T$6,サマリ_メンバ!$P$7:$P$446,$M96)))</f>
        <v>0</v>
      </c>
      <c r="U96" s="80"/>
      <c r="V96" s="281">
        <f ca="1">IF(ISBLANK($M96),"-",IF($C$2&amp;$D$2="当月MW","-",SUMIFS(INDIRECT($B$2&amp;$C$2&amp;$D$2),INDIRECT(V$5),V$6,サマリ_メンバ!$P$7:$P$446,$M96)))</f>
        <v>0</v>
      </c>
      <c r="W96" s="281">
        <f ca="1">IF(ISBLANK($M96),"-",IF($C$2&amp;$D$2="当月MW","-",SUMIFS(INDIRECT($B$2&amp;$C$2&amp;$D$2),INDIRECT(W$5),W$6,サマリ_メンバ!$P$7:$P$446,$M96)))</f>
        <v>0</v>
      </c>
      <c r="X96" s="281">
        <f ca="1">IF(ISBLANK($M96),"-",IF($C$2&amp;$D$2="当月MW","-",SUMIFS(INDIRECT($B$2&amp;$C$2&amp;$D$2),INDIRECT(X$5),X$6,サマリ_メンバ!$P$7:$P$446,$M96)))</f>
        <v>0</v>
      </c>
      <c r="Y96" s="281">
        <f ca="1">IF(ISBLANK($M96),"-",IF($C$2&amp;$D$2="当月MW","-",SUMIFS(INDIRECT($B$2&amp;$C$2&amp;$D$2),INDIRECT(Y$5),Y$6,サマリ_メンバ!$P$7:$P$446,$M96)))</f>
        <v>0</v>
      </c>
      <c r="Z96" s="281">
        <f ca="1">IF(ISBLANK($M96),"-",IF($C$2&amp;$D$2="当月MW","-",SUMIFS(INDIRECT($B$2&amp;$C$2&amp;$D$2),INDIRECT(Z$5),Z$6,サマリ_メンバ!$P$7:$P$446,$M96)))</f>
        <v>0</v>
      </c>
      <c r="AA96" s="281">
        <f ca="1">IF(ISBLANK($M96),"-",IF($C$2&amp;$D$2="当月MW","-",SUMIFS(INDIRECT($B$2&amp;$C$2&amp;$D$2),INDIRECT(AA$5),AA$6,サマリ_メンバ!$P$7:$P$446,$M96)))</f>
        <v>0</v>
      </c>
      <c r="AB96" s="281">
        <f ca="1">IF(ISBLANK($M96),"-",IF($C$2&amp;$D$2="当月MW","-",SUMIFS(INDIRECT($B$2&amp;$C$2&amp;$D$2),INDIRECT(AB$5),AB$6,サマリ_メンバ!$P$7:$P$446,$M96)))</f>
        <v>0</v>
      </c>
      <c r="AC96" s="281">
        <f ca="1">IF(ISBLANK($M96),"-",IF($C$2&amp;$D$2="当月MW","-",SUMIFS(INDIRECT($B$2&amp;$C$2&amp;$D$2),INDIRECT(AC$5),AC$6,サマリ_メンバ!$P$7:$P$446,$M96)))</f>
        <v>0</v>
      </c>
      <c r="AD96" s="281">
        <f ca="1">IF(ISBLANK($M96),"-",IF($C$2&amp;$D$2="当月MW","-",SUMIFS(INDIRECT($B$2&amp;$C$2&amp;$D$2),INDIRECT(AD$5),AD$6,サマリ_メンバ!$P$7:$P$446,$M96)))</f>
        <v>0</v>
      </c>
      <c r="AE96" s="281">
        <f ca="1">IF(ISBLANK($M96),"-",IF($C$2&amp;$D$2="当月MW","-",SUMIFS(INDIRECT($B$2&amp;$C$2&amp;$D$2),INDIRECT(AE$5),AE$6,サマリ_メンバ!$P$7:$P$446,$M96)))</f>
        <v>0</v>
      </c>
      <c r="AF96" s="281">
        <f ca="1">IF(ISBLANK($M96),"-",IF($C$2&amp;$D$2="当月MW","-",SUMIFS(INDIRECT($B$2&amp;$C$2&amp;$D$2),INDIRECT(AF$5),AF$6,サマリ_メンバ!$P$7:$P$446,$M96)))</f>
        <v>0</v>
      </c>
      <c r="AG96" s="281">
        <f ca="1">IF(ISBLANK($M96),"-",IF($C$2&amp;$D$2="当月MW","-",SUMIFS(INDIRECT($B$2&amp;$C$2&amp;$D$2),INDIRECT(AG$5),AG$6,サマリ_メンバ!$P$7:$P$446,$M96)))</f>
        <v>0</v>
      </c>
      <c r="AH96" s="281">
        <f ca="1">IF(ISBLANK($M96),"-",IF($C$2&amp;$D$2="当月MW","-",SUMIFS(INDIRECT($B$2&amp;$C$2&amp;$D$2),INDIRECT(AH$5),AH$6,サマリ_メンバ!$P$7:$P$446,$M96)))</f>
        <v>0</v>
      </c>
      <c r="AI96" s="59"/>
    </row>
    <row r="97" spans="1:35" ht="57">
      <c r="A97" s="240">
        <f t="shared" si="8"/>
        <v>90</v>
      </c>
      <c r="B97" s="295" t="str">
        <f>IF(ISBLANK($M97),"",VLOOKUP($M97,サマリ_メンバ!$A$7:$Q$446,5,FALSE))</f>
        <v>STAR_MF</v>
      </c>
      <c r="C97" s="295" t="str">
        <f>IF(ISBLANK($M97),"",VLOOKUP($M97,サマリ_メンバ!$A$7:$Q$446,6,FALSE)&amp;"")</f>
        <v>MFデザイン</v>
      </c>
      <c r="D97" s="295" t="str">
        <f>IF(ISBLANK($M97),"",VLOOKUP($M97,サマリ_メンバ!$A$7:$Q$446,7,FALSE)&amp;"")</f>
        <v>テーマ対応</v>
      </c>
      <c r="E97" s="295" t="str">
        <f>IF(ISBLANK($M97),"",VLOOKUP($M97,サマリ_メンバ!$A$7:$Q$446,8,FALSE)&amp;"")</f>
        <v>内部改善</v>
      </c>
      <c r="F97" s="295" t="str">
        <f>IF(ISBLANK($M97),"",VLOOKUP($M97,サマリ_メンバ!$A$7:$Q$446,9,FALSE)&amp;"")</f>
        <v>必須</v>
      </c>
      <c r="G97" s="295" t="str">
        <f>IF(ISBLANK($M97),"",VLOOKUP($M97,サマリ_メンバ!$A$7:$Q$446,10,FALSE)&amp;"")</f>
        <v/>
      </c>
      <c r="H97" s="295" t="str">
        <f>IF(ISBLANK($M97),"",VLOOKUP($M97,サマリ_メンバ!$A$7:$Q$446,11,FALSE)&amp;"")</f>
        <v/>
      </c>
      <c r="I97" s="295" t="str">
        <f>IF(ISBLANK($M97),"",VLOOKUP($M97,サマリ_メンバ!$A$7:$Q$446,12,FALSE)&amp;"")</f>
        <v/>
      </c>
      <c r="J97" s="295" t="str">
        <f>IF(ISBLANK($M97),"",VLOOKUP($M97,サマリ_メンバ!$A$7:$Q$446,13,FALSE)&amp;"")</f>
        <v/>
      </c>
      <c r="K97" s="295" t="str">
        <f>IF(ISBLANK($M97),"",VLOOKUP($M97,サマリ_メンバ!$A$7:$Q$446,14,FALSE)&amp;"")</f>
        <v/>
      </c>
      <c r="L97" s="295" t="str">
        <f>IF(ISBLANK($M97),"",VLOOKUP($M97,サマリ_メンバ!$A$7:$Q$446,15,FALSE)&amp;"")</f>
        <v>未定</v>
      </c>
      <c r="M97" s="133" t="s">
        <v>598</v>
      </c>
      <c r="N97" s="295" t="str">
        <f>IF(ISBLANK($M97),"",VLOOKUP(M97,サマリ_メンバ!$A$7:$Q$446,17,FALSE))</f>
        <v>[内部改善]スタイルガイドにOCT18_RWD041【Webフォントコード変更対応】での変更・追加分を反映する</v>
      </c>
      <c r="O97" s="72">
        <f t="shared" ca="1" si="9"/>
        <v>0</v>
      </c>
      <c r="P97" s="90"/>
      <c r="Q97" s="281">
        <f ca="1">IF(ISBLANK($M97),"-",IF($C$2&amp;$D$2="当月MW","-",SUMIFS(INDIRECT($B$2&amp;$C$2&amp;$D$2),INDIRECT(Q$5),Q$6,サマリ_メンバ!$P$7:$P$446,$M97)))</f>
        <v>0</v>
      </c>
      <c r="R97" s="281">
        <f ca="1">IF(ISBLANK($M97),"-",IF($C$2&amp;$D$2="当月MW","-",SUMIFS(INDIRECT($B$2&amp;$C$2&amp;$D$2),INDIRECT(R$5),R$6,サマリ_メンバ!$P$7:$P$446,$M97)))</f>
        <v>0</v>
      </c>
      <c r="S97" s="281">
        <f ca="1">IF(ISBLANK($M97),"-",IF($C$2&amp;$D$2="当月MW","-",SUMIFS(INDIRECT($B$2&amp;$C$2&amp;$D$2),INDIRECT(S$5),S$6,サマリ_メンバ!$P$7:$P$446,$M97)))</f>
        <v>0</v>
      </c>
      <c r="T97" s="281">
        <f ca="1">IF(ISBLANK($M97),"-",IF($C$2&amp;$D$2="当月MW","-",SUMIFS(INDIRECT($B$2&amp;$C$2&amp;$D$2),INDIRECT(T$5),T$6,サマリ_メンバ!$P$7:$P$446,$M97)))</f>
        <v>0</v>
      </c>
      <c r="U97" s="80"/>
      <c r="V97" s="281">
        <f ca="1">IF(ISBLANK($M97),"-",IF($C$2&amp;$D$2="当月MW","-",SUMIFS(INDIRECT($B$2&amp;$C$2&amp;$D$2),INDIRECT(V$5),V$6,サマリ_メンバ!$P$7:$P$446,$M97)))</f>
        <v>0</v>
      </c>
      <c r="W97" s="281">
        <f ca="1">IF(ISBLANK($M97),"-",IF($C$2&amp;$D$2="当月MW","-",SUMIFS(INDIRECT($B$2&amp;$C$2&amp;$D$2),INDIRECT(W$5),W$6,サマリ_メンバ!$P$7:$P$446,$M97)))</f>
        <v>0</v>
      </c>
      <c r="X97" s="281">
        <f ca="1">IF(ISBLANK($M97),"-",IF($C$2&amp;$D$2="当月MW","-",SUMIFS(INDIRECT($B$2&amp;$C$2&amp;$D$2),INDIRECT(X$5),X$6,サマリ_メンバ!$P$7:$P$446,$M97)))</f>
        <v>0</v>
      </c>
      <c r="Y97" s="281">
        <f ca="1">IF(ISBLANK($M97),"-",IF($C$2&amp;$D$2="当月MW","-",SUMIFS(INDIRECT($B$2&amp;$C$2&amp;$D$2),INDIRECT(Y$5),Y$6,サマリ_メンバ!$P$7:$P$446,$M97)))</f>
        <v>0</v>
      </c>
      <c r="Z97" s="281">
        <f ca="1">IF(ISBLANK($M97),"-",IF($C$2&amp;$D$2="当月MW","-",SUMIFS(INDIRECT($B$2&amp;$C$2&amp;$D$2),INDIRECT(Z$5),Z$6,サマリ_メンバ!$P$7:$P$446,$M97)))</f>
        <v>0</v>
      </c>
      <c r="AA97" s="281">
        <f ca="1">IF(ISBLANK($M97),"-",IF($C$2&amp;$D$2="当月MW","-",SUMIFS(INDIRECT($B$2&amp;$C$2&amp;$D$2),INDIRECT(AA$5),AA$6,サマリ_メンバ!$P$7:$P$446,$M97)))</f>
        <v>0</v>
      </c>
      <c r="AB97" s="281">
        <f ca="1">IF(ISBLANK($M97),"-",IF($C$2&amp;$D$2="当月MW","-",SUMIFS(INDIRECT($B$2&amp;$C$2&amp;$D$2),INDIRECT(AB$5),AB$6,サマリ_メンバ!$P$7:$P$446,$M97)))</f>
        <v>0</v>
      </c>
      <c r="AC97" s="281">
        <f ca="1">IF(ISBLANK($M97),"-",IF($C$2&amp;$D$2="当月MW","-",SUMIFS(INDIRECT($B$2&amp;$C$2&amp;$D$2),INDIRECT(AC$5),AC$6,サマリ_メンバ!$P$7:$P$446,$M97)))</f>
        <v>0</v>
      </c>
      <c r="AD97" s="281">
        <f ca="1">IF(ISBLANK($M97),"-",IF($C$2&amp;$D$2="当月MW","-",SUMIFS(INDIRECT($B$2&amp;$C$2&amp;$D$2),INDIRECT(AD$5),AD$6,サマリ_メンバ!$P$7:$P$446,$M97)))</f>
        <v>0</v>
      </c>
      <c r="AE97" s="281">
        <f ca="1">IF(ISBLANK($M97),"-",IF($C$2&amp;$D$2="当月MW","-",SUMIFS(INDIRECT($B$2&amp;$C$2&amp;$D$2),INDIRECT(AE$5),AE$6,サマリ_メンバ!$P$7:$P$446,$M97)))</f>
        <v>0</v>
      </c>
      <c r="AF97" s="281">
        <f ca="1">IF(ISBLANK($M97),"-",IF($C$2&amp;$D$2="当月MW","-",SUMIFS(INDIRECT($B$2&amp;$C$2&amp;$D$2),INDIRECT(AF$5),AF$6,サマリ_メンバ!$P$7:$P$446,$M97)))</f>
        <v>0</v>
      </c>
      <c r="AG97" s="281">
        <f ca="1">IF(ISBLANK($M97),"-",IF($C$2&amp;$D$2="当月MW","-",SUMIFS(INDIRECT($B$2&amp;$C$2&amp;$D$2),INDIRECT(AG$5),AG$6,サマリ_メンバ!$P$7:$P$446,$M97)))</f>
        <v>0</v>
      </c>
      <c r="AH97" s="281">
        <f ca="1">IF(ISBLANK($M97),"-",IF($C$2&amp;$D$2="当月MW","-",SUMIFS(INDIRECT($B$2&amp;$C$2&amp;$D$2),INDIRECT(AH$5),AH$6,サマリ_メンバ!$P$7:$P$446,$M97)))</f>
        <v>0</v>
      </c>
      <c r="AI97" s="59"/>
    </row>
    <row r="98" spans="1:35" ht="28.5">
      <c r="A98" s="240">
        <f t="shared" si="8"/>
        <v>91</v>
      </c>
      <c r="B98" s="295" t="str">
        <f>IF(ISBLANK($M98),"",VLOOKUP($M98,サマリ_メンバ!$A$7:$Q$446,5,FALSE))</f>
        <v>STAR_MF</v>
      </c>
      <c r="C98" s="295" t="str">
        <f>IF(ISBLANK($M98),"",VLOOKUP($M98,サマリ_メンバ!$A$7:$Q$446,6,FALSE)&amp;"")</f>
        <v>MFデザイン</v>
      </c>
      <c r="D98" s="295" t="str">
        <f>IF(ISBLANK($M98),"",VLOOKUP($M98,サマリ_メンバ!$A$7:$Q$446,7,FALSE)&amp;"")</f>
        <v>テーマ対応</v>
      </c>
      <c r="E98" s="295" t="str">
        <f>IF(ISBLANK($M98),"",VLOOKUP($M98,サマリ_メンバ!$A$7:$Q$446,8,FALSE)&amp;"")</f>
        <v>内部改善</v>
      </c>
      <c r="F98" s="295" t="str">
        <f>IF(ISBLANK($M98),"",VLOOKUP($M98,サマリ_メンバ!$A$7:$Q$446,9,FALSE)&amp;"")</f>
        <v>必須</v>
      </c>
      <c r="G98" s="295" t="str">
        <f>IF(ISBLANK($M98),"",VLOOKUP($M98,サマリ_メンバ!$A$7:$Q$446,10,FALSE)&amp;"")</f>
        <v/>
      </c>
      <c r="H98" s="295" t="str">
        <f>IF(ISBLANK($M98),"",VLOOKUP($M98,サマリ_メンバ!$A$7:$Q$446,11,FALSE)&amp;"")</f>
        <v/>
      </c>
      <c r="I98" s="295" t="str">
        <f>IF(ISBLANK($M98),"",VLOOKUP($M98,サマリ_メンバ!$A$7:$Q$446,12,FALSE)&amp;"")</f>
        <v/>
      </c>
      <c r="J98" s="295" t="str">
        <f>IF(ISBLANK($M98),"",VLOOKUP($M98,サマリ_メンバ!$A$7:$Q$446,13,FALSE)&amp;"")</f>
        <v/>
      </c>
      <c r="K98" s="295" t="str">
        <f>IF(ISBLANK($M98),"",VLOOKUP($M98,サマリ_メンバ!$A$7:$Q$446,14,FALSE)&amp;"")</f>
        <v/>
      </c>
      <c r="L98" s="295" t="str">
        <f>IF(ISBLANK($M98),"",VLOOKUP($M98,サマリ_メンバ!$A$7:$Q$446,15,FALSE)&amp;"")</f>
        <v>-</v>
      </c>
      <c r="M98" s="133" t="s">
        <v>600</v>
      </c>
      <c r="N98" s="295" t="str">
        <f>IF(ISBLANK($M98),"",VLOOKUP(M98,サマリ_メンバ!$A$7:$Q$446,17,FALSE))</f>
        <v>[営業店フロント]JS仕様書更新</v>
      </c>
      <c r="O98" s="72">
        <f t="shared" ca="1" si="9"/>
        <v>0</v>
      </c>
      <c r="P98" s="90"/>
      <c r="Q98" s="281">
        <f ca="1">IF(ISBLANK($M98),"-",IF($C$2&amp;$D$2="当月MW","-",SUMIFS(INDIRECT($B$2&amp;$C$2&amp;$D$2),INDIRECT(Q$5),Q$6,サマリ_メンバ!$P$7:$P$446,$M98)))</f>
        <v>0</v>
      </c>
      <c r="R98" s="281">
        <f ca="1">IF(ISBLANK($M98),"-",IF($C$2&amp;$D$2="当月MW","-",SUMIFS(INDIRECT($B$2&amp;$C$2&amp;$D$2),INDIRECT(R$5),R$6,サマリ_メンバ!$P$7:$P$446,$M98)))</f>
        <v>0</v>
      </c>
      <c r="S98" s="281">
        <f ca="1">IF(ISBLANK($M98),"-",IF($C$2&amp;$D$2="当月MW","-",SUMIFS(INDIRECT($B$2&amp;$C$2&amp;$D$2),INDIRECT(S$5),S$6,サマリ_メンバ!$P$7:$P$446,$M98)))</f>
        <v>0</v>
      </c>
      <c r="T98" s="281">
        <f ca="1">IF(ISBLANK($M98),"-",IF($C$2&amp;$D$2="当月MW","-",SUMIFS(INDIRECT($B$2&amp;$C$2&amp;$D$2),INDIRECT(T$5),T$6,サマリ_メンバ!$P$7:$P$446,$M98)))</f>
        <v>0</v>
      </c>
      <c r="U98" s="80"/>
      <c r="V98" s="281">
        <f ca="1">IF(ISBLANK($M98),"-",IF($C$2&amp;$D$2="当月MW","-",SUMIFS(INDIRECT($B$2&amp;$C$2&amp;$D$2),INDIRECT(V$5),V$6,サマリ_メンバ!$P$7:$P$446,$M98)))</f>
        <v>0</v>
      </c>
      <c r="W98" s="281">
        <f ca="1">IF(ISBLANK($M98),"-",IF($C$2&amp;$D$2="当月MW","-",SUMIFS(INDIRECT($B$2&amp;$C$2&amp;$D$2),INDIRECT(W$5),W$6,サマリ_メンバ!$P$7:$P$446,$M98)))</f>
        <v>0</v>
      </c>
      <c r="X98" s="281">
        <f ca="1">IF(ISBLANK($M98),"-",IF($C$2&amp;$D$2="当月MW","-",SUMIFS(INDIRECT($B$2&amp;$C$2&amp;$D$2),INDIRECT(X$5),X$6,サマリ_メンバ!$P$7:$P$446,$M98)))</f>
        <v>0</v>
      </c>
      <c r="Y98" s="281">
        <f ca="1">IF(ISBLANK($M98),"-",IF($C$2&amp;$D$2="当月MW","-",SUMIFS(INDIRECT($B$2&amp;$C$2&amp;$D$2),INDIRECT(Y$5),Y$6,サマリ_メンバ!$P$7:$P$446,$M98)))</f>
        <v>0</v>
      </c>
      <c r="Z98" s="281">
        <f ca="1">IF(ISBLANK($M98),"-",IF($C$2&amp;$D$2="当月MW","-",SUMIFS(INDIRECT($B$2&amp;$C$2&amp;$D$2),INDIRECT(Z$5),Z$6,サマリ_メンバ!$P$7:$P$446,$M98)))</f>
        <v>0</v>
      </c>
      <c r="AA98" s="281">
        <f ca="1">IF(ISBLANK($M98),"-",IF($C$2&amp;$D$2="当月MW","-",SUMIFS(INDIRECT($B$2&amp;$C$2&amp;$D$2),INDIRECT(AA$5),AA$6,サマリ_メンバ!$P$7:$P$446,$M98)))</f>
        <v>0</v>
      </c>
      <c r="AB98" s="281">
        <f ca="1">IF(ISBLANK($M98),"-",IF($C$2&amp;$D$2="当月MW","-",SUMIFS(INDIRECT($B$2&amp;$C$2&amp;$D$2),INDIRECT(AB$5),AB$6,サマリ_メンバ!$P$7:$P$446,$M98)))</f>
        <v>0</v>
      </c>
      <c r="AC98" s="281">
        <f ca="1">IF(ISBLANK($M98),"-",IF($C$2&amp;$D$2="当月MW","-",SUMIFS(INDIRECT($B$2&amp;$C$2&amp;$D$2),INDIRECT(AC$5),AC$6,サマリ_メンバ!$P$7:$P$446,$M98)))</f>
        <v>0</v>
      </c>
      <c r="AD98" s="281">
        <f ca="1">IF(ISBLANK($M98),"-",IF($C$2&amp;$D$2="当月MW","-",SUMIFS(INDIRECT($B$2&amp;$C$2&amp;$D$2),INDIRECT(AD$5),AD$6,サマリ_メンバ!$P$7:$P$446,$M98)))</f>
        <v>0</v>
      </c>
      <c r="AE98" s="281">
        <f ca="1">IF(ISBLANK($M98),"-",IF($C$2&amp;$D$2="当月MW","-",SUMIFS(INDIRECT($B$2&amp;$C$2&amp;$D$2),INDIRECT(AE$5),AE$6,サマリ_メンバ!$P$7:$P$446,$M98)))</f>
        <v>0</v>
      </c>
      <c r="AF98" s="281">
        <f ca="1">IF(ISBLANK($M98),"-",IF($C$2&amp;$D$2="当月MW","-",SUMIFS(INDIRECT($B$2&amp;$C$2&amp;$D$2),INDIRECT(AF$5),AF$6,サマリ_メンバ!$P$7:$P$446,$M98)))</f>
        <v>0</v>
      </c>
      <c r="AG98" s="281">
        <f ca="1">IF(ISBLANK($M98),"-",IF($C$2&amp;$D$2="当月MW","-",SUMIFS(INDIRECT($B$2&amp;$C$2&amp;$D$2),INDIRECT(AG$5),AG$6,サマリ_メンバ!$P$7:$P$446,$M98)))</f>
        <v>0</v>
      </c>
      <c r="AH98" s="281">
        <f ca="1">IF(ISBLANK($M98),"-",IF($C$2&amp;$D$2="当月MW","-",SUMIFS(INDIRECT($B$2&amp;$C$2&amp;$D$2),INDIRECT(AH$5),AH$6,サマリ_メンバ!$P$7:$P$446,$M98)))</f>
        <v>0</v>
      </c>
      <c r="AI98" s="59"/>
    </row>
    <row r="99" spans="1:35" ht="28.5">
      <c r="A99" s="240">
        <f t="shared" si="8"/>
        <v>92</v>
      </c>
      <c r="B99" s="295" t="str">
        <f>IF(ISBLANK($M99),"",VLOOKUP($M99,サマリ_メンバ!$A$7:$Q$446,5,FALSE))</f>
        <v>STAR_MF</v>
      </c>
      <c r="C99" s="295" t="str">
        <f>IF(ISBLANK($M99),"",VLOOKUP($M99,サマリ_メンバ!$A$7:$Q$446,6,FALSE)&amp;"")</f>
        <v>MFデザイン</v>
      </c>
      <c r="D99" s="295" t="str">
        <f>IF(ISBLANK($M99),"",VLOOKUP($M99,サマリ_メンバ!$A$7:$Q$446,7,FALSE)&amp;"")</f>
        <v>テーマ対応</v>
      </c>
      <c r="E99" s="295" t="str">
        <f>IF(ISBLANK($M99),"",VLOOKUP($M99,サマリ_メンバ!$A$7:$Q$446,8,FALSE)&amp;"")</f>
        <v>新規</v>
      </c>
      <c r="F99" s="295" t="str">
        <f>IF(ISBLANK($M99),"",VLOOKUP($M99,サマリ_メンバ!$A$7:$Q$446,9,FALSE)&amp;"")</f>
        <v/>
      </c>
      <c r="G99" s="295" t="str">
        <f>IF(ISBLANK($M99),"",VLOOKUP($M99,サマリ_メンバ!$A$7:$Q$446,10,FALSE)&amp;"")</f>
        <v/>
      </c>
      <c r="H99" s="295" t="str">
        <f>IF(ISBLANK($M99),"",VLOOKUP($M99,サマリ_メンバ!$A$7:$Q$446,11,FALSE)&amp;"")</f>
        <v/>
      </c>
      <c r="I99" s="295" t="str">
        <f>IF(ISBLANK($M99),"",VLOOKUP($M99,サマリ_メンバ!$A$7:$Q$446,12,FALSE)&amp;"")</f>
        <v/>
      </c>
      <c r="J99" s="295" t="str">
        <f>IF(ISBLANK($M99),"",VLOOKUP($M99,サマリ_メンバ!$A$7:$Q$446,13,FALSE)&amp;"")</f>
        <v/>
      </c>
      <c r="K99" s="295" t="str">
        <f>IF(ISBLANK($M99),"",VLOOKUP($M99,サマリ_メンバ!$A$7:$Q$446,14,FALSE)&amp;"")</f>
        <v/>
      </c>
      <c r="L99" s="295" t="str">
        <f>IF(ISBLANK($M99),"",VLOOKUP($M99,サマリ_メンバ!$A$7:$Q$446,15,FALSE)&amp;"")</f>
        <v>-</v>
      </c>
      <c r="M99" s="133" t="s">
        <v>681</v>
      </c>
      <c r="N99" s="295" t="str">
        <f>IF(ISBLANK($M99),"",VLOOKUP(M99,サマリ_メンバ!$A$7:$Q$446,17,FALSE))</f>
        <v>MFリノベ：デザインチームの進め方</v>
      </c>
      <c r="O99" s="72">
        <f t="shared" ca="1" si="9"/>
        <v>0</v>
      </c>
      <c r="P99" s="90"/>
      <c r="Q99" s="281">
        <f ca="1">IF(ISBLANK($M99),"-",IF($C$2&amp;$D$2="当月MW","-",SUMIFS(INDIRECT($B$2&amp;$C$2&amp;$D$2),INDIRECT(Q$5),Q$6,サマリ_メンバ!$P$7:$P$446,$M99)))</f>
        <v>0</v>
      </c>
      <c r="R99" s="281">
        <f ca="1">IF(ISBLANK($M99),"-",IF($C$2&amp;$D$2="当月MW","-",SUMIFS(INDIRECT($B$2&amp;$C$2&amp;$D$2),INDIRECT(R$5),R$6,サマリ_メンバ!$P$7:$P$446,$M99)))</f>
        <v>0</v>
      </c>
      <c r="S99" s="281">
        <f ca="1">IF(ISBLANK($M99),"-",IF($C$2&amp;$D$2="当月MW","-",SUMIFS(INDIRECT($B$2&amp;$C$2&amp;$D$2),INDIRECT(S$5),S$6,サマリ_メンバ!$P$7:$P$446,$M99)))</f>
        <v>0</v>
      </c>
      <c r="T99" s="281">
        <f ca="1">IF(ISBLANK($M99),"-",IF($C$2&amp;$D$2="当月MW","-",SUMIFS(INDIRECT($B$2&amp;$C$2&amp;$D$2),INDIRECT(T$5),T$6,サマリ_メンバ!$P$7:$P$446,$M99)))</f>
        <v>0</v>
      </c>
      <c r="U99" s="80"/>
      <c r="V99" s="281">
        <f ca="1">IF(ISBLANK($M99),"-",IF($C$2&amp;$D$2="当月MW","-",SUMIFS(INDIRECT($B$2&amp;$C$2&amp;$D$2),INDIRECT(V$5),V$6,サマリ_メンバ!$P$7:$P$446,$M99)))</f>
        <v>0</v>
      </c>
      <c r="W99" s="281">
        <f ca="1">IF(ISBLANK($M99),"-",IF($C$2&amp;$D$2="当月MW","-",SUMIFS(INDIRECT($B$2&amp;$C$2&amp;$D$2),INDIRECT(W$5),W$6,サマリ_メンバ!$P$7:$P$446,$M99)))</f>
        <v>0</v>
      </c>
      <c r="X99" s="281">
        <f ca="1">IF(ISBLANK($M99),"-",IF($C$2&amp;$D$2="当月MW","-",SUMIFS(INDIRECT($B$2&amp;$C$2&amp;$D$2),INDIRECT(X$5),X$6,サマリ_メンバ!$P$7:$P$446,$M99)))</f>
        <v>0</v>
      </c>
      <c r="Y99" s="281">
        <f ca="1">IF(ISBLANK($M99),"-",IF($C$2&amp;$D$2="当月MW","-",SUMIFS(INDIRECT($B$2&amp;$C$2&amp;$D$2),INDIRECT(Y$5),Y$6,サマリ_メンバ!$P$7:$P$446,$M99)))</f>
        <v>0</v>
      </c>
      <c r="Z99" s="281">
        <f ca="1">IF(ISBLANK($M99),"-",IF($C$2&amp;$D$2="当月MW","-",SUMIFS(INDIRECT($B$2&amp;$C$2&amp;$D$2),INDIRECT(Z$5),Z$6,サマリ_メンバ!$P$7:$P$446,$M99)))</f>
        <v>0</v>
      </c>
      <c r="AA99" s="281">
        <f ca="1">IF(ISBLANK($M99),"-",IF($C$2&amp;$D$2="当月MW","-",SUMIFS(INDIRECT($B$2&amp;$C$2&amp;$D$2),INDIRECT(AA$5),AA$6,サマリ_メンバ!$P$7:$P$446,$M99)))</f>
        <v>0</v>
      </c>
      <c r="AB99" s="281">
        <f ca="1">IF(ISBLANK($M99),"-",IF($C$2&amp;$D$2="当月MW","-",SUMIFS(INDIRECT($B$2&amp;$C$2&amp;$D$2),INDIRECT(AB$5),AB$6,サマリ_メンバ!$P$7:$P$446,$M99)))</f>
        <v>0</v>
      </c>
      <c r="AC99" s="281">
        <f ca="1">IF(ISBLANK($M99),"-",IF($C$2&amp;$D$2="当月MW","-",SUMIFS(INDIRECT($B$2&amp;$C$2&amp;$D$2),INDIRECT(AC$5),AC$6,サマリ_メンバ!$P$7:$P$446,$M99)))</f>
        <v>0</v>
      </c>
      <c r="AD99" s="281">
        <f ca="1">IF(ISBLANK($M99),"-",IF($C$2&amp;$D$2="当月MW","-",SUMIFS(INDIRECT($B$2&amp;$C$2&amp;$D$2),INDIRECT(AD$5),AD$6,サマリ_メンバ!$P$7:$P$446,$M99)))</f>
        <v>0</v>
      </c>
      <c r="AE99" s="281">
        <f ca="1">IF(ISBLANK($M99),"-",IF($C$2&amp;$D$2="当月MW","-",SUMIFS(INDIRECT($B$2&amp;$C$2&amp;$D$2),INDIRECT(AE$5),AE$6,サマリ_メンバ!$P$7:$P$446,$M99)))</f>
        <v>0</v>
      </c>
      <c r="AF99" s="281">
        <f ca="1">IF(ISBLANK($M99),"-",IF($C$2&amp;$D$2="当月MW","-",SUMIFS(INDIRECT($B$2&amp;$C$2&amp;$D$2),INDIRECT(AF$5),AF$6,サマリ_メンバ!$P$7:$P$446,$M99)))</f>
        <v>0</v>
      </c>
      <c r="AG99" s="281">
        <f ca="1">IF(ISBLANK($M99),"-",IF($C$2&amp;$D$2="当月MW","-",SUMIFS(INDIRECT($B$2&amp;$C$2&amp;$D$2),INDIRECT(AG$5),AG$6,サマリ_メンバ!$P$7:$P$446,$M99)))</f>
        <v>0</v>
      </c>
      <c r="AH99" s="281">
        <f ca="1">IF(ISBLANK($M99),"-",IF($C$2&amp;$D$2="当月MW","-",SUMIFS(INDIRECT($B$2&amp;$C$2&amp;$D$2),INDIRECT(AH$5),AH$6,サマリ_メンバ!$P$7:$P$446,$M99)))</f>
        <v>0</v>
      </c>
      <c r="AI99" s="59"/>
    </row>
    <row r="100" spans="1:35" ht="28.5">
      <c r="A100" s="240">
        <f t="shared" si="8"/>
        <v>93</v>
      </c>
      <c r="B100" s="295" t="str">
        <f>IF(ISBLANK($M100),"",VLOOKUP($M100,サマリ_メンバ!$A$7:$Q$446,5,FALSE))</f>
        <v>STAR_MF</v>
      </c>
      <c r="C100" s="295" t="str">
        <f>IF(ISBLANK($M100),"",VLOOKUP($M100,サマリ_メンバ!$A$7:$Q$446,6,FALSE)&amp;"")</f>
        <v>MFデザイン</v>
      </c>
      <c r="D100" s="295" t="str">
        <f>IF(ISBLANK($M100),"",VLOOKUP($M100,サマリ_メンバ!$A$7:$Q$446,7,FALSE)&amp;"")</f>
        <v>エンハンス</v>
      </c>
      <c r="E100" s="295" t="str">
        <f>IF(ISBLANK($M100),"",VLOOKUP($M100,サマリ_メンバ!$A$7:$Q$446,8,FALSE)&amp;"")</f>
        <v>調査・問合せ</v>
      </c>
      <c r="F100" s="295" t="str">
        <f>IF(ISBLANK($M100),"",VLOOKUP($M100,サマリ_メンバ!$A$7:$Q$446,9,FALSE)&amp;"")</f>
        <v/>
      </c>
      <c r="G100" s="295" t="str">
        <f>IF(ISBLANK($M100),"",VLOOKUP($M100,サマリ_メンバ!$A$7:$Q$446,10,FALSE)&amp;"")</f>
        <v/>
      </c>
      <c r="H100" s="295" t="str">
        <f>IF(ISBLANK($M100),"",VLOOKUP($M100,サマリ_メンバ!$A$7:$Q$446,11,FALSE)&amp;"")</f>
        <v/>
      </c>
      <c r="I100" s="295" t="str">
        <f>IF(ISBLANK($M100),"",VLOOKUP($M100,サマリ_メンバ!$A$7:$Q$446,12,FALSE)&amp;"")</f>
        <v/>
      </c>
      <c r="J100" s="295" t="str">
        <f>IF(ISBLANK($M100),"",VLOOKUP($M100,サマリ_メンバ!$A$7:$Q$446,13,FALSE)&amp;"")</f>
        <v/>
      </c>
      <c r="K100" s="295" t="str">
        <f>IF(ISBLANK($M100),"",VLOOKUP($M100,サマリ_メンバ!$A$7:$Q$446,14,FALSE)&amp;"")</f>
        <v/>
      </c>
      <c r="L100" s="295" t="str">
        <f>IF(ISBLANK($M100),"",VLOOKUP($M100,サマリ_メンバ!$A$7:$Q$446,15,FALSE)&amp;"")</f>
        <v>-</v>
      </c>
      <c r="M100" s="133" t="s">
        <v>1092</v>
      </c>
      <c r="N100" s="295" t="str">
        <f>IF(ISBLANK($M100),"",VLOOKUP(M100,サマリ_メンバ!$A$7:$Q$446,17,FALSE))</f>
        <v>[Webフォント]アイコンが表示されない</v>
      </c>
      <c r="O100" s="72">
        <f t="shared" ca="1" si="9"/>
        <v>0</v>
      </c>
      <c r="P100" s="90"/>
      <c r="Q100" s="281">
        <f ca="1">IF(ISBLANK($M100),"-",IF($C$2&amp;$D$2="当月MW","-",SUMIFS(INDIRECT($B$2&amp;$C$2&amp;$D$2),INDIRECT(Q$5),Q$6,サマリ_メンバ!$P$7:$P$446,$M100)))</f>
        <v>0</v>
      </c>
      <c r="R100" s="281">
        <f ca="1">IF(ISBLANK($M100),"-",IF($C$2&amp;$D$2="当月MW","-",SUMIFS(INDIRECT($B$2&amp;$C$2&amp;$D$2),INDIRECT(R$5),R$6,サマリ_メンバ!$P$7:$P$446,$M100)))</f>
        <v>0</v>
      </c>
      <c r="S100" s="281">
        <f ca="1">IF(ISBLANK($M100),"-",IF($C$2&amp;$D$2="当月MW","-",SUMIFS(INDIRECT($B$2&amp;$C$2&amp;$D$2),INDIRECT(S$5),S$6,サマリ_メンバ!$P$7:$P$446,$M100)))</f>
        <v>0</v>
      </c>
      <c r="T100" s="281">
        <f ca="1">IF(ISBLANK($M100),"-",IF($C$2&amp;$D$2="当月MW","-",SUMIFS(INDIRECT($B$2&amp;$C$2&amp;$D$2),INDIRECT(T$5),T$6,サマリ_メンバ!$P$7:$P$446,$M100)))</f>
        <v>0</v>
      </c>
      <c r="U100" s="80"/>
      <c r="V100" s="281">
        <f ca="1">IF(ISBLANK($M100),"-",IF($C$2&amp;$D$2="当月MW","-",SUMIFS(INDIRECT($B$2&amp;$C$2&amp;$D$2),INDIRECT(V$5),V$6,サマリ_メンバ!$P$7:$P$446,$M100)))</f>
        <v>0</v>
      </c>
      <c r="W100" s="281">
        <f ca="1">IF(ISBLANK($M100),"-",IF($C$2&amp;$D$2="当月MW","-",SUMIFS(INDIRECT($B$2&amp;$C$2&amp;$D$2),INDIRECT(W$5),W$6,サマリ_メンバ!$P$7:$P$446,$M100)))</f>
        <v>0</v>
      </c>
      <c r="X100" s="281">
        <f ca="1">IF(ISBLANK($M100),"-",IF($C$2&amp;$D$2="当月MW","-",SUMIFS(INDIRECT($B$2&amp;$C$2&amp;$D$2),INDIRECT(X$5),X$6,サマリ_メンバ!$P$7:$P$446,$M100)))</f>
        <v>0</v>
      </c>
      <c r="Y100" s="281">
        <f ca="1">IF(ISBLANK($M100),"-",IF($C$2&amp;$D$2="当月MW","-",SUMIFS(INDIRECT($B$2&amp;$C$2&amp;$D$2),INDIRECT(Y$5),Y$6,サマリ_メンバ!$P$7:$P$446,$M100)))</f>
        <v>0</v>
      </c>
      <c r="Z100" s="281">
        <f ca="1">IF(ISBLANK($M100),"-",IF($C$2&amp;$D$2="当月MW","-",SUMIFS(INDIRECT($B$2&amp;$C$2&amp;$D$2),INDIRECT(Z$5),Z$6,サマリ_メンバ!$P$7:$P$446,$M100)))</f>
        <v>0</v>
      </c>
      <c r="AA100" s="281">
        <f ca="1">IF(ISBLANK($M100),"-",IF($C$2&amp;$D$2="当月MW","-",SUMIFS(INDIRECT($B$2&amp;$C$2&amp;$D$2),INDIRECT(AA$5),AA$6,サマリ_メンバ!$P$7:$P$446,$M100)))</f>
        <v>0</v>
      </c>
      <c r="AB100" s="281">
        <f ca="1">IF(ISBLANK($M100),"-",IF($C$2&amp;$D$2="当月MW","-",SUMIFS(INDIRECT($B$2&amp;$C$2&amp;$D$2),INDIRECT(AB$5),AB$6,サマリ_メンバ!$P$7:$P$446,$M100)))</f>
        <v>0</v>
      </c>
      <c r="AC100" s="281">
        <f ca="1">IF(ISBLANK($M100),"-",IF($C$2&amp;$D$2="当月MW","-",SUMIFS(INDIRECT($B$2&amp;$C$2&amp;$D$2),INDIRECT(AC$5),AC$6,サマリ_メンバ!$P$7:$P$446,$M100)))</f>
        <v>0</v>
      </c>
      <c r="AD100" s="281">
        <f ca="1">IF(ISBLANK($M100),"-",IF($C$2&amp;$D$2="当月MW","-",SUMIFS(INDIRECT($B$2&amp;$C$2&amp;$D$2),INDIRECT(AD$5),AD$6,サマリ_メンバ!$P$7:$P$446,$M100)))</f>
        <v>0</v>
      </c>
      <c r="AE100" s="281">
        <f ca="1">IF(ISBLANK($M100),"-",IF($C$2&amp;$D$2="当月MW","-",SUMIFS(INDIRECT($B$2&amp;$C$2&amp;$D$2),INDIRECT(AE$5),AE$6,サマリ_メンバ!$P$7:$P$446,$M100)))</f>
        <v>0</v>
      </c>
      <c r="AF100" s="281">
        <f ca="1">IF(ISBLANK($M100),"-",IF($C$2&amp;$D$2="当月MW","-",SUMIFS(INDIRECT($B$2&amp;$C$2&amp;$D$2),INDIRECT(AF$5),AF$6,サマリ_メンバ!$P$7:$P$446,$M100)))</f>
        <v>0</v>
      </c>
      <c r="AG100" s="281">
        <f ca="1">IF(ISBLANK($M100),"-",IF($C$2&amp;$D$2="当月MW","-",SUMIFS(INDIRECT($B$2&amp;$C$2&amp;$D$2),INDIRECT(AG$5),AG$6,サマリ_メンバ!$P$7:$P$446,$M100)))</f>
        <v>0</v>
      </c>
      <c r="AH100" s="281">
        <f ca="1">IF(ISBLANK($M100),"-",IF($C$2&amp;$D$2="当月MW","-",SUMIFS(INDIRECT($B$2&amp;$C$2&amp;$D$2),INDIRECT(AH$5),AH$6,サマリ_メンバ!$P$7:$P$446,$M100)))</f>
        <v>0</v>
      </c>
      <c r="AI100" s="59"/>
    </row>
    <row r="101" spans="1:35" ht="28.5">
      <c r="A101" s="240">
        <f t="shared" si="8"/>
        <v>94</v>
      </c>
      <c r="B101" s="295" t="str">
        <f>IF(ISBLANK($M101),"",VLOOKUP($M101,サマリ_メンバ!$A$7:$Q$446,5,FALSE))</f>
        <v>STAR_MF</v>
      </c>
      <c r="C101" s="295" t="str">
        <f>IF(ISBLANK($M101),"",VLOOKUP($M101,サマリ_メンバ!$A$7:$Q$446,6,FALSE)&amp;"")</f>
        <v>MFデザイン</v>
      </c>
      <c r="D101" s="295" t="str">
        <f>IF(ISBLANK($M101),"",VLOOKUP($M101,サマリ_メンバ!$A$7:$Q$446,7,FALSE)&amp;"")</f>
        <v>ASP標準版</v>
      </c>
      <c r="E101" s="295" t="str">
        <f>IF(ISBLANK($M101),"",VLOOKUP($M101,サマリ_メンバ!$A$7:$Q$446,8,FALSE)&amp;"")</f>
        <v>内部改善</v>
      </c>
      <c r="F101" s="295" t="str">
        <f>IF(ISBLANK($M101),"",VLOOKUP($M101,サマリ_メンバ!$A$7:$Q$446,9,FALSE)&amp;"")</f>
        <v>必須</v>
      </c>
      <c r="G101" s="295" t="str">
        <f>IF(ISBLANK($M101),"",VLOOKUP($M101,サマリ_メンバ!$A$7:$Q$446,10,FALSE)&amp;"")</f>
        <v/>
      </c>
      <c r="H101" s="295" t="str">
        <f>IF(ISBLANK($M101),"",VLOOKUP($M101,サマリ_メンバ!$A$7:$Q$446,11,FALSE)&amp;"")</f>
        <v/>
      </c>
      <c r="I101" s="295" t="str">
        <f>IF(ISBLANK($M101),"",VLOOKUP($M101,サマリ_メンバ!$A$7:$Q$446,12,FALSE)&amp;"")</f>
        <v/>
      </c>
      <c r="J101" s="295" t="str">
        <f>IF(ISBLANK($M101),"",VLOOKUP($M101,サマリ_メンバ!$A$7:$Q$446,13,FALSE)&amp;"")</f>
        <v/>
      </c>
      <c r="K101" s="295" t="str">
        <f>IF(ISBLANK($M101),"",VLOOKUP($M101,サマリ_メンバ!$A$7:$Q$446,14,FALSE)&amp;"")</f>
        <v/>
      </c>
      <c r="L101" s="295" t="str">
        <f>IF(ISBLANK($M101),"",VLOOKUP($M101,サマリ_メンバ!$A$7:$Q$446,15,FALSE)&amp;"")</f>
        <v>-</v>
      </c>
      <c r="M101" s="133" t="s">
        <v>1179</v>
      </c>
      <c r="N101" s="295" t="str">
        <f>IF(ISBLANK($M101),"",VLOOKUP(M101,サマリ_メンバ!$A$7:$Q$446,17,FALSE))</f>
        <v>残画面のHTML化（56画面）</v>
      </c>
      <c r="O101" s="72">
        <f t="shared" ca="1" si="9"/>
        <v>0</v>
      </c>
      <c r="P101" s="90"/>
      <c r="Q101" s="281">
        <f ca="1">IF(ISBLANK($M101),"-",IF($C$2&amp;$D$2="当月MW","-",SUMIFS(INDIRECT($B$2&amp;$C$2&amp;$D$2),INDIRECT(Q$5),Q$6,サマリ_メンバ!$P$7:$P$446,$M101)))</f>
        <v>0</v>
      </c>
      <c r="R101" s="281">
        <f ca="1">IF(ISBLANK($M101),"-",IF($C$2&amp;$D$2="当月MW","-",SUMIFS(INDIRECT($B$2&amp;$C$2&amp;$D$2),INDIRECT(R$5),R$6,サマリ_メンバ!$P$7:$P$446,$M101)))</f>
        <v>0</v>
      </c>
      <c r="S101" s="281">
        <f ca="1">IF(ISBLANK($M101),"-",IF($C$2&amp;$D$2="当月MW","-",SUMIFS(INDIRECT($B$2&amp;$C$2&amp;$D$2),INDIRECT(S$5),S$6,サマリ_メンバ!$P$7:$P$446,$M101)))</f>
        <v>0</v>
      </c>
      <c r="T101" s="281">
        <f ca="1">IF(ISBLANK($M101),"-",IF($C$2&amp;$D$2="当月MW","-",SUMIFS(INDIRECT($B$2&amp;$C$2&amp;$D$2),INDIRECT(T$5),T$6,サマリ_メンバ!$P$7:$P$446,$M101)))</f>
        <v>0</v>
      </c>
      <c r="U101" s="80"/>
      <c r="V101" s="281">
        <f ca="1">IF(ISBLANK($M101),"-",IF($C$2&amp;$D$2="当月MW","-",SUMIFS(INDIRECT($B$2&amp;$C$2&amp;$D$2),INDIRECT(V$5),V$6,サマリ_メンバ!$P$7:$P$446,$M101)))</f>
        <v>0</v>
      </c>
      <c r="W101" s="281">
        <f ca="1">IF(ISBLANK($M101),"-",IF($C$2&amp;$D$2="当月MW","-",SUMIFS(INDIRECT($B$2&amp;$C$2&amp;$D$2),INDIRECT(W$5),W$6,サマリ_メンバ!$P$7:$P$446,$M101)))</f>
        <v>0</v>
      </c>
      <c r="X101" s="281">
        <f ca="1">IF(ISBLANK($M101),"-",IF($C$2&amp;$D$2="当月MW","-",SUMIFS(INDIRECT($B$2&amp;$C$2&amp;$D$2),INDIRECT(X$5),X$6,サマリ_メンバ!$P$7:$P$446,$M101)))</f>
        <v>0</v>
      </c>
      <c r="Y101" s="281">
        <f ca="1">IF(ISBLANK($M101),"-",IF($C$2&amp;$D$2="当月MW","-",SUMIFS(INDIRECT($B$2&amp;$C$2&amp;$D$2),INDIRECT(Y$5),Y$6,サマリ_メンバ!$P$7:$P$446,$M101)))</f>
        <v>0</v>
      </c>
      <c r="Z101" s="281">
        <f ca="1">IF(ISBLANK($M101),"-",IF($C$2&amp;$D$2="当月MW","-",SUMIFS(INDIRECT($B$2&amp;$C$2&amp;$D$2),INDIRECT(Z$5),Z$6,サマリ_メンバ!$P$7:$P$446,$M101)))</f>
        <v>0</v>
      </c>
      <c r="AA101" s="281">
        <f ca="1">IF(ISBLANK($M101),"-",IF($C$2&amp;$D$2="当月MW","-",SUMIFS(INDIRECT($B$2&amp;$C$2&amp;$D$2),INDIRECT(AA$5),AA$6,サマリ_メンバ!$P$7:$P$446,$M101)))</f>
        <v>0</v>
      </c>
      <c r="AB101" s="281">
        <f ca="1">IF(ISBLANK($M101),"-",IF($C$2&amp;$D$2="当月MW","-",SUMIFS(INDIRECT($B$2&amp;$C$2&amp;$D$2),INDIRECT(AB$5),AB$6,サマリ_メンバ!$P$7:$P$446,$M101)))</f>
        <v>0</v>
      </c>
      <c r="AC101" s="281">
        <f ca="1">IF(ISBLANK($M101),"-",IF($C$2&amp;$D$2="当月MW","-",SUMIFS(INDIRECT($B$2&amp;$C$2&amp;$D$2),INDIRECT(AC$5),AC$6,サマリ_メンバ!$P$7:$P$446,$M101)))</f>
        <v>0</v>
      </c>
      <c r="AD101" s="281">
        <f ca="1">IF(ISBLANK($M101),"-",IF($C$2&amp;$D$2="当月MW","-",SUMIFS(INDIRECT($B$2&amp;$C$2&amp;$D$2),INDIRECT(AD$5),AD$6,サマリ_メンバ!$P$7:$P$446,$M101)))</f>
        <v>0</v>
      </c>
      <c r="AE101" s="281">
        <f ca="1">IF(ISBLANK($M101),"-",IF($C$2&amp;$D$2="当月MW","-",SUMIFS(INDIRECT($B$2&amp;$C$2&amp;$D$2),INDIRECT(AE$5),AE$6,サマリ_メンバ!$P$7:$P$446,$M101)))</f>
        <v>0</v>
      </c>
      <c r="AF101" s="281">
        <f ca="1">IF(ISBLANK($M101),"-",IF($C$2&amp;$D$2="当月MW","-",SUMIFS(INDIRECT($B$2&amp;$C$2&amp;$D$2),INDIRECT(AF$5),AF$6,サマリ_メンバ!$P$7:$P$446,$M101)))</f>
        <v>0</v>
      </c>
      <c r="AG101" s="281">
        <f ca="1">IF(ISBLANK($M101),"-",IF($C$2&amp;$D$2="当月MW","-",SUMIFS(INDIRECT($B$2&amp;$C$2&amp;$D$2),INDIRECT(AG$5),AG$6,サマリ_メンバ!$P$7:$P$446,$M101)))</f>
        <v>0</v>
      </c>
      <c r="AH101" s="281">
        <f ca="1">IF(ISBLANK($M101),"-",IF($C$2&amp;$D$2="当月MW","-",SUMIFS(INDIRECT($B$2&amp;$C$2&amp;$D$2),INDIRECT(AH$5),AH$6,サマリ_メンバ!$P$7:$P$446,$M101)))</f>
        <v>0</v>
      </c>
      <c r="AI101" s="59"/>
    </row>
    <row r="102" spans="1:35" ht="28.5">
      <c r="A102" s="240">
        <f t="shared" si="8"/>
        <v>95</v>
      </c>
      <c r="B102" s="295" t="str">
        <f>IF(ISBLANK($M102),"",VLOOKUP($M102,サマリ_メンバ!$A$7:$Q$446,5,FALSE))</f>
        <v>STAR_MF</v>
      </c>
      <c r="C102" s="295" t="str">
        <f>IF(ISBLANK($M102),"",VLOOKUP($M102,サマリ_メンバ!$A$7:$Q$446,6,FALSE)&amp;"")</f>
        <v>MFデザイン</v>
      </c>
      <c r="D102" s="295" t="str">
        <f>IF(ISBLANK($M102),"",VLOOKUP($M102,サマリ_メンバ!$A$7:$Q$446,7,FALSE)&amp;"")</f>
        <v>ASP標準版</v>
      </c>
      <c r="E102" s="295" t="str">
        <f>IF(ISBLANK($M102),"",VLOOKUP($M102,サマリ_メンバ!$A$7:$Q$446,8,FALSE)&amp;"")</f>
        <v>障害_自責</v>
      </c>
      <c r="F102" s="295" t="str">
        <f>IF(ISBLANK($M102),"",VLOOKUP($M102,サマリ_メンバ!$A$7:$Q$446,9,FALSE)&amp;"")</f>
        <v>不備</v>
      </c>
      <c r="G102" s="295" t="str">
        <f>IF(ISBLANK($M102),"",VLOOKUP($M102,サマリ_メンバ!$A$7:$Q$446,10,FALSE)&amp;"")</f>
        <v/>
      </c>
      <c r="H102" s="295" t="str">
        <f>IF(ISBLANK($M102),"",VLOOKUP($M102,サマリ_メンバ!$A$7:$Q$446,11,FALSE)&amp;"")</f>
        <v/>
      </c>
      <c r="I102" s="295" t="str">
        <f>IF(ISBLANK($M102),"",VLOOKUP($M102,サマリ_メンバ!$A$7:$Q$446,12,FALSE)&amp;"")</f>
        <v/>
      </c>
      <c r="J102" s="295" t="str">
        <f>IF(ISBLANK($M102),"",VLOOKUP($M102,サマリ_メンバ!$A$7:$Q$446,13,FALSE)&amp;"")</f>
        <v/>
      </c>
      <c r="K102" s="295" t="str">
        <f>IF(ISBLANK($M102),"",VLOOKUP($M102,サマリ_メンバ!$A$7:$Q$446,14,FALSE)&amp;"")</f>
        <v/>
      </c>
      <c r="L102" s="295" t="str">
        <f>IF(ISBLANK($M102),"",VLOOKUP($M102,サマリ_メンバ!$A$7:$Q$446,15,FALSE)&amp;"")</f>
        <v>-</v>
      </c>
      <c r="M102" s="133" t="s">
        <v>1188</v>
      </c>
      <c r="N102" s="295" t="str">
        <f>IF(ISBLANK($M102),"",VLOOKUP(M102,サマリ_メンバ!$A$7:$Q$446,17,FALSE))</f>
        <v>ASP標準版既存不備対応</v>
      </c>
      <c r="O102" s="72">
        <f t="shared" ca="1" si="9"/>
        <v>0</v>
      </c>
      <c r="P102" s="90"/>
      <c r="Q102" s="281">
        <f ca="1">IF(ISBLANK($M102),"-",IF($C$2&amp;$D$2="当月MW","-",SUMIFS(INDIRECT($B$2&amp;$C$2&amp;$D$2),INDIRECT(Q$5),Q$6,サマリ_メンバ!$P$7:$P$446,$M102)))</f>
        <v>0</v>
      </c>
      <c r="R102" s="281">
        <f ca="1">IF(ISBLANK($M102),"-",IF($C$2&amp;$D$2="当月MW","-",SUMIFS(INDIRECT($B$2&amp;$C$2&amp;$D$2),INDIRECT(R$5),R$6,サマリ_メンバ!$P$7:$P$446,$M102)))</f>
        <v>0</v>
      </c>
      <c r="S102" s="281">
        <f ca="1">IF(ISBLANK($M102),"-",IF($C$2&amp;$D$2="当月MW","-",SUMIFS(INDIRECT($B$2&amp;$C$2&amp;$D$2),INDIRECT(S$5),S$6,サマリ_メンバ!$P$7:$P$446,$M102)))</f>
        <v>0</v>
      </c>
      <c r="T102" s="281">
        <f ca="1">IF(ISBLANK($M102),"-",IF($C$2&amp;$D$2="当月MW","-",SUMIFS(INDIRECT($B$2&amp;$C$2&amp;$D$2),INDIRECT(T$5),T$6,サマリ_メンバ!$P$7:$P$446,$M102)))</f>
        <v>0</v>
      </c>
      <c r="U102" s="80"/>
      <c r="V102" s="281">
        <f ca="1">IF(ISBLANK($M102),"-",IF($C$2&amp;$D$2="当月MW","-",SUMIFS(INDIRECT($B$2&amp;$C$2&amp;$D$2),INDIRECT(V$5),V$6,サマリ_メンバ!$P$7:$P$446,$M102)))</f>
        <v>0</v>
      </c>
      <c r="W102" s="281">
        <f ca="1">IF(ISBLANK($M102),"-",IF($C$2&amp;$D$2="当月MW","-",SUMIFS(INDIRECT($B$2&amp;$C$2&amp;$D$2),INDIRECT(W$5),W$6,サマリ_メンバ!$P$7:$P$446,$M102)))</f>
        <v>0</v>
      </c>
      <c r="X102" s="281">
        <f ca="1">IF(ISBLANK($M102),"-",IF($C$2&amp;$D$2="当月MW","-",SUMIFS(INDIRECT($B$2&amp;$C$2&amp;$D$2),INDIRECT(X$5),X$6,サマリ_メンバ!$P$7:$P$446,$M102)))</f>
        <v>0</v>
      </c>
      <c r="Y102" s="281">
        <f ca="1">IF(ISBLANK($M102),"-",IF($C$2&amp;$D$2="当月MW","-",SUMIFS(INDIRECT($B$2&amp;$C$2&amp;$D$2),INDIRECT(Y$5),Y$6,サマリ_メンバ!$P$7:$P$446,$M102)))</f>
        <v>0</v>
      </c>
      <c r="Z102" s="281">
        <f ca="1">IF(ISBLANK($M102),"-",IF($C$2&amp;$D$2="当月MW","-",SUMIFS(INDIRECT($B$2&amp;$C$2&amp;$D$2),INDIRECT(Z$5),Z$6,サマリ_メンバ!$P$7:$P$446,$M102)))</f>
        <v>0</v>
      </c>
      <c r="AA102" s="281">
        <f ca="1">IF(ISBLANK($M102),"-",IF($C$2&amp;$D$2="当月MW","-",SUMIFS(INDIRECT($B$2&amp;$C$2&amp;$D$2),INDIRECT(AA$5),AA$6,サマリ_メンバ!$P$7:$P$446,$M102)))</f>
        <v>0</v>
      </c>
      <c r="AB102" s="281">
        <f ca="1">IF(ISBLANK($M102),"-",IF($C$2&amp;$D$2="当月MW","-",SUMIFS(INDIRECT($B$2&amp;$C$2&amp;$D$2),INDIRECT(AB$5),AB$6,サマリ_メンバ!$P$7:$P$446,$M102)))</f>
        <v>0</v>
      </c>
      <c r="AC102" s="281">
        <f ca="1">IF(ISBLANK($M102),"-",IF($C$2&amp;$D$2="当月MW","-",SUMIFS(INDIRECT($B$2&amp;$C$2&amp;$D$2),INDIRECT(AC$5),AC$6,サマリ_メンバ!$P$7:$P$446,$M102)))</f>
        <v>0</v>
      </c>
      <c r="AD102" s="281">
        <f ca="1">IF(ISBLANK($M102),"-",IF($C$2&amp;$D$2="当月MW","-",SUMIFS(INDIRECT($B$2&amp;$C$2&amp;$D$2),INDIRECT(AD$5),AD$6,サマリ_メンバ!$P$7:$P$446,$M102)))</f>
        <v>0</v>
      </c>
      <c r="AE102" s="281">
        <f ca="1">IF(ISBLANK($M102),"-",IF($C$2&amp;$D$2="当月MW","-",SUMIFS(INDIRECT($B$2&amp;$C$2&amp;$D$2),INDIRECT(AE$5),AE$6,サマリ_メンバ!$P$7:$P$446,$M102)))</f>
        <v>0</v>
      </c>
      <c r="AF102" s="281">
        <f ca="1">IF(ISBLANK($M102),"-",IF($C$2&amp;$D$2="当月MW","-",SUMIFS(INDIRECT($B$2&amp;$C$2&amp;$D$2),INDIRECT(AF$5),AF$6,サマリ_メンバ!$P$7:$P$446,$M102)))</f>
        <v>0</v>
      </c>
      <c r="AG102" s="281">
        <f ca="1">IF(ISBLANK($M102),"-",IF($C$2&amp;$D$2="当月MW","-",SUMIFS(INDIRECT($B$2&amp;$C$2&amp;$D$2),INDIRECT(AG$5),AG$6,サマリ_メンバ!$P$7:$P$446,$M102)))</f>
        <v>0</v>
      </c>
      <c r="AH102" s="281">
        <f ca="1">IF(ISBLANK($M102),"-",IF($C$2&amp;$D$2="当月MW","-",SUMIFS(INDIRECT($B$2&amp;$C$2&amp;$D$2),INDIRECT(AH$5),AH$6,サマリ_メンバ!$P$7:$P$446,$M102)))</f>
        <v>0</v>
      </c>
      <c r="AI102" s="59"/>
    </row>
    <row r="103" spans="1:35" ht="28.5">
      <c r="A103" s="240">
        <f t="shared" si="8"/>
        <v>96</v>
      </c>
      <c r="B103" s="295" t="str">
        <f>IF(ISBLANK($M103),"",VLOOKUP($M103,サマリ_メンバ!$A$7:$Q$446,5,FALSE))</f>
        <v>STAR_MF</v>
      </c>
      <c r="C103" s="295" t="str">
        <f>IF(ISBLANK($M103),"",VLOOKUP($M103,サマリ_メンバ!$A$7:$Q$446,6,FALSE)&amp;"")</f>
        <v>MFデザイン</v>
      </c>
      <c r="D103" s="295" t="str">
        <f>IF(ISBLANK($M103),"",VLOOKUP($M103,サマリ_メンバ!$A$7:$Q$446,7,FALSE)&amp;"")</f>
        <v>環境・ライブラリ</v>
      </c>
      <c r="E103" s="295" t="str">
        <f>IF(ISBLANK($M103),"",VLOOKUP($M103,サマリ_メンバ!$A$7:$Q$446,8,FALSE)&amp;"")</f>
        <v>内部改善</v>
      </c>
      <c r="F103" s="295" t="str">
        <f>IF(ISBLANK($M103),"",VLOOKUP($M103,サマリ_メンバ!$A$7:$Q$446,9,FALSE)&amp;"")</f>
        <v>必須</v>
      </c>
      <c r="G103" s="295" t="str">
        <f>IF(ISBLANK($M103),"",VLOOKUP($M103,サマリ_メンバ!$A$7:$Q$446,10,FALSE)&amp;"")</f>
        <v/>
      </c>
      <c r="H103" s="295" t="str">
        <f>IF(ISBLANK($M103),"",VLOOKUP($M103,サマリ_メンバ!$A$7:$Q$446,11,FALSE)&amp;"")</f>
        <v/>
      </c>
      <c r="I103" s="295" t="str">
        <f>IF(ISBLANK($M103),"",VLOOKUP($M103,サマリ_メンバ!$A$7:$Q$446,12,FALSE)&amp;"")</f>
        <v/>
      </c>
      <c r="J103" s="295" t="str">
        <f>IF(ISBLANK($M103),"",VLOOKUP($M103,サマリ_メンバ!$A$7:$Q$446,13,FALSE)&amp;"")</f>
        <v/>
      </c>
      <c r="K103" s="295" t="str">
        <f>IF(ISBLANK($M103),"",VLOOKUP($M103,サマリ_メンバ!$A$7:$Q$446,14,FALSE)&amp;"")</f>
        <v/>
      </c>
      <c r="L103" s="295" t="str">
        <f>IF(ISBLANK($M103),"",VLOOKUP($M103,サマリ_メンバ!$A$7:$Q$446,15,FALSE)&amp;"")</f>
        <v>-</v>
      </c>
      <c r="M103" s="133" t="s">
        <v>1190</v>
      </c>
      <c r="N103" s="295" t="str">
        <f>IF(ISBLANK($M103),"",VLOOKUP(M103,サマリ_メンバ!$A$7:$Q$446,17,FALSE))</f>
        <v>MF保証環境に準じた検証環境の見直し</v>
      </c>
      <c r="O103" s="72">
        <f t="shared" ca="1" si="9"/>
        <v>0</v>
      </c>
      <c r="P103" s="90"/>
      <c r="Q103" s="281">
        <f ca="1">IF(ISBLANK($M103),"-",IF($C$2&amp;$D$2="当月MW","-",SUMIFS(INDIRECT($B$2&amp;$C$2&amp;$D$2),INDIRECT(Q$5),Q$6,サマリ_メンバ!$P$7:$P$446,$M103)))</f>
        <v>0</v>
      </c>
      <c r="R103" s="281">
        <f ca="1">IF(ISBLANK($M103),"-",IF($C$2&amp;$D$2="当月MW","-",SUMIFS(INDIRECT($B$2&amp;$C$2&amp;$D$2),INDIRECT(R$5),R$6,サマリ_メンバ!$P$7:$P$446,$M103)))</f>
        <v>0</v>
      </c>
      <c r="S103" s="281">
        <f ca="1">IF(ISBLANK($M103),"-",IF($C$2&amp;$D$2="当月MW","-",SUMIFS(INDIRECT($B$2&amp;$C$2&amp;$D$2),INDIRECT(S$5),S$6,サマリ_メンバ!$P$7:$P$446,$M103)))</f>
        <v>0</v>
      </c>
      <c r="T103" s="281">
        <f ca="1">IF(ISBLANK($M103),"-",IF($C$2&amp;$D$2="当月MW","-",SUMIFS(INDIRECT($B$2&amp;$C$2&amp;$D$2),INDIRECT(T$5),T$6,サマリ_メンバ!$P$7:$P$446,$M103)))</f>
        <v>0</v>
      </c>
      <c r="U103" s="80"/>
      <c r="V103" s="281">
        <f ca="1">IF(ISBLANK($M103),"-",IF($C$2&amp;$D$2="当月MW","-",SUMIFS(INDIRECT($B$2&amp;$C$2&amp;$D$2),INDIRECT(V$5),V$6,サマリ_メンバ!$P$7:$P$446,$M103)))</f>
        <v>0</v>
      </c>
      <c r="W103" s="281">
        <f ca="1">IF(ISBLANK($M103),"-",IF($C$2&amp;$D$2="当月MW","-",SUMIFS(INDIRECT($B$2&amp;$C$2&amp;$D$2),INDIRECT(W$5),W$6,サマリ_メンバ!$P$7:$P$446,$M103)))</f>
        <v>0</v>
      </c>
      <c r="X103" s="281">
        <f ca="1">IF(ISBLANK($M103),"-",IF($C$2&amp;$D$2="当月MW","-",SUMIFS(INDIRECT($B$2&amp;$C$2&amp;$D$2),INDIRECT(X$5),X$6,サマリ_メンバ!$P$7:$P$446,$M103)))</f>
        <v>0</v>
      </c>
      <c r="Y103" s="281">
        <f ca="1">IF(ISBLANK($M103),"-",IF($C$2&amp;$D$2="当月MW","-",SUMIFS(INDIRECT($B$2&amp;$C$2&amp;$D$2),INDIRECT(Y$5),Y$6,サマリ_メンバ!$P$7:$P$446,$M103)))</f>
        <v>0</v>
      </c>
      <c r="Z103" s="281">
        <f ca="1">IF(ISBLANK($M103),"-",IF($C$2&amp;$D$2="当月MW","-",SUMIFS(INDIRECT($B$2&amp;$C$2&amp;$D$2),INDIRECT(Z$5),Z$6,サマリ_メンバ!$P$7:$P$446,$M103)))</f>
        <v>0</v>
      </c>
      <c r="AA103" s="281">
        <f ca="1">IF(ISBLANK($M103),"-",IF($C$2&amp;$D$2="当月MW","-",SUMIFS(INDIRECT($B$2&amp;$C$2&amp;$D$2),INDIRECT(AA$5),AA$6,サマリ_メンバ!$P$7:$P$446,$M103)))</f>
        <v>0</v>
      </c>
      <c r="AB103" s="281">
        <f ca="1">IF(ISBLANK($M103),"-",IF($C$2&amp;$D$2="当月MW","-",SUMIFS(INDIRECT($B$2&amp;$C$2&amp;$D$2),INDIRECT(AB$5),AB$6,サマリ_メンバ!$P$7:$P$446,$M103)))</f>
        <v>0</v>
      </c>
      <c r="AC103" s="281">
        <f ca="1">IF(ISBLANK($M103),"-",IF($C$2&amp;$D$2="当月MW","-",SUMIFS(INDIRECT($B$2&amp;$C$2&amp;$D$2),INDIRECT(AC$5),AC$6,サマリ_メンバ!$P$7:$P$446,$M103)))</f>
        <v>0</v>
      </c>
      <c r="AD103" s="281">
        <f ca="1">IF(ISBLANK($M103),"-",IF($C$2&amp;$D$2="当月MW","-",SUMIFS(INDIRECT($B$2&amp;$C$2&amp;$D$2),INDIRECT(AD$5),AD$6,サマリ_メンバ!$P$7:$P$446,$M103)))</f>
        <v>0</v>
      </c>
      <c r="AE103" s="281">
        <f ca="1">IF(ISBLANK($M103),"-",IF($C$2&amp;$D$2="当月MW","-",SUMIFS(INDIRECT($B$2&amp;$C$2&amp;$D$2),INDIRECT(AE$5),AE$6,サマリ_メンバ!$P$7:$P$446,$M103)))</f>
        <v>0</v>
      </c>
      <c r="AF103" s="281">
        <f ca="1">IF(ISBLANK($M103),"-",IF($C$2&amp;$D$2="当月MW","-",SUMIFS(INDIRECT($B$2&amp;$C$2&amp;$D$2),INDIRECT(AF$5),AF$6,サマリ_メンバ!$P$7:$P$446,$M103)))</f>
        <v>0</v>
      </c>
      <c r="AG103" s="281">
        <f ca="1">IF(ISBLANK($M103),"-",IF($C$2&amp;$D$2="当月MW","-",SUMIFS(INDIRECT($B$2&amp;$C$2&amp;$D$2),INDIRECT(AG$5),AG$6,サマリ_メンバ!$P$7:$P$446,$M103)))</f>
        <v>0</v>
      </c>
      <c r="AH103" s="281">
        <f ca="1">IF(ISBLANK($M103),"-",IF($C$2&amp;$D$2="当月MW","-",SUMIFS(INDIRECT($B$2&amp;$C$2&amp;$D$2),INDIRECT(AH$5),AH$6,サマリ_メンバ!$P$7:$P$446,$M103)))</f>
        <v>0</v>
      </c>
      <c r="AI103" s="59"/>
    </row>
    <row r="104" spans="1:35" ht="42.75">
      <c r="A104" s="240">
        <f t="shared" ref="A104:A114" si="10">ROW()-7</f>
        <v>97</v>
      </c>
      <c r="B104" s="295" t="str">
        <f>IF(ISBLANK($M104),"",VLOOKUP($M104,サマリ_メンバ!$A$7:$Q$446,5,FALSE))</f>
        <v>STAR_MF</v>
      </c>
      <c r="C104" s="295" t="str">
        <f>IF(ISBLANK($M104),"",VLOOKUP($M104,サマリ_メンバ!$A$7:$Q$446,6,FALSE)&amp;"")</f>
        <v>MFデザイン</v>
      </c>
      <c r="D104" s="295" t="str">
        <f>IF(ISBLANK($M104),"",VLOOKUP($M104,サマリ_メンバ!$A$7:$Q$446,7,FALSE)&amp;"")</f>
        <v>ホワイトモック</v>
      </c>
      <c r="E104" s="295" t="str">
        <f>IF(ISBLANK($M104),"",VLOOKUP($M104,サマリ_メンバ!$A$7:$Q$446,8,FALSE)&amp;"")</f>
        <v>新規</v>
      </c>
      <c r="F104" s="295" t="str">
        <f>IF(ISBLANK($M104),"",VLOOKUP($M104,サマリ_メンバ!$A$7:$Q$446,9,FALSE)&amp;"")</f>
        <v/>
      </c>
      <c r="G104" s="295" t="str">
        <f>IF(ISBLANK($M104),"",VLOOKUP($M104,サマリ_メンバ!$A$7:$Q$446,10,FALSE)&amp;"")</f>
        <v/>
      </c>
      <c r="H104" s="295" t="str">
        <f>IF(ISBLANK($M104),"",VLOOKUP($M104,サマリ_メンバ!$A$7:$Q$446,11,FALSE)&amp;"")</f>
        <v/>
      </c>
      <c r="I104" s="295" t="str">
        <f>IF(ISBLANK($M104),"",VLOOKUP($M104,サマリ_メンバ!$A$7:$Q$446,12,FALSE)&amp;"")</f>
        <v/>
      </c>
      <c r="J104" s="295" t="str">
        <f>IF(ISBLANK($M104),"",VLOOKUP($M104,サマリ_メンバ!$A$7:$Q$446,13,FALSE)&amp;"")</f>
        <v/>
      </c>
      <c r="K104" s="295" t="str">
        <f>IF(ISBLANK($M104),"",VLOOKUP($M104,サマリ_メンバ!$A$7:$Q$446,14,FALSE)&amp;"")</f>
        <v/>
      </c>
      <c r="L104" s="295" t="str">
        <f>IF(ISBLANK($M104),"",VLOOKUP($M104,サマリ_メンバ!$A$7:$Q$446,15,FALSE)&amp;"")</f>
        <v>2月標準</v>
      </c>
      <c r="M104" s="133" t="s">
        <v>784</v>
      </c>
      <c r="N104" s="295" t="str">
        <f>IF(ISBLANK($M104),"",VLOOKUP(M104,サマリ_メンバ!$A$7:$Q$446,17,FALSE))</f>
        <v>ホワイトモック2月版（依頼台帳No.170　2月標準RLS対応ホワイトモック取りまとめ</v>
      </c>
      <c r="O104" s="72">
        <f t="shared" ref="O104:O114" ca="1" si="11">SUM(Q104:T104)</f>
        <v>0</v>
      </c>
      <c r="P104" s="90"/>
      <c r="Q104" s="281">
        <f ca="1">IF(ISBLANK($M104),"-",IF($C$2&amp;$D$2="当月MW","-",SUMIFS(INDIRECT($B$2&amp;$C$2&amp;$D$2),INDIRECT(Q$5),Q$6,サマリ_メンバ!$P$7:$P$446,$M104)))</f>
        <v>0</v>
      </c>
      <c r="R104" s="281">
        <f ca="1">IF(ISBLANK($M104),"-",IF($C$2&amp;$D$2="当月MW","-",SUMIFS(INDIRECT($B$2&amp;$C$2&amp;$D$2),INDIRECT(R$5),R$6,サマリ_メンバ!$P$7:$P$446,$M104)))</f>
        <v>0</v>
      </c>
      <c r="S104" s="281">
        <f ca="1">IF(ISBLANK($M104),"-",IF($C$2&amp;$D$2="当月MW","-",SUMIFS(INDIRECT($B$2&amp;$C$2&amp;$D$2),INDIRECT(S$5),S$6,サマリ_メンバ!$P$7:$P$446,$M104)))</f>
        <v>0</v>
      </c>
      <c r="T104" s="281">
        <f ca="1">IF(ISBLANK($M104),"-",IF($C$2&amp;$D$2="当月MW","-",SUMIFS(INDIRECT($B$2&amp;$C$2&amp;$D$2),INDIRECT(T$5),T$6,サマリ_メンバ!$P$7:$P$446,$M104)))</f>
        <v>0</v>
      </c>
      <c r="U104" s="80"/>
      <c r="V104" s="281">
        <f ca="1">IF(ISBLANK($M104),"-",IF($C$2&amp;$D$2="当月MW","-",SUMIFS(INDIRECT($B$2&amp;$C$2&amp;$D$2),INDIRECT(V$5),V$6,サマリ_メンバ!$P$7:$P$446,$M104)))</f>
        <v>0</v>
      </c>
      <c r="W104" s="281">
        <f ca="1">IF(ISBLANK($M104),"-",IF($C$2&amp;$D$2="当月MW","-",SUMIFS(INDIRECT($B$2&amp;$C$2&amp;$D$2),INDIRECT(W$5),W$6,サマリ_メンバ!$P$7:$P$446,$M104)))</f>
        <v>0</v>
      </c>
      <c r="X104" s="281">
        <f ca="1">IF(ISBLANK($M104),"-",IF($C$2&amp;$D$2="当月MW","-",SUMIFS(INDIRECT($B$2&amp;$C$2&amp;$D$2),INDIRECT(X$5),X$6,サマリ_メンバ!$P$7:$P$446,$M104)))</f>
        <v>0</v>
      </c>
      <c r="Y104" s="281">
        <f ca="1">IF(ISBLANK($M104),"-",IF($C$2&amp;$D$2="当月MW","-",SUMIFS(INDIRECT($B$2&amp;$C$2&amp;$D$2),INDIRECT(Y$5),Y$6,サマリ_メンバ!$P$7:$P$446,$M104)))</f>
        <v>0</v>
      </c>
      <c r="Z104" s="281">
        <f ca="1">IF(ISBLANK($M104),"-",IF($C$2&amp;$D$2="当月MW","-",SUMIFS(INDIRECT($B$2&amp;$C$2&amp;$D$2),INDIRECT(Z$5),Z$6,サマリ_メンバ!$P$7:$P$446,$M104)))</f>
        <v>0</v>
      </c>
      <c r="AA104" s="281">
        <f ca="1">IF(ISBLANK($M104),"-",IF($C$2&amp;$D$2="当月MW","-",SUMIFS(INDIRECT($B$2&amp;$C$2&amp;$D$2),INDIRECT(AA$5),AA$6,サマリ_メンバ!$P$7:$P$446,$M104)))</f>
        <v>0</v>
      </c>
      <c r="AB104" s="281">
        <f ca="1">IF(ISBLANK($M104),"-",IF($C$2&amp;$D$2="当月MW","-",SUMIFS(INDIRECT($B$2&amp;$C$2&amp;$D$2),INDIRECT(AB$5),AB$6,サマリ_メンバ!$P$7:$P$446,$M104)))</f>
        <v>0</v>
      </c>
      <c r="AC104" s="281">
        <f ca="1">IF(ISBLANK($M104),"-",IF($C$2&amp;$D$2="当月MW","-",SUMIFS(INDIRECT($B$2&amp;$C$2&amp;$D$2),INDIRECT(AC$5),AC$6,サマリ_メンバ!$P$7:$P$446,$M104)))</f>
        <v>0</v>
      </c>
      <c r="AD104" s="281">
        <f ca="1">IF(ISBLANK($M104),"-",IF($C$2&amp;$D$2="当月MW","-",SUMIFS(INDIRECT($B$2&amp;$C$2&amp;$D$2),INDIRECT(AD$5),AD$6,サマリ_メンバ!$P$7:$P$446,$M104)))</f>
        <v>0</v>
      </c>
      <c r="AE104" s="281">
        <f ca="1">IF(ISBLANK($M104),"-",IF($C$2&amp;$D$2="当月MW","-",SUMIFS(INDIRECT($B$2&amp;$C$2&amp;$D$2),INDIRECT(AE$5),AE$6,サマリ_メンバ!$P$7:$P$446,$M104)))</f>
        <v>0</v>
      </c>
      <c r="AF104" s="281">
        <f ca="1">IF(ISBLANK($M104),"-",IF($C$2&amp;$D$2="当月MW","-",SUMIFS(INDIRECT($B$2&amp;$C$2&amp;$D$2),INDIRECT(AF$5),AF$6,サマリ_メンバ!$P$7:$P$446,$M104)))</f>
        <v>0</v>
      </c>
      <c r="AG104" s="281">
        <f ca="1">IF(ISBLANK($M104),"-",IF($C$2&amp;$D$2="当月MW","-",SUMIFS(INDIRECT($B$2&amp;$C$2&amp;$D$2),INDIRECT(AG$5),AG$6,サマリ_メンバ!$P$7:$P$446,$M104)))</f>
        <v>0</v>
      </c>
      <c r="AH104" s="281">
        <f ca="1">IF(ISBLANK($M104),"-",IF($C$2&amp;$D$2="当月MW","-",SUMIFS(INDIRECT($B$2&amp;$C$2&amp;$D$2),INDIRECT(AH$5),AH$6,サマリ_メンバ!$P$7:$P$446,$M104)))</f>
        <v>0</v>
      </c>
      <c r="AI104" s="59"/>
    </row>
    <row r="105" spans="1:35" ht="28.5">
      <c r="A105" s="240">
        <f t="shared" si="10"/>
        <v>98</v>
      </c>
      <c r="B105" s="295" t="str">
        <f>IF(ISBLANK($M105),"",VLOOKUP($M105,サマリ_メンバ!$A$7:$Q$446,5,FALSE))</f>
        <v>STAR_MF</v>
      </c>
      <c r="C105" s="295" t="str">
        <f>IF(ISBLANK($M105),"",VLOOKUP($M105,サマリ_メンバ!$A$7:$Q$446,6,FALSE)&amp;"")</f>
        <v>MFデザイン</v>
      </c>
      <c r="D105" s="295" t="str">
        <f>IF(ISBLANK($M105),"",VLOOKUP($M105,サマリ_メンバ!$A$7:$Q$446,7,FALSE)&amp;"")</f>
        <v>ホワイトモック</v>
      </c>
      <c r="E105" s="295" t="str">
        <f>IF(ISBLANK($M105),"",VLOOKUP($M105,サマリ_メンバ!$A$7:$Q$446,8,FALSE)&amp;"")</f>
        <v>仕様変更</v>
      </c>
      <c r="F105" s="295" t="str">
        <f>IF(ISBLANK($M105),"",VLOOKUP($M105,サマリ_メンバ!$A$7:$Q$446,9,FALSE)&amp;"")</f>
        <v/>
      </c>
      <c r="G105" s="295" t="str">
        <f>IF(ISBLANK($M105),"",VLOOKUP($M105,サマリ_メンバ!$A$7:$Q$446,10,FALSE)&amp;"")</f>
        <v/>
      </c>
      <c r="H105" s="295" t="str">
        <f>IF(ISBLANK($M105),"",VLOOKUP($M105,サマリ_メンバ!$A$7:$Q$446,11,FALSE)&amp;"")</f>
        <v/>
      </c>
      <c r="I105" s="295" t="str">
        <f>IF(ISBLANK($M105),"",VLOOKUP($M105,サマリ_メンバ!$A$7:$Q$446,12,FALSE)&amp;"")</f>
        <v/>
      </c>
      <c r="J105" s="295" t="str">
        <f>IF(ISBLANK($M105),"",VLOOKUP($M105,サマリ_メンバ!$A$7:$Q$446,13,FALSE)&amp;"")</f>
        <v/>
      </c>
      <c r="K105" s="295" t="str">
        <f>IF(ISBLANK($M105),"",VLOOKUP($M105,サマリ_メンバ!$A$7:$Q$446,14,FALSE)&amp;"")</f>
        <v/>
      </c>
      <c r="L105" s="295" t="str">
        <f>IF(ISBLANK($M105),"",VLOOKUP($M105,サマリ_メンバ!$A$7:$Q$446,15,FALSE)&amp;"")</f>
        <v>-</v>
      </c>
      <c r="M105" s="133" t="s">
        <v>964</v>
      </c>
      <c r="N105" s="295" t="str">
        <f>IF(ISBLANK($M105),"",VLOOKUP(M105,サマリ_メンバ!$A$7:$Q$446,17,FALSE))</f>
        <v>業務チームからの指摘事項</v>
      </c>
      <c r="O105" s="72">
        <f t="shared" ca="1" si="11"/>
        <v>0</v>
      </c>
      <c r="P105" s="90"/>
      <c r="Q105" s="281">
        <f ca="1">IF(ISBLANK($M105),"-",IF($C$2&amp;$D$2="当月MW","-",SUMIFS(INDIRECT($B$2&amp;$C$2&amp;$D$2),INDIRECT(Q$5),Q$6,サマリ_メンバ!$P$7:$P$446,$M105)))</f>
        <v>0</v>
      </c>
      <c r="R105" s="281">
        <f ca="1">IF(ISBLANK($M105),"-",IF($C$2&amp;$D$2="当月MW","-",SUMIFS(INDIRECT($B$2&amp;$C$2&amp;$D$2),INDIRECT(R$5),R$6,サマリ_メンバ!$P$7:$P$446,$M105)))</f>
        <v>0</v>
      </c>
      <c r="S105" s="281">
        <f ca="1">IF(ISBLANK($M105),"-",IF($C$2&amp;$D$2="当月MW","-",SUMIFS(INDIRECT($B$2&amp;$C$2&amp;$D$2),INDIRECT(S$5),S$6,サマリ_メンバ!$P$7:$P$446,$M105)))</f>
        <v>0</v>
      </c>
      <c r="T105" s="281">
        <f ca="1">IF(ISBLANK($M105),"-",IF($C$2&amp;$D$2="当月MW","-",SUMIFS(INDIRECT($B$2&amp;$C$2&amp;$D$2),INDIRECT(T$5),T$6,サマリ_メンバ!$P$7:$P$446,$M105)))</f>
        <v>0</v>
      </c>
      <c r="U105" s="80"/>
      <c r="V105" s="281">
        <f ca="1">IF(ISBLANK($M105),"-",IF($C$2&amp;$D$2="当月MW","-",SUMIFS(INDIRECT($B$2&amp;$C$2&amp;$D$2),INDIRECT(V$5),V$6,サマリ_メンバ!$P$7:$P$446,$M105)))</f>
        <v>0</v>
      </c>
      <c r="W105" s="281">
        <f ca="1">IF(ISBLANK($M105),"-",IF($C$2&amp;$D$2="当月MW","-",SUMIFS(INDIRECT($B$2&amp;$C$2&amp;$D$2),INDIRECT(W$5),W$6,サマリ_メンバ!$P$7:$P$446,$M105)))</f>
        <v>0</v>
      </c>
      <c r="X105" s="281">
        <f ca="1">IF(ISBLANK($M105),"-",IF($C$2&amp;$D$2="当月MW","-",SUMIFS(INDIRECT($B$2&amp;$C$2&amp;$D$2),INDIRECT(X$5),X$6,サマリ_メンバ!$P$7:$P$446,$M105)))</f>
        <v>0</v>
      </c>
      <c r="Y105" s="281">
        <f ca="1">IF(ISBLANK($M105),"-",IF($C$2&amp;$D$2="当月MW","-",SUMIFS(INDIRECT($B$2&amp;$C$2&amp;$D$2),INDIRECT(Y$5),Y$6,サマリ_メンバ!$P$7:$P$446,$M105)))</f>
        <v>0</v>
      </c>
      <c r="Z105" s="281">
        <f ca="1">IF(ISBLANK($M105),"-",IF($C$2&amp;$D$2="当月MW","-",SUMIFS(INDIRECT($B$2&amp;$C$2&amp;$D$2),INDIRECT(Z$5),Z$6,サマリ_メンバ!$P$7:$P$446,$M105)))</f>
        <v>0</v>
      </c>
      <c r="AA105" s="281">
        <f ca="1">IF(ISBLANK($M105),"-",IF($C$2&amp;$D$2="当月MW","-",SUMIFS(INDIRECT($B$2&amp;$C$2&amp;$D$2),INDIRECT(AA$5),AA$6,サマリ_メンバ!$P$7:$P$446,$M105)))</f>
        <v>0</v>
      </c>
      <c r="AB105" s="281">
        <f ca="1">IF(ISBLANK($M105),"-",IF($C$2&amp;$D$2="当月MW","-",SUMIFS(INDIRECT($B$2&amp;$C$2&amp;$D$2),INDIRECT(AB$5),AB$6,サマリ_メンバ!$P$7:$P$446,$M105)))</f>
        <v>0</v>
      </c>
      <c r="AC105" s="281">
        <f ca="1">IF(ISBLANK($M105),"-",IF($C$2&amp;$D$2="当月MW","-",SUMIFS(INDIRECT($B$2&amp;$C$2&amp;$D$2),INDIRECT(AC$5),AC$6,サマリ_メンバ!$P$7:$P$446,$M105)))</f>
        <v>0</v>
      </c>
      <c r="AD105" s="281">
        <f ca="1">IF(ISBLANK($M105),"-",IF($C$2&amp;$D$2="当月MW","-",SUMIFS(INDIRECT($B$2&amp;$C$2&amp;$D$2),INDIRECT(AD$5),AD$6,サマリ_メンバ!$P$7:$P$446,$M105)))</f>
        <v>0</v>
      </c>
      <c r="AE105" s="281">
        <f ca="1">IF(ISBLANK($M105),"-",IF($C$2&amp;$D$2="当月MW","-",SUMIFS(INDIRECT($B$2&amp;$C$2&amp;$D$2),INDIRECT(AE$5),AE$6,サマリ_メンバ!$P$7:$P$446,$M105)))</f>
        <v>0</v>
      </c>
      <c r="AF105" s="281">
        <f ca="1">IF(ISBLANK($M105),"-",IF($C$2&amp;$D$2="当月MW","-",SUMIFS(INDIRECT($B$2&amp;$C$2&amp;$D$2),INDIRECT(AF$5),AF$6,サマリ_メンバ!$P$7:$P$446,$M105)))</f>
        <v>0</v>
      </c>
      <c r="AG105" s="281">
        <f ca="1">IF(ISBLANK($M105),"-",IF($C$2&amp;$D$2="当月MW","-",SUMIFS(INDIRECT($B$2&amp;$C$2&amp;$D$2),INDIRECT(AG$5),AG$6,サマリ_メンバ!$P$7:$P$446,$M105)))</f>
        <v>0</v>
      </c>
      <c r="AH105" s="281">
        <f ca="1">IF(ISBLANK($M105),"-",IF($C$2&amp;$D$2="当月MW","-",SUMIFS(INDIRECT($B$2&amp;$C$2&amp;$D$2),INDIRECT(AH$5),AH$6,サマリ_メンバ!$P$7:$P$446,$M105)))</f>
        <v>0</v>
      </c>
      <c r="AI105" s="59"/>
    </row>
    <row r="106" spans="1:35" ht="28.5">
      <c r="A106" s="240">
        <f t="shared" si="10"/>
        <v>99</v>
      </c>
      <c r="B106" s="295" t="str">
        <f>IF(ISBLANK($M106),"",VLOOKUP($M106,サマリ_メンバ!$A$7:$Q$446,5,FALSE))</f>
        <v>STAR_MF</v>
      </c>
      <c r="C106" s="295" t="str">
        <f>IF(ISBLANK($M106),"",VLOOKUP($M106,サマリ_メンバ!$A$7:$Q$446,6,FALSE)&amp;"")</f>
        <v>MFデザイン</v>
      </c>
      <c r="D106" s="295" t="str">
        <f>IF(ISBLANK($M106),"",VLOOKUP($M106,サマリ_メンバ!$A$7:$Q$446,7,FALSE)&amp;"")</f>
        <v>ホワイトモック</v>
      </c>
      <c r="E106" s="295" t="str">
        <f>IF(ISBLANK($M106),"",VLOOKUP($M106,サマリ_メンバ!$A$7:$Q$446,8,FALSE)&amp;"")</f>
        <v>新規</v>
      </c>
      <c r="F106" s="295" t="str">
        <f>IF(ISBLANK($M106),"",VLOOKUP($M106,サマリ_メンバ!$A$7:$Q$446,9,FALSE)&amp;"")</f>
        <v/>
      </c>
      <c r="G106" s="295" t="str">
        <f>IF(ISBLANK($M106),"",VLOOKUP($M106,サマリ_メンバ!$A$7:$Q$446,10,FALSE)&amp;"")</f>
        <v/>
      </c>
      <c r="H106" s="295" t="str">
        <f>IF(ISBLANK($M106),"",VLOOKUP($M106,サマリ_メンバ!$A$7:$Q$446,11,FALSE)&amp;"")</f>
        <v/>
      </c>
      <c r="I106" s="295" t="str">
        <f>IF(ISBLANK($M106),"",VLOOKUP($M106,サマリ_メンバ!$A$7:$Q$446,12,FALSE)&amp;"")</f>
        <v/>
      </c>
      <c r="J106" s="295" t="str">
        <f>IF(ISBLANK($M106),"",VLOOKUP($M106,サマリ_メンバ!$A$7:$Q$446,13,FALSE)&amp;"")</f>
        <v/>
      </c>
      <c r="K106" s="295" t="str">
        <f>IF(ISBLANK($M106),"",VLOOKUP($M106,サマリ_メンバ!$A$7:$Q$446,14,FALSE)&amp;"")</f>
        <v/>
      </c>
      <c r="L106" s="295" t="str">
        <f>IF(ISBLANK($M106),"",VLOOKUP($M106,サマリ_メンバ!$A$7:$Q$446,15,FALSE)&amp;"")</f>
        <v>-</v>
      </c>
      <c r="M106" s="133" t="s">
        <v>853</v>
      </c>
      <c r="N106" s="295" t="str">
        <f>IF(ISBLANK($M106),"",VLOOKUP(M106,サマリ_メンバ!$A$7:$Q$446,17,FALSE))</f>
        <v>TKTNホワイトモック</v>
      </c>
      <c r="O106" s="72">
        <f t="shared" ca="1" si="11"/>
        <v>0</v>
      </c>
      <c r="P106" s="90"/>
      <c r="Q106" s="281">
        <f ca="1">IF(ISBLANK($M106),"-",IF($C$2&amp;$D$2="当月MW","-",SUMIFS(INDIRECT($B$2&amp;$C$2&amp;$D$2),INDIRECT(Q$5),Q$6,サマリ_メンバ!$P$7:$P$446,$M106)))</f>
        <v>0</v>
      </c>
      <c r="R106" s="281">
        <f ca="1">IF(ISBLANK($M106),"-",IF($C$2&amp;$D$2="当月MW","-",SUMIFS(INDIRECT($B$2&amp;$C$2&amp;$D$2),INDIRECT(R$5),R$6,サマリ_メンバ!$P$7:$P$446,$M106)))</f>
        <v>0</v>
      </c>
      <c r="S106" s="281">
        <f ca="1">IF(ISBLANK($M106),"-",IF($C$2&amp;$D$2="当月MW","-",SUMIFS(INDIRECT($B$2&amp;$C$2&amp;$D$2),INDIRECT(S$5),S$6,サマリ_メンバ!$P$7:$P$446,$M106)))</f>
        <v>0</v>
      </c>
      <c r="T106" s="281">
        <f ca="1">IF(ISBLANK($M106),"-",IF($C$2&amp;$D$2="当月MW","-",SUMIFS(INDIRECT($B$2&amp;$C$2&amp;$D$2),INDIRECT(T$5),T$6,サマリ_メンバ!$P$7:$P$446,$M106)))</f>
        <v>0</v>
      </c>
      <c r="U106" s="80"/>
      <c r="V106" s="281">
        <f ca="1">IF(ISBLANK($M106),"-",IF($C$2&amp;$D$2="当月MW","-",SUMIFS(INDIRECT($B$2&amp;$C$2&amp;$D$2),INDIRECT(V$5),V$6,サマリ_メンバ!$P$7:$P$446,$M106)))</f>
        <v>0</v>
      </c>
      <c r="W106" s="281">
        <f ca="1">IF(ISBLANK($M106),"-",IF($C$2&amp;$D$2="当月MW","-",SUMIFS(INDIRECT($B$2&amp;$C$2&amp;$D$2),INDIRECT(W$5),W$6,サマリ_メンバ!$P$7:$P$446,$M106)))</f>
        <v>0</v>
      </c>
      <c r="X106" s="281">
        <f ca="1">IF(ISBLANK($M106),"-",IF($C$2&amp;$D$2="当月MW","-",SUMIFS(INDIRECT($B$2&amp;$C$2&amp;$D$2),INDIRECT(X$5),X$6,サマリ_メンバ!$P$7:$P$446,$M106)))</f>
        <v>0</v>
      </c>
      <c r="Y106" s="281">
        <f ca="1">IF(ISBLANK($M106),"-",IF($C$2&amp;$D$2="当月MW","-",SUMIFS(INDIRECT($B$2&amp;$C$2&amp;$D$2),INDIRECT(Y$5),Y$6,サマリ_メンバ!$P$7:$P$446,$M106)))</f>
        <v>0</v>
      </c>
      <c r="Z106" s="281">
        <f ca="1">IF(ISBLANK($M106),"-",IF($C$2&amp;$D$2="当月MW","-",SUMIFS(INDIRECT($B$2&amp;$C$2&amp;$D$2),INDIRECT(Z$5),Z$6,サマリ_メンバ!$P$7:$P$446,$M106)))</f>
        <v>0</v>
      </c>
      <c r="AA106" s="281">
        <f ca="1">IF(ISBLANK($M106),"-",IF($C$2&amp;$D$2="当月MW","-",SUMIFS(INDIRECT($B$2&amp;$C$2&amp;$D$2),INDIRECT(AA$5),AA$6,サマリ_メンバ!$P$7:$P$446,$M106)))</f>
        <v>0</v>
      </c>
      <c r="AB106" s="281">
        <f ca="1">IF(ISBLANK($M106),"-",IF($C$2&amp;$D$2="当月MW","-",SUMIFS(INDIRECT($B$2&amp;$C$2&amp;$D$2),INDIRECT(AB$5),AB$6,サマリ_メンバ!$P$7:$P$446,$M106)))</f>
        <v>0</v>
      </c>
      <c r="AC106" s="281">
        <f ca="1">IF(ISBLANK($M106),"-",IF($C$2&amp;$D$2="当月MW","-",SUMIFS(INDIRECT($B$2&amp;$C$2&amp;$D$2),INDIRECT(AC$5),AC$6,サマリ_メンバ!$P$7:$P$446,$M106)))</f>
        <v>0</v>
      </c>
      <c r="AD106" s="281">
        <f ca="1">IF(ISBLANK($M106),"-",IF($C$2&amp;$D$2="当月MW","-",SUMIFS(INDIRECT($B$2&amp;$C$2&amp;$D$2),INDIRECT(AD$5),AD$6,サマリ_メンバ!$P$7:$P$446,$M106)))</f>
        <v>0</v>
      </c>
      <c r="AE106" s="281">
        <f ca="1">IF(ISBLANK($M106),"-",IF($C$2&amp;$D$2="当月MW","-",SUMIFS(INDIRECT($B$2&amp;$C$2&amp;$D$2),INDIRECT(AE$5),AE$6,サマリ_メンバ!$P$7:$P$446,$M106)))</f>
        <v>0</v>
      </c>
      <c r="AF106" s="281">
        <f ca="1">IF(ISBLANK($M106),"-",IF($C$2&amp;$D$2="当月MW","-",SUMIFS(INDIRECT($B$2&amp;$C$2&amp;$D$2),INDIRECT(AF$5),AF$6,サマリ_メンバ!$P$7:$P$446,$M106)))</f>
        <v>0</v>
      </c>
      <c r="AG106" s="281">
        <f ca="1">IF(ISBLANK($M106),"-",IF($C$2&amp;$D$2="当月MW","-",SUMIFS(INDIRECT($B$2&amp;$C$2&amp;$D$2),INDIRECT(AG$5),AG$6,サマリ_メンバ!$P$7:$P$446,$M106)))</f>
        <v>0</v>
      </c>
      <c r="AH106" s="281">
        <f ca="1">IF(ISBLANK($M106),"-",IF($C$2&amp;$D$2="当月MW","-",SUMIFS(INDIRECT($B$2&amp;$C$2&amp;$D$2),INDIRECT(AH$5),AH$6,サマリ_メンバ!$P$7:$P$446,$M106)))</f>
        <v>0</v>
      </c>
      <c r="AI106" s="59"/>
    </row>
    <row r="107" spans="1:35" ht="28.5">
      <c r="A107" s="240">
        <f t="shared" si="10"/>
        <v>100</v>
      </c>
      <c r="B107" s="295" t="str">
        <f>IF(ISBLANK($M107),"",VLOOKUP($M107,サマリ_メンバ!$A$7:$Q$446,5,FALSE))</f>
        <v>STAR_MF</v>
      </c>
      <c r="C107" s="295" t="str">
        <f>IF(ISBLANK($M107),"",VLOOKUP($M107,サマリ_メンバ!$A$7:$Q$446,6,FALSE)&amp;"")</f>
        <v>MFデザイン</v>
      </c>
      <c r="D107" s="295" t="str">
        <f>IF(ISBLANK($M107),"",VLOOKUP($M107,サマリ_メンバ!$A$7:$Q$446,7,FALSE)&amp;"")</f>
        <v>管理</v>
      </c>
      <c r="E107" s="295" t="str">
        <f>IF(ISBLANK($M107),"",VLOOKUP($M107,サマリ_メンバ!$A$7:$Q$446,8,FALSE)&amp;"")</f>
        <v/>
      </c>
      <c r="F107" s="295" t="str">
        <f>IF(ISBLANK($M107),"",VLOOKUP($M107,サマリ_メンバ!$A$7:$Q$446,9,FALSE)&amp;"")</f>
        <v/>
      </c>
      <c r="G107" s="295" t="str">
        <f>IF(ISBLANK($M107),"",VLOOKUP($M107,サマリ_メンバ!$A$7:$Q$446,10,FALSE)&amp;"")</f>
        <v/>
      </c>
      <c r="H107" s="295" t="str">
        <f>IF(ISBLANK($M107),"",VLOOKUP($M107,サマリ_メンバ!$A$7:$Q$446,11,FALSE)&amp;"")</f>
        <v/>
      </c>
      <c r="I107" s="295" t="str">
        <f>IF(ISBLANK($M107),"",VLOOKUP($M107,サマリ_メンバ!$A$7:$Q$446,12,FALSE)&amp;"")</f>
        <v/>
      </c>
      <c r="J107" s="295" t="str">
        <f>IF(ISBLANK($M107),"",VLOOKUP($M107,サマリ_メンバ!$A$7:$Q$446,13,FALSE)&amp;"")</f>
        <v/>
      </c>
      <c r="K107" s="295" t="str">
        <f>IF(ISBLANK($M107),"",VLOOKUP($M107,サマリ_メンバ!$A$7:$Q$446,14,FALSE)&amp;"")</f>
        <v/>
      </c>
      <c r="L107" s="295" t="str">
        <f>IF(ISBLANK($M107),"",VLOOKUP($M107,サマリ_メンバ!$A$7:$Q$446,15,FALSE)&amp;"")</f>
        <v>-</v>
      </c>
      <c r="M107" s="133" t="s">
        <v>908</v>
      </c>
      <c r="N107" s="295" t="str">
        <f>IF(ISBLANK($M107),"",VLOOKUP(M107,サマリ_メンバ!$A$7:$Q$446,17,FALSE))</f>
        <v>隈元さんの受け入れ・研修</v>
      </c>
      <c r="O107" s="72">
        <f t="shared" ca="1" si="11"/>
        <v>0</v>
      </c>
      <c r="P107" s="91"/>
      <c r="Q107" s="281">
        <f ca="1">IF(ISBLANK($M107),"-",IF($C$2&amp;$D$2="当月MW","-",SUMIFS(INDIRECT($B$2&amp;$C$2&amp;$D$2),INDIRECT(Q$5),Q$6,サマリ_メンバ!$P$7:$P$446,$M107)))</f>
        <v>0</v>
      </c>
      <c r="R107" s="281">
        <f ca="1">IF(ISBLANK($M107),"-",IF($C$2&amp;$D$2="当月MW","-",SUMIFS(INDIRECT($B$2&amp;$C$2&amp;$D$2),INDIRECT(R$5),R$6,サマリ_メンバ!$P$7:$P$446,$M107)))</f>
        <v>0</v>
      </c>
      <c r="S107" s="281">
        <f ca="1">IF(ISBLANK($M107),"-",IF($C$2&amp;$D$2="当月MW","-",SUMIFS(INDIRECT($B$2&amp;$C$2&amp;$D$2),INDIRECT(S$5),S$6,サマリ_メンバ!$P$7:$P$446,$M107)))</f>
        <v>0</v>
      </c>
      <c r="T107" s="281">
        <f ca="1">IF(ISBLANK($M107),"-",IF($C$2&amp;$D$2="当月MW","-",SUMIFS(INDIRECT($B$2&amp;$C$2&amp;$D$2),INDIRECT(T$5),T$6,サマリ_メンバ!$P$7:$P$446,$M107)))</f>
        <v>0</v>
      </c>
      <c r="U107" s="81"/>
      <c r="V107" s="281">
        <f ca="1">IF(ISBLANK($M107),"-",IF($C$2&amp;$D$2="当月MW","-",SUMIFS(INDIRECT($B$2&amp;$C$2&amp;$D$2),INDIRECT(V$5),V$6,サマリ_メンバ!$P$7:$P$446,$M107)))</f>
        <v>0</v>
      </c>
      <c r="W107" s="281">
        <f ca="1">IF(ISBLANK($M107),"-",IF($C$2&amp;$D$2="当月MW","-",SUMIFS(INDIRECT($B$2&amp;$C$2&amp;$D$2),INDIRECT(W$5),W$6,サマリ_メンバ!$P$7:$P$446,$M107)))</f>
        <v>0</v>
      </c>
      <c r="X107" s="281">
        <f ca="1">IF(ISBLANK($M107),"-",IF($C$2&amp;$D$2="当月MW","-",SUMIFS(INDIRECT($B$2&amp;$C$2&amp;$D$2),INDIRECT(X$5),X$6,サマリ_メンバ!$P$7:$P$446,$M107)))</f>
        <v>0</v>
      </c>
      <c r="Y107" s="281">
        <f ca="1">IF(ISBLANK($M107),"-",IF($C$2&amp;$D$2="当月MW","-",SUMIFS(INDIRECT($B$2&amp;$C$2&amp;$D$2),INDIRECT(Y$5),Y$6,サマリ_メンバ!$P$7:$P$446,$M107)))</f>
        <v>0</v>
      </c>
      <c r="Z107" s="281">
        <f ca="1">IF(ISBLANK($M107),"-",IF($C$2&amp;$D$2="当月MW","-",SUMIFS(INDIRECT($B$2&amp;$C$2&amp;$D$2),INDIRECT(Z$5),Z$6,サマリ_メンバ!$P$7:$P$446,$M107)))</f>
        <v>0</v>
      </c>
      <c r="AA107" s="281">
        <f ca="1">IF(ISBLANK($M107),"-",IF($C$2&amp;$D$2="当月MW","-",SUMIFS(INDIRECT($B$2&amp;$C$2&amp;$D$2),INDIRECT(AA$5),AA$6,サマリ_メンバ!$P$7:$P$446,$M107)))</f>
        <v>0</v>
      </c>
      <c r="AB107" s="281">
        <f ca="1">IF(ISBLANK($M107),"-",IF($C$2&amp;$D$2="当月MW","-",SUMIFS(INDIRECT($B$2&amp;$C$2&amp;$D$2),INDIRECT(AB$5),AB$6,サマリ_メンバ!$P$7:$P$446,$M107)))</f>
        <v>0</v>
      </c>
      <c r="AC107" s="281">
        <f ca="1">IF(ISBLANK($M107),"-",IF($C$2&amp;$D$2="当月MW","-",SUMIFS(INDIRECT($B$2&amp;$C$2&amp;$D$2),INDIRECT(AC$5),AC$6,サマリ_メンバ!$P$7:$P$446,$M107)))</f>
        <v>0</v>
      </c>
      <c r="AD107" s="281">
        <f ca="1">IF(ISBLANK($M107),"-",IF($C$2&amp;$D$2="当月MW","-",SUMIFS(INDIRECT($B$2&amp;$C$2&amp;$D$2),INDIRECT(AD$5),AD$6,サマリ_メンバ!$P$7:$P$446,$M107)))</f>
        <v>0</v>
      </c>
      <c r="AE107" s="281">
        <f ca="1">IF(ISBLANK($M107),"-",IF($C$2&amp;$D$2="当月MW","-",SUMIFS(INDIRECT($B$2&amp;$C$2&amp;$D$2),INDIRECT(AE$5),AE$6,サマリ_メンバ!$P$7:$P$446,$M107)))</f>
        <v>0</v>
      </c>
      <c r="AF107" s="281">
        <f ca="1">IF(ISBLANK($M107),"-",IF($C$2&amp;$D$2="当月MW","-",SUMIFS(INDIRECT($B$2&amp;$C$2&amp;$D$2),INDIRECT(AF$5),AF$6,サマリ_メンバ!$P$7:$P$446,$M107)))</f>
        <v>0</v>
      </c>
      <c r="AG107" s="281">
        <f ca="1">IF(ISBLANK($M107),"-",IF($C$2&amp;$D$2="当月MW","-",SUMIFS(INDIRECT($B$2&amp;$C$2&amp;$D$2),INDIRECT(AG$5),AG$6,サマリ_メンバ!$P$7:$P$446,$M107)))</f>
        <v>0</v>
      </c>
      <c r="AH107" s="281">
        <f ca="1">IF(ISBLANK($M107),"-",IF($C$2&amp;$D$2="当月MW","-",SUMIFS(INDIRECT($B$2&amp;$C$2&amp;$D$2),INDIRECT(AH$5),AH$6,サマリ_メンバ!$P$7:$P$446,$M107)))</f>
        <v>0</v>
      </c>
      <c r="AI107" s="60"/>
    </row>
    <row r="108" spans="1:35" ht="28.5">
      <c r="A108" s="240">
        <f t="shared" si="10"/>
        <v>101</v>
      </c>
      <c r="B108" s="295" t="str">
        <f>IF(ISBLANK($M108),"",VLOOKUP($M108,サマリ_メンバ!$A$7:$Q$446,5,FALSE))</f>
        <v>STAR_MF</v>
      </c>
      <c r="C108" s="295" t="str">
        <f>IF(ISBLANK($M108),"",VLOOKUP($M108,サマリ_メンバ!$A$7:$Q$446,6,FALSE)&amp;"")</f>
        <v>MFデザイン</v>
      </c>
      <c r="D108" s="295" t="str">
        <f>IF(ISBLANK($M108),"",VLOOKUP($M108,サマリ_メンバ!$A$7:$Q$446,7,FALSE)&amp;"")</f>
        <v>フロント帳票</v>
      </c>
      <c r="E108" s="295" t="str">
        <f>IF(ISBLANK($M108),"",VLOOKUP($M108,サマリ_メンバ!$A$7:$Q$446,8,FALSE)&amp;"")</f>
        <v>テーマ対応</v>
      </c>
      <c r="F108" s="295" t="str">
        <f>IF(ISBLANK($M108),"",VLOOKUP($M108,サマリ_メンバ!$A$7:$Q$446,9,FALSE)&amp;"")</f>
        <v>内部改善</v>
      </c>
      <c r="G108" s="295" t="str">
        <f>IF(ISBLANK($M108),"",VLOOKUP($M108,サマリ_メンバ!$A$7:$Q$446,10,FALSE)&amp;"")</f>
        <v>不要不急</v>
      </c>
      <c r="H108" s="295" t="str">
        <f>IF(ISBLANK($M108),"",VLOOKUP($M108,サマリ_メンバ!$A$7:$Q$446,11,FALSE)&amp;"")</f>
        <v/>
      </c>
      <c r="I108" s="295" t="str">
        <f>IF(ISBLANK($M108),"",VLOOKUP($M108,サマリ_メンバ!$A$7:$Q$446,12,FALSE)&amp;"")</f>
        <v/>
      </c>
      <c r="J108" s="295" t="str">
        <f>IF(ISBLANK($M108),"",VLOOKUP($M108,サマリ_メンバ!$A$7:$Q$446,13,FALSE)&amp;"")</f>
        <v/>
      </c>
      <c r="K108" s="295" t="str">
        <f>IF(ISBLANK($M108),"",VLOOKUP($M108,サマリ_メンバ!$A$7:$Q$446,14,FALSE)&amp;"")</f>
        <v/>
      </c>
      <c r="L108" s="295" t="str">
        <f>IF(ISBLANK($M108),"",VLOOKUP($M108,サマリ_メンバ!$A$7:$Q$446,15,FALSE)&amp;"")</f>
        <v>-</v>
      </c>
      <c r="M108" s="133" t="s">
        <v>572</v>
      </c>
      <c r="N108" s="295" t="str">
        <f>IF(ISBLANK($M108),"",VLOOKUP(M108,サマリ_メンバ!$A$7:$Q$446,17,FALSE))</f>
        <v>フロント帳票：チーム内ローテーションのための整備</v>
      </c>
      <c r="O108" s="72">
        <f t="shared" ca="1" si="11"/>
        <v>0</v>
      </c>
      <c r="P108" s="91"/>
      <c r="Q108" s="281">
        <f ca="1">IF(ISBLANK($M108),"-",IF($C$2&amp;$D$2="当月MW","-",SUMIFS(INDIRECT($B$2&amp;$C$2&amp;$D$2),INDIRECT(Q$5),Q$6,サマリ_メンバ!$P$7:$P$446,$M108)))</f>
        <v>0</v>
      </c>
      <c r="R108" s="281">
        <f ca="1">IF(ISBLANK($M108),"-",IF($C$2&amp;$D$2="当月MW","-",SUMIFS(INDIRECT($B$2&amp;$C$2&amp;$D$2),INDIRECT(R$5),R$6,サマリ_メンバ!$P$7:$P$446,$M108)))</f>
        <v>0</v>
      </c>
      <c r="S108" s="281">
        <f ca="1">IF(ISBLANK($M108),"-",IF($C$2&amp;$D$2="当月MW","-",SUMIFS(INDIRECT($B$2&amp;$C$2&amp;$D$2),INDIRECT(S$5),S$6,サマリ_メンバ!$P$7:$P$446,$M108)))</f>
        <v>0</v>
      </c>
      <c r="T108" s="281">
        <f ca="1">IF(ISBLANK($M108),"-",IF($C$2&amp;$D$2="当月MW","-",SUMIFS(INDIRECT($B$2&amp;$C$2&amp;$D$2),INDIRECT(T$5),T$6,サマリ_メンバ!$P$7:$P$446,$M108)))</f>
        <v>0</v>
      </c>
      <c r="U108" s="81"/>
      <c r="V108" s="281">
        <f ca="1">IF(ISBLANK($M108),"-",IF($C$2&amp;$D$2="当月MW","-",SUMIFS(INDIRECT($B$2&amp;$C$2&amp;$D$2),INDIRECT(V$5),V$6,サマリ_メンバ!$P$7:$P$446,$M108)))</f>
        <v>0</v>
      </c>
      <c r="W108" s="281">
        <f ca="1">IF(ISBLANK($M108),"-",IF($C$2&amp;$D$2="当月MW","-",SUMIFS(INDIRECT($B$2&amp;$C$2&amp;$D$2),INDIRECT(W$5),W$6,サマリ_メンバ!$P$7:$P$446,$M108)))</f>
        <v>0</v>
      </c>
      <c r="X108" s="281">
        <f ca="1">IF(ISBLANK($M108),"-",IF($C$2&amp;$D$2="当月MW","-",SUMIFS(INDIRECT($B$2&amp;$C$2&amp;$D$2),INDIRECT(X$5),X$6,サマリ_メンバ!$P$7:$P$446,$M108)))</f>
        <v>0</v>
      </c>
      <c r="Y108" s="281">
        <f ca="1">IF(ISBLANK($M108),"-",IF($C$2&amp;$D$2="当月MW","-",SUMIFS(INDIRECT($B$2&amp;$C$2&amp;$D$2),INDIRECT(Y$5),Y$6,サマリ_メンバ!$P$7:$P$446,$M108)))</f>
        <v>0</v>
      </c>
      <c r="Z108" s="281">
        <f ca="1">IF(ISBLANK($M108),"-",IF($C$2&amp;$D$2="当月MW","-",SUMIFS(INDIRECT($B$2&amp;$C$2&amp;$D$2),INDIRECT(Z$5),Z$6,サマリ_メンバ!$P$7:$P$446,$M108)))</f>
        <v>0</v>
      </c>
      <c r="AA108" s="281">
        <f ca="1">IF(ISBLANK($M108),"-",IF($C$2&amp;$D$2="当月MW","-",SUMIFS(INDIRECT($B$2&amp;$C$2&amp;$D$2),INDIRECT(AA$5),AA$6,サマリ_メンバ!$P$7:$P$446,$M108)))</f>
        <v>0</v>
      </c>
      <c r="AB108" s="281">
        <f ca="1">IF(ISBLANK($M108),"-",IF($C$2&amp;$D$2="当月MW","-",SUMIFS(INDIRECT($B$2&amp;$C$2&amp;$D$2),INDIRECT(AB$5),AB$6,サマリ_メンバ!$P$7:$P$446,$M108)))</f>
        <v>0</v>
      </c>
      <c r="AC108" s="281">
        <f ca="1">IF(ISBLANK($M108),"-",IF($C$2&amp;$D$2="当月MW","-",SUMIFS(INDIRECT($B$2&amp;$C$2&amp;$D$2),INDIRECT(AC$5),AC$6,サマリ_メンバ!$P$7:$P$446,$M108)))</f>
        <v>0</v>
      </c>
      <c r="AD108" s="281">
        <f ca="1">IF(ISBLANK($M108),"-",IF($C$2&amp;$D$2="当月MW","-",SUMIFS(INDIRECT($B$2&amp;$C$2&amp;$D$2),INDIRECT(AD$5),AD$6,サマリ_メンバ!$P$7:$P$446,$M108)))</f>
        <v>0</v>
      </c>
      <c r="AE108" s="281">
        <f ca="1">IF(ISBLANK($M108),"-",IF($C$2&amp;$D$2="当月MW","-",SUMIFS(INDIRECT($B$2&amp;$C$2&amp;$D$2),INDIRECT(AE$5),AE$6,サマリ_メンバ!$P$7:$P$446,$M108)))</f>
        <v>0</v>
      </c>
      <c r="AF108" s="281">
        <f ca="1">IF(ISBLANK($M108),"-",IF($C$2&amp;$D$2="当月MW","-",SUMIFS(INDIRECT($B$2&amp;$C$2&amp;$D$2),INDIRECT(AF$5),AF$6,サマリ_メンバ!$P$7:$P$446,$M108)))</f>
        <v>0</v>
      </c>
      <c r="AG108" s="281">
        <f ca="1">IF(ISBLANK($M108),"-",IF($C$2&amp;$D$2="当月MW","-",SUMIFS(INDIRECT($B$2&amp;$C$2&amp;$D$2),INDIRECT(AG$5),AG$6,サマリ_メンバ!$P$7:$P$446,$M108)))</f>
        <v>0</v>
      </c>
      <c r="AH108" s="281">
        <f ca="1">IF(ISBLANK($M108),"-",IF($C$2&amp;$D$2="当月MW","-",SUMIFS(INDIRECT($B$2&amp;$C$2&amp;$D$2),INDIRECT(AH$5),AH$6,サマリ_メンバ!$P$7:$P$446,$M108)))</f>
        <v>0</v>
      </c>
      <c r="AI108" s="60"/>
    </row>
    <row r="109" spans="1:35" ht="28.5">
      <c r="A109" s="240">
        <f t="shared" si="10"/>
        <v>102</v>
      </c>
      <c r="B109" s="295" t="str">
        <f>IF(ISBLANK($M109),"",VLOOKUP($M109,サマリ_メンバ!$A$7:$Q$446,5,FALSE))</f>
        <v>STAR_MF</v>
      </c>
      <c r="C109" s="295" t="str">
        <f>IF(ISBLANK($M109),"",VLOOKUP($M109,サマリ_メンバ!$A$7:$Q$446,6,FALSE)&amp;"")</f>
        <v>MFデザイン</v>
      </c>
      <c r="D109" s="295" t="str">
        <f>IF(ISBLANK($M109),"",VLOOKUP($M109,サマリ_メンバ!$A$7:$Q$446,7,FALSE)&amp;"")</f>
        <v>打合せ</v>
      </c>
      <c r="E109" s="295" t="str">
        <f>IF(ISBLANK($M109),"",VLOOKUP($M109,サマリ_メンバ!$A$7:$Q$446,8,FALSE)&amp;"")</f>
        <v>外部</v>
      </c>
      <c r="F109" s="295" t="str">
        <f>IF(ISBLANK($M109),"",VLOOKUP($M109,サマリ_メンバ!$A$7:$Q$446,9,FALSE)&amp;"")</f>
        <v/>
      </c>
      <c r="G109" s="295" t="str">
        <f>IF(ISBLANK($M109),"",VLOOKUP($M109,サマリ_メンバ!$A$7:$Q$446,10,FALSE)&amp;"")</f>
        <v/>
      </c>
      <c r="H109" s="295" t="str">
        <f>IF(ISBLANK($M109),"",VLOOKUP($M109,サマリ_メンバ!$A$7:$Q$446,11,FALSE)&amp;"")</f>
        <v/>
      </c>
      <c r="I109" s="295" t="str">
        <f>IF(ISBLANK($M109),"",VLOOKUP($M109,サマリ_メンバ!$A$7:$Q$446,12,FALSE)&amp;"")</f>
        <v/>
      </c>
      <c r="J109" s="295" t="str">
        <f>IF(ISBLANK($M109),"",VLOOKUP($M109,サマリ_メンバ!$A$7:$Q$446,13,FALSE)&amp;"")</f>
        <v/>
      </c>
      <c r="K109" s="295" t="str">
        <f>IF(ISBLANK($M109),"",VLOOKUP($M109,サマリ_メンバ!$A$7:$Q$446,14,FALSE)&amp;"")</f>
        <v/>
      </c>
      <c r="L109" s="295" t="str">
        <f>IF(ISBLANK($M109),"",VLOOKUP($M109,サマリ_メンバ!$A$7:$Q$446,15,FALSE)&amp;"")</f>
        <v>-</v>
      </c>
      <c r="M109" s="133" t="s">
        <v>511</v>
      </c>
      <c r="N109" s="295" t="str">
        <f>IF(ISBLANK($M109),"",VLOOKUP(M109,サマリ_メンバ!$A$7:$Q$446,17,FALSE))</f>
        <v>週次報告書</v>
      </c>
      <c r="O109" s="72">
        <f t="shared" ca="1" si="11"/>
        <v>0</v>
      </c>
      <c r="P109" s="91"/>
      <c r="Q109" s="281">
        <f ca="1">IF(ISBLANK($M109),"-",IF($C$2&amp;$D$2="当月MW","-",SUMIFS(INDIRECT($B$2&amp;$C$2&amp;$D$2),INDIRECT(Q$5),Q$6,サマリ_メンバ!$P$7:$P$446,$M109)))</f>
        <v>0</v>
      </c>
      <c r="R109" s="281">
        <f ca="1">IF(ISBLANK($M109),"-",IF($C$2&amp;$D$2="当月MW","-",SUMIFS(INDIRECT($B$2&amp;$C$2&amp;$D$2),INDIRECT(R$5),R$6,サマリ_メンバ!$P$7:$P$446,$M109)))</f>
        <v>0</v>
      </c>
      <c r="S109" s="281">
        <f ca="1">IF(ISBLANK($M109),"-",IF($C$2&amp;$D$2="当月MW","-",SUMIFS(INDIRECT($B$2&amp;$C$2&amp;$D$2),INDIRECT(S$5),S$6,サマリ_メンバ!$P$7:$P$446,$M109)))</f>
        <v>0</v>
      </c>
      <c r="T109" s="281">
        <f ca="1">IF(ISBLANK($M109),"-",IF($C$2&amp;$D$2="当月MW","-",SUMIFS(INDIRECT($B$2&amp;$C$2&amp;$D$2),INDIRECT(T$5),T$6,サマリ_メンバ!$P$7:$P$446,$M109)))</f>
        <v>0</v>
      </c>
      <c r="U109" s="81"/>
      <c r="V109" s="281">
        <f ca="1">IF(ISBLANK($M109),"-",IF($C$2&amp;$D$2="当月MW","-",SUMIFS(INDIRECT($B$2&amp;$C$2&amp;$D$2),INDIRECT(V$5),V$6,サマリ_メンバ!$P$7:$P$446,$M109)))</f>
        <v>0</v>
      </c>
      <c r="W109" s="281">
        <f ca="1">IF(ISBLANK($M109),"-",IF($C$2&amp;$D$2="当月MW","-",SUMIFS(INDIRECT($B$2&amp;$C$2&amp;$D$2),INDIRECT(W$5),W$6,サマリ_メンバ!$P$7:$P$446,$M109)))</f>
        <v>0</v>
      </c>
      <c r="X109" s="281">
        <f ca="1">IF(ISBLANK($M109),"-",IF($C$2&amp;$D$2="当月MW","-",SUMIFS(INDIRECT($B$2&amp;$C$2&amp;$D$2),INDIRECT(X$5),X$6,サマリ_メンバ!$P$7:$P$446,$M109)))</f>
        <v>0</v>
      </c>
      <c r="Y109" s="281">
        <f ca="1">IF(ISBLANK($M109),"-",IF($C$2&amp;$D$2="当月MW","-",SUMIFS(INDIRECT($B$2&amp;$C$2&amp;$D$2),INDIRECT(Y$5),Y$6,サマリ_メンバ!$P$7:$P$446,$M109)))</f>
        <v>0</v>
      </c>
      <c r="Z109" s="281">
        <f ca="1">IF(ISBLANK($M109),"-",IF($C$2&amp;$D$2="当月MW","-",SUMIFS(INDIRECT($B$2&amp;$C$2&amp;$D$2),INDIRECT(Z$5),Z$6,サマリ_メンバ!$P$7:$P$446,$M109)))</f>
        <v>0</v>
      </c>
      <c r="AA109" s="281">
        <f ca="1">IF(ISBLANK($M109),"-",IF($C$2&amp;$D$2="当月MW","-",SUMIFS(INDIRECT($B$2&amp;$C$2&amp;$D$2),INDIRECT(AA$5),AA$6,サマリ_メンバ!$P$7:$P$446,$M109)))</f>
        <v>0</v>
      </c>
      <c r="AB109" s="281">
        <f ca="1">IF(ISBLANK($M109),"-",IF($C$2&amp;$D$2="当月MW","-",SUMIFS(INDIRECT($B$2&amp;$C$2&amp;$D$2),INDIRECT(AB$5),AB$6,サマリ_メンバ!$P$7:$P$446,$M109)))</f>
        <v>0</v>
      </c>
      <c r="AC109" s="281">
        <f ca="1">IF(ISBLANK($M109),"-",IF($C$2&amp;$D$2="当月MW","-",SUMIFS(INDIRECT($B$2&amp;$C$2&amp;$D$2),INDIRECT(AC$5),AC$6,サマリ_メンバ!$P$7:$P$446,$M109)))</f>
        <v>0</v>
      </c>
      <c r="AD109" s="281">
        <f ca="1">IF(ISBLANK($M109),"-",IF($C$2&amp;$D$2="当月MW","-",SUMIFS(INDIRECT($B$2&amp;$C$2&amp;$D$2),INDIRECT(AD$5),AD$6,サマリ_メンバ!$P$7:$P$446,$M109)))</f>
        <v>0</v>
      </c>
      <c r="AE109" s="281">
        <f ca="1">IF(ISBLANK($M109),"-",IF($C$2&amp;$D$2="当月MW","-",SUMIFS(INDIRECT($B$2&amp;$C$2&amp;$D$2),INDIRECT(AE$5),AE$6,サマリ_メンバ!$P$7:$P$446,$M109)))</f>
        <v>0</v>
      </c>
      <c r="AF109" s="281">
        <f ca="1">IF(ISBLANK($M109),"-",IF($C$2&amp;$D$2="当月MW","-",SUMIFS(INDIRECT($B$2&amp;$C$2&amp;$D$2),INDIRECT(AF$5),AF$6,サマリ_メンバ!$P$7:$P$446,$M109)))</f>
        <v>0</v>
      </c>
      <c r="AG109" s="281">
        <f ca="1">IF(ISBLANK($M109),"-",IF($C$2&amp;$D$2="当月MW","-",SUMIFS(INDIRECT($B$2&amp;$C$2&amp;$D$2),INDIRECT(AG$5),AG$6,サマリ_メンバ!$P$7:$P$446,$M109)))</f>
        <v>0</v>
      </c>
      <c r="AH109" s="281">
        <f ca="1">IF(ISBLANK($M109),"-",IF($C$2&amp;$D$2="当月MW","-",SUMIFS(INDIRECT($B$2&amp;$C$2&amp;$D$2),INDIRECT(AH$5),AH$6,サマリ_メンバ!$P$7:$P$446,$M109)))</f>
        <v>0</v>
      </c>
      <c r="AI109" s="60"/>
    </row>
    <row r="110" spans="1:35" ht="28.5">
      <c r="A110" s="240">
        <f t="shared" si="10"/>
        <v>103</v>
      </c>
      <c r="B110" s="295" t="str">
        <f>IF(ISBLANK($M110),"",VLOOKUP($M110,サマリ_メンバ!$A$7:$Q$446,5,FALSE))</f>
        <v>STAR_MF</v>
      </c>
      <c r="C110" s="295" t="str">
        <f>IF(ISBLANK($M110),"",VLOOKUP($M110,サマリ_メンバ!$A$7:$Q$446,6,FALSE)&amp;"")</f>
        <v>MFデザイン</v>
      </c>
      <c r="D110" s="295" t="str">
        <f>IF(ISBLANK($M110),"",VLOOKUP($M110,サマリ_メンバ!$A$7:$Q$446,7,FALSE)&amp;"")</f>
        <v>フロント帳票</v>
      </c>
      <c r="E110" s="295" t="str">
        <f>IF(ISBLANK($M110),"",VLOOKUP($M110,サマリ_メンバ!$A$7:$Q$446,8,FALSE)&amp;"")</f>
        <v>新規ON</v>
      </c>
      <c r="F110" s="295" t="str">
        <f>IF(ISBLANK($M110),"",VLOOKUP($M110,サマリ_メンバ!$A$7:$Q$446,9,FALSE)&amp;"")</f>
        <v>見積り</v>
      </c>
      <c r="G110" s="295" t="str">
        <f>IF(ISBLANK($M110),"",VLOOKUP($M110,サマリ_メンバ!$A$7:$Q$446,10,FALSE)&amp;"")</f>
        <v/>
      </c>
      <c r="H110" s="295" t="str">
        <f>IF(ISBLANK($M110),"",VLOOKUP($M110,サマリ_メンバ!$A$7:$Q$446,11,FALSE)&amp;"")</f>
        <v/>
      </c>
      <c r="I110" s="295" t="str">
        <f>IF(ISBLANK($M110),"",VLOOKUP($M110,サマリ_メンバ!$A$7:$Q$446,12,FALSE)&amp;"")</f>
        <v/>
      </c>
      <c r="J110" s="295" t="str">
        <f>IF(ISBLANK($M110),"",VLOOKUP($M110,サマリ_メンバ!$A$7:$Q$446,13,FALSE)&amp;"")</f>
        <v/>
      </c>
      <c r="K110" s="295" t="str">
        <f>IF(ISBLANK($M110),"",VLOOKUP($M110,サマリ_メンバ!$A$7:$Q$446,14,FALSE)&amp;"")</f>
        <v/>
      </c>
      <c r="L110" s="295" t="str">
        <f>IF(ISBLANK($M110),"",VLOOKUP($M110,サマリ_メンバ!$A$7:$Q$446,15,FALSE)&amp;"")</f>
        <v>-</v>
      </c>
      <c r="M110" s="133" t="s">
        <v>562</v>
      </c>
      <c r="N110" s="295" t="str">
        <f>IF(ISBLANK($M110),"",VLOOKUP(M110,サマリ_メンバ!$A$7:$Q$446,17,FALSE))</f>
        <v>見積もり（翌々月分）</v>
      </c>
      <c r="O110" s="72">
        <f t="shared" ca="1" si="11"/>
        <v>0</v>
      </c>
      <c r="P110" s="91"/>
      <c r="Q110" s="281">
        <f ca="1">IF(ISBLANK($M110),"-",IF($C$2&amp;$D$2="当月MW","-",SUMIFS(INDIRECT($B$2&amp;$C$2&amp;$D$2),INDIRECT(Q$5),Q$6,サマリ_メンバ!$P$7:$P$446,$M110)))</f>
        <v>0</v>
      </c>
      <c r="R110" s="281">
        <f ca="1">IF(ISBLANK($M110),"-",IF($C$2&amp;$D$2="当月MW","-",SUMIFS(INDIRECT($B$2&amp;$C$2&amp;$D$2),INDIRECT(R$5),R$6,サマリ_メンバ!$P$7:$P$446,$M110)))</f>
        <v>0</v>
      </c>
      <c r="S110" s="281">
        <f ca="1">IF(ISBLANK($M110),"-",IF($C$2&amp;$D$2="当月MW","-",SUMIFS(INDIRECT($B$2&amp;$C$2&amp;$D$2),INDIRECT(S$5),S$6,サマリ_メンバ!$P$7:$P$446,$M110)))</f>
        <v>0</v>
      </c>
      <c r="T110" s="281">
        <f ca="1">IF(ISBLANK($M110),"-",IF($C$2&amp;$D$2="当月MW","-",SUMIFS(INDIRECT($B$2&amp;$C$2&amp;$D$2),INDIRECT(T$5),T$6,サマリ_メンバ!$P$7:$P$446,$M110)))</f>
        <v>0</v>
      </c>
      <c r="U110" s="81"/>
      <c r="V110" s="281">
        <f ca="1">IF(ISBLANK($M110),"-",IF($C$2&amp;$D$2="当月MW","-",SUMIFS(INDIRECT($B$2&amp;$C$2&amp;$D$2),INDIRECT(V$5),V$6,サマリ_メンバ!$P$7:$P$446,$M110)))</f>
        <v>0</v>
      </c>
      <c r="W110" s="281">
        <f ca="1">IF(ISBLANK($M110),"-",IF($C$2&amp;$D$2="当月MW","-",SUMIFS(INDIRECT($B$2&amp;$C$2&amp;$D$2),INDIRECT(W$5),W$6,サマリ_メンバ!$P$7:$P$446,$M110)))</f>
        <v>0</v>
      </c>
      <c r="X110" s="281">
        <f ca="1">IF(ISBLANK($M110),"-",IF($C$2&amp;$D$2="当月MW","-",SUMIFS(INDIRECT($B$2&amp;$C$2&amp;$D$2),INDIRECT(X$5),X$6,サマリ_メンバ!$P$7:$P$446,$M110)))</f>
        <v>0</v>
      </c>
      <c r="Y110" s="281">
        <f ca="1">IF(ISBLANK($M110),"-",IF($C$2&amp;$D$2="当月MW","-",SUMIFS(INDIRECT($B$2&amp;$C$2&amp;$D$2),INDIRECT(Y$5),Y$6,サマリ_メンバ!$P$7:$P$446,$M110)))</f>
        <v>0</v>
      </c>
      <c r="Z110" s="281">
        <f ca="1">IF(ISBLANK($M110),"-",IF($C$2&amp;$D$2="当月MW","-",SUMIFS(INDIRECT($B$2&amp;$C$2&amp;$D$2),INDIRECT(Z$5),Z$6,サマリ_メンバ!$P$7:$P$446,$M110)))</f>
        <v>0</v>
      </c>
      <c r="AA110" s="281">
        <f ca="1">IF(ISBLANK($M110),"-",IF($C$2&amp;$D$2="当月MW","-",SUMIFS(INDIRECT($B$2&amp;$C$2&amp;$D$2),INDIRECT(AA$5),AA$6,サマリ_メンバ!$P$7:$P$446,$M110)))</f>
        <v>0</v>
      </c>
      <c r="AB110" s="281">
        <f ca="1">IF(ISBLANK($M110),"-",IF($C$2&amp;$D$2="当月MW","-",SUMIFS(INDIRECT($B$2&amp;$C$2&amp;$D$2),INDIRECT(AB$5),AB$6,サマリ_メンバ!$P$7:$P$446,$M110)))</f>
        <v>0</v>
      </c>
      <c r="AC110" s="281">
        <f ca="1">IF(ISBLANK($M110),"-",IF($C$2&amp;$D$2="当月MW","-",SUMIFS(INDIRECT($B$2&amp;$C$2&amp;$D$2),INDIRECT(AC$5),AC$6,サマリ_メンバ!$P$7:$P$446,$M110)))</f>
        <v>0</v>
      </c>
      <c r="AD110" s="281">
        <f ca="1">IF(ISBLANK($M110),"-",IF($C$2&amp;$D$2="当月MW","-",SUMIFS(INDIRECT($B$2&amp;$C$2&amp;$D$2),INDIRECT(AD$5),AD$6,サマリ_メンバ!$P$7:$P$446,$M110)))</f>
        <v>0</v>
      </c>
      <c r="AE110" s="281">
        <f ca="1">IF(ISBLANK($M110),"-",IF($C$2&amp;$D$2="当月MW","-",SUMIFS(INDIRECT($B$2&amp;$C$2&amp;$D$2),INDIRECT(AE$5),AE$6,サマリ_メンバ!$P$7:$P$446,$M110)))</f>
        <v>0</v>
      </c>
      <c r="AF110" s="281">
        <f ca="1">IF(ISBLANK($M110),"-",IF($C$2&amp;$D$2="当月MW","-",SUMIFS(INDIRECT($B$2&amp;$C$2&amp;$D$2),INDIRECT(AF$5),AF$6,サマリ_メンバ!$P$7:$P$446,$M110)))</f>
        <v>0</v>
      </c>
      <c r="AG110" s="281">
        <f ca="1">IF(ISBLANK($M110),"-",IF($C$2&amp;$D$2="当月MW","-",SUMIFS(INDIRECT($B$2&amp;$C$2&amp;$D$2),INDIRECT(AG$5),AG$6,サマリ_メンバ!$P$7:$P$446,$M110)))</f>
        <v>0</v>
      </c>
      <c r="AH110" s="281">
        <f ca="1">IF(ISBLANK($M110),"-",IF($C$2&amp;$D$2="当月MW","-",SUMIFS(INDIRECT($B$2&amp;$C$2&amp;$D$2),INDIRECT(AH$5),AH$6,サマリ_メンバ!$P$7:$P$446,$M110)))</f>
        <v>0</v>
      </c>
      <c r="AI110" s="60"/>
    </row>
    <row r="111" spans="1:35" ht="28.5">
      <c r="A111" s="240">
        <f t="shared" si="10"/>
        <v>104</v>
      </c>
      <c r="B111" s="295" t="str">
        <f>IF(ISBLANK($M111),"",VLOOKUP($M111,サマリ_メンバ!$A$7:$Q$446,5,FALSE))</f>
        <v>STAR_MF</v>
      </c>
      <c r="C111" s="295" t="str">
        <f>IF(ISBLANK($M111),"",VLOOKUP($M111,サマリ_メンバ!$A$7:$Q$446,6,FALSE)&amp;"")</f>
        <v>MFデザイン</v>
      </c>
      <c r="D111" s="295" t="str">
        <f>IF(ISBLANK($M111),"",VLOOKUP($M111,サマリ_メンバ!$A$7:$Q$446,7,FALSE)&amp;"")</f>
        <v>フロント帳票</v>
      </c>
      <c r="E111" s="295" t="str">
        <f>IF(ISBLANK($M111),"",VLOOKUP($M111,サマリ_メンバ!$A$7:$Q$446,8,FALSE)&amp;"")</f>
        <v>テーマ対応</v>
      </c>
      <c r="F111" s="295" t="str">
        <f>IF(ISBLANK($M111),"",VLOOKUP($M111,サマリ_メンバ!$A$7:$Q$446,9,FALSE)&amp;"")</f>
        <v>仕様変更</v>
      </c>
      <c r="G111" s="295" t="str">
        <f>IF(ISBLANK($M111),"",VLOOKUP($M111,サマリ_メンバ!$A$7:$Q$446,10,FALSE)&amp;"")</f>
        <v/>
      </c>
      <c r="H111" s="295" t="str">
        <f>IF(ISBLANK($M111),"",VLOOKUP($M111,サマリ_メンバ!$A$7:$Q$446,11,FALSE)&amp;"")</f>
        <v/>
      </c>
      <c r="I111" s="295" t="str">
        <f>IF(ISBLANK($M111),"",VLOOKUP($M111,サマリ_メンバ!$A$7:$Q$446,12,FALSE)&amp;"")</f>
        <v/>
      </c>
      <c r="J111" s="295" t="str">
        <f>IF(ISBLANK($M111),"",VLOOKUP($M111,サマリ_メンバ!$A$7:$Q$446,13,FALSE)&amp;"")</f>
        <v/>
      </c>
      <c r="K111" s="295" t="str">
        <f>IF(ISBLANK($M111),"",VLOOKUP($M111,サマリ_メンバ!$A$7:$Q$446,14,FALSE)&amp;"")</f>
        <v/>
      </c>
      <c r="L111" s="295" t="str">
        <f>IF(ISBLANK($M111),"",VLOOKUP($M111,サマリ_メンバ!$A$7:$Q$446,15,FALSE)&amp;"")</f>
        <v>-</v>
      </c>
      <c r="M111" s="133" t="s">
        <v>770</v>
      </c>
      <c r="N111" s="295" t="str">
        <f>IF(ISBLANK($M111),"",VLOOKUP(M111,サマリ_メンバ!$A$7:$Q$446,17,FALSE))</f>
        <v>次期ラップレポート：デザインモック直近化（MTN）</v>
      </c>
      <c r="O111" s="72">
        <f t="shared" ca="1" si="11"/>
        <v>0</v>
      </c>
      <c r="P111" s="91"/>
      <c r="Q111" s="281">
        <f ca="1">IF(ISBLANK($M111),"-",IF($C$2&amp;$D$2="当月MW","-",SUMIFS(INDIRECT($B$2&amp;$C$2&amp;$D$2),INDIRECT(Q$5),Q$6,サマリ_メンバ!$P$7:$P$446,$M111)))</f>
        <v>0</v>
      </c>
      <c r="R111" s="281">
        <f ca="1">IF(ISBLANK($M111),"-",IF($C$2&amp;$D$2="当月MW","-",SUMIFS(INDIRECT($B$2&amp;$C$2&amp;$D$2),INDIRECT(R$5),R$6,サマリ_メンバ!$P$7:$P$446,$M111)))</f>
        <v>0</v>
      </c>
      <c r="S111" s="281">
        <f ca="1">IF(ISBLANK($M111),"-",IF($C$2&amp;$D$2="当月MW","-",SUMIFS(INDIRECT($B$2&amp;$C$2&amp;$D$2),INDIRECT(S$5),S$6,サマリ_メンバ!$P$7:$P$446,$M111)))</f>
        <v>0</v>
      </c>
      <c r="T111" s="281">
        <f ca="1">IF(ISBLANK($M111),"-",IF($C$2&amp;$D$2="当月MW","-",SUMIFS(INDIRECT($B$2&amp;$C$2&amp;$D$2),INDIRECT(T$5),T$6,サマリ_メンバ!$P$7:$P$446,$M111)))</f>
        <v>0</v>
      </c>
      <c r="U111" s="81"/>
      <c r="V111" s="281">
        <f ca="1">IF(ISBLANK($M111),"-",IF($C$2&amp;$D$2="当月MW","-",SUMIFS(INDIRECT($B$2&amp;$C$2&amp;$D$2),INDIRECT(V$5),V$6,サマリ_メンバ!$P$7:$P$446,$M111)))</f>
        <v>0</v>
      </c>
      <c r="W111" s="281">
        <f ca="1">IF(ISBLANK($M111),"-",IF($C$2&amp;$D$2="当月MW","-",SUMIFS(INDIRECT($B$2&amp;$C$2&amp;$D$2),INDIRECT(W$5),W$6,サマリ_メンバ!$P$7:$P$446,$M111)))</f>
        <v>0</v>
      </c>
      <c r="X111" s="281">
        <f ca="1">IF(ISBLANK($M111),"-",IF($C$2&amp;$D$2="当月MW","-",SUMIFS(INDIRECT($B$2&amp;$C$2&amp;$D$2),INDIRECT(X$5),X$6,サマリ_メンバ!$P$7:$P$446,$M111)))</f>
        <v>0</v>
      </c>
      <c r="Y111" s="281">
        <f ca="1">IF(ISBLANK($M111),"-",IF($C$2&amp;$D$2="当月MW","-",SUMIFS(INDIRECT($B$2&amp;$C$2&amp;$D$2),INDIRECT(Y$5),Y$6,サマリ_メンバ!$P$7:$P$446,$M111)))</f>
        <v>0</v>
      </c>
      <c r="Z111" s="281">
        <f ca="1">IF(ISBLANK($M111),"-",IF($C$2&amp;$D$2="当月MW","-",SUMIFS(INDIRECT($B$2&amp;$C$2&amp;$D$2),INDIRECT(Z$5),Z$6,サマリ_メンバ!$P$7:$P$446,$M111)))</f>
        <v>0</v>
      </c>
      <c r="AA111" s="281">
        <f ca="1">IF(ISBLANK($M111),"-",IF($C$2&amp;$D$2="当月MW","-",SUMIFS(INDIRECT($B$2&amp;$C$2&amp;$D$2),INDIRECT(AA$5),AA$6,サマリ_メンバ!$P$7:$P$446,$M111)))</f>
        <v>0</v>
      </c>
      <c r="AB111" s="281">
        <f ca="1">IF(ISBLANK($M111),"-",IF($C$2&amp;$D$2="当月MW","-",SUMIFS(INDIRECT($B$2&amp;$C$2&amp;$D$2),INDIRECT(AB$5),AB$6,サマリ_メンバ!$P$7:$P$446,$M111)))</f>
        <v>0</v>
      </c>
      <c r="AC111" s="281">
        <f ca="1">IF(ISBLANK($M111),"-",IF($C$2&amp;$D$2="当月MW","-",SUMIFS(INDIRECT($B$2&amp;$C$2&amp;$D$2),INDIRECT(AC$5),AC$6,サマリ_メンバ!$P$7:$P$446,$M111)))</f>
        <v>0</v>
      </c>
      <c r="AD111" s="281">
        <f ca="1">IF(ISBLANK($M111),"-",IF($C$2&amp;$D$2="当月MW","-",SUMIFS(INDIRECT($B$2&amp;$C$2&amp;$D$2),INDIRECT(AD$5),AD$6,サマリ_メンバ!$P$7:$P$446,$M111)))</f>
        <v>0</v>
      </c>
      <c r="AE111" s="281">
        <f ca="1">IF(ISBLANK($M111),"-",IF($C$2&amp;$D$2="当月MW","-",SUMIFS(INDIRECT($B$2&amp;$C$2&amp;$D$2),INDIRECT(AE$5),AE$6,サマリ_メンバ!$P$7:$P$446,$M111)))</f>
        <v>0</v>
      </c>
      <c r="AF111" s="281">
        <f ca="1">IF(ISBLANK($M111),"-",IF($C$2&amp;$D$2="当月MW","-",SUMIFS(INDIRECT($B$2&amp;$C$2&amp;$D$2),INDIRECT(AF$5),AF$6,サマリ_メンバ!$P$7:$P$446,$M111)))</f>
        <v>0</v>
      </c>
      <c r="AG111" s="281">
        <f ca="1">IF(ISBLANK($M111),"-",IF($C$2&amp;$D$2="当月MW","-",SUMIFS(INDIRECT($B$2&amp;$C$2&amp;$D$2),INDIRECT(AG$5),AG$6,サマリ_メンバ!$P$7:$P$446,$M111)))</f>
        <v>0</v>
      </c>
      <c r="AH111" s="281">
        <f ca="1">IF(ISBLANK($M111),"-",IF($C$2&amp;$D$2="当月MW","-",SUMIFS(INDIRECT($B$2&amp;$C$2&amp;$D$2),INDIRECT(AH$5),AH$6,サマリ_メンバ!$P$7:$P$446,$M111)))</f>
        <v>0</v>
      </c>
      <c r="AI111" s="60"/>
    </row>
    <row r="112" spans="1:35" ht="28.5">
      <c r="A112" s="240">
        <f t="shared" si="10"/>
        <v>105</v>
      </c>
      <c r="B112" s="295" t="str">
        <f>IF(ISBLANK($M112),"",VLOOKUP($M112,サマリ_メンバ!$A$7:$Q$446,5,FALSE))</f>
        <v>STAR_MF</v>
      </c>
      <c r="C112" s="295" t="str">
        <f>IF(ISBLANK($M112),"",VLOOKUP($M112,サマリ_メンバ!$A$7:$Q$446,6,FALSE)&amp;"")</f>
        <v>MFデザイン</v>
      </c>
      <c r="D112" s="295" t="str">
        <f>IF(ISBLANK($M112),"",VLOOKUP($M112,サマリ_メンバ!$A$7:$Q$446,7,FALSE)&amp;"")</f>
        <v>フロント帳票</v>
      </c>
      <c r="E112" s="295" t="str">
        <f>IF(ISBLANK($M112),"",VLOOKUP($M112,サマリ_メンバ!$A$7:$Q$446,8,FALSE)&amp;"")</f>
        <v>テーマ対応</v>
      </c>
      <c r="F112" s="295" t="str">
        <f>IF(ISBLANK($M112),"",VLOOKUP($M112,サマリ_メンバ!$A$7:$Q$446,9,FALSE)&amp;"")</f>
        <v>仕様変更</v>
      </c>
      <c r="G112" s="295" t="str">
        <f>IF(ISBLANK($M112),"",VLOOKUP($M112,サマリ_メンバ!$A$7:$Q$446,10,FALSE)&amp;"")</f>
        <v/>
      </c>
      <c r="H112" s="295" t="str">
        <f>IF(ISBLANK($M112),"",VLOOKUP($M112,サマリ_メンバ!$A$7:$Q$446,11,FALSE)&amp;"")</f>
        <v/>
      </c>
      <c r="I112" s="295" t="str">
        <f>IF(ISBLANK($M112),"",VLOOKUP($M112,サマリ_メンバ!$A$7:$Q$446,12,FALSE)&amp;"")</f>
        <v/>
      </c>
      <c r="J112" s="295" t="str">
        <f>IF(ISBLANK($M112),"",VLOOKUP($M112,サマリ_メンバ!$A$7:$Q$446,13,FALSE)&amp;"")</f>
        <v/>
      </c>
      <c r="K112" s="295" t="str">
        <f>IF(ISBLANK($M112),"",VLOOKUP($M112,サマリ_メンバ!$A$7:$Q$446,14,FALSE)&amp;"")</f>
        <v/>
      </c>
      <c r="L112" s="295" t="str">
        <f>IF(ISBLANK($M112),"",VLOOKUP($M112,サマリ_メンバ!$A$7:$Q$446,15,FALSE)&amp;"")</f>
        <v>-</v>
      </c>
      <c r="M112" s="133" t="s">
        <v>771</v>
      </c>
      <c r="N112" s="295" t="str">
        <f>IF(ISBLANK($M112),"",VLOOKUP(M112,サマリ_メンバ!$A$7:$Q$446,17,FALSE))</f>
        <v>次期ラップレポート：デザインモック直近化（NSN）</v>
      </c>
      <c r="O112" s="72">
        <f t="shared" ca="1" si="11"/>
        <v>0</v>
      </c>
      <c r="P112" s="91"/>
      <c r="Q112" s="281">
        <f ca="1">IF(ISBLANK($M112),"-",IF($C$2&amp;$D$2="当月MW","-",SUMIFS(INDIRECT($B$2&amp;$C$2&amp;$D$2),INDIRECT(Q$5),Q$6,サマリ_メンバ!$P$7:$P$446,$M112)))</f>
        <v>0</v>
      </c>
      <c r="R112" s="281">
        <f ca="1">IF(ISBLANK($M112),"-",IF($C$2&amp;$D$2="当月MW","-",SUMIFS(INDIRECT($B$2&amp;$C$2&amp;$D$2),INDIRECT(R$5),R$6,サマリ_メンバ!$P$7:$P$446,$M112)))</f>
        <v>0</v>
      </c>
      <c r="S112" s="281">
        <f ca="1">IF(ISBLANK($M112),"-",IF($C$2&amp;$D$2="当月MW","-",SUMIFS(INDIRECT($B$2&amp;$C$2&amp;$D$2),INDIRECT(S$5),S$6,サマリ_メンバ!$P$7:$P$446,$M112)))</f>
        <v>0</v>
      </c>
      <c r="T112" s="281">
        <f ca="1">IF(ISBLANK($M112),"-",IF($C$2&amp;$D$2="当月MW","-",SUMIFS(INDIRECT($B$2&amp;$C$2&amp;$D$2),INDIRECT(T$5),T$6,サマリ_メンバ!$P$7:$P$446,$M112)))</f>
        <v>0</v>
      </c>
      <c r="U112" s="81"/>
      <c r="V112" s="281">
        <f ca="1">IF(ISBLANK($M112),"-",IF($C$2&amp;$D$2="当月MW","-",SUMIFS(INDIRECT($B$2&amp;$C$2&amp;$D$2),INDIRECT(V$5),V$6,サマリ_メンバ!$P$7:$P$446,$M112)))</f>
        <v>0</v>
      </c>
      <c r="W112" s="281">
        <f ca="1">IF(ISBLANK($M112),"-",IF($C$2&amp;$D$2="当月MW","-",SUMIFS(INDIRECT($B$2&amp;$C$2&amp;$D$2),INDIRECT(W$5),W$6,サマリ_メンバ!$P$7:$P$446,$M112)))</f>
        <v>0</v>
      </c>
      <c r="X112" s="281">
        <f ca="1">IF(ISBLANK($M112),"-",IF($C$2&amp;$D$2="当月MW","-",SUMIFS(INDIRECT($B$2&amp;$C$2&amp;$D$2),INDIRECT(X$5),X$6,サマリ_メンバ!$P$7:$P$446,$M112)))</f>
        <v>0</v>
      </c>
      <c r="Y112" s="281">
        <f ca="1">IF(ISBLANK($M112),"-",IF($C$2&amp;$D$2="当月MW","-",SUMIFS(INDIRECT($B$2&amp;$C$2&amp;$D$2),INDIRECT(Y$5),Y$6,サマリ_メンバ!$P$7:$P$446,$M112)))</f>
        <v>0</v>
      </c>
      <c r="Z112" s="281">
        <f ca="1">IF(ISBLANK($M112),"-",IF($C$2&amp;$D$2="当月MW","-",SUMIFS(INDIRECT($B$2&amp;$C$2&amp;$D$2),INDIRECT(Z$5),Z$6,サマリ_メンバ!$P$7:$P$446,$M112)))</f>
        <v>0</v>
      </c>
      <c r="AA112" s="281">
        <f ca="1">IF(ISBLANK($M112),"-",IF($C$2&amp;$D$2="当月MW","-",SUMIFS(INDIRECT($B$2&amp;$C$2&amp;$D$2),INDIRECT(AA$5),AA$6,サマリ_メンバ!$P$7:$P$446,$M112)))</f>
        <v>0</v>
      </c>
      <c r="AB112" s="281">
        <f ca="1">IF(ISBLANK($M112),"-",IF($C$2&amp;$D$2="当月MW","-",SUMIFS(INDIRECT($B$2&amp;$C$2&amp;$D$2),INDIRECT(AB$5),AB$6,サマリ_メンバ!$P$7:$P$446,$M112)))</f>
        <v>0</v>
      </c>
      <c r="AC112" s="281">
        <f ca="1">IF(ISBLANK($M112),"-",IF($C$2&amp;$D$2="当月MW","-",SUMIFS(INDIRECT($B$2&amp;$C$2&amp;$D$2),INDIRECT(AC$5),AC$6,サマリ_メンバ!$P$7:$P$446,$M112)))</f>
        <v>0</v>
      </c>
      <c r="AD112" s="281">
        <f ca="1">IF(ISBLANK($M112),"-",IF($C$2&amp;$D$2="当月MW","-",SUMIFS(INDIRECT($B$2&amp;$C$2&amp;$D$2),INDIRECT(AD$5),AD$6,サマリ_メンバ!$P$7:$P$446,$M112)))</f>
        <v>0</v>
      </c>
      <c r="AE112" s="281">
        <f ca="1">IF(ISBLANK($M112),"-",IF($C$2&amp;$D$2="当月MW","-",SUMIFS(INDIRECT($B$2&amp;$C$2&amp;$D$2),INDIRECT(AE$5),AE$6,サマリ_メンバ!$P$7:$P$446,$M112)))</f>
        <v>0</v>
      </c>
      <c r="AF112" s="281">
        <f ca="1">IF(ISBLANK($M112),"-",IF($C$2&amp;$D$2="当月MW","-",SUMIFS(INDIRECT($B$2&amp;$C$2&amp;$D$2),INDIRECT(AF$5),AF$6,サマリ_メンバ!$P$7:$P$446,$M112)))</f>
        <v>0</v>
      </c>
      <c r="AG112" s="281">
        <f ca="1">IF(ISBLANK($M112),"-",IF($C$2&amp;$D$2="当月MW","-",SUMIFS(INDIRECT($B$2&amp;$C$2&amp;$D$2),INDIRECT(AG$5),AG$6,サマリ_メンバ!$P$7:$P$446,$M112)))</f>
        <v>0</v>
      </c>
      <c r="AH112" s="281">
        <f ca="1">IF(ISBLANK($M112),"-",IF($C$2&amp;$D$2="当月MW","-",SUMIFS(INDIRECT($B$2&amp;$C$2&amp;$D$2),INDIRECT(AH$5),AH$6,サマリ_メンバ!$P$7:$P$446,$M112)))</f>
        <v>0</v>
      </c>
      <c r="AI112" s="60"/>
    </row>
    <row r="113" spans="1:35" ht="28.5">
      <c r="A113" s="240">
        <f t="shared" si="10"/>
        <v>106</v>
      </c>
      <c r="B113" s="295" t="str">
        <f>IF(ISBLANK($M113),"",VLOOKUP($M113,サマリ_メンバ!$A$7:$Q$446,5,FALSE))</f>
        <v>STAR_MF</v>
      </c>
      <c r="C113" s="295" t="str">
        <f>IF(ISBLANK($M113),"",VLOOKUP($M113,サマリ_メンバ!$A$7:$Q$446,6,FALSE)&amp;"")</f>
        <v>MFデザイン</v>
      </c>
      <c r="D113" s="295" t="str">
        <f>IF(ISBLANK($M113),"",VLOOKUP($M113,サマリ_メンバ!$A$7:$Q$446,7,FALSE)&amp;"")</f>
        <v>フロント帳票</v>
      </c>
      <c r="E113" s="295" t="str">
        <f>IF(ISBLANK($M113),"",VLOOKUP($M113,サマリ_メンバ!$A$7:$Q$446,8,FALSE)&amp;"")</f>
        <v>テーマ対応</v>
      </c>
      <c r="F113" s="295" t="str">
        <f>IF(ISBLANK($M113),"",VLOOKUP($M113,サマリ_メンバ!$A$7:$Q$446,9,FALSE)&amp;"")</f>
        <v>仕様変更</v>
      </c>
      <c r="G113" s="295" t="str">
        <f>IF(ISBLANK($M113),"",VLOOKUP($M113,サマリ_メンバ!$A$7:$Q$446,10,FALSE)&amp;"")</f>
        <v/>
      </c>
      <c r="H113" s="295" t="str">
        <f>IF(ISBLANK($M113),"",VLOOKUP($M113,サマリ_メンバ!$A$7:$Q$446,11,FALSE)&amp;"")</f>
        <v/>
      </c>
      <c r="I113" s="295" t="str">
        <f>IF(ISBLANK($M113),"",VLOOKUP($M113,サマリ_メンバ!$A$7:$Q$446,12,FALSE)&amp;"")</f>
        <v/>
      </c>
      <c r="J113" s="295" t="str">
        <f>IF(ISBLANK($M113),"",VLOOKUP($M113,サマリ_メンバ!$A$7:$Q$446,13,FALSE)&amp;"")</f>
        <v/>
      </c>
      <c r="K113" s="295" t="str">
        <f>IF(ISBLANK($M113),"",VLOOKUP($M113,サマリ_メンバ!$A$7:$Q$446,14,FALSE)&amp;"")</f>
        <v/>
      </c>
      <c r="L113" s="295" t="str">
        <f>IF(ISBLANK($M113),"",VLOOKUP($M113,サマリ_メンバ!$A$7:$Q$446,15,FALSE)&amp;"")</f>
        <v>-</v>
      </c>
      <c r="M113" s="133" t="s">
        <v>1057</v>
      </c>
      <c r="N113" s="295" t="str">
        <f>IF(ISBLANK($M113),"",VLOOKUP(M113,サマリ_メンバ!$A$7:$Q$446,17,FALSE))</f>
        <v>デザイン資料、モック修正依頼（TKTN、NNTN）</v>
      </c>
      <c r="O113" s="72">
        <f t="shared" ca="1" si="11"/>
        <v>0</v>
      </c>
      <c r="P113" s="91"/>
      <c r="Q113" s="281">
        <f ca="1">IF(ISBLANK($M113),"-",IF($C$2&amp;$D$2="当月MW","-",SUMIFS(INDIRECT($B$2&amp;$C$2&amp;$D$2),INDIRECT(Q$5),Q$6,サマリ_メンバ!$P$7:$P$446,$M113)))</f>
        <v>0</v>
      </c>
      <c r="R113" s="281">
        <f ca="1">IF(ISBLANK($M113),"-",IF($C$2&amp;$D$2="当月MW","-",SUMIFS(INDIRECT($B$2&amp;$C$2&amp;$D$2),INDIRECT(R$5),R$6,サマリ_メンバ!$P$7:$P$446,$M113)))</f>
        <v>0</v>
      </c>
      <c r="S113" s="281">
        <f ca="1">IF(ISBLANK($M113),"-",IF($C$2&amp;$D$2="当月MW","-",SUMIFS(INDIRECT($B$2&amp;$C$2&amp;$D$2),INDIRECT(S$5),S$6,サマリ_メンバ!$P$7:$P$446,$M113)))</f>
        <v>0</v>
      </c>
      <c r="T113" s="281">
        <f ca="1">IF(ISBLANK($M113),"-",IF($C$2&amp;$D$2="当月MW","-",SUMIFS(INDIRECT($B$2&amp;$C$2&amp;$D$2),INDIRECT(T$5),T$6,サマリ_メンバ!$P$7:$P$446,$M113)))</f>
        <v>0</v>
      </c>
      <c r="U113" s="81"/>
      <c r="V113" s="281">
        <f ca="1">IF(ISBLANK($M113),"-",IF($C$2&amp;$D$2="当月MW","-",SUMIFS(INDIRECT($B$2&amp;$C$2&amp;$D$2),INDIRECT(V$5),V$6,サマリ_メンバ!$P$7:$P$446,$M113)))</f>
        <v>0</v>
      </c>
      <c r="W113" s="281">
        <f ca="1">IF(ISBLANK($M113),"-",IF($C$2&amp;$D$2="当月MW","-",SUMIFS(INDIRECT($B$2&amp;$C$2&amp;$D$2),INDIRECT(W$5),W$6,サマリ_メンバ!$P$7:$P$446,$M113)))</f>
        <v>0</v>
      </c>
      <c r="X113" s="281">
        <f ca="1">IF(ISBLANK($M113),"-",IF($C$2&amp;$D$2="当月MW","-",SUMIFS(INDIRECT($B$2&amp;$C$2&amp;$D$2),INDIRECT(X$5),X$6,サマリ_メンバ!$P$7:$P$446,$M113)))</f>
        <v>0</v>
      </c>
      <c r="Y113" s="281">
        <f ca="1">IF(ISBLANK($M113),"-",IF($C$2&amp;$D$2="当月MW","-",SUMIFS(INDIRECT($B$2&amp;$C$2&amp;$D$2),INDIRECT(Y$5),Y$6,サマリ_メンバ!$P$7:$P$446,$M113)))</f>
        <v>0</v>
      </c>
      <c r="Z113" s="281">
        <f ca="1">IF(ISBLANK($M113),"-",IF($C$2&amp;$D$2="当月MW","-",SUMIFS(INDIRECT($B$2&amp;$C$2&amp;$D$2),INDIRECT(Z$5),Z$6,サマリ_メンバ!$P$7:$P$446,$M113)))</f>
        <v>0</v>
      </c>
      <c r="AA113" s="281">
        <f ca="1">IF(ISBLANK($M113),"-",IF($C$2&amp;$D$2="当月MW","-",SUMIFS(INDIRECT($B$2&amp;$C$2&amp;$D$2),INDIRECT(AA$5),AA$6,サマリ_メンバ!$P$7:$P$446,$M113)))</f>
        <v>0</v>
      </c>
      <c r="AB113" s="281">
        <f ca="1">IF(ISBLANK($M113),"-",IF($C$2&amp;$D$2="当月MW","-",SUMIFS(INDIRECT($B$2&amp;$C$2&amp;$D$2),INDIRECT(AB$5),AB$6,サマリ_メンバ!$P$7:$P$446,$M113)))</f>
        <v>0</v>
      </c>
      <c r="AC113" s="281">
        <f ca="1">IF(ISBLANK($M113),"-",IF($C$2&amp;$D$2="当月MW","-",SUMIFS(INDIRECT($B$2&amp;$C$2&amp;$D$2),INDIRECT(AC$5),AC$6,サマリ_メンバ!$P$7:$P$446,$M113)))</f>
        <v>0</v>
      </c>
      <c r="AD113" s="281">
        <f ca="1">IF(ISBLANK($M113),"-",IF($C$2&amp;$D$2="当月MW","-",SUMIFS(INDIRECT($B$2&amp;$C$2&amp;$D$2),INDIRECT(AD$5),AD$6,サマリ_メンバ!$P$7:$P$446,$M113)))</f>
        <v>0</v>
      </c>
      <c r="AE113" s="281">
        <f ca="1">IF(ISBLANK($M113),"-",IF($C$2&amp;$D$2="当月MW","-",SUMIFS(INDIRECT($B$2&amp;$C$2&amp;$D$2),INDIRECT(AE$5),AE$6,サマリ_メンバ!$P$7:$P$446,$M113)))</f>
        <v>0</v>
      </c>
      <c r="AF113" s="281">
        <f ca="1">IF(ISBLANK($M113),"-",IF($C$2&amp;$D$2="当月MW","-",SUMIFS(INDIRECT($B$2&amp;$C$2&amp;$D$2),INDIRECT(AF$5),AF$6,サマリ_メンバ!$P$7:$P$446,$M113)))</f>
        <v>0</v>
      </c>
      <c r="AG113" s="281">
        <f ca="1">IF(ISBLANK($M113),"-",IF($C$2&amp;$D$2="当月MW","-",SUMIFS(INDIRECT($B$2&amp;$C$2&amp;$D$2),INDIRECT(AG$5),AG$6,サマリ_メンバ!$P$7:$P$446,$M113)))</f>
        <v>0</v>
      </c>
      <c r="AH113" s="281">
        <f ca="1">IF(ISBLANK($M113),"-",IF($C$2&amp;$D$2="当月MW","-",SUMIFS(INDIRECT($B$2&amp;$C$2&amp;$D$2),INDIRECT(AH$5),AH$6,サマリ_メンバ!$P$7:$P$446,$M113)))</f>
        <v>0</v>
      </c>
      <c r="AI113" s="60"/>
    </row>
    <row r="114" spans="1:35" ht="28.5">
      <c r="A114" s="240">
        <f t="shared" si="10"/>
        <v>107</v>
      </c>
      <c r="B114" s="295" t="str">
        <f>IF(ISBLANK($M114),"",VLOOKUP($M114,サマリ_メンバ!$A$7:$Q$446,5,FALSE))</f>
        <v>XXXXXX</v>
      </c>
      <c r="C114" s="295" t="str">
        <f>IF(ISBLANK($M114),"",VLOOKUP($M114,サマリ_メンバ!$A$7:$Q$446,6,FALSE)&amp;"")</f>
        <v>プロジェクトＡ</v>
      </c>
      <c r="D114" s="295" t="str">
        <f>IF(ISBLANK($M114),"",VLOOKUP($M114,サマリ_メンバ!$A$7:$Q$446,7,FALSE)&amp;"")</f>
        <v>管理</v>
      </c>
      <c r="E114" s="295" t="str">
        <f>IF(ISBLANK($M114),"",VLOOKUP($M114,サマリ_メンバ!$A$7:$Q$446,8,FALSE)&amp;"")</f>
        <v/>
      </c>
      <c r="F114" s="295" t="str">
        <f>IF(ISBLANK($M114),"",VLOOKUP($M114,サマリ_メンバ!$A$7:$Q$446,9,FALSE)&amp;"")</f>
        <v/>
      </c>
      <c r="G114" s="295" t="str">
        <f>IF(ISBLANK($M114),"",VLOOKUP($M114,サマリ_メンバ!$A$7:$Q$446,10,FALSE)&amp;"")</f>
        <v/>
      </c>
      <c r="H114" s="295" t="str">
        <f>IF(ISBLANK($M114),"",VLOOKUP($M114,サマリ_メンバ!$A$7:$Q$446,11,FALSE)&amp;"")</f>
        <v/>
      </c>
      <c r="I114" s="295" t="str">
        <f>IF(ISBLANK($M114),"",VLOOKUP($M114,サマリ_メンバ!$A$7:$Q$446,12,FALSE)&amp;"")</f>
        <v/>
      </c>
      <c r="J114" s="295" t="str">
        <f>IF(ISBLANK($M114),"",VLOOKUP($M114,サマリ_メンバ!$A$7:$Q$446,13,FALSE)&amp;"")</f>
        <v/>
      </c>
      <c r="K114" s="295" t="str">
        <f>IF(ISBLANK($M114),"",VLOOKUP($M114,サマリ_メンバ!$A$7:$Q$446,14,FALSE)&amp;"")</f>
        <v/>
      </c>
      <c r="L114" s="295" t="str">
        <f>IF(ISBLANK($M114),"",VLOOKUP($M114,サマリ_メンバ!$A$7:$Q$446,15,FALSE)&amp;"")</f>
        <v/>
      </c>
      <c r="M114" s="133" t="s">
        <v>802</v>
      </c>
      <c r="N114" s="295" t="str">
        <f>IF(ISBLANK($M114),"",VLOOKUP(M114,サマリ_メンバ!$A$7:$Q$446,17,FALSE))</f>
        <v>TMNI</v>
      </c>
      <c r="O114" s="72">
        <f t="shared" ca="1" si="11"/>
        <v>0</v>
      </c>
      <c r="P114" s="91"/>
      <c r="Q114" s="281">
        <f ca="1">IF(ISBLANK($M114),"-",IF($C$2&amp;$D$2="当月MW","-",SUMIFS(INDIRECT($B$2&amp;$C$2&amp;$D$2),INDIRECT(Q$5),Q$6,サマリ_メンバ!$P$7:$P$446,$M114)))</f>
        <v>0</v>
      </c>
      <c r="R114" s="281">
        <f ca="1">IF(ISBLANK($M114),"-",IF($C$2&amp;$D$2="当月MW","-",SUMIFS(INDIRECT($B$2&amp;$C$2&amp;$D$2),INDIRECT(R$5),R$6,サマリ_メンバ!$P$7:$P$446,$M114)))</f>
        <v>0</v>
      </c>
      <c r="S114" s="281">
        <f ca="1">IF(ISBLANK($M114),"-",IF($C$2&amp;$D$2="当月MW","-",SUMIFS(INDIRECT($B$2&amp;$C$2&amp;$D$2),INDIRECT(S$5),S$6,サマリ_メンバ!$P$7:$P$446,$M114)))</f>
        <v>0</v>
      </c>
      <c r="T114" s="281">
        <f ca="1">IF(ISBLANK($M114),"-",IF($C$2&amp;$D$2="当月MW","-",SUMIFS(INDIRECT($B$2&amp;$C$2&amp;$D$2),INDIRECT(T$5),T$6,サマリ_メンバ!$P$7:$P$446,$M114)))</f>
        <v>0</v>
      </c>
      <c r="U114" s="81"/>
      <c r="V114" s="281">
        <f ca="1">IF(ISBLANK($M114),"-",IF($C$2&amp;$D$2="当月MW","-",SUMIFS(INDIRECT($B$2&amp;$C$2&amp;$D$2),INDIRECT(V$5),V$6,サマリ_メンバ!$P$7:$P$446,$M114)))</f>
        <v>0</v>
      </c>
      <c r="W114" s="281">
        <f ca="1">IF(ISBLANK($M114),"-",IF($C$2&amp;$D$2="当月MW","-",SUMIFS(INDIRECT($B$2&amp;$C$2&amp;$D$2),INDIRECT(W$5),W$6,サマリ_メンバ!$P$7:$P$446,$M114)))</f>
        <v>0</v>
      </c>
      <c r="X114" s="281">
        <f ca="1">IF(ISBLANK($M114),"-",IF($C$2&amp;$D$2="当月MW","-",SUMIFS(INDIRECT($B$2&amp;$C$2&amp;$D$2),INDIRECT(X$5),X$6,サマリ_メンバ!$P$7:$P$446,$M114)))</f>
        <v>0</v>
      </c>
      <c r="Y114" s="281">
        <f ca="1">IF(ISBLANK($M114),"-",IF($C$2&amp;$D$2="当月MW","-",SUMIFS(INDIRECT($B$2&amp;$C$2&amp;$D$2),INDIRECT(Y$5),Y$6,サマリ_メンバ!$P$7:$P$446,$M114)))</f>
        <v>0</v>
      </c>
      <c r="Z114" s="281">
        <f ca="1">IF(ISBLANK($M114),"-",IF($C$2&amp;$D$2="当月MW","-",SUMIFS(INDIRECT($B$2&amp;$C$2&amp;$D$2),INDIRECT(Z$5),Z$6,サマリ_メンバ!$P$7:$P$446,$M114)))</f>
        <v>0</v>
      </c>
      <c r="AA114" s="281">
        <f ca="1">IF(ISBLANK($M114),"-",IF($C$2&amp;$D$2="当月MW","-",SUMIFS(INDIRECT($B$2&amp;$C$2&amp;$D$2),INDIRECT(AA$5),AA$6,サマリ_メンバ!$P$7:$P$446,$M114)))</f>
        <v>0</v>
      </c>
      <c r="AB114" s="281">
        <f ca="1">IF(ISBLANK($M114),"-",IF($C$2&amp;$D$2="当月MW","-",SUMIFS(INDIRECT($B$2&amp;$C$2&amp;$D$2),INDIRECT(AB$5),AB$6,サマリ_メンバ!$P$7:$P$446,$M114)))</f>
        <v>0</v>
      </c>
      <c r="AC114" s="281">
        <f ca="1">IF(ISBLANK($M114),"-",IF($C$2&amp;$D$2="当月MW","-",SUMIFS(INDIRECT($B$2&amp;$C$2&amp;$D$2),INDIRECT(AC$5),AC$6,サマリ_メンバ!$P$7:$P$446,$M114)))</f>
        <v>0</v>
      </c>
      <c r="AD114" s="281">
        <f ca="1">IF(ISBLANK($M114),"-",IF($C$2&amp;$D$2="当月MW","-",SUMIFS(INDIRECT($B$2&amp;$C$2&amp;$D$2),INDIRECT(AD$5),AD$6,サマリ_メンバ!$P$7:$P$446,$M114)))</f>
        <v>0</v>
      </c>
      <c r="AE114" s="281">
        <f ca="1">IF(ISBLANK($M114),"-",IF($C$2&amp;$D$2="当月MW","-",SUMIFS(INDIRECT($B$2&amp;$C$2&amp;$D$2),INDIRECT(AE$5),AE$6,サマリ_メンバ!$P$7:$P$446,$M114)))</f>
        <v>0</v>
      </c>
      <c r="AF114" s="281">
        <f ca="1">IF(ISBLANK($M114),"-",IF($C$2&amp;$D$2="当月MW","-",SUMIFS(INDIRECT($B$2&amp;$C$2&amp;$D$2),INDIRECT(AF$5),AF$6,サマリ_メンバ!$P$7:$P$446,$M114)))</f>
        <v>0</v>
      </c>
      <c r="AG114" s="281">
        <f ca="1">IF(ISBLANK($M114),"-",IF($C$2&amp;$D$2="当月MW","-",SUMIFS(INDIRECT($B$2&amp;$C$2&amp;$D$2),INDIRECT(AG$5),AG$6,サマリ_メンバ!$P$7:$P$446,$M114)))</f>
        <v>0</v>
      </c>
      <c r="AH114" s="281">
        <f ca="1">IF(ISBLANK($M114),"-",IF($C$2&amp;$D$2="当月MW","-",SUMIFS(INDIRECT($B$2&amp;$C$2&amp;$D$2),INDIRECT(AH$5),AH$6,サマリ_メンバ!$P$7:$P$446,$M114)))</f>
        <v>0</v>
      </c>
      <c r="AI114" s="60"/>
    </row>
    <row r="115" spans="1:35" ht="28.5">
      <c r="A115" s="240">
        <f t="shared" ref="A115:A135" si="12">ROW()-7</f>
        <v>108</v>
      </c>
      <c r="B115" s="295" t="str">
        <f>IF(ISBLANK($M115),"",VLOOKUP($M115,サマリ_メンバ!$A$7:$Q$446,5,FALSE))</f>
        <v>APF</v>
      </c>
      <c r="C115" s="295" t="str">
        <f>IF(ISBLANK($M115),"",VLOOKUP($M115,サマリ_メンバ!$A$7:$Q$446,6,FALSE)&amp;"")</f>
        <v>Flash脱却</v>
      </c>
      <c r="D115" s="295" t="str">
        <f>IF(ISBLANK($M115),"",VLOOKUP($M115,サマリ_メンバ!$A$7:$Q$446,7,FALSE)&amp;"")</f>
        <v>デザイン</v>
      </c>
      <c r="E115" s="295" t="str">
        <f>IF(ISBLANK($M115),"",VLOOKUP($M115,サマリ_メンバ!$A$7:$Q$446,8,FALSE)&amp;"")</f>
        <v>デザイン制作</v>
      </c>
      <c r="F115" s="295" t="str">
        <f>IF(ISBLANK($M115),"",VLOOKUP($M115,サマリ_メンバ!$A$7:$Q$446,9,FALSE)&amp;"")</f>
        <v>新規</v>
      </c>
      <c r="G115" s="295" t="str">
        <f>IF(ISBLANK($M115),"",VLOOKUP($M115,サマリ_メンバ!$A$7:$Q$446,10,FALSE)&amp;"")</f>
        <v/>
      </c>
      <c r="H115" s="295" t="str">
        <f>IF(ISBLANK($M115),"",VLOOKUP($M115,サマリ_メンバ!$A$7:$Q$446,11,FALSE)&amp;"")</f>
        <v/>
      </c>
      <c r="I115" s="295" t="str">
        <f>IF(ISBLANK($M115),"",VLOOKUP($M115,サマリ_メンバ!$A$7:$Q$446,12,FALSE)&amp;"")</f>
        <v/>
      </c>
      <c r="J115" s="295" t="str">
        <f>IF(ISBLANK($M115),"",VLOOKUP($M115,サマリ_メンバ!$A$7:$Q$446,13,FALSE)&amp;"")</f>
        <v/>
      </c>
      <c r="K115" s="295" t="str">
        <f>IF(ISBLANK($M115),"",VLOOKUP($M115,サマリ_メンバ!$A$7:$Q$446,14,FALSE)&amp;"")</f>
        <v/>
      </c>
      <c r="L115" s="295" t="str">
        <f>IF(ISBLANK($M115),"",VLOOKUP($M115,サマリ_メンバ!$A$7:$Q$446,15,FALSE)&amp;"")</f>
        <v>-</v>
      </c>
      <c r="M115" s="133" t="s">
        <v>1205</v>
      </c>
      <c r="N115" s="295" t="str">
        <f>IF(ISBLANK($M115),"",VLOOKUP(M115,サマリ_メンバ!$A$7:$Q$446,17,FALSE))</f>
        <v xml:space="preserve"> [デザイン]画面両端のサイズ修正</v>
      </c>
      <c r="O115" s="72">
        <f t="shared" ref="O115:O135" ca="1" si="13">SUM(Q115:T115)</f>
        <v>0</v>
      </c>
      <c r="P115" s="91"/>
      <c r="Q115" s="281">
        <f ca="1">IF(ISBLANK($M115),"-",IF($C$2&amp;$D$2="当月MW","-",SUMIFS(INDIRECT($B$2&amp;$C$2&amp;$D$2),INDIRECT(Q$5),Q$6,サマリ_メンバ!$P$7:$P$446,$M115)))</f>
        <v>0</v>
      </c>
      <c r="R115" s="281">
        <f ca="1">IF(ISBLANK($M115),"-",IF($C$2&amp;$D$2="当月MW","-",SUMIFS(INDIRECT($B$2&amp;$C$2&amp;$D$2),INDIRECT(R$5),R$6,サマリ_メンバ!$P$7:$P$446,$M115)))</f>
        <v>0</v>
      </c>
      <c r="S115" s="281">
        <f ca="1">IF(ISBLANK($M115),"-",IF($C$2&amp;$D$2="当月MW","-",SUMIFS(INDIRECT($B$2&amp;$C$2&amp;$D$2),INDIRECT(S$5),S$6,サマリ_メンバ!$P$7:$P$446,$M115)))</f>
        <v>0</v>
      </c>
      <c r="T115" s="281">
        <f ca="1">IF(ISBLANK($M115),"-",IF($C$2&amp;$D$2="当月MW","-",SUMIFS(INDIRECT($B$2&amp;$C$2&amp;$D$2),INDIRECT(T$5),T$6,サマリ_メンバ!$P$7:$P$446,$M115)))</f>
        <v>0</v>
      </c>
      <c r="U115" s="81"/>
      <c r="V115" s="281">
        <f ca="1">IF(ISBLANK($M115),"-",IF($C$2&amp;$D$2="当月MW","-",SUMIFS(INDIRECT($B$2&amp;$C$2&amp;$D$2),INDIRECT(V$5),V$6,サマリ_メンバ!$P$7:$P$446,$M115)))</f>
        <v>0</v>
      </c>
      <c r="W115" s="281">
        <f ca="1">IF(ISBLANK($M115),"-",IF($C$2&amp;$D$2="当月MW","-",SUMIFS(INDIRECT($B$2&amp;$C$2&amp;$D$2),INDIRECT(W$5),W$6,サマリ_メンバ!$P$7:$P$446,$M115)))</f>
        <v>0</v>
      </c>
      <c r="X115" s="281">
        <f ca="1">IF(ISBLANK($M115),"-",IF($C$2&amp;$D$2="当月MW","-",SUMIFS(INDIRECT($B$2&amp;$C$2&amp;$D$2),INDIRECT(X$5),X$6,サマリ_メンバ!$P$7:$P$446,$M115)))</f>
        <v>0</v>
      </c>
      <c r="Y115" s="281">
        <f ca="1">IF(ISBLANK($M115),"-",IF($C$2&amp;$D$2="当月MW","-",SUMIFS(INDIRECT($B$2&amp;$C$2&amp;$D$2),INDIRECT(Y$5),Y$6,サマリ_メンバ!$P$7:$P$446,$M115)))</f>
        <v>0</v>
      </c>
      <c r="Z115" s="281">
        <f ca="1">IF(ISBLANK($M115),"-",IF($C$2&amp;$D$2="当月MW","-",SUMIFS(INDIRECT($B$2&amp;$C$2&amp;$D$2),INDIRECT(Z$5),Z$6,サマリ_メンバ!$P$7:$P$446,$M115)))</f>
        <v>0</v>
      </c>
      <c r="AA115" s="281">
        <f ca="1">IF(ISBLANK($M115),"-",IF($C$2&amp;$D$2="当月MW","-",SUMIFS(INDIRECT($B$2&amp;$C$2&amp;$D$2),INDIRECT(AA$5),AA$6,サマリ_メンバ!$P$7:$P$446,$M115)))</f>
        <v>0</v>
      </c>
      <c r="AB115" s="281">
        <f ca="1">IF(ISBLANK($M115),"-",IF($C$2&amp;$D$2="当月MW","-",SUMIFS(INDIRECT($B$2&amp;$C$2&amp;$D$2),INDIRECT(AB$5),AB$6,サマリ_メンバ!$P$7:$P$446,$M115)))</f>
        <v>0</v>
      </c>
      <c r="AC115" s="281">
        <f ca="1">IF(ISBLANK($M115),"-",IF($C$2&amp;$D$2="当月MW","-",SUMIFS(INDIRECT($B$2&amp;$C$2&amp;$D$2),INDIRECT(AC$5),AC$6,サマリ_メンバ!$P$7:$P$446,$M115)))</f>
        <v>0</v>
      </c>
      <c r="AD115" s="281">
        <f ca="1">IF(ISBLANK($M115),"-",IF($C$2&amp;$D$2="当月MW","-",SUMIFS(INDIRECT($B$2&amp;$C$2&amp;$D$2),INDIRECT(AD$5),AD$6,サマリ_メンバ!$P$7:$P$446,$M115)))</f>
        <v>0</v>
      </c>
      <c r="AE115" s="281">
        <f ca="1">IF(ISBLANK($M115),"-",IF($C$2&amp;$D$2="当月MW","-",SUMIFS(INDIRECT($B$2&amp;$C$2&amp;$D$2),INDIRECT(AE$5),AE$6,サマリ_メンバ!$P$7:$P$446,$M115)))</f>
        <v>0</v>
      </c>
      <c r="AF115" s="281">
        <f ca="1">IF(ISBLANK($M115),"-",IF($C$2&amp;$D$2="当月MW","-",SUMIFS(INDIRECT($B$2&amp;$C$2&amp;$D$2),INDIRECT(AF$5),AF$6,サマリ_メンバ!$P$7:$P$446,$M115)))</f>
        <v>0</v>
      </c>
      <c r="AG115" s="281">
        <f ca="1">IF(ISBLANK($M115),"-",IF($C$2&amp;$D$2="当月MW","-",SUMIFS(INDIRECT($B$2&amp;$C$2&amp;$D$2),INDIRECT(AG$5),AG$6,サマリ_メンバ!$P$7:$P$446,$M115)))</f>
        <v>0</v>
      </c>
      <c r="AH115" s="281">
        <f ca="1">IF(ISBLANK($M115),"-",IF($C$2&amp;$D$2="当月MW","-",SUMIFS(INDIRECT($B$2&amp;$C$2&amp;$D$2),INDIRECT(AH$5),AH$6,サマリ_メンバ!$P$7:$P$446,$M115)))</f>
        <v>0</v>
      </c>
      <c r="AI115" s="60"/>
    </row>
    <row r="116" spans="1:35" ht="28.5">
      <c r="A116" s="240">
        <f t="shared" si="12"/>
        <v>109</v>
      </c>
      <c r="B116" s="295" t="str">
        <f>IF(ISBLANK($M116),"",VLOOKUP($M116,サマリ_メンバ!$A$7:$Q$446,5,FALSE))</f>
        <v>APF</v>
      </c>
      <c r="C116" s="295" t="str">
        <f>IF(ISBLANK($M116),"",VLOOKUP($M116,サマリ_メンバ!$A$7:$Q$446,6,FALSE)&amp;"")</f>
        <v>Flash脱却</v>
      </c>
      <c r="D116" s="295" t="str">
        <f>IF(ISBLANK($M116),"",VLOOKUP($M116,サマリ_メンバ!$A$7:$Q$446,7,FALSE)&amp;"")</f>
        <v>デザイン</v>
      </c>
      <c r="E116" s="295" t="str">
        <f>IF(ISBLANK($M116),"",VLOOKUP($M116,サマリ_メンバ!$A$7:$Q$446,8,FALSE)&amp;"")</f>
        <v>デザイン制作</v>
      </c>
      <c r="F116" s="295" t="str">
        <f>IF(ISBLANK($M116),"",VLOOKUP($M116,サマリ_メンバ!$A$7:$Q$446,9,FALSE)&amp;"")</f>
        <v>新規</v>
      </c>
      <c r="G116" s="295" t="str">
        <f>IF(ISBLANK($M116),"",VLOOKUP($M116,サマリ_メンバ!$A$7:$Q$446,10,FALSE)&amp;"")</f>
        <v/>
      </c>
      <c r="H116" s="295" t="str">
        <f>IF(ISBLANK($M116),"",VLOOKUP($M116,サマリ_メンバ!$A$7:$Q$446,11,FALSE)&amp;"")</f>
        <v/>
      </c>
      <c r="I116" s="295" t="str">
        <f>IF(ISBLANK($M116),"",VLOOKUP($M116,サマリ_メンバ!$A$7:$Q$446,12,FALSE)&amp;"")</f>
        <v/>
      </c>
      <c r="J116" s="295" t="str">
        <f>IF(ISBLANK($M116),"",VLOOKUP($M116,サマリ_メンバ!$A$7:$Q$446,13,FALSE)&amp;"")</f>
        <v/>
      </c>
      <c r="K116" s="295" t="str">
        <f>IF(ISBLANK($M116),"",VLOOKUP($M116,サマリ_メンバ!$A$7:$Q$446,14,FALSE)&amp;"")</f>
        <v/>
      </c>
      <c r="L116" s="295" t="str">
        <f>IF(ISBLANK($M116),"",VLOOKUP($M116,サマリ_メンバ!$A$7:$Q$446,15,FALSE)&amp;"")</f>
        <v>-</v>
      </c>
      <c r="M116" s="133" t="s">
        <v>1207</v>
      </c>
      <c r="N116" s="295" t="str">
        <f>IF(ISBLANK($M116),"",VLOOKUP(M116,サマリ_メンバ!$A$7:$Q$446,17,FALSE))</f>
        <v>進捗管理（確認）</v>
      </c>
      <c r="O116" s="72">
        <f t="shared" ca="1" si="13"/>
        <v>0</v>
      </c>
      <c r="P116" s="91"/>
      <c r="Q116" s="281">
        <f ca="1">IF(ISBLANK($M116),"-",IF($C$2&amp;$D$2="当月MW","-",SUMIFS(INDIRECT($B$2&amp;$C$2&amp;$D$2),INDIRECT(Q$5),Q$6,サマリ_メンバ!$P$7:$P$446,$M116)))</f>
        <v>0</v>
      </c>
      <c r="R116" s="281">
        <f ca="1">IF(ISBLANK($M116),"-",IF($C$2&amp;$D$2="当月MW","-",SUMIFS(INDIRECT($B$2&amp;$C$2&amp;$D$2),INDIRECT(R$5),R$6,サマリ_メンバ!$P$7:$P$446,$M116)))</f>
        <v>0</v>
      </c>
      <c r="S116" s="281">
        <f ca="1">IF(ISBLANK($M116),"-",IF($C$2&amp;$D$2="当月MW","-",SUMIFS(INDIRECT($B$2&amp;$C$2&amp;$D$2),INDIRECT(S$5),S$6,サマリ_メンバ!$P$7:$P$446,$M116)))</f>
        <v>0</v>
      </c>
      <c r="T116" s="281">
        <f ca="1">IF(ISBLANK($M116),"-",IF($C$2&amp;$D$2="当月MW","-",SUMIFS(INDIRECT($B$2&amp;$C$2&amp;$D$2),INDIRECT(T$5),T$6,サマリ_メンバ!$P$7:$P$446,$M116)))</f>
        <v>0</v>
      </c>
      <c r="U116" s="81"/>
      <c r="V116" s="281">
        <f ca="1">IF(ISBLANK($M116),"-",IF($C$2&amp;$D$2="当月MW","-",SUMIFS(INDIRECT($B$2&amp;$C$2&amp;$D$2),INDIRECT(V$5),V$6,サマリ_メンバ!$P$7:$P$446,$M116)))</f>
        <v>0</v>
      </c>
      <c r="W116" s="281">
        <f ca="1">IF(ISBLANK($M116),"-",IF($C$2&amp;$D$2="当月MW","-",SUMIFS(INDIRECT($B$2&amp;$C$2&amp;$D$2),INDIRECT(W$5),W$6,サマリ_メンバ!$P$7:$P$446,$M116)))</f>
        <v>0</v>
      </c>
      <c r="X116" s="281">
        <f ca="1">IF(ISBLANK($M116),"-",IF($C$2&amp;$D$2="当月MW","-",SUMIFS(INDIRECT($B$2&amp;$C$2&amp;$D$2),INDIRECT(X$5),X$6,サマリ_メンバ!$P$7:$P$446,$M116)))</f>
        <v>0</v>
      </c>
      <c r="Y116" s="281">
        <f ca="1">IF(ISBLANK($M116),"-",IF($C$2&amp;$D$2="当月MW","-",SUMIFS(INDIRECT($B$2&amp;$C$2&amp;$D$2),INDIRECT(Y$5),Y$6,サマリ_メンバ!$P$7:$P$446,$M116)))</f>
        <v>0</v>
      </c>
      <c r="Z116" s="281">
        <f ca="1">IF(ISBLANK($M116),"-",IF($C$2&amp;$D$2="当月MW","-",SUMIFS(INDIRECT($B$2&amp;$C$2&amp;$D$2),INDIRECT(Z$5),Z$6,サマリ_メンバ!$P$7:$P$446,$M116)))</f>
        <v>0</v>
      </c>
      <c r="AA116" s="281">
        <f ca="1">IF(ISBLANK($M116),"-",IF($C$2&amp;$D$2="当月MW","-",SUMIFS(INDIRECT($B$2&amp;$C$2&amp;$D$2),INDIRECT(AA$5),AA$6,サマリ_メンバ!$P$7:$P$446,$M116)))</f>
        <v>0</v>
      </c>
      <c r="AB116" s="281">
        <f ca="1">IF(ISBLANK($M116),"-",IF($C$2&amp;$D$2="当月MW","-",SUMIFS(INDIRECT($B$2&amp;$C$2&amp;$D$2),INDIRECT(AB$5),AB$6,サマリ_メンバ!$P$7:$P$446,$M116)))</f>
        <v>0</v>
      </c>
      <c r="AC116" s="281">
        <f ca="1">IF(ISBLANK($M116),"-",IF($C$2&amp;$D$2="当月MW","-",SUMIFS(INDIRECT($B$2&amp;$C$2&amp;$D$2),INDIRECT(AC$5),AC$6,サマリ_メンバ!$P$7:$P$446,$M116)))</f>
        <v>0</v>
      </c>
      <c r="AD116" s="281">
        <f ca="1">IF(ISBLANK($M116),"-",IF($C$2&amp;$D$2="当月MW","-",SUMIFS(INDIRECT($B$2&amp;$C$2&amp;$D$2),INDIRECT(AD$5),AD$6,サマリ_メンバ!$P$7:$P$446,$M116)))</f>
        <v>0</v>
      </c>
      <c r="AE116" s="281">
        <f ca="1">IF(ISBLANK($M116),"-",IF($C$2&amp;$D$2="当月MW","-",SUMIFS(INDIRECT($B$2&amp;$C$2&amp;$D$2),INDIRECT(AE$5),AE$6,サマリ_メンバ!$P$7:$P$446,$M116)))</f>
        <v>0</v>
      </c>
      <c r="AF116" s="281">
        <f ca="1">IF(ISBLANK($M116),"-",IF($C$2&amp;$D$2="当月MW","-",SUMIFS(INDIRECT($B$2&amp;$C$2&amp;$D$2),INDIRECT(AF$5),AF$6,サマリ_メンバ!$P$7:$P$446,$M116)))</f>
        <v>0</v>
      </c>
      <c r="AG116" s="281">
        <f ca="1">IF(ISBLANK($M116),"-",IF($C$2&amp;$D$2="当月MW","-",SUMIFS(INDIRECT($B$2&amp;$C$2&amp;$D$2),INDIRECT(AG$5),AG$6,サマリ_メンバ!$P$7:$P$446,$M116)))</f>
        <v>0</v>
      </c>
      <c r="AH116" s="281">
        <f ca="1">IF(ISBLANK($M116),"-",IF($C$2&amp;$D$2="当月MW","-",SUMIFS(INDIRECT($B$2&amp;$C$2&amp;$D$2),INDIRECT(AH$5),AH$6,サマリ_メンバ!$P$7:$P$446,$M116)))</f>
        <v>0</v>
      </c>
      <c r="AI116" s="60"/>
    </row>
    <row r="117" spans="1:35" ht="28.5">
      <c r="A117" s="240">
        <f t="shared" si="12"/>
        <v>110</v>
      </c>
      <c r="B117" s="295" t="str">
        <f>IF(ISBLANK($M117),"",VLOOKUP($M117,サマリ_メンバ!$A$7:$Q$446,5,FALSE))</f>
        <v>APF</v>
      </c>
      <c r="C117" s="295" t="str">
        <f>IF(ISBLANK($M117),"",VLOOKUP($M117,サマリ_メンバ!$A$7:$Q$446,6,FALSE)&amp;"")</f>
        <v>Flash脱却</v>
      </c>
      <c r="D117" s="295" t="str">
        <f>IF(ISBLANK($M117),"",VLOOKUP($M117,サマリ_メンバ!$A$7:$Q$446,7,FALSE)&amp;"")</f>
        <v>デザイン</v>
      </c>
      <c r="E117" s="295" t="str">
        <f>IF(ISBLANK($M117),"",VLOOKUP($M117,サマリ_メンバ!$A$7:$Q$446,8,FALSE)&amp;"")</f>
        <v>デザイン制作</v>
      </c>
      <c r="F117" s="295" t="str">
        <f>IF(ISBLANK($M117),"",VLOOKUP($M117,サマリ_メンバ!$A$7:$Q$446,9,FALSE)&amp;"")</f>
        <v>新規</v>
      </c>
      <c r="G117" s="295" t="str">
        <f>IF(ISBLANK($M117),"",VLOOKUP($M117,サマリ_メンバ!$A$7:$Q$446,10,FALSE)&amp;"")</f>
        <v/>
      </c>
      <c r="H117" s="295" t="str">
        <f>IF(ISBLANK($M117),"",VLOOKUP($M117,サマリ_メンバ!$A$7:$Q$446,11,FALSE)&amp;"")</f>
        <v/>
      </c>
      <c r="I117" s="295" t="str">
        <f>IF(ISBLANK($M117),"",VLOOKUP($M117,サマリ_メンバ!$A$7:$Q$446,12,FALSE)&amp;"")</f>
        <v/>
      </c>
      <c r="J117" s="295" t="str">
        <f>IF(ISBLANK($M117),"",VLOOKUP($M117,サマリ_メンバ!$A$7:$Q$446,13,FALSE)&amp;"")</f>
        <v/>
      </c>
      <c r="K117" s="295" t="str">
        <f>IF(ISBLANK($M117),"",VLOOKUP($M117,サマリ_メンバ!$A$7:$Q$446,14,FALSE)&amp;"")</f>
        <v/>
      </c>
      <c r="L117" s="295" t="str">
        <f>IF(ISBLANK($M117),"",VLOOKUP($M117,サマリ_メンバ!$A$7:$Q$446,15,FALSE)&amp;"")</f>
        <v>-</v>
      </c>
      <c r="M117" s="133" t="s">
        <v>1209</v>
      </c>
      <c r="N117" s="295" t="str">
        <f>IF(ISBLANK($M117),"",VLOOKUP(M117,サマリ_メンバ!$A$7:$Q$446,17,FALSE))</f>
        <v>画像書き出し</v>
      </c>
      <c r="O117" s="72">
        <f t="shared" ca="1" si="13"/>
        <v>0</v>
      </c>
      <c r="P117" s="91"/>
      <c r="Q117" s="281">
        <f ca="1">IF(ISBLANK($M117),"-",IF($C$2&amp;$D$2="当月MW","-",SUMIFS(INDIRECT($B$2&amp;$C$2&amp;$D$2),INDIRECT(Q$5),Q$6,サマリ_メンバ!$P$7:$P$446,$M117)))</f>
        <v>0</v>
      </c>
      <c r="R117" s="281">
        <f ca="1">IF(ISBLANK($M117),"-",IF($C$2&amp;$D$2="当月MW","-",SUMIFS(INDIRECT($B$2&amp;$C$2&amp;$D$2),INDIRECT(R$5),R$6,サマリ_メンバ!$P$7:$P$446,$M117)))</f>
        <v>0</v>
      </c>
      <c r="S117" s="281">
        <f ca="1">IF(ISBLANK($M117),"-",IF($C$2&amp;$D$2="当月MW","-",SUMIFS(INDIRECT($B$2&amp;$C$2&amp;$D$2),INDIRECT(S$5),S$6,サマリ_メンバ!$P$7:$P$446,$M117)))</f>
        <v>0</v>
      </c>
      <c r="T117" s="281">
        <f ca="1">IF(ISBLANK($M117),"-",IF($C$2&amp;$D$2="当月MW","-",SUMIFS(INDIRECT($B$2&amp;$C$2&amp;$D$2),INDIRECT(T$5),T$6,サマリ_メンバ!$P$7:$P$446,$M117)))</f>
        <v>0</v>
      </c>
      <c r="U117" s="81"/>
      <c r="V117" s="281">
        <f ca="1">IF(ISBLANK($M117),"-",IF($C$2&amp;$D$2="当月MW","-",SUMIFS(INDIRECT($B$2&amp;$C$2&amp;$D$2),INDIRECT(V$5),V$6,サマリ_メンバ!$P$7:$P$446,$M117)))</f>
        <v>0</v>
      </c>
      <c r="W117" s="281">
        <f ca="1">IF(ISBLANK($M117),"-",IF($C$2&amp;$D$2="当月MW","-",SUMIFS(INDIRECT($B$2&amp;$C$2&amp;$D$2),INDIRECT(W$5),W$6,サマリ_メンバ!$P$7:$P$446,$M117)))</f>
        <v>0</v>
      </c>
      <c r="X117" s="281">
        <f ca="1">IF(ISBLANK($M117),"-",IF($C$2&amp;$D$2="当月MW","-",SUMIFS(INDIRECT($B$2&amp;$C$2&amp;$D$2),INDIRECT(X$5),X$6,サマリ_メンバ!$P$7:$P$446,$M117)))</f>
        <v>0</v>
      </c>
      <c r="Y117" s="281">
        <f ca="1">IF(ISBLANK($M117),"-",IF($C$2&amp;$D$2="当月MW","-",SUMIFS(INDIRECT($B$2&amp;$C$2&amp;$D$2),INDIRECT(Y$5),Y$6,サマリ_メンバ!$P$7:$P$446,$M117)))</f>
        <v>0</v>
      </c>
      <c r="Z117" s="281">
        <f ca="1">IF(ISBLANK($M117),"-",IF($C$2&amp;$D$2="当月MW","-",SUMIFS(INDIRECT($B$2&amp;$C$2&amp;$D$2),INDIRECT(Z$5),Z$6,サマリ_メンバ!$P$7:$P$446,$M117)))</f>
        <v>0</v>
      </c>
      <c r="AA117" s="281">
        <f ca="1">IF(ISBLANK($M117),"-",IF($C$2&amp;$D$2="当月MW","-",SUMIFS(INDIRECT($B$2&amp;$C$2&amp;$D$2),INDIRECT(AA$5),AA$6,サマリ_メンバ!$P$7:$P$446,$M117)))</f>
        <v>0</v>
      </c>
      <c r="AB117" s="281">
        <f ca="1">IF(ISBLANK($M117),"-",IF($C$2&amp;$D$2="当月MW","-",SUMIFS(INDIRECT($B$2&amp;$C$2&amp;$D$2),INDIRECT(AB$5),AB$6,サマリ_メンバ!$P$7:$P$446,$M117)))</f>
        <v>0</v>
      </c>
      <c r="AC117" s="281">
        <f ca="1">IF(ISBLANK($M117),"-",IF($C$2&amp;$D$2="当月MW","-",SUMIFS(INDIRECT($B$2&amp;$C$2&amp;$D$2),INDIRECT(AC$5),AC$6,サマリ_メンバ!$P$7:$P$446,$M117)))</f>
        <v>0</v>
      </c>
      <c r="AD117" s="281">
        <f ca="1">IF(ISBLANK($M117),"-",IF($C$2&amp;$D$2="当月MW","-",SUMIFS(INDIRECT($B$2&amp;$C$2&amp;$D$2),INDIRECT(AD$5),AD$6,サマリ_メンバ!$P$7:$P$446,$M117)))</f>
        <v>0</v>
      </c>
      <c r="AE117" s="281">
        <f ca="1">IF(ISBLANK($M117),"-",IF($C$2&amp;$D$2="当月MW","-",SUMIFS(INDIRECT($B$2&amp;$C$2&amp;$D$2),INDIRECT(AE$5),AE$6,サマリ_メンバ!$P$7:$P$446,$M117)))</f>
        <v>0</v>
      </c>
      <c r="AF117" s="281">
        <f ca="1">IF(ISBLANK($M117),"-",IF($C$2&amp;$D$2="当月MW","-",SUMIFS(INDIRECT($B$2&amp;$C$2&amp;$D$2),INDIRECT(AF$5),AF$6,サマリ_メンバ!$P$7:$P$446,$M117)))</f>
        <v>0</v>
      </c>
      <c r="AG117" s="281">
        <f ca="1">IF(ISBLANK($M117),"-",IF($C$2&amp;$D$2="当月MW","-",SUMIFS(INDIRECT($B$2&amp;$C$2&amp;$D$2),INDIRECT(AG$5),AG$6,サマリ_メンバ!$P$7:$P$446,$M117)))</f>
        <v>0</v>
      </c>
      <c r="AH117" s="281">
        <f ca="1">IF(ISBLANK($M117),"-",IF($C$2&amp;$D$2="当月MW","-",SUMIFS(INDIRECT($B$2&amp;$C$2&amp;$D$2),INDIRECT(AH$5),AH$6,サマリ_メンバ!$P$7:$P$446,$M117)))</f>
        <v>0</v>
      </c>
      <c r="AI117" s="60"/>
    </row>
    <row r="118" spans="1:35" ht="28.5">
      <c r="A118" s="240">
        <f t="shared" si="12"/>
        <v>111</v>
      </c>
      <c r="B118" s="295" t="str">
        <f>IF(ISBLANK($M118),"",VLOOKUP($M118,サマリ_メンバ!$A$7:$Q$446,5,FALSE))</f>
        <v>APF</v>
      </c>
      <c r="C118" s="295" t="str">
        <f>IF(ISBLANK($M118),"",VLOOKUP($M118,サマリ_メンバ!$A$7:$Q$446,6,FALSE)&amp;"")</f>
        <v>Flash脱却</v>
      </c>
      <c r="D118" s="295" t="str">
        <f>IF(ISBLANK($M118),"",VLOOKUP($M118,サマリ_メンバ!$A$7:$Q$446,7,FALSE)&amp;"")</f>
        <v>デザイン</v>
      </c>
      <c r="E118" s="295" t="str">
        <f>IF(ISBLANK($M118),"",VLOOKUP($M118,サマリ_メンバ!$A$7:$Q$446,8,FALSE)&amp;"")</f>
        <v>デザイン制作</v>
      </c>
      <c r="F118" s="295" t="str">
        <f>IF(ISBLANK($M118),"",VLOOKUP($M118,サマリ_メンバ!$A$7:$Q$446,9,FALSE)&amp;"")</f>
        <v>新規</v>
      </c>
      <c r="G118" s="295" t="str">
        <f>IF(ISBLANK($M118),"",VLOOKUP($M118,サマリ_メンバ!$A$7:$Q$446,10,FALSE)&amp;"")</f>
        <v/>
      </c>
      <c r="H118" s="295" t="str">
        <f>IF(ISBLANK($M118),"",VLOOKUP($M118,サマリ_メンバ!$A$7:$Q$446,11,FALSE)&amp;"")</f>
        <v/>
      </c>
      <c r="I118" s="295" t="str">
        <f>IF(ISBLANK($M118),"",VLOOKUP($M118,サマリ_メンバ!$A$7:$Q$446,12,FALSE)&amp;"")</f>
        <v/>
      </c>
      <c r="J118" s="295" t="str">
        <f>IF(ISBLANK($M118),"",VLOOKUP($M118,サマリ_メンバ!$A$7:$Q$446,13,FALSE)&amp;"")</f>
        <v/>
      </c>
      <c r="K118" s="295" t="str">
        <f>IF(ISBLANK($M118),"",VLOOKUP($M118,サマリ_メンバ!$A$7:$Q$446,14,FALSE)&amp;"")</f>
        <v/>
      </c>
      <c r="L118" s="295" t="str">
        <f>IF(ISBLANK($M118),"",VLOOKUP($M118,サマリ_メンバ!$A$7:$Q$446,15,FALSE)&amp;"")</f>
        <v>-</v>
      </c>
      <c r="M118" s="133" t="s">
        <v>1280</v>
      </c>
      <c r="N118" s="295" t="str">
        <f>IF(ISBLANK($M118),"",VLOOKUP(M118,サマリ_メンバ!$A$7:$Q$446,17,FALSE))</f>
        <v>[デザイン対象○]02_顧客一覧｜担当顧客一覧</v>
      </c>
      <c r="O118" s="72">
        <f t="shared" ca="1" si="13"/>
        <v>0</v>
      </c>
      <c r="P118" s="91"/>
      <c r="Q118" s="281">
        <f ca="1">IF(ISBLANK($M118),"-",IF($C$2&amp;$D$2="当月MW","-",SUMIFS(INDIRECT($B$2&amp;$C$2&amp;$D$2),INDIRECT(Q$5),Q$6,サマリ_メンバ!$P$7:$P$446,$M118)))</f>
        <v>0</v>
      </c>
      <c r="R118" s="281">
        <f ca="1">IF(ISBLANK($M118),"-",IF($C$2&amp;$D$2="当月MW","-",SUMIFS(INDIRECT($B$2&amp;$C$2&amp;$D$2),INDIRECT(R$5),R$6,サマリ_メンバ!$P$7:$P$446,$M118)))</f>
        <v>0</v>
      </c>
      <c r="S118" s="281">
        <f ca="1">IF(ISBLANK($M118),"-",IF($C$2&amp;$D$2="当月MW","-",SUMIFS(INDIRECT($B$2&amp;$C$2&amp;$D$2),INDIRECT(S$5),S$6,サマリ_メンバ!$P$7:$P$446,$M118)))</f>
        <v>0</v>
      </c>
      <c r="T118" s="281">
        <f ca="1">IF(ISBLANK($M118),"-",IF($C$2&amp;$D$2="当月MW","-",SUMIFS(INDIRECT($B$2&amp;$C$2&amp;$D$2),INDIRECT(T$5),T$6,サマリ_メンバ!$P$7:$P$446,$M118)))</f>
        <v>0</v>
      </c>
      <c r="U118" s="81"/>
      <c r="V118" s="281">
        <f ca="1">IF(ISBLANK($M118),"-",IF($C$2&amp;$D$2="当月MW","-",SUMIFS(INDIRECT($B$2&amp;$C$2&amp;$D$2),INDIRECT(V$5),V$6,サマリ_メンバ!$P$7:$P$446,$M118)))</f>
        <v>0</v>
      </c>
      <c r="W118" s="281">
        <f ca="1">IF(ISBLANK($M118),"-",IF($C$2&amp;$D$2="当月MW","-",SUMIFS(INDIRECT($B$2&amp;$C$2&amp;$D$2),INDIRECT(W$5),W$6,サマリ_メンバ!$P$7:$P$446,$M118)))</f>
        <v>0</v>
      </c>
      <c r="X118" s="281">
        <f ca="1">IF(ISBLANK($M118),"-",IF($C$2&amp;$D$2="当月MW","-",SUMIFS(INDIRECT($B$2&amp;$C$2&amp;$D$2),INDIRECT(X$5),X$6,サマリ_メンバ!$P$7:$P$446,$M118)))</f>
        <v>0</v>
      </c>
      <c r="Y118" s="281">
        <f ca="1">IF(ISBLANK($M118),"-",IF($C$2&amp;$D$2="当月MW","-",SUMIFS(INDIRECT($B$2&amp;$C$2&amp;$D$2),INDIRECT(Y$5),Y$6,サマリ_メンバ!$P$7:$P$446,$M118)))</f>
        <v>0</v>
      </c>
      <c r="Z118" s="281">
        <f ca="1">IF(ISBLANK($M118),"-",IF($C$2&amp;$D$2="当月MW","-",SUMIFS(INDIRECT($B$2&amp;$C$2&amp;$D$2),INDIRECT(Z$5),Z$6,サマリ_メンバ!$P$7:$P$446,$M118)))</f>
        <v>0</v>
      </c>
      <c r="AA118" s="281">
        <f ca="1">IF(ISBLANK($M118),"-",IF($C$2&amp;$D$2="当月MW","-",SUMIFS(INDIRECT($B$2&amp;$C$2&amp;$D$2),INDIRECT(AA$5),AA$6,サマリ_メンバ!$P$7:$P$446,$M118)))</f>
        <v>0</v>
      </c>
      <c r="AB118" s="281">
        <f ca="1">IF(ISBLANK($M118),"-",IF($C$2&amp;$D$2="当月MW","-",SUMIFS(INDIRECT($B$2&amp;$C$2&amp;$D$2),INDIRECT(AB$5),AB$6,サマリ_メンバ!$P$7:$P$446,$M118)))</f>
        <v>0</v>
      </c>
      <c r="AC118" s="281">
        <f ca="1">IF(ISBLANK($M118),"-",IF($C$2&amp;$D$2="当月MW","-",SUMIFS(INDIRECT($B$2&amp;$C$2&amp;$D$2),INDIRECT(AC$5),AC$6,サマリ_メンバ!$P$7:$P$446,$M118)))</f>
        <v>0</v>
      </c>
      <c r="AD118" s="281">
        <f ca="1">IF(ISBLANK($M118),"-",IF($C$2&amp;$D$2="当月MW","-",SUMIFS(INDIRECT($B$2&amp;$C$2&amp;$D$2),INDIRECT(AD$5),AD$6,サマリ_メンバ!$P$7:$P$446,$M118)))</f>
        <v>0</v>
      </c>
      <c r="AE118" s="281">
        <f ca="1">IF(ISBLANK($M118),"-",IF($C$2&amp;$D$2="当月MW","-",SUMIFS(INDIRECT($B$2&amp;$C$2&amp;$D$2),INDIRECT(AE$5),AE$6,サマリ_メンバ!$P$7:$P$446,$M118)))</f>
        <v>0</v>
      </c>
      <c r="AF118" s="281">
        <f ca="1">IF(ISBLANK($M118),"-",IF($C$2&amp;$D$2="当月MW","-",SUMIFS(INDIRECT($B$2&amp;$C$2&amp;$D$2),INDIRECT(AF$5),AF$6,サマリ_メンバ!$P$7:$P$446,$M118)))</f>
        <v>0</v>
      </c>
      <c r="AG118" s="281">
        <f ca="1">IF(ISBLANK($M118),"-",IF($C$2&amp;$D$2="当月MW","-",SUMIFS(INDIRECT($B$2&amp;$C$2&amp;$D$2),INDIRECT(AG$5),AG$6,サマリ_メンバ!$P$7:$P$446,$M118)))</f>
        <v>0</v>
      </c>
      <c r="AH118" s="281">
        <f ca="1">IF(ISBLANK($M118),"-",IF($C$2&amp;$D$2="当月MW","-",SUMIFS(INDIRECT($B$2&amp;$C$2&amp;$D$2),INDIRECT(AH$5),AH$6,サマリ_メンバ!$P$7:$P$446,$M118)))</f>
        <v>0</v>
      </c>
      <c r="AI118" s="60"/>
    </row>
    <row r="119" spans="1:35">
      <c r="A119" s="240">
        <f t="shared" si="12"/>
        <v>112</v>
      </c>
      <c r="B119" s="295" t="str">
        <f>IF(ISBLANK($M119),"",VLOOKUP($M119,サマリ_メンバ!$A$7:$Q$446,5,FALSE))</f>
        <v>APF</v>
      </c>
      <c r="C119" s="295" t="str">
        <f>IF(ISBLANK($M119),"",VLOOKUP($M119,サマリ_メンバ!$A$7:$Q$446,6,FALSE)&amp;"")</f>
        <v>Flash脱却</v>
      </c>
      <c r="D119" s="295" t="str">
        <f>IF(ISBLANK($M119),"",VLOOKUP($M119,サマリ_メンバ!$A$7:$Q$446,7,FALSE)&amp;"")</f>
        <v>打合せ</v>
      </c>
      <c r="E119" s="295" t="str">
        <f>IF(ISBLANK($M119),"",VLOOKUP($M119,サマリ_メンバ!$A$7:$Q$446,8,FALSE)&amp;"")</f>
        <v>内部</v>
      </c>
      <c r="F119" s="295" t="str">
        <f>IF(ISBLANK($M119),"",VLOOKUP($M119,サマリ_メンバ!$A$7:$Q$446,9,FALSE)&amp;"")</f>
        <v/>
      </c>
      <c r="G119" s="295" t="str">
        <f>IF(ISBLANK($M119),"",VLOOKUP($M119,サマリ_メンバ!$A$7:$Q$446,10,FALSE)&amp;"")</f>
        <v/>
      </c>
      <c r="H119" s="295" t="str">
        <f>IF(ISBLANK($M119),"",VLOOKUP($M119,サマリ_メンバ!$A$7:$Q$446,11,FALSE)&amp;"")</f>
        <v/>
      </c>
      <c r="I119" s="295" t="str">
        <f>IF(ISBLANK($M119),"",VLOOKUP($M119,サマリ_メンバ!$A$7:$Q$446,12,FALSE)&amp;"")</f>
        <v/>
      </c>
      <c r="J119" s="295" t="str">
        <f>IF(ISBLANK($M119),"",VLOOKUP($M119,サマリ_メンバ!$A$7:$Q$446,13,FALSE)&amp;"")</f>
        <v/>
      </c>
      <c r="K119" s="295" t="str">
        <f>IF(ISBLANK($M119),"",VLOOKUP($M119,サマリ_メンバ!$A$7:$Q$446,14,FALSE)&amp;"")</f>
        <v/>
      </c>
      <c r="L119" s="295" t="str">
        <f>IF(ISBLANK($M119),"",VLOOKUP($M119,サマリ_メンバ!$A$7:$Q$446,15,FALSE)&amp;"")</f>
        <v>-</v>
      </c>
      <c r="M119" s="133" t="s">
        <v>1282</v>
      </c>
      <c r="N119" s="295" t="str">
        <f>IF(ISBLANK($M119),"",VLOOKUP(M119,サマリ_メンバ!$A$7:$Q$446,17,FALSE))</f>
        <v>[内部]20190228_定例</v>
      </c>
      <c r="O119" s="72">
        <f t="shared" ca="1" si="13"/>
        <v>0</v>
      </c>
      <c r="P119" s="91"/>
      <c r="Q119" s="281">
        <f ca="1">IF(ISBLANK($M119),"-",IF($C$2&amp;$D$2="当月MW","-",SUMIFS(INDIRECT($B$2&amp;$C$2&amp;$D$2),INDIRECT(Q$5),Q$6,サマリ_メンバ!$P$7:$P$446,$M119)))</f>
        <v>0</v>
      </c>
      <c r="R119" s="281">
        <f ca="1">IF(ISBLANK($M119),"-",IF($C$2&amp;$D$2="当月MW","-",SUMIFS(INDIRECT($B$2&amp;$C$2&amp;$D$2),INDIRECT(R$5),R$6,サマリ_メンバ!$P$7:$P$446,$M119)))</f>
        <v>0</v>
      </c>
      <c r="S119" s="281">
        <f ca="1">IF(ISBLANK($M119),"-",IF($C$2&amp;$D$2="当月MW","-",SUMIFS(INDIRECT($B$2&amp;$C$2&amp;$D$2),INDIRECT(S$5),S$6,サマリ_メンバ!$P$7:$P$446,$M119)))</f>
        <v>0</v>
      </c>
      <c r="T119" s="281">
        <f ca="1">IF(ISBLANK($M119),"-",IF($C$2&amp;$D$2="当月MW","-",SUMIFS(INDIRECT($B$2&amp;$C$2&amp;$D$2),INDIRECT(T$5),T$6,サマリ_メンバ!$P$7:$P$446,$M119)))</f>
        <v>0</v>
      </c>
      <c r="U119" s="81"/>
      <c r="V119" s="281">
        <f ca="1">IF(ISBLANK($M119),"-",IF($C$2&amp;$D$2="当月MW","-",SUMIFS(INDIRECT($B$2&amp;$C$2&amp;$D$2),INDIRECT(V$5),V$6,サマリ_メンバ!$P$7:$P$446,$M119)))</f>
        <v>0</v>
      </c>
      <c r="W119" s="281">
        <f ca="1">IF(ISBLANK($M119),"-",IF($C$2&amp;$D$2="当月MW","-",SUMIFS(INDIRECT($B$2&amp;$C$2&amp;$D$2),INDIRECT(W$5),W$6,サマリ_メンバ!$P$7:$P$446,$M119)))</f>
        <v>0</v>
      </c>
      <c r="X119" s="281">
        <f ca="1">IF(ISBLANK($M119),"-",IF($C$2&amp;$D$2="当月MW","-",SUMIFS(INDIRECT($B$2&amp;$C$2&amp;$D$2),INDIRECT(X$5),X$6,サマリ_メンバ!$P$7:$P$446,$M119)))</f>
        <v>0</v>
      </c>
      <c r="Y119" s="281">
        <f ca="1">IF(ISBLANK($M119),"-",IF($C$2&amp;$D$2="当月MW","-",SUMIFS(INDIRECT($B$2&amp;$C$2&amp;$D$2),INDIRECT(Y$5),Y$6,サマリ_メンバ!$P$7:$P$446,$M119)))</f>
        <v>0</v>
      </c>
      <c r="Z119" s="281">
        <f ca="1">IF(ISBLANK($M119),"-",IF($C$2&amp;$D$2="当月MW","-",SUMIFS(INDIRECT($B$2&amp;$C$2&amp;$D$2),INDIRECT(Z$5),Z$6,サマリ_メンバ!$P$7:$P$446,$M119)))</f>
        <v>0</v>
      </c>
      <c r="AA119" s="281">
        <f ca="1">IF(ISBLANK($M119),"-",IF($C$2&amp;$D$2="当月MW","-",SUMIFS(INDIRECT($B$2&amp;$C$2&amp;$D$2),INDIRECT(AA$5),AA$6,サマリ_メンバ!$P$7:$P$446,$M119)))</f>
        <v>0</v>
      </c>
      <c r="AB119" s="281">
        <f ca="1">IF(ISBLANK($M119),"-",IF($C$2&amp;$D$2="当月MW","-",SUMIFS(INDIRECT($B$2&amp;$C$2&amp;$D$2),INDIRECT(AB$5),AB$6,サマリ_メンバ!$P$7:$P$446,$M119)))</f>
        <v>0</v>
      </c>
      <c r="AC119" s="281">
        <f ca="1">IF(ISBLANK($M119),"-",IF($C$2&amp;$D$2="当月MW","-",SUMIFS(INDIRECT($B$2&amp;$C$2&amp;$D$2),INDIRECT(AC$5),AC$6,サマリ_メンバ!$P$7:$P$446,$M119)))</f>
        <v>0</v>
      </c>
      <c r="AD119" s="281">
        <f ca="1">IF(ISBLANK($M119),"-",IF($C$2&amp;$D$2="当月MW","-",SUMIFS(INDIRECT($B$2&amp;$C$2&amp;$D$2),INDIRECT(AD$5),AD$6,サマリ_メンバ!$P$7:$P$446,$M119)))</f>
        <v>0</v>
      </c>
      <c r="AE119" s="281">
        <f ca="1">IF(ISBLANK($M119),"-",IF($C$2&amp;$D$2="当月MW","-",SUMIFS(INDIRECT($B$2&amp;$C$2&amp;$D$2),INDIRECT(AE$5),AE$6,サマリ_メンバ!$P$7:$P$446,$M119)))</f>
        <v>0</v>
      </c>
      <c r="AF119" s="281">
        <f ca="1">IF(ISBLANK($M119),"-",IF($C$2&amp;$D$2="当月MW","-",SUMIFS(INDIRECT($B$2&amp;$C$2&amp;$D$2),INDIRECT(AF$5),AF$6,サマリ_メンバ!$P$7:$P$446,$M119)))</f>
        <v>0</v>
      </c>
      <c r="AG119" s="281">
        <f ca="1">IF(ISBLANK($M119),"-",IF($C$2&amp;$D$2="当月MW","-",SUMIFS(INDIRECT($B$2&amp;$C$2&amp;$D$2),INDIRECT(AG$5),AG$6,サマリ_メンバ!$P$7:$P$446,$M119)))</f>
        <v>0</v>
      </c>
      <c r="AH119" s="281">
        <f ca="1">IF(ISBLANK($M119),"-",IF($C$2&amp;$D$2="当月MW","-",SUMIFS(INDIRECT($B$2&amp;$C$2&amp;$D$2),INDIRECT(AH$5),AH$6,サマリ_メンバ!$P$7:$P$446,$M119)))</f>
        <v>0</v>
      </c>
      <c r="AI119" s="60"/>
    </row>
    <row r="120" spans="1:35">
      <c r="A120" s="240">
        <f t="shared" si="12"/>
        <v>113</v>
      </c>
      <c r="B120" s="295" t="str">
        <f>IF(ISBLANK($M120),"",VLOOKUP($M120,サマリ_メンバ!$A$7:$Q$446,5,FALSE))</f>
        <v>APF</v>
      </c>
      <c r="C120" s="295" t="str">
        <f>IF(ISBLANK($M120),"",VLOOKUP($M120,サマリ_メンバ!$A$7:$Q$446,6,FALSE)&amp;"")</f>
        <v>Flash脱却</v>
      </c>
      <c r="D120" s="295" t="str">
        <f>IF(ISBLANK($M120),"",VLOOKUP($M120,サマリ_メンバ!$A$7:$Q$446,7,FALSE)&amp;"")</f>
        <v>設計</v>
      </c>
      <c r="E120" s="295" t="str">
        <f>IF(ISBLANK($M120),"",VLOOKUP($M120,サマリ_メンバ!$A$7:$Q$446,8,FALSE)&amp;"")</f>
        <v/>
      </c>
      <c r="F120" s="295" t="str">
        <f>IF(ISBLANK($M120),"",VLOOKUP($M120,サマリ_メンバ!$A$7:$Q$446,9,FALSE)&amp;"")</f>
        <v/>
      </c>
      <c r="G120" s="295" t="str">
        <f>IF(ISBLANK($M120),"",VLOOKUP($M120,サマリ_メンバ!$A$7:$Q$446,10,FALSE)&amp;"")</f>
        <v/>
      </c>
      <c r="H120" s="295" t="str">
        <f>IF(ISBLANK($M120),"",VLOOKUP($M120,サマリ_メンバ!$A$7:$Q$446,11,FALSE)&amp;"")</f>
        <v/>
      </c>
      <c r="I120" s="295" t="str">
        <f>IF(ISBLANK($M120),"",VLOOKUP($M120,サマリ_メンバ!$A$7:$Q$446,12,FALSE)&amp;"")</f>
        <v/>
      </c>
      <c r="J120" s="295" t="str">
        <f>IF(ISBLANK($M120),"",VLOOKUP($M120,サマリ_メンバ!$A$7:$Q$446,13,FALSE)&amp;"")</f>
        <v/>
      </c>
      <c r="K120" s="295" t="str">
        <f>IF(ISBLANK($M120),"",VLOOKUP($M120,サマリ_メンバ!$A$7:$Q$446,14,FALSE)&amp;"")</f>
        <v/>
      </c>
      <c r="L120" s="295" t="str">
        <f>IF(ISBLANK($M120),"",VLOOKUP($M120,サマリ_メンバ!$A$7:$Q$446,15,FALSE)&amp;"")</f>
        <v/>
      </c>
      <c r="M120" s="133" t="s">
        <v>796</v>
      </c>
      <c r="N120" s="295" t="str">
        <f>IF(ISBLANK($M120),"",VLOOKUP(M120,サマリ_メンバ!$A$7:$Q$446,17,FALSE))</f>
        <v>[パターン整理]キャプチャ作成</v>
      </c>
      <c r="O120" s="72">
        <f t="shared" ca="1" si="13"/>
        <v>0</v>
      </c>
      <c r="P120" s="91"/>
      <c r="Q120" s="281">
        <f ca="1">IF(ISBLANK($M120),"-",IF($C$2&amp;$D$2="当月MW","-",SUMIFS(INDIRECT($B$2&amp;$C$2&amp;$D$2),INDIRECT(Q$5),Q$6,サマリ_メンバ!$P$7:$P$446,$M120)))</f>
        <v>0</v>
      </c>
      <c r="R120" s="281">
        <f ca="1">IF(ISBLANK($M120),"-",IF($C$2&amp;$D$2="当月MW","-",SUMIFS(INDIRECT($B$2&amp;$C$2&amp;$D$2),INDIRECT(R$5),R$6,サマリ_メンバ!$P$7:$P$446,$M120)))</f>
        <v>0</v>
      </c>
      <c r="S120" s="281">
        <f ca="1">IF(ISBLANK($M120),"-",IF($C$2&amp;$D$2="当月MW","-",SUMIFS(INDIRECT($B$2&amp;$C$2&amp;$D$2),INDIRECT(S$5),S$6,サマリ_メンバ!$P$7:$P$446,$M120)))</f>
        <v>0</v>
      </c>
      <c r="T120" s="281">
        <f ca="1">IF(ISBLANK($M120),"-",IF($C$2&amp;$D$2="当月MW","-",SUMIFS(INDIRECT($B$2&amp;$C$2&amp;$D$2),INDIRECT(T$5),T$6,サマリ_メンバ!$P$7:$P$446,$M120)))</f>
        <v>0</v>
      </c>
      <c r="U120" s="81"/>
      <c r="V120" s="281">
        <f ca="1">IF(ISBLANK($M120),"-",IF($C$2&amp;$D$2="当月MW","-",SUMIFS(INDIRECT($B$2&amp;$C$2&amp;$D$2),INDIRECT(V$5),V$6,サマリ_メンバ!$P$7:$P$446,$M120)))</f>
        <v>0</v>
      </c>
      <c r="W120" s="281">
        <f ca="1">IF(ISBLANK($M120),"-",IF($C$2&amp;$D$2="当月MW","-",SUMIFS(INDIRECT($B$2&amp;$C$2&amp;$D$2),INDIRECT(W$5),W$6,サマリ_メンバ!$P$7:$P$446,$M120)))</f>
        <v>0</v>
      </c>
      <c r="X120" s="281">
        <f ca="1">IF(ISBLANK($M120),"-",IF($C$2&amp;$D$2="当月MW","-",SUMIFS(INDIRECT($B$2&amp;$C$2&amp;$D$2),INDIRECT(X$5),X$6,サマリ_メンバ!$P$7:$P$446,$M120)))</f>
        <v>0</v>
      </c>
      <c r="Y120" s="281">
        <f ca="1">IF(ISBLANK($M120),"-",IF($C$2&amp;$D$2="当月MW","-",SUMIFS(INDIRECT($B$2&amp;$C$2&amp;$D$2),INDIRECT(Y$5),Y$6,サマリ_メンバ!$P$7:$P$446,$M120)))</f>
        <v>0</v>
      </c>
      <c r="Z120" s="281">
        <f ca="1">IF(ISBLANK($M120),"-",IF($C$2&amp;$D$2="当月MW","-",SUMIFS(INDIRECT($B$2&amp;$C$2&amp;$D$2),INDIRECT(Z$5),Z$6,サマリ_メンバ!$P$7:$P$446,$M120)))</f>
        <v>0</v>
      </c>
      <c r="AA120" s="281">
        <f ca="1">IF(ISBLANK($M120),"-",IF($C$2&amp;$D$2="当月MW","-",SUMIFS(INDIRECT($B$2&amp;$C$2&amp;$D$2),INDIRECT(AA$5),AA$6,サマリ_メンバ!$P$7:$P$446,$M120)))</f>
        <v>0</v>
      </c>
      <c r="AB120" s="281">
        <f ca="1">IF(ISBLANK($M120),"-",IF($C$2&amp;$D$2="当月MW","-",SUMIFS(INDIRECT($B$2&amp;$C$2&amp;$D$2),INDIRECT(AB$5),AB$6,サマリ_メンバ!$P$7:$P$446,$M120)))</f>
        <v>0</v>
      </c>
      <c r="AC120" s="281">
        <f ca="1">IF(ISBLANK($M120),"-",IF($C$2&amp;$D$2="当月MW","-",SUMIFS(INDIRECT($B$2&amp;$C$2&amp;$D$2),INDIRECT(AC$5),AC$6,サマリ_メンバ!$P$7:$P$446,$M120)))</f>
        <v>0</v>
      </c>
      <c r="AD120" s="281">
        <f ca="1">IF(ISBLANK($M120),"-",IF($C$2&amp;$D$2="当月MW","-",SUMIFS(INDIRECT($B$2&amp;$C$2&amp;$D$2),INDIRECT(AD$5),AD$6,サマリ_メンバ!$P$7:$P$446,$M120)))</f>
        <v>0</v>
      </c>
      <c r="AE120" s="281">
        <f ca="1">IF(ISBLANK($M120),"-",IF($C$2&amp;$D$2="当月MW","-",SUMIFS(INDIRECT($B$2&amp;$C$2&amp;$D$2),INDIRECT(AE$5),AE$6,サマリ_メンバ!$P$7:$P$446,$M120)))</f>
        <v>0</v>
      </c>
      <c r="AF120" s="281">
        <f ca="1">IF(ISBLANK($M120),"-",IF($C$2&amp;$D$2="当月MW","-",SUMIFS(INDIRECT($B$2&amp;$C$2&amp;$D$2),INDIRECT(AF$5),AF$6,サマリ_メンバ!$P$7:$P$446,$M120)))</f>
        <v>0</v>
      </c>
      <c r="AG120" s="281">
        <f ca="1">IF(ISBLANK($M120),"-",IF($C$2&amp;$D$2="当月MW","-",SUMIFS(INDIRECT($B$2&amp;$C$2&amp;$D$2),INDIRECT(AG$5),AG$6,サマリ_メンバ!$P$7:$P$446,$M120)))</f>
        <v>0</v>
      </c>
      <c r="AH120" s="281">
        <f ca="1">IF(ISBLANK($M120),"-",IF($C$2&amp;$D$2="当月MW","-",SUMIFS(INDIRECT($B$2&amp;$C$2&amp;$D$2),INDIRECT(AH$5),AH$6,サマリ_メンバ!$P$7:$P$446,$M120)))</f>
        <v>0</v>
      </c>
      <c r="AI120" s="60"/>
    </row>
    <row r="121" spans="1:35">
      <c r="A121" s="240">
        <f t="shared" si="12"/>
        <v>114</v>
      </c>
      <c r="B121" s="295" t="str">
        <f>IF(ISBLANK($M121),"",VLOOKUP($M121,サマリ_メンバ!$A$7:$Q$446,5,FALSE))</f>
        <v>APF</v>
      </c>
      <c r="C121" s="295" t="str">
        <f>IF(ISBLANK($M121),"",VLOOKUP($M121,サマリ_メンバ!$A$7:$Q$446,6,FALSE)&amp;"")</f>
        <v>Flash脱却</v>
      </c>
      <c r="D121" s="295" t="str">
        <f>IF(ISBLANK($M121),"",VLOOKUP($M121,サマリ_メンバ!$A$7:$Q$446,7,FALSE)&amp;"")</f>
        <v>打合せ</v>
      </c>
      <c r="E121" s="295" t="str">
        <f>IF(ISBLANK($M121),"",VLOOKUP($M121,サマリ_メンバ!$A$7:$Q$446,8,FALSE)&amp;"")</f>
        <v>内部</v>
      </c>
      <c r="F121" s="295" t="str">
        <f>IF(ISBLANK($M121),"",VLOOKUP($M121,サマリ_メンバ!$A$7:$Q$446,9,FALSE)&amp;"")</f>
        <v/>
      </c>
      <c r="G121" s="295" t="str">
        <f>IF(ISBLANK($M121),"",VLOOKUP($M121,サマリ_メンバ!$A$7:$Q$446,10,FALSE)&amp;"")</f>
        <v/>
      </c>
      <c r="H121" s="295" t="str">
        <f>IF(ISBLANK($M121),"",VLOOKUP($M121,サマリ_メンバ!$A$7:$Q$446,11,FALSE)&amp;"")</f>
        <v/>
      </c>
      <c r="I121" s="295" t="str">
        <f>IF(ISBLANK($M121),"",VLOOKUP($M121,サマリ_メンバ!$A$7:$Q$446,12,FALSE)&amp;"")</f>
        <v/>
      </c>
      <c r="J121" s="295" t="str">
        <f>IF(ISBLANK($M121),"",VLOOKUP($M121,サマリ_メンバ!$A$7:$Q$446,13,FALSE)&amp;"")</f>
        <v/>
      </c>
      <c r="K121" s="295" t="str">
        <f>IF(ISBLANK($M121),"",VLOOKUP($M121,サマリ_メンバ!$A$7:$Q$446,14,FALSE)&amp;"")</f>
        <v/>
      </c>
      <c r="L121" s="295" t="str">
        <f>IF(ISBLANK($M121),"",VLOOKUP($M121,サマリ_メンバ!$A$7:$Q$446,15,FALSE)&amp;"")</f>
        <v/>
      </c>
      <c r="M121" s="133" t="s">
        <v>842</v>
      </c>
      <c r="N121" s="295" t="str">
        <f>IF(ISBLANK($M121),"",VLOOKUP(M121,サマリ_メンバ!$A$7:$Q$446,17,FALSE))</f>
        <v>[内部]20190124_定例</v>
      </c>
      <c r="O121" s="72">
        <f t="shared" ca="1" si="13"/>
        <v>0</v>
      </c>
      <c r="P121" s="91"/>
      <c r="Q121" s="281">
        <f ca="1">IF(ISBLANK($M121),"-",IF($C$2&amp;$D$2="当月MW","-",SUMIFS(INDIRECT($B$2&amp;$C$2&amp;$D$2),INDIRECT(Q$5),Q$6,サマリ_メンバ!$P$7:$P$446,$M121)))</f>
        <v>0</v>
      </c>
      <c r="R121" s="281">
        <f ca="1">IF(ISBLANK($M121),"-",IF($C$2&amp;$D$2="当月MW","-",SUMIFS(INDIRECT($B$2&amp;$C$2&amp;$D$2),INDIRECT(R$5),R$6,サマリ_メンバ!$P$7:$P$446,$M121)))</f>
        <v>0</v>
      </c>
      <c r="S121" s="281">
        <f ca="1">IF(ISBLANK($M121),"-",IF($C$2&amp;$D$2="当月MW","-",SUMIFS(INDIRECT($B$2&amp;$C$2&amp;$D$2),INDIRECT(S$5),S$6,サマリ_メンバ!$P$7:$P$446,$M121)))</f>
        <v>0</v>
      </c>
      <c r="T121" s="281">
        <f ca="1">IF(ISBLANK($M121),"-",IF($C$2&amp;$D$2="当月MW","-",SUMIFS(INDIRECT($B$2&amp;$C$2&amp;$D$2),INDIRECT(T$5),T$6,サマリ_メンバ!$P$7:$P$446,$M121)))</f>
        <v>0</v>
      </c>
      <c r="U121" s="81"/>
      <c r="V121" s="281">
        <f ca="1">IF(ISBLANK($M121),"-",IF($C$2&amp;$D$2="当月MW","-",SUMIFS(INDIRECT($B$2&amp;$C$2&amp;$D$2),INDIRECT(V$5),V$6,サマリ_メンバ!$P$7:$P$446,$M121)))</f>
        <v>0</v>
      </c>
      <c r="W121" s="281">
        <f ca="1">IF(ISBLANK($M121),"-",IF($C$2&amp;$D$2="当月MW","-",SUMIFS(INDIRECT($B$2&amp;$C$2&amp;$D$2),INDIRECT(W$5),W$6,サマリ_メンバ!$P$7:$P$446,$M121)))</f>
        <v>0</v>
      </c>
      <c r="X121" s="281">
        <f ca="1">IF(ISBLANK($M121),"-",IF($C$2&amp;$D$2="当月MW","-",SUMIFS(INDIRECT($B$2&amp;$C$2&amp;$D$2),INDIRECT(X$5),X$6,サマリ_メンバ!$P$7:$P$446,$M121)))</f>
        <v>0</v>
      </c>
      <c r="Y121" s="281">
        <f ca="1">IF(ISBLANK($M121),"-",IF($C$2&amp;$D$2="当月MW","-",SUMIFS(INDIRECT($B$2&amp;$C$2&amp;$D$2),INDIRECT(Y$5),Y$6,サマリ_メンバ!$P$7:$P$446,$M121)))</f>
        <v>0</v>
      </c>
      <c r="Z121" s="281">
        <f ca="1">IF(ISBLANK($M121),"-",IF($C$2&amp;$D$2="当月MW","-",SUMIFS(INDIRECT($B$2&amp;$C$2&amp;$D$2),INDIRECT(Z$5),Z$6,サマリ_メンバ!$P$7:$P$446,$M121)))</f>
        <v>0</v>
      </c>
      <c r="AA121" s="281">
        <f ca="1">IF(ISBLANK($M121),"-",IF($C$2&amp;$D$2="当月MW","-",SUMIFS(INDIRECT($B$2&amp;$C$2&amp;$D$2),INDIRECT(AA$5),AA$6,サマリ_メンバ!$P$7:$P$446,$M121)))</f>
        <v>0</v>
      </c>
      <c r="AB121" s="281">
        <f ca="1">IF(ISBLANK($M121),"-",IF($C$2&amp;$D$2="当月MW","-",SUMIFS(INDIRECT($B$2&amp;$C$2&amp;$D$2),INDIRECT(AB$5),AB$6,サマリ_メンバ!$P$7:$P$446,$M121)))</f>
        <v>0</v>
      </c>
      <c r="AC121" s="281">
        <f ca="1">IF(ISBLANK($M121),"-",IF($C$2&amp;$D$2="当月MW","-",SUMIFS(INDIRECT($B$2&amp;$C$2&amp;$D$2),INDIRECT(AC$5),AC$6,サマリ_メンバ!$P$7:$P$446,$M121)))</f>
        <v>0</v>
      </c>
      <c r="AD121" s="281">
        <f ca="1">IF(ISBLANK($M121),"-",IF($C$2&amp;$D$2="当月MW","-",SUMIFS(INDIRECT($B$2&amp;$C$2&amp;$D$2),INDIRECT(AD$5),AD$6,サマリ_メンバ!$P$7:$P$446,$M121)))</f>
        <v>0</v>
      </c>
      <c r="AE121" s="281">
        <f ca="1">IF(ISBLANK($M121),"-",IF($C$2&amp;$D$2="当月MW","-",SUMIFS(INDIRECT($B$2&amp;$C$2&amp;$D$2),INDIRECT(AE$5),AE$6,サマリ_メンバ!$P$7:$P$446,$M121)))</f>
        <v>0</v>
      </c>
      <c r="AF121" s="281">
        <f ca="1">IF(ISBLANK($M121),"-",IF($C$2&amp;$D$2="当月MW","-",SUMIFS(INDIRECT($B$2&amp;$C$2&amp;$D$2),INDIRECT(AF$5),AF$6,サマリ_メンバ!$P$7:$P$446,$M121)))</f>
        <v>0</v>
      </c>
      <c r="AG121" s="281">
        <f ca="1">IF(ISBLANK($M121),"-",IF($C$2&amp;$D$2="当月MW","-",SUMIFS(INDIRECT($B$2&amp;$C$2&amp;$D$2),INDIRECT(AG$5),AG$6,サマリ_メンバ!$P$7:$P$446,$M121)))</f>
        <v>0</v>
      </c>
      <c r="AH121" s="281">
        <f ca="1">IF(ISBLANK($M121),"-",IF($C$2&amp;$D$2="当月MW","-",SUMIFS(INDIRECT($B$2&amp;$C$2&amp;$D$2),INDIRECT(AH$5),AH$6,サマリ_メンバ!$P$7:$P$446,$M121)))</f>
        <v>0</v>
      </c>
      <c r="AI121" s="60"/>
    </row>
    <row r="122" spans="1:35">
      <c r="A122" s="240">
        <f t="shared" si="12"/>
        <v>115</v>
      </c>
      <c r="B122" s="295" t="str">
        <f>IF(ISBLANK($M122),"",VLOOKUP($M122,サマリ_メンバ!$A$7:$Q$446,5,FALSE))</f>
        <v>APF</v>
      </c>
      <c r="C122" s="295" t="str">
        <f>IF(ISBLANK($M122),"",VLOOKUP($M122,サマリ_メンバ!$A$7:$Q$446,6,FALSE)&amp;"")</f>
        <v>Flash脱却</v>
      </c>
      <c r="D122" s="295" t="str">
        <f>IF(ISBLANK($M122),"",VLOOKUP($M122,サマリ_メンバ!$A$7:$Q$446,7,FALSE)&amp;"")</f>
        <v>打合せ</v>
      </c>
      <c r="E122" s="295" t="str">
        <f>IF(ISBLANK($M122),"",VLOOKUP($M122,サマリ_メンバ!$A$7:$Q$446,8,FALSE)&amp;"")</f>
        <v>内部</v>
      </c>
      <c r="F122" s="295" t="str">
        <f>IF(ISBLANK($M122),"",VLOOKUP($M122,サマリ_メンバ!$A$7:$Q$446,9,FALSE)&amp;"")</f>
        <v/>
      </c>
      <c r="G122" s="295" t="str">
        <f>IF(ISBLANK($M122),"",VLOOKUP($M122,サマリ_メンバ!$A$7:$Q$446,10,FALSE)&amp;"")</f>
        <v/>
      </c>
      <c r="H122" s="295" t="str">
        <f>IF(ISBLANK($M122),"",VLOOKUP($M122,サマリ_メンバ!$A$7:$Q$446,11,FALSE)&amp;"")</f>
        <v/>
      </c>
      <c r="I122" s="295" t="str">
        <f>IF(ISBLANK($M122),"",VLOOKUP($M122,サマリ_メンバ!$A$7:$Q$446,12,FALSE)&amp;"")</f>
        <v/>
      </c>
      <c r="J122" s="295" t="str">
        <f>IF(ISBLANK($M122),"",VLOOKUP($M122,サマリ_メンバ!$A$7:$Q$446,13,FALSE)&amp;"")</f>
        <v/>
      </c>
      <c r="K122" s="295" t="str">
        <f>IF(ISBLANK($M122),"",VLOOKUP($M122,サマリ_メンバ!$A$7:$Q$446,14,FALSE)&amp;"")</f>
        <v/>
      </c>
      <c r="L122" s="295" t="str">
        <f>IF(ISBLANK($M122),"",VLOOKUP($M122,サマリ_メンバ!$A$7:$Q$446,15,FALSE)&amp;"")</f>
        <v/>
      </c>
      <c r="M122" s="133" t="s">
        <v>873</v>
      </c>
      <c r="N122" s="295" t="str">
        <f>IF(ISBLANK($M122),"",VLOOKUP(M122,サマリ_メンバ!$A$7:$Q$446,17,FALSE))</f>
        <v>[内部]20190131_定例</v>
      </c>
      <c r="O122" s="72">
        <f t="shared" ca="1" si="13"/>
        <v>0</v>
      </c>
      <c r="P122" s="91"/>
      <c r="Q122" s="281">
        <f ca="1">IF(ISBLANK($M122),"-",IF($C$2&amp;$D$2="当月MW","-",SUMIFS(INDIRECT($B$2&amp;$C$2&amp;$D$2),INDIRECT(Q$5),Q$6,サマリ_メンバ!$P$7:$P$446,$M122)))</f>
        <v>0</v>
      </c>
      <c r="R122" s="281">
        <f ca="1">IF(ISBLANK($M122),"-",IF($C$2&amp;$D$2="当月MW","-",SUMIFS(INDIRECT($B$2&amp;$C$2&amp;$D$2),INDIRECT(R$5),R$6,サマリ_メンバ!$P$7:$P$446,$M122)))</f>
        <v>0</v>
      </c>
      <c r="S122" s="281">
        <f ca="1">IF(ISBLANK($M122),"-",IF($C$2&amp;$D$2="当月MW","-",SUMIFS(INDIRECT($B$2&amp;$C$2&amp;$D$2),INDIRECT(S$5),S$6,サマリ_メンバ!$P$7:$P$446,$M122)))</f>
        <v>0</v>
      </c>
      <c r="T122" s="281">
        <f ca="1">IF(ISBLANK($M122),"-",IF($C$2&amp;$D$2="当月MW","-",SUMIFS(INDIRECT($B$2&amp;$C$2&amp;$D$2),INDIRECT(T$5),T$6,サマリ_メンバ!$P$7:$P$446,$M122)))</f>
        <v>0</v>
      </c>
      <c r="U122" s="81"/>
      <c r="V122" s="281">
        <f ca="1">IF(ISBLANK($M122),"-",IF($C$2&amp;$D$2="当月MW","-",SUMIFS(INDIRECT($B$2&amp;$C$2&amp;$D$2),INDIRECT(V$5),V$6,サマリ_メンバ!$P$7:$P$446,$M122)))</f>
        <v>0</v>
      </c>
      <c r="W122" s="281">
        <f ca="1">IF(ISBLANK($M122),"-",IF($C$2&amp;$D$2="当月MW","-",SUMIFS(INDIRECT($B$2&amp;$C$2&amp;$D$2),INDIRECT(W$5),W$6,サマリ_メンバ!$P$7:$P$446,$M122)))</f>
        <v>0</v>
      </c>
      <c r="X122" s="281">
        <f ca="1">IF(ISBLANK($M122),"-",IF($C$2&amp;$D$2="当月MW","-",SUMIFS(INDIRECT($B$2&amp;$C$2&amp;$D$2),INDIRECT(X$5),X$6,サマリ_メンバ!$P$7:$P$446,$M122)))</f>
        <v>0</v>
      </c>
      <c r="Y122" s="281">
        <f ca="1">IF(ISBLANK($M122),"-",IF($C$2&amp;$D$2="当月MW","-",SUMIFS(INDIRECT($B$2&amp;$C$2&amp;$D$2),INDIRECT(Y$5),Y$6,サマリ_メンバ!$P$7:$P$446,$M122)))</f>
        <v>0</v>
      </c>
      <c r="Z122" s="281">
        <f ca="1">IF(ISBLANK($M122),"-",IF($C$2&amp;$D$2="当月MW","-",SUMIFS(INDIRECT($B$2&amp;$C$2&amp;$D$2),INDIRECT(Z$5),Z$6,サマリ_メンバ!$P$7:$P$446,$M122)))</f>
        <v>0</v>
      </c>
      <c r="AA122" s="281">
        <f ca="1">IF(ISBLANK($M122),"-",IF($C$2&amp;$D$2="当月MW","-",SUMIFS(INDIRECT($B$2&amp;$C$2&amp;$D$2),INDIRECT(AA$5),AA$6,サマリ_メンバ!$P$7:$P$446,$M122)))</f>
        <v>0</v>
      </c>
      <c r="AB122" s="281">
        <f ca="1">IF(ISBLANK($M122),"-",IF($C$2&amp;$D$2="当月MW","-",SUMIFS(INDIRECT($B$2&amp;$C$2&amp;$D$2),INDIRECT(AB$5),AB$6,サマリ_メンバ!$P$7:$P$446,$M122)))</f>
        <v>0</v>
      </c>
      <c r="AC122" s="281">
        <f ca="1">IF(ISBLANK($M122),"-",IF($C$2&amp;$D$2="当月MW","-",SUMIFS(INDIRECT($B$2&amp;$C$2&amp;$D$2),INDIRECT(AC$5),AC$6,サマリ_メンバ!$P$7:$P$446,$M122)))</f>
        <v>0</v>
      </c>
      <c r="AD122" s="281">
        <f ca="1">IF(ISBLANK($M122),"-",IF($C$2&amp;$D$2="当月MW","-",SUMIFS(INDIRECT($B$2&amp;$C$2&amp;$D$2),INDIRECT(AD$5),AD$6,サマリ_メンバ!$P$7:$P$446,$M122)))</f>
        <v>0</v>
      </c>
      <c r="AE122" s="281">
        <f ca="1">IF(ISBLANK($M122),"-",IF($C$2&amp;$D$2="当月MW","-",SUMIFS(INDIRECT($B$2&amp;$C$2&amp;$D$2),INDIRECT(AE$5),AE$6,サマリ_メンバ!$P$7:$P$446,$M122)))</f>
        <v>0</v>
      </c>
      <c r="AF122" s="281">
        <f ca="1">IF(ISBLANK($M122),"-",IF($C$2&amp;$D$2="当月MW","-",SUMIFS(INDIRECT($B$2&amp;$C$2&amp;$D$2),INDIRECT(AF$5),AF$6,サマリ_メンバ!$P$7:$P$446,$M122)))</f>
        <v>0</v>
      </c>
      <c r="AG122" s="281">
        <f ca="1">IF(ISBLANK($M122),"-",IF($C$2&amp;$D$2="当月MW","-",SUMIFS(INDIRECT($B$2&amp;$C$2&amp;$D$2),INDIRECT(AG$5),AG$6,サマリ_メンバ!$P$7:$P$446,$M122)))</f>
        <v>0</v>
      </c>
      <c r="AH122" s="281">
        <f ca="1">IF(ISBLANK($M122),"-",IF($C$2&amp;$D$2="当月MW","-",SUMIFS(INDIRECT($B$2&amp;$C$2&amp;$D$2),INDIRECT(AH$5),AH$6,サマリ_メンバ!$P$7:$P$446,$M122)))</f>
        <v>0</v>
      </c>
      <c r="AI122" s="60"/>
    </row>
    <row r="123" spans="1:35" ht="28.5">
      <c r="A123" s="240">
        <f t="shared" si="12"/>
        <v>116</v>
      </c>
      <c r="B123" s="295" t="str">
        <f>IF(ISBLANK($M123),"",VLOOKUP($M123,サマリ_メンバ!$A$7:$Q$446,5,FALSE))</f>
        <v>APF</v>
      </c>
      <c r="C123" s="295" t="str">
        <f>IF(ISBLANK($M123),"",VLOOKUP($M123,サマリ_メンバ!$A$7:$Q$446,6,FALSE)&amp;"")</f>
        <v>Flash脱却</v>
      </c>
      <c r="D123" s="295" t="str">
        <f>IF(ISBLANK($M123),"",VLOOKUP($M123,サマリ_メンバ!$A$7:$Q$446,7,FALSE)&amp;"")</f>
        <v>設計</v>
      </c>
      <c r="E123" s="295" t="str">
        <f>IF(ISBLANK($M123),"",VLOOKUP($M123,サマリ_メンバ!$A$7:$Q$446,8,FALSE)&amp;"")</f>
        <v/>
      </c>
      <c r="F123" s="295" t="str">
        <f>IF(ISBLANK($M123),"",VLOOKUP($M123,サマリ_メンバ!$A$7:$Q$446,9,FALSE)&amp;"")</f>
        <v/>
      </c>
      <c r="G123" s="295" t="str">
        <f>IF(ISBLANK($M123),"",VLOOKUP($M123,サマリ_メンバ!$A$7:$Q$446,10,FALSE)&amp;"")</f>
        <v/>
      </c>
      <c r="H123" s="295" t="str">
        <f>IF(ISBLANK($M123),"",VLOOKUP($M123,サマリ_メンバ!$A$7:$Q$446,11,FALSE)&amp;"")</f>
        <v/>
      </c>
      <c r="I123" s="295" t="str">
        <f>IF(ISBLANK($M123),"",VLOOKUP($M123,サマリ_メンバ!$A$7:$Q$446,12,FALSE)&amp;"")</f>
        <v/>
      </c>
      <c r="J123" s="295" t="str">
        <f>IF(ISBLANK($M123),"",VLOOKUP($M123,サマリ_メンバ!$A$7:$Q$446,13,FALSE)&amp;"")</f>
        <v/>
      </c>
      <c r="K123" s="295" t="str">
        <f>IF(ISBLANK($M123),"",VLOOKUP($M123,サマリ_メンバ!$A$7:$Q$446,14,FALSE)&amp;"")</f>
        <v/>
      </c>
      <c r="L123" s="295" t="str">
        <f>IF(ISBLANK($M123),"",VLOOKUP($M123,サマリ_メンバ!$A$7:$Q$446,15,FALSE)&amp;"")</f>
        <v/>
      </c>
      <c r="M123" s="133" t="s">
        <v>1213</v>
      </c>
      <c r="N123" s="295" t="str">
        <f>IF(ISBLANK($M123),"",VLOOKUP(M123,サマリ_メンバ!$A$7:$Q$446,17,FALSE))</f>
        <v>モックアップデザイン作成対象画面選定</v>
      </c>
      <c r="O123" s="72">
        <f t="shared" ca="1" si="13"/>
        <v>0</v>
      </c>
      <c r="P123" s="91"/>
      <c r="Q123" s="281">
        <f ca="1">IF(ISBLANK($M123),"-",IF($C$2&amp;$D$2="当月MW","-",SUMIFS(INDIRECT($B$2&amp;$C$2&amp;$D$2),INDIRECT(Q$5),Q$6,サマリ_メンバ!$P$7:$P$446,$M123)))</f>
        <v>0</v>
      </c>
      <c r="R123" s="281">
        <f ca="1">IF(ISBLANK($M123),"-",IF($C$2&amp;$D$2="当月MW","-",SUMIFS(INDIRECT($B$2&amp;$C$2&amp;$D$2),INDIRECT(R$5),R$6,サマリ_メンバ!$P$7:$P$446,$M123)))</f>
        <v>0</v>
      </c>
      <c r="S123" s="281">
        <f ca="1">IF(ISBLANK($M123),"-",IF($C$2&amp;$D$2="当月MW","-",SUMIFS(INDIRECT($B$2&amp;$C$2&amp;$D$2),INDIRECT(S$5),S$6,サマリ_メンバ!$P$7:$P$446,$M123)))</f>
        <v>0</v>
      </c>
      <c r="T123" s="281">
        <f ca="1">IF(ISBLANK($M123),"-",IF($C$2&amp;$D$2="当月MW","-",SUMIFS(INDIRECT($B$2&amp;$C$2&amp;$D$2),INDIRECT(T$5),T$6,サマリ_メンバ!$P$7:$P$446,$M123)))</f>
        <v>0</v>
      </c>
      <c r="U123" s="81"/>
      <c r="V123" s="281">
        <f ca="1">IF(ISBLANK($M123),"-",IF($C$2&amp;$D$2="当月MW","-",SUMIFS(INDIRECT($B$2&amp;$C$2&amp;$D$2),INDIRECT(V$5),V$6,サマリ_メンバ!$P$7:$P$446,$M123)))</f>
        <v>0</v>
      </c>
      <c r="W123" s="281">
        <f ca="1">IF(ISBLANK($M123),"-",IF($C$2&amp;$D$2="当月MW","-",SUMIFS(INDIRECT($B$2&amp;$C$2&amp;$D$2),INDIRECT(W$5),W$6,サマリ_メンバ!$P$7:$P$446,$M123)))</f>
        <v>0</v>
      </c>
      <c r="X123" s="281">
        <f ca="1">IF(ISBLANK($M123),"-",IF($C$2&amp;$D$2="当月MW","-",SUMIFS(INDIRECT($B$2&amp;$C$2&amp;$D$2),INDIRECT(X$5),X$6,サマリ_メンバ!$P$7:$P$446,$M123)))</f>
        <v>0</v>
      </c>
      <c r="Y123" s="281">
        <f ca="1">IF(ISBLANK($M123),"-",IF($C$2&amp;$D$2="当月MW","-",SUMIFS(INDIRECT($B$2&amp;$C$2&amp;$D$2),INDIRECT(Y$5),Y$6,サマリ_メンバ!$P$7:$P$446,$M123)))</f>
        <v>0</v>
      </c>
      <c r="Z123" s="281">
        <f ca="1">IF(ISBLANK($M123),"-",IF($C$2&amp;$D$2="当月MW","-",SUMIFS(INDIRECT($B$2&amp;$C$2&amp;$D$2),INDIRECT(Z$5),Z$6,サマリ_メンバ!$P$7:$P$446,$M123)))</f>
        <v>0</v>
      </c>
      <c r="AA123" s="281">
        <f ca="1">IF(ISBLANK($M123),"-",IF($C$2&amp;$D$2="当月MW","-",SUMIFS(INDIRECT($B$2&amp;$C$2&amp;$D$2),INDIRECT(AA$5),AA$6,サマリ_メンバ!$P$7:$P$446,$M123)))</f>
        <v>0</v>
      </c>
      <c r="AB123" s="281">
        <f ca="1">IF(ISBLANK($M123),"-",IF($C$2&amp;$D$2="当月MW","-",SUMIFS(INDIRECT($B$2&amp;$C$2&amp;$D$2),INDIRECT(AB$5),AB$6,サマリ_メンバ!$P$7:$P$446,$M123)))</f>
        <v>0</v>
      </c>
      <c r="AC123" s="281">
        <f ca="1">IF(ISBLANK($M123),"-",IF($C$2&amp;$D$2="当月MW","-",SUMIFS(INDIRECT($B$2&amp;$C$2&amp;$D$2),INDIRECT(AC$5),AC$6,サマリ_メンバ!$P$7:$P$446,$M123)))</f>
        <v>0</v>
      </c>
      <c r="AD123" s="281">
        <f ca="1">IF(ISBLANK($M123),"-",IF($C$2&amp;$D$2="当月MW","-",SUMIFS(INDIRECT($B$2&amp;$C$2&amp;$D$2),INDIRECT(AD$5),AD$6,サマリ_メンバ!$P$7:$P$446,$M123)))</f>
        <v>0</v>
      </c>
      <c r="AE123" s="281">
        <f ca="1">IF(ISBLANK($M123),"-",IF($C$2&amp;$D$2="当月MW","-",SUMIFS(INDIRECT($B$2&amp;$C$2&amp;$D$2),INDIRECT(AE$5),AE$6,サマリ_メンバ!$P$7:$P$446,$M123)))</f>
        <v>0</v>
      </c>
      <c r="AF123" s="281">
        <f ca="1">IF(ISBLANK($M123),"-",IF($C$2&amp;$D$2="当月MW","-",SUMIFS(INDIRECT($B$2&amp;$C$2&amp;$D$2),INDIRECT(AF$5),AF$6,サマリ_メンバ!$P$7:$P$446,$M123)))</f>
        <v>0</v>
      </c>
      <c r="AG123" s="281">
        <f ca="1">IF(ISBLANK($M123),"-",IF($C$2&amp;$D$2="当月MW","-",SUMIFS(INDIRECT($B$2&amp;$C$2&amp;$D$2),INDIRECT(AG$5),AG$6,サマリ_メンバ!$P$7:$P$446,$M123)))</f>
        <v>0</v>
      </c>
      <c r="AH123" s="281">
        <f ca="1">IF(ISBLANK($M123),"-",IF($C$2&amp;$D$2="当月MW","-",SUMIFS(INDIRECT($B$2&amp;$C$2&amp;$D$2),INDIRECT(AH$5),AH$6,サマリ_メンバ!$P$7:$P$446,$M123)))</f>
        <v>0</v>
      </c>
      <c r="AI123" s="60"/>
    </row>
    <row r="124" spans="1:35">
      <c r="A124" s="240">
        <f t="shared" si="12"/>
        <v>117</v>
      </c>
      <c r="B124" s="295" t="str">
        <f>IF(ISBLANK($M124),"",VLOOKUP($M124,サマリ_メンバ!$A$7:$Q$446,5,FALSE))</f>
        <v>APF</v>
      </c>
      <c r="C124" s="295" t="str">
        <f>IF(ISBLANK($M124),"",VLOOKUP($M124,サマリ_メンバ!$A$7:$Q$446,6,FALSE)&amp;"")</f>
        <v>Flash脱却</v>
      </c>
      <c r="D124" s="295" t="str">
        <f>IF(ISBLANK($M124),"",VLOOKUP($M124,サマリ_メンバ!$A$7:$Q$446,7,FALSE)&amp;"")</f>
        <v>モックアップ</v>
      </c>
      <c r="E124" s="295" t="str">
        <f>IF(ISBLANK($M124),"",VLOOKUP($M124,サマリ_メンバ!$A$7:$Q$446,8,FALSE)&amp;"")</f>
        <v>方式検討</v>
      </c>
      <c r="F124" s="295" t="str">
        <f>IF(ISBLANK($M124),"",VLOOKUP($M124,サマリ_メンバ!$A$7:$Q$446,9,FALSE)&amp;"")</f>
        <v/>
      </c>
      <c r="G124" s="295" t="str">
        <f>IF(ISBLANK($M124),"",VLOOKUP($M124,サマリ_メンバ!$A$7:$Q$446,10,FALSE)&amp;"")</f>
        <v/>
      </c>
      <c r="H124" s="295" t="str">
        <f>IF(ISBLANK($M124),"",VLOOKUP($M124,サマリ_メンバ!$A$7:$Q$446,11,FALSE)&amp;"")</f>
        <v/>
      </c>
      <c r="I124" s="295" t="str">
        <f>IF(ISBLANK($M124),"",VLOOKUP($M124,サマリ_メンバ!$A$7:$Q$446,12,FALSE)&amp;"")</f>
        <v/>
      </c>
      <c r="J124" s="295" t="str">
        <f>IF(ISBLANK($M124),"",VLOOKUP($M124,サマリ_メンバ!$A$7:$Q$446,13,FALSE)&amp;"")</f>
        <v/>
      </c>
      <c r="K124" s="295" t="str">
        <f>IF(ISBLANK($M124),"",VLOOKUP($M124,サマリ_メンバ!$A$7:$Q$446,14,FALSE)&amp;"")</f>
        <v/>
      </c>
      <c r="L124" s="295" t="str">
        <f>IF(ISBLANK($M124),"",VLOOKUP($M124,サマリ_メンバ!$A$7:$Q$446,15,FALSE)&amp;"")</f>
        <v/>
      </c>
      <c r="M124" s="133" t="s">
        <v>1287</v>
      </c>
      <c r="N124" s="295" t="str">
        <f>IF(ISBLANK($M124),"",VLOOKUP(M124,サマリ_メンバ!$A$7:$Q$446,17,FALSE))</f>
        <v>[コーディング]01_ウィンドウ</v>
      </c>
      <c r="O124" s="72">
        <f t="shared" ca="1" si="13"/>
        <v>0</v>
      </c>
      <c r="P124" s="91"/>
      <c r="Q124" s="281">
        <f ca="1">IF(ISBLANK($M124),"-",IF($C$2&amp;$D$2="当月MW","-",SUMIFS(INDIRECT($B$2&amp;$C$2&amp;$D$2),INDIRECT(Q$5),Q$6,サマリ_メンバ!$P$7:$P$446,$M124)))</f>
        <v>0</v>
      </c>
      <c r="R124" s="281">
        <f ca="1">IF(ISBLANK($M124),"-",IF($C$2&amp;$D$2="当月MW","-",SUMIFS(INDIRECT($B$2&amp;$C$2&amp;$D$2),INDIRECT(R$5),R$6,サマリ_メンバ!$P$7:$P$446,$M124)))</f>
        <v>0</v>
      </c>
      <c r="S124" s="281">
        <f ca="1">IF(ISBLANK($M124),"-",IF($C$2&amp;$D$2="当月MW","-",SUMIFS(INDIRECT($B$2&amp;$C$2&amp;$D$2),INDIRECT(S$5),S$6,サマリ_メンバ!$P$7:$P$446,$M124)))</f>
        <v>0</v>
      </c>
      <c r="T124" s="281">
        <f ca="1">IF(ISBLANK($M124),"-",IF($C$2&amp;$D$2="当月MW","-",SUMIFS(INDIRECT($B$2&amp;$C$2&amp;$D$2),INDIRECT(T$5),T$6,サマリ_メンバ!$P$7:$P$446,$M124)))</f>
        <v>0</v>
      </c>
      <c r="U124" s="81"/>
      <c r="V124" s="281">
        <f ca="1">IF(ISBLANK($M124),"-",IF($C$2&amp;$D$2="当月MW","-",SUMIFS(INDIRECT($B$2&amp;$C$2&amp;$D$2),INDIRECT(V$5),V$6,サマリ_メンバ!$P$7:$P$446,$M124)))</f>
        <v>0</v>
      </c>
      <c r="W124" s="281">
        <f ca="1">IF(ISBLANK($M124),"-",IF($C$2&amp;$D$2="当月MW","-",SUMIFS(INDIRECT($B$2&amp;$C$2&amp;$D$2),INDIRECT(W$5),W$6,サマリ_メンバ!$P$7:$P$446,$M124)))</f>
        <v>0</v>
      </c>
      <c r="X124" s="281">
        <f ca="1">IF(ISBLANK($M124),"-",IF($C$2&amp;$D$2="当月MW","-",SUMIFS(INDIRECT($B$2&amp;$C$2&amp;$D$2),INDIRECT(X$5),X$6,サマリ_メンバ!$P$7:$P$446,$M124)))</f>
        <v>0</v>
      </c>
      <c r="Y124" s="281">
        <f ca="1">IF(ISBLANK($M124),"-",IF($C$2&amp;$D$2="当月MW","-",SUMIFS(INDIRECT($B$2&amp;$C$2&amp;$D$2),INDIRECT(Y$5),Y$6,サマリ_メンバ!$P$7:$P$446,$M124)))</f>
        <v>0</v>
      </c>
      <c r="Z124" s="281">
        <f ca="1">IF(ISBLANK($M124),"-",IF($C$2&amp;$D$2="当月MW","-",SUMIFS(INDIRECT($B$2&amp;$C$2&amp;$D$2),INDIRECT(Z$5),Z$6,サマリ_メンバ!$P$7:$P$446,$M124)))</f>
        <v>0</v>
      </c>
      <c r="AA124" s="281">
        <f ca="1">IF(ISBLANK($M124),"-",IF($C$2&amp;$D$2="当月MW","-",SUMIFS(INDIRECT($B$2&amp;$C$2&amp;$D$2),INDIRECT(AA$5),AA$6,サマリ_メンバ!$P$7:$P$446,$M124)))</f>
        <v>0</v>
      </c>
      <c r="AB124" s="281">
        <f ca="1">IF(ISBLANK($M124),"-",IF($C$2&amp;$D$2="当月MW","-",SUMIFS(INDIRECT($B$2&amp;$C$2&amp;$D$2),INDIRECT(AB$5),AB$6,サマリ_メンバ!$P$7:$P$446,$M124)))</f>
        <v>0</v>
      </c>
      <c r="AC124" s="281">
        <f ca="1">IF(ISBLANK($M124),"-",IF($C$2&amp;$D$2="当月MW","-",SUMIFS(INDIRECT($B$2&amp;$C$2&amp;$D$2),INDIRECT(AC$5),AC$6,サマリ_メンバ!$P$7:$P$446,$M124)))</f>
        <v>0</v>
      </c>
      <c r="AD124" s="281">
        <f ca="1">IF(ISBLANK($M124),"-",IF($C$2&amp;$D$2="当月MW","-",SUMIFS(INDIRECT($B$2&amp;$C$2&amp;$D$2),INDIRECT(AD$5),AD$6,サマリ_メンバ!$P$7:$P$446,$M124)))</f>
        <v>0</v>
      </c>
      <c r="AE124" s="281">
        <f ca="1">IF(ISBLANK($M124),"-",IF($C$2&amp;$D$2="当月MW","-",SUMIFS(INDIRECT($B$2&amp;$C$2&amp;$D$2),INDIRECT(AE$5),AE$6,サマリ_メンバ!$P$7:$P$446,$M124)))</f>
        <v>0</v>
      </c>
      <c r="AF124" s="281">
        <f ca="1">IF(ISBLANK($M124),"-",IF($C$2&amp;$D$2="当月MW","-",SUMIFS(INDIRECT($B$2&amp;$C$2&amp;$D$2),INDIRECT(AF$5),AF$6,サマリ_メンバ!$P$7:$P$446,$M124)))</f>
        <v>0</v>
      </c>
      <c r="AG124" s="281">
        <f ca="1">IF(ISBLANK($M124),"-",IF($C$2&amp;$D$2="当月MW","-",SUMIFS(INDIRECT($B$2&amp;$C$2&amp;$D$2),INDIRECT(AG$5),AG$6,サマリ_メンバ!$P$7:$P$446,$M124)))</f>
        <v>0</v>
      </c>
      <c r="AH124" s="281">
        <f ca="1">IF(ISBLANK($M124),"-",IF($C$2&amp;$D$2="当月MW","-",SUMIFS(INDIRECT($B$2&amp;$C$2&amp;$D$2),INDIRECT(AH$5),AH$6,サマリ_メンバ!$P$7:$P$446,$M124)))</f>
        <v>0</v>
      </c>
      <c r="AI124" s="60"/>
    </row>
    <row r="125" spans="1:35">
      <c r="A125" s="240">
        <f t="shared" si="12"/>
        <v>118</v>
      </c>
      <c r="B125" s="295" t="str">
        <f>IF(ISBLANK($M125),"",VLOOKUP($M125,サマリ_メンバ!$A$7:$Q$446,5,FALSE))</f>
        <v>APF</v>
      </c>
      <c r="C125" s="295" t="str">
        <f>IF(ISBLANK($M125),"",VLOOKUP($M125,サマリ_メンバ!$A$7:$Q$446,6,FALSE)&amp;"")</f>
        <v>Flash脱却</v>
      </c>
      <c r="D125" s="295" t="str">
        <f>IF(ISBLANK($M125),"",VLOOKUP($M125,サマリ_メンバ!$A$7:$Q$446,7,FALSE)&amp;"")</f>
        <v>モックアップ</v>
      </c>
      <c r="E125" s="295" t="str">
        <f>IF(ISBLANK($M125),"",VLOOKUP($M125,サマリ_メンバ!$A$7:$Q$446,8,FALSE)&amp;"")</f>
        <v>方式検討</v>
      </c>
      <c r="F125" s="295" t="str">
        <f>IF(ISBLANK($M125),"",VLOOKUP($M125,サマリ_メンバ!$A$7:$Q$446,9,FALSE)&amp;"")</f>
        <v/>
      </c>
      <c r="G125" s="295" t="str">
        <f>IF(ISBLANK($M125),"",VLOOKUP($M125,サマリ_メンバ!$A$7:$Q$446,10,FALSE)&amp;"")</f>
        <v/>
      </c>
      <c r="H125" s="295" t="str">
        <f>IF(ISBLANK($M125),"",VLOOKUP($M125,サマリ_メンバ!$A$7:$Q$446,11,FALSE)&amp;"")</f>
        <v/>
      </c>
      <c r="I125" s="295" t="str">
        <f>IF(ISBLANK($M125),"",VLOOKUP($M125,サマリ_メンバ!$A$7:$Q$446,12,FALSE)&amp;"")</f>
        <v/>
      </c>
      <c r="J125" s="295" t="str">
        <f>IF(ISBLANK($M125),"",VLOOKUP($M125,サマリ_メンバ!$A$7:$Q$446,13,FALSE)&amp;"")</f>
        <v/>
      </c>
      <c r="K125" s="295" t="str">
        <f>IF(ISBLANK($M125),"",VLOOKUP($M125,サマリ_メンバ!$A$7:$Q$446,14,FALSE)&amp;"")</f>
        <v/>
      </c>
      <c r="L125" s="295" t="str">
        <f>IF(ISBLANK($M125),"",VLOOKUP($M125,サマリ_メンバ!$A$7:$Q$446,15,FALSE)&amp;"")</f>
        <v/>
      </c>
      <c r="M125" s="133" t="s">
        <v>1289</v>
      </c>
      <c r="N125" s="295" t="str">
        <f>IF(ISBLANK($M125),"",VLOOKUP(M125,サマリ_メンバ!$A$7:$Q$446,17,FALSE))</f>
        <v>[コーディング]03_ヘッダー部</v>
      </c>
      <c r="O125" s="72">
        <f t="shared" ca="1" si="13"/>
        <v>0</v>
      </c>
      <c r="P125" s="91"/>
      <c r="Q125" s="281">
        <f ca="1">IF(ISBLANK($M125),"-",IF($C$2&amp;$D$2="当月MW","-",SUMIFS(INDIRECT($B$2&amp;$C$2&amp;$D$2),INDIRECT(Q$5),Q$6,サマリ_メンバ!$P$7:$P$446,$M125)))</f>
        <v>0</v>
      </c>
      <c r="R125" s="281">
        <f ca="1">IF(ISBLANK($M125),"-",IF($C$2&amp;$D$2="当月MW","-",SUMIFS(INDIRECT($B$2&amp;$C$2&amp;$D$2),INDIRECT(R$5),R$6,サマリ_メンバ!$P$7:$P$446,$M125)))</f>
        <v>0</v>
      </c>
      <c r="S125" s="281">
        <f ca="1">IF(ISBLANK($M125),"-",IF($C$2&amp;$D$2="当月MW","-",SUMIFS(INDIRECT($B$2&amp;$C$2&amp;$D$2),INDIRECT(S$5),S$6,サマリ_メンバ!$P$7:$P$446,$M125)))</f>
        <v>0</v>
      </c>
      <c r="T125" s="281">
        <f ca="1">IF(ISBLANK($M125),"-",IF($C$2&amp;$D$2="当月MW","-",SUMIFS(INDIRECT($B$2&amp;$C$2&amp;$D$2),INDIRECT(T$5),T$6,サマリ_メンバ!$P$7:$P$446,$M125)))</f>
        <v>0</v>
      </c>
      <c r="U125" s="81"/>
      <c r="V125" s="281">
        <f ca="1">IF(ISBLANK($M125),"-",IF($C$2&amp;$D$2="当月MW","-",SUMIFS(INDIRECT($B$2&amp;$C$2&amp;$D$2),INDIRECT(V$5),V$6,サマリ_メンバ!$P$7:$P$446,$M125)))</f>
        <v>0</v>
      </c>
      <c r="W125" s="281">
        <f ca="1">IF(ISBLANK($M125),"-",IF($C$2&amp;$D$2="当月MW","-",SUMIFS(INDIRECT($B$2&amp;$C$2&amp;$D$2),INDIRECT(W$5),W$6,サマリ_メンバ!$P$7:$P$446,$M125)))</f>
        <v>0</v>
      </c>
      <c r="X125" s="281">
        <f ca="1">IF(ISBLANK($M125),"-",IF($C$2&amp;$D$2="当月MW","-",SUMIFS(INDIRECT($B$2&amp;$C$2&amp;$D$2),INDIRECT(X$5),X$6,サマリ_メンバ!$P$7:$P$446,$M125)))</f>
        <v>0</v>
      </c>
      <c r="Y125" s="281">
        <f ca="1">IF(ISBLANK($M125),"-",IF($C$2&amp;$D$2="当月MW","-",SUMIFS(INDIRECT($B$2&amp;$C$2&amp;$D$2),INDIRECT(Y$5),Y$6,サマリ_メンバ!$P$7:$P$446,$M125)))</f>
        <v>0</v>
      </c>
      <c r="Z125" s="281">
        <f ca="1">IF(ISBLANK($M125),"-",IF($C$2&amp;$D$2="当月MW","-",SUMIFS(INDIRECT($B$2&amp;$C$2&amp;$D$2),INDIRECT(Z$5),Z$6,サマリ_メンバ!$P$7:$P$446,$M125)))</f>
        <v>0</v>
      </c>
      <c r="AA125" s="281">
        <f ca="1">IF(ISBLANK($M125),"-",IF($C$2&amp;$D$2="当月MW","-",SUMIFS(INDIRECT($B$2&amp;$C$2&amp;$D$2),INDIRECT(AA$5),AA$6,サマリ_メンバ!$P$7:$P$446,$M125)))</f>
        <v>0</v>
      </c>
      <c r="AB125" s="281">
        <f ca="1">IF(ISBLANK($M125),"-",IF($C$2&amp;$D$2="当月MW","-",SUMIFS(INDIRECT($B$2&amp;$C$2&amp;$D$2),INDIRECT(AB$5),AB$6,サマリ_メンバ!$P$7:$P$446,$M125)))</f>
        <v>0</v>
      </c>
      <c r="AC125" s="281">
        <f ca="1">IF(ISBLANK($M125),"-",IF($C$2&amp;$D$2="当月MW","-",SUMIFS(INDIRECT($B$2&amp;$C$2&amp;$D$2),INDIRECT(AC$5),AC$6,サマリ_メンバ!$P$7:$P$446,$M125)))</f>
        <v>0</v>
      </c>
      <c r="AD125" s="281">
        <f ca="1">IF(ISBLANK($M125),"-",IF($C$2&amp;$D$2="当月MW","-",SUMIFS(INDIRECT($B$2&amp;$C$2&amp;$D$2),INDIRECT(AD$5),AD$6,サマリ_メンバ!$P$7:$P$446,$M125)))</f>
        <v>0</v>
      </c>
      <c r="AE125" s="281">
        <f ca="1">IF(ISBLANK($M125),"-",IF($C$2&amp;$D$2="当月MW","-",SUMIFS(INDIRECT($B$2&amp;$C$2&amp;$D$2),INDIRECT(AE$5),AE$6,サマリ_メンバ!$P$7:$P$446,$M125)))</f>
        <v>0</v>
      </c>
      <c r="AF125" s="281">
        <f ca="1">IF(ISBLANK($M125),"-",IF($C$2&amp;$D$2="当月MW","-",SUMIFS(INDIRECT($B$2&amp;$C$2&amp;$D$2),INDIRECT(AF$5),AF$6,サマリ_メンバ!$P$7:$P$446,$M125)))</f>
        <v>0</v>
      </c>
      <c r="AG125" s="281">
        <f ca="1">IF(ISBLANK($M125),"-",IF($C$2&amp;$D$2="当月MW","-",SUMIFS(INDIRECT($B$2&amp;$C$2&amp;$D$2),INDIRECT(AG$5),AG$6,サマリ_メンバ!$P$7:$P$446,$M125)))</f>
        <v>0</v>
      </c>
      <c r="AH125" s="281">
        <f ca="1">IF(ISBLANK($M125),"-",IF($C$2&amp;$D$2="当月MW","-",SUMIFS(INDIRECT($B$2&amp;$C$2&amp;$D$2),INDIRECT(AH$5),AH$6,サマリ_メンバ!$P$7:$P$446,$M125)))</f>
        <v>0</v>
      </c>
      <c r="AI125" s="60"/>
    </row>
    <row r="126" spans="1:35">
      <c r="A126" s="240">
        <f t="shared" si="12"/>
        <v>119</v>
      </c>
      <c r="B126" s="295" t="str">
        <f>IF(ISBLANK($M126),"",VLOOKUP($M126,サマリ_メンバ!$A$7:$Q$446,5,FALSE))</f>
        <v>APF</v>
      </c>
      <c r="C126" s="295" t="str">
        <f>IF(ISBLANK($M126),"",VLOOKUP($M126,サマリ_メンバ!$A$7:$Q$446,6,FALSE)&amp;"")</f>
        <v>Flash脱却</v>
      </c>
      <c r="D126" s="295" t="str">
        <f>IF(ISBLANK($M126),"",VLOOKUP($M126,サマリ_メンバ!$A$7:$Q$446,7,FALSE)&amp;"")</f>
        <v>モックアップ</v>
      </c>
      <c r="E126" s="295" t="str">
        <f>IF(ISBLANK($M126),"",VLOOKUP($M126,サマリ_メンバ!$A$7:$Q$446,8,FALSE)&amp;"")</f>
        <v>方式検討</v>
      </c>
      <c r="F126" s="295" t="str">
        <f>IF(ISBLANK($M126),"",VLOOKUP($M126,サマリ_メンバ!$A$7:$Q$446,9,FALSE)&amp;"")</f>
        <v/>
      </c>
      <c r="G126" s="295" t="str">
        <f>IF(ISBLANK($M126),"",VLOOKUP($M126,サマリ_メンバ!$A$7:$Q$446,10,FALSE)&amp;"")</f>
        <v/>
      </c>
      <c r="H126" s="295" t="str">
        <f>IF(ISBLANK($M126),"",VLOOKUP($M126,サマリ_メンバ!$A$7:$Q$446,11,FALSE)&amp;"")</f>
        <v/>
      </c>
      <c r="I126" s="295" t="str">
        <f>IF(ISBLANK($M126),"",VLOOKUP($M126,サマリ_メンバ!$A$7:$Q$446,12,FALSE)&amp;"")</f>
        <v/>
      </c>
      <c r="J126" s="295" t="str">
        <f>IF(ISBLANK($M126),"",VLOOKUP($M126,サマリ_メンバ!$A$7:$Q$446,13,FALSE)&amp;"")</f>
        <v/>
      </c>
      <c r="K126" s="295" t="str">
        <f>IF(ISBLANK($M126),"",VLOOKUP($M126,サマリ_メンバ!$A$7:$Q$446,14,FALSE)&amp;"")</f>
        <v/>
      </c>
      <c r="L126" s="295" t="str">
        <f>IF(ISBLANK($M126),"",VLOOKUP($M126,サマリ_メンバ!$A$7:$Q$446,15,FALSE)&amp;"")</f>
        <v/>
      </c>
      <c r="M126" s="133" t="s">
        <v>1291</v>
      </c>
      <c r="N126" s="295" t="str">
        <f>IF(ISBLANK($M126),"",VLOOKUP(M126,サマリ_メンバ!$A$7:$Q$446,17,FALSE))</f>
        <v>[コーディング]04_タブ</v>
      </c>
      <c r="O126" s="72">
        <f t="shared" ca="1" si="13"/>
        <v>0</v>
      </c>
      <c r="P126" s="91"/>
      <c r="Q126" s="281">
        <f ca="1">IF(ISBLANK($M126),"-",IF($C$2&amp;$D$2="当月MW","-",SUMIFS(INDIRECT($B$2&amp;$C$2&amp;$D$2),INDIRECT(Q$5),Q$6,サマリ_メンバ!$P$7:$P$446,$M126)))</f>
        <v>0</v>
      </c>
      <c r="R126" s="281">
        <f ca="1">IF(ISBLANK($M126),"-",IF($C$2&amp;$D$2="当月MW","-",SUMIFS(INDIRECT($B$2&amp;$C$2&amp;$D$2),INDIRECT(R$5),R$6,サマリ_メンバ!$P$7:$P$446,$M126)))</f>
        <v>0</v>
      </c>
      <c r="S126" s="281">
        <f ca="1">IF(ISBLANK($M126),"-",IF($C$2&amp;$D$2="当月MW","-",SUMIFS(INDIRECT($B$2&amp;$C$2&amp;$D$2),INDIRECT(S$5),S$6,サマリ_メンバ!$P$7:$P$446,$M126)))</f>
        <v>0</v>
      </c>
      <c r="T126" s="281">
        <f ca="1">IF(ISBLANK($M126),"-",IF($C$2&amp;$D$2="当月MW","-",SUMIFS(INDIRECT($B$2&amp;$C$2&amp;$D$2),INDIRECT(T$5),T$6,サマリ_メンバ!$P$7:$P$446,$M126)))</f>
        <v>0</v>
      </c>
      <c r="U126" s="81"/>
      <c r="V126" s="281">
        <f ca="1">IF(ISBLANK($M126),"-",IF($C$2&amp;$D$2="当月MW","-",SUMIFS(INDIRECT($B$2&amp;$C$2&amp;$D$2),INDIRECT(V$5),V$6,サマリ_メンバ!$P$7:$P$446,$M126)))</f>
        <v>0</v>
      </c>
      <c r="W126" s="281">
        <f ca="1">IF(ISBLANK($M126),"-",IF($C$2&amp;$D$2="当月MW","-",SUMIFS(INDIRECT($B$2&amp;$C$2&amp;$D$2),INDIRECT(W$5),W$6,サマリ_メンバ!$P$7:$P$446,$M126)))</f>
        <v>0</v>
      </c>
      <c r="X126" s="281">
        <f ca="1">IF(ISBLANK($M126),"-",IF($C$2&amp;$D$2="当月MW","-",SUMIFS(INDIRECT($B$2&amp;$C$2&amp;$D$2),INDIRECT(X$5),X$6,サマリ_メンバ!$P$7:$P$446,$M126)))</f>
        <v>0</v>
      </c>
      <c r="Y126" s="281">
        <f ca="1">IF(ISBLANK($M126),"-",IF($C$2&amp;$D$2="当月MW","-",SUMIFS(INDIRECT($B$2&amp;$C$2&amp;$D$2),INDIRECT(Y$5),Y$6,サマリ_メンバ!$P$7:$P$446,$M126)))</f>
        <v>0</v>
      </c>
      <c r="Z126" s="281">
        <f ca="1">IF(ISBLANK($M126),"-",IF($C$2&amp;$D$2="当月MW","-",SUMIFS(INDIRECT($B$2&amp;$C$2&amp;$D$2),INDIRECT(Z$5),Z$6,サマリ_メンバ!$P$7:$P$446,$M126)))</f>
        <v>0</v>
      </c>
      <c r="AA126" s="281">
        <f ca="1">IF(ISBLANK($M126),"-",IF($C$2&amp;$D$2="当月MW","-",SUMIFS(INDIRECT($B$2&amp;$C$2&amp;$D$2),INDIRECT(AA$5),AA$6,サマリ_メンバ!$P$7:$P$446,$M126)))</f>
        <v>0</v>
      </c>
      <c r="AB126" s="281">
        <f ca="1">IF(ISBLANK($M126),"-",IF($C$2&amp;$D$2="当月MW","-",SUMIFS(INDIRECT($B$2&amp;$C$2&amp;$D$2),INDIRECT(AB$5),AB$6,サマリ_メンバ!$P$7:$P$446,$M126)))</f>
        <v>0</v>
      </c>
      <c r="AC126" s="281">
        <f ca="1">IF(ISBLANK($M126),"-",IF($C$2&amp;$D$2="当月MW","-",SUMIFS(INDIRECT($B$2&amp;$C$2&amp;$D$2),INDIRECT(AC$5),AC$6,サマリ_メンバ!$P$7:$P$446,$M126)))</f>
        <v>0</v>
      </c>
      <c r="AD126" s="281">
        <f ca="1">IF(ISBLANK($M126),"-",IF($C$2&amp;$D$2="当月MW","-",SUMIFS(INDIRECT($B$2&amp;$C$2&amp;$D$2),INDIRECT(AD$5),AD$6,サマリ_メンバ!$P$7:$P$446,$M126)))</f>
        <v>0</v>
      </c>
      <c r="AE126" s="281">
        <f ca="1">IF(ISBLANK($M126),"-",IF($C$2&amp;$D$2="当月MW","-",SUMIFS(INDIRECT($B$2&amp;$C$2&amp;$D$2),INDIRECT(AE$5),AE$6,サマリ_メンバ!$P$7:$P$446,$M126)))</f>
        <v>0</v>
      </c>
      <c r="AF126" s="281">
        <f ca="1">IF(ISBLANK($M126),"-",IF($C$2&amp;$D$2="当月MW","-",SUMIFS(INDIRECT($B$2&amp;$C$2&amp;$D$2),INDIRECT(AF$5),AF$6,サマリ_メンバ!$P$7:$P$446,$M126)))</f>
        <v>0</v>
      </c>
      <c r="AG126" s="281">
        <f ca="1">IF(ISBLANK($M126),"-",IF($C$2&amp;$D$2="当月MW","-",SUMIFS(INDIRECT($B$2&amp;$C$2&amp;$D$2),INDIRECT(AG$5),AG$6,サマリ_メンバ!$P$7:$P$446,$M126)))</f>
        <v>0</v>
      </c>
      <c r="AH126" s="281">
        <f ca="1">IF(ISBLANK($M126),"-",IF($C$2&amp;$D$2="当月MW","-",SUMIFS(INDIRECT($B$2&amp;$C$2&amp;$D$2),INDIRECT(AH$5),AH$6,サマリ_メンバ!$P$7:$P$446,$M126)))</f>
        <v>0</v>
      </c>
      <c r="AI126" s="60"/>
    </row>
    <row r="127" spans="1:35">
      <c r="A127" s="240">
        <f t="shared" si="12"/>
        <v>120</v>
      </c>
      <c r="B127" s="295" t="str">
        <f>IF(ISBLANK($M127),"",VLOOKUP($M127,サマリ_メンバ!$A$7:$Q$446,5,FALSE))</f>
        <v>APF</v>
      </c>
      <c r="C127" s="295" t="str">
        <f>IF(ISBLANK($M127),"",VLOOKUP($M127,サマリ_メンバ!$A$7:$Q$446,6,FALSE)&amp;"")</f>
        <v>Flash脱却</v>
      </c>
      <c r="D127" s="295" t="str">
        <f>IF(ISBLANK($M127),"",VLOOKUP($M127,サマリ_メンバ!$A$7:$Q$446,7,FALSE)&amp;"")</f>
        <v>モックアップ</v>
      </c>
      <c r="E127" s="295" t="str">
        <f>IF(ISBLANK($M127),"",VLOOKUP($M127,サマリ_メンバ!$A$7:$Q$446,8,FALSE)&amp;"")</f>
        <v>方式検討</v>
      </c>
      <c r="F127" s="295" t="str">
        <f>IF(ISBLANK($M127),"",VLOOKUP($M127,サマリ_メンバ!$A$7:$Q$446,9,FALSE)&amp;"")</f>
        <v/>
      </c>
      <c r="G127" s="295" t="str">
        <f>IF(ISBLANK($M127),"",VLOOKUP($M127,サマリ_メンバ!$A$7:$Q$446,10,FALSE)&amp;"")</f>
        <v/>
      </c>
      <c r="H127" s="295" t="str">
        <f>IF(ISBLANK($M127),"",VLOOKUP($M127,サマリ_メンバ!$A$7:$Q$446,11,FALSE)&amp;"")</f>
        <v/>
      </c>
      <c r="I127" s="295" t="str">
        <f>IF(ISBLANK($M127),"",VLOOKUP($M127,サマリ_メンバ!$A$7:$Q$446,12,FALSE)&amp;"")</f>
        <v/>
      </c>
      <c r="J127" s="295" t="str">
        <f>IF(ISBLANK($M127),"",VLOOKUP($M127,サマリ_メンバ!$A$7:$Q$446,13,FALSE)&amp;"")</f>
        <v/>
      </c>
      <c r="K127" s="295" t="str">
        <f>IF(ISBLANK($M127),"",VLOOKUP($M127,サマリ_メンバ!$A$7:$Q$446,14,FALSE)&amp;"")</f>
        <v/>
      </c>
      <c r="L127" s="295" t="str">
        <f>IF(ISBLANK($M127),"",VLOOKUP($M127,サマリ_メンバ!$A$7:$Q$446,15,FALSE)&amp;"")</f>
        <v/>
      </c>
      <c r="M127" s="133" t="s">
        <v>1293</v>
      </c>
      <c r="N127" s="295" t="str">
        <f>IF(ISBLANK($M127),"",VLOOKUP(M127,サマリ_メンバ!$A$7:$Q$446,17,FALSE))</f>
        <v>[コーディング]05_テキスト</v>
      </c>
      <c r="O127" s="72">
        <f t="shared" ca="1" si="13"/>
        <v>0</v>
      </c>
      <c r="P127" s="91"/>
      <c r="Q127" s="281">
        <f ca="1">IF(ISBLANK($M127),"-",IF($C$2&amp;$D$2="当月MW","-",SUMIFS(INDIRECT($B$2&amp;$C$2&amp;$D$2),INDIRECT(Q$5),Q$6,サマリ_メンバ!$P$7:$P$446,$M127)))</f>
        <v>0</v>
      </c>
      <c r="R127" s="281">
        <f ca="1">IF(ISBLANK($M127),"-",IF($C$2&amp;$D$2="当月MW","-",SUMIFS(INDIRECT($B$2&amp;$C$2&amp;$D$2),INDIRECT(R$5),R$6,サマリ_メンバ!$P$7:$P$446,$M127)))</f>
        <v>0</v>
      </c>
      <c r="S127" s="281">
        <f ca="1">IF(ISBLANK($M127),"-",IF($C$2&amp;$D$2="当月MW","-",SUMIFS(INDIRECT($B$2&amp;$C$2&amp;$D$2),INDIRECT(S$5),S$6,サマリ_メンバ!$P$7:$P$446,$M127)))</f>
        <v>0</v>
      </c>
      <c r="T127" s="281">
        <f ca="1">IF(ISBLANK($M127),"-",IF($C$2&amp;$D$2="当月MW","-",SUMIFS(INDIRECT($B$2&amp;$C$2&amp;$D$2),INDIRECT(T$5),T$6,サマリ_メンバ!$P$7:$P$446,$M127)))</f>
        <v>0</v>
      </c>
      <c r="U127" s="81"/>
      <c r="V127" s="281">
        <f ca="1">IF(ISBLANK($M127),"-",IF($C$2&amp;$D$2="当月MW","-",SUMIFS(INDIRECT($B$2&amp;$C$2&amp;$D$2),INDIRECT(V$5),V$6,サマリ_メンバ!$P$7:$P$446,$M127)))</f>
        <v>0</v>
      </c>
      <c r="W127" s="281">
        <f ca="1">IF(ISBLANK($M127),"-",IF($C$2&amp;$D$2="当月MW","-",SUMIFS(INDIRECT($B$2&amp;$C$2&amp;$D$2),INDIRECT(W$5),W$6,サマリ_メンバ!$P$7:$P$446,$M127)))</f>
        <v>0</v>
      </c>
      <c r="X127" s="281">
        <f ca="1">IF(ISBLANK($M127),"-",IF($C$2&amp;$D$2="当月MW","-",SUMIFS(INDIRECT($B$2&amp;$C$2&amp;$D$2),INDIRECT(X$5),X$6,サマリ_メンバ!$P$7:$P$446,$M127)))</f>
        <v>0</v>
      </c>
      <c r="Y127" s="281">
        <f ca="1">IF(ISBLANK($M127),"-",IF($C$2&amp;$D$2="当月MW","-",SUMIFS(INDIRECT($B$2&amp;$C$2&amp;$D$2),INDIRECT(Y$5),Y$6,サマリ_メンバ!$P$7:$P$446,$M127)))</f>
        <v>0</v>
      </c>
      <c r="Z127" s="281">
        <f ca="1">IF(ISBLANK($M127),"-",IF($C$2&amp;$D$2="当月MW","-",SUMIFS(INDIRECT($B$2&amp;$C$2&amp;$D$2),INDIRECT(Z$5),Z$6,サマリ_メンバ!$P$7:$P$446,$M127)))</f>
        <v>0</v>
      </c>
      <c r="AA127" s="281">
        <f ca="1">IF(ISBLANK($M127),"-",IF($C$2&amp;$D$2="当月MW","-",SUMIFS(INDIRECT($B$2&amp;$C$2&amp;$D$2),INDIRECT(AA$5),AA$6,サマリ_メンバ!$P$7:$P$446,$M127)))</f>
        <v>0</v>
      </c>
      <c r="AB127" s="281">
        <f ca="1">IF(ISBLANK($M127),"-",IF($C$2&amp;$D$2="当月MW","-",SUMIFS(INDIRECT($B$2&amp;$C$2&amp;$D$2),INDIRECT(AB$5),AB$6,サマリ_メンバ!$P$7:$P$446,$M127)))</f>
        <v>0</v>
      </c>
      <c r="AC127" s="281">
        <f ca="1">IF(ISBLANK($M127),"-",IF($C$2&amp;$D$2="当月MW","-",SUMIFS(INDIRECT($B$2&amp;$C$2&amp;$D$2),INDIRECT(AC$5),AC$6,サマリ_メンバ!$P$7:$P$446,$M127)))</f>
        <v>0</v>
      </c>
      <c r="AD127" s="281">
        <f ca="1">IF(ISBLANK($M127),"-",IF($C$2&amp;$D$2="当月MW","-",SUMIFS(INDIRECT($B$2&amp;$C$2&amp;$D$2),INDIRECT(AD$5),AD$6,サマリ_メンバ!$P$7:$P$446,$M127)))</f>
        <v>0</v>
      </c>
      <c r="AE127" s="281">
        <f ca="1">IF(ISBLANK($M127),"-",IF($C$2&amp;$D$2="当月MW","-",SUMIFS(INDIRECT($B$2&amp;$C$2&amp;$D$2),INDIRECT(AE$5),AE$6,サマリ_メンバ!$P$7:$P$446,$M127)))</f>
        <v>0</v>
      </c>
      <c r="AF127" s="281">
        <f ca="1">IF(ISBLANK($M127),"-",IF($C$2&amp;$D$2="当月MW","-",SUMIFS(INDIRECT($B$2&amp;$C$2&amp;$D$2),INDIRECT(AF$5),AF$6,サマリ_メンバ!$P$7:$P$446,$M127)))</f>
        <v>0</v>
      </c>
      <c r="AG127" s="281">
        <f ca="1">IF(ISBLANK($M127),"-",IF($C$2&amp;$D$2="当月MW","-",SUMIFS(INDIRECT($B$2&amp;$C$2&amp;$D$2),INDIRECT(AG$5),AG$6,サマリ_メンバ!$P$7:$P$446,$M127)))</f>
        <v>0</v>
      </c>
      <c r="AH127" s="281">
        <f ca="1">IF(ISBLANK($M127),"-",IF($C$2&amp;$D$2="当月MW","-",SUMIFS(INDIRECT($B$2&amp;$C$2&amp;$D$2),INDIRECT(AH$5),AH$6,サマリ_メンバ!$P$7:$P$446,$M127)))</f>
        <v>0</v>
      </c>
      <c r="AI127" s="60"/>
    </row>
    <row r="128" spans="1:35">
      <c r="A128" s="240">
        <f t="shared" si="12"/>
        <v>121</v>
      </c>
      <c r="B128" s="295" t="str">
        <f>IF(ISBLANK($M128),"",VLOOKUP($M128,サマリ_メンバ!$A$7:$Q$446,5,FALSE))</f>
        <v>APF</v>
      </c>
      <c r="C128" s="295" t="str">
        <f>IF(ISBLANK($M128),"",VLOOKUP($M128,サマリ_メンバ!$A$7:$Q$446,6,FALSE)&amp;"")</f>
        <v>Flash脱却</v>
      </c>
      <c r="D128" s="295" t="str">
        <f>IF(ISBLANK($M128),"",VLOOKUP($M128,サマリ_メンバ!$A$7:$Q$446,7,FALSE)&amp;"")</f>
        <v>モックアップ</v>
      </c>
      <c r="E128" s="295" t="str">
        <f>IF(ISBLANK($M128),"",VLOOKUP($M128,サマリ_メンバ!$A$7:$Q$446,8,FALSE)&amp;"")</f>
        <v>方式検討</v>
      </c>
      <c r="F128" s="295" t="str">
        <f>IF(ISBLANK($M128),"",VLOOKUP($M128,サマリ_メンバ!$A$7:$Q$446,9,FALSE)&amp;"")</f>
        <v/>
      </c>
      <c r="G128" s="295" t="str">
        <f>IF(ISBLANK($M128),"",VLOOKUP($M128,サマリ_メンバ!$A$7:$Q$446,10,FALSE)&amp;"")</f>
        <v/>
      </c>
      <c r="H128" s="295" t="str">
        <f>IF(ISBLANK($M128),"",VLOOKUP($M128,サマリ_メンバ!$A$7:$Q$446,11,FALSE)&amp;"")</f>
        <v/>
      </c>
      <c r="I128" s="295" t="str">
        <f>IF(ISBLANK($M128),"",VLOOKUP($M128,サマリ_メンバ!$A$7:$Q$446,12,FALSE)&amp;"")</f>
        <v/>
      </c>
      <c r="J128" s="295" t="str">
        <f>IF(ISBLANK($M128),"",VLOOKUP($M128,サマリ_メンバ!$A$7:$Q$446,13,FALSE)&amp;"")</f>
        <v/>
      </c>
      <c r="K128" s="295" t="str">
        <f>IF(ISBLANK($M128),"",VLOOKUP($M128,サマリ_メンバ!$A$7:$Q$446,14,FALSE)&amp;"")</f>
        <v/>
      </c>
      <c r="L128" s="295" t="str">
        <f>IF(ISBLANK($M128),"",VLOOKUP($M128,サマリ_メンバ!$A$7:$Q$446,15,FALSE)&amp;"")</f>
        <v/>
      </c>
      <c r="M128" s="133" t="s">
        <v>1295</v>
      </c>
      <c r="N128" s="295" t="str">
        <f>IF(ISBLANK($M128),"",VLOOKUP(M128,サマリ_メンバ!$A$7:$Q$446,17,FALSE))</f>
        <v>[コーディング]06_ボタン</v>
      </c>
      <c r="O128" s="72">
        <f t="shared" ca="1" si="13"/>
        <v>0</v>
      </c>
      <c r="P128" s="91"/>
      <c r="Q128" s="281">
        <f ca="1">IF(ISBLANK($M128),"-",IF($C$2&amp;$D$2="当月MW","-",SUMIFS(INDIRECT($B$2&amp;$C$2&amp;$D$2),INDIRECT(Q$5),Q$6,サマリ_メンバ!$P$7:$P$446,$M128)))</f>
        <v>0</v>
      </c>
      <c r="R128" s="281">
        <f ca="1">IF(ISBLANK($M128),"-",IF($C$2&amp;$D$2="当月MW","-",SUMIFS(INDIRECT($B$2&amp;$C$2&amp;$D$2),INDIRECT(R$5),R$6,サマリ_メンバ!$P$7:$P$446,$M128)))</f>
        <v>0</v>
      </c>
      <c r="S128" s="281">
        <f ca="1">IF(ISBLANK($M128),"-",IF($C$2&amp;$D$2="当月MW","-",SUMIFS(INDIRECT($B$2&amp;$C$2&amp;$D$2),INDIRECT(S$5),S$6,サマリ_メンバ!$P$7:$P$446,$M128)))</f>
        <v>0</v>
      </c>
      <c r="T128" s="281">
        <f ca="1">IF(ISBLANK($M128),"-",IF($C$2&amp;$D$2="当月MW","-",SUMIFS(INDIRECT($B$2&amp;$C$2&amp;$D$2),INDIRECT(T$5),T$6,サマリ_メンバ!$P$7:$P$446,$M128)))</f>
        <v>0</v>
      </c>
      <c r="U128" s="81"/>
      <c r="V128" s="281">
        <f ca="1">IF(ISBLANK($M128),"-",IF($C$2&amp;$D$2="当月MW","-",SUMIFS(INDIRECT($B$2&amp;$C$2&amp;$D$2),INDIRECT(V$5),V$6,サマリ_メンバ!$P$7:$P$446,$M128)))</f>
        <v>0</v>
      </c>
      <c r="W128" s="281">
        <f ca="1">IF(ISBLANK($M128),"-",IF($C$2&amp;$D$2="当月MW","-",SUMIFS(INDIRECT($B$2&amp;$C$2&amp;$D$2),INDIRECT(W$5),W$6,サマリ_メンバ!$P$7:$P$446,$M128)))</f>
        <v>0</v>
      </c>
      <c r="X128" s="281">
        <f ca="1">IF(ISBLANK($M128),"-",IF($C$2&amp;$D$2="当月MW","-",SUMIFS(INDIRECT($B$2&amp;$C$2&amp;$D$2),INDIRECT(X$5),X$6,サマリ_メンバ!$P$7:$P$446,$M128)))</f>
        <v>0</v>
      </c>
      <c r="Y128" s="281">
        <f ca="1">IF(ISBLANK($M128),"-",IF($C$2&amp;$D$2="当月MW","-",SUMIFS(INDIRECT($B$2&amp;$C$2&amp;$D$2),INDIRECT(Y$5),Y$6,サマリ_メンバ!$P$7:$P$446,$M128)))</f>
        <v>0</v>
      </c>
      <c r="Z128" s="281">
        <f ca="1">IF(ISBLANK($M128),"-",IF($C$2&amp;$D$2="当月MW","-",SUMIFS(INDIRECT($B$2&amp;$C$2&amp;$D$2),INDIRECT(Z$5),Z$6,サマリ_メンバ!$P$7:$P$446,$M128)))</f>
        <v>0</v>
      </c>
      <c r="AA128" s="281">
        <f ca="1">IF(ISBLANK($M128),"-",IF($C$2&amp;$D$2="当月MW","-",SUMIFS(INDIRECT($B$2&amp;$C$2&amp;$D$2),INDIRECT(AA$5),AA$6,サマリ_メンバ!$P$7:$P$446,$M128)))</f>
        <v>0</v>
      </c>
      <c r="AB128" s="281">
        <f ca="1">IF(ISBLANK($M128),"-",IF($C$2&amp;$D$2="当月MW","-",SUMIFS(INDIRECT($B$2&amp;$C$2&amp;$D$2),INDIRECT(AB$5),AB$6,サマリ_メンバ!$P$7:$P$446,$M128)))</f>
        <v>0</v>
      </c>
      <c r="AC128" s="281">
        <f ca="1">IF(ISBLANK($M128),"-",IF($C$2&amp;$D$2="当月MW","-",SUMIFS(INDIRECT($B$2&amp;$C$2&amp;$D$2),INDIRECT(AC$5),AC$6,サマリ_メンバ!$P$7:$P$446,$M128)))</f>
        <v>0</v>
      </c>
      <c r="AD128" s="281">
        <f ca="1">IF(ISBLANK($M128),"-",IF($C$2&amp;$D$2="当月MW","-",SUMIFS(INDIRECT($B$2&amp;$C$2&amp;$D$2),INDIRECT(AD$5),AD$6,サマリ_メンバ!$P$7:$P$446,$M128)))</f>
        <v>0</v>
      </c>
      <c r="AE128" s="281">
        <f ca="1">IF(ISBLANK($M128),"-",IF($C$2&amp;$D$2="当月MW","-",SUMIFS(INDIRECT($B$2&amp;$C$2&amp;$D$2),INDIRECT(AE$5),AE$6,サマリ_メンバ!$P$7:$P$446,$M128)))</f>
        <v>0</v>
      </c>
      <c r="AF128" s="281">
        <f ca="1">IF(ISBLANK($M128),"-",IF($C$2&amp;$D$2="当月MW","-",SUMIFS(INDIRECT($B$2&amp;$C$2&amp;$D$2),INDIRECT(AF$5),AF$6,サマリ_メンバ!$P$7:$P$446,$M128)))</f>
        <v>0</v>
      </c>
      <c r="AG128" s="281">
        <f ca="1">IF(ISBLANK($M128),"-",IF($C$2&amp;$D$2="当月MW","-",SUMIFS(INDIRECT($B$2&amp;$C$2&amp;$D$2),INDIRECT(AG$5),AG$6,サマリ_メンバ!$P$7:$P$446,$M128)))</f>
        <v>0</v>
      </c>
      <c r="AH128" s="281">
        <f ca="1">IF(ISBLANK($M128),"-",IF($C$2&amp;$D$2="当月MW","-",SUMIFS(INDIRECT($B$2&amp;$C$2&amp;$D$2),INDIRECT(AH$5),AH$6,サマリ_メンバ!$P$7:$P$446,$M128)))</f>
        <v>0</v>
      </c>
      <c r="AI128" s="60"/>
    </row>
    <row r="129" spans="1:35">
      <c r="A129" s="240">
        <f t="shared" si="12"/>
        <v>122</v>
      </c>
      <c r="B129" s="295" t="str">
        <f>IF(ISBLANK($M129),"",VLOOKUP($M129,サマリ_メンバ!$A$7:$Q$446,5,FALSE))</f>
        <v>APF</v>
      </c>
      <c r="C129" s="295" t="str">
        <f>IF(ISBLANK($M129),"",VLOOKUP($M129,サマリ_メンバ!$A$7:$Q$446,6,FALSE)&amp;"")</f>
        <v>Flash脱却</v>
      </c>
      <c r="D129" s="295" t="str">
        <f>IF(ISBLANK($M129),"",VLOOKUP($M129,サマリ_メンバ!$A$7:$Q$446,7,FALSE)&amp;"")</f>
        <v>モックアップ</v>
      </c>
      <c r="E129" s="295" t="str">
        <f>IF(ISBLANK($M129),"",VLOOKUP($M129,サマリ_メンバ!$A$7:$Q$446,8,FALSE)&amp;"")</f>
        <v>方式検討</v>
      </c>
      <c r="F129" s="295" t="str">
        <f>IF(ISBLANK($M129),"",VLOOKUP($M129,サマリ_メンバ!$A$7:$Q$446,9,FALSE)&amp;"")</f>
        <v/>
      </c>
      <c r="G129" s="295" t="str">
        <f>IF(ISBLANK($M129),"",VLOOKUP($M129,サマリ_メンバ!$A$7:$Q$446,10,FALSE)&amp;"")</f>
        <v/>
      </c>
      <c r="H129" s="295" t="str">
        <f>IF(ISBLANK($M129),"",VLOOKUP($M129,サマリ_メンバ!$A$7:$Q$446,11,FALSE)&amp;"")</f>
        <v/>
      </c>
      <c r="I129" s="295" t="str">
        <f>IF(ISBLANK($M129),"",VLOOKUP($M129,サマリ_メンバ!$A$7:$Q$446,12,FALSE)&amp;"")</f>
        <v/>
      </c>
      <c r="J129" s="295" t="str">
        <f>IF(ISBLANK($M129),"",VLOOKUP($M129,サマリ_メンバ!$A$7:$Q$446,13,FALSE)&amp;"")</f>
        <v/>
      </c>
      <c r="K129" s="295" t="str">
        <f>IF(ISBLANK($M129),"",VLOOKUP($M129,サマリ_メンバ!$A$7:$Q$446,14,FALSE)&amp;"")</f>
        <v/>
      </c>
      <c r="L129" s="295" t="str">
        <f>IF(ISBLANK($M129),"",VLOOKUP($M129,サマリ_メンバ!$A$7:$Q$446,15,FALSE)&amp;"")</f>
        <v/>
      </c>
      <c r="M129" s="133" t="s">
        <v>1297</v>
      </c>
      <c r="N129" s="295" t="str">
        <f>IF(ISBLANK($M129),"",VLOOKUP(M129,サマリ_メンバ!$A$7:$Q$446,17,FALSE))</f>
        <v>[コーディング]08_見出し</v>
      </c>
      <c r="O129" s="72">
        <f t="shared" ca="1" si="13"/>
        <v>0</v>
      </c>
      <c r="P129" s="91"/>
      <c r="Q129" s="281">
        <f ca="1">IF(ISBLANK($M129),"-",IF($C$2&amp;$D$2="当月MW","-",SUMIFS(INDIRECT($B$2&amp;$C$2&amp;$D$2),INDIRECT(Q$5),Q$6,サマリ_メンバ!$P$7:$P$446,$M129)))</f>
        <v>0</v>
      </c>
      <c r="R129" s="281">
        <f ca="1">IF(ISBLANK($M129),"-",IF($C$2&amp;$D$2="当月MW","-",SUMIFS(INDIRECT($B$2&amp;$C$2&amp;$D$2),INDIRECT(R$5),R$6,サマリ_メンバ!$P$7:$P$446,$M129)))</f>
        <v>0</v>
      </c>
      <c r="S129" s="281">
        <f ca="1">IF(ISBLANK($M129),"-",IF($C$2&amp;$D$2="当月MW","-",SUMIFS(INDIRECT($B$2&amp;$C$2&amp;$D$2),INDIRECT(S$5),S$6,サマリ_メンバ!$P$7:$P$446,$M129)))</f>
        <v>0</v>
      </c>
      <c r="T129" s="281">
        <f ca="1">IF(ISBLANK($M129),"-",IF($C$2&amp;$D$2="当月MW","-",SUMIFS(INDIRECT($B$2&amp;$C$2&amp;$D$2),INDIRECT(T$5),T$6,サマリ_メンバ!$P$7:$P$446,$M129)))</f>
        <v>0</v>
      </c>
      <c r="U129" s="81"/>
      <c r="V129" s="281">
        <f ca="1">IF(ISBLANK($M129),"-",IF($C$2&amp;$D$2="当月MW","-",SUMIFS(INDIRECT($B$2&amp;$C$2&amp;$D$2),INDIRECT(V$5),V$6,サマリ_メンバ!$P$7:$P$446,$M129)))</f>
        <v>0</v>
      </c>
      <c r="W129" s="281">
        <f ca="1">IF(ISBLANK($M129),"-",IF($C$2&amp;$D$2="当月MW","-",SUMIFS(INDIRECT($B$2&amp;$C$2&amp;$D$2),INDIRECT(W$5),W$6,サマリ_メンバ!$P$7:$P$446,$M129)))</f>
        <v>0</v>
      </c>
      <c r="X129" s="281">
        <f ca="1">IF(ISBLANK($M129),"-",IF($C$2&amp;$D$2="当月MW","-",SUMIFS(INDIRECT($B$2&amp;$C$2&amp;$D$2),INDIRECT(X$5),X$6,サマリ_メンバ!$P$7:$P$446,$M129)))</f>
        <v>0</v>
      </c>
      <c r="Y129" s="281">
        <f ca="1">IF(ISBLANK($M129),"-",IF($C$2&amp;$D$2="当月MW","-",SUMIFS(INDIRECT($B$2&amp;$C$2&amp;$D$2),INDIRECT(Y$5),Y$6,サマリ_メンバ!$P$7:$P$446,$M129)))</f>
        <v>0</v>
      </c>
      <c r="Z129" s="281">
        <f ca="1">IF(ISBLANK($M129),"-",IF($C$2&amp;$D$2="当月MW","-",SUMIFS(INDIRECT($B$2&amp;$C$2&amp;$D$2),INDIRECT(Z$5),Z$6,サマリ_メンバ!$P$7:$P$446,$M129)))</f>
        <v>0</v>
      </c>
      <c r="AA129" s="281">
        <f ca="1">IF(ISBLANK($M129),"-",IF($C$2&amp;$D$2="当月MW","-",SUMIFS(INDIRECT($B$2&amp;$C$2&amp;$D$2),INDIRECT(AA$5),AA$6,サマリ_メンバ!$P$7:$P$446,$M129)))</f>
        <v>0</v>
      </c>
      <c r="AB129" s="281">
        <f ca="1">IF(ISBLANK($M129),"-",IF($C$2&amp;$D$2="当月MW","-",SUMIFS(INDIRECT($B$2&amp;$C$2&amp;$D$2),INDIRECT(AB$5),AB$6,サマリ_メンバ!$P$7:$P$446,$M129)))</f>
        <v>0</v>
      </c>
      <c r="AC129" s="281">
        <f ca="1">IF(ISBLANK($M129),"-",IF($C$2&amp;$D$2="当月MW","-",SUMIFS(INDIRECT($B$2&amp;$C$2&amp;$D$2),INDIRECT(AC$5),AC$6,サマリ_メンバ!$P$7:$P$446,$M129)))</f>
        <v>0</v>
      </c>
      <c r="AD129" s="281">
        <f ca="1">IF(ISBLANK($M129),"-",IF($C$2&amp;$D$2="当月MW","-",SUMIFS(INDIRECT($B$2&amp;$C$2&amp;$D$2),INDIRECT(AD$5),AD$6,サマリ_メンバ!$P$7:$P$446,$M129)))</f>
        <v>0</v>
      </c>
      <c r="AE129" s="281">
        <f ca="1">IF(ISBLANK($M129),"-",IF($C$2&amp;$D$2="当月MW","-",SUMIFS(INDIRECT($B$2&amp;$C$2&amp;$D$2),INDIRECT(AE$5),AE$6,サマリ_メンバ!$P$7:$P$446,$M129)))</f>
        <v>0</v>
      </c>
      <c r="AF129" s="281">
        <f ca="1">IF(ISBLANK($M129),"-",IF($C$2&amp;$D$2="当月MW","-",SUMIFS(INDIRECT($B$2&amp;$C$2&amp;$D$2),INDIRECT(AF$5),AF$6,サマリ_メンバ!$P$7:$P$446,$M129)))</f>
        <v>0</v>
      </c>
      <c r="AG129" s="281">
        <f ca="1">IF(ISBLANK($M129),"-",IF($C$2&amp;$D$2="当月MW","-",SUMIFS(INDIRECT($B$2&amp;$C$2&amp;$D$2),INDIRECT(AG$5),AG$6,サマリ_メンバ!$P$7:$P$446,$M129)))</f>
        <v>0</v>
      </c>
      <c r="AH129" s="281">
        <f ca="1">IF(ISBLANK($M129),"-",IF($C$2&amp;$D$2="当月MW","-",SUMIFS(INDIRECT($B$2&amp;$C$2&amp;$D$2),INDIRECT(AH$5),AH$6,サマリ_メンバ!$P$7:$P$446,$M129)))</f>
        <v>0</v>
      </c>
      <c r="AI129" s="60"/>
    </row>
    <row r="130" spans="1:35">
      <c r="A130" s="240">
        <f t="shared" si="12"/>
        <v>123</v>
      </c>
      <c r="B130" s="295" t="str">
        <f>IF(ISBLANK($M130),"",VLOOKUP($M130,サマリ_メンバ!$A$7:$Q$446,5,FALSE))</f>
        <v>APF</v>
      </c>
      <c r="C130" s="295" t="str">
        <f>IF(ISBLANK($M130),"",VLOOKUP($M130,サマリ_メンバ!$A$7:$Q$446,6,FALSE)&amp;"")</f>
        <v>Flash脱却</v>
      </c>
      <c r="D130" s="295" t="str">
        <f>IF(ISBLANK($M130),"",VLOOKUP($M130,サマリ_メンバ!$A$7:$Q$446,7,FALSE)&amp;"")</f>
        <v>モックアップ</v>
      </c>
      <c r="E130" s="295" t="str">
        <f>IF(ISBLANK($M130),"",VLOOKUP($M130,サマリ_メンバ!$A$7:$Q$446,8,FALSE)&amp;"")</f>
        <v>方式検討</v>
      </c>
      <c r="F130" s="295" t="str">
        <f>IF(ISBLANK($M130),"",VLOOKUP($M130,サマリ_メンバ!$A$7:$Q$446,9,FALSE)&amp;"")</f>
        <v/>
      </c>
      <c r="G130" s="295" t="str">
        <f>IF(ISBLANK($M130),"",VLOOKUP($M130,サマリ_メンバ!$A$7:$Q$446,10,FALSE)&amp;"")</f>
        <v/>
      </c>
      <c r="H130" s="295" t="str">
        <f>IF(ISBLANK($M130),"",VLOOKUP($M130,サマリ_メンバ!$A$7:$Q$446,11,FALSE)&amp;"")</f>
        <v/>
      </c>
      <c r="I130" s="295" t="str">
        <f>IF(ISBLANK($M130),"",VLOOKUP($M130,サマリ_メンバ!$A$7:$Q$446,12,FALSE)&amp;"")</f>
        <v/>
      </c>
      <c r="J130" s="295" t="str">
        <f>IF(ISBLANK($M130),"",VLOOKUP($M130,サマリ_メンバ!$A$7:$Q$446,13,FALSE)&amp;"")</f>
        <v/>
      </c>
      <c r="K130" s="295" t="str">
        <f>IF(ISBLANK($M130),"",VLOOKUP($M130,サマリ_メンバ!$A$7:$Q$446,14,FALSE)&amp;"")</f>
        <v/>
      </c>
      <c r="L130" s="295" t="str">
        <f>IF(ISBLANK($M130),"",VLOOKUP($M130,サマリ_メンバ!$A$7:$Q$446,15,FALSE)&amp;"")</f>
        <v/>
      </c>
      <c r="M130" s="133" t="s">
        <v>1299</v>
      </c>
      <c r="N130" s="295" t="str">
        <f>IF(ISBLANK($M130),"",VLOOKUP(M130,サマリ_メンバ!$A$7:$Q$446,17,FALSE))</f>
        <v>[コーディング]09_表</v>
      </c>
      <c r="O130" s="72">
        <f t="shared" ca="1" si="13"/>
        <v>0</v>
      </c>
      <c r="P130" s="91"/>
      <c r="Q130" s="281">
        <f ca="1">IF(ISBLANK($M130),"-",IF($C$2&amp;$D$2="当月MW","-",SUMIFS(INDIRECT($B$2&amp;$C$2&amp;$D$2),INDIRECT(Q$5),Q$6,サマリ_メンバ!$P$7:$P$446,$M130)))</f>
        <v>0</v>
      </c>
      <c r="R130" s="281">
        <f ca="1">IF(ISBLANK($M130),"-",IF($C$2&amp;$D$2="当月MW","-",SUMIFS(INDIRECT($B$2&amp;$C$2&amp;$D$2),INDIRECT(R$5),R$6,サマリ_メンバ!$P$7:$P$446,$M130)))</f>
        <v>0</v>
      </c>
      <c r="S130" s="281">
        <f ca="1">IF(ISBLANK($M130),"-",IF($C$2&amp;$D$2="当月MW","-",SUMIFS(INDIRECT($B$2&amp;$C$2&amp;$D$2),INDIRECT(S$5),S$6,サマリ_メンバ!$P$7:$P$446,$M130)))</f>
        <v>0</v>
      </c>
      <c r="T130" s="281">
        <f ca="1">IF(ISBLANK($M130),"-",IF($C$2&amp;$D$2="当月MW","-",SUMIFS(INDIRECT($B$2&amp;$C$2&amp;$D$2),INDIRECT(T$5),T$6,サマリ_メンバ!$P$7:$P$446,$M130)))</f>
        <v>0</v>
      </c>
      <c r="U130" s="81"/>
      <c r="V130" s="281">
        <f ca="1">IF(ISBLANK($M130),"-",IF($C$2&amp;$D$2="当月MW","-",SUMIFS(INDIRECT($B$2&amp;$C$2&amp;$D$2),INDIRECT(V$5),V$6,サマリ_メンバ!$P$7:$P$446,$M130)))</f>
        <v>0</v>
      </c>
      <c r="W130" s="281">
        <f ca="1">IF(ISBLANK($M130),"-",IF($C$2&amp;$D$2="当月MW","-",SUMIFS(INDIRECT($B$2&amp;$C$2&amp;$D$2),INDIRECT(W$5),W$6,サマリ_メンバ!$P$7:$P$446,$M130)))</f>
        <v>0</v>
      </c>
      <c r="X130" s="281">
        <f ca="1">IF(ISBLANK($M130),"-",IF($C$2&amp;$D$2="当月MW","-",SUMIFS(INDIRECT($B$2&amp;$C$2&amp;$D$2),INDIRECT(X$5),X$6,サマリ_メンバ!$P$7:$P$446,$M130)))</f>
        <v>0</v>
      </c>
      <c r="Y130" s="281">
        <f ca="1">IF(ISBLANK($M130),"-",IF($C$2&amp;$D$2="当月MW","-",SUMIFS(INDIRECT($B$2&amp;$C$2&amp;$D$2),INDIRECT(Y$5),Y$6,サマリ_メンバ!$P$7:$P$446,$M130)))</f>
        <v>0</v>
      </c>
      <c r="Z130" s="281">
        <f ca="1">IF(ISBLANK($M130),"-",IF($C$2&amp;$D$2="当月MW","-",SUMIFS(INDIRECT($B$2&amp;$C$2&amp;$D$2),INDIRECT(Z$5),Z$6,サマリ_メンバ!$P$7:$P$446,$M130)))</f>
        <v>0</v>
      </c>
      <c r="AA130" s="281">
        <f ca="1">IF(ISBLANK($M130),"-",IF($C$2&amp;$D$2="当月MW","-",SUMIFS(INDIRECT($B$2&amp;$C$2&amp;$D$2),INDIRECT(AA$5),AA$6,サマリ_メンバ!$P$7:$P$446,$M130)))</f>
        <v>0</v>
      </c>
      <c r="AB130" s="281">
        <f ca="1">IF(ISBLANK($M130),"-",IF($C$2&amp;$D$2="当月MW","-",SUMIFS(INDIRECT($B$2&amp;$C$2&amp;$D$2),INDIRECT(AB$5),AB$6,サマリ_メンバ!$P$7:$P$446,$M130)))</f>
        <v>0</v>
      </c>
      <c r="AC130" s="281">
        <f ca="1">IF(ISBLANK($M130),"-",IF($C$2&amp;$D$2="当月MW","-",SUMIFS(INDIRECT($B$2&amp;$C$2&amp;$D$2),INDIRECT(AC$5),AC$6,サマリ_メンバ!$P$7:$P$446,$M130)))</f>
        <v>0</v>
      </c>
      <c r="AD130" s="281">
        <f ca="1">IF(ISBLANK($M130),"-",IF($C$2&amp;$D$2="当月MW","-",SUMIFS(INDIRECT($B$2&amp;$C$2&amp;$D$2),INDIRECT(AD$5),AD$6,サマリ_メンバ!$P$7:$P$446,$M130)))</f>
        <v>0</v>
      </c>
      <c r="AE130" s="281">
        <f ca="1">IF(ISBLANK($M130),"-",IF($C$2&amp;$D$2="当月MW","-",SUMIFS(INDIRECT($B$2&amp;$C$2&amp;$D$2),INDIRECT(AE$5),AE$6,サマリ_メンバ!$P$7:$P$446,$M130)))</f>
        <v>0</v>
      </c>
      <c r="AF130" s="281">
        <f ca="1">IF(ISBLANK($M130),"-",IF($C$2&amp;$D$2="当月MW","-",SUMIFS(INDIRECT($B$2&amp;$C$2&amp;$D$2),INDIRECT(AF$5),AF$6,サマリ_メンバ!$P$7:$P$446,$M130)))</f>
        <v>0</v>
      </c>
      <c r="AG130" s="281">
        <f ca="1">IF(ISBLANK($M130),"-",IF($C$2&amp;$D$2="当月MW","-",SUMIFS(INDIRECT($B$2&amp;$C$2&amp;$D$2),INDIRECT(AG$5),AG$6,サマリ_メンバ!$P$7:$P$446,$M130)))</f>
        <v>0</v>
      </c>
      <c r="AH130" s="281">
        <f ca="1">IF(ISBLANK($M130),"-",IF($C$2&amp;$D$2="当月MW","-",SUMIFS(INDIRECT($B$2&amp;$C$2&amp;$D$2),INDIRECT(AH$5),AH$6,サマリ_メンバ!$P$7:$P$446,$M130)))</f>
        <v>0</v>
      </c>
      <c r="AI130" s="60"/>
    </row>
    <row r="131" spans="1:35">
      <c r="A131" s="240">
        <f t="shared" si="12"/>
        <v>124</v>
      </c>
      <c r="B131" s="295" t="str">
        <f>IF(ISBLANK($M131),"",VLOOKUP($M131,サマリ_メンバ!$A$7:$Q$446,5,FALSE))</f>
        <v>APF</v>
      </c>
      <c r="C131" s="295" t="str">
        <f>IF(ISBLANK($M131),"",VLOOKUP($M131,サマリ_メンバ!$A$7:$Q$446,6,FALSE)&amp;"")</f>
        <v>Flash脱却</v>
      </c>
      <c r="D131" s="295" t="str">
        <f>IF(ISBLANK($M131),"",VLOOKUP($M131,サマリ_メンバ!$A$7:$Q$446,7,FALSE)&amp;"")</f>
        <v>モックアップ</v>
      </c>
      <c r="E131" s="295" t="str">
        <f>IF(ISBLANK($M131),"",VLOOKUP($M131,サマリ_メンバ!$A$7:$Q$446,8,FALSE)&amp;"")</f>
        <v>方式検討</v>
      </c>
      <c r="F131" s="295" t="str">
        <f>IF(ISBLANK($M131),"",VLOOKUP($M131,サマリ_メンバ!$A$7:$Q$446,9,FALSE)&amp;"")</f>
        <v/>
      </c>
      <c r="G131" s="295" t="str">
        <f>IF(ISBLANK($M131),"",VLOOKUP($M131,サマリ_メンバ!$A$7:$Q$446,10,FALSE)&amp;"")</f>
        <v/>
      </c>
      <c r="H131" s="295" t="str">
        <f>IF(ISBLANK($M131),"",VLOOKUP($M131,サマリ_メンバ!$A$7:$Q$446,11,FALSE)&amp;"")</f>
        <v/>
      </c>
      <c r="I131" s="295" t="str">
        <f>IF(ISBLANK($M131),"",VLOOKUP($M131,サマリ_メンバ!$A$7:$Q$446,12,FALSE)&amp;"")</f>
        <v/>
      </c>
      <c r="J131" s="295" t="str">
        <f>IF(ISBLANK($M131),"",VLOOKUP($M131,サマリ_メンバ!$A$7:$Q$446,13,FALSE)&amp;"")</f>
        <v/>
      </c>
      <c r="K131" s="295" t="str">
        <f>IF(ISBLANK($M131),"",VLOOKUP($M131,サマリ_メンバ!$A$7:$Q$446,14,FALSE)&amp;"")</f>
        <v/>
      </c>
      <c r="L131" s="295" t="str">
        <f>IF(ISBLANK($M131),"",VLOOKUP($M131,サマリ_メンバ!$A$7:$Q$446,15,FALSE)&amp;"")</f>
        <v/>
      </c>
      <c r="M131" s="133" t="s">
        <v>1301</v>
      </c>
      <c r="N131" s="295" t="str">
        <f>IF(ISBLANK($M131),"",VLOOKUP(M131,サマリ_メンバ!$A$7:$Q$446,17,FALSE))</f>
        <v>[コーディング]10_入力部品</v>
      </c>
      <c r="O131" s="72">
        <f t="shared" ca="1" si="13"/>
        <v>0</v>
      </c>
      <c r="P131" s="91"/>
      <c r="Q131" s="281">
        <f ca="1">IF(ISBLANK($M131),"-",IF($C$2&amp;$D$2="当月MW","-",SUMIFS(INDIRECT($B$2&amp;$C$2&amp;$D$2),INDIRECT(Q$5),Q$6,サマリ_メンバ!$P$7:$P$446,$M131)))</f>
        <v>0</v>
      </c>
      <c r="R131" s="281">
        <f ca="1">IF(ISBLANK($M131),"-",IF($C$2&amp;$D$2="当月MW","-",SUMIFS(INDIRECT($B$2&amp;$C$2&amp;$D$2),INDIRECT(R$5),R$6,サマリ_メンバ!$P$7:$P$446,$M131)))</f>
        <v>0</v>
      </c>
      <c r="S131" s="281">
        <f ca="1">IF(ISBLANK($M131),"-",IF($C$2&amp;$D$2="当月MW","-",SUMIFS(INDIRECT($B$2&amp;$C$2&amp;$D$2),INDIRECT(S$5),S$6,サマリ_メンバ!$P$7:$P$446,$M131)))</f>
        <v>0</v>
      </c>
      <c r="T131" s="281">
        <f ca="1">IF(ISBLANK($M131),"-",IF($C$2&amp;$D$2="当月MW","-",SUMIFS(INDIRECT($B$2&amp;$C$2&amp;$D$2),INDIRECT(T$5),T$6,サマリ_メンバ!$P$7:$P$446,$M131)))</f>
        <v>0</v>
      </c>
      <c r="U131" s="81"/>
      <c r="V131" s="281">
        <f ca="1">IF(ISBLANK($M131),"-",IF($C$2&amp;$D$2="当月MW","-",SUMIFS(INDIRECT($B$2&amp;$C$2&amp;$D$2),INDIRECT(V$5),V$6,サマリ_メンバ!$P$7:$P$446,$M131)))</f>
        <v>0</v>
      </c>
      <c r="W131" s="281">
        <f ca="1">IF(ISBLANK($M131),"-",IF($C$2&amp;$D$2="当月MW","-",SUMIFS(INDIRECT($B$2&amp;$C$2&amp;$D$2),INDIRECT(W$5),W$6,サマリ_メンバ!$P$7:$P$446,$M131)))</f>
        <v>0</v>
      </c>
      <c r="X131" s="281">
        <f ca="1">IF(ISBLANK($M131),"-",IF($C$2&amp;$D$2="当月MW","-",SUMIFS(INDIRECT($B$2&amp;$C$2&amp;$D$2),INDIRECT(X$5),X$6,サマリ_メンバ!$P$7:$P$446,$M131)))</f>
        <v>0</v>
      </c>
      <c r="Y131" s="281">
        <f ca="1">IF(ISBLANK($M131),"-",IF($C$2&amp;$D$2="当月MW","-",SUMIFS(INDIRECT($B$2&amp;$C$2&amp;$D$2),INDIRECT(Y$5),Y$6,サマリ_メンバ!$P$7:$P$446,$M131)))</f>
        <v>0</v>
      </c>
      <c r="Z131" s="281">
        <f ca="1">IF(ISBLANK($M131),"-",IF($C$2&amp;$D$2="当月MW","-",SUMIFS(INDIRECT($B$2&amp;$C$2&amp;$D$2),INDIRECT(Z$5),Z$6,サマリ_メンバ!$P$7:$P$446,$M131)))</f>
        <v>0</v>
      </c>
      <c r="AA131" s="281">
        <f ca="1">IF(ISBLANK($M131),"-",IF($C$2&amp;$D$2="当月MW","-",SUMIFS(INDIRECT($B$2&amp;$C$2&amp;$D$2),INDIRECT(AA$5),AA$6,サマリ_メンバ!$P$7:$P$446,$M131)))</f>
        <v>0</v>
      </c>
      <c r="AB131" s="281">
        <f ca="1">IF(ISBLANK($M131),"-",IF($C$2&amp;$D$2="当月MW","-",SUMIFS(INDIRECT($B$2&amp;$C$2&amp;$D$2),INDIRECT(AB$5),AB$6,サマリ_メンバ!$P$7:$P$446,$M131)))</f>
        <v>0</v>
      </c>
      <c r="AC131" s="281">
        <f ca="1">IF(ISBLANK($M131),"-",IF($C$2&amp;$D$2="当月MW","-",SUMIFS(INDIRECT($B$2&amp;$C$2&amp;$D$2),INDIRECT(AC$5),AC$6,サマリ_メンバ!$P$7:$P$446,$M131)))</f>
        <v>0</v>
      </c>
      <c r="AD131" s="281">
        <f ca="1">IF(ISBLANK($M131),"-",IF($C$2&amp;$D$2="当月MW","-",SUMIFS(INDIRECT($B$2&amp;$C$2&amp;$D$2),INDIRECT(AD$5),AD$6,サマリ_メンバ!$P$7:$P$446,$M131)))</f>
        <v>0</v>
      </c>
      <c r="AE131" s="281">
        <f ca="1">IF(ISBLANK($M131),"-",IF($C$2&amp;$D$2="当月MW","-",SUMIFS(INDIRECT($B$2&amp;$C$2&amp;$D$2),INDIRECT(AE$5),AE$6,サマリ_メンバ!$P$7:$P$446,$M131)))</f>
        <v>0</v>
      </c>
      <c r="AF131" s="281">
        <f ca="1">IF(ISBLANK($M131),"-",IF($C$2&amp;$D$2="当月MW","-",SUMIFS(INDIRECT($B$2&amp;$C$2&amp;$D$2),INDIRECT(AF$5),AF$6,サマリ_メンバ!$P$7:$P$446,$M131)))</f>
        <v>0</v>
      </c>
      <c r="AG131" s="281">
        <f ca="1">IF(ISBLANK($M131),"-",IF($C$2&amp;$D$2="当月MW","-",SUMIFS(INDIRECT($B$2&amp;$C$2&amp;$D$2),INDIRECT(AG$5),AG$6,サマリ_メンバ!$P$7:$P$446,$M131)))</f>
        <v>0</v>
      </c>
      <c r="AH131" s="281">
        <f ca="1">IF(ISBLANK($M131),"-",IF($C$2&amp;$D$2="当月MW","-",SUMIFS(INDIRECT($B$2&amp;$C$2&amp;$D$2),INDIRECT(AH$5),AH$6,サマリ_メンバ!$P$7:$P$446,$M131)))</f>
        <v>0</v>
      </c>
      <c r="AI131" s="60"/>
    </row>
    <row r="132" spans="1:35">
      <c r="A132" s="240">
        <f t="shared" si="12"/>
        <v>125</v>
      </c>
      <c r="B132" s="295" t="str">
        <f>IF(ISBLANK($M132),"",VLOOKUP($M132,サマリ_メンバ!$A$7:$Q$446,5,FALSE))</f>
        <v>APF</v>
      </c>
      <c r="C132" s="295" t="str">
        <f>IF(ISBLANK($M132),"",VLOOKUP($M132,サマリ_メンバ!$A$7:$Q$446,6,FALSE)&amp;"")</f>
        <v>Flash脱却</v>
      </c>
      <c r="D132" s="295" t="str">
        <f>IF(ISBLANK($M132),"",VLOOKUP($M132,サマリ_メンバ!$A$7:$Q$446,7,FALSE)&amp;"")</f>
        <v>モックアップ</v>
      </c>
      <c r="E132" s="295" t="str">
        <f>IF(ISBLANK($M132),"",VLOOKUP($M132,サマリ_メンバ!$A$7:$Q$446,8,FALSE)&amp;"")</f>
        <v>方式検討</v>
      </c>
      <c r="F132" s="295" t="str">
        <f>IF(ISBLANK($M132),"",VLOOKUP($M132,サマリ_メンバ!$A$7:$Q$446,9,FALSE)&amp;"")</f>
        <v/>
      </c>
      <c r="G132" s="295" t="str">
        <f>IF(ISBLANK($M132),"",VLOOKUP($M132,サマリ_メンバ!$A$7:$Q$446,10,FALSE)&amp;"")</f>
        <v/>
      </c>
      <c r="H132" s="295" t="str">
        <f>IF(ISBLANK($M132),"",VLOOKUP($M132,サマリ_メンバ!$A$7:$Q$446,11,FALSE)&amp;"")</f>
        <v/>
      </c>
      <c r="I132" s="295" t="str">
        <f>IF(ISBLANK($M132),"",VLOOKUP($M132,サマリ_メンバ!$A$7:$Q$446,12,FALSE)&amp;"")</f>
        <v/>
      </c>
      <c r="J132" s="295" t="str">
        <f>IF(ISBLANK($M132),"",VLOOKUP($M132,サマリ_メンバ!$A$7:$Q$446,13,FALSE)&amp;"")</f>
        <v/>
      </c>
      <c r="K132" s="295" t="str">
        <f>IF(ISBLANK($M132),"",VLOOKUP($M132,サマリ_メンバ!$A$7:$Q$446,14,FALSE)&amp;"")</f>
        <v/>
      </c>
      <c r="L132" s="295" t="str">
        <f>IF(ISBLANK($M132),"",VLOOKUP($M132,サマリ_メンバ!$A$7:$Q$446,15,FALSE)&amp;"")</f>
        <v/>
      </c>
      <c r="M132" s="133" t="s">
        <v>1303</v>
      </c>
      <c r="N132" s="295" t="str">
        <f>IF(ISBLANK($M132),"",VLOOKUP(M132,サマリ_メンバ!$A$7:$Q$446,17,FALSE))</f>
        <v>[コーディング]11_メッセージ</v>
      </c>
      <c r="O132" s="72">
        <f t="shared" ca="1" si="13"/>
        <v>0</v>
      </c>
      <c r="P132" s="91"/>
      <c r="Q132" s="281">
        <f ca="1">IF(ISBLANK($M132),"-",IF($C$2&amp;$D$2="当月MW","-",SUMIFS(INDIRECT($B$2&amp;$C$2&amp;$D$2),INDIRECT(Q$5),Q$6,サマリ_メンバ!$P$7:$P$446,$M132)))</f>
        <v>0</v>
      </c>
      <c r="R132" s="281">
        <f ca="1">IF(ISBLANK($M132),"-",IF($C$2&amp;$D$2="当月MW","-",SUMIFS(INDIRECT($B$2&amp;$C$2&amp;$D$2),INDIRECT(R$5),R$6,サマリ_メンバ!$P$7:$P$446,$M132)))</f>
        <v>0</v>
      </c>
      <c r="S132" s="281">
        <f ca="1">IF(ISBLANK($M132),"-",IF($C$2&amp;$D$2="当月MW","-",SUMIFS(INDIRECT($B$2&amp;$C$2&amp;$D$2),INDIRECT(S$5),S$6,サマリ_メンバ!$P$7:$P$446,$M132)))</f>
        <v>0</v>
      </c>
      <c r="T132" s="281">
        <f ca="1">IF(ISBLANK($M132),"-",IF($C$2&amp;$D$2="当月MW","-",SUMIFS(INDIRECT($B$2&amp;$C$2&amp;$D$2),INDIRECT(T$5),T$6,サマリ_メンバ!$P$7:$P$446,$M132)))</f>
        <v>0</v>
      </c>
      <c r="U132" s="81"/>
      <c r="V132" s="281">
        <f ca="1">IF(ISBLANK($M132),"-",IF($C$2&amp;$D$2="当月MW","-",SUMIFS(INDIRECT($B$2&amp;$C$2&amp;$D$2),INDIRECT(V$5),V$6,サマリ_メンバ!$P$7:$P$446,$M132)))</f>
        <v>0</v>
      </c>
      <c r="W132" s="281">
        <f ca="1">IF(ISBLANK($M132),"-",IF($C$2&amp;$D$2="当月MW","-",SUMIFS(INDIRECT($B$2&amp;$C$2&amp;$D$2),INDIRECT(W$5),W$6,サマリ_メンバ!$P$7:$P$446,$M132)))</f>
        <v>0</v>
      </c>
      <c r="X132" s="281">
        <f ca="1">IF(ISBLANK($M132),"-",IF($C$2&amp;$D$2="当月MW","-",SUMIFS(INDIRECT($B$2&amp;$C$2&amp;$D$2),INDIRECT(X$5),X$6,サマリ_メンバ!$P$7:$P$446,$M132)))</f>
        <v>0</v>
      </c>
      <c r="Y132" s="281">
        <f ca="1">IF(ISBLANK($M132),"-",IF($C$2&amp;$D$2="当月MW","-",SUMIFS(INDIRECT($B$2&amp;$C$2&amp;$D$2),INDIRECT(Y$5),Y$6,サマリ_メンバ!$P$7:$P$446,$M132)))</f>
        <v>0</v>
      </c>
      <c r="Z132" s="281">
        <f ca="1">IF(ISBLANK($M132),"-",IF($C$2&amp;$D$2="当月MW","-",SUMIFS(INDIRECT($B$2&amp;$C$2&amp;$D$2),INDIRECT(Z$5),Z$6,サマリ_メンバ!$P$7:$P$446,$M132)))</f>
        <v>0</v>
      </c>
      <c r="AA132" s="281">
        <f ca="1">IF(ISBLANK($M132),"-",IF($C$2&amp;$D$2="当月MW","-",SUMIFS(INDIRECT($B$2&amp;$C$2&amp;$D$2),INDIRECT(AA$5),AA$6,サマリ_メンバ!$P$7:$P$446,$M132)))</f>
        <v>0</v>
      </c>
      <c r="AB132" s="281">
        <f ca="1">IF(ISBLANK($M132),"-",IF($C$2&amp;$D$2="当月MW","-",SUMIFS(INDIRECT($B$2&amp;$C$2&amp;$D$2),INDIRECT(AB$5),AB$6,サマリ_メンバ!$P$7:$P$446,$M132)))</f>
        <v>0</v>
      </c>
      <c r="AC132" s="281">
        <f ca="1">IF(ISBLANK($M132),"-",IF($C$2&amp;$D$2="当月MW","-",SUMIFS(INDIRECT($B$2&amp;$C$2&amp;$D$2),INDIRECT(AC$5),AC$6,サマリ_メンバ!$P$7:$P$446,$M132)))</f>
        <v>0</v>
      </c>
      <c r="AD132" s="281">
        <f ca="1">IF(ISBLANK($M132),"-",IF($C$2&amp;$D$2="当月MW","-",SUMIFS(INDIRECT($B$2&amp;$C$2&amp;$D$2),INDIRECT(AD$5),AD$6,サマリ_メンバ!$P$7:$P$446,$M132)))</f>
        <v>0</v>
      </c>
      <c r="AE132" s="281">
        <f ca="1">IF(ISBLANK($M132),"-",IF($C$2&amp;$D$2="当月MW","-",SUMIFS(INDIRECT($B$2&amp;$C$2&amp;$D$2),INDIRECT(AE$5),AE$6,サマリ_メンバ!$P$7:$P$446,$M132)))</f>
        <v>0</v>
      </c>
      <c r="AF132" s="281">
        <f ca="1">IF(ISBLANK($M132),"-",IF($C$2&amp;$D$2="当月MW","-",SUMIFS(INDIRECT($B$2&amp;$C$2&amp;$D$2),INDIRECT(AF$5),AF$6,サマリ_メンバ!$P$7:$P$446,$M132)))</f>
        <v>0</v>
      </c>
      <c r="AG132" s="281">
        <f ca="1">IF(ISBLANK($M132),"-",IF($C$2&amp;$D$2="当月MW","-",SUMIFS(INDIRECT($B$2&amp;$C$2&amp;$D$2),INDIRECT(AG$5),AG$6,サマリ_メンバ!$P$7:$P$446,$M132)))</f>
        <v>0</v>
      </c>
      <c r="AH132" s="281">
        <f ca="1">IF(ISBLANK($M132),"-",IF($C$2&amp;$D$2="当月MW","-",SUMIFS(INDIRECT($B$2&amp;$C$2&amp;$D$2),INDIRECT(AH$5),AH$6,サマリ_メンバ!$P$7:$P$446,$M132)))</f>
        <v>0</v>
      </c>
      <c r="AI132" s="60"/>
    </row>
    <row r="133" spans="1:35">
      <c r="A133" s="240">
        <f t="shared" si="12"/>
        <v>126</v>
      </c>
      <c r="B133" s="295" t="str">
        <f>IF(ISBLANK($M133),"",VLOOKUP($M133,サマリ_メンバ!$A$7:$Q$446,5,FALSE))</f>
        <v>APF</v>
      </c>
      <c r="C133" s="295" t="str">
        <f>IF(ISBLANK($M133),"",VLOOKUP($M133,サマリ_メンバ!$A$7:$Q$446,6,FALSE)&amp;"")</f>
        <v>Flash脱却</v>
      </c>
      <c r="D133" s="295" t="str">
        <f>IF(ISBLANK($M133),"",VLOOKUP($M133,サマリ_メンバ!$A$7:$Q$446,7,FALSE)&amp;"")</f>
        <v>モックアップ</v>
      </c>
      <c r="E133" s="295" t="str">
        <f>IF(ISBLANK($M133),"",VLOOKUP($M133,サマリ_メンバ!$A$7:$Q$446,8,FALSE)&amp;"")</f>
        <v>方式検討</v>
      </c>
      <c r="F133" s="295" t="str">
        <f>IF(ISBLANK($M133),"",VLOOKUP($M133,サマリ_メンバ!$A$7:$Q$446,9,FALSE)&amp;"")</f>
        <v/>
      </c>
      <c r="G133" s="295" t="str">
        <f>IF(ISBLANK($M133),"",VLOOKUP($M133,サマリ_メンバ!$A$7:$Q$446,10,FALSE)&amp;"")</f>
        <v/>
      </c>
      <c r="H133" s="295" t="str">
        <f>IF(ISBLANK($M133),"",VLOOKUP($M133,サマリ_メンバ!$A$7:$Q$446,11,FALSE)&amp;"")</f>
        <v/>
      </c>
      <c r="I133" s="295" t="str">
        <f>IF(ISBLANK($M133),"",VLOOKUP($M133,サマリ_メンバ!$A$7:$Q$446,12,FALSE)&amp;"")</f>
        <v/>
      </c>
      <c r="J133" s="295" t="str">
        <f>IF(ISBLANK($M133),"",VLOOKUP($M133,サマリ_メンバ!$A$7:$Q$446,13,FALSE)&amp;"")</f>
        <v/>
      </c>
      <c r="K133" s="295" t="str">
        <f>IF(ISBLANK($M133),"",VLOOKUP($M133,サマリ_メンバ!$A$7:$Q$446,14,FALSE)&amp;"")</f>
        <v/>
      </c>
      <c r="L133" s="295" t="str">
        <f>IF(ISBLANK($M133),"",VLOOKUP($M133,サマリ_メンバ!$A$7:$Q$446,15,FALSE)&amp;"")</f>
        <v/>
      </c>
      <c r="M133" s="133" t="s">
        <v>1305</v>
      </c>
      <c r="N133" s="295" t="str">
        <f>IF(ISBLANK($M133),"",VLOOKUP(M133,サマリ_メンバ!$A$7:$Q$446,17,FALSE))</f>
        <v>[コーディング]12_グラフ</v>
      </c>
      <c r="O133" s="72">
        <f t="shared" ca="1" si="13"/>
        <v>0</v>
      </c>
      <c r="P133" s="91"/>
      <c r="Q133" s="281">
        <f ca="1">IF(ISBLANK($M133),"-",IF($C$2&amp;$D$2="当月MW","-",SUMIFS(INDIRECT($B$2&amp;$C$2&amp;$D$2),INDIRECT(Q$5),Q$6,サマリ_メンバ!$P$7:$P$446,$M133)))</f>
        <v>0</v>
      </c>
      <c r="R133" s="281">
        <f ca="1">IF(ISBLANK($M133),"-",IF($C$2&amp;$D$2="当月MW","-",SUMIFS(INDIRECT($B$2&amp;$C$2&amp;$D$2),INDIRECT(R$5),R$6,サマリ_メンバ!$P$7:$P$446,$M133)))</f>
        <v>0</v>
      </c>
      <c r="S133" s="281">
        <f ca="1">IF(ISBLANK($M133),"-",IF($C$2&amp;$D$2="当月MW","-",SUMIFS(INDIRECT($B$2&amp;$C$2&amp;$D$2),INDIRECT(S$5),S$6,サマリ_メンバ!$P$7:$P$446,$M133)))</f>
        <v>0</v>
      </c>
      <c r="T133" s="281">
        <f ca="1">IF(ISBLANK($M133),"-",IF($C$2&amp;$D$2="当月MW","-",SUMIFS(INDIRECT($B$2&amp;$C$2&amp;$D$2),INDIRECT(T$5),T$6,サマリ_メンバ!$P$7:$P$446,$M133)))</f>
        <v>0</v>
      </c>
      <c r="U133" s="81"/>
      <c r="V133" s="281">
        <f ca="1">IF(ISBLANK($M133),"-",IF($C$2&amp;$D$2="当月MW","-",SUMIFS(INDIRECT($B$2&amp;$C$2&amp;$D$2),INDIRECT(V$5),V$6,サマリ_メンバ!$P$7:$P$446,$M133)))</f>
        <v>0</v>
      </c>
      <c r="W133" s="281">
        <f ca="1">IF(ISBLANK($M133),"-",IF($C$2&amp;$D$2="当月MW","-",SUMIFS(INDIRECT($B$2&amp;$C$2&amp;$D$2),INDIRECT(W$5),W$6,サマリ_メンバ!$P$7:$P$446,$M133)))</f>
        <v>0</v>
      </c>
      <c r="X133" s="281">
        <f ca="1">IF(ISBLANK($M133),"-",IF($C$2&amp;$D$2="当月MW","-",SUMIFS(INDIRECT($B$2&amp;$C$2&amp;$D$2),INDIRECT(X$5),X$6,サマリ_メンバ!$P$7:$P$446,$M133)))</f>
        <v>0</v>
      </c>
      <c r="Y133" s="281">
        <f ca="1">IF(ISBLANK($M133),"-",IF($C$2&amp;$D$2="当月MW","-",SUMIFS(INDIRECT($B$2&amp;$C$2&amp;$D$2),INDIRECT(Y$5),Y$6,サマリ_メンバ!$P$7:$P$446,$M133)))</f>
        <v>0</v>
      </c>
      <c r="Z133" s="281">
        <f ca="1">IF(ISBLANK($M133),"-",IF($C$2&amp;$D$2="当月MW","-",SUMIFS(INDIRECT($B$2&amp;$C$2&amp;$D$2),INDIRECT(Z$5),Z$6,サマリ_メンバ!$P$7:$P$446,$M133)))</f>
        <v>0</v>
      </c>
      <c r="AA133" s="281">
        <f ca="1">IF(ISBLANK($M133),"-",IF($C$2&amp;$D$2="当月MW","-",SUMIFS(INDIRECT($B$2&amp;$C$2&amp;$D$2),INDIRECT(AA$5),AA$6,サマリ_メンバ!$P$7:$P$446,$M133)))</f>
        <v>0</v>
      </c>
      <c r="AB133" s="281">
        <f ca="1">IF(ISBLANK($M133),"-",IF($C$2&amp;$D$2="当月MW","-",SUMIFS(INDIRECT($B$2&amp;$C$2&amp;$D$2),INDIRECT(AB$5),AB$6,サマリ_メンバ!$P$7:$P$446,$M133)))</f>
        <v>0</v>
      </c>
      <c r="AC133" s="281">
        <f ca="1">IF(ISBLANK($M133),"-",IF($C$2&amp;$D$2="当月MW","-",SUMIFS(INDIRECT($B$2&amp;$C$2&amp;$D$2),INDIRECT(AC$5),AC$6,サマリ_メンバ!$P$7:$P$446,$M133)))</f>
        <v>0</v>
      </c>
      <c r="AD133" s="281">
        <f ca="1">IF(ISBLANK($M133),"-",IF($C$2&amp;$D$2="当月MW","-",SUMIFS(INDIRECT($B$2&amp;$C$2&amp;$D$2),INDIRECT(AD$5),AD$6,サマリ_メンバ!$P$7:$P$446,$M133)))</f>
        <v>0</v>
      </c>
      <c r="AE133" s="281">
        <f ca="1">IF(ISBLANK($M133),"-",IF($C$2&amp;$D$2="当月MW","-",SUMIFS(INDIRECT($B$2&amp;$C$2&amp;$D$2),INDIRECT(AE$5),AE$6,サマリ_メンバ!$P$7:$P$446,$M133)))</f>
        <v>0</v>
      </c>
      <c r="AF133" s="281">
        <f ca="1">IF(ISBLANK($M133),"-",IF($C$2&amp;$D$2="当月MW","-",SUMIFS(INDIRECT($B$2&amp;$C$2&amp;$D$2),INDIRECT(AF$5),AF$6,サマリ_メンバ!$P$7:$P$446,$M133)))</f>
        <v>0</v>
      </c>
      <c r="AG133" s="281">
        <f ca="1">IF(ISBLANK($M133),"-",IF($C$2&amp;$D$2="当月MW","-",SUMIFS(INDIRECT($B$2&amp;$C$2&amp;$D$2),INDIRECT(AG$5),AG$6,サマリ_メンバ!$P$7:$P$446,$M133)))</f>
        <v>0</v>
      </c>
      <c r="AH133" s="281">
        <f ca="1">IF(ISBLANK($M133),"-",IF($C$2&amp;$D$2="当月MW","-",SUMIFS(INDIRECT($B$2&amp;$C$2&amp;$D$2),INDIRECT(AH$5),AH$6,サマリ_メンバ!$P$7:$P$446,$M133)))</f>
        <v>0</v>
      </c>
      <c r="AI133" s="60"/>
    </row>
    <row r="134" spans="1:35">
      <c r="A134" s="240">
        <f t="shared" si="12"/>
        <v>127</v>
      </c>
      <c r="B134" s="295" t="str">
        <f>IF(ISBLANK($M134),"",VLOOKUP($M134,サマリ_メンバ!$A$7:$Q$446,5,FALSE))</f>
        <v>APF</v>
      </c>
      <c r="C134" s="295" t="str">
        <f>IF(ISBLANK($M134),"",VLOOKUP($M134,サマリ_メンバ!$A$7:$Q$446,6,FALSE)&amp;"")</f>
        <v>Flash脱却</v>
      </c>
      <c r="D134" s="295" t="str">
        <f>IF(ISBLANK($M134),"",VLOOKUP($M134,サマリ_メンバ!$A$7:$Q$446,7,FALSE)&amp;"")</f>
        <v>設計</v>
      </c>
      <c r="E134" s="295" t="str">
        <f>IF(ISBLANK($M134),"",VLOOKUP($M134,サマリ_メンバ!$A$7:$Q$446,8,FALSE)&amp;"")</f>
        <v/>
      </c>
      <c r="F134" s="295" t="str">
        <f>IF(ISBLANK($M134),"",VLOOKUP($M134,サマリ_メンバ!$A$7:$Q$446,9,FALSE)&amp;"")</f>
        <v/>
      </c>
      <c r="G134" s="295" t="str">
        <f>IF(ISBLANK($M134),"",VLOOKUP($M134,サマリ_メンバ!$A$7:$Q$446,10,FALSE)&amp;"")</f>
        <v/>
      </c>
      <c r="H134" s="295" t="str">
        <f>IF(ISBLANK($M134),"",VLOOKUP($M134,サマリ_メンバ!$A$7:$Q$446,11,FALSE)&amp;"")</f>
        <v/>
      </c>
      <c r="I134" s="295" t="str">
        <f>IF(ISBLANK($M134),"",VLOOKUP($M134,サマリ_メンバ!$A$7:$Q$446,12,FALSE)&amp;"")</f>
        <v/>
      </c>
      <c r="J134" s="295" t="str">
        <f>IF(ISBLANK($M134),"",VLOOKUP($M134,サマリ_メンバ!$A$7:$Q$446,13,FALSE)&amp;"")</f>
        <v/>
      </c>
      <c r="K134" s="295" t="str">
        <f>IF(ISBLANK($M134),"",VLOOKUP($M134,サマリ_メンバ!$A$7:$Q$446,14,FALSE)&amp;"")</f>
        <v/>
      </c>
      <c r="L134" s="295" t="str">
        <f>IF(ISBLANK($M134),"",VLOOKUP($M134,サマリ_メンバ!$A$7:$Q$446,15,FALSE)&amp;"")</f>
        <v/>
      </c>
      <c r="M134" s="133" t="s">
        <v>1307</v>
      </c>
      <c r="N134" s="295" t="str">
        <f>IF(ISBLANK($M134),"",VLOOKUP(M134,サマリ_メンバ!$A$7:$Q$446,17,FALSE))</f>
        <v>画面仕様確認</v>
      </c>
      <c r="O134" s="72">
        <f t="shared" ca="1" si="13"/>
        <v>0</v>
      </c>
      <c r="P134" s="91"/>
      <c r="Q134" s="281">
        <f ca="1">IF(ISBLANK($M134),"-",IF($C$2&amp;$D$2="当月MW","-",SUMIFS(INDIRECT($B$2&amp;$C$2&amp;$D$2),INDIRECT(Q$5),Q$6,サマリ_メンバ!$P$7:$P$446,$M134)))</f>
        <v>0</v>
      </c>
      <c r="R134" s="281">
        <f ca="1">IF(ISBLANK($M134),"-",IF($C$2&amp;$D$2="当月MW","-",SUMIFS(INDIRECT($B$2&amp;$C$2&amp;$D$2),INDIRECT(R$5),R$6,サマリ_メンバ!$P$7:$P$446,$M134)))</f>
        <v>0</v>
      </c>
      <c r="S134" s="281">
        <f ca="1">IF(ISBLANK($M134),"-",IF($C$2&amp;$D$2="当月MW","-",SUMIFS(INDIRECT($B$2&amp;$C$2&amp;$D$2),INDIRECT(S$5),S$6,サマリ_メンバ!$P$7:$P$446,$M134)))</f>
        <v>0</v>
      </c>
      <c r="T134" s="281">
        <f ca="1">IF(ISBLANK($M134),"-",IF($C$2&amp;$D$2="当月MW","-",SUMIFS(INDIRECT($B$2&amp;$C$2&amp;$D$2),INDIRECT(T$5),T$6,サマリ_メンバ!$P$7:$P$446,$M134)))</f>
        <v>0</v>
      </c>
      <c r="U134" s="81"/>
      <c r="V134" s="281">
        <f ca="1">IF(ISBLANK($M134),"-",IF($C$2&amp;$D$2="当月MW","-",SUMIFS(INDIRECT($B$2&amp;$C$2&amp;$D$2),INDIRECT(V$5),V$6,サマリ_メンバ!$P$7:$P$446,$M134)))</f>
        <v>0</v>
      </c>
      <c r="W134" s="281">
        <f ca="1">IF(ISBLANK($M134),"-",IF($C$2&amp;$D$2="当月MW","-",SUMIFS(INDIRECT($B$2&amp;$C$2&amp;$D$2),INDIRECT(W$5),W$6,サマリ_メンバ!$P$7:$P$446,$M134)))</f>
        <v>0</v>
      </c>
      <c r="X134" s="281">
        <f ca="1">IF(ISBLANK($M134),"-",IF($C$2&amp;$D$2="当月MW","-",SUMIFS(INDIRECT($B$2&amp;$C$2&amp;$D$2),INDIRECT(X$5),X$6,サマリ_メンバ!$P$7:$P$446,$M134)))</f>
        <v>0</v>
      </c>
      <c r="Y134" s="281">
        <f ca="1">IF(ISBLANK($M134),"-",IF($C$2&amp;$D$2="当月MW","-",SUMIFS(INDIRECT($B$2&amp;$C$2&amp;$D$2),INDIRECT(Y$5),Y$6,サマリ_メンバ!$P$7:$P$446,$M134)))</f>
        <v>0</v>
      </c>
      <c r="Z134" s="281">
        <f ca="1">IF(ISBLANK($M134),"-",IF($C$2&amp;$D$2="当月MW","-",SUMIFS(INDIRECT($B$2&amp;$C$2&amp;$D$2),INDIRECT(Z$5),Z$6,サマリ_メンバ!$P$7:$P$446,$M134)))</f>
        <v>0</v>
      </c>
      <c r="AA134" s="281">
        <f ca="1">IF(ISBLANK($M134),"-",IF($C$2&amp;$D$2="当月MW","-",SUMIFS(INDIRECT($B$2&amp;$C$2&amp;$D$2),INDIRECT(AA$5),AA$6,サマリ_メンバ!$P$7:$P$446,$M134)))</f>
        <v>0</v>
      </c>
      <c r="AB134" s="281">
        <f ca="1">IF(ISBLANK($M134),"-",IF($C$2&amp;$D$2="当月MW","-",SUMIFS(INDIRECT($B$2&amp;$C$2&amp;$D$2),INDIRECT(AB$5),AB$6,サマリ_メンバ!$P$7:$P$446,$M134)))</f>
        <v>0</v>
      </c>
      <c r="AC134" s="281">
        <f ca="1">IF(ISBLANK($M134),"-",IF($C$2&amp;$D$2="当月MW","-",SUMIFS(INDIRECT($B$2&amp;$C$2&amp;$D$2),INDIRECT(AC$5),AC$6,サマリ_メンバ!$P$7:$P$446,$M134)))</f>
        <v>0</v>
      </c>
      <c r="AD134" s="281">
        <f ca="1">IF(ISBLANK($M134),"-",IF($C$2&amp;$D$2="当月MW","-",SUMIFS(INDIRECT($B$2&amp;$C$2&amp;$D$2),INDIRECT(AD$5),AD$6,サマリ_メンバ!$P$7:$P$446,$M134)))</f>
        <v>0</v>
      </c>
      <c r="AE134" s="281">
        <f ca="1">IF(ISBLANK($M134),"-",IF($C$2&amp;$D$2="当月MW","-",SUMIFS(INDIRECT($B$2&amp;$C$2&amp;$D$2),INDIRECT(AE$5),AE$6,サマリ_メンバ!$P$7:$P$446,$M134)))</f>
        <v>0</v>
      </c>
      <c r="AF134" s="281">
        <f ca="1">IF(ISBLANK($M134),"-",IF($C$2&amp;$D$2="当月MW","-",SUMIFS(INDIRECT($B$2&amp;$C$2&amp;$D$2),INDIRECT(AF$5),AF$6,サマリ_メンバ!$P$7:$P$446,$M134)))</f>
        <v>0</v>
      </c>
      <c r="AG134" s="281">
        <f ca="1">IF(ISBLANK($M134),"-",IF($C$2&amp;$D$2="当月MW","-",SUMIFS(INDIRECT($B$2&amp;$C$2&amp;$D$2),INDIRECT(AG$5),AG$6,サマリ_メンバ!$P$7:$P$446,$M134)))</f>
        <v>0</v>
      </c>
      <c r="AH134" s="281">
        <f ca="1">IF(ISBLANK($M134),"-",IF($C$2&amp;$D$2="当月MW","-",SUMIFS(INDIRECT($B$2&amp;$C$2&amp;$D$2),INDIRECT(AH$5),AH$6,サマリ_メンバ!$P$7:$P$446,$M134)))</f>
        <v>0</v>
      </c>
      <c r="AI134" s="60"/>
    </row>
    <row r="135" spans="1:35">
      <c r="A135" s="240">
        <f t="shared" si="12"/>
        <v>128</v>
      </c>
      <c r="B135" s="295" t="str">
        <f>IF(ISBLANK($M135),"",VLOOKUP($M135,サマリ_メンバ!$A$7:$Q$446,5,FALSE))</f>
        <v>APF</v>
      </c>
      <c r="C135" s="295" t="str">
        <f>IF(ISBLANK($M135),"",VLOOKUP($M135,サマリ_メンバ!$A$7:$Q$446,6,FALSE)&amp;"")</f>
        <v>Flash脱却</v>
      </c>
      <c r="D135" s="295" t="str">
        <f>IF(ISBLANK($M135),"",VLOOKUP($M135,サマリ_メンバ!$A$7:$Q$446,7,FALSE)&amp;"")</f>
        <v>設計</v>
      </c>
      <c r="E135" s="295" t="str">
        <f>IF(ISBLANK($M135),"",VLOOKUP($M135,サマリ_メンバ!$A$7:$Q$446,8,FALSE)&amp;"")</f>
        <v/>
      </c>
      <c r="F135" s="295" t="str">
        <f>IF(ISBLANK($M135),"",VLOOKUP($M135,サマリ_メンバ!$A$7:$Q$446,9,FALSE)&amp;"")</f>
        <v/>
      </c>
      <c r="G135" s="295" t="str">
        <f>IF(ISBLANK($M135),"",VLOOKUP($M135,サマリ_メンバ!$A$7:$Q$446,10,FALSE)&amp;"")</f>
        <v/>
      </c>
      <c r="H135" s="295" t="str">
        <f>IF(ISBLANK($M135),"",VLOOKUP($M135,サマリ_メンバ!$A$7:$Q$446,11,FALSE)&amp;"")</f>
        <v/>
      </c>
      <c r="I135" s="295" t="str">
        <f>IF(ISBLANK($M135),"",VLOOKUP($M135,サマリ_メンバ!$A$7:$Q$446,12,FALSE)&amp;"")</f>
        <v/>
      </c>
      <c r="J135" s="295" t="str">
        <f>IF(ISBLANK($M135),"",VLOOKUP($M135,サマリ_メンバ!$A$7:$Q$446,13,FALSE)&amp;"")</f>
        <v/>
      </c>
      <c r="K135" s="295" t="str">
        <f>IF(ISBLANK($M135),"",VLOOKUP($M135,サマリ_メンバ!$A$7:$Q$446,14,FALSE)&amp;"")</f>
        <v/>
      </c>
      <c r="L135" s="295" t="str">
        <f>IF(ISBLANK($M135),"",VLOOKUP($M135,サマリ_メンバ!$A$7:$Q$446,15,FALSE)&amp;"")</f>
        <v/>
      </c>
      <c r="M135" s="133" t="s">
        <v>1309</v>
      </c>
      <c r="N135" s="295" t="str">
        <f>IF(ISBLANK($M135),"",VLOOKUP(M135,サマリ_メンバ!$A$7:$Q$446,17,FALSE))</f>
        <v>スタイルガイド項目一覧整理</v>
      </c>
      <c r="O135" s="72">
        <f t="shared" ca="1" si="13"/>
        <v>0</v>
      </c>
      <c r="P135" s="91"/>
      <c r="Q135" s="281">
        <f ca="1">IF(ISBLANK($M135),"-",IF($C$2&amp;$D$2="当月MW","-",SUMIFS(INDIRECT($B$2&amp;$C$2&amp;$D$2),INDIRECT(Q$5),Q$6,サマリ_メンバ!$P$7:$P$446,$M135)))</f>
        <v>0</v>
      </c>
      <c r="R135" s="281">
        <f ca="1">IF(ISBLANK($M135),"-",IF($C$2&amp;$D$2="当月MW","-",SUMIFS(INDIRECT($B$2&amp;$C$2&amp;$D$2),INDIRECT(R$5),R$6,サマリ_メンバ!$P$7:$P$446,$M135)))</f>
        <v>0</v>
      </c>
      <c r="S135" s="281">
        <f ca="1">IF(ISBLANK($M135),"-",IF($C$2&amp;$D$2="当月MW","-",SUMIFS(INDIRECT($B$2&amp;$C$2&amp;$D$2),INDIRECT(S$5),S$6,サマリ_メンバ!$P$7:$P$446,$M135)))</f>
        <v>0</v>
      </c>
      <c r="T135" s="281">
        <f ca="1">IF(ISBLANK($M135),"-",IF($C$2&amp;$D$2="当月MW","-",SUMIFS(INDIRECT($B$2&amp;$C$2&amp;$D$2),INDIRECT(T$5),T$6,サマリ_メンバ!$P$7:$P$446,$M135)))</f>
        <v>0</v>
      </c>
      <c r="U135" s="81"/>
      <c r="V135" s="281">
        <f ca="1">IF(ISBLANK($M135),"-",IF($C$2&amp;$D$2="当月MW","-",SUMIFS(INDIRECT($B$2&amp;$C$2&amp;$D$2),INDIRECT(V$5),V$6,サマリ_メンバ!$P$7:$P$446,$M135)))</f>
        <v>0</v>
      </c>
      <c r="W135" s="281">
        <f ca="1">IF(ISBLANK($M135),"-",IF($C$2&amp;$D$2="当月MW","-",SUMIFS(INDIRECT($B$2&amp;$C$2&amp;$D$2),INDIRECT(W$5),W$6,サマリ_メンバ!$P$7:$P$446,$M135)))</f>
        <v>0</v>
      </c>
      <c r="X135" s="281">
        <f ca="1">IF(ISBLANK($M135),"-",IF($C$2&amp;$D$2="当月MW","-",SUMIFS(INDIRECT($B$2&amp;$C$2&amp;$D$2),INDIRECT(X$5),X$6,サマリ_メンバ!$P$7:$P$446,$M135)))</f>
        <v>0</v>
      </c>
      <c r="Y135" s="281">
        <f ca="1">IF(ISBLANK($M135),"-",IF($C$2&amp;$D$2="当月MW","-",SUMIFS(INDIRECT($B$2&amp;$C$2&amp;$D$2),INDIRECT(Y$5),Y$6,サマリ_メンバ!$P$7:$P$446,$M135)))</f>
        <v>0</v>
      </c>
      <c r="Z135" s="281">
        <f ca="1">IF(ISBLANK($M135),"-",IF($C$2&amp;$D$2="当月MW","-",SUMIFS(INDIRECT($B$2&amp;$C$2&amp;$D$2),INDIRECT(Z$5),Z$6,サマリ_メンバ!$P$7:$P$446,$M135)))</f>
        <v>0</v>
      </c>
      <c r="AA135" s="281">
        <f ca="1">IF(ISBLANK($M135),"-",IF($C$2&amp;$D$2="当月MW","-",SUMIFS(INDIRECT($B$2&amp;$C$2&amp;$D$2),INDIRECT(AA$5),AA$6,サマリ_メンバ!$P$7:$P$446,$M135)))</f>
        <v>0</v>
      </c>
      <c r="AB135" s="281">
        <f ca="1">IF(ISBLANK($M135),"-",IF($C$2&amp;$D$2="当月MW","-",SUMIFS(INDIRECT($B$2&amp;$C$2&amp;$D$2),INDIRECT(AB$5),AB$6,サマリ_メンバ!$P$7:$P$446,$M135)))</f>
        <v>0</v>
      </c>
      <c r="AC135" s="281">
        <f ca="1">IF(ISBLANK($M135),"-",IF($C$2&amp;$D$2="当月MW","-",SUMIFS(INDIRECT($B$2&amp;$C$2&amp;$D$2),INDIRECT(AC$5),AC$6,サマリ_メンバ!$P$7:$P$446,$M135)))</f>
        <v>0</v>
      </c>
      <c r="AD135" s="281">
        <f ca="1">IF(ISBLANK($M135),"-",IF($C$2&amp;$D$2="当月MW","-",SUMIFS(INDIRECT($B$2&amp;$C$2&amp;$D$2),INDIRECT(AD$5),AD$6,サマリ_メンバ!$P$7:$P$446,$M135)))</f>
        <v>0</v>
      </c>
      <c r="AE135" s="281">
        <f ca="1">IF(ISBLANK($M135),"-",IF($C$2&amp;$D$2="当月MW","-",SUMIFS(INDIRECT($B$2&amp;$C$2&amp;$D$2),INDIRECT(AE$5),AE$6,サマリ_メンバ!$P$7:$P$446,$M135)))</f>
        <v>0</v>
      </c>
      <c r="AF135" s="281">
        <f ca="1">IF(ISBLANK($M135),"-",IF($C$2&amp;$D$2="当月MW","-",SUMIFS(INDIRECT($B$2&amp;$C$2&amp;$D$2),INDIRECT(AF$5),AF$6,サマリ_メンバ!$P$7:$P$446,$M135)))</f>
        <v>0</v>
      </c>
      <c r="AG135" s="281">
        <f ca="1">IF(ISBLANK($M135),"-",IF($C$2&amp;$D$2="当月MW","-",SUMIFS(INDIRECT($B$2&amp;$C$2&amp;$D$2),INDIRECT(AG$5),AG$6,サマリ_メンバ!$P$7:$P$446,$M135)))</f>
        <v>0</v>
      </c>
      <c r="AH135" s="281">
        <f ca="1">IF(ISBLANK($M135),"-",IF($C$2&amp;$D$2="当月MW","-",SUMIFS(INDIRECT($B$2&amp;$C$2&amp;$D$2),INDIRECT(AH$5),AH$6,サマリ_メンバ!$P$7:$P$446,$M135)))</f>
        <v>0</v>
      </c>
      <c r="AI135" s="60"/>
    </row>
    <row r="136" spans="1:35">
      <c r="A136" s="240">
        <f t="shared" ref="A136:A167" si="14">ROW()-7</f>
        <v>129</v>
      </c>
      <c r="B136" s="295" t="str">
        <f>IF(ISBLANK($M136),"",VLOOKUP($M136,サマリ_メンバ!$A$7:$Q$446,5,FALSE))</f>
        <v/>
      </c>
      <c r="C136" s="295" t="str">
        <f>IF(ISBLANK($M136),"",VLOOKUP($M136,サマリ_メンバ!$A$7:$Q$446,6,FALSE)&amp;"")</f>
        <v/>
      </c>
      <c r="D136" s="295" t="str">
        <f>IF(ISBLANK($M136),"",VLOOKUP($M136,サマリ_メンバ!$A$7:$Q$446,7,FALSE)&amp;"")</f>
        <v/>
      </c>
      <c r="E136" s="295" t="str">
        <f>IF(ISBLANK($M136),"",VLOOKUP($M136,サマリ_メンバ!$A$7:$Q$446,8,FALSE)&amp;"")</f>
        <v/>
      </c>
      <c r="F136" s="295" t="str">
        <f>IF(ISBLANK($M136),"",VLOOKUP($M136,サマリ_メンバ!$A$7:$Q$446,9,FALSE)&amp;"")</f>
        <v/>
      </c>
      <c r="G136" s="295" t="str">
        <f>IF(ISBLANK($M136),"",VLOOKUP($M136,サマリ_メンバ!$A$7:$Q$446,10,FALSE)&amp;"")</f>
        <v/>
      </c>
      <c r="H136" s="295" t="str">
        <f>IF(ISBLANK($M136),"",VLOOKUP($M136,サマリ_メンバ!$A$7:$Q$446,11,FALSE)&amp;"")</f>
        <v/>
      </c>
      <c r="I136" s="295" t="str">
        <f>IF(ISBLANK($M136),"",VLOOKUP($M136,サマリ_メンバ!$A$7:$Q$446,12,FALSE)&amp;"")</f>
        <v/>
      </c>
      <c r="J136" s="295" t="str">
        <f>IF(ISBLANK($M136),"",VLOOKUP($M136,サマリ_メンバ!$A$7:$Q$446,13,FALSE)&amp;"")</f>
        <v/>
      </c>
      <c r="K136" s="295" t="str">
        <f>IF(ISBLANK($M136),"",VLOOKUP($M136,サマリ_メンバ!$A$7:$Q$446,14,FALSE)&amp;"")</f>
        <v/>
      </c>
      <c r="L136" s="295" t="str">
        <f>IF(ISBLANK($M136),"",VLOOKUP($M136,サマリ_メンバ!$A$7:$Q$446,15,FALSE)&amp;"")</f>
        <v/>
      </c>
      <c r="M136" s="133"/>
      <c r="N136" s="295" t="str">
        <f>IF(ISBLANK($M136),"",VLOOKUP(M136,サマリ_メンバ!$A$7:$Q$446,17,FALSE))</f>
        <v/>
      </c>
      <c r="O136" s="72">
        <f t="shared" ref="O136:O167" ca="1" si="15">SUM(Q136:T136)</f>
        <v>0</v>
      </c>
      <c r="P136" s="91"/>
      <c r="Q136" s="281" t="str">
        <f ca="1">IF(ISBLANK($M136),"-",IF($C$2&amp;$D$2="当月MW","-",SUMIFS(INDIRECT($B$2&amp;$C$2&amp;$D$2),INDIRECT(Q$5),Q$6,サマリ_メンバ!$P$7:$P$446,$M136)))</f>
        <v>-</v>
      </c>
      <c r="R136" s="281" t="str">
        <f ca="1">IF(ISBLANK($M136),"-",IF($C$2&amp;$D$2="当月MW","-",SUMIFS(INDIRECT($B$2&amp;$C$2&amp;$D$2),INDIRECT(R$5),R$6,サマリ_メンバ!$P$7:$P$446,$M136)))</f>
        <v>-</v>
      </c>
      <c r="S136" s="281" t="str">
        <f ca="1">IF(ISBLANK($M136),"-",IF($C$2&amp;$D$2="当月MW","-",SUMIFS(INDIRECT($B$2&amp;$C$2&amp;$D$2),INDIRECT(S$5),S$6,サマリ_メンバ!$P$7:$P$446,$M136)))</f>
        <v>-</v>
      </c>
      <c r="T136" s="281" t="str">
        <f ca="1">IF(ISBLANK($M136),"-",IF($C$2&amp;$D$2="当月MW","-",SUMIFS(INDIRECT($B$2&amp;$C$2&amp;$D$2),INDIRECT(T$5),T$6,サマリ_メンバ!$P$7:$P$446,$M136)))</f>
        <v>-</v>
      </c>
      <c r="U136" s="81"/>
      <c r="V136" s="281" t="str">
        <f ca="1">IF(ISBLANK($M136),"-",IF($C$2&amp;$D$2="当月MW","-",SUMIFS(INDIRECT($B$2&amp;$C$2&amp;$D$2),INDIRECT(V$5),V$6,サマリ_メンバ!$P$7:$P$446,$M136)))</f>
        <v>-</v>
      </c>
      <c r="W136" s="281" t="str">
        <f ca="1">IF(ISBLANK($M136),"-",IF($C$2&amp;$D$2="当月MW","-",SUMIFS(INDIRECT($B$2&amp;$C$2&amp;$D$2),INDIRECT(W$5),W$6,サマリ_メンバ!$P$7:$P$446,$M136)))</f>
        <v>-</v>
      </c>
      <c r="X136" s="281" t="str">
        <f ca="1">IF(ISBLANK($M136),"-",IF($C$2&amp;$D$2="当月MW","-",SUMIFS(INDIRECT($B$2&amp;$C$2&amp;$D$2),INDIRECT(X$5),X$6,サマリ_メンバ!$P$7:$P$446,$M136)))</f>
        <v>-</v>
      </c>
      <c r="Y136" s="281" t="str">
        <f ca="1">IF(ISBLANK($M136),"-",IF($C$2&amp;$D$2="当月MW","-",SUMIFS(INDIRECT($B$2&amp;$C$2&amp;$D$2),INDIRECT(Y$5),Y$6,サマリ_メンバ!$P$7:$P$446,$M136)))</f>
        <v>-</v>
      </c>
      <c r="Z136" s="281" t="str">
        <f ca="1">IF(ISBLANK($M136),"-",IF($C$2&amp;$D$2="当月MW","-",SUMIFS(INDIRECT($B$2&amp;$C$2&amp;$D$2),INDIRECT(Z$5),Z$6,サマリ_メンバ!$P$7:$P$446,$M136)))</f>
        <v>-</v>
      </c>
      <c r="AA136" s="281" t="str">
        <f ca="1">IF(ISBLANK($M136),"-",IF($C$2&amp;$D$2="当月MW","-",SUMIFS(INDIRECT($B$2&amp;$C$2&amp;$D$2),INDIRECT(AA$5),AA$6,サマリ_メンバ!$P$7:$P$446,$M136)))</f>
        <v>-</v>
      </c>
      <c r="AB136" s="281" t="str">
        <f ca="1">IF(ISBLANK($M136),"-",IF($C$2&amp;$D$2="当月MW","-",SUMIFS(INDIRECT($B$2&amp;$C$2&amp;$D$2),INDIRECT(AB$5),AB$6,サマリ_メンバ!$P$7:$P$446,$M136)))</f>
        <v>-</v>
      </c>
      <c r="AC136" s="281" t="str">
        <f ca="1">IF(ISBLANK($M136),"-",IF($C$2&amp;$D$2="当月MW","-",SUMIFS(INDIRECT($B$2&amp;$C$2&amp;$D$2),INDIRECT(AC$5),AC$6,サマリ_メンバ!$P$7:$P$446,$M136)))</f>
        <v>-</v>
      </c>
      <c r="AD136" s="281" t="str">
        <f ca="1">IF(ISBLANK($M136),"-",IF($C$2&amp;$D$2="当月MW","-",SUMIFS(INDIRECT($B$2&amp;$C$2&amp;$D$2),INDIRECT(AD$5),AD$6,サマリ_メンバ!$P$7:$P$446,$M136)))</f>
        <v>-</v>
      </c>
      <c r="AE136" s="281" t="str">
        <f ca="1">IF(ISBLANK($M136),"-",IF($C$2&amp;$D$2="当月MW","-",SUMIFS(INDIRECT($B$2&amp;$C$2&amp;$D$2),INDIRECT(AE$5),AE$6,サマリ_メンバ!$P$7:$P$446,$M136)))</f>
        <v>-</v>
      </c>
      <c r="AF136" s="281" t="str">
        <f ca="1">IF(ISBLANK($M136),"-",IF($C$2&amp;$D$2="当月MW","-",SUMIFS(INDIRECT($B$2&amp;$C$2&amp;$D$2),INDIRECT(AF$5),AF$6,サマリ_メンバ!$P$7:$P$446,$M136)))</f>
        <v>-</v>
      </c>
      <c r="AG136" s="281" t="str">
        <f ca="1">IF(ISBLANK($M136),"-",IF($C$2&amp;$D$2="当月MW","-",SUMIFS(INDIRECT($B$2&amp;$C$2&amp;$D$2),INDIRECT(AG$5),AG$6,サマリ_メンバ!$P$7:$P$446,$M136)))</f>
        <v>-</v>
      </c>
      <c r="AH136" s="281" t="str">
        <f ca="1">IF(ISBLANK($M136),"-",IF($C$2&amp;$D$2="当月MW","-",SUMIFS(INDIRECT($B$2&amp;$C$2&amp;$D$2),INDIRECT(AH$5),AH$6,サマリ_メンバ!$P$7:$P$446,$M136)))</f>
        <v>-</v>
      </c>
      <c r="AI136" s="60"/>
    </row>
    <row r="137" spans="1:35">
      <c r="A137" s="240">
        <f t="shared" si="14"/>
        <v>130</v>
      </c>
      <c r="B137" s="295" t="str">
        <f>IF(ISBLANK($M137),"",VLOOKUP($M137,サマリ_メンバ!$A$7:$Q$446,5,FALSE))</f>
        <v/>
      </c>
      <c r="C137" s="295" t="str">
        <f>IF(ISBLANK($M137),"",VLOOKUP($M137,サマリ_メンバ!$A$7:$Q$446,6,FALSE)&amp;"")</f>
        <v/>
      </c>
      <c r="D137" s="295" t="str">
        <f>IF(ISBLANK($M137),"",VLOOKUP($M137,サマリ_メンバ!$A$7:$Q$446,7,FALSE)&amp;"")</f>
        <v/>
      </c>
      <c r="E137" s="295" t="str">
        <f>IF(ISBLANK($M137),"",VLOOKUP($M137,サマリ_メンバ!$A$7:$Q$446,8,FALSE)&amp;"")</f>
        <v/>
      </c>
      <c r="F137" s="295" t="str">
        <f>IF(ISBLANK($M137),"",VLOOKUP($M137,サマリ_メンバ!$A$7:$Q$446,9,FALSE)&amp;"")</f>
        <v/>
      </c>
      <c r="G137" s="295" t="str">
        <f>IF(ISBLANK($M137),"",VLOOKUP($M137,サマリ_メンバ!$A$7:$Q$446,10,FALSE)&amp;"")</f>
        <v/>
      </c>
      <c r="H137" s="295" t="str">
        <f>IF(ISBLANK($M137),"",VLOOKUP($M137,サマリ_メンバ!$A$7:$Q$446,11,FALSE)&amp;"")</f>
        <v/>
      </c>
      <c r="I137" s="295" t="str">
        <f>IF(ISBLANK($M137),"",VLOOKUP($M137,サマリ_メンバ!$A$7:$Q$446,12,FALSE)&amp;"")</f>
        <v/>
      </c>
      <c r="J137" s="295" t="str">
        <f>IF(ISBLANK($M137),"",VLOOKUP($M137,サマリ_メンバ!$A$7:$Q$446,13,FALSE)&amp;"")</f>
        <v/>
      </c>
      <c r="K137" s="295" t="str">
        <f>IF(ISBLANK($M137),"",VLOOKUP($M137,サマリ_メンバ!$A$7:$Q$446,14,FALSE)&amp;"")</f>
        <v/>
      </c>
      <c r="L137" s="295" t="str">
        <f>IF(ISBLANK($M137),"",VLOOKUP($M137,サマリ_メンバ!$A$7:$Q$446,15,FALSE)&amp;"")</f>
        <v/>
      </c>
      <c r="M137" s="133"/>
      <c r="N137" s="295" t="str">
        <f>IF(ISBLANK($M137),"",VLOOKUP(M137,サマリ_メンバ!$A$7:$Q$446,17,FALSE))</f>
        <v/>
      </c>
      <c r="O137" s="72">
        <f t="shared" ca="1" si="15"/>
        <v>0</v>
      </c>
      <c r="P137" s="91"/>
      <c r="Q137" s="281" t="str">
        <f ca="1">IF(ISBLANK($M137),"-",IF($C$2&amp;$D$2="当月MW","-",SUMIFS(INDIRECT($B$2&amp;$C$2&amp;$D$2),INDIRECT(Q$5),Q$6,サマリ_メンバ!$P$7:$P$446,$M137)))</f>
        <v>-</v>
      </c>
      <c r="R137" s="281" t="str">
        <f ca="1">IF(ISBLANK($M137),"-",IF($C$2&amp;$D$2="当月MW","-",SUMIFS(INDIRECT($B$2&amp;$C$2&amp;$D$2),INDIRECT(R$5),R$6,サマリ_メンバ!$P$7:$P$446,$M137)))</f>
        <v>-</v>
      </c>
      <c r="S137" s="281" t="str">
        <f ca="1">IF(ISBLANK($M137),"-",IF($C$2&amp;$D$2="当月MW","-",SUMIFS(INDIRECT($B$2&amp;$C$2&amp;$D$2),INDIRECT(S$5),S$6,サマリ_メンバ!$P$7:$P$446,$M137)))</f>
        <v>-</v>
      </c>
      <c r="T137" s="281" t="str">
        <f ca="1">IF(ISBLANK($M137),"-",IF($C$2&amp;$D$2="当月MW","-",SUMIFS(INDIRECT($B$2&amp;$C$2&amp;$D$2),INDIRECT(T$5),T$6,サマリ_メンバ!$P$7:$P$446,$M137)))</f>
        <v>-</v>
      </c>
      <c r="U137" s="81"/>
      <c r="V137" s="281" t="str">
        <f ca="1">IF(ISBLANK($M137),"-",IF($C$2&amp;$D$2="当月MW","-",SUMIFS(INDIRECT($B$2&amp;$C$2&amp;$D$2),INDIRECT(V$5),V$6,サマリ_メンバ!$P$7:$P$446,$M137)))</f>
        <v>-</v>
      </c>
      <c r="W137" s="281" t="str">
        <f ca="1">IF(ISBLANK($M137),"-",IF($C$2&amp;$D$2="当月MW","-",SUMIFS(INDIRECT($B$2&amp;$C$2&amp;$D$2),INDIRECT(W$5),W$6,サマリ_メンバ!$P$7:$P$446,$M137)))</f>
        <v>-</v>
      </c>
      <c r="X137" s="281" t="str">
        <f ca="1">IF(ISBLANK($M137),"-",IF($C$2&amp;$D$2="当月MW","-",SUMIFS(INDIRECT($B$2&amp;$C$2&amp;$D$2),INDIRECT(X$5),X$6,サマリ_メンバ!$P$7:$P$446,$M137)))</f>
        <v>-</v>
      </c>
      <c r="Y137" s="281" t="str">
        <f ca="1">IF(ISBLANK($M137),"-",IF($C$2&amp;$D$2="当月MW","-",SUMIFS(INDIRECT($B$2&amp;$C$2&amp;$D$2),INDIRECT(Y$5),Y$6,サマリ_メンバ!$P$7:$P$446,$M137)))</f>
        <v>-</v>
      </c>
      <c r="Z137" s="281" t="str">
        <f ca="1">IF(ISBLANK($M137),"-",IF($C$2&amp;$D$2="当月MW","-",SUMIFS(INDIRECT($B$2&amp;$C$2&amp;$D$2),INDIRECT(Z$5),Z$6,サマリ_メンバ!$P$7:$P$446,$M137)))</f>
        <v>-</v>
      </c>
      <c r="AA137" s="281" t="str">
        <f ca="1">IF(ISBLANK($M137),"-",IF($C$2&amp;$D$2="当月MW","-",SUMIFS(INDIRECT($B$2&amp;$C$2&amp;$D$2),INDIRECT(AA$5),AA$6,サマリ_メンバ!$P$7:$P$446,$M137)))</f>
        <v>-</v>
      </c>
      <c r="AB137" s="281" t="str">
        <f ca="1">IF(ISBLANK($M137),"-",IF($C$2&amp;$D$2="当月MW","-",SUMIFS(INDIRECT($B$2&amp;$C$2&amp;$D$2),INDIRECT(AB$5),AB$6,サマリ_メンバ!$P$7:$P$446,$M137)))</f>
        <v>-</v>
      </c>
      <c r="AC137" s="281" t="str">
        <f ca="1">IF(ISBLANK($M137),"-",IF($C$2&amp;$D$2="当月MW","-",SUMIFS(INDIRECT($B$2&amp;$C$2&amp;$D$2),INDIRECT(AC$5),AC$6,サマリ_メンバ!$P$7:$P$446,$M137)))</f>
        <v>-</v>
      </c>
      <c r="AD137" s="281" t="str">
        <f ca="1">IF(ISBLANK($M137),"-",IF($C$2&amp;$D$2="当月MW","-",SUMIFS(INDIRECT($B$2&amp;$C$2&amp;$D$2),INDIRECT(AD$5),AD$6,サマリ_メンバ!$P$7:$P$446,$M137)))</f>
        <v>-</v>
      </c>
      <c r="AE137" s="281" t="str">
        <f ca="1">IF(ISBLANK($M137),"-",IF($C$2&amp;$D$2="当月MW","-",SUMIFS(INDIRECT($B$2&amp;$C$2&amp;$D$2),INDIRECT(AE$5),AE$6,サマリ_メンバ!$P$7:$P$446,$M137)))</f>
        <v>-</v>
      </c>
      <c r="AF137" s="281" t="str">
        <f ca="1">IF(ISBLANK($M137),"-",IF($C$2&amp;$D$2="当月MW","-",SUMIFS(INDIRECT($B$2&amp;$C$2&amp;$D$2),INDIRECT(AF$5),AF$6,サマリ_メンバ!$P$7:$P$446,$M137)))</f>
        <v>-</v>
      </c>
      <c r="AG137" s="281" t="str">
        <f ca="1">IF(ISBLANK($M137),"-",IF($C$2&amp;$D$2="当月MW","-",SUMIFS(INDIRECT($B$2&amp;$C$2&amp;$D$2),INDIRECT(AG$5),AG$6,サマリ_メンバ!$P$7:$P$446,$M137)))</f>
        <v>-</v>
      </c>
      <c r="AH137" s="281" t="str">
        <f ca="1">IF(ISBLANK($M137),"-",IF($C$2&amp;$D$2="当月MW","-",SUMIFS(INDIRECT($B$2&amp;$C$2&amp;$D$2),INDIRECT(AH$5),AH$6,サマリ_メンバ!$P$7:$P$446,$M137)))</f>
        <v>-</v>
      </c>
      <c r="AI137" s="60"/>
    </row>
    <row r="138" spans="1:35">
      <c r="A138" s="240">
        <f t="shared" si="14"/>
        <v>131</v>
      </c>
      <c r="B138" s="295" t="str">
        <f>IF(ISBLANK($M138),"",VLOOKUP($M138,サマリ_メンバ!$A$7:$Q$446,5,FALSE))</f>
        <v/>
      </c>
      <c r="C138" s="295" t="str">
        <f>IF(ISBLANK($M138),"",VLOOKUP($M138,サマリ_メンバ!$A$7:$Q$446,6,FALSE)&amp;"")</f>
        <v/>
      </c>
      <c r="D138" s="295" t="str">
        <f>IF(ISBLANK($M138),"",VLOOKUP($M138,サマリ_メンバ!$A$7:$Q$446,7,FALSE)&amp;"")</f>
        <v/>
      </c>
      <c r="E138" s="295" t="str">
        <f>IF(ISBLANK($M138),"",VLOOKUP($M138,サマリ_メンバ!$A$7:$Q$446,8,FALSE)&amp;"")</f>
        <v/>
      </c>
      <c r="F138" s="295" t="str">
        <f>IF(ISBLANK($M138),"",VLOOKUP($M138,サマリ_メンバ!$A$7:$Q$446,9,FALSE)&amp;"")</f>
        <v/>
      </c>
      <c r="G138" s="295" t="str">
        <f>IF(ISBLANK($M138),"",VLOOKUP($M138,サマリ_メンバ!$A$7:$Q$446,10,FALSE)&amp;"")</f>
        <v/>
      </c>
      <c r="H138" s="295" t="str">
        <f>IF(ISBLANK($M138),"",VLOOKUP($M138,サマリ_メンバ!$A$7:$Q$446,11,FALSE)&amp;"")</f>
        <v/>
      </c>
      <c r="I138" s="295" t="str">
        <f>IF(ISBLANK($M138),"",VLOOKUP($M138,サマリ_メンバ!$A$7:$Q$446,12,FALSE)&amp;"")</f>
        <v/>
      </c>
      <c r="J138" s="295" t="str">
        <f>IF(ISBLANK($M138),"",VLOOKUP($M138,サマリ_メンバ!$A$7:$Q$446,13,FALSE)&amp;"")</f>
        <v/>
      </c>
      <c r="K138" s="295" t="str">
        <f>IF(ISBLANK($M138),"",VLOOKUP($M138,サマリ_メンバ!$A$7:$Q$446,14,FALSE)&amp;"")</f>
        <v/>
      </c>
      <c r="L138" s="295" t="str">
        <f>IF(ISBLANK($M138),"",VLOOKUP($M138,サマリ_メンバ!$A$7:$Q$446,15,FALSE)&amp;"")</f>
        <v/>
      </c>
      <c r="M138" s="133"/>
      <c r="N138" s="295" t="str">
        <f>IF(ISBLANK($M138),"",VLOOKUP(M138,サマリ_メンバ!$A$7:$Q$446,17,FALSE))</f>
        <v/>
      </c>
      <c r="O138" s="72">
        <f t="shared" ca="1" si="15"/>
        <v>0</v>
      </c>
      <c r="P138" s="91"/>
      <c r="Q138" s="281" t="str">
        <f ca="1">IF(ISBLANK($M138),"-",IF($C$2&amp;$D$2="当月MW","-",SUMIFS(INDIRECT($B$2&amp;$C$2&amp;$D$2),INDIRECT(Q$5),Q$6,サマリ_メンバ!$P$7:$P$446,$M138)))</f>
        <v>-</v>
      </c>
      <c r="R138" s="281" t="str">
        <f ca="1">IF(ISBLANK($M138),"-",IF($C$2&amp;$D$2="当月MW","-",SUMIFS(INDIRECT($B$2&amp;$C$2&amp;$D$2),INDIRECT(R$5),R$6,サマリ_メンバ!$P$7:$P$446,$M138)))</f>
        <v>-</v>
      </c>
      <c r="S138" s="281" t="str">
        <f ca="1">IF(ISBLANK($M138),"-",IF($C$2&amp;$D$2="当月MW","-",SUMIFS(INDIRECT($B$2&amp;$C$2&amp;$D$2),INDIRECT(S$5),S$6,サマリ_メンバ!$P$7:$P$446,$M138)))</f>
        <v>-</v>
      </c>
      <c r="T138" s="281" t="str">
        <f ca="1">IF(ISBLANK($M138),"-",IF($C$2&amp;$D$2="当月MW","-",SUMIFS(INDIRECT($B$2&amp;$C$2&amp;$D$2),INDIRECT(T$5),T$6,サマリ_メンバ!$P$7:$P$446,$M138)))</f>
        <v>-</v>
      </c>
      <c r="U138" s="81"/>
      <c r="V138" s="281" t="str">
        <f ca="1">IF(ISBLANK($M138),"-",IF($C$2&amp;$D$2="当月MW","-",SUMIFS(INDIRECT($B$2&amp;$C$2&amp;$D$2),INDIRECT(V$5),V$6,サマリ_メンバ!$P$7:$P$446,$M138)))</f>
        <v>-</v>
      </c>
      <c r="W138" s="281" t="str">
        <f ca="1">IF(ISBLANK($M138),"-",IF($C$2&amp;$D$2="当月MW","-",SUMIFS(INDIRECT($B$2&amp;$C$2&amp;$D$2),INDIRECT(W$5),W$6,サマリ_メンバ!$P$7:$P$446,$M138)))</f>
        <v>-</v>
      </c>
      <c r="X138" s="281" t="str">
        <f ca="1">IF(ISBLANK($M138),"-",IF($C$2&amp;$D$2="当月MW","-",SUMIFS(INDIRECT($B$2&amp;$C$2&amp;$D$2),INDIRECT(X$5),X$6,サマリ_メンバ!$P$7:$P$446,$M138)))</f>
        <v>-</v>
      </c>
      <c r="Y138" s="281" t="str">
        <f ca="1">IF(ISBLANK($M138),"-",IF($C$2&amp;$D$2="当月MW","-",SUMIFS(INDIRECT($B$2&amp;$C$2&amp;$D$2),INDIRECT(Y$5),Y$6,サマリ_メンバ!$P$7:$P$446,$M138)))</f>
        <v>-</v>
      </c>
      <c r="Z138" s="281" t="str">
        <f ca="1">IF(ISBLANK($M138),"-",IF($C$2&amp;$D$2="当月MW","-",SUMIFS(INDIRECT($B$2&amp;$C$2&amp;$D$2),INDIRECT(Z$5),Z$6,サマリ_メンバ!$P$7:$P$446,$M138)))</f>
        <v>-</v>
      </c>
      <c r="AA138" s="281" t="str">
        <f ca="1">IF(ISBLANK($M138),"-",IF($C$2&amp;$D$2="当月MW","-",SUMIFS(INDIRECT($B$2&amp;$C$2&amp;$D$2),INDIRECT(AA$5),AA$6,サマリ_メンバ!$P$7:$P$446,$M138)))</f>
        <v>-</v>
      </c>
      <c r="AB138" s="281" t="str">
        <f ca="1">IF(ISBLANK($M138),"-",IF($C$2&amp;$D$2="当月MW","-",SUMIFS(INDIRECT($B$2&amp;$C$2&amp;$D$2),INDIRECT(AB$5),AB$6,サマリ_メンバ!$P$7:$P$446,$M138)))</f>
        <v>-</v>
      </c>
      <c r="AC138" s="281" t="str">
        <f ca="1">IF(ISBLANK($M138),"-",IF($C$2&amp;$D$2="当月MW","-",SUMIFS(INDIRECT($B$2&amp;$C$2&amp;$D$2),INDIRECT(AC$5),AC$6,サマリ_メンバ!$P$7:$P$446,$M138)))</f>
        <v>-</v>
      </c>
      <c r="AD138" s="281" t="str">
        <f ca="1">IF(ISBLANK($M138),"-",IF($C$2&amp;$D$2="当月MW","-",SUMIFS(INDIRECT($B$2&amp;$C$2&amp;$D$2),INDIRECT(AD$5),AD$6,サマリ_メンバ!$P$7:$P$446,$M138)))</f>
        <v>-</v>
      </c>
      <c r="AE138" s="281" t="str">
        <f ca="1">IF(ISBLANK($M138),"-",IF($C$2&amp;$D$2="当月MW","-",SUMIFS(INDIRECT($B$2&amp;$C$2&amp;$D$2),INDIRECT(AE$5),AE$6,サマリ_メンバ!$P$7:$P$446,$M138)))</f>
        <v>-</v>
      </c>
      <c r="AF138" s="281" t="str">
        <f ca="1">IF(ISBLANK($M138),"-",IF($C$2&amp;$D$2="当月MW","-",SUMIFS(INDIRECT($B$2&amp;$C$2&amp;$D$2),INDIRECT(AF$5),AF$6,サマリ_メンバ!$P$7:$P$446,$M138)))</f>
        <v>-</v>
      </c>
      <c r="AG138" s="281" t="str">
        <f ca="1">IF(ISBLANK($M138),"-",IF($C$2&amp;$D$2="当月MW","-",SUMIFS(INDIRECT($B$2&amp;$C$2&amp;$D$2),INDIRECT(AG$5),AG$6,サマリ_メンバ!$P$7:$P$446,$M138)))</f>
        <v>-</v>
      </c>
      <c r="AH138" s="281" t="str">
        <f ca="1">IF(ISBLANK($M138),"-",IF($C$2&amp;$D$2="当月MW","-",SUMIFS(INDIRECT($B$2&amp;$C$2&amp;$D$2),INDIRECT(AH$5),AH$6,サマリ_メンバ!$P$7:$P$446,$M138)))</f>
        <v>-</v>
      </c>
      <c r="AI138" s="60"/>
    </row>
    <row r="139" spans="1:35">
      <c r="A139" s="240">
        <f t="shared" si="14"/>
        <v>132</v>
      </c>
      <c r="B139" s="295" t="str">
        <f>IF(ISBLANK($M139),"",VLOOKUP($M139,サマリ_メンバ!$A$7:$Q$446,5,FALSE))</f>
        <v/>
      </c>
      <c r="C139" s="295" t="str">
        <f>IF(ISBLANK($M139),"",VLOOKUP($M139,サマリ_メンバ!$A$7:$Q$446,6,FALSE)&amp;"")</f>
        <v/>
      </c>
      <c r="D139" s="295" t="str">
        <f>IF(ISBLANK($M139),"",VLOOKUP($M139,サマリ_メンバ!$A$7:$Q$446,7,FALSE)&amp;"")</f>
        <v/>
      </c>
      <c r="E139" s="295" t="str">
        <f>IF(ISBLANK($M139),"",VLOOKUP($M139,サマリ_メンバ!$A$7:$Q$446,8,FALSE)&amp;"")</f>
        <v/>
      </c>
      <c r="F139" s="295" t="str">
        <f>IF(ISBLANK($M139),"",VLOOKUP($M139,サマリ_メンバ!$A$7:$Q$446,9,FALSE)&amp;"")</f>
        <v/>
      </c>
      <c r="G139" s="295" t="str">
        <f>IF(ISBLANK($M139),"",VLOOKUP($M139,サマリ_メンバ!$A$7:$Q$446,10,FALSE)&amp;"")</f>
        <v/>
      </c>
      <c r="H139" s="295" t="str">
        <f>IF(ISBLANK($M139),"",VLOOKUP($M139,サマリ_メンバ!$A$7:$Q$446,11,FALSE)&amp;"")</f>
        <v/>
      </c>
      <c r="I139" s="295" t="str">
        <f>IF(ISBLANK($M139),"",VLOOKUP($M139,サマリ_メンバ!$A$7:$Q$446,12,FALSE)&amp;"")</f>
        <v/>
      </c>
      <c r="J139" s="295" t="str">
        <f>IF(ISBLANK($M139),"",VLOOKUP($M139,サマリ_メンバ!$A$7:$Q$446,13,FALSE)&amp;"")</f>
        <v/>
      </c>
      <c r="K139" s="295" t="str">
        <f>IF(ISBLANK($M139),"",VLOOKUP($M139,サマリ_メンバ!$A$7:$Q$446,14,FALSE)&amp;"")</f>
        <v/>
      </c>
      <c r="L139" s="295" t="str">
        <f>IF(ISBLANK($M139),"",VLOOKUP($M139,サマリ_メンバ!$A$7:$Q$446,15,FALSE)&amp;"")</f>
        <v/>
      </c>
      <c r="M139" s="133"/>
      <c r="N139" s="295" t="str">
        <f>IF(ISBLANK($M139),"",VLOOKUP(M139,サマリ_メンバ!$A$7:$Q$446,17,FALSE))</f>
        <v/>
      </c>
      <c r="O139" s="72">
        <f t="shared" ca="1" si="15"/>
        <v>0</v>
      </c>
      <c r="P139" s="91"/>
      <c r="Q139" s="281" t="str">
        <f ca="1">IF(ISBLANK($M139),"-",IF($C$2&amp;$D$2="当月MW","-",SUMIFS(INDIRECT($B$2&amp;$C$2&amp;$D$2),INDIRECT(Q$5),Q$6,サマリ_メンバ!$P$7:$P$446,$M139)))</f>
        <v>-</v>
      </c>
      <c r="R139" s="281" t="str">
        <f ca="1">IF(ISBLANK($M139),"-",IF($C$2&amp;$D$2="当月MW","-",SUMIFS(INDIRECT($B$2&amp;$C$2&amp;$D$2),INDIRECT(R$5),R$6,サマリ_メンバ!$P$7:$P$446,$M139)))</f>
        <v>-</v>
      </c>
      <c r="S139" s="281" t="str">
        <f ca="1">IF(ISBLANK($M139),"-",IF($C$2&amp;$D$2="当月MW","-",SUMIFS(INDIRECT($B$2&amp;$C$2&amp;$D$2),INDIRECT(S$5),S$6,サマリ_メンバ!$P$7:$P$446,$M139)))</f>
        <v>-</v>
      </c>
      <c r="T139" s="281" t="str">
        <f ca="1">IF(ISBLANK($M139),"-",IF($C$2&amp;$D$2="当月MW","-",SUMIFS(INDIRECT($B$2&amp;$C$2&amp;$D$2),INDIRECT(T$5),T$6,サマリ_メンバ!$P$7:$P$446,$M139)))</f>
        <v>-</v>
      </c>
      <c r="U139" s="81"/>
      <c r="V139" s="281" t="str">
        <f ca="1">IF(ISBLANK($M139),"-",IF($C$2&amp;$D$2="当月MW","-",SUMIFS(INDIRECT($B$2&amp;$C$2&amp;$D$2),INDIRECT(V$5),V$6,サマリ_メンバ!$P$7:$P$446,$M139)))</f>
        <v>-</v>
      </c>
      <c r="W139" s="281" t="str">
        <f ca="1">IF(ISBLANK($M139),"-",IF($C$2&amp;$D$2="当月MW","-",SUMIFS(INDIRECT($B$2&amp;$C$2&amp;$D$2),INDIRECT(W$5),W$6,サマリ_メンバ!$P$7:$P$446,$M139)))</f>
        <v>-</v>
      </c>
      <c r="X139" s="281" t="str">
        <f ca="1">IF(ISBLANK($M139),"-",IF($C$2&amp;$D$2="当月MW","-",SUMIFS(INDIRECT($B$2&amp;$C$2&amp;$D$2),INDIRECT(X$5),X$6,サマリ_メンバ!$P$7:$P$446,$M139)))</f>
        <v>-</v>
      </c>
      <c r="Y139" s="281" t="str">
        <f ca="1">IF(ISBLANK($M139),"-",IF($C$2&amp;$D$2="当月MW","-",SUMIFS(INDIRECT($B$2&amp;$C$2&amp;$D$2),INDIRECT(Y$5),Y$6,サマリ_メンバ!$P$7:$P$446,$M139)))</f>
        <v>-</v>
      </c>
      <c r="Z139" s="281" t="str">
        <f ca="1">IF(ISBLANK($M139),"-",IF($C$2&amp;$D$2="当月MW","-",SUMIFS(INDIRECT($B$2&amp;$C$2&amp;$D$2),INDIRECT(Z$5),Z$6,サマリ_メンバ!$P$7:$P$446,$M139)))</f>
        <v>-</v>
      </c>
      <c r="AA139" s="281" t="str">
        <f ca="1">IF(ISBLANK($M139),"-",IF($C$2&amp;$D$2="当月MW","-",SUMIFS(INDIRECT($B$2&amp;$C$2&amp;$D$2),INDIRECT(AA$5),AA$6,サマリ_メンバ!$P$7:$P$446,$M139)))</f>
        <v>-</v>
      </c>
      <c r="AB139" s="281" t="str">
        <f ca="1">IF(ISBLANK($M139),"-",IF($C$2&amp;$D$2="当月MW","-",SUMIFS(INDIRECT($B$2&amp;$C$2&amp;$D$2),INDIRECT(AB$5),AB$6,サマリ_メンバ!$P$7:$P$446,$M139)))</f>
        <v>-</v>
      </c>
      <c r="AC139" s="281" t="str">
        <f ca="1">IF(ISBLANK($M139),"-",IF($C$2&amp;$D$2="当月MW","-",SUMIFS(INDIRECT($B$2&amp;$C$2&amp;$D$2),INDIRECT(AC$5),AC$6,サマリ_メンバ!$P$7:$P$446,$M139)))</f>
        <v>-</v>
      </c>
      <c r="AD139" s="281" t="str">
        <f ca="1">IF(ISBLANK($M139),"-",IF($C$2&amp;$D$2="当月MW","-",SUMIFS(INDIRECT($B$2&amp;$C$2&amp;$D$2),INDIRECT(AD$5),AD$6,サマリ_メンバ!$P$7:$P$446,$M139)))</f>
        <v>-</v>
      </c>
      <c r="AE139" s="281" t="str">
        <f ca="1">IF(ISBLANK($M139),"-",IF($C$2&amp;$D$2="当月MW","-",SUMIFS(INDIRECT($B$2&amp;$C$2&amp;$D$2),INDIRECT(AE$5),AE$6,サマリ_メンバ!$P$7:$P$446,$M139)))</f>
        <v>-</v>
      </c>
      <c r="AF139" s="281" t="str">
        <f ca="1">IF(ISBLANK($M139),"-",IF($C$2&amp;$D$2="当月MW","-",SUMIFS(INDIRECT($B$2&amp;$C$2&amp;$D$2),INDIRECT(AF$5),AF$6,サマリ_メンバ!$P$7:$P$446,$M139)))</f>
        <v>-</v>
      </c>
      <c r="AG139" s="281" t="str">
        <f ca="1">IF(ISBLANK($M139),"-",IF($C$2&amp;$D$2="当月MW","-",SUMIFS(INDIRECT($B$2&amp;$C$2&amp;$D$2),INDIRECT(AG$5),AG$6,サマリ_メンバ!$P$7:$P$446,$M139)))</f>
        <v>-</v>
      </c>
      <c r="AH139" s="281" t="str">
        <f ca="1">IF(ISBLANK($M139),"-",IF($C$2&amp;$D$2="当月MW","-",SUMIFS(INDIRECT($B$2&amp;$C$2&amp;$D$2),INDIRECT(AH$5),AH$6,サマリ_メンバ!$P$7:$P$446,$M139)))</f>
        <v>-</v>
      </c>
      <c r="AI139" s="60"/>
    </row>
    <row r="140" spans="1:35">
      <c r="A140" s="240">
        <f t="shared" si="14"/>
        <v>133</v>
      </c>
      <c r="B140" s="295" t="str">
        <f>IF(ISBLANK($M140),"",VLOOKUP($M140,サマリ_メンバ!$A$7:$Q$446,5,FALSE))</f>
        <v/>
      </c>
      <c r="C140" s="295" t="str">
        <f>IF(ISBLANK($M140),"",VLOOKUP($M140,サマリ_メンバ!$A$7:$Q$446,6,FALSE)&amp;"")</f>
        <v/>
      </c>
      <c r="D140" s="295" t="str">
        <f>IF(ISBLANK($M140),"",VLOOKUP($M140,サマリ_メンバ!$A$7:$Q$446,7,FALSE)&amp;"")</f>
        <v/>
      </c>
      <c r="E140" s="295" t="str">
        <f>IF(ISBLANK($M140),"",VLOOKUP($M140,サマリ_メンバ!$A$7:$Q$446,8,FALSE)&amp;"")</f>
        <v/>
      </c>
      <c r="F140" s="295" t="str">
        <f>IF(ISBLANK($M140),"",VLOOKUP($M140,サマリ_メンバ!$A$7:$Q$446,9,FALSE)&amp;"")</f>
        <v/>
      </c>
      <c r="G140" s="295" t="str">
        <f>IF(ISBLANK($M140),"",VLOOKUP($M140,サマリ_メンバ!$A$7:$Q$446,10,FALSE)&amp;"")</f>
        <v/>
      </c>
      <c r="H140" s="295" t="str">
        <f>IF(ISBLANK($M140),"",VLOOKUP($M140,サマリ_メンバ!$A$7:$Q$446,11,FALSE)&amp;"")</f>
        <v/>
      </c>
      <c r="I140" s="295" t="str">
        <f>IF(ISBLANK($M140),"",VLOOKUP($M140,サマリ_メンバ!$A$7:$Q$446,12,FALSE)&amp;"")</f>
        <v/>
      </c>
      <c r="J140" s="295" t="str">
        <f>IF(ISBLANK($M140),"",VLOOKUP($M140,サマリ_メンバ!$A$7:$Q$446,13,FALSE)&amp;"")</f>
        <v/>
      </c>
      <c r="K140" s="295" t="str">
        <f>IF(ISBLANK($M140),"",VLOOKUP($M140,サマリ_メンバ!$A$7:$Q$446,14,FALSE)&amp;"")</f>
        <v/>
      </c>
      <c r="L140" s="295" t="str">
        <f>IF(ISBLANK($M140),"",VLOOKUP($M140,サマリ_メンバ!$A$7:$Q$446,15,FALSE)&amp;"")</f>
        <v/>
      </c>
      <c r="M140" s="133"/>
      <c r="N140" s="295" t="str">
        <f>IF(ISBLANK($M140),"",VLOOKUP(M140,サマリ_メンバ!$A$7:$Q$446,17,FALSE))</f>
        <v/>
      </c>
      <c r="O140" s="72">
        <f t="shared" ca="1" si="15"/>
        <v>0</v>
      </c>
      <c r="P140" s="91"/>
      <c r="Q140" s="281" t="str">
        <f ca="1">IF(ISBLANK($M140),"-",IF($C$2&amp;$D$2="当月MW","-",SUMIFS(INDIRECT($B$2&amp;$C$2&amp;$D$2),INDIRECT(Q$5),Q$6,サマリ_メンバ!$P$7:$P$446,$M140)))</f>
        <v>-</v>
      </c>
      <c r="R140" s="281" t="str">
        <f ca="1">IF(ISBLANK($M140),"-",IF($C$2&amp;$D$2="当月MW","-",SUMIFS(INDIRECT($B$2&amp;$C$2&amp;$D$2),INDIRECT(R$5),R$6,サマリ_メンバ!$P$7:$P$446,$M140)))</f>
        <v>-</v>
      </c>
      <c r="S140" s="281" t="str">
        <f ca="1">IF(ISBLANK($M140),"-",IF($C$2&amp;$D$2="当月MW","-",SUMIFS(INDIRECT($B$2&amp;$C$2&amp;$D$2),INDIRECT(S$5),S$6,サマリ_メンバ!$P$7:$P$446,$M140)))</f>
        <v>-</v>
      </c>
      <c r="T140" s="281" t="str">
        <f ca="1">IF(ISBLANK($M140),"-",IF($C$2&amp;$D$2="当月MW","-",SUMIFS(INDIRECT($B$2&amp;$C$2&amp;$D$2),INDIRECT(T$5),T$6,サマリ_メンバ!$P$7:$P$446,$M140)))</f>
        <v>-</v>
      </c>
      <c r="U140" s="81"/>
      <c r="V140" s="281" t="str">
        <f ca="1">IF(ISBLANK($M140),"-",IF($C$2&amp;$D$2="当月MW","-",SUMIFS(INDIRECT($B$2&amp;$C$2&amp;$D$2),INDIRECT(V$5),V$6,サマリ_メンバ!$P$7:$P$446,$M140)))</f>
        <v>-</v>
      </c>
      <c r="W140" s="281" t="str">
        <f ca="1">IF(ISBLANK($M140),"-",IF($C$2&amp;$D$2="当月MW","-",SUMIFS(INDIRECT($B$2&amp;$C$2&amp;$D$2),INDIRECT(W$5),W$6,サマリ_メンバ!$P$7:$P$446,$M140)))</f>
        <v>-</v>
      </c>
      <c r="X140" s="281" t="str">
        <f ca="1">IF(ISBLANK($M140),"-",IF($C$2&amp;$D$2="当月MW","-",SUMIFS(INDIRECT($B$2&amp;$C$2&amp;$D$2),INDIRECT(X$5),X$6,サマリ_メンバ!$P$7:$P$446,$M140)))</f>
        <v>-</v>
      </c>
      <c r="Y140" s="281" t="str">
        <f ca="1">IF(ISBLANK($M140),"-",IF($C$2&amp;$D$2="当月MW","-",SUMIFS(INDIRECT($B$2&amp;$C$2&amp;$D$2),INDIRECT(Y$5),Y$6,サマリ_メンバ!$P$7:$P$446,$M140)))</f>
        <v>-</v>
      </c>
      <c r="Z140" s="281" t="str">
        <f ca="1">IF(ISBLANK($M140),"-",IF($C$2&amp;$D$2="当月MW","-",SUMIFS(INDIRECT($B$2&amp;$C$2&amp;$D$2),INDIRECT(Z$5),Z$6,サマリ_メンバ!$P$7:$P$446,$M140)))</f>
        <v>-</v>
      </c>
      <c r="AA140" s="281" t="str">
        <f ca="1">IF(ISBLANK($M140),"-",IF($C$2&amp;$D$2="当月MW","-",SUMIFS(INDIRECT($B$2&amp;$C$2&amp;$D$2),INDIRECT(AA$5),AA$6,サマリ_メンバ!$P$7:$P$446,$M140)))</f>
        <v>-</v>
      </c>
      <c r="AB140" s="281" t="str">
        <f ca="1">IF(ISBLANK($M140),"-",IF($C$2&amp;$D$2="当月MW","-",SUMIFS(INDIRECT($B$2&amp;$C$2&amp;$D$2),INDIRECT(AB$5),AB$6,サマリ_メンバ!$P$7:$P$446,$M140)))</f>
        <v>-</v>
      </c>
      <c r="AC140" s="281" t="str">
        <f ca="1">IF(ISBLANK($M140),"-",IF($C$2&amp;$D$2="当月MW","-",SUMIFS(INDIRECT($B$2&amp;$C$2&amp;$D$2),INDIRECT(AC$5),AC$6,サマリ_メンバ!$P$7:$P$446,$M140)))</f>
        <v>-</v>
      </c>
      <c r="AD140" s="281" t="str">
        <f ca="1">IF(ISBLANK($M140),"-",IF($C$2&amp;$D$2="当月MW","-",SUMIFS(INDIRECT($B$2&amp;$C$2&amp;$D$2),INDIRECT(AD$5),AD$6,サマリ_メンバ!$P$7:$P$446,$M140)))</f>
        <v>-</v>
      </c>
      <c r="AE140" s="281" t="str">
        <f ca="1">IF(ISBLANK($M140),"-",IF($C$2&amp;$D$2="当月MW","-",SUMIFS(INDIRECT($B$2&amp;$C$2&amp;$D$2),INDIRECT(AE$5),AE$6,サマリ_メンバ!$P$7:$P$446,$M140)))</f>
        <v>-</v>
      </c>
      <c r="AF140" s="281" t="str">
        <f ca="1">IF(ISBLANK($M140),"-",IF($C$2&amp;$D$2="当月MW","-",SUMIFS(INDIRECT($B$2&amp;$C$2&amp;$D$2),INDIRECT(AF$5),AF$6,サマリ_メンバ!$P$7:$P$446,$M140)))</f>
        <v>-</v>
      </c>
      <c r="AG140" s="281" t="str">
        <f ca="1">IF(ISBLANK($M140),"-",IF($C$2&amp;$D$2="当月MW","-",SUMIFS(INDIRECT($B$2&amp;$C$2&amp;$D$2),INDIRECT(AG$5),AG$6,サマリ_メンバ!$P$7:$P$446,$M140)))</f>
        <v>-</v>
      </c>
      <c r="AH140" s="281" t="str">
        <f ca="1">IF(ISBLANK($M140),"-",IF($C$2&amp;$D$2="当月MW","-",SUMIFS(INDIRECT($B$2&amp;$C$2&amp;$D$2),INDIRECT(AH$5),AH$6,サマリ_メンバ!$P$7:$P$446,$M140)))</f>
        <v>-</v>
      </c>
      <c r="AI140" s="60"/>
    </row>
    <row r="141" spans="1:35">
      <c r="A141" s="240">
        <f t="shared" si="14"/>
        <v>134</v>
      </c>
      <c r="B141" s="295" t="str">
        <f>IF(ISBLANK($M141),"",VLOOKUP($M141,サマリ_メンバ!$A$7:$Q$446,5,FALSE))</f>
        <v/>
      </c>
      <c r="C141" s="295" t="str">
        <f>IF(ISBLANK($M141),"",VLOOKUP($M141,サマリ_メンバ!$A$7:$Q$446,6,FALSE)&amp;"")</f>
        <v/>
      </c>
      <c r="D141" s="295" t="str">
        <f>IF(ISBLANK($M141),"",VLOOKUP($M141,サマリ_メンバ!$A$7:$Q$446,7,FALSE)&amp;"")</f>
        <v/>
      </c>
      <c r="E141" s="295" t="str">
        <f>IF(ISBLANK($M141),"",VLOOKUP($M141,サマリ_メンバ!$A$7:$Q$446,8,FALSE)&amp;"")</f>
        <v/>
      </c>
      <c r="F141" s="295" t="str">
        <f>IF(ISBLANK($M141),"",VLOOKUP($M141,サマリ_メンバ!$A$7:$Q$446,9,FALSE)&amp;"")</f>
        <v/>
      </c>
      <c r="G141" s="295" t="str">
        <f>IF(ISBLANK($M141),"",VLOOKUP($M141,サマリ_メンバ!$A$7:$Q$446,10,FALSE)&amp;"")</f>
        <v/>
      </c>
      <c r="H141" s="295" t="str">
        <f>IF(ISBLANK($M141),"",VLOOKUP($M141,サマリ_メンバ!$A$7:$Q$446,11,FALSE)&amp;"")</f>
        <v/>
      </c>
      <c r="I141" s="295" t="str">
        <f>IF(ISBLANK($M141),"",VLOOKUP($M141,サマリ_メンバ!$A$7:$Q$446,12,FALSE)&amp;"")</f>
        <v/>
      </c>
      <c r="J141" s="295" t="str">
        <f>IF(ISBLANK($M141),"",VLOOKUP($M141,サマリ_メンバ!$A$7:$Q$446,13,FALSE)&amp;"")</f>
        <v/>
      </c>
      <c r="K141" s="295" t="str">
        <f>IF(ISBLANK($M141),"",VLOOKUP($M141,サマリ_メンバ!$A$7:$Q$446,14,FALSE)&amp;"")</f>
        <v/>
      </c>
      <c r="L141" s="295" t="str">
        <f>IF(ISBLANK($M141),"",VLOOKUP($M141,サマリ_メンバ!$A$7:$Q$446,15,FALSE)&amp;"")</f>
        <v/>
      </c>
      <c r="M141" s="133"/>
      <c r="N141" s="295" t="str">
        <f>IF(ISBLANK($M141),"",VLOOKUP(M141,サマリ_メンバ!$A$7:$Q$446,17,FALSE))</f>
        <v/>
      </c>
      <c r="O141" s="72">
        <f t="shared" ca="1" si="15"/>
        <v>0</v>
      </c>
      <c r="P141" s="91"/>
      <c r="Q141" s="281" t="str">
        <f ca="1">IF(ISBLANK($M141),"-",IF($C$2&amp;$D$2="当月MW","-",SUMIFS(INDIRECT($B$2&amp;$C$2&amp;$D$2),INDIRECT(Q$5),Q$6,サマリ_メンバ!$P$7:$P$446,$M141)))</f>
        <v>-</v>
      </c>
      <c r="R141" s="281" t="str">
        <f ca="1">IF(ISBLANK($M141),"-",IF($C$2&amp;$D$2="当月MW","-",SUMIFS(INDIRECT($B$2&amp;$C$2&amp;$D$2),INDIRECT(R$5),R$6,サマリ_メンバ!$P$7:$P$446,$M141)))</f>
        <v>-</v>
      </c>
      <c r="S141" s="281" t="str">
        <f ca="1">IF(ISBLANK($M141),"-",IF($C$2&amp;$D$2="当月MW","-",SUMIFS(INDIRECT($B$2&amp;$C$2&amp;$D$2),INDIRECT(S$5),S$6,サマリ_メンバ!$P$7:$P$446,$M141)))</f>
        <v>-</v>
      </c>
      <c r="T141" s="281" t="str">
        <f ca="1">IF(ISBLANK($M141),"-",IF($C$2&amp;$D$2="当月MW","-",SUMIFS(INDIRECT($B$2&amp;$C$2&amp;$D$2),INDIRECT(T$5),T$6,サマリ_メンバ!$P$7:$P$446,$M141)))</f>
        <v>-</v>
      </c>
      <c r="U141" s="81"/>
      <c r="V141" s="281" t="str">
        <f ca="1">IF(ISBLANK($M141),"-",IF($C$2&amp;$D$2="当月MW","-",SUMIFS(INDIRECT($B$2&amp;$C$2&amp;$D$2),INDIRECT(V$5),V$6,サマリ_メンバ!$P$7:$P$446,$M141)))</f>
        <v>-</v>
      </c>
      <c r="W141" s="281" t="str">
        <f ca="1">IF(ISBLANK($M141),"-",IF($C$2&amp;$D$2="当月MW","-",SUMIFS(INDIRECT($B$2&amp;$C$2&amp;$D$2),INDIRECT(W$5),W$6,サマリ_メンバ!$P$7:$P$446,$M141)))</f>
        <v>-</v>
      </c>
      <c r="X141" s="281" t="str">
        <f ca="1">IF(ISBLANK($M141),"-",IF($C$2&amp;$D$2="当月MW","-",SUMIFS(INDIRECT($B$2&amp;$C$2&amp;$D$2),INDIRECT(X$5),X$6,サマリ_メンバ!$P$7:$P$446,$M141)))</f>
        <v>-</v>
      </c>
      <c r="Y141" s="281" t="str">
        <f ca="1">IF(ISBLANK($M141),"-",IF($C$2&amp;$D$2="当月MW","-",SUMIFS(INDIRECT($B$2&amp;$C$2&amp;$D$2),INDIRECT(Y$5),Y$6,サマリ_メンバ!$P$7:$P$446,$M141)))</f>
        <v>-</v>
      </c>
      <c r="Z141" s="281" t="str">
        <f ca="1">IF(ISBLANK($M141),"-",IF($C$2&amp;$D$2="当月MW","-",SUMIFS(INDIRECT($B$2&amp;$C$2&amp;$D$2),INDIRECT(Z$5),Z$6,サマリ_メンバ!$P$7:$P$446,$M141)))</f>
        <v>-</v>
      </c>
      <c r="AA141" s="281" t="str">
        <f ca="1">IF(ISBLANK($M141),"-",IF($C$2&amp;$D$2="当月MW","-",SUMIFS(INDIRECT($B$2&amp;$C$2&amp;$D$2),INDIRECT(AA$5),AA$6,サマリ_メンバ!$P$7:$P$446,$M141)))</f>
        <v>-</v>
      </c>
      <c r="AB141" s="281" t="str">
        <f ca="1">IF(ISBLANK($M141),"-",IF($C$2&amp;$D$2="当月MW","-",SUMIFS(INDIRECT($B$2&amp;$C$2&amp;$D$2),INDIRECT(AB$5),AB$6,サマリ_メンバ!$P$7:$P$446,$M141)))</f>
        <v>-</v>
      </c>
      <c r="AC141" s="281" t="str">
        <f ca="1">IF(ISBLANK($M141),"-",IF($C$2&amp;$D$2="当月MW","-",SUMIFS(INDIRECT($B$2&amp;$C$2&amp;$D$2),INDIRECT(AC$5),AC$6,サマリ_メンバ!$P$7:$P$446,$M141)))</f>
        <v>-</v>
      </c>
      <c r="AD141" s="281" t="str">
        <f ca="1">IF(ISBLANK($M141),"-",IF($C$2&amp;$D$2="当月MW","-",SUMIFS(INDIRECT($B$2&amp;$C$2&amp;$D$2),INDIRECT(AD$5),AD$6,サマリ_メンバ!$P$7:$P$446,$M141)))</f>
        <v>-</v>
      </c>
      <c r="AE141" s="281" t="str">
        <f ca="1">IF(ISBLANK($M141),"-",IF($C$2&amp;$D$2="当月MW","-",SUMIFS(INDIRECT($B$2&amp;$C$2&amp;$D$2),INDIRECT(AE$5),AE$6,サマリ_メンバ!$P$7:$P$446,$M141)))</f>
        <v>-</v>
      </c>
      <c r="AF141" s="281" t="str">
        <f ca="1">IF(ISBLANK($M141),"-",IF($C$2&amp;$D$2="当月MW","-",SUMIFS(INDIRECT($B$2&amp;$C$2&amp;$D$2),INDIRECT(AF$5),AF$6,サマリ_メンバ!$P$7:$P$446,$M141)))</f>
        <v>-</v>
      </c>
      <c r="AG141" s="281" t="str">
        <f ca="1">IF(ISBLANK($M141),"-",IF($C$2&amp;$D$2="当月MW","-",SUMIFS(INDIRECT($B$2&amp;$C$2&amp;$D$2),INDIRECT(AG$5),AG$6,サマリ_メンバ!$P$7:$P$446,$M141)))</f>
        <v>-</v>
      </c>
      <c r="AH141" s="281" t="str">
        <f ca="1">IF(ISBLANK($M141),"-",IF($C$2&amp;$D$2="当月MW","-",SUMIFS(INDIRECT($B$2&amp;$C$2&amp;$D$2),INDIRECT(AH$5),AH$6,サマリ_メンバ!$P$7:$P$446,$M141)))</f>
        <v>-</v>
      </c>
      <c r="AI141" s="60"/>
    </row>
    <row r="142" spans="1:35">
      <c r="A142" s="240">
        <f t="shared" si="14"/>
        <v>135</v>
      </c>
      <c r="B142" s="295" t="str">
        <f>IF(ISBLANK($M142),"",VLOOKUP($M142,サマリ_メンバ!$A$7:$Q$446,5,FALSE))</f>
        <v/>
      </c>
      <c r="C142" s="295" t="str">
        <f>IF(ISBLANK($M142),"",VLOOKUP($M142,サマリ_メンバ!$A$7:$Q$446,6,FALSE)&amp;"")</f>
        <v/>
      </c>
      <c r="D142" s="295" t="str">
        <f>IF(ISBLANK($M142),"",VLOOKUP($M142,サマリ_メンバ!$A$7:$Q$446,7,FALSE)&amp;"")</f>
        <v/>
      </c>
      <c r="E142" s="295" t="str">
        <f>IF(ISBLANK($M142),"",VLOOKUP($M142,サマリ_メンバ!$A$7:$Q$446,8,FALSE)&amp;"")</f>
        <v/>
      </c>
      <c r="F142" s="295" t="str">
        <f>IF(ISBLANK($M142),"",VLOOKUP($M142,サマリ_メンバ!$A$7:$Q$446,9,FALSE)&amp;"")</f>
        <v/>
      </c>
      <c r="G142" s="295" t="str">
        <f>IF(ISBLANK($M142),"",VLOOKUP($M142,サマリ_メンバ!$A$7:$Q$446,10,FALSE)&amp;"")</f>
        <v/>
      </c>
      <c r="H142" s="295" t="str">
        <f>IF(ISBLANK($M142),"",VLOOKUP($M142,サマリ_メンバ!$A$7:$Q$446,11,FALSE)&amp;"")</f>
        <v/>
      </c>
      <c r="I142" s="295" t="str">
        <f>IF(ISBLANK($M142),"",VLOOKUP($M142,サマリ_メンバ!$A$7:$Q$446,12,FALSE)&amp;"")</f>
        <v/>
      </c>
      <c r="J142" s="295" t="str">
        <f>IF(ISBLANK($M142),"",VLOOKUP($M142,サマリ_メンバ!$A$7:$Q$446,13,FALSE)&amp;"")</f>
        <v/>
      </c>
      <c r="K142" s="295" t="str">
        <f>IF(ISBLANK($M142),"",VLOOKUP($M142,サマリ_メンバ!$A$7:$Q$446,14,FALSE)&amp;"")</f>
        <v/>
      </c>
      <c r="L142" s="295" t="str">
        <f>IF(ISBLANK($M142),"",VLOOKUP($M142,サマリ_メンバ!$A$7:$Q$446,15,FALSE)&amp;"")</f>
        <v/>
      </c>
      <c r="M142" s="133"/>
      <c r="N142" s="295" t="str">
        <f>IF(ISBLANK($M142),"",VLOOKUP(M142,サマリ_メンバ!$A$7:$Q$446,17,FALSE))</f>
        <v/>
      </c>
      <c r="O142" s="72">
        <f t="shared" ca="1" si="15"/>
        <v>0</v>
      </c>
      <c r="P142" s="91"/>
      <c r="Q142" s="281" t="str">
        <f ca="1">IF(ISBLANK($M142),"-",IF($C$2&amp;$D$2="当月MW","-",SUMIFS(INDIRECT($B$2&amp;$C$2&amp;$D$2),INDIRECT(Q$5),Q$6,サマリ_メンバ!$P$7:$P$446,$M142)))</f>
        <v>-</v>
      </c>
      <c r="R142" s="281" t="str">
        <f ca="1">IF(ISBLANK($M142),"-",IF($C$2&amp;$D$2="当月MW","-",SUMIFS(INDIRECT($B$2&amp;$C$2&amp;$D$2),INDIRECT(R$5),R$6,サマリ_メンバ!$P$7:$P$446,$M142)))</f>
        <v>-</v>
      </c>
      <c r="S142" s="281" t="str">
        <f ca="1">IF(ISBLANK($M142),"-",IF($C$2&amp;$D$2="当月MW","-",SUMIFS(INDIRECT($B$2&amp;$C$2&amp;$D$2),INDIRECT(S$5),S$6,サマリ_メンバ!$P$7:$P$446,$M142)))</f>
        <v>-</v>
      </c>
      <c r="T142" s="281" t="str">
        <f ca="1">IF(ISBLANK($M142),"-",IF($C$2&amp;$D$2="当月MW","-",SUMIFS(INDIRECT($B$2&amp;$C$2&amp;$D$2),INDIRECT(T$5),T$6,サマリ_メンバ!$P$7:$P$446,$M142)))</f>
        <v>-</v>
      </c>
      <c r="U142" s="81"/>
      <c r="V142" s="281" t="str">
        <f ca="1">IF(ISBLANK($M142),"-",IF($C$2&amp;$D$2="当月MW","-",SUMIFS(INDIRECT($B$2&amp;$C$2&amp;$D$2),INDIRECT(V$5),V$6,サマリ_メンバ!$P$7:$P$446,$M142)))</f>
        <v>-</v>
      </c>
      <c r="W142" s="281" t="str">
        <f ca="1">IF(ISBLANK($M142),"-",IF($C$2&amp;$D$2="当月MW","-",SUMIFS(INDIRECT($B$2&amp;$C$2&amp;$D$2),INDIRECT(W$5),W$6,サマリ_メンバ!$P$7:$P$446,$M142)))</f>
        <v>-</v>
      </c>
      <c r="X142" s="281" t="str">
        <f ca="1">IF(ISBLANK($M142),"-",IF($C$2&amp;$D$2="当月MW","-",SUMIFS(INDIRECT($B$2&amp;$C$2&amp;$D$2),INDIRECT(X$5),X$6,サマリ_メンバ!$P$7:$P$446,$M142)))</f>
        <v>-</v>
      </c>
      <c r="Y142" s="281" t="str">
        <f ca="1">IF(ISBLANK($M142),"-",IF($C$2&amp;$D$2="当月MW","-",SUMIFS(INDIRECT($B$2&amp;$C$2&amp;$D$2),INDIRECT(Y$5),Y$6,サマリ_メンバ!$P$7:$P$446,$M142)))</f>
        <v>-</v>
      </c>
      <c r="Z142" s="281" t="str">
        <f ca="1">IF(ISBLANK($M142),"-",IF($C$2&amp;$D$2="当月MW","-",SUMIFS(INDIRECT($B$2&amp;$C$2&amp;$D$2),INDIRECT(Z$5),Z$6,サマリ_メンバ!$P$7:$P$446,$M142)))</f>
        <v>-</v>
      </c>
      <c r="AA142" s="281" t="str">
        <f ca="1">IF(ISBLANK($M142),"-",IF($C$2&amp;$D$2="当月MW","-",SUMIFS(INDIRECT($B$2&amp;$C$2&amp;$D$2),INDIRECT(AA$5),AA$6,サマリ_メンバ!$P$7:$P$446,$M142)))</f>
        <v>-</v>
      </c>
      <c r="AB142" s="281" t="str">
        <f ca="1">IF(ISBLANK($M142),"-",IF($C$2&amp;$D$2="当月MW","-",SUMIFS(INDIRECT($B$2&amp;$C$2&amp;$D$2),INDIRECT(AB$5),AB$6,サマリ_メンバ!$P$7:$P$446,$M142)))</f>
        <v>-</v>
      </c>
      <c r="AC142" s="281" t="str">
        <f ca="1">IF(ISBLANK($M142),"-",IF($C$2&amp;$D$2="当月MW","-",SUMIFS(INDIRECT($B$2&amp;$C$2&amp;$D$2),INDIRECT(AC$5),AC$6,サマリ_メンバ!$P$7:$P$446,$M142)))</f>
        <v>-</v>
      </c>
      <c r="AD142" s="281" t="str">
        <f ca="1">IF(ISBLANK($M142),"-",IF($C$2&amp;$D$2="当月MW","-",SUMIFS(INDIRECT($B$2&amp;$C$2&amp;$D$2),INDIRECT(AD$5),AD$6,サマリ_メンバ!$P$7:$P$446,$M142)))</f>
        <v>-</v>
      </c>
      <c r="AE142" s="281" t="str">
        <f ca="1">IF(ISBLANK($M142),"-",IF($C$2&amp;$D$2="当月MW","-",SUMIFS(INDIRECT($B$2&amp;$C$2&amp;$D$2),INDIRECT(AE$5),AE$6,サマリ_メンバ!$P$7:$P$446,$M142)))</f>
        <v>-</v>
      </c>
      <c r="AF142" s="281" t="str">
        <f ca="1">IF(ISBLANK($M142),"-",IF($C$2&amp;$D$2="当月MW","-",SUMIFS(INDIRECT($B$2&amp;$C$2&amp;$D$2),INDIRECT(AF$5),AF$6,サマリ_メンバ!$P$7:$P$446,$M142)))</f>
        <v>-</v>
      </c>
      <c r="AG142" s="281" t="str">
        <f ca="1">IF(ISBLANK($M142),"-",IF($C$2&amp;$D$2="当月MW","-",SUMIFS(INDIRECT($B$2&amp;$C$2&amp;$D$2),INDIRECT(AG$5),AG$6,サマリ_メンバ!$P$7:$P$446,$M142)))</f>
        <v>-</v>
      </c>
      <c r="AH142" s="281" t="str">
        <f ca="1">IF(ISBLANK($M142),"-",IF($C$2&amp;$D$2="当月MW","-",SUMIFS(INDIRECT($B$2&amp;$C$2&amp;$D$2),INDIRECT(AH$5),AH$6,サマリ_メンバ!$P$7:$P$446,$M142)))</f>
        <v>-</v>
      </c>
      <c r="AI142" s="60"/>
    </row>
    <row r="143" spans="1:35">
      <c r="A143" s="240">
        <f t="shared" si="14"/>
        <v>136</v>
      </c>
      <c r="B143" s="295" t="str">
        <f>IF(ISBLANK($M143),"",VLOOKUP($M143,サマリ_メンバ!$A$7:$Q$446,5,FALSE))</f>
        <v/>
      </c>
      <c r="C143" s="295" t="str">
        <f>IF(ISBLANK($M143),"",VLOOKUP($M143,サマリ_メンバ!$A$7:$Q$446,6,FALSE)&amp;"")</f>
        <v/>
      </c>
      <c r="D143" s="295" t="str">
        <f>IF(ISBLANK($M143),"",VLOOKUP($M143,サマリ_メンバ!$A$7:$Q$446,7,FALSE)&amp;"")</f>
        <v/>
      </c>
      <c r="E143" s="295" t="str">
        <f>IF(ISBLANK($M143),"",VLOOKUP($M143,サマリ_メンバ!$A$7:$Q$446,8,FALSE)&amp;"")</f>
        <v/>
      </c>
      <c r="F143" s="295" t="str">
        <f>IF(ISBLANK($M143),"",VLOOKUP($M143,サマリ_メンバ!$A$7:$Q$446,9,FALSE)&amp;"")</f>
        <v/>
      </c>
      <c r="G143" s="295" t="str">
        <f>IF(ISBLANK($M143),"",VLOOKUP($M143,サマリ_メンバ!$A$7:$Q$446,10,FALSE)&amp;"")</f>
        <v/>
      </c>
      <c r="H143" s="295" t="str">
        <f>IF(ISBLANK($M143),"",VLOOKUP($M143,サマリ_メンバ!$A$7:$Q$446,11,FALSE)&amp;"")</f>
        <v/>
      </c>
      <c r="I143" s="295" t="str">
        <f>IF(ISBLANK($M143),"",VLOOKUP($M143,サマリ_メンバ!$A$7:$Q$446,12,FALSE)&amp;"")</f>
        <v/>
      </c>
      <c r="J143" s="295" t="str">
        <f>IF(ISBLANK($M143),"",VLOOKUP($M143,サマリ_メンバ!$A$7:$Q$446,13,FALSE)&amp;"")</f>
        <v/>
      </c>
      <c r="K143" s="295" t="str">
        <f>IF(ISBLANK($M143),"",VLOOKUP($M143,サマリ_メンバ!$A$7:$Q$446,14,FALSE)&amp;"")</f>
        <v/>
      </c>
      <c r="L143" s="295" t="str">
        <f>IF(ISBLANK($M143),"",VLOOKUP($M143,サマリ_メンバ!$A$7:$Q$446,15,FALSE)&amp;"")</f>
        <v/>
      </c>
      <c r="M143" s="133"/>
      <c r="N143" s="295" t="str">
        <f>IF(ISBLANK($M143),"",VLOOKUP(M143,サマリ_メンバ!$A$7:$Q$446,17,FALSE))</f>
        <v/>
      </c>
      <c r="O143" s="72">
        <f t="shared" ca="1" si="15"/>
        <v>0</v>
      </c>
      <c r="P143" s="91"/>
      <c r="Q143" s="281" t="str">
        <f ca="1">IF(ISBLANK($M143),"-",IF($C$2&amp;$D$2="当月MW","-",SUMIFS(INDIRECT($B$2&amp;$C$2&amp;$D$2),INDIRECT(Q$5),Q$6,サマリ_メンバ!$P$7:$P$446,$M143)))</f>
        <v>-</v>
      </c>
      <c r="R143" s="281" t="str">
        <f ca="1">IF(ISBLANK($M143),"-",IF($C$2&amp;$D$2="当月MW","-",SUMIFS(INDIRECT($B$2&amp;$C$2&amp;$D$2),INDIRECT(R$5),R$6,サマリ_メンバ!$P$7:$P$446,$M143)))</f>
        <v>-</v>
      </c>
      <c r="S143" s="281" t="str">
        <f ca="1">IF(ISBLANK($M143),"-",IF($C$2&amp;$D$2="当月MW","-",SUMIFS(INDIRECT($B$2&amp;$C$2&amp;$D$2),INDIRECT(S$5),S$6,サマリ_メンバ!$P$7:$P$446,$M143)))</f>
        <v>-</v>
      </c>
      <c r="T143" s="281" t="str">
        <f ca="1">IF(ISBLANK($M143),"-",IF($C$2&amp;$D$2="当月MW","-",SUMIFS(INDIRECT($B$2&amp;$C$2&amp;$D$2),INDIRECT(T$5),T$6,サマリ_メンバ!$P$7:$P$446,$M143)))</f>
        <v>-</v>
      </c>
      <c r="U143" s="81"/>
      <c r="V143" s="281" t="str">
        <f ca="1">IF(ISBLANK($M143),"-",IF($C$2&amp;$D$2="当月MW","-",SUMIFS(INDIRECT($B$2&amp;$C$2&amp;$D$2),INDIRECT(V$5),V$6,サマリ_メンバ!$P$7:$P$446,$M143)))</f>
        <v>-</v>
      </c>
      <c r="W143" s="281" t="str">
        <f ca="1">IF(ISBLANK($M143),"-",IF($C$2&amp;$D$2="当月MW","-",SUMIFS(INDIRECT($B$2&amp;$C$2&amp;$D$2),INDIRECT(W$5),W$6,サマリ_メンバ!$P$7:$P$446,$M143)))</f>
        <v>-</v>
      </c>
      <c r="X143" s="281" t="str">
        <f ca="1">IF(ISBLANK($M143),"-",IF($C$2&amp;$D$2="当月MW","-",SUMIFS(INDIRECT($B$2&amp;$C$2&amp;$D$2),INDIRECT(X$5),X$6,サマリ_メンバ!$P$7:$P$446,$M143)))</f>
        <v>-</v>
      </c>
      <c r="Y143" s="281" t="str">
        <f ca="1">IF(ISBLANK($M143),"-",IF($C$2&amp;$D$2="当月MW","-",SUMIFS(INDIRECT($B$2&amp;$C$2&amp;$D$2),INDIRECT(Y$5),Y$6,サマリ_メンバ!$P$7:$P$446,$M143)))</f>
        <v>-</v>
      </c>
      <c r="Z143" s="281" t="str">
        <f ca="1">IF(ISBLANK($M143),"-",IF($C$2&amp;$D$2="当月MW","-",SUMIFS(INDIRECT($B$2&amp;$C$2&amp;$D$2),INDIRECT(Z$5),Z$6,サマリ_メンバ!$P$7:$P$446,$M143)))</f>
        <v>-</v>
      </c>
      <c r="AA143" s="281" t="str">
        <f ca="1">IF(ISBLANK($M143),"-",IF($C$2&amp;$D$2="当月MW","-",SUMIFS(INDIRECT($B$2&amp;$C$2&amp;$D$2),INDIRECT(AA$5),AA$6,サマリ_メンバ!$P$7:$P$446,$M143)))</f>
        <v>-</v>
      </c>
      <c r="AB143" s="281" t="str">
        <f ca="1">IF(ISBLANK($M143),"-",IF($C$2&amp;$D$2="当月MW","-",SUMIFS(INDIRECT($B$2&amp;$C$2&amp;$D$2),INDIRECT(AB$5),AB$6,サマリ_メンバ!$P$7:$P$446,$M143)))</f>
        <v>-</v>
      </c>
      <c r="AC143" s="281" t="str">
        <f ca="1">IF(ISBLANK($M143),"-",IF($C$2&amp;$D$2="当月MW","-",SUMIFS(INDIRECT($B$2&amp;$C$2&amp;$D$2),INDIRECT(AC$5),AC$6,サマリ_メンバ!$P$7:$P$446,$M143)))</f>
        <v>-</v>
      </c>
      <c r="AD143" s="281" t="str">
        <f ca="1">IF(ISBLANK($M143),"-",IF($C$2&amp;$D$2="当月MW","-",SUMIFS(INDIRECT($B$2&amp;$C$2&amp;$D$2),INDIRECT(AD$5),AD$6,サマリ_メンバ!$P$7:$P$446,$M143)))</f>
        <v>-</v>
      </c>
      <c r="AE143" s="281" t="str">
        <f ca="1">IF(ISBLANK($M143),"-",IF($C$2&amp;$D$2="当月MW","-",SUMIFS(INDIRECT($B$2&amp;$C$2&amp;$D$2),INDIRECT(AE$5),AE$6,サマリ_メンバ!$P$7:$P$446,$M143)))</f>
        <v>-</v>
      </c>
      <c r="AF143" s="281" t="str">
        <f ca="1">IF(ISBLANK($M143),"-",IF($C$2&amp;$D$2="当月MW","-",SUMIFS(INDIRECT($B$2&amp;$C$2&amp;$D$2),INDIRECT(AF$5),AF$6,サマリ_メンバ!$P$7:$P$446,$M143)))</f>
        <v>-</v>
      </c>
      <c r="AG143" s="281" t="str">
        <f ca="1">IF(ISBLANK($M143),"-",IF($C$2&amp;$D$2="当月MW","-",SUMIFS(INDIRECT($B$2&amp;$C$2&amp;$D$2),INDIRECT(AG$5),AG$6,サマリ_メンバ!$P$7:$P$446,$M143)))</f>
        <v>-</v>
      </c>
      <c r="AH143" s="281" t="str">
        <f ca="1">IF(ISBLANK($M143),"-",IF($C$2&amp;$D$2="当月MW","-",SUMIFS(INDIRECT($B$2&amp;$C$2&amp;$D$2),INDIRECT(AH$5),AH$6,サマリ_メンバ!$P$7:$P$446,$M143)))</f>
        <v>-</v>
      </c>
      <c r="AI143" s="60"/>
    </row>
    <row r="144" spans="1:35">
      <c r="A144" s="240">
        <f t="shared" si="14"/>
        <v>137</v>
      </c>
      <c r="B144" s="295" t="str">
        <f>IF(ISBLANK($M144),"",VLOOKUP($M144,サマリ_メンバ!$A$7:$Q$446,5,FALSE))</f>
        <v/>
      </c>
      <c r="C144" s="295" t="str">
        <f>IF(ISBLANK($M144),"",VLOOKUP($M144,サマリ_メンバ!$A$7:$Q$446,6,FALSE)&amp;"")</f>
        <v/>
      </c>
      <c r="D144" s="295" t="str">
        <f>IF(ISBLANK($M144),"",VLOOKUP($M144,サマリ_メンバ!$A$7:$Q$446,7,FALSE)&amp;"")</f>
        <v/>
      </c>
      <c r="E144" s="295" t="str">
        <f>IF(ISBLANK($M144),"",VLOOKUP($M144,サマリ_メンバ!$A$7:$Q$446,8,FALSE)&amp;"")</f>
        <v/>
      </c>
      <c r="F144" s="295" t="str">
        <f>IF(ISBLANK($M144),"",VLOOKUP($M144,サマリ_メンバ!$A$7:$Q$446,9,FALSE)&amp;"")</f>
        <v/>
      </c>
      <c r="G144" s="295" t="str">
        <f>IF(ISBLANK($M144),"",VLOOKUP($M144,サマリ_メンバ!$A$7:$Q$446,10,FALSE)&amp;"")</f>
        <v/>
      </c>
      <c r="H144" s="295" t="str">
        <f>IF(ISBLANK($M144),"",VLOOKUP($M144,サマリ_メンバ!$A$7:$Q$446,11,FALSE)&amp;"")</f>
        <v/>
      </c>
      <c r="I144" s="295" t="str">
        <f>IF(ISBLANK($M144),"",VLOOKUP($M144,サマリ_メンバ!$A$7:$Q$446,12,FALSE)&amp;"")</f>
        <v/>
      </c>
      <c r="J144" s="295" t="str">
        <f>IF(ISBLANK($M144),"",VLOOKUP($M144,サマリ_メンバ!$A$7:$Q$446,13,FALSE)&amp;"")</f>
        <v/>
      </c>
      <c r="K144" s="295" t="str">
        <f>IF(ISBLANK($M144),"",VLOOKUP($M144,サマリ_メンバ!$A$7:$Q$446,14,FALSE)&amp;"")</f>
        <v/>
      </c>
      <c r="L144" s="295" t="str">
        <f>IF(ISBLANK($M144),"",VLOOKUP($M144,サマリ_メンバ!$A$7:$Q$446,15,FALSE)&amp;"")</f>
        <v/>
      </c>
      <c r="M144" s="133"/>
      <c r="N144" s="295" t="str">
        <f>IF(ISBLANK($M144),"",VLOOKUP(M144,サマリ_メンバ!$A$7:$Q$446,17,FALSE))</f>
        <v/>
      </c>
      <c r="O144" s="72">
        <f t="shared" ca="1" si="15"/>
        <v>0</v>
      </c>
      <c r="P144" s="91"/>
      <c r="Q144" s="281" t="str">
        <f ca="1">IF(ISBLANK($M144),"-",IF($C$2&amp;$D$2="当月MW","-",SUMIFS(INDIRECT($B$2&amp;$C$2&amp;$D$2),INDIRECT(Q$5),Q$6,サマリ_メンバ!$P$7:$P$446,$M144)))</f>
        <v>-</v>
      </c>
      <c r="R144" s="281" t="str">
        <f ca="1">IF(ISBLANK($M144),"-",IF($C$2&amp;$D$2="当月MW","-",SUMIFS(INDIRECT($B$2&amp;$C$2&amp;$D$2),INDIRECT(R$5),R$6,サマリ_メンバ!$P$7:$P$446,$M144)))</f>
        <v>-</v>
      </c>
      <c r="S144" s="281" t="str">
        <f ca="1">IF(ISBLANK($M144),"-",IF($C$2&amp;$D$2="当月MW","-",SUMIFS(INDIRECT($B$2&amp;$C$2&amp;$D$2),INDIRECT(S$5),S$6,サマリ_メンバ!$P$7:$P$446,$M144)))</f>
        <v>-</v>
      </c>
      <c r="T144" s="281" t="str">
        <f ca="1">IF(ISBLANK($M144),"-",IF($C$2&amp;$D$2="当月MW","-",SUMIFS(INDIRECT($B$2&amp;$C$2&amp;$D$2),INDIRECT(T$5),T$6,サマリ_メンバ!$P$7:$P$446,$M144)))</f>
        <v>-</v>
      </c>
      <c r="U144" s="81"/>
      <c r="V144" s="281" t="str">
        <f ca="1">IF(ISBLANK($M144),"-",IF($C$2&amp;$D$2="当月MW","-",SUMIFS(INDIRECT($B$2&amp;$C$2&amp;$D$2),INDIRECT(V$5),V$6,サマリ_メンバ!$P$7:$P$446,$M144)))</f>
        <v>-</v>
      </c>
      <c r="W144" s="281" t="str">
        <f ca="1">IF(ISBLANK($M144),"-",IF($C$2&amp;$D$2="当月MW","-",SUMIFS(INDIRECT($B$2&amp;$C$2&amp;$D$2),INDIRECT(W$5),W$6,サマリ_メンバ!$P$7:$P$446,$M144)))</f>
        <v>-</v>
      </c>
      <c r="X144" s="281" t="str">
        <f ca="1">IF(ISBLANK($M144),"-",IF($C$2&amp;$D$2="当月MW","-",SUMIFS(INDIRECT($B$2&amp;$C$2&amp;$D$2),INDIRECT(X$5),X$6,サマリ_メンバ!$P$7:$P$446,$M144)))</f>
        <v>-</v>
      </c>
      <c r="Y144" s="281" t="str">
        <f ca="1">IF(ISBLANK($M144),"-",IF($C$2&amp;$D$2="当月MW","-",SUMIFS(INDIRECT($B$2&amp;$C$2&amp;$D$2),INDIRECT(Y$5),Y$6,サマリ_メンバ!$P$7:$P$446,$M144)))</f>
        <v>-</v>
      </c>
      <c r="Z144" s="281" t="str">
        <f ca="1">IF(ISBLANK($M144),"-",IF($C$2&amp;$D$2="当月MW","-",SUMIFS(INDIRECT($B$2&amp;$C$2&amp;$D$2),INDIRECT(Z$5),Z$6,サマリ_メンバ!$P$7:$P$446,$M144)))</f>
        <v>-</v>
      </c>
      <c r="AA144" s="281" t="str">
        <f ca="1">IF(ISBLANK($M144),"-",IF($C$2&amp;$D$2="当月MW","-",SUMIFS(INDIRECT($B$2&amp;$C$2&amp;$D$2),INDIRECT(AA$5),AA$6,サマリ_メンバ!$P$7:$P$446,$M144)))</f>
        <v>-</v>
      </c>
      <c r="AB144" s="281" t="str">
        <f ca="1">IF(ISBLANK($M144),"-",IF($C$2&amp;$D$2="当月MW","-",SUMIFS(INDIRECT($B$2&amp;$C$2&amp;$D$2),INDIRECT(AB$5),AB$6,サマリ_メンバ!$P$7:$P$446,$M144)))</f>
        <v>-</v>
      </c>
      <c r="AC144" s="281" t="str">
        <f ca="1">IF(ISBLANK($M144),"-",IF($C$2&amp;$D$2="当月MW","-",SUMIFS(INDIRECT($B$2&amp;$C$2&amp;$D$2),INDIRECT(AC$5),AC$6,サマリ_メンバ!$P$7:$P$446,$M144)))</f>
        <v>-</v>
      </c>
      <c r="AD144" s="281" t="str">
        <f ca="1">IF(ISBLANK($M144),"-",IF($C$2&amp;$D$2="当月MW","-",SUMIFS(INDIRECT($B$2&amp;$C$2&amp;$D$2),INDIRECT(AD$5),AD$6,サマリ_メンバ!$P$7:$P$446,$M144)))</f>
        <v>-</v>
      </c>
      <c r="AE144" s="281" t="str">
        <f ca="1">IF(ISBLANK($M144),"-",IF($C$2&amp;$D$2="当月MW","-",SUMIFS(INDIRECT($B$2&amp;$C$2&amp;$D$2),INDIRECT(AE$5),AE$6,サマリ_メンバ!$P$7:$P$446,$M144)))</f>
        <v>-</v>
      </c>
      <c r="AF144" s="281" t="str">
        <f ca="1">IF(ISBLANK($M144),"-",IF($C$2&amp;$D$2="当月MW","-",SUMIFS(INDIRECT($B$2&amp;$C$2&amp;$D$2),INDIRECT(AF$5),AF$6,サマリ_メンバ!$P$7:$P$446,$M144)))</f>
        <v>-</v>
      </c>
      <c r="AG144" s="281" t="str">
        <f ca="1">IF(ISBLANK($M144),"-",IF($C$2&amp;$D$2="当月MW","-",SUMIFS(INDIRECT($B$2&amp;$C$2&amp;$D$2),INDIRECT(AG$5),AG$6,サマリ_メンバ!$P$7:$P$446,$M144)))</f>
        <v>-</v>
      </c>
      <c r="AH144" s="281" t="str">
        <f ca="1">IF(ISBLANK($M144),"-",IF($C$2&amp;$D$2="当月MW","-",SUMIFS(INDIRECT($B$2&amp;$C$2&amp;$D$2),INDIRECT(AH$5),AH$6,サマリ_メンバ!$P$7:$P$446,$M144)))</f>
        <v>-</v>
      </c>
      <c r="AI144" s="60"/>
    </row>
    <row r="145" spans="1:35">
      <c r="A145" s="240">
        <f t="shared" si="14"/>
        <v>138</v>
      </c>
      <c r="B145" s="295" t="str">
        <f>IF(ISBLANK($M145),"",VLOOKUP($M145,サマリ_メンバ!$A$7:$Q$446,5,FALSE))</f>
        <v/>
      </c>
      <c r="C145" s="295" t="str">
        <f>IF(ISBLANK($M145),"",VLOOKUP($M145,サマリ_メンバ!$A$7:$Q$446,6,FALSE)&amp;"")</f>
        <v/>
      </c>
      <c r="D145" s="295" t="str">
        <f>IF(ISBLANK($M145),"",VLOOKUP($M145,サマリ_メンバ!$A$7:$Q$446,7,FALSE)&amp;"")</f>
        <v/>
      </c>
      <c r="E145" s="295" t="str">
        <f>IF(ISBLANK($M145),"",VLOOKUP($M145,サマリ_メンバ!$A$7:$Q$446,8,FALSE)&amp;"")</f>
        <v/>
      </c>
      <c r="F145" s="295" t="str">
        <f>IF(ISBLANK($M145),"",VLOOKUP($M145,サマリ_メンバ!$A$7:$Q$446,9,FALSE)&amp;"")</f>
        <v/>
      </c>
      <c r="G145" s="295" t="str">
        <f>IF(ISBLANK($M145),"",VLOOKUP($M145,サマリ_メンバ!$A$7:$Q$446,10,FALSE)&amp;"")</f>
        <v/>
      </c>
      <c r="H145" s="295" t="str">
        <f>IF(ISBLANK($M145),"",VLOOKUP($M145,サマリ_メンバ!$A$7:$Q$446,11,FALSE)&amp;"")</f>
        <v/>
      </c>
      <c r="I145" s="295" t="str">
        <f>IF(ISBLANK($M145),"",VLOOKUP($M145,サマリ_メンバ!$A$7:$Q$446,12,FALSE)&amp;"")</f>
        <v/>
      </c>
      <c r="J145" s="295" t="str">
        <f>IF(ISBLANK($M145),"",VLOOKUP($M145,サマリ_メンバ!$A$7:$Q$446,13,FALSE)&amp;"")</f>
        <v/>
      </c>
      <c r="K145" s="295" t="str">
        <f>IF(ISBLANK($M145),"",VLOOKUP($M145,サマリ_メンバ!$A$7:$Q$446,14,FALSE)&amp;"")</f>
        <v/>
      </c>
      <c r="L145" s="295" t="str">
        <f>IF(ISBLANK($M145),"",VLOOKUP($M145,サマリ_メンバ!$A$7:$Q$446,15,FALSE)&amp;"")</f>
        <v/>
      </c>
      <c r="M145" s="133"/>
      <c r="N145" s="295" t="str">
        <f>IF(ISBLANK($M145),"",VLOOKUP(M145,サマリ_メンバ!$A$7:$Q$446,17,FALSE))</f>
        <v/>
      </c>
      <c r="O145" s="72">
        <f t="shared" ca="1" si="15"/>
        <v>0</v>
      </c>
      <c r="P145" s="91"/>
      <c r="Q145" s="281" t="str">
        <f ca="1">IF(ISBLANK($M145),"-",IF($C$2&amp;$D$2="当月MW","-",SUMIFS(INDIRECT($B$2&amp;$C$2&amp;$D$2),INDIRECT(Q$5),Q$6,サマリ_メンバ!$P$7:$P$446,$M145)))</f>
        <v>-</v>
      </c>
      <c r="R145" s="281" t="str">
        <f ca="1">IF(ISBLANK($M145),"-",IF($C$2&amp;$D$2="当月MW","-",SUMIFS(INDIRECT($B$2&amp;$C$2&amp;$D$2),INDIRECT(R$5),R$6,サマリ_メンバ!$P$7:$P$446,$M145)))</f>
        <v>-</v>
      </c>
      <c r="S145" s="281" t="str">
        <f ca="1">IF(ISBLANK($M145),"-",IF($C$2&amp;$D$2="当月MW","-",SUMIFS(INDIRECT($B$2&amp;$C$2&amp;$D$2),INDIRECT(S$5),S$6,サマリ_メンバ!$P$7:$P$446,$M145)))</f>
        <v>-</v>
      </c>
      <c r="T145" s="281" t="str">
        <f ca="1">IF(ISBLANK($M145),"-",IF($C$2&amp;$D$2="当月MW","-",SUMIFS(INDIRECT($B$2&amp;$C$2&amp;$D$2),INDIRECT(T$5),T$6,サマリ_メンバ!$P$7:$P$446,$M145)))</f>
        <v>-</v>
      </c>
      <c r="U145" s="81"/>
      <c r="V145" s="281" t="str">
        <f ca="1">IF(ISBLANK($M145),"-",IF($C$2&amp;$D$2="当月MW","-",SUMIFS(INDIRECT($B$2&amp;$C$2&amp;$D$2),INDIRECT(V$5),V$6,サマリ_メンバ!$P$7:$P$446,$M145)))</f>
        <v>-</v>
      </c>
      <c r="W145" s="281" t="str">
        <f ca="1">IF(ISBLANK($M145),"-",IF($C$2&amp;$D$2="当月MW","-",SUMIFS(INDIRECT($B$2&amp;$C$2&amp;$D$2),INDIRECT(W$5),W$6,サマリ_メンバ!$P$7:$P$446,$M145)))</f>
        <v>-</v>
      </c>
      <c r="X145" s="281" t="str">
        <f ca="1">IF(ISBLANK($M145),"-",IF($C$2&amp;$D$2="当月MW","-",SUMIFS(INDIRECT($B$2&amp;$C$2&amp;$D$2),INDIRECT(X$5),X$6,サマリ_メンバ!$P$7:$P$446,$M145)))</f>
        <v>-</v>
      </c>
      <c r="Y145" s="281" t="str">
        <f ca="1">IF(ISBLANK($M145),"-",IF($C$2&amp;$D$2="当月MW","-",SUMIFS(INDIRECT($B$2&amp;$C$2&amp;$D$2),INDIRECT(Y$5),Y$6,サマリ_メンバ!$P$7:$P$446,$M145)))</f>
        <v>-</v>
      </c>
      <c r="Z145" s="281" t="str">
        <f ca="1">IF(ISBLANK($M145),"-",IF($C$2&amp;$D$2="当月MW","-",SUMIFS(INDIRECT($B$2&amp;$C$2&amp;$D$2),INDIRECT(Z$5),Z$6,サマリ_メンバ!$P$7:$P$446,$M145)))</f>
        <v>-</v>
      </c>
      <c r="AA145" s="281" t="str">
        <f ca="1">IF(ISBLANK($M145),"-",IF($C$2&amp;$D$2="当月MW","-",SUMIFS(INDIRECT($B$2&amp;$C$2&amp;$D$2),INDIRECT(AA$5),AA$6,サマリ_メンバ!$P$7:$P$446,$M145)))</f>
        <v>-</v>
      </c>
      <c r="AB145" s="281" t="str">
        <f ca="1">IF(ISBLANK($M145),"-",IF($C$2&amp;$D$2="当月MW","-",SUMIFS(INDIRECT($B$2&amp;$C$2&amp;$D$2),INDIRECT(AB$5),AB$6,サマリ_メンバ!$P$7:$P$446,$M145)))</f>
        <v>-</v>
      </c>
      <c r="AC145" s="281" t="str">
        <f ca="1">IF(ISBLANK($M145),"-",IF($C$2&amp;$D$2="当月MW","-",SUMIFS(INDIRECT($B$2&amp;$C$2&amp;$D$2),INDIRECT(AC$5),AC$6,サマリ_メンバ!$P$7:$P$446,$M145)))</f>
        <v>-</v>
      </c>
      <c r="AD145" s="281" t="str">
        <f ca="1">IF(ISBLANK($M145),"-",IF($C$2&amp;$D$2="当月MW","-",SUMIFS(INDIRECT($B$2&amp;$C$2&amp;$D$2),INDIRECT(AD$5),AD$6,サマリ_メンバ!$P$7:$P$446,$M145)))</f>
        <v>-</v>
      </c>
      <c r="AE145" s="281" t="str">
        <f ca="1">IF(ISBLANK($M145),"-",IF($C$2&amp;$D$2="当月MW","-",SUMIFS(INDIRECT($B$2&amp;$C$2&amp;$D$2),INDIRECT(AE$5),AE$6,サマリ_メンバ!$P$7:$P$446,$M145)))</f>
        <v>-</v>
      </c>
      <c r="AF145" s="281" t="str">
        <f ca="1">IF(ISBLANK($M145),"-",IF($C$2&amp;$D$2="当月MW","-",SUMIFS(INDIRECT($B$2&amp;$C$2&amp;$D$2),INDIRECT(AF$5),AF$6,サマリ_メンバ!$P$7:$P$446,$M145)))</f>
        <v>-</v>
      </c>
      <c r="AG145" s="281" t="str">
        <f ca="1">IF(ISBLANK($M145),"-",IF($C$2&amp;$D$2="当月MW","-",SUMIFS(INDIRECT($B$2&amp;$C$2&amp;$D$2),INDIRECT(AG$5),AG$6,サマリ_メンバ!$P$7:$P$446,$M145)))</f>
        <v>-</v>
      </c>
      <c r="AH145" s="281" t="str">
        <f ca="1">IF(ISBLANK($M145),"-",IF($C$2&amp;$D$2="当月MW","-",SUMIFS(INDIRECT($B$2&amp;$C$2&amp;$D$2),INDIRECT(AH$5),AH$6,サマリ_メンバ!$P$7:$P$446,$M145)))</f>
        <v>-</v>
      </c>
      <c r="AI145" s="60"/>
    </row>
    <row r="146" spans="1:35">
      <c r="A146" s="240">
        <f t="shared" si="14"/>
        <v>139</v>
      </c>
      <c r="B146" s="295" t="str">
        <f>IF(ISBLANK($M146),"",VLOOKUP($M146,サマリ_メンバ!$A$7:$Q$446,5,FALSE))</f>
        <v/>
      </c>
      <c r="C146" s="295" t="str">
        <f>IF(ISBLANK($M146),"",VLOOKUP($M146,サマリ_メンバ!$A$7:$Q$446,6,FALSE)&amp;"")</f>
        <v/>
      </c>
      <c r="D146" s="295" t="str">
        <f>IF(ISBLANK($M146),"",VLOOKUP($M146,サマリ_メンバ!$A$7:$Q$446,7,FALSE)&amp;"")</f>
        <v/>
      </c>
      <c r="E146" s="295" t="str">
        <f>IF(ISBLANK($M146),"",VLOOKUP($M146,サマリ_メンバ!$A$7:$Q$446,8,FALSE)&amp;"")</f>
        <v/>
      </c>
      <c r="F146" s="295" t="str">
        <f>IF(ISBLANK($M146),"",VLOOKUP($M146,サマリ_メンバ!$A$7:$Q$446,9,FALSE)&amp;"")</f>
        <v/>
      </c>
      <c r="G146" s="295" t="str">
        <f>IF(ISBLANK($M146),"",VLOOKUP($M146,サマリ_メンバ!$A$7:$Q$446,10,FALSE)&amp;"")</f>
        <v/>
      </c>
      <c r="H146" s="295" t="str">
        <f>IF(ISBLANK($M146),"",VLOOKUP($M146,サマリ_メンバ!$A$7:$Q$446,11,FALSE)&amp;"")</f>
        <v/>
      </c>
      <c r="I146" s="295" t="str">
        <f>IF(ISBLANK($M146),"",VLOOKUP($M146,サマリ_メンバ!$A$7:$Q$446,12,FALSE)&amp;"")</f>
        <v/>
      </c>
      <c r="J146" s="295" t="str">
        <f>IF(ISBLANK($M146),"",VLOOKUP($M146,サマリ_メンバ!$A$7:$Q$446,13,FALSE)&amp;"")</f>
        <v/>
      </c>
      <c r="K146" s="295" t="str">
        <f>IF(ISBLANK($M146),"",VLOOKUP($M146,サマリ_メンバ!$A$7:$Q$446,14,FALSE)&amp;"")</f>
        <v/>
      </c>
      <c r="L146" s="295" t="str">
        <f>IF(ISBLANK($M146),"",VLOOKUP($M146,サマリ_メンバ!$A$7:$Q$446,15,FALSE)&amp;"")</f>
        <v/>
      </c>
      <c r="M146" s="133"/>
      <c r="N146" s="295" t="str">
        <f>IF(ISBLANK($M146),"",VLOOKUP(M146,サマリ_メンバ!$A$7:$Q$446,17,FALSE))</f>
        <v/>
      </c>
      <c r="O146" s="72">
        <f t="shared" ca="1" si="15"/>
        <v>0</v>
      </c>
      <c r="P146" s="91"/>
      <c r="Q146" s="281" t="str">
        <f ca="1">IF(ISBLANK($M146),"-",IF($C$2&amp;$D$2="当月MW","-",SUMIFS(INDIRECT($B$2&amp;$C$2&amp;$D$2),INDIRECT(Q$5),Q$6,サマリ_メンバ!$P$7:$P$446,$M146)))</f>
        <v>-</v>
      </c>
      <c r="R146" s="281" t="str">
        <f ca="1">IF(ISBLANK($M146),"-",IF($C$2&amp;$D$2="当月MW","-",SUMIFS(INDIRECT($B$2&amp;$C$2&amp;$D$2),INDIRECT(R$5),R$6,サマリ_メンバ!$P$7:$P$446,$M146)))</f>
        <v>-</v>
      </c>
      <c r="S146" s="281" t="str">
        <f ca="1">IF(ISBLANK($M146),"-",IF($C$2&amp;$D$2="当月MW","-",SUMIFS(INDIRECT($B$2&amp;$C$2&amp;$D$2),INDIRECT(S$5),S$6,サマリ_メンバ!$P$7:$P$446,$M146)))</f>
        <v>-</v>
      </c>
      <c r="T146" s="281" t="str">
        <f ca="1">IF(ISBLANK($M146),"-",IF($C$2&amp;$D$2="当月MW","-",SUMIFS(INDIRECT($B$2&amp;$C$2&amp;$D$2),INDIRECT(T$5),T$6,サマリ_メンバ!$P$7:$P$446,$M146)))</f>
        <v>-</v>
      </c>
      <c r="U146" s="81"/>
      <c r="V146" s="281" t="str">
        <f ca="1">IF(ISBLANK($M146),"-",IF($C$2&amp;$D$2="当月MW","-",SUMIFS(INDIRECT($B$2&amp;$C$2&amp;$D$2),INDIRECT(V$5),V$6,サマリ_メンバ!$P$7:$P$446,$M146)))</f>
        <v>-</v>
      </c>
      <c r="W146" s="281" t="str">
        <f ca="1">IF(ISBLANK($M146),"-",IF($C$2&amp;$D$2="当月MW","-",SUMIFS(INDIRECT($B$2&amp;$C$2&amp;$D$2),INDIRECT(W$5),W$6,サマリ_メンバ!$P$7:$P$446,$M146)))</f>
        <v>-</v>
      </c>
      <c r="X146" s="281" t="str">
        <f ca="1">IF(ISBLANK($M146),"-",IF($C$2&amp;$D$2="当月MW","-",SUMIFS(INDIRECT($B$2&amp;$C$2&amp;$D$2),INDIRECT(X$5),X$6,サマリ_メンバ!$P$7:$P$446,$M146)))</f>
        <v>-</v>
      </c>
      <c r="Y146" s="281" t="str">
        <f ca="1">IF(ISBLANK($M146),"-",IF($C$2&amp;$D$2="当月MW","-",SUMIFS(INDIRECT($B$2&amp;$C$2&amp;$D$2),INDIRECT(Y$5),Y$6,サマリ_メンバ!$P$7:$P$446,$M146)))</f>
        <v>-</v>
      </c>
      <c r="Z146" s="281" t="str">
        <f ca="1">IF(ISBLANK($M146),"-",IF($C$2&amp;$D$2="当月MW","-",SUMIFS(INDIRECT($B$2&amp;$C$2&amp;$D$2),INDIRECT(Z$5),Z$6,サマリ_メンバ!$P$7:$P$446,$M146)))</f>
        <v>-</v>
      </c>
      <c r="AA146" s="281" t="str">
        <f ca="1">IF(ISBLANK($M146),"-",IF($C$2&amp;$D$2="当月MW","-",SUMIFS(INDIRECT($B$2&amp;$C$2&amp;$D$2),INDIRECT(AA$5),AA$6,サマリ_メンバ!$P$7:$P$446,$M146)))</f>
        <v>-</v>
      </c>
      <c r="AB146" s="281" t="str">
        <f ca="1">IF(ISBLANK($M146),"-",IF($C$2&amp;$D$2="当月MW","-",SUMIFS(INDIRECT($B$2&amp;$C$2&amp;$D$2),INDIRECT(AB$5),AB$6,サマリ_メンバ!$P$7:$P$446,$M146)))</f>
        <v>-</v>
      </c>
      <c r="AC146" s="281" t="str">
        <f ca="1">IF(ISBLANK($M146),"-",IF($C$2&amp;$D$2="当月MW","-",SUMIFS(INDIRECT($B$2&amp;$C$2&amp;$D$2),INDIRECT(AC$5),AC$6,サマリ_メンバ!$P$7:$P$446,$M146)))</f>
        <v>-</v>
      </c>
      <c r="AD146" s="281" t="str">
        <f ca="1">IF(ISBLANK($M146),"-",IF($C$2&amp;$D$2="当月MW","-",SUMIFS(INDIRECT($B$2&amp;$C$2&amp;$D$2),INDIRECT(AD$5),AD$6,サマリ_メンバ!$P$7:$P$446,$M146)))</f>
        <v>-</v>
      </c>
      <c r="AE146" s="281" t="str">
        <f ca="1">IF(ISBLANK($M146),"-",IF($C$2&amp;$D$2="当月MW","-",SUMIFS(INDIRECT($B$2&amp;$C$2&amp;$D$2),INDIRECT(AE$5),AE$6,サマリ_メンバ!$P$7:$P$446,$M146)))</f>
        <v>-</v>
      </c>
      <c r="AF146" s="281" t="str">
        <f ca="1">IF(ISBLANK($M146),"-",IF($C$2&amp;$D$2="当月MW","-",SUMIFS(INDIRECT($B$2&amp;$C$2&amp;$D$2),INDIRECT(AF$5),AF$6,サマリ_メンバ!$P$7:$P$446,$M146)))</f>
        <v>-</v>
      </c>
      <c r="AG146" s="281" t="str">
        <f ca="1">IF(ISBLANK($M146),"-",IF($C$2&amp;$D$2="当月MW","-",SUMIFS(INDIRECT($B$2&amp;$C$2&amp;$D$2),INDIRECT(AG$5),AG$6,サマリ_メンバ!$P$7:$P$446,$M146)))</f>
        <v>-</v>
      </c>
      <c r="AH146" s="281" t="str">
        <f ca="1">IF(ISBLANK($M146),"-",IF($C$2&amp;$D$2="当月MW","-",SUMIFS(INDIRECT($B$2&amp;$C$2&amp;$D$2),INDIRECT(AH$5),AH$6,サマリ_メンバ!$P$7:$P$446,$M146)))</f>
        <v>-</v>
      </c>
      <c r="AI146" s="60"/>
    </row>
    <row r="147" spans="1:35">
      <c r="A147" s="240">
        <f t="shared" si="14"/>
        <v>140</v>
      </c>
      <c r="B147" s="295" t="str">
        <f>IF(ISBLANK($M147),"",VLOOKUP($M147,サマリ_メンバ!$A$7:$Q$446,5,FALSE))</f>
        <v/>
      </c>
      <c r="C147" s="295" t="str">
        <f>IF(ISBLANK($M147),"",VLOOKUP($M147,サマリ_メンバ!$A$7:$Q$446,6,FALSE)&amp;"")</f>
        <v/>
      </c>
      <c r="D147" s="295" t="str">
        <f>IF(ISBLANK($M147),"",VLOOKUP($M147,サマリ_メンバ!$A$7:$Q$446,7,FALSE)&amp;"")</f>
        <v/>
      </c>
      <c r="E147" s="295" t="str">
        <f>IF(ISBLANK($M147),"",VLOOKUP($M147,サマリ_メンバ!$A$7:$Q$446,8,FALSE)&amp;"")</f>
        <v/>
      </c>
      <c r="F147" s="295" t="str">
        <f>IF(ISBLANK($M147),"",VLOOKUP($M147,サマリ_メンバ!$A$7:$Q$446,9,FALSE)&amp;"")</f>
        <v/>
      </c>
      <c r="G147" s="295" t="str">
        <f>IF(ISBLANK($M147),"",VLOOKUP($M147,サマリ_メンバ!$A$7:$Q$446,10,FALSE)&amp;"")</f>
        <v/>
      </c>
      <c r="H147" s="295" t="str">
        <f>IF(ISBLANK($M147),"",VLOOKUP($M147,サマリ_メンバ!$A$7:$Q$446,11,FALSE)&amp;"")</f>
        <v/>
      </c>
      <c r="I147" s="295" t="str">
        <f>IF(ISBLANK($M147),"",VLOOKUP($M147,サマリ_メンバ!$A$7:$Q$446,12,FALSE)&amp;"")</f>
        <v/>
      </c>
      <c r="J147" s="295" t="str">
        <f>IF(ISBLANK($M147),"",VLOOKUP($M147,サマリ_メンバ!$A$7:$Q$446,13,FALSE)&amp;"")</f>
        <v/>
      </c>
      <c r="K147" s="295" t="str">
        <f>IF(ISBLANK($M147),"",VLOOKUP($M147,サマリ_メンバ!$A$7:$Q$446,14,FALSE)&amp;"")</f>
        <v/>
      </c>
      <c r="L147" s="295" t="str">
        <f>IF(ISBLANK($M147),"",VLOOKUP($M147,サマリ_メンバ!$A$7:$Q$446,15,FALSE)&amp;"")</f>
        <v/>
      </c>
      <c r="M147" s="133"/>
      <c r="N147" s="295" t="str">
        <f>IF(ISBLANK($M147),"",VLOOKUP(M147,サマリ_メンバ!$A$7:$Q$446,17,FALSE))</f>
        <v/>
      </c>
      <c r="O147" s="72">
        <f t="shared" ca="1" si="15"/>
        <v>0</v>
      </c>
      <c r="P147" s="91"/>
      <c r="Q147" s="281" t="str">
        <f ca="1">IF(ISBLANK($M147),"-",IF($C$2&amp;$D$2="当月MW","-",SUMIFS(INDIRECT($B$2&amp;$C$2&amp;$D$2),INDIRECT(Q$5),Q$6,サマリ_メンバ!$P$7:$P$446,$M147)))</f>
        <v>-</v>
      </c>
      <c r="R147" s="281" t="str">
        <f ca="1">IF(ISBLANK($M147),"-",IF($C$2&amp;$D$2="当月MW","-",SUMIFS(INDIRECT($B$2&amp;$C$2&amp;$D$2),INDIRECT(R$5),R$6,サマリ_メンバ!$P$7:$P$446,$M147)))</f>
        <v>-</v>
      </c>
      <c r="S147" s="281" t="str">
        <f ca="1">IF(ISBLANK($M147),"-",IF($C$2&amp;$D$2="当月MW","-",SUMIFS(INDIRECT($B$2&amp;$C$2&amp;$D$2),INDIRECT(S$5),S$6,サマリ_メンバ!$P$7:$P$446,$M147)))</f>
        <v>-</v>
      </c>
      <c r="T147" s="281" t="str">
        <f ca="1">IF(ISBLANK($M147),"-",IF($C$2&amp;$D$2="当月MW","-",SUMIFS(INDIRECT($B$2&amp;$C$2&amp;$D$2),INDIRECT(T$5),T$6,サマリ_メンバ!$P$7:$P$446,$M147)))</f>
        <v>-</v>
      </c>
      <c r="U147" s="81"/>
      <c r="V147" s="281" t="str">
        <f ca="1">IF(ISBLANK($M147),"-",IF($C$2&amp;$D$2="当月MW","-",SUMIFS(INDIRECT($B$2&amp;$C$2&amp;$D$2),INDIRECT(V$5),V$6,サマリ_メンバ!$P$7:$P$446,$M147)))</f>
        <v>-</v>
      </c>
      <c r="W147" s="281" t="str">
        <f ca="1">IF(ISBLANK($M147),"-",IF($C$2&amp;$D$2="当月MW","-",SUMIFS(INDIRECT($B$2&amp;$C$2&amp;$D$2),INDIRECT(W$5),W$6,サマリ_メンバ!$P$7:$P$446,$M147)))</f>
        <v>-</v>
      </c>
      <c r="X147" s="281" t="str">
        <f ca="1">IF(ISBLANK($M147),"-",IF($C$2&amp;$D$2="当月MW","-",SUMIFS(INDIRECT($B$2&amp;$C$2&amp;$D$2),INDIRECT(X$5),X$6,サマリ_メンバ!$P$7:$P$446,$M147)))</f>
        <v>-</v>
      </c>
      <c r="Y147" s="281" t="str">
        <f ca="1">IF(ISBLANK($M147),"-",IF($C$2&amp;$D$2="当月MW","-",SUMIFS(INDIRECT($B$2&amp;$C$2&amp;$D$2),INDIRECT(Y$5),Y$6,サマリ_メンバ!$P$7:$P$446,$M147)))</f>
        <v>-</v>
      </c>
      <c r="Z147" s="281" t="str">
        <f ca="1">IF(ISBLANK($M147),"-",IF($C$2&amp;$D$2="当月MW","-",SUMIFS(INDIRECT($B$2&amp;$C$2&amp;$D$2),INDIRECT(Z$5),Z$6,サマリ_メンバ!$P$7:$P$446,$M147)))</f>
        <v>-</v>
      </c>
      <c r="AA147" s="281" t="str">
        <f ca="1">IF(ISBLANK($M147),"-",IF($C$2&amp;$D$2="当月MW","-",SUMIFS(INDIRECT($B$2&amp;$C$2&amp;$D$2),INDIRECT(AA$5),AA$6,サマリ_メンバ!$P$7:$P$446,$M147)))</f>
        <v>-</v>
      </c>
      <c r="AB147" s="281" t="str">
        <f ca="1">IF(ISBLANK($M147),"-",IF($C$2&amp;$D$2="当月MW","-",SUMIFS(INDIRECT($B$2&amp;$C$2&amp;$D$2),INDIRECT(AB$5),AB$6,サマリ_メンバ!$P$7:$P$446,$M147)))</f>
        <v>-</v>
      </c>
      <c r="AC147" s="281" t="str">
        <f ca="1">IF(ISBLANK($M147),"-",IF($C$2&amp;$D$2="当月MW","-",SUMIFS(INDIRECT($B$2&amp;$C$2&amp;$D$2),INDIRECT(AC$5),AC$6,サマリ_メンバ!$P$7:$P$446,$M147)))</f>
        <v>-</v>
      </c>
      <c r="AD147" s="281" t="str">
        <f ca="1">IF(ISBLANK($M147),"-",IF($C$2&amp;$D$2="当月MW","-",SUMIFS(INDIRECT($B$2&amp;$C$2&amp;$D$2),INDIRECT(AD$5),AD$6,サマリ_メンバ!$P$7:$P$446,$M147)))</f>
        <v>-</v>
      </c>
      <c r="AE147" s="281" t="str">
        <f ca="1">IF(ISBLANK($M147),"-",IF($C$2&amp;$D$2="当月MW","-",SUMIFS(INDIRECT($B$2&amp;$C$2&amp;$D$2),INDIRECT(AE$5),AE$6,サマリ_メンバ!$P$7:$P$446,$M147)))</f>
        <v>-</v>
      </c>
      <c r="AF147" s="281" t="str">
        <f ca="1">IF(ISBLANK($M147),"-",IF($C$2&amp;$D$2="当月MW","-",SUMIFS(INDIRECT($B$2&amp;$C$2&amp;$D$2),INDIRECT(AF$5),AF$6,サマリ_メンバ!$P$7:$P$446,$M147)))</f>
        <v>-</v>
      </c>
      <c r="AG147" s="281" t="str">
        <f ca="1">IF(ISBLANK($M147),"-",IF($C$2&amp;$D$2="当月MW","-",SUMIFS(INDIRECT($B$2&amp;$C$2&amp;$D$2),INDIRECT(AG$5),AG$6,サマリ_メンバ!$P$7:$P$446,$M147)))</f>
        <v>-</v>
      </c>
      <c r="AH147" s="281" t="str">
        <f ca="1">IF(ISBLANK($M147),"-",IF($C$2&amp;$D$2="当月MW","-",SUMIFS(INDIRECT($B$2&amp;$C$2&amp;$D$2),INDIRECT(AH$5),AH$6,サマリ_メンバ!$P$7:$P$446,$M147)))</f>
        <v>-</v>
      </c>
      <c r="AI147" s="60"/>
    </row>
    <row r="148" spans="1:35">
      <c r="A148" s="240">
        <f t="shared" si="14"/>
        <v>141</v>
      </c>
      <c r="B148" s="295" t="str">
        <f>IF(ISBLANK($M148),"",VLOOKUP($M148,サマリ_メンバ!$A$7:$Q$446,5,FALSE))</f>
        <v/>
      </c>
      <c r="C148" s="295" t="str">
        <f>IF(ISBLANK($M148),"",VLOOKUP($M148,サマリ_メンバ!$A$7:$Q$446,6,FALSE)&amp;"")</f>
        <v/>
      </c>
      <c r="D148" s="295" t="str">
        <f>IF(ISBLANK($M148),"",VLOOKUP($M148,サマリ_メンバ!$A$7:$Q$446,7,FALSE)&amp;"")</f>
        <v/>
      </c>
      <c r="E148" s="295" t="str">
        <f>IF(ISBLANK($M148),"",VLOOKUP($M148,サマリ_メンバ!$A$7:$Q$446,8,FALSE)&amp;"")</f>
        <v/>
      </c>
      <c r="F148" s="295" t="str">
        <f>IF(ISBLANK($M148),"",VLOOKUP($M148,サマリ_メンバ!$A$7:$Q$446,9,FALSE)&amp;"")</f>
        <v/>
      </c>
      <c r="G148" s="295" t="str">
        <f>IF(ISBLANK($M148),"",VLOOKUP($M148,サマリ_メンバ!$A$7:$Q$446,10,FALSE)&amp;"")</f>
        <v/>
      </c>
      <c r="H148" s="295" t="str">
        <f>IF(ISBLANK($M148),"",VLOOKUP($M148,サマリ_メンバ!$A$7:$Q$446,11,FALSE)&amp;"")</f>
        <v/>
      </c>
      <c r="I148" s="295" t="str">
        <f>IF(ISBLANK($M148),"",VLOOKUP($M148,サマリ_メンバ!$A$7:$Q$446,12,FALSE)&amp;"")</f>
        <v/>
      </c>
      <c r="J148" s="295" t="str">
        <f>IF(ISBLANK($M148),"",VLOOKUP($M148,サマリ_メンバ!$A$7:$Q$446,13,FALSE)&amp;"")</f>
        <v/>
      </c>
      <c r="K148" s="295" t="str">
        <f>IF(ISBLANK($M148),"",VLOOKUP($M148,サマリ_メンバ!$A$7:$Q$446,14,FALSE)&amp;"")</f>
        <v/>
      </c>
      <c r="L148" s="295" t="str">
        <f>IF(ISBLANK($M148),"",VLOOKUP($M148,サマリ_メンバ!$A$7:$Q$446,15,FALSE)&amp;"")</f>
        <v/>
      </c>
      <c r="M148" s="133"/>
      <c r="N148" s="295" t="str">
        <f>IF(ISBLANK($M148),"",VLOOKUP(M148,サマリ_メンバ!$A$7:$Q$446,17,FALSE))</f>
        <v/>
      </c>
      <c r="O148" s="72">
        <f t="shared" ca="1" si="15"/>
        <v>0</v>
      </c>
      <c r="P148" s="91"/>
      <c r="Q148" s="281" t="str">
        <f ca="1">IF(ISBLANK($M148),"-",IF($C$2&amp;$D$2="当月MW","-",SUMIFS(INDIRECT($B$2&amp;$C$2&amp;$D$2),INDIRECT(Q$5),Q$6,サマリ_メンバ!$P$7:$P$446,$M148)))</f>
        <v>-</v>
      </c>
      <c r="R148" s="281" t="str">
        <f ca="1">IF(ISBLANK($M148),"-",IF($C$2&amp;$D$2="当月MW","-",SUMIFS(INDIRECT($B$2&amp;$C$2&amp;$D$2),INDIRECT(R$5),R$6,サマリ_メンバ!$P$7:$P$446,$M148)))</f>
        <v>-</v>
      </c>
      <c r="S148" s="281" t="str">
        <f ca="1">IF(ISBLANK($M148),"-",IF($C$2&amp;$D$2="当月MW","-",SUMIFS(INDIRECT($B$2&amp;$C$2&amp;$D$2),INDIRECT(S$5),S$6,サマリ_メンバ!$P$7:$P$446,$M148)))</f>
        <v>-</v>
      </c>
      <c r="T148" s="281" t="str">
        <f ca="1">IF(ISBLANK($M148),"-",IF($C$2&amp;$D$2="当月MW","-",SUMIFS(INDIRECT($B$2&amp;$C$2&amp;$D$2),INDIRECT(T$5),T$6,サマリ_メンバ!$P$7:$P$446,$M148)))</f>
        <v>-</v>
      </c>
      <c r="U148" s="81"/>
      <c r="V148" s="281" t="str">
        <f ca="1">IF(ISBLANK($M148),"-",IF($C$2&amp;$D$2="当月MW","-",SUMIFS(INDIRECT($B$2&amp;$C$2&amp;$D$2),INDIRECT(V$5),V$6,サマリ_メンバ!$P$7:$P$446,$M148)))</f>
        <v>-</v>
      </c>
      <c r="W148" s="281" t="str">
        <f ca="1">IF(ISBLANK($M148),"-",IF($C$2&amp;$D$2="当月MW","-",SUMIFS(INDIRECT($B$2&amp;$C$2&amp;$D$2),INDIRECT(W$5),W$6,サマリ_メンバ!$P$7:$P$446,$M148)))</f>
        <v>-</v>
      </c>
      <c r="X148" s="281" t="str">
        <f ca="1">IF(ISBLANK($M148),"-",IF($C$2&amp;$D$2="当月MW","-",SUMIFS(INDIRECT($B$2&amp;$C$2&amp;$D$2),INDIRECT(X$5),X$6,サマリ_メンバ!$P$7:$P$446,$M148)))</f>
        <v>-</v>
      </c>
      <c r="Y148" s="281" t="str">
        <f ca="1">IF(ISBLANK($M148),"-",IF($C$2&amp;$D$2="当月MW","-",SUMIFS(INDIRECT($B$2&amp;$C$2&amp;$D$2),INDIRECT(Y$5),Y$6,サマリ_メンバ!$P$7:$P$446,$M148)))</f>
        <v>-</v>
      </c>
      <c r="Z148" s="281" t="str">
        <f ca="1">IF(ISBLANK($M148),"-",IF($C$2&amp;$D$2="当月MW","-",SUMIFS(INDIRECT($B$2&amp;$C$2&amp;$D$2),INDIRECT(Z$5),Z$6,サマリ_メンバ!$P$7:$P$446,$M148)))</f>
        <v>-</v>
      </c>
      <c r="AA148" s="281" t="str">
        <f ca="1">IF(ISBLANK($M148),"-",IF($C$2&amp;$D$2="当月MW","-",SUMIFS(INDIRECT($B$2&amp;$C$2&amp;$D$2),INDIRECT(AA$5),AA$6,サマリ_メンバ!$P$7:$P$446,$M148)))</f>
        <v>-</v>
      </c>
      <c r="AB148" s="281" t="str">
        <f ca="1">IF(ISBLANK($M148),"-",IF($C$2&amp;$D$2="当月MW","-",SUMIFS(INDIRECT($B$2&amp;$C$2&amp;$D$2),INDIRECT(AB$5),AB$6,サマリ_メンバ!$P$7:$P$446,$M148)))</f>
        <v>-</v>
      </c>
      <c r="AC148" s="281" t="str">
        <f ca="1">IF(ISBLANK($M148),"-",IF($C$2&amp;$D$2="当月MW","-",SUMIFS(INDIRECT($B$2&amp;$C$2&amp;$D$2),INDIRECT(AC$5),AC$6,サマリ_メンバ!$P$7:$P$446,$M148)))</f>
        <v>-</v>
      </c>
      <c r="AD148" s="281" t="str">
        <f ca="1">IF(ISBLANK($M148),"-",IF($C$2&amp;$D$2="当月MW","-",SUMIFS(INDIRECT($B$2&amp;$C$2&amp;$D$2),INDIRECT(AD$5),AD$6,サマリ_メンバ!$P$7:$P$446,$M148)))</f>
        <v>-</v>
      </c>
      <c r="AE148" s="281" t="str">
        <f ca="1">IF(ISBLANK($M148),"-",IF($C$2&amp;$D$2="当月MW","-",SUMIFS(INDIRECT($B$2&amp;$C$2&amp;$D$2),INDIRECT(AE$5),AE$6,サマリ_メンバ!$P$7:$P$446,$M148)))</f>
        <v>-</v>
      </c>
      <c r="AF148" s="281" t="str">
        <f ca="1">IF(ISBLANK($M148),"-",IF($C$2&amp;$D$2="当月MW","-",SUMIFS(INDIRECT($B$2&amp;$C$2&amp;$D$2),INDIRECT(AF$5),AF$6,サマリ_メンバ!$P$7:$P$446,$M148)))</f>
        <v>-</v>
      </c>
      <c r="AG148" s="281" t="str">
        <f ca="1">IF(ISBLANK($M148),"-",IF($C$2&amp;$D$2="当月MW","-",SUMIFS(INDIRECT($B$2&amp;$C$2&amp;$D$2),INDIRECT(AG$5),AG$6,サマリ_メンバ!$P$7:$P$446,$M148)))</f>
        <v>-</v>
      </c>
      <c r="AH148" s="281" t="str">
        <f ca="1">IF(ISBLANK($M148),"-",IF($C$2&amp;$D$2="当月MW","-",SUMIFS(INDIRECT($B$2&amp;$C$2&amp;$D$2),INDIRECT(AH$5),AH$6,サマリ_メンバ!$P$7:$P$446,$M148)))</f>
        <v>-</v>
      </c>
      <c r="AI148" s="60"/>
    </row>
    <row r="149" spans="1:35">
      <c r="A149" s="240">
        <f t="shared" si="14"/>
        <v>142</v>
      </c>
      <c r="B149" s="295" t="str">
        <f>IF(ISBLANK($M149),"",VLOOKUP($M149,サマリ_メンバ!$A$7:$Q$446,5,FALSE))</f>
        <v/>
      </c>
      <c r="C149" s="295" t="str">
        <f>IF(ISBLANK($M149),"",VLOOKUP($M149,サマリ_メンバ!$A$7:$Q$446,6,FALSE)&amp;"")</f>
        <v/>
      </c>
      <c r="D149" s="295" t="str">
        <f>IF(ISBLANK($M149),"",VLOOKUP($M149,サマリ_メンバ!$A$7:$Q$446,7,FALSE)&amp;"")</f>
        <v/>
      </c>
      <c r="E149" s="295" t="str">
        <f>IF(ISBLANK($M149),"",VLOOKUP($M149,サマリ_メンバ!$A$7:$Q$446,8,FALSE)&amp;"")</f>
        <v/>
      </c>
      <c r="F149" s="295" t="str">
        <f>IF(ISBLANK($M149),"",VLOOKUP($M149,サマリ_メンバ!$A$7:$Q$446,9,FALSE)&amp;"")</f>
        <v/>
      </c>
      <c r="G149" s="295" t="str">
        <f>IF(ISBLANK($M149),"",VLOOKUP($M149,サマリ_メンバ!$A$7:$Q$446,10,FALSE)&amp;"")</f>
        <v/>
      </c>
      <c r="H149" s="295" t="str">
        <f>IF(ISBLANK($M149),"",VLOOKUP($M149,サマリ_メンバ!$A$7:$Q$446,11,FALSE)&amp;"")</f>
        <v/>
      </c>
      <c r="I149" s="295" t="str">
        <f>IF(ISBLANK($M149),"",VLOOKUP($M149,サマリ_メンバ!$A$7:$Q$446,12,FALSE)&amp;"")</f>
        <v/>
      </c>
      <c r="J149" s="295" t="str">
        <f>IF(ISBLANK($M149),"",VLOOKUP($M149,サマリ_メンバ!$A$7:$Q$446,13,FALSE)&amp;"")</f>
        <v/>
      </c>
      <c r="K149" s="295" t="str">
        <f>IF(ISBLANK($M149),"",VLOOKUP($M149,サマリ_メンバ!$A$7:$Q$446,14,FALSE)&amp;"")</f>
        <v/>
      </c>
      <c r="L149" s="295" t="str">
        <f>IF(ISBLANK($M149),"",VLOOKUP($M149,サマリ_メンバ!$A$7:$Q$446,15,FALSE)&amp;"")</f>
        <v/>
      </c>
      <c r="M149" s="133"/>
      <c r="N149" s="295" t="str">
        <f>IF(ISBLANK($M149),"",VLOOKUP(M149,サマリ_メンバ!$A$7:$Q$446,17,FALSE))</f>
        <v/>
      </c>
      <c r="O149" s="72">
        <f t="shared" ca="1" si="15"/>
        <v>0</v>
      </c>
      <c r="P149" s="91"/>
      <c r="Q149" s="281" t="str">
        <f ca="1">IF(ISBLANK($M149),"-",IF($C$2&amp;$D$2="当月MW","-",SUMIFS(INDIRECT($B$2&amp;$C$2&amp;$D$2),INDIRECT(Q$5),Q$6,サマリ_メンバ!$P$7:$P$446,$M149)))</f>
        <v>-</v>
      </c>
      <c r="R149" s="281" t="str">
        <f ca="1">IF(ISBLANK($M149),"-",IF($C$2&amp;$D$2="当月MW","-",SUMIFS(INDIRECT($B$2&amp;$C$2&amp;$D$2),INDIRECT(R$5),R$6,サマリ_メンバ!$P$7:$P$446,$M149)))</f>
        <v>-</v>
      </c>
      <c r="S149" s="281" t="str">
        <f ca="1">IF(ISBLANK($M149),"-",IF($C$2&amp;$D$2="当月MW","-",SUMIFS(INDIRECT($B$2&amp;$C$2&amp;$D$2),INDIRECT(S$5),S$6,サマリ_メンバ!$P$7:$P$446,$M149)))</f>
        <v>-</v>
      </c>
      <c r="T149" s="281" t="str">
        <f ca="1">IF(ISBLANK($M149),"-",IF($C$2&amp;$D$2="当月MW","-",SUMIFS(INDIRECT($B$2&amp;$C$2&amp;$D$2),INDIRECT(T$5),T$6,サマリ_メンバ!$P$7:$P$446,$M149)))</f>
        <v>-</v>
      </c>
      <c r="U149" s="81"/>
      <c r="V149" s="281" t="str">
        <f ca="1">IF(ISBLANK($M149),"-",IF($C$2&amp;$D$2="当月MW","-",SUMIFS(INDIRECT($B$2&amp;$C$2&amp;$D$2),INDIRECT(V$5),V$6,サマリ_メンバ!$P$7:$P$446,$M149)))</f>
        <v>-</v>
      </c>
      <c r="W149" s="281" t="str">
        <f ca="1">IF(ISBLANK($M149),"-",IF($C$2&amp;$D$2="当月MW","-",SUMIFS(INDIRECT($B$2&amp;$C$2&amp;$D$2),INDIRECT(W$5),W$6,サマリ_メンバ!$P$7:$P$446,$M149)))</f>
        <v>-</v>
      </c>
      <c r="X149" s="281" t="str">
        <f ca="1">IF(ISBLANK($M149),"-",IF($C$2&amp;$D$2="当月MW","-",SUMIFS(INDIRECT($B$2&amp;$C$2&amp;$D$2),INDIRECT(X$5),X$6,サマリ_メンバ!$P$7:$P$446,$M149)))</f>
        <v>-</v>
      </c>
      <c r="Y149" s="281" t="str">
        <f ca="1">IF(ISBLANK($M149),"-",IF($C$2&amp;$D$2="当月MW","-",SUMIFS(INDIRECT($B$2&amp;$C$2&amp;$D$2),INDIRECT(Y$5),Y$6,サマリ_メンバ!$P$7:$P$446,$M149)))</f>
        <v>-</v>
      </c>
      <c r="Z149" s="281" t="str">
        <f ca="1">IF(ISBLANK($M149),"-",IF($C$2&amp;$D$2="当月MW","-",SUMIFS(INDIRECT($B$2&amp;$C$2&amp;$D$2),INDIRECT(Z$5),Z$6,サマリ_メンバ!$P$7:$P$446,$M149)))</f>
        <v>-</v>
      </c>
      <c r="AA149" s="281" t="str">
        <f ca="1">IF(ISBLANK($M149),"-",IF($C$2&amp;$D$2="当月MW","-",SUMIFS(INDIRECT($B$2&amp;$C$2&amp;$D$2),INDIRECT(AA$5),AA$6,サマリ_メンバ!$P$7:$P$446,$M149)))</f>
        <v>-</v>
      </c>
      <c r="AB149" s="281" t="str">
        <f ca="1">IF(ISBLANK($M149),"-",IF($C$2&amp;$D$2="当月MW","-",SUMIFS(INDIRECT($B$2&amp;$C$2&amp;$D$2),INDIRECT(AB$5),AB$6,サマリ_メンバ!$P$7:$P$446,$M149)))</f>
        <v>-</v>
      </c>
      <c r="AC149" s="281" t="str">
        <f ca="1">IF(ISBLANK($M149),"-",IF($C$2&amp;$D$2="当月MW","-",SUMIFS(INDIRECT($B$2&amp;$C$2&amp;$D$2),INDIRECT(AC$5),AC$6,サマリ_メンバ!$P$7:$P$446,$M149)))</f>
        <v>-</v>
      </c>
      <c r="AD149" s="281" t="str">
        <f ca="1">IF(ISBLANK($M149),"-",IF($C$2&amp;$D$2="当月MW","-",SUMIFS(INDIRECT($B$2&amp;$C$2&amp;$D$2),INDIRECT(AD$5),AD$6,サマリ_メンバ!$P$7:$P$446,$M149)))</f>
        <v>-</v>
      </c>
      <c r="AE149" s="281" t="str">
        <f ca="1">IF(ISBLANK($M149),"-",IF($C$2&amp;$D$2="当月MW","-",SUMIFS(INDIRECT($B$2&amp;$C$2&amp;$D$2),INDIRECT(AE$5),AE$6,サマリ_メンバ!$P$7:$P$446,$M149)))</f>
        <v>-</v>
      </c>
      <c r="AF149" s="281" t="str">
        <f ca="1">IF(ISBLANK($M149),"-",IF($C$2&amp;$D$2="当月MW","-",SUMIFS(INDIRECT($B$2&amp;$C$2&amp;$D$2),INDIRECT(AF$5),AF$6,サマリ_メンバ!$P$7:$P$446,$M149)))</f>
        <v>-</v>
      </c>
      <c r="AG149" s="281" t="str">
        <f ca="1">IF(ISBLANK($M149),"-",IF($C$2&amp;$D$2="当月MW","-",SUMIFS(INDIRECT($B$2&amp;$C$2&amp;$D$2),INDIRECT(AG$5),AG$6,サマリ_メンバ!$P$7:$P$446,$M149)))</f>
        <v>-</v>
      </c>
      <c r="AH149" s="281" t="str">
        <f ca="1">IF(ISBLANK($M149),"-",IF($C$2&amp;$D$2="当月MW","-",SUMIFS(INDIRECT($B$2&amp;$C$2&amp;$D$2),INDIRECT(AH$5),AH$6,サマリ_メンバ!$P$7:$P$446,$M149)))</f>
        <v>-</v>
      </c>
      <c r="AI149" s="60"/>
    </row>
    <row r="150" spans="1:35">
      <c r="A150" s="240">
        <f t="shared" si="14"/>
        <v>143</v>
      </c>
      <c r="B150" s="295" t="str">
        <f>IF(ISBLANK($M150),"",VLOOKUP($M150,サマリ_メンバ!$A$7:$Q$446,5,FALSE))</f>
        <v/>
      </c>
      <c r="C150" s="295" t="str">
        <f>IF(ISBLANK($M150),"",VLOOKUP($M150,サマリ_メンバ!$A$7:$Q$446,6,FALSE)&amp;"")</f>
        <v/>
      </c>
      <c r="D150" s="295" t="str">
        <f>IF(ISBLANK($M150),"",VLOOKUP($M150,サマリ_メンバ!$A$7:$Q$446,7,FALSE)&amp;"")</f>
        <v/>
      </c>
      <c r="E150" s="295" t="str">
        <f>IF(ISBLANK($M150),"",VLOOKUP($M150,サマリ_メンバ!$A$7:$Q$446,8,FALSE)&amp;"")</f>
        <v/>
      </c>
      <c r="F150" s="295" t="str">
        <f>IF(ISBLANK($M150),"",VLOOKUP($M150,サマリ_メンバ!$A$7:$Q$446,9,FALSE)&amp;"")</f>
        <v/>
      </c>
      <c r="G150" s="295" t="str">
        <f>IF(ISBLANK($M150),"",VLOOKUP($M150,サマリ_メンバ!$A$7:$Q$446,10,FALSE)&amp;"")</f>
        <v/>
      </c>
      <c r="H150" s="295" t="str">
        <f>IF(ISBLANK($M150),"",VLOOKUP($M150,サマリ_メンバ!$A$7:$Q$446,11,FALSE)&amp;"")</f>
        <v/>
      </c>
      <c r="I150" s="295" t="str">
        <f>IF(ISBLANK($M150),"",VLOOKUP($M150,サマリ_メンバ!$A$7:$Q$446,12,FALSE)&amp;"")</f>
        <v/>
      </c>
      <c r="J150" s="295" t="str">
        <f>IF(ISBLANK($M150),"",VLOOKUP($M150,サマリ_メンバ!$A$7:$Q$446,13,FALSE)&amp;"")</f>
        <v/>
      </c>
      <c r="K150" s="295" t="str">
        <f>IF(ISBLANK($M150),"",VLOOKUP($M150,サマリ_メンバ!$A$7:$Q$446,14,FALSE)&amp;"")</f>
        <v/>
      </c>
      <c r="L150" s="295" t="str">
        <f>IF(ISBLANK($M150),"",VLOOKUP($M150,サマリ_メンバ!$A$7:$Q$446,15,FALSE)&amp;"")</f>
        <v/>
      </c>
      <c r="M150" s="133"/>
      <c r="N150" s="295" t="str">
        <f>IF(ISBLANK($M150),"",VLOOKUP(M150,サマリ_メンバ!$A$7:$Q$446,17,FALSE))</f>
        <v/>
      </c>
      <c r="O150" s="72">
        <f t="shared" ca="1" si="15"/>
        <v>0</v>
      </c>
      <c r="P150" s="91"/>
      <c r="Q150" s="281" t="str">
        <f ca="1">IF(ISBLANK($M150),"-",IF($C$2&amp;$D$2="当月MW","-",SUMIFS(INDIRECT($B$2&amp;$C$2&amp;$D$2),INDIRECT(Q$5),Q$6,サマリ_メンバ!$P$7:$P$446,$M150)))</f>
        <v>-</v>
      </c>
      <c r="R150" s="281" t="str">
        <f ca="1">IF(ISBLANK($M150),"-",IF($C$2&amp;$D$2="当月MW","-",SUMIFS(INDIRECT($B$2&amp;$C$2&amp;$D$2),INDIRECT(R$5),R$6,サマリ_メンバ!$P$7:$P$446,$M150)))</f>
        <v>-</v>
      </c>
      <c r="S150" s="281" t="str">
        <f ca="1">IF(ISBLANK($M150),"-",IF($C$2&amp;$D$2="当月MW","-",SUMIFS(INDIRECT($B$2&amp;$C$2&amp;$D$2),INDIRECT(S$5),S$6,サマリ_メンバ!$P$7:$P$446,$M150)))</f>
        <v>-</v>
      </c>
      <c r="T150" s="281" t="str">
        <f ca="1">IF(ISBLANK($M150),"-",IF($C$2&amp;$D$2="当月MW","-",SUMIFS(INDIRECT($B$2&amp;$C$2&amp;$D$2),INDIRECT(T$5),T$6,サマリ_メンバ!$P$7:$P$446,$M150)))</f>
        <v>-</v>
      </c>
      <c r="U150" s="81"/>
      <c r="V150" s="281" t="str">
        <f ca="1">IF(ISBLANK($M150),"-",IF($C$2&amp;$D$2="当月MW","-",SUMIFS(INDIRECT($B$2&amp;$C$2&amp;$D$2),INDIRECT(V$5),V$6,サマリ_メンバ!$P$7:$P$446,$M150)))</f>
        <v>-</v>
      </c>
      <c r="W150" s="281" t="str">
        <f ca="1">IF(ISBLANK($M150),"-",IF($C$2&amp;$D$2="当月MW","-",SUMIFS(INDIRECT($B$2&amp;$C$2&amp;$D$2),INDIRECT(W$5),W$6,サマリ_メンバ!$P$7:$P$446,$M150)))</f>
        <v>-</v>
      </c>
      <c r="X150" s="281" t="str">
        <f ca="1">IF(ISBLANK($M150),"-",IF($C$2&amp;$D$2="当月MW","-",SUMIFS(INDIRECT($B$2&amp;$C$2&amp;$D$2),INDIRECT(X$5),X$6,サマリ_メンバ!$P$7:$P$446,$M150)))</f>
        <v>-</v>
      </c>
      <c r="Y150" s="281" t="str">
        <f ca="1">IF(ISBLANK($M150),"-",IF($C$2&amp;$D$2="当月MW","-",SUMIFS(INDIRECT($B$2&amp;$C$2&amp;$D$2),INDIRECT(Y$5),Y$6,サマリ_メンバ!$P$7:$P$446,$M150)))</f>
        <v>-</v>
      </c>
      <c r="Z150" s="281" t="str">
        <f ca="1">IF(ISBLANK($M150),"-",IF($C$2&amp;$D$2="当月MW","-",SUMIFS(INDIRECT($B$2&amp;$C$2&amp;$D$2),INDIRECT(Z$5),Z$6,サマリ_メンバ!$P$7:$P$446,$M150)))</f>
        <v>-</v>
      </c>
      <c r="AA150" s="281" t="str">
        <f ca="1">IF(ISBLANK($M150),"-",IF($C$2&amp;$D$2="当月MW","-",SUMIFS(INDIRECT($B$2&amp;$C$2&amp;$D$2),INDIRECT(AA$5),AA$6,サマリ_メンバ!$P$7:$P$446,$M150)))</f>
        <v>-</v>
      </c>
      <c r="AB150" s="281" t="str">
        <f ca="1">IF(ISBLANK($M150),"-",IF($C$2&amp;$D$2="当月MW","-",SUMIFS(INDIRECT($B$2&amp;$C$2&amp;$D$2),INDIRECT(AB$5),AB$6,サマリ_メンバ!$P$7:$P$446,$M150)))</f>
        <v>-</v>
      </c>
      <c r="AC150" s="281" t="str">
        <f ca="1">IF(ISBLANK($M150),"-",IF($C$2&amp;$D$2="当月MW","-",SUMIFS(INDIRECT($B$2&amp;$C$2&amp;$D$2),INDIRECT(AC$5),AC$6,サマリ_メンバ!$P$7:$P$446,$M150)))</f>
        <v>-</v>
      </c>
      <c r="AD150" s="281" t="str">
        <f ca="1">IF(ISBLANK($M150),"-",IF($C$2&amp;$D$2="当月MW","-",SUMIFS(INDIRECT($B$2&amp;$C$2&amp;$D$2),INDIRECT(AD$5),AD$6,サマリ_メンバ!$P$7:$P$446,$M150)))</f>
        <v>-</v>
      </c>
      <c r="AE150" s="281" t="str">
        <f ca="1">IF(ISBLANK($M150),"-",IF($C$2&amp;$D$2="当月MW","-",SUMIFS(INDIRECT($B$2&amp;$C$2&amp;$D$2),INDIRECT(AE$5),AE$6,サマリ_メンバ!$P$7:$P$446,$M150)))</f>
        <v>-</v>
      </c>
      <c r="AF150" s="281" t="str">
        <f ca="1">IF(ISBLANK($M150),"-",IF($C$2&amp;$D$2="当月MW","-",SUMIFS(INDIRECT($B$2&amp;$C$2&amp;$D$2),INDIRECT(AF$5),AF$6,サマリ_メンバ!$P$7:$P$446,$M150)))</f>
        <v>-</v>
      </c>
      <c r="AG150" s="281" t="str">
        <f ca="1">IF(ISBLANK($M150),"-",IF($C$2&amp;$D$2="当月MW","-",SUMIFS(INDIRECT($B$2&amp;$C$2&amp;$D$2),INDIRECT(AG$5),AG$6,サマリ_メンバ!$P$7:$P$446,$M150)))</f>
        <v>-</v>
      </c>
      <c r="AH150" s="281" t="str">
        <f ca="1">IF(ISBLANK($M150),"-",IF($C$2&amp;$D$2="当月MW","-",SUMIFS(INDIRECT($B$2&amp;$C$2&amp;$D$2),INDIRECT(AH$5),AH$6,サマリ_メンバ!$P$7:$P$446,$M150)))</f>
        <v>-</v>
      </c>
      <c r="AI150" s="60"/>
    </row>
    <row r="151" spans="1:35">
      <c r="A151" s="240">
        <f t="shared" si="14"/>
        <v>144</v>
      </c>
      <c r="B151" s="295" t="str">
        <f>IF(ISBLANK($M151),"",VLOOKUP($M151,サマリ_メンバ!$A$7:$Q$446,5,FALSE))</f>
        <v/>
      </c>
      <c r="C151" s="295" t="str">
        <f>IF(ISBLANK($M151),"",VLOOKUP($M151,サマリ_メンバ!$A$7:$Q$446,6,FALSE)&amp;"")</f>
        <v/>
      </c>
      <c r="D151" s="295" t="str">
        <f>IF(ISBLANK($M151),"",VLOOKUP($M151,サマリ_メンバ!$A$7:$Q$446,7,FALSE)&amp;"")</f>
        <v/>
      </c>
      <c r="E151" s="295" t="str">
        <f>IF(ISBLANK($M151),"",VLOOKUP($M151,サマリ_メンバ!$A$7:$Q$446,8,FALSE)&amp;"")</f>
        <v/>
      </c>
      <c r="F151" s="295" t="str">
        <f>IF(ISBLANK($M151),"",VLOOKUP($M151,サマリ_メンバ!$A$7:$Q$446,9,FALSE)&amp;"")</f>
        <v/>
      </c>
      <c r="G151" s="295" t="str">
        <f>IF(ISBLANK($M151),"",VLOOKUP($M151,サマリ_メンバ!$A$7:$Q$446,10,FALSE)&amp;"")</f>
        <v/>
      </c>
      <c r="H151" s="295" t="str">
        <f>IF(ISBLANK($M151),"",VLOOKUP($M151,サマリ_メンバ!$A$7:$Q$446,11,FALSE)&amp;"")</f>
        <v/>
      </c>
      <c r="I151" s="295" t="str">
        <f>IF(ISBLANK($M151),"",VLOOKUP($M151,サマリ_メンバ!$A$7:$Q$446,12,FALSE)&amp;"")</f>
        <v/>
      </c>
      <c r="J151" s="295" t="str">
        <f>IF(ISBLANK($M151),"",VLOOKUP($M151,サマリ_メンバ!$A$7:$Q$446,13,FALSE)&amp;"")</f>
        <v/>
      </c>
      <c r="K151" s="295" t="str">
        <f>IF(ISBLANK($M151),"",VLOOKUP($M151,サマリ_メンバ!$A$7:$Q$446,14,FALSE)&amp;"")</f>
        <v/>
      </c>
      <c r="L151" s="295" t="str">
        <f>IF(ISBLANK($M151),"",VLOOKUP($M151,サマリ_メンバ!$A$7:$Q$446,15,FALSE)&amp;"")</f>
        <v/>
      </c>
      <c r="M151" s="133"/>
      <c r="N151" s="295" t="str">
        <f>IF(ISBLANK($M151),"",VLOOKUP(M151,サマリ_メンバ!$A$7:$Q$446,17,FALSE))</f>
        <v/>
      </c>
      <c r="O151" s="72">
        <f t="shared" ca="1" si="15"/>
        <v>0</v>
      </c>
      <c r="P151" s="91"/>
      <c r="Q151" s="281" t="str">
        <f ca="1">IF(ISBLANK($M151),"-",IF($C$2&amp;$D$2="当月MW","-",SUMIFS(INDIRECT($B$2&amp;$C$2&amp;$D$2),INDIRECT(Q$5),Q$6,サマリ_メンバ!$P$7:$P$446,$M151)))</f>
        <v>-</v>
      </c>
      <c r="R151" s="281" t="str">
        <f ca="1">IF(ISBLANK($M151),"-",IF($C$2&amp;$D$2="当月MW","-",SUMIFS(INDIRECT($B$2&amp;$C$2&amp;$D$2),INDIRECT(R$5),R$6,サマリ_メンバ!$P$7:$P$446,$M151)))</f>
        <v>-</v>
      </c>
      <c r="S151" s="281" t="str">
        <f ca="1">IF(ISBLANK($M151),"-",IF($C$2&amp;$D$2="当月MW","-",SUMIFS(INDIRECT($B$2&amp;$C$2&amp;$D$2),INDIRECT(S$5),S$6,サマリ_メンバ!$P$7:$P$446,$M151)))</f>
        <v>-</v>
      </c>
      <c r="T151" s="281" t="str">
        <f ca="1">IF(ISBLANK($M151),"-",IF($C$2&amp;$D$2="当月MW","-",SUMIFS(INDIRECT($B$2&amp;$C$2&amp;$D$2),INDIRECT(T$5),T$6,サマリ_メンバ!$P$7:$P$446,$M151)))</f>
        <v>-</v>
      </c>
      <c r="U151" s="81"/>
      <c r="V151" s="281" t="str">
        <f ca="1">IF(ISBLANK($M151),"-",IF($C$2&amp;$D$2="当月MW","-",SUMIFS(INDIRECT($B$2&amp;$C$2&amp;$D$2),INDIRECT(V$5),V$6,サマリ_メンバ!$P$7:$P$446,$M151)))</f>
        <v>-</v>
      </c>
      <c r="W151" s="281" t="str">
        <f ca="1">IF(ISBLANK($M151),"-",IF($C$2&amp;$D$2="当月MW","-",SUMIFS(INDIRECT($B$2&amp;$C$2&amp;$D$2),INDIRECT(W$5),W$6,サマリ_メンバ!$P$7:$P$446,$M151)))</f>
        <v>-</v>
      </c>
      <c r="X151" s="281" t="str">
        <f ca="1">IF(ISBLANK($M151),"-",IF($C$2&amp;$D$2="当月MW","-",SUMIFS(INDIRECT($B$2&amp;$C$2&amp;$D$2),INDIRECT(X$5),X$6,サマリ_メンバ!$P$7:$P$446,$M151)))</f>
        <v>-</v>
      </c>
      <c r="Y151" s="281" t="str">
        <f ca="1">IF(ISBLANK($M151),"-",IF($C$2&amp;$D$2="当月MW","-",SUMIFS(INDIRECT($B$2&amp;$C$2&amp;$D$2),INDIRECT(Y$5),Y$6,サマリ_メンバ!$P$7:$P$446,$M151)))</f>
        <v>-</v>
      </c>
      <c r="Z151" s="281" t="str">
        <f ca="1">IF(ISBLANK($M151),"-",IF($C$2&amp;$D$2="当月MW","-",SUMIFS(INDIRECT($B$2&amp;$C$2&amp;$D$2),INDIRECT(Z$5),Z$6,サマリ_メンバ!$P$7:$P$446,$M151)))</f>
        <v>-</v>
      </c>
      <c r="AA151" s="281" t="str">
        <f ca="1">IF(ISBLANK($M151),"-",IF($C$2&amp;$D$2="当月MW","-",SUMIFS(INDIRECT($B$2&amp;$C$2&amp;$D$2),INDIRECT(AA$5),AA$6,サマリ_メンバ!$P$7:$P$446,$M151)))</f>
        <v>-</v>
      </c>
      <c r="AB151" s="281" t="str">
        <f ca="1">IF(ISBLANK($M151),"-",IF($C$2&amp;$D$2="当月MW","-",SUMIFS(INDIRECT($B$2&amp;$C$2&amp;$D$2),INDIRECT(AB$5),AB$6,サマリ_メンバ!$P$7:$P$446,$M151)))</f>
        <v>-</v>
      </c>
      <c r="AC151" s="281" t="str">
        <f ca="1">IF(ISBLANK($M151),"-",IF($C$2&amp;$D$2="当月MW","-",SUMIFS(INDIRECT($B$2&amp;$C$2&amp;$D$2),INDIRECT(AC$5),AC$6,サマリ_メンバ!$P$7:$P$446,$M151)))</f>
        <v>-</v>
      </c>
      <c r="AD151" s="281" t="str">
        <f ca="1">IF(ISBLANK($M151),"-",IF($C$2&amp;$D$2="当月MW","-",SUMIFS(INDIRECT($B$2&amp;$C$2&amp;$D$2),INDIRECT(AD$5),AD$6,サマリ_メンバ!$P$7:$P$446,$M151)))</f>
        <v>-</v>
      </c>
      <c r="AE151" s="281" t="str">
        <f ca="1">IF(ISBLANK($M151),"-",IF($C$2&amp;$D$2="当月MW","-",SUMIFS(INDIRECT($B$2&amp;$C$2&amp;$D$2),INDIRECT(AE$5),AE$6,サマリ_メンバ!$P$7:$P$446,$M151)))</f>
        <v>-</v>
      </c>
      <c r="AF151" s="281" t="str">
        <f ca="1">IF(ISBLANK($M151),"-",IF($C$2&amp;$D$2="当月MW","-",SUMIFS(INDIRECT($B$2&amp;$C$2&amp;$D$2),INDIRECT(AF$5),AF$6,サマリ_メンバ!$P$7:$P$446,$M151)))</f>
        <v>-</v>
      </c>
      <c r="AG151" s="281" t="str">
        <f ca="1">IF(ISBLANK($M151),"-",IF($C$2&amp;$D$2="当月MW","-",SUMIFS(INDIRECT($B$2&amp;$C$2&amp;$D$2),INDIRECT(AG$5),AG$6,サマリ_メンバ!$P$7:$P$446,$M151)))</f>
        <v>-</v>
      </c>
      <c r="AH151" s="281" t="str">
        <f ca="1">IF(ISBLANK($M151),"-",IF($C$2&amp;$D$2="当月MW","-",SUMIFS(INDIRECT($B$2&amp;$C$2&amp;$D$2),INDIRECT(AH$5),AH$6,サマリ_メンバ!$P$7:$P$446,$M151)))</f>
        <v>-</v>
      </c>
      <c r="AI151" s="60"/>
    </row>
    <row r="152" spans="1:35">
      <c r="A152" s="240">
        <f t="shared" si="14"/>
        <v>145</v>
      </c>
      <c r="B152" s="295" t="str">
        <f>IF(ISBLANK($M152),"",VLOOKUP($M152,サマリ_メンバ!$A$7:$Q$446,5,FALSE))</f>
        <v/>
      </c>
      <c r="C152" s="295" t="str">
        <f>IF(ISBLANK($M152),"",VLOOKUP($M152,サマリ_メンバ!$A$7:$Q$446,6,FALSE)&amp;"")</f>
        <v/>
      </c>
      <c r="D152" s="295" t="str">
        <f>IF(ISBLANK($M152),"",VLOOKUP($M152,サマリ_メンバ!$A$7:$Q$446,7,FALSE)&amp;"")</f>
        <v/>
      </c>
      <c r="E152" s="295" t="str">
        <f>IF(ISBLANK($M152),"",VLOOKUP($M152,サマリ_メンバ!$A$7:$Q$446,8,FALSE)&amp;"")</f>
        <v/>
      </c>
      <c r="F152" s="295" t="str">
        <f>IF(ISBLANK($M152),"",VLOOKUP($M152,サマリ_メンバ!$A$7:$Q$446,9,FALSE)&amp;"")</f>
        <v/>
      </c>
      <c r="G152" s="295" t="str">
        <f>IF(ISBLANK($M152),"",VLOOKUP($M152,サマリ_メンバ!$A$7:$Q$446,10,FALSE)&amp;"")</f>
        <v/>
      </c>
      <c r="H152" s="295" t="str">
        <f>IF(ISBLANK($M152),"",VLOOKUP($M152,サマリ_メンバ!$A$7:$Q$446,11,FALSE)&amp;"")</f>
        <v/>
      </c>
      <c r="I152" s="295" t="str">
        <f>IF(ISBLANK($M152),"",VLOOKUP($M152,サマリ_メンバ!$A$7:$Q$446,12,FALSE)&amp;"")</f>
        <v/>
      </c>
      <c r="J152" s="295" t="str">
        <f>IF(ISBLANK($M152),"",VLOOKUP($M152,サマリ_メンバ!$A$7:$Q$446,13,FALSE)&amp;"")</f>
        <v/>
      </c>
      <c r="K152" s="295" t="str">
        <f>IF(ISBLANK($M152),"",VLOOKUP($M152,サマリ_メンバ!$A$7:$Q$446,14,FALSE)&amp;"")</f>
        <v/>
      </c>
      <c r="L152" s="295" t="str">
        <f>IF(ISBLANK($M152),"",VLOOKUP($M152,サマリ_メンバ!$A$7:$Q$446,15,FALSE)&amp;"")</f>
        <v/>
      </c>
      <c r="M152" s="133"/>
      <c r="N152" s="295" t="str">
        <f>IF(ISBLANK($M152),"",VLOOKUP(M152,サマリ_メンバ!$A$7:$Q$446,17,FALSE))</f>
        <v/>
      </c>
      <c r="O152" s="72">
        <f t="shared" ca="1" si="15"/>
        <v>0</v>
      </c>
      <c r="P152" s="91"/>
      <c r="Q152" s="281" t="str">
        <f ca="1">IF(ISBLANK($M152),"-",IF($C$2&amp;$D$2="当月MW","-",SUMIFS(INDIRECT($B$2&amp;$C$2&amp;$D$2),INDIRECT(Q$5),Q$6,サマリ_メンバ!$P$7:$P$446,$M152)))</f>
        <v>-</v>
      </c>
      <c r="R152" s="281" t="str">
        <f ca="1">IF(ISBLANK($M152),"-",IF($C$2&amp;$D$2="当月MW","-",SUMIFS(INDIRECT($B$2&amp;$C$2&amp;$D$2),INDIRECT(R$5),R$6,サマリ_メンバ!$P$7:$P$446,$M152)))</f>
        <v>-</v>
      </c>
      <c r="S152" s="281" t="str">
        <f ca="1">IF(ISBLANK($M152),"-",IF($C$2&amp;$D$2="当月MW","-",SUMIFS(INDIRECT($B$2&amp;$C$2&amp;$D$2),INDIRECT(S$5),S$6,サマリ_メンバ!$P$7:$P$446,$M152)))</f>
        <v>-</v>
      </c>
      <c r="T152" s="281" t="str">
        <f ca="1">IF(ISBLANK($M152),"-",IF($C$2&amp;$D$2="当月MW","-",SUMIFS(INDIRECT($B$2&amp;$C$2&amp;$D$2),INDIRECT(T$5),T$6,サマリ_メンバ!$P$7:$P$446,$M152)))</f>
        <v>-</v>
      </c>
      <c r="U152" s="81"/>
      <c r="V152" s="281" t="str">
        <f ca="1">IF(ISBLANK($M152),"-",IF($C$2&amp;$D$2="当月MW","-",SUMIFS(INDIRECT($B$2&amp;$C$2&amp;$D$2),INDIRECT(V$5),V$6,サマリ_メンバ!$P$7:$P$446,$M152)))</f>
        <v>-</v>
      </c>
      <c r="W152" s="281" t="str">
        <f ca="1">IF(ISBLANK($M152),"-",IF($C$2&amp;$D$2="当月MW","-",SUMIFS(INDIRECT($B$2&amp;$C$2&amp;$D$2),INDIRECT(W$5),W$6,サマリ_メンバ!$P$7:$P$446,$M152)))</f>
        <v>-</v>
      </c>
      <c r="X152" s="281" t="str">
        <f ca="1">IF(ISBLANK($M152),"-",IF($C$2&amp;$D$2="当月MW","-",SUMIFS(INDIRECT($B$2&amp;$C$2&amp;$D$2),INDIRECT(X$5),X$6,サマリ_メンバ!$P$7:$P$446,$M152)))</f>
        <v>-</v>
      </c>
      <c r="Y152" s="281" t="str">
        <f ca="1">IF(ISBLANK($M152),"-",IF($C$2&amp;$D$2="当月MW","-",SUMIFS(INDIRECT($B$2&amp;$C$2&amp;$D$2),INDIRECT(Y$5),Y$6,サマリ_メンバ!$P$7:$P$446,$M152)))</f>
        <v>-</v>
      </c>
      <c r="Z152" s="281" t="str">
        <f ca="1">IF(ISBLANK($M152),"-",IF($C$2&amp;$D$2="当月MW","-",SUMIFS(INDIRECT($B$2&amp;$C$2&amp;$D$2),INDIRECT(Z$5),Z$6,サマリ_メンバ!$P$7:$P$446,$M152)))</f>
        <v>-</v>
      </c>
      <c r="AA152" s="281" t="str">
        <f ca="1">IF(ISBLANK($M152),"-",IF($C$2&amp;$D$2="当月MW","-",SUMIFS(INDIRECT($B$2&amp;$C$2&amp;$D$2),INDIRECT(AA$5),AA$6,サマリ_メンバ!$P$7:$P$446,$M152)))</f>
        <v>-</v>
      </c>
      <c r="AB152" s="281" t="str">
        <f ca="1">IF(ISBLANK($M152),"-",IF($C$2&amp;$D$2="当月MW","-",SUMIFS(INDIRECT($B$2&amp;$C$2&amp;$D$2),INDIRECT(AB$5),AB$6,サマリ_メンバ!$P$7:$P$446,$M152)))</f>
        <v>-</v>
      </c>
      <c r="AC152" s="281" t="str">
        <f ca="1">IF(ISBLANK($M152),"-",IF($C$2&amp;$D$2="当月MW","-",SUMIFS(INDIRECT($B$2&amp;$C$2&amp;$D$2),INDIRECT(AC$5),AC$6,サマリ_メンバ!$P$7:$P$446,$M152)))</f>
        <v>-</v>
      </c>
      <c r="AD152" s="281" t="str">
        <f ca="1">IF(ISBLANK($M152),"-",IF($C$2&amp;$D$2="当月MW","-",SUMIFS(INDIRECT($B$2&amp;$C$2&amp;$D$2),INDIRECT(AD$5),AD$6,サマリ_メンバ!$P$7:$P$446,$M152)))</f>
        <v>-</v>
      </c>
      <c r="AE152" s="281" t="str">
        <f ca="1">IF(ISBLANK($M152),"-",IF($C$2&amp;$D$2="当月MW","-",SUMIFS(INDIRECT($B$2&amp;$C$2&amp;$D$2),INDIRECT(AE$5),AE$6,サマリ_メンバ!$P$7:$P$446,$M152)))</f>
        <v>-</v>
      </c>
      <c r="AF152" s="281" t="str">
        <f ca="1">IF(ISBLANK($M152),"-",IF($C$2&amp;$D$2="当月MW","-",SUMIFS(INDIRECT($B$2&amp;$C$2&amp;$D$2),INDIRECT(AF$5),AF$6,サマリ_メンバ!$P$7:$P$446,$M152)))</f>
        <v>-</v>
      </c>
      <c r="AG152" s="281" t="str">
        <f ca="1">IF(ISBLANK($M152),"-",IF($C$2&amp;$D$2="当月MW","-",SUMIFS(INDIRECT($B$2&amp;$C$2&amp;$D$2),INDIRECT(AG$5),AG$6,サマリ_メンバ!$P$7:$P$446,$M152)))</f>
        <v>-</v>
      </c>
      <c r="AH152" s="281" t="str">
        <f ca="1">IF(ISBLANK($M152),"-",IF($C$2&amp;$D$2="当月MW","-",SUMIFS(INDIRECT($B$2&amp;$C$2&amp;$D$2),INDIRECT(AH$5),AH$6,サマリ_メンバ!$P$7:$P$446,$M152)))</f>
        <v>-</v>
      </c>
      <c r="AI152" s="60"/>
    </row>
    <row r="153" spans="1:35">
      <c r="A153" s="240">
        <f t="shared" si="14"/>
        <v>146</v>
      </c>
      <c r="B153" s="295" t="str">
        <f>IF(ISBLANK($M153),"",VLOOKUP($M153,サマリ_メンバ!$A$7:$Q$446,5,FALSE))</f>
        <v/>
      </c>
      <c r="C153" s="295" t="str">
        <f>IF(ISBLANK($M153),"",VLOOKUP($M153,サマリ_メンバ!$A$7:$Q$446,6,FALSE)&amp;"")</f>
        <v/>
      </c>
      <c r="D153" s="295" t="str">
        <f>IF(ISBLANK($M153),"",VLOOKUP($M153,サマリ_メンバ!$A$7:$Q$446,7,FALSE)&amp;"")</f>
        <v/>
      </c>
      <c r="E153" s="295" t="str">
        <f>IF(ISBLANK($M153),"",VLOOKUP($M153,サマリ_メンバ!$A$7:$Q$446,8,FALSE)&amp;"")</f>
        <v/>
      </c>
      <c r="F153" s="295" t="str">
        <f>IF(ISBLANK($M153),"",VLOOKUP($M153,サマリ_メンバ!$A$7:$Q$446,9,FALSE)&amp;"")</f>
        <v/>
      </c>
      <c r="G153" s="295" t="str">
        <f>IF(ISBLANK($M153),"",VLOOKUP($M153,サマリ_メンバ!$A$7:$Q$446,10,FALSE)&amp;"")</f>
        <v/>
      </c>
      <c r="H153" s="295" t="str">
        <f>IF(ISBLANK($M153),"",VLOOKUP($M153,サマリ_メンバ!$A$7:$Q$446,11,FALSE)&amp;"")</f>
        <v/>
      </c>
      <c r="I153" s="295" t="str">
        <f>IF(ISBLANK($M153),"",VLOOKUP($M153,サマリ_メンバ!$A$7:$Q$446,12,FALSE)&amp;"")</f>
        <v/>
      </c>
      <c r="J153" s="295" t="str">
        <f>IF(ISBLANK($M153),"",VLOOKUP($M153,サマリ_メンバ!$A$7:$Q$446,13,FALSE)&amp;"")</f>
        <v/>
      </c>
      <c r="K153" s="295" t="str">
        <f>IF(ISBLANK($M153),"",VLOOKUP($M153,サマリ_メンバ!$A$7:$Q$446,14,FALSE)&amp;"")</f>
        <v/>
      </c>
      <c r="L153" s="295" t="str">
        <f>IF(ISBLANK($M153),"",VLOOKUP($M153,サマリ_メンバ!$A$7:$Q$446,15,FALSE)&amp;"")</f>
        <v/>
      </c>
      <c r="M153" s="133"/>
      <c r="N153" s="295" t="str">
        <f>IF(ISBLANK($M153),"",VLOOKUP(M153,サマリ_メンバ!$A$7:$Q$446,17,FALSE))</f>
        <v/>
      </c>
      <c r="O153" s="72">
        <f t="shared" ca="1" si="15"/>
        <v>0</v>
      </c>
      <c r="P153" s="91"/>
      <c r="Q153" s="281" t="str">
        <f ca="1">IF(ISBLANK($M153),"-",IF($C$2&amp;$D$2="当月MW","-",SUMIFS(INDIRECT($B$2&amp;$C$2&amp;$D$2),INDIRECT(Q$5),Q$6,サマリ_メンバ!$P$7:$P$446,$M153)))</f>
        <v>-</v>
      </c>
      <c r="R153" s="281" t="str">
        <f ca="1">IF(ISBLANK($M153),"-",IF($C$2&amp;$D$2="当月MW","-",SUMIFS(INDIRECT($B$2&amp;$C$2&amp;$D$2),INDIRECT(R$5),R$6,サマリ_メンバ!$P$7:$P$446,$M153)))</f>
        <v>-</v>
      </c>
      <c r="S153" s="281" t="str">
        <f ca="1">IF(ISBLANK($M153),"-",IF($C$2&amp;$D$2="当月MW","-",SUMIFS(INDIRECT($B$2&amp;$C$2&amp;$D$2),INDIRECT(S$5),S$6,サマリ_メンバ!$P$7:$P$446,$M153)))</f>
        <v>-</v>
      </c>
      <c r="T153" s="281" t="str">
        <f ca="1">IF(ISBLANK($M153),"-",IF($C$2&amp;$D$2="当月MW","-",SUMIFS(INDIRECT($B$2&amp;$C$2&amp;$D$2),INDIRECT(T$5),T$6,サマリ_メンバ!$P$7:$P$446,$M153)))</f>
        <v>-</v>
      </c>
      <c r="U153" s="81"/>
      <c r="V153" s="281" t="str">
        <f ca="1">IF(ISBLANK($M153),"-",IF($C$2&amp;$D$2="当月MW","-",SUMIFS(INDIRECT($B$2&amp;$C$2&amp;$D$2),INDIRECT(V$5),V$6,サマリ_メンバ!$P$7:$P$446,$M153)))</f>
        <v>-</v>
      </c>
      <c r="W153" s="281" t="str">
        <f ca="1">IF(ISBLANK($M153),"-",IF($C$2&amp;$D$2="当月MW","-",SUMIFS(INDIRECT($B$2&amp;$C$2&amp;$D$2),INDIRECT(W$5),W$6,サマリ_メンバ!$P$7:$P$446,$M153)))</f>
        <v>-</v>
      </c>
      <c r="X153" s="281" t="str">
        <f ca="1">IF(ISBLANK($M153),"-",IF($C$2&amp;$D$2="当月MW","-",SUMIFS(INDIRECT($B$2&amp;$C$2&amp;$D$2),INDIRECT(X$5),X$6,サマリ_メンバ!$P$7:$P$446,$M153)))</f>
        <v>-</v>
      </c>
      <c r="Y153" s="281" t="str">
        <f ca="1">IF(ISBLANK($M153),"-",IF($C$2&amp;$D$2="当月MW","-",SUMIFS(INDIRECT($B$2&amp;$C$2&amp;$D$2),INDIRECT(Y$5),Y$6,サマリ_メンバ!$P$7:$P$446,$M153)))</f>
        <v>-</v>
      </c>
      <c r="Z153" s="281" t="str">
        <f ca="1">IF(ISBLANK($M153),"-",IF($C$2&amp;$D$2="当月MW","-",SUMIFS(INDIRECT($B$2&amp;$C$2&amp;$D$2),INDIRECT(Z$5),Z$6,サマリ_メンバ!$P$7:$P$446,$M153)))</f>
        <v>-</v>
      </c>
      <c r="AA153" s="281" t="str">
        <f ca="1">IF(ISBLANK($M153),"-",IF($C$2&amp;$D$2="当月MW","-",SUMIFS(INDIRECT($B$2&amp;$C$2&amp;$D$2),INDIRECT(AA$5),AA$6,サマリ_メンバ!$P$7:$P$446,$M153)))</f>
        <v>-</v>
      </c>
      <c r="AB153" s="281" t="str">
        <f ca="1">IF(ISBLANK($M153),"-",IF($C$2&amp;$D$2="当月MW","-",SUMIFS(INDIRECT($B$2&amp;$C$2&amp;$D$2),INDIRECT(AB$5),AB$6,サマリ_メンバ!$P$7:$P$446,$M153)))</f>
        <v>-</v>
      </c>
      <c r="AC153" s="281" t="str">
        <f ca="1">IF(ISBLANK($M153),"-",IF($C$2&amp;$D$2="当月MW","-",SUMIFS(INDIRECT($B$2&amp;$C$2&amp;$D$2),INDIRECT(AC$5),AC$6,サマリ_メンバ!$P$7:$P$446,$M153)))</f>
        <v>-</v>
      </c>
      <c r="AD153" s="281" t="str">
        <f ca="1">IF(ISBLANK($M153),"-",IF($C$2&amp;$D$2="当月MW","-",SUMIFS(INDIRECT($B$2&amp;$C$2&amp;$D$2),INDIRECT(AD$5),AD$6,サマリ_メンバ!$P$7:$P$446,$M153)))</f>
        <v>-</v>
      </c>
      <c r="AE153" s="281" t="str">
        <f ca="1">IF(ISBLANK($M153),"-",IF($C$2&amp;$D$2="当月MW","-",SUMIFS(INDIRECT($B$2&amp;$C$2&amp;$D$2),INDIRECT(AE$5),AE$6,サマリ_メンバ!$P$7:$P$446,$M153)))</f>
        <v>-</v>
      </c>
      <c r="AF153" s="281" t="str">
        <f ca="1">IF(ISBLANK($M153),"-",IF($C$2&amp;$D$2="当月MW","-",SUMIFS(INDIRECT($B$2&amp;$C$2&amp;$D$2),INDIRECT(AF$5),AF$6,サマリ_メンバ!$P$7:$P$446,$M153)))</f>
        <v>-</v>
      </c>
      <c r="AG153" s="281" t="str">
        <f ca="1">IF(ISBLANK($M153),"-",IF($C$2&amp;$D$2="当月MW","-",SUMIFS(INDIRECT($B$2&amp;$C$2&amp;$D$2),INDIRECT(AG$5),AG$6,サマリ_メンバ!$P$7:$P$446,$M153)))</f>
        <v>-</v>
      </c>
      <c r="AH153" s="281" t="str">
        <f ca="1">IF(ISBLANK($M153),"-",IF($C$2&amp;$D$2="当月MW","-",SUMIFS(INDIRECT($B$2&amp;$C$2&amp;$D$2),INDIRECT(AH$5),AH$6,サマリ_メンバ!$P$7:$P$446,$M153)))</f>
        <v>-</v>
      </c>
      <c r="AI153" s="60"/>
    </row>
    <row r="154" spans="1:35">
      <c r="A154" s="240">
        <f t="shared" si="14"/>
        <v>147</v>
      </c>
      <c r="B154" s="295" t="str">
        <f>IF(ISBLANK($M154),"",VLOOKUP($M154,サマリ_メンバ!$A$7:$Q$446,5,FALSE))</f>
        <v/>
      </c>
      <c r="C154" s="295" t="str">
        <f>IF(ISBLANK($M154),"",VLOOKUP($M154,サマリ_メンバ!$A$7:$Q$446,6,FALSE)&amp;"")</f>
        <v/>
      </c>
      <c r="D154" s="295" t="str">
        <f>IF(ISBLANK($M154),"",VLOOKUP($M154,サマリ_メンバ!$A$7:$Q$446,7,FALSE)&amp;"")</f>
        <v/>
      </c>
      <c r="E154" s="295" t="str">
        <f>IF(ISBLANK($M154),"",VLOOKUP($M154,サマリ_メンバ!$A$7:$Q$446,8,FALSE)&amp;"")</f>
        <v/>
      </c>
      <c r="F154" s="295" t="str">
        <f>IF(ISBLANK($M154),"",VLOOKUP($M154,サマリ_メンバ!$A$7:$Q$446,9,FALSE)&amp;"")</f>
        <v/>
      </c>
      <c r="G154" s="295" t="str">
        <f>IF(ISBLANK($M154),"",VLOOKUP($M154,サマリ_メンバ!$A$7:$Q$446,10,FALSE)&amp;"")</f>
        <v/>
      </c>
      <c r="H154" s="295" t="str">
        <f>IF(ISBLANK($M154),"",VLOOKUP($M154,サマリ_メンバ!$A$7:$Q$446,11,FALSE)&amp;"")</f>
        <v/>
      </c>
      <c r="I154" s="295" t="str">
        <f>IF(ISBLANK($M154),"",VLOOKUP($M154,サマリ_メンバ!$A$7:$Q$446,12,FALSE)&amp;"")</f>
        <v/>
      </c>
      <c r="J154" s="295" t="str">
        <f>IF(ISBLANK($M154),"",VLOOKUP($M154,サマリ_メンバ!$A$7:$Q$446,13,FALSE)&amp;"")</f>
        <v/>
      </c>
      <c r="K154" s="295" t="str">
        <f>IF(ISBLANK($M154),"",VLOOKUP($M154,サマリ_メンバ!$A$7:$Q$446,14,FALSE)&amp;"")</f>
        <v/>
      </c>
      <c r="L154" s="295" t="str">
        <f>IF(ISBLANK($M154),"",VLOOKUP($M154,サマリ_メンバ!$A$7:$Q$446,15,FALSE)&amp;"")</f>
        <v/>
      </c>
      <c r="M154" s="133"/>
      <c r="N154" s="295" t="str">
        <f>IF(ISBLANK($M154),"",VLOOKUP(M154,サマリ_メンバ!$A$7:$Q$446,17,FALSE))</f>
        <v/>
      </c>
      <c r="O154" s="72">
        <f t="shared" ca="1" si="15"/>
        <v>0</v>
      </c>
      <c r="P154" s="91"/>
      <c r="Q154" s="281" t="str">
        <f ca="1">IF(ISBLANK($M154),"-",IF($C$2&amp;$D$2="当月MW","-",SUMIFS(INDIRECT($B$2&amp;$C$2&amp;$D$2),INDIRECT(Q$5),Q$6,サマリ_メンバ!$P$7:$P$446,$M154)))</f>
        <v>-</v>
      </c>
      <c r="R154" s="281" t="str">
        <f ca="1">IF(ISBLANK($M154),"-",IF($C$2&amp;$D$2="当月MW","-",SUMIFS(INDIRECT($B$2&amp;$C$2&amp;$D$2),INDIRECT(R$5),R$6,サマリ_メンバ!$P$7:$P$446,$M154)))</f>
        <v>-</v>
      </c>
      <c r="S154" s="281" t="str">
        <f ca="1">IF(ISBLANK($M154),"-",IF($C$2&amp;$D$2="当月MW","-",SUMIFS(INDIRECT($B$2&amp;$C$2&amp;$D$2),INDIRECT(S$5),S$6,サマリ_メンバ!$P$7:$P$446,$M154)))</f>
        <v>-</v>
      </c>
      <c r="T154" s="281" t="str">
        <f ca="1">IF(ISBLANK($M154),"-",IF($C$2&amp;$D$2="当月MW","-",SUMIFS(INDIRECT($B$2&amp;$C$2&amp;$D$2),INDIRECT(T$5),T$6,サマリ_メンバ!$P$7:$P$446,$M154)))</f>
        <v>-</v>
      </c>
      <c r="U154" s="81"/>
      <c r="V154" s="281" t="str">
        <f ca="1">IF(ISBLANK($M154),"-",IF($C$2&amp;$D$2="当月MW","-",SUMIFS(INDIRECT($B$2&amp;$C$2&amp;$D$2),INDIRECT(V$5),V$6,サマリ_メンバ!$P$7:$P$446,$M154)))</f>
        <v>-</v>
      </c>
      <c r="W154" s="281" t="str">
        <f ca="1">IF(ISBLANK($M154),"-",IF($C$2&amp;$D$2="当月MW","-",SUMIFS(INDIRECT($B$2&amp;$C$2&amp;$D$2),INDIRECT(W$5),W$6,サマリ_メンバ!$P$7:$P$446,$M154)))</f>
        <v>-</v>
      </c>
      <c r="X154" s="281" t="str">
        <f ca="1">IF(ISBLANK($M154),"-",IF($C$2&amp;$D$2="当月MW","-",SUMIFS(INDIRECT($B$2&amp;$C$2&amp;$D$2),INDIRECT(X$5),X$6,サマリ_メンバ!$P$7:$P$446,$M154)))</f>
        <v>-</v>
      </c>
      <c r="Y154" s="281" t="str">
        <f ca="1">IF(ISBLANK($M154),"-",IF($C$2&amp;$D$2="当月MW","-",SUMIFS(INDIRECT($B$2&amp;$C$2&amp;$D$2),INDIRECT(Y$5),Y$6,サマリ_メンバ!$P$7:$P$446,$M154)))</f>
        <v>-</v>
      </c>
      <c r="Z154" s="281" t="str">
        <f ca="1">IF(ISBLANK($M154),"-",IF($C$2&amp;$D$2="当月MW","-",SUMIFS(INDIRECT($B$2&amp;$C$2&amp;$D$2),INDIRECT(Z$5),Z$6,サマリ_メンバ!$P$7:$P$446,$M154)))</f>
        <v>-</v>
      </c>
      <c r="AA154" s="281" t="str">
        <f ca="1">IF(ISBLANK($M154),"-",IF($C$2&amp;$D$2="当月MW","-",SUMIFS(INDIRECT($B$2&amp;$C$2&amp;$D$2),INDIRECT(AA$5),AA$6,サマリ_メンバ!$P$7:$P$446,$M154)))</f>
        <v>-</v>
      </c>
      <c r="AB154" s="281" t="str">
        <f ca="1">IF(ISBLANK($M154),"-",IF($C$2&amp;$D$2="当月MW","-",SUMIFS(INDIRECT($B$2&amp;$C$2&amp;$D$2),INDIRECT(AB$5),AB$6,サマリ_メンバ!$P$7:$P$446,$M154)))</f>
        <v>-</v>
      </c>
      <c r="AC154" s="281" t="str">
        <f ca="1">IF(ISBLANK($M154),"-",IF($C$2&amp;$D$2="当月MW","-",SUMIFS(INDIRECT($B$2&amp;$C$2&amp;$D$2),INDIRECT(AC$5),AC$6,サマリ_メンバ!$P$7:$P$446,$M154)))</f>
        <v>-</v>
      </c>
      <c r="AD154" s="281" t="str">
        <f ca="1">IF(ISBLANK($M154),"-",IF($C$2&amp;$D$2="当月MW","-",SUMIFS(INDIRECT($B$2&amp;$C$2&amp;$D$2),INDIRECT(AD$5),AD$6,サマリ_メンバ!$P$7:$P$446,$M154)))</f>
        <v>-</v>
      </c>
      <c r="AE154" s="281" t="str">
        <f ca="1">IF(ISBLANK($M154),"-",IF($C$2&amp;$D$2="当月MW","-",SUMIFS(INDIRECT($B$2&amp;$C$2&amp;$D$2),INDIRECT(AE$5),AE$6,サマリ_メンバ!$P$7:$P$446,$M154)))</f>
        <v>-</v>
      </c>
      <c r="AF154" s="281" t="str">
        <f ca="1">IF(ISBLANK($M154),"-",IF($C$2&amp;$D$2="当月MW","-",SUMIFS(INDIRECT($B$2&amp;$C$2&amp;$D$2),INDIRECT(AF$5),AF$6,サマリ_メンバ!$P$7:$P$446,$M154)))</f>
        <v>-</v>
      </c>
      <c r="AG154" s="281" t="str">
        <f ca="1">IF(ISBLANK($M154),"-",IF($C$2&amp;$D$2="当月MW","-",SUMIFS(INDIRECT($B$2&amp;$C$2&amp;$D$2),INDIRECT(AG$5),AG$6,サマリ_メンバ!$P$7:$P$446,$M154)))</f>
        <v>-</v>
      </c>
      <c r="AH154" s="281" t="str">
        <f ca="1">IF(ISBLANK($M154),"-",IF($C$2&amp;$D$2="当月MW","-",SUMIFS(INDIRECT($B$2&amp;$C$2&amp;$D$2),INDIRECT(AH$5),AH$6,サマリ_メンバ!$P$7:$P$446,$M154)))</f>
        <v>-</v>
      </c>
      <c r="AI154" s="60"/>
    </row>
    <row r="155" spans="1:35">
      <c r="A155" s="240">
        <f t="shared" si="14"/>
        <v>148</v>
      </c>
      <c r="B155" s="295" t="str">
        <f>IF(ISBLANK($M155),"",VLOOKUP($M155,サマリ_メンバ!$A$7:$Q$446,5,FALSE))</f>
        <v/>
      </c>
      <c r="C155" s="295" t="str">
        <f>IF(ISBLANK($M155),"",VLOOKUP($M155,サマリ_メンバ!$A$7:$Q$446,6,FALSE)&amp;"")</f>
        <v/>
      </c>
      <c r="D155" s="295" t="str">
        <f>IF(ISBLANK($M155),"",VLOOKUP($M155,サマリ_メンバ!$A$7:$Q$446,7,FALSE)&amp;"")</f>
        <v/>
      </c>
      <c r="E155" s="295" t="str">
        <f>IF(ISBLANK($M155),"",VLOOKUP($M155,サマリ_メンバ!$A$7:$Q$446,8,FALSE)&amp;"")</f>
        <v/>
      </c>
      <c r="F155" s="295" t="str">
        <f>IF(ISBLANK($M155),"",VLOOKUP($M155,サマリ_メンバ!$A$7:$Q$446,9,FALSE)&amp;"")</f>
        <v/>
      </c>
      <c r="G155" s="295" t="str">
        <f>IF(ISBLANK($M155),"",VLOOKUP($M155,サマリ_メンバ!$A$7:$Q$446,10,FALSE)&amp;"")</f>
        <v/>
      </c>
      <c r="H155" s="295" t="str">
        <f>IF(ISBLANK($M155),"",VLOOKUP($M155,サマリ_メンバ!$A$7:$Q$446,11,FALSE)&amp;"")</f>
        <v/>
      </c>
      <c r="I155" s="295" t="str">
        <f>IF(ISBLANK($M155),"",VLOOKUP($M155,サマリ_メンバ!$A$7:$Q$446,12,FALSE)&amp;"")</f>
        <v/>
      </c>
      <c r="J155" s="295" t="str">
        <f>IF(ISBLANK($M155),"",VLOOKUP($M155,サマリ_メンバ!$A$7:$Q$446,13,FALSE)&amp;"")</f>
        <v/>
      </c>
      <c r="K155" s="295" t="str">
        <f>IF(ISBLANK($M155),"",VLOOKUP($M155,サマリ_メンバ!$A$7:$Q$446,14,FALSE)&amp;"")</f>
        <v/>
      </c>
      <c r="L155" s="295" t="str">
        <f>IF(ISBLANK($M155),"",VLOOKUP($M155,サマリ_メンバ!$A$7:$Q$446,15,FALSE)&amp;"")</f>
        <v/>
      </c>
      <c r="M155" s="133"/>
      <c r="N155" s="295" t="str">
        <f>IF(ISBLANK($M155),"",VLOOKUP(M155,サマリ_メンバ!$A$7:$Q$446,17,FALSE))</f>
        <v/>
      </c>
      <c r="O155" s="72">
        <f t="shared" ca="1" si="15"/>
        <v>0</v>
      </c>
      <c r="P155" s="91"/>
      <c r="Q155" s="281" t="str">
        <f ca="1">IF(ISBLANK($M155),"-",IF($C$2&amp;$D$2="当月MW","-",SUMIFS(INDIRECT($B$2&amp;$C$2&amp;$D$2),INDIRECT(Q$5),Q$6,サマリ_メンバ!$P$7:$P$446,$M155)))</f>
        <v>-</v>
      </c>
      <c r="R155" s="281" t="str">
        <f ca="1">IF(ISBLANK($M155),"-",IF($C$2&amp;$D$2="当月MW","-",SUMIFS(INDIRECT($B$2&amp;$C$2&amp;$D$2),INDIRECT(R$5),R$6,サマリ_メンバ!$P$7:$P$446,$M155)))</f>
        <v>-</v>
      </c>
      <c r="S155" s="281" t="str">
        <f ca="1">IF(ISBLANK($M155),"-",IF($C$2&amp;$D$2="当月MW","-",SUMIFS(INDIRECT($B$2&amp;$C$2&amp;$D$2),INDIRECT(S$5),S$6,サマリ_メンバ!$P$7:$P$446,$M155)))</f>
        <v>-</v>
      </c>
      <c r="T155" s="281" t="str">
        <f ca="1">IF(ISBLANK($M155),"-",IF($C$2&amp;$D$2="当月MW","-",SUMIFS(INDIRECT($B$2&amp;$C$2&amp;$D$2),INDIRECT(T$5),T$6,サマリ_メンバ!$P$7:$P$446,$M155)))</f>
        <v>-</v>
      </c>
      <c r="U155" s="81"/>
      <c r="V155" s="281" t="str">
        <f ca="1">IF(ISBLANK($M155),"-",IF($C$2&amp;$D$2="当月MW","-",SUMIFS(INDIRECT($B$2&amp;$C$2&amp;$D$2),INDIRECT(V$5),V$6,サマリ_メンバ!$P$7:$P$446,$M155)))</f>
        <v>-</v>
      </c>
      <c r="W155" s="281" t="str">
        <f ca="1">IF(ISBLANK($M155),"-",IF($C$2&amp;$D$2="当月MW","-",SUMIFS(INDIRECT($B$2&amp;$C$2&amp;$D$2),INDIRECT(W$5),W$6,サマリ_メンバ!$P$7:$P$446,$M155)))</f>
        <v>-</v>
      </c>
      <c r="X155" s="281" t="str">
        <f ca="1">IF(ISBLANK($M155),"-",IF($C$2&amp;$D$2="当月MW","-",SUMIFS(INDIRECT($B$2&amp;$C$2&amp;$D$2),INDIRECT(X$5),X$6,サマリ_メンバ!$P$7:$P$446,$M155)))</f>
        <v>-</v>
      </c>
      <c r="Y155" s="281" t="str">
        <f ca="1">IF(ISBLANK($M155),"-",IF($C$2&amp;$D$2="当月MW","-",SUMIFS(INDIRECT($B$2&amp;$C$2&amp;$D$2),INDIRECT(Y$5),Y$6,サマリ_メンバ!$P$7:$P$446,$M155)))</f>
        <v>-</v>
      </c>
      <c r="Z155" s="281" t="str">
        <f ca="1">IF(ISBLANK($M155),"-",IF($C$2&amp;$D$2="当月MW","-",SUMIFS(INDIRECT($B$2&amp;$C$2&amp;$D$2),INDIRECT(Z$5),Z$6,サマリ_メンバ!$P$7:$P$446,$M155)))</f>
        <v>-</v>
      </c>
      <c r="AA155" s="281" t="str">
        <f ca="1">IF(ISBLANK($M155),"-",IF($C$2&amp;$D$2="当月MW","-",SUMIFS(INDIRECT($B$2&amp;$C$2&amp;$D$2),INDIRECT(AA$5),AA$6,サマリ_メンバ!$P$7:$P$446,$M155)))</f>
        <v>-</v>
      </c>
      <c r="AB155" s="281" t="str">
        <f ca="1">IF(ISBLANK($M155),"-",IF($C$2&amp;$D$2="当月MW","-",SUMIFS(INDIRECT($B$2&amp;$C$2&amp;$D$2),INDIRECT(AB$5),AB$6,サマリ_メンバ!$P$7:$P$446,$M155)))</f>
        <v>-</v>
      </c>
      <c r="AC155" s="281" t="str">
        <f ca="1">IF(ISBLANK($M155),"-",IF($C$2&amp;$D$2="当月MW","-",SUMIFS(INDIRECT($B$2&amp;$C$2&amp;$D$2),INDIRECT(AC$5),AC$6,サマリ_メンバ!$P$7:$P$446,$M155)))</f>
        <v>-</v>
      </c>
      <c r="AD155" s="281" t="str">
        <f ca="1">IF(ISBLANK($M155),"-",IF($C$2&amp;$D$2="当月MW","-",SUMIFS(INDIRECT($B$2&amp;$C$2&amp;$D$2),INDIRECT(AD$5),AD$6,サマリ_メンバ!$P$7:$P$446,$M155)))</f>
        <v>-</v>
      </c>
      <c r="AE155" s="281" t="str">
        <f ca="1">IF(ISBLANK($M155),"-",IF($C$2&amp;$D$2="当月MW","-",SUMIFS(INDIRECT($B$2&amp;$C$2&amp;$D$2),INDIRECT(AE$5),AE$6,サマリ_メンバ!$P$7:$P$446,$M155)))</f>
        <v>-</v>
      </c>
      <c r="AF155" s="281" t="str">
        <f ca="1">IF(ISBLANK($M155),"-",IF($C$2&amp;$D$2="当月MW","-",SUMIFS(INDIRECT($B$2&amp;$C$2&amp;$D$2),INDIRECT(AF$5),AF$6,サマリ_メンバ!$P$7:$P$446,$M155)))</f>
        <v>-</v>
      </c>
      <c r="AG155" s="281" t="str">
        <f ca="1">IF(ISBLANK($M155),"-",IF($C$2&amp;$D$2="当月MW","-",SUMIFS(INDIRECT($B$2&amp;$C$2&amp;$D$2),INDIRECT(AG$5),AG$6,サマリ_メンバ!$P$7:$P$446,$M155)))</f>
        <v>-</v>
      </c>
      <c r="AH155" s="281" t="str">
        <f ca="1">IF(ISBLANK($M155),"-",IF($C$2&amp;$D$2="当月MW","-",SUMIFS(INDIRECT($B$2&amp;$C$2&amp;$D$2),INDIRECT(AH$5),AH$6,サマリ_メンバ!$P$7:$P$446,$M155)))</f>
        <v>-</v>
      </c>
      <c r="AI155" s="60"/>
    </row>
    <row r="156" spans="1:35">
      <c r="A156" s="240">
        <f t="shared" si="14"/>
        <v>149</v>
      </c>
      <c r="B156" s="295" t="str">
        <f>IF(ISBLANK($M156),"",VLOOKUP($M156,サマリ_メンバ!$A$7:$Q$446,5,FALSE))</f>
        <v/>
      </c>
      <c r="C156" s="295" t="str">
        <f>IF(ISBLANK($M156),"",VLOOKUP($M156,サマリ_メンバ!$A$7:$Q$446,6,FALSE)&amp;"")</f>
        <v/>
      </c>
      <c r="D156" s="295" t="str">
        <f>IF(ISBLANK($M156),"",VLOOKUP($M156,サマリ_メンバ!$A$7:$Q$446,7,FALSE)&amp;"")</f>
        <v/>
      </c>
      <c r="E156" s="295" t="str">
        <f>IF(ISBLANK($M156),"",VLOOKUP($M156,サマリ_メンバ!$A$7:$Q$446,8,FALSE)&amp;"")</f>
        <v/>
      </c>
      <c r="F156" s="295" t="str">
        <f>IF(ISBLANK($M156),"",VLOOKUP($M156,サマリ_メンバ!$A$7:$Q$446,9,FALSE)&amp;"")</f>
        <v/>
      </c>
      <c r="G156" s="295" t="str">
        <f>IF(ISBLANK($M156),"",VLOOKUP($M156,サマリ_メンバ!$A$7:$Q$446,10,FALSE)&amp;"")</f>
        <v/>
      </c>
      <c r="H156" s="295" t="str">
        <f>IF(ISBLANK($M156),"",VLOOKUP($M156,サマリ_メンバ!$A$7:$Q$446,11,FALSE)&amp;"")</f>
        <v/>
      </c>
      <c r="I156" s="295" t="str">
        <f>IF(ISBLANK($M156),"",VLOOKUP($M156,サマリ_メンバ!$A$7:$Q$446,12,FALSE)&amp;"")</f>
        <v/>
      </c>
      <c r="J156" s="295" t="str">
        <f>IF(ISBLANK($M156),"",VLOOKUP($M156,サマリ_メンバ!$A$7:$Q$446,13,FALSE)&amp;"")</f>
        <v/>
      </c>
      <c r="K156" s="295" t="str">
        <f>IF(ISBLANK($M156),"",VLOOKUP($M156,サマリ_メンバ!$A$7:$Q$446,14,FALSE)&amp;"")</f>
        <v/>
      </c>
      <c r="L156" s="295" t="str">
        <f>IF(ISBLANK($M156),"",VLOOKUP($M156,サマリ_メンバ!$A$7:$Q$446,15,FALSE)&amp;"")</f>
        <v/>
      </c>
      <c r="M156" s="133"/>
      <c r="N156" s="295" t="str">
        <f>IF(ISBLANK($M156),"",VLOOKUP(M156,サマリ_メンバ!$A$7:$Q$446,17,FALSE))</f>
        <v/>
      </c>
      <c r="O156" s="72">
        <f t="shared" ca="1" si="15"/>
        <v>0</v>
      </c>
      <c r="P156" s="91"/>
      <c r="Q156" s="281" t="str">
        <f ca="1">IF(ISBLANK($M156),"-",IF($C$2&amp;$D$2="当月MW","-",SUMIFS(INDIRECT($B$2&amp;$C$2&amp;$D$2),INDIRECT(Q$5),Q$6,サマリ_メンバ!$P$7:$P$446,$M156)))</f>
        <v>-</v>
      </c>
      <c r="R156" s="281" t="str">
        <f ca="1">IF(ISBLANK($M156),"-",IF($C$2&amp;$D$2="当月MW","-",SUMIFS(INDIRECT($B$2&amp;$C$2&amp;$D$2),INDIRECT(R$5),R$6,サマリ_メンバ!$P$7:$P$446,$M156)))</f>
        <v>-</v>
      </c>
      <c r="S156" s="281" t="str">
        <f ca="1">IF(ISBLANK($M156),"-",IF($C$2&amp;$D$2="当月MW","-",SUMIFS(INDIRECT($B$2&amp;$C$2&amp;$D$2),INDIRECT(S$5),S$6,サマリ_メンバ!$P$7:$P$446,$M156)))</f>
        <v>-</v>
      </c>
      <c r="T156" s="281" t="str">
        <f ca="1">IF(ISBLANK($M156),"-",IF($C$2&amp;$D$2="当月MW","-",SUMIFS(INDIRECT($B$2&amp;$C$2&amp;$D$2),INDIRECT(T$5),T$6,サマリ_メンバ!$P$7:$P$446,$M156)))</f>
        <v>-</v>
      </c>
      <c r="U156" s="81"/>
      <c r="V156" s="281" t="str">
        <f ca="1">IF(ISBLANK($M156),"-",IF($C$2&amp;$D$2="当月MW","-",SUMIFS(INDIRECT($B$2&amp;$C$2&amp;$D$2),INDIRECT(V$5),V$6,サマリ_メンバ!$P$7:$P$446,$M156)))</f>
        <v>-</v>
      </c>
      <c r="W156" s="281" t="str">
        <f ca="1">IF(ISBLANK($M156),"-",IF($C$2&amp;$D$2="当月MW","-",SUMIFS(INDIRECT($B$2&amp;$C$2&amp;$D$2),INDIRECT(W$5),W$6,サマリ_メンバ!$P$7:$P$446,$M156)))</f>
        <v>-</v>
      </c>
      <c r="X156" s="281" t="str">
        <f ca="1">IF(ISBLANK($M156),"-",IF($C$2&amp;$D$2="当月MW","-",SUMIFS(INDIRECT($B$2&amp;$C$2&amp;$D$2),INDIRECT(X$5),X$6,サマリ_メンバ!$P$7:$P$446,$M156)))</f>
        <v>-</v>
      </c>
      <c r="Y156" s="281" t="str">
        <f ca="1">IF(ISBLANK($M156),"-",IF($C$2&amp;$D$2="当月MW","-",SUMIFS(INDIRECT($B$2&amp;$C$2&amp;$D$2),INDIRECT(Y$5),Y$6,サマリ_メンバ!$P$7:$P$446,$M156)))</f>
        <v>-</v>
      </c>
      <c r="Z156" s="281" t="str">
        <f ca="1">IF(ISBLANK($M156),"-",IF($C$2&amp;$D$2="当月MW","-",SUMIFS(INDIRECT($B$2&amp;$C$2&amp;$D$2),INDIRECT(Z$5),Z$6,サマリ_メンバ!$P$7:$P$446,$M156)))</f>
        <v>-</v>
      </c>
      <c r="AA156" s="281" t="str">
        <f ca="1">IF(ISBLANK($M156),"-",IF($C$2&amp;$D$2="当月MW","-",SUMIFS(INDIRECT($B$2&amp;$C$2&amp;$D$2),INDIRECT(AA$5),AA$6,サマリ_メンバ!$P$7:$P$446,$M156)))</f>
        <v>-</v>
      </c>
      <c r="AB156" s="281" t="str">
        <f ca="1">IF(ISBLANK($M156),"-",IF($C$2&amp;$D$2="当月MW","-",SUMIFS(INDIRECT($B$2&amp;$C$2&amp;$D$2),INDIRECT(AB$5),AB$6,サマリ_メンバ!$P$7:$P$446,$M156)))</f>
        <v>-</v>
      </c>
      <c r="AC156" s="281" t="str">
        <f ca="1">IF(ISBLANK($M156),"-",IF($C$2&amp;$D$2="当月MW","-",SUMIFS(INDIRECT($B$2&amp;$C$2&amp;$D$2),INDIRECT(AC$5),AC$6,サマリ_メンバ!$P$7:$P$446,$M156)))</f>
        <v>-</v>
      </c>
      <c r="AD156" s="281" t="str">
        <f ca="1">IF(ISBLANK($M156),"-",IF($C$2&amp;$D$2="当月MW","-",SUMIFS(INDIRECT($B$2&amp;$C$2&amp;$D$2),INDIRECT(AD$5),AD$6,サマリ_メンバ!$P$7:$P$446,$M156)))</f>
        <v>-</v>
      </c>
      <c r="AE156" s="281" t="str">
        <f ca="1">IF(ISBLANK($M156),"-",IF($C$2&amp;$D$2="当月MW","-",SUMIFS(INDIRECT($B$2&amp;$C$2&amp;$D$2),INDIRECT(AE$5),AE$6,サマリ_メンバ!$P$7:$P$446,$M156)))</f>
        <v>-</v>
      </c>
      <c r="AF156" s="281" t="str">
        <f ca="1">IF(ISBLANK($M156),"-",IF($C$2&amp;$D$2="当月MW","-",SUMIFS(INDIRECT($B$2&amp;$C$2&amp;$D$2),INDIRECT(AF$5),AF$6,サマリ_メンバ!$P$7:$P$446,$M156)))</f>
        <v>-</v>
      </c>
      <c r="AG156" s="281" t="str">
        <f ca="1">IF(ISBLANK($M156),"-",IF($C$2&amp;$D$2="当月MW","-",SUMIFS(INDIRECT($B$2&amp;$C$2&amp;$D$2),INDIRECT(AG$5),AG$6,サマリ_メンバ!$P$7:$P$446,$M156)))</f>
        <v>-</v>
      </c>
      <c r="AH156" s="281" t="str">
        <f ca="1">IF(ISBLANK($M156),"-",IF($C$2&amp;$D$2="当月MW","-",SUMIFS(INDIRECT($B$2&amp;$C$2&amp;$D$2),INDIRECT(AH$5),AH$6,サマリ_メンバ!$P$7:$P$446,$M156)))</f>
        <v>-</v>
      </c>
      <c r="AI156" s="60"/>
    </row>
    <row r="157" spans="1:35">
      <c r="A157" s="240">
        <f t="shared" si="14"/>
        <v>150</v>
      </c>
      <c r="B157" s="295" t="str">
        <f>IF(ISBLANK($M157),"",VLOOKUP($M157,サマリ_メンバ!$A$7:$Q$446,5,FALSE))</f>
        <v/>
      </c>
      <c r="C157" s="295" t="str">
        <f>IF(ISBLANK($M157),"",VLOOKUP($M157,サマリ_メンバ!$A$7:$Q$446,6,FALSE)&amp;"")</f>
        <v/>
      </c>
      <c r="D157" s="295" t="str">
        <f>IF(ISBLANK($M157),"",VLOOKUP($M157,サマリ_メンバ!$A$7:$Q$446,7,FALSE)&amp;"")</f>
        <v/>
      </c>
      <c r="E157" s="295" t="str">
        <f>IF(ISBLANK($M157),"",VLOOKUP($M157,サマリ_メンバ!$A$7:$Q$446,8,FALSE)&amp;"")</f>
        <v/>
      </c>
      <c r="F157" s="295" t="str">
        <f>IF(ISBLANK($M157),"",VLOOKUP($M157,サマリ_メンバ!$A$7:$Q$446,9,FALSE)&amp;"")</f>
        <v/>
      </c>
      <c r="G157" s="295" t="str">
        <f>IF(ISBLANK($M157),"",VLOOKUP($M157,サマリ_メンバ!$A$7:$Q$446,10,FALSE)&amp;"")</f>
        <v/>
      </c>
      <c r="H157" s="295" t="str">
        <f>IF(ISBLANK($M157),"",VLOOKUP($M157,サマリ_メンバ!$A$7:$Q$446,11,FALSE)&amp;"")</f>
        <v/>
      </c>
      <c r="I157" s="295" t="str">
        <f>IF(ISBLANK($M157),"",VLOOKUP($M157,サマリ_メンバ!$A$7:$Q$446,12,FALSE)&amp;"")</f>
        <v/>
      </c>
      <c r="J157" s="295" t="str">
        <f>IF(ISBLANK($M157),"",VLOOKUP($M157,サマリ_メンバ!$A$7:$Q$446,13,FALSE)&amp;"")</f>
        <v/>
      </c>
      <c r="K157" s="295" t="str">
        <f>IF(ISBLANK($M157),"",VLOOKUP($M157,サマリ_メンバ!$A$7:$Q$446,14,FALSE)&amp;"")</f>
        <v/>
      </c>
      <c r="L157" s="295" t="str">
        <f>IF(ISBLANK($M157),"",VLOOKUP($M157,サマリ_メンバ!$A$7:$Q$446,15,FALSE)&amp;"")</f>
        <v/>
      </c>
      <c r="M157" s="133"/>
      <c r="N157" s="295" t="str">
        <f>IF(ISBLANK($M157),"",VLOOKUP(M157,サマリ_メンバ!$A$7:$Q$446,17,FALSE))</f>
        <v/>
      </c>
      <c r="O157" s="72">
        <f t="shared" ca="1" si="15"/>
        <v>0</v>
      </c>
      <c r="P157" s="91"/>
      <c r="Q157" s="281" t="str">
        <f ca="1">IF(ISBLANK($M157),"-",IF($C$2&amp;$D$2="当月MW","-",SUMIFS(INDIRECT($B$2&amp;$C$2&amp;$D$2),INDIRECT(Q$5),Q$6,サマリ_メンバ!$P$7:$P$446,$M157)))</f>
        <v>-</v>
      </c>
      <c r="R157" s="281" t="str">
        <f ca="1">IF(ISBLANK($M157),"-",IF($C$2&amp;$D$2="当月MW","-",SUMIFS(INDIRECT($B$2&amp;$C$2&amp;$D$2),INDIRECT(R$5),R$6,サマリ_メンバ!$P$7:$P$446,$M157)))</f>
        <v>-</v>
      </c>
      <c r="S157" s="281" t="str">
        <f ca="1">IF(ISBLANK($M157),"-",IF($C$2&amp;$D$2="当月MW","-",SUMIFS(INDIRECT($B$2&amp;$C$2&amp;$D$2),INDIRECT(S$5),S$6,サマリ_メンバ!$P$7:$P$446,$M157)))</f>
        <v>-</v>
      </c>
      <c r="T157" s="281" t="str">
        <f ca="1">IF(ISBLANK($M157),"-",IF($C$2&amp;$D$2="当月MW","-",SUMIFS(INDIRECT($B$2&amp;$C$2&amp;$D$2),INDIRECT(T$5),T$6,サマリ_メンバ!$P$7:$P$446,$M157)))</f>
        <v>-</v>
      </c>
      <c r="U157" s="81"/>
      <c r="V157" s="281" t="str">
        <f ca="1">IF(ISBLANK($M157),"-",IF($C$2&amp;$D$2="当月MW","-",SUMIFS(INDIRECT($B$2&amp;$C$2&amp;$D$2),INDIRECT(V$5),V$6,サマリ_メンバ!$P$7:$P$446,$M157)))</f>
        <v>-</v>
      </c>
      <c r="W157" s="281" t="str">
        <f ca="1">IF(ISBLANK($M157),"-",IF($C$2&amp;$D$2="当月MW","-",SUMIFS(INDIRECT($B$2&amp;$C$2&amp;$D$2),INDIRECT(W$5),W$6,サマリ_メンバ!$P$7:$P$446,$M157)))</f>
        <v>-</v>
      </c>
      <c r="X157" s="281" t="str">
        <f ca="1">IF(ISBLANK($M157),"-",IF($C$2&amp;$D$2="当月MW","-",SUMIFS(INDIRECT($B$2&amp;$C$2&amp;$D$2),INDIRECT(X$5),X$6,サマリ_メンバ!$P$7:$P$446,$M157)))</f>
        <v>-</v>
      </c>
      <c r="Y157" s="281" t="str">
        <f ca="1">IF(ISBLANK($M157),"-",IF($C$2&amp;$D$2="当月MW","-",SUMIFS(INDIRECT($B$2&amp;$C$2&amp;$D$2),INDIRECT(Y$5),Y$6,サマリ_メンバ!$P$7:$P$446,$M157)))</f>
        <v>-</v>
      </c>
      <c r="Z157" s="281" t="str">
        <f ca="1">IF(ISBLANK($M157),"-",IF($C$2&amp;$D$2="当月MW","-",SUMIFS(INDIRECT($B$2&amp;$C$2&amp;$D$2),INDIRECT(Z$5),Z$6,サマリ_メンバ!$P$7:$P$446,$M157)))</f>
        <v>-</v>
      </c>
      <c r="AA157" s="281" t="str">
        <f ca="1">IF(ISBLANK($M157),"-",IF($C$2&amp;$D$2="当月MW","-",SUMIFS(INDIRECT($B$2&amp;$C$2&amp;$D$2),INDIRECT(AA$5),AA$6,サマリ_メンバ!$P$7:$P$446,$M157)))</f>
        <v>-</v>
      </c>
      <c r="AB157" s="281" t="str">
        <f ca="1">IF(ISBLANK($M157),"-",IF($C$2&amp;$D$2="当月MW","-",SUMIFS(INDIRECT($B$2&amp;$C$2&amp;$D$2),INDIRECT(AB$5),AB$6,サマリ_メンバ!$P$7:$P$446,$M157)))</f>
        <v>-</v>
      </c>
      <c r="AC157" s="281" t="str">
        <f ca="1">IF(ISBLANK($M157),"-",IF($C$2&amp;$D$2="当月MW","-",SUMIFS(INDIRECT($B$2&amp;$C$2&amp;$D$2),INDIRECT(AC$5),AC$6,サマリ_メンバ!$P$7:$P$446,$M157)))</f>
        <v>-</v>
      </c>
      <c r="AD157" s="281" t="str">
        <f ca="1">IF(ISBLANK($M157),"-",IF($C$2&amp;$D$2="当月MW","-",SUMIFS(INDIRECT($B$2&amp;$C$2&amp;$D$2),INDIRECT(AD$5),AD$6,サマリ_メンバ!$P$7:$P$446,$M157)))</f>
        <v>-</v>
      </c>
      <c r="AE157" s="281" t="str">
        <f ca="1">IF(ISBLANK($M157),"-",IF($C$2&amp;$D$2="当月MW","-",SUMIFS(INDIRECT($B$2&amp;$C$2&amp;$D$2),INDIRECT(AE$5),AE$6,サマリ_メンバ!$P$7:$P$446,$M157)))</f>
        <v>-</v>
      </c>
      <c r="AF157" s="281" t="str">
        <f ca="1">IF(ISBLANK($M157),"-",IF($C$2&amp;$D$2="当月MW","-",SUMIFS(INDIRECT($B$2&amp;$C$2&amp;$D$2),INDIRECT(AF$5),AF$6,サマリ_メンバ!$P$7:$P$446,$M157)))</f>
        <v>-</v>
      </c>
      <c r="AG157" s="281" t="str">
        <f ca="1">IF(ISBLANK($M157),"-",IF($C$2&amp;$D$2="当月MW","-",SUMIFS(INDIRECT($B$2&amp;$C$2&amp;$D$2),INDIRECT(AG$5),AG$6,サマリ_メンバ!$P$7:$P$446,$M157)))</f>
        <v>-</v>
      </c>
      <c r="AH157" s="281" t="str">
        <f ca="1">IF(ISBLANK($M157),"-",IF($C$2&amp;$D$2="当月MW","-",SUMIFS(INDIRECT($B$2&amp;$C$2&amp;$D$2),INDIRECT(AH$5),AH$6,サマリ_メンバ!$P$7:$P$446,$M157)))</f>
        <v>-</v>
      </c>
      <c r="AI157" s="60"/>
    </row>
    <row r="158" spans="1:35">
      <c r="A158" s="240">
        <f t="shared" si="14"/>
        <v>151</v>
      </c>
      <c r="B158" s="295" t="str">
        <f>IF(ISBLANK($M158),"",VLOOKUP($M158,サマリ_メンバ!$A$7:$Q$446,5,FALSE))</f>
        <v/>
      </c>
      <c r="C158" s="295" t="str">
        <f>IF(ISBLANK($M158),"",VLOOKUP($M158,サマリ_メンバ!$A$7:$Q$446,6,FALSE)&amp;"")</f>
        <v/>
      </c>
      <c r="D158" s="295" t="str">
        <f>IF(ISBLANK($M158),"",VLOOKUP($M158,サマリ_メンバ!$A$7:$Q$446,7,FALSE)&amp;"")</f>
        <v/>
      </c>
      <c r="E158" s="295" t="str">
        <f>IF(ISBLANK($M158),"",VLOOKUP($M158,サマリ_メンバ!$A$7:$Q$446,8,FALSE)&amp;"")</f>
        <v/>
      </c>
      <c r="F158" s="295" t="str">
        <f>IF(ISBLANK($M158),"",VLOOKUP($M158,サマリ_メンバ!$A$7:$Q$446,9,FALSE)&amp;"")</f>
        <v/>
      </c>
      <c r="G158" s="295" t="str">
        <f>IF(ISBLANK($M158),"",VLOOKUP($M158,サマリ_メンバ!$A$7:$Q$446,10,FALSE)&amp;"")</f>
        <v/>
      </c>
      <c r="H158" s="295" t="str">
        <f>IF(ISBLANK($M158),"",VLOOKUP($M158,サマリ_メンバ!$A$7:$Q$446,11,FALSE)&amp;"")</f>
        <v/>
      </c>
      <c r="I158" s="295" t="str">
        <f>IF(ISBLANK($M158),"",VLOOKUP($M158,サマリ_メンバ!$A$7:$Q$446,12,FALSE)&amp;"")</f>
        <v/>
      </c>
      <c r="J158" s="295" t="str">
        <f>IF(ISBLANK($M158),"",VLOOKUP($M158,サマリ_メンバ!$A$7:$Q$446,13,FALSE)&amp;"")</f>
        <v/>
      </c>
      <c r="K158" s="295" t="str">
        <f>IF(ISBLANK($M158),"",VLOOKUP($M158,サマリ_メンバ!$A$7:$Q$446,14,FALSE)&amp;"")</f>
        <v/>
      </c>
      <c r="L158" s="295" t="str">
        <f>IF(ISBLANK($M158),"",VLOOKUP($M158,サマリ_メンバ!$A$7:$Q$446,15,FALSE)&amp;"")</f>
        <v/>
      </c>
      <c r="M158" s="133"/>
      <c r="N158" s="295" t="str">
        <f>IF(ISBLANK($M158),"",VLOOKUP(M158,サマリ_メンバ!$A$7:$Q$446,17,FALSE))</f>
        <v/>
      </c>
      <c r="O158" s="72">
        <f t="shared" ca="1" si="15"/>
        <v>0</v>
      </c>
      <c r="P158" s="91"/>
      <c r="Q158" s="281" t="str">
        <f ca="1">IF(ISBLANK($M158),"-",IF($C$2&amp;$D$2="当月MW","-",SUMIFS(INDIRECT($B$2&amp;$C$2&amp;$D$2),INDIRECT(Q$5),Q$6,サマリ_メンバ!$P$7:$P$446,$M158)))</f>
        <v>-</v>
      </c>
      <c r="R158" s="281" t="str">
        <f ca="1">IF(ISBLANK($M158),"-",IF($C$2&amp;$D$2="当月MW","-",SUMIFS(INDIRECT($B$2&amp;$C$2&amp;$D$2),INDIRECT(R$5),R$6,サマリ_メンバ!$P$7:$P$446,$M158)))</f>
        <v>-</v>
      </c>
      <c r="S158" s="281" t="str">
        <f ca="1">IF(ISBLANK($M158),"-",IF($C$2&amp;$D$2="当月MW","-",SUMIFS(INDIRECT($B$2&amp;$C$2&amp;$D$2),INDIRECT(S$5),S$6,サマリ_メンバ!$P$7:$P$446,$M158)))</f>
        <v>-</v>
      </c>
      <c r="T158" s="281" t="str">
        <f ca="1">IF(ISBLANK($M158),"-",IF($C$2&amp;$D$2="当月MW","-",SUMIFS(INDIRECT($B$2&amp;$C$2&amp;$D$2),INDIRECT(T$5),T$6,サマリ_メンバ!$P$7:$P$446,$M158)))</f>
        <v>-</v>
      </c>
      <c r="U158" s="81"/>
      <c r="V158" s="281" t="str">
        <f ca="1">IF(ISBLANK($M158),"-",IF($C$2&amp;$D$2="当月MW","-",SUMIFS(INDIRECT($B$2&amp;$C$2&amp;$D$2),INDIRECT(V$5),V$6,サマリ_メンバ!$P$7:$P$446,$M158)))</f>
        <v>-</v>
      </c>
      <c r="W158" s="281" t="str">
        <f ca="1">IF(ISBLANK($M158),"-",IF($C$2&amp;$D$2="当月MW","-",SUMIFS(INDIRECT($B$2&amp;$C$2&amp;$D$2),INDIRECT(W$5),W$6,サマリ_メンバ!$P$7:$P$446,$M158)))</f>
        <v>-</v>
      </c>
      <c r="X158" s="281" t="str">
        <f ca="1">IF(ISBLANK($M158),"-",IF($C$2&amp;$D$2="当月MW","-",SUMIFS(INDIRECT($B$2&amp;$C$2&amp;$D$2),INDIRECT(X$5),X$6,サマリ_メンバ!$P$7:$P$446,$M158)))</f>
        <v>-</v>
      </c>
      <c r="Y158" s="281" t="str">
        <f ca="1">IF(ISBLANK($M158),"-",IF($C$2&amp;$D$2="当月MW","-",SUMIFS(INDIRECT($B$2&amp;$C$2&amp;$D$2),INDIRECT(Y$5),Y$6,サマリ_メンバ!$P$7:$P$446,$M158)))</f>
        <v>-</v>
      </c>
      <c r="Z158" s="281" t="str">
        <f ca="1">IF(ISBLANK($M158),"-",IF($C$2&amp;$D$2="当月MW","-",SUMIFS(INDIRECT($B$2&amp;$C$2&amp;$D$2),INDIRECT(Z$5),Z$6,サマリ_メンバ!$P$7:$P$446,$M158)))</f>
        <v>-</v>
      </c>
      <c r="AA158" s="281" t="str">
        <f ca="1">IF(ISBLANK($M158),"-",IF($C$2&amp;$D$2="当月MW","-",SUMIFS(INDIRECT($B$2&amp;$C$2&amp;$D$2),INDIRECT(AA$5),AA$6,サマリ_メンバ!$P$7:$P$446,$M158)))</f>
        <v>-</v>
      </c>
      <c r="AB158" s="281" t="str">
        <f ca="1">IF(ISBLANK($M158),"-",IF($C$2&amp;$D$2="当月MW","-",SUMIFS(INDIRECT($B$2&amp;$C$2&amp;$D$2),INDIRECT(AB$5),AB$6,サマリ_メンバ!$P$7:$P$446,$M158)))</f>
        <v>-</v>
      </c>
      <c r="AC158" s="281" t="str">
        <f ca="1">IF(ISBLANK($M158),"-",IF($C$2&amp;$D$2="当月MW","-",SUMIFS(INDIRECT($B$2&amp;$C$2&amp;$D$2),INDIRECT(AC$5),AC$6,サマリ_メンバ!$P$7:$P$446,$M158)))</f>
        <v>-</v>
      </c>
      <c r="AD158" s="281" t="str">
        <f ca="1">IF(ISBLANK($M158),"-",IF($C$2&amp;$D$2="当月MW","-",SUMIFS(INDIRECT($B$2&amp;$C$2&amp;$D$2),INDIRECT(AD$5),AD$6,サマリ_メンバ!$P$7:$P$446,$M158)))</f>
        <v>-</v>
      </c>
      <c r="AE158" s="281" t="str">
        <f ca="1">IF(ISBLANK($M158),"-",IF($C$2&amp;$D$2="当月MW","-",SUMIFS(INDIRECT($B$2&amp;$C$2&amp;$D$2),INDIRECT(AE$5),AE$6,サマリ_メンバ!$P$7:$P$446,$M158)))</f>
        <v>-</v>
      </c>
      <c r="AF158" s="281" t="str">
        <f ca="1">IF(ISBLANK($M158),"-",IF($C$2&amp;$D$2="当月MW","-",SUMIFS(INDIRECT($B$2&amp;$C$2&amp;$D$2),INDIRECT(AF$5),AF$6,サマリ_メンバ!$P$7:$P$446,$M158)))</f>
        <v>-</v>
      </c>
      <c r="AG158" s="281" t="str">
        <f ca="1">IF(ISBLANK($M158),"-",IF($C$2&amp;$D$2="当月MW","-",SUMIFS(INDIRECT($B$2&amp;$C$2&amp;$D$2),INDIRECT(AG$5),AG$6,サマリ_メンバ!$P$7:$P$446,$M158)))</f>
        <v>-</v>
      </c>
      <c r="AH158" s="281" t="str">
        <f ca="1">IF(ISBLANK($M158),"-",IF($C$2&amp;$D$2="当月MW","-",SUMIFS(INDIRECT($B$2&amp;$C$2&amp;$D$2),INDIRECT(AH$5),AH$6,サマリ_メンバ!$P$7:$P$446,$M158)))</f>
        <v>-</v>
      </c>
      <c r="AI158" s="60"/>
    </row>
    <row r="159" spans="1:35">
      <c r="A159" s="240">
        <f t="shared" si="14"/>
        <v>152</v>
      </c>
      <c r="B159" s="295" t="str">
        <f>IF(ISBLANK($M159),"",VLOOKUP($M159,サマリ_メンバ!$A$7:$Q$446,5,FALSE))</f>
        <v/>
      </c>
      <c r="C159" s="295" t="str">
        <f>IF(ISBLANK($M159),"",VLOOKUP($M159,サマリ_メンバ!$A$7:$Q$446,6,FALSE)&amp;"")</f>
        <v/>
      </c>
      <c r="D159" s="295" t="str">
        <f>IF(ISBLANK($M159),"",VLOOKUP($M159,サマリ_メンバ!$A$7:$Q$446,7,FALSE)&amp;"")</f>
        <v/>
      </c>
      <c r="E159" s="295" t="str">
        <f>IF(ISBLANK($M159),"",VLOOKUP($M159,サマリ_メンバ!$A$7:$Q$446,8,FALSE)&amp;"")</f>
        <v/>
      </c>
      <c r="F159" s="295" t="str">
        <f>IF(ISBLANK($M159),"",VLOOKUP($M159,サマリ_メンバ!$A$7:$Q$446,9,FALSE)&amp;"")</f>
        <v/>
      </c>
      <c r="G159" s="295" t="str">
        <f>IF(ISBLANK($M159),"",VLOOKUP($M159,サマリ_メンバ!$A$7:$Q$446,10,FALSE)&amp;"")</f>
        <v/>
      </c>
      <c r="H159" s="295" t="str">
        <f>IF(ISBLANK($M159),"",VLOOKUP($M159,サマリ_メンバ!$A$7:$Q$446,11,FALSE)&amp;"")</f>
        <v/>
      </c>
      <c r="I159" s="295" t="str">
        <f>IF(ISBLANK($M159),"",VLOOKUP($M159,サマリ_メンバ!$A$7:$Q$446,12,FALSE)&amp;"")</f>
        <v/>
      </c>
      <c r="J159" s="295" t="str">
        <f>IF(ISBLANK($M159),"",VLOOKUP($M159,サマリ_メンバ!$A$7:$Q$446,13,FALSE)&amp;"")</f>
        <v/>
      </c>
      <c r="K159" s="295" t="str">
        <f>IF(ISBLANK($M159),"",VLOOKUP($M159,サマリ_メンバ!$A$7:$Q$446,14,FALSE)&amp;"")</f>
        <v/>
      </c>
      <c r="L159" s="295" t="str">
        <f>IF(ISBLANK($M159),"",VLOOKUP($M159,サマリ_メンバ!$A$7:$Q$446,15,FALSE)&amp;"")</f>
        <v/>
      </c>
      <c r="M159" s="133"/>
      <c r="N159" s="295" t="str">
        <f>IF(ISBLANK($M159),"",VLOOKUP(M159,サマリ_メンバ!$A$7:$Q$446,17,FALSE))</f>
        <v/>
      </c>
      <c r="O159" s="72">
        <f t="shared" ca="1" si="15"/>
        <v>0</v>
      </c>
      <c r="P159" s="91"/>
      <c r="Q159" s="281" t="str">
        <f ca="1">IF(ISBLANK($M159),"-",IF($C$2&amp;$D$2="当月MW","-",SUMIFS(INDIRECT($B$2&amp;$C$2&amp;$D$2),INDIRECT(Q$5),Q$6,サマリ_メンバ!$P$7:$P$446,$M159)))</f>
        <v>-</v>
      </c>
      <c r="R159" s="281" t="str">
        <f ca="1">IF(ISBLANK($M159),"-",IF($C$2&amp;$D$2="当月MW","-",SUMIFS(INDIRECT($B$2&amp;$C$2&amp;$D$2),INDIRECT(R$5),R$6,サマリ_メンバ!$P$7:$P$446,$M159)))</f>
        <v>-</v>
      </c>
      <c r="S159" s="281" t="str">
        <f ca="1">IF(ISBLANK($M159),"-",IF($C$2&amp;$D$2="当月MW","-",SUMIFS(INDIRECT($B$2&amp;$C$2&amp;$D$2),INDIRECT(S$5),S$6,サマリ_メンバ!$P$7:$P$446,$M159)))</f>
        <v>-</v>
      </c>
      <c r="T159" s="281" t="str">
        <f ca="1">IF(ISBLANK($M159),"-",IF($C$2&amp;$D$2="当月MW","-",SUMIFS(INDIRECT($B$2&amp;$C$2&amp;$D$2),INDIRECT(T$5),T$6,サマリ_メンバ!$P$7:$P$446,$M159)))</f>
        <v>-</v>
      </c>
      <c r="U159" s="81"/>
      <c r="V159" s="281" t="str">
        <f ca="1">IF(ISBLANK($M159),"-",IF($C$2&amp;$D$2="当月MW","-",SUMIFS(INDIRECT($B$2&amp;$C$2&amp;$D$2),INDIRECT(V$5),V$6,サマリ_メンバ!$P$7:$P$446,$M159)))</f>
        <v>-</v>
      </c>
      <c r="W159" s="281" t="str">
        <f ca="1">IF(ISBLANK($M159),"-",IF($C$2&amp;$D$2="当月MW","-",SUMIFS(INDIRECT($B$2&amp;$C$2&amp;$D$2),INDIRECT(W$5),W$6,サマリ_メンバ!$P$7:$P$446,$M159)))</f>
        <v>-</v>
      </c>
      <c r="X159" s="281" t="str">
        <f ca="1">IF(ISBLANK($M159),"-",IF($C$2&amp;$D$2="当月MW","-",SUMIFS(INDIRECT($B$2&amp;$C$2&amp;$D$2),INDIRECT(X$5),X$6,サマリ_メンバ!$P$7:$P$446,$M159)))</f>
        <v>-</v>
      </c>
      <c r="Y159" s="281" t="str">
        <f ca="1">IF(ISBLANK($M159),"-",IF($C$2&amp;$D$2="当月MW","-",SUMIFS(INDIRECT($B$2&amp;$C$2&amp;$D$2),INDIRECT(Y$5),Y$6,サマリ_メンバ!$P$7:$P$446,$M159)))</f>
        <v>-</v>
      </c>
      <c r="Z159" s="281" t="str">
        <f ca="1">IF(ISBLANK($M159),"-",IF($C$2&amp;$D$2="当月MW","-",SUMIFS(INDIRECT($B$2&amp;$C$2&amp;$D$2),INDIRECT(Z$5),Z$6,サマリ_メンバ!$P$7:$P$446,$M159)))</f>
        <v>-</v>
      </c>
      <c r="AA159" s="281" t="str">
        <f ca="1">IF(ISBLANK($M159),"-",IF($C$2&amp;$D$2="当月MW","-",SUMIFS(INDIRECT($B$2&amp;$C$2&amp;$D$2),INDIRECT(AA$5),AA$6,サマリ_メンバ!$P$7:$P$446,$M159)))</f>
        <v>-</v>
      </c>
      <c r="AB159" s="281" t="str">
        <f ca="1">IF(ISBLANK($M159),"-",IF($C$2&amp;$D$2="当月MW","-",SUMIFS(INDIRECT($B$2&amp;$C$2&amp;$D$2),INDIRECT(AB$5),AB$6,サマリ_メンバ!$P$7:$P$446,$M159)))</f>
        <v>-</v>
      </c>
      <c r="AC159" s="281" t="str">
        <f ca="1">IF(ISBLANK($M159),"-",IF($C$2&amp;$D$2="当月MW","-",SUMIFS(INDIRECT($B$2&amp;$C$2&amp;$D$2),INDIRECT(AC$5),AC$6,サマリ_メンバ!$P$7:$P$446,$M159)))</f>
        <v>-</v>
      </c>
      <c r="AD159" s="281" t="str">
        <f ca="1">IF(ISBLANK($M159),"-",IF($C$2&amp;$D$2="当月MW","-",SUMIFS(INDIRECT($B$2&amp;$C$2&amp;$D$2),INDIRECT(AD$5),AD$6,サマリ_メンバ!$P$7:$P$446,$M159)))</f>
        <v>-</v>
      </c>
      <c r="AE159" s="281" t="str">
        <f ca="1">IF(ISBLANK($M159),"-",IF($C$2&amp;$D$2="当月MW","-",SUMIFS(INDIRECT($B$2&amp;$C$2&amp;$D$2),INDIRECT(AE$5),AE$6,サマリ_メンバ!$P$7:$P$446,$M159)))</f>
        <v>-</v>
      </c>
      <c r="AF159" s="281" t="str">
        <f ca="1">IF(ISBLANK($M159),"-",IF($C$2&amp;$D$2="当月MW","-",SUMIFS(INDIRECT($B$2&amp;$C$2&amp;$D$2),INDIRECT(AF$5),AF$6,サマリ_メンバ!$P$7:$P$446,$M159)))</f>
        <v>-</v>
      </c>
      <c r="AG159" s="281" t="str">
        <f ca="1">IF(ISBLANK($M159),"-",IF($C$2&amp;$D$2="当月MW","-",SUMIFS(INDIRECT($B$2&amp;$C$2&amp;$D$2),INDIRECT(AG$5),AG$6,サマリ_メンバ!$P$7:$P$446,$M159)))</f>
        <v>-</v>
      </c>
      <c r="AH159" s="281" t="str">
        <f ca="1">IF(ISBLANK($M159),"-",IF($C$2&amp;$D$2="当月MW","-",SUMIFS(INDIRECT($B$2&amp;$C$2&amp;$D$2),INDIRECT(AH$5),AH$6,サマリ_メンバ!$P$7:$P$446,$M159)))</f>
        <v>-</v>
      </c>
      <c r="AI159" s="60"/>
    </row>
    <row r="160" spans="1:35">
      <c r="A160" s="240">
        <f t="shared" si="14"/>
        <v>153</v>
      </c>
      <c r="B160" s="295" t="str">
        <f>IF(ISBLANK($M160),"",VLOOKUP($M160,サマリ_メンバ!$A$7:$Q$446,5,FALSE))</f>
        <v/>
      </c>
      <c r="C160" s="295" t="str">
        <f>IF(ISBLANK($M160),"",VLOOKUP($M160,サマリ_メンバ!$A$7:$Q$446,6,FALSE)&amp;"")</f>
        <v/>
      </c>
      <c r="D160" s="295" t="str">
        <f>IF(ISBLANK($M160),"",VLOOKUP($M160,サマリ_メンバ!$A$7:$Q$446,7,FALSE)&amp;"")</f>
        <v/>
      </c>
      <c r="E160" s="295" t="str">
        <f>IF(ISBLANK($M160),"",VLOOKUP($M160,サマリ_メンバ!$A$7:$Q$446,8,FALSE)&amp;"")</f>
        <v/>
      </c>
      <c r="F160" s="295" t="str">
        <f>IF(ISBLANK($M160),"",VLOOKUP($M160,サマリ_メンバ!$A$7:$Q$446,9,FALSE)&amp;"")</f>
        <v/>
      </c>
      <c r="G160" s="295" t="str">
        <f>IF(ISBLANK($M160),"",VLOOKUP($M160,サマリ_メンバ!$A$7:$Q$446,10,FALSE)&amp;"")</f>
        <v/>
      </c>
      <c r="H160" s="295" t="str">
        <f>IF(ISBLANK($M160),"",VLOOKUP($M160,サマリ_メンバ!$A$7:$Q$446,11,FALSE)&amp;"")</f>
        <v/>
      </c>
      <c r="I160" s="295" t="str">
        <f>IF(ISBLANK($M160),"",VLOOKUP($M160,サマリ_メンバ!$A$7:$Q$446,12,FALSE)&amp;"")</f>
        <v/>
      </c>
      <c r="J160" s="295" t="str">
        <f>IF(ISBLANK($M160),"",VLOOKUP($M160,サマリ_メンバ!$A$7:$Q$446,13,FALSE)&amp;"")</f>
        <v/>
      </c>
      <c r="K160" s="295" t="str">
        <f>IF(ISBLANK($M160),"",VLOOKUP($M160,サマリ_メンバ!$A$7:$Q$446,14,FALSE)&amp;"")</f>
        <v/>
      </c>
      <c r="L160" s="295" t="str">
        <f>IF(ISBLANK($M160),"",VLOOKUP($M160,サマリ_メンバ!$A$7:$Q$446,15,FALSE)&amp;"")</f>
        <v/>
      </c>
      <c r="M160" s="133"/>
      <c r="N160" s="295" t="str">
        <f>IF(ISBLANK($M160),"",VLOOKUP(M160,サマリ_メンバ!$A$7:$Q$446,17,FALSE))</f>
        <v/>
      </c>
      <c r="O160" s="72">
        <f t="shared" ca="1" si="15"/>
        <v>0</v>
      </c>
      <c r="P160" s="91"/>
      <c r="Q160" s="281" t="str">
        <f ca="1">IF(ISBLANK($M160),"-",IF($C$2&amp;$D$2="当月MW","-",SUMIFS(INDIRECT($B$2&amp;$C$2&amp;$D$2),INDIRECT(Q$5),Q$6,サマリ_メンバ!$P$7:$P$446,$M160)))</f>
        <v>-</v>
      </c>
      <c r="R160" s="281" t="str">
        <f ca="1">IF(ISBLANK($M160),"-",IF($C$2&amp;$D$2="当月MW","-",SUMIFS(INDIRECT($B$2&amp;$C$2&amp;$D$2),INDIRECT(R$5),R$6,サマリ_メンバ!$P$7:$P$446,$M160)))</f>
        <v>-</v>
      </c>
      <c r="S160" s="281" t="str">
        <f ca="1">IF(ISBLANK($M160),"-",IF($C$2&amp;$D$2="当月MW","-",SUMIFS(INDIRECT($B$2&amp;$C$2&amp;$D$2),INDIRECT(S$5),S$6,サマリ_メンバ!$P$7:$P$446,$M160)))</f>
        <v>-</v>
      </c>
      <c r="T160" s="281" t="str">
        <f ca="1">IF(ISBLANK($M160),"-",IF($C$2&amp;$D$2="当月MW","-",SUMIFS(INDIRECT($B$2&amp;$C$2&amp;$D$2),INDIRECT(T$5),T$6,サマリ_メンバ!$P$7:$P$446,$M160)))</f>
        <v>-</v>
      </c>
      <c r="U160" s="81"/>
      <c r="V160" s="281" t="str">
        <f ca="1">IF(ISBLANK($M160),"-",IF($C$2&amp;$D$2="当月MW","-",SUMIFS(INDIRECT($B$2&amp;$C$2&amp;$D$2),INDIRECT(V$5),V$6,サマリ_メンバ!$P$7:$P$446,$M160)))</f>
        <v>-</v>
      </c>
      <c r="W160" s="281" t="str">
        <f ca="1">IF(ISBLANK($M160),"-",IF($C$2&amp;$D$2="当月MW","-",SUMIFS(INDIRECT($B$2&amp;$C$2&amp;$D$2),INDIRECT(W$5),W$6,サマリ_メンバ!$P$7:$P$446,$M160)))</f>
        <v>-</v>
      </c>
      <c r="X160" s="281" t="str">
        <f ca="1">IF(ISBLANK($M160),"-",IF($C$2&amp;$D$2="当月MW","-",SUMIFS(INDIRECT($B$2&amp;$C$2&amp;$D$2),INDIRECT(X$5),X$6,サマリ_メンバ!$P$7:$P$446,$M160)))</f>
        <v>-</v>
      </c>
      <c r="Y160" s="281" t="str">
        <f ca="1">IF(ISBLANK($M160),"-",IF($C$2&amp;$D$2="当月MW","-",SUMIFS(INDIRECT($B$2&amp;$C$2&amp;$D$2),INDIRECT(Y$5),Y$6,サマリ_メンバ!$P$7:$P$446,$M160)))</f>
        <v>-</v>
      </c>
      <c r="Z160" s="281" t="str">
        <f ca="1">IF(ISBLANK($M160),"-",IF($C$2&amp;$D$2="当月MW","-",SUMIFS(INDIRECT($B$2&amp;$C$2&amp;$D$2),INDIRECT(Z$5),Z$6,サマリ_メンバ!$P$7:$P$446,$M160)))</f>
        <v>-</v>
      </c>
      <c r="AA160" s="281" t="str">
        <f ca="1">IF(ISBLANK($M160),"-",IF($C$2&amp;$D$2="当月MW","-",SUMIFS(INDIRECT($B$2&amp;$C$2&amp;$D$2),INDIRECT(AA$5),AA$6,サマリ_メンバ!$P$7:$P$446,$M160)))</f>
        <v>-</v>
      </c>
      <c r="AB160" s="281" t="str">
        <f ca="1">IF(ISBLANK($M160),"-",IF($C$2&amp;$D$2="当月MW","-",SUMIFS(INDIRECT($B$2&amp;$C$2&amp;$D$2),INDIRECT(AB$5),AB$6,サマリ_メンバ!$P$7:$P$446,$M160)))</f>
        <v>-</v>
      </c>
      <c r="AC160" s="281" t="str">
        <f ca="1">IF(ISBLANK($M160),"-",IF($C$2&amp;$D$2="当月MW","-",SUMIFS(INDIRECT($B$2&amp;$C$2&amp;$D$2),INDIRECT(AC$5),AC$6,サマリ_メンバ!$P$7:$P$446,$M160)))</f>
        <v>-</v>
      </c>
      <c r="AD160" s="281" t="str">
        <f ca="1">IF(ISBLANK($M160),"-",IF($C$2&amp;$D$2="当月MW","-",SUMIFS(INDIRECT($B$2&amp;$C$2&amp;$D$2),INDIRECT(AD$5),AD$6,サマリ_メンバ!$P$7:$P$446,$M160)))</f>
        <v>-</v>
      </c>
      <c r="AE160" s="281" t="str">
        <f ca="1">IF(ISBLANK($M160),"-",IF($C$2&amp;$D$2="当月MW","-",SUMIFS(INDIRECT($B$2&amp;$C$2&amp;$D$2),INDIRECT(AE$5),AE$6,サマリ_メンバ!$P$7:$P$446,$M160)))</f>
        <v>-</v>
      </c>
      <c r="AF160" s="281" t="str">
        <f ca="1">IF(ISBLANK($M160),"-",IF($C$2&amp;$D$2="当月MW","-",SUMIFS(INDIRECT($B$2&amp;$C$2&amp;$D$2),INDIRECT(AF$5),AF$6,サマリ_メンバ!$P$7:$P$446,$M160)))</f>
        <v>-</v>
      </c>
      <c r="AG160" s="281" t="str">
        <f ca="1">IF(ISBLANK($M160),"-",IF($C$2&amp;$D$2="当月MW","-",SUMIFS(INDIRECT($B$2&amp;$C$2&amp;$D$2),INDIRECT(AG$5),AG$6,サマリ_メンバ!$P$7:$P$446,$M160)))</f>
        <v>-</v>
      </c>
      <c r="AH160" s="281" t="str">
        <f ca="1">IF(ISBLANK($M160),"-",IF($C$2&amp;$D$2="当月MW","-",SUMIFS(INDIRECT($B$2&amp;$C$2&amp;$D$2),INDIRECT(AH$5),AH$6,サマリ_メンバ!$P$7:$P$446,$M160)))</f>
        <v>-</v>
      </c>
      <c r="AI160" s="60"/>
    </row>
    <row r="161" spans="1:35">
      <c r="A161" s="240">
        <f t="shared" si="14"/>
        <v>154</v>
      </c>
      <c r="B161" s="295" t="str">
        <f>IF(ISBLANK($M161),"",VLOOKUP($M161,サマリ_メンバ!$A$7:$Q$446,5,FALSE))</f>
        <v/>
      </c>
      <c r="C161" s="295" t="str">
        <f>IF(ISBLANK($M161),"",VLOOKUP($M161,サマリ_メンバ!$A$7:$Q$446,6,FALSE)&amp;"")</f>
        <v/>
      </c>
      <c r="D161" s="295" t="str">
        <f>IF(ISBLANK($M161),"",VLOOKUP($M161,サマリ_メンバ!$A$7:$Q$446,7,FALSE)&amp;"")</f>
        <v/>
      </c>
      <c r="E161" s="295" t="str">
        <f>IF(ISBLANK($M161),"",VLOOKUP($M161,サマリ_メンバ!$A$7:$Q$446,8,FALSE)&amp;"")</f>
        <v/>
      </c>
      <c r="F161" s="295" t="str">
        <f>IF(ISBLANK($M161),"",VLOOKUP($M161,サマリ_メンバ!$A$7:$Q$446,9,FALSE)&amp;"")</f>
        <v/>
      </c>
      <c r="G161" s="295" t="str">
        <f>IF(ISBLANK($M161),"",VLOOKUP($M161,サマリ_メンバ!$A$7:$Q$446,10,FALSE)&amp;"")</f>
        <v/>
      </c>
      <c r="H161" s="295" t="str">
        <f>IF(ISBLANK($M161),"",VLOOKUP($M161,サマリ_メンバ!$A$7:$Q$446,11,FALSE)&amp;"")</f>
        <v/>
      </c>
      <c r="I161" s="295" t="str">
        <f>IF(ISBLANK($M161),"",VLOOKUP($M161,サマリ_メンバ!$A$7:$Q$446,12,FALSE)&amp;"")</f>
        <v/>
      </c>
      <c r="J161" s="295" t="str">
        <f>IF(ISBLANK($M161),"",VLOOKUP($M161,サマリ_メンバ!$A$7:$Q$446,13,FALSE)&amp;"")</f>
        <v/>
      </c>
      <c r="K161" s="295" t="str">
        <f>IF(ISBLANK($M161),"",VLOOKUP($M161,サマリ_メンバ!$A$7:$Q$446,14,FALSE)&amp;"")</f>
        <v/>
      </c>
      <c r="L161" s="295" t="str">
        <f>IF(ISBLANK($M161),"",VLOOKUP($M161,サマリ_メンバ!$A$7:$Q$446,15,FALSE)&amp;"")</f>
        <v/>
      </c>
      <c r="M161" s="133"/>
      <c r="N161" s="295" t="str">
        <f>IF(ISBLANK($M161),"",VLOOKUP(M161,サマリ_メンバ!$A$7:$Q$446,17,FALSE))</f>
        <v/>
      </c>
      <c r="O161" s="72">
        <f t="shared" ca="1" si="15"/>
        <v>0</v>
      </c>
      <c r="P161" s="91"/>
      <c r="Q161" s="281" t="str">
        <f ca="1">IF(ISBLANK($M161),"-",IF($C$2&amp;$D$2="当月MW","-",SUMIFS(INDIRECT($B$2&amp;$C$2&amp;$D$2),INDIRECT(Q$5),Q$6,サマリ_メンバ!$P$7:$P$446,$M161)))</f>
        <v>-</v>
      </c>
      <c r="R161" s="281" t="str">
        <f ca="1">IF(ISBLANK($M161),"-",IF($C$2&amp;$D$2="当月MW","-",SUMIFS(INDIRECT($B$2&amp;$C$2&amp;$D$2),INDIRECT(R$5),R$6,サマリ_メンバ!$P$7:$P$446,$M161)))</f>
        <v>-</v>
      </c>
      <c r="S161" s="281" t="str">
        <f ca="1">IF(ISBLANK($M161),"-",IF($C$2&amp;$D$2="当月MW","-",SUMIFS(INDIRECT($B$2&amp;$C$2&amp;$D$2),INDIRECT(S$5),S$6,サマリ_メンバ!$P$7:$P$446,$M161)))</f>
        <v>-</v>
      </c>
      <c r="T161" s="281" t="str">
        <f ca="1">IF(ISBLANK($M161),"-",IF($C$2&amp;$D$2="当月MW","-",SUMIFS(INDIRECT($B$2&amp;$C$2&amp;$D$2),INDIRECT(T$5),T$6,サマリ_メンバ!$P$7:$P$446,$M161)))</f>
        <v>-</v>
      </c>
      <c r="U161" s="81"/>
      <c r="V161" s="281" t="str">
        <f ca="1">IF(ISBLANK($M161),"-",IF($C$2&amp;$D$2="当月MW","-",SUMIFS(INDIRECT($B$2&amp;$C$2&amp;$D$2),INDIRECT(V$5),V$6,サマリ_メンバ!$P$7:$P$446,$M161)))</f>
        <v>-</v>
      </c>
      <c r="W161" s="281" t="str">
        <f ca="1">IF(ISBLANK($M161),"-",IF($C$2&amp;$D$2="当月MW","-",SUMIFS(INDIRECT($B$2&amp;$C$2&amp;$D$2),INDIRECT(W$5),W$6,サマリ_メンバ!$P$7:$P$446,$M161)))</f>
        <v>-</v>
      </c>
      <c r="X161" s="281" t="str">
        <f ca="1">IF(ISBLANK($M161),"-",IF($C$2&amp;$D$2="当月MW","-",SUMIFS(INDIRECT($B$2&amp;$C$2&amp;$D$2),INDIRECT(X$5),X$6,サマリ_メンバ!$P$7:$P$446,$M161)))</f>
        <v>-</v>
      </c>
      <c r="Y161" s="281" t="str">
        <f ca="1">IF(ISBLANK($M161),"-",IF($C$2&amp;$D$2="当月MW","-",SUMIFS(INDIRECT($B$2&amp;$C$2&amp;$D$2),INDIRECT(Y$5),Y$6,サマリ_メンバ!$P$7:$P$446,$M161)))</f>
        <v>-</v>
      </c>
      <c r="Z161" s="281" t="str">
        <f ca="1">IF(ISBLANK($M161),"-",IF($C$2&amp;$D$2="当月MW","-",SUMIFS(INDIRECT($B$2&amp;$C$2&amp;$D$2),INDIRECT(Z$5),Z$6,サマリ_メンバ!$P$7:$P$446,$M161)))</f>
        <v>-</v>
      </c>
      <c r="AA161" s="281" t="str">
        <f ca="1">IF(ISBLANK($M161),"-",IF($C$2&amp;$D$2="当月MW","-",SUMIFS(INDIRECT($B$2&amp;$C$2&amp;$D$2),INDIRECT(AA$5),AA$6,サマリ_メンバ!$P$7:$P$446,$M161)))</f>
        <v>-</v>
      </c>
      <c r="AB161" s="281" t="str">
        <f ca="1">IF(ISBLANK($M161),"-",IF($C$2&amp;$D$2="当月MW","-",SUMIFS(INDIRECT($B$2&amp;$C$2&amp;$D$2),INDIRECT(AB$5),AB$6,サマリ_メンバ!$P$7:$P$446,$M161)))</f>
        <v>-</v>
      </c>
      <c r="AC161" s="281" t="str">
        <f ca="1">IF(ISBLANK($M161),"-",IF($C$2&amp;$D$2="当月MW","-",SUMIFS(INDIRECT($B$2&amp;$C$2&amp;$D$2),INDIRECT(AC$5),AC$6,サマリ_メンバ!$P$7:$P$446,$M161)))</f>
        <v>-</v>
      </c>
      <c r="AD161" s="281" t="str">
        <f ca="1">IF(ISBLANK($M161),"-",IF($C$2&amp;$D$2="当月MW","-",SUMIFS(INDIRECT($B$2&amp;$C$2&amp;$D$2),INDIRECT(AD$5),AD$6,サマリ_メンバ!$P$7:$P$446,$M161)))</f>
        <v>-</v>
      </c>
      <c r="AE161" s="281" t="str">
        <f ca="1">IF(ISBLANK($M161),"-",IF($C$2&amp;$D$2="当月MW","-",SUMIFS(INDIRECT($B$2&amp;$C$2&amp;$D$2),INDIRECT(AE$5),AE$6,サマリ_メンバ!$P$7:$P$446,$M161)))</f>
        <v>-</v>
      </c>
      <c r="AF161" s="281" t="str">
        <f ca="1">IF(ISBLANK($M161),"-",IF($C$2&amp;$D$2="当月MW","-",SUMIFS(INDIRECT($B$2&amp;$C$2&amp;$D$2),INDIRECT(AF$5),AF$6,サマリ_メンバ!$P$7:$P$446,$M161)))</f>
        <v>-</v>
      </c>
      <c r="AG161" s="281" t="str">
        <f ca="1">IF(ISBLANK($M161),"-",IF($C$2&amp;$D$2="当月MW","-",SUMIFS(INDIRECT($B$2&amp;$C$2&amp;$D$2),INDIRECT(AG$5),AG$6,サマリ_メンバ!$P$7:$P$446,$M161)))</f>
        <v>-</v>
      </c>
      <c r="AH161" s="281" t="str">
        <f ca="1">IF(ISBLANK($M161),"-",IF($C$2&amp;$D$2="当月MW","-",SUMIFS(INDIRECT($B$2&amp;$C$2&amp;$D$2),INDIRECT(AH$5),AH$6,サマリ_メンバ!$P$7:$P$446,$M161)))</f>
        <v>-</v>
      </c>
      <c r="AI161" s="60"/>
    </row>
    <row r="162" spans="1:35">
      <c r="A162" s="240">
        <f t="shared" si="14"/>
        <v>155</v>
      </c>
      <c r="B162" s="295" t="str">
        <f>IF(ISBLANK($M162),"",VLOOKUP($M162,サマリ_メンバ!$A$7:$Q$446,5,FALSE))</f>
        <v/>
      </c>
      <c r="C162" s="295" t="str">
        <f>IF(ISBLANK($M162),"",VLOOKUP($M162,サマリ_メンバ!$A$7:$Q$446,6,FALSE)&amp;"")</f>
        <v/>
      </c>
      <c r="D162" s="295" t="str">
        <f>IF(ISBLANK($M162),"",VLOOKUP($M162,サマリ_メンバ!$A$7:$Q$446,7,FALSE)&amp;"")</f>
        <v/>
      </c>
      <c r="E162" s="295" t="str">
        <f>IF(ISBLANK($M162),"",VLOOKUP($M162,サマリ_メンバ!$A$7:$Q$446,8,FALSE)&amp;"")</f>
        <v/>
      </c>
      <c r="F162" s="295" t="str">
        <f>IF(ISBLANK($M162),"",VLOOKUP($M162,サマリ_メンバ!$A$7:$Q$446,9,FALSE)&amp;"")</f>
        <v/>
      </c>
      <c r="G162" s="295" t="str">
        <f>IF(ISBLANK($M162),"",VLOOKUP($M162,サマリ_メンバ!$A$7:$Q$446,10,FALSE)&amp;"")</f>
        <v/>
      </c>
      <c r="H162" s="295" t="str">
        <f>IF(ISBLANK($M162),"",VLOOKUP($M162,サマリ_メンバ!$A$7:$Q$446,11,FALSE)&amp;"")</f>
        <v/>
      </c>
      <c r="I162" s="295" t="str">
        <f>IF(ISBLANK($M162),"",VLOOKUP($M162,サマリ_メンバ!$A$7:$Q$446,12,FALSE)&amp;"")</f>
        <v/>
      </c>
      <c r="J162" s="295" t="str">
        <f>IF(ISBLANK($M162),"",VLOOKUP($M162,サマリ_メンバ!$A$7:$Q$446,13,FALSE)&amp;"")</f>
        <v/>
      </c>
      <c r="K162" s="295" t="str">
        <f>IF(ISBLANK($M162),"",VLOOKUP($M162,サマリ_メンバ!$A$7:$Q$446,14,FALSE)&amp;"")</f>
        <v/>
      </c>
      <c r="L162" s="295" t="str">
        <f>IF(ISBLANK($M162),"",VLOOKUP($M162,サマリ_メンバ!$A$7:$Q$446,15,FALSE)&amp;"")</f>
        <v/>
      </c>
      <c r="M162" s="133"/>
      <c r="N162" s="295" t="str">
        <f>IF(ISBLANK($M162),"",VLOOKUP(M162,サマリ_メンバ!$A$7:$Q$446,17,FALSE))</f>
        <v/>
      </c>
      <c r="O162" s="72">
        <f t="shared" ca="1" si="15"/>
        <v>0</v>
      </c>
      <c r="P162" s="91"/>
      <c r="Q162" s="281" t="str">
        <f ca="1">IF(ISBLANK($M162),"-",IF($C$2&amp;$D$2="当月MW","-",SUMIFS(INDIRECT($B$2&amp;$C$2&amp;$D$2),INDIRECT(Q$5),Q$6,サマリ_メンバ!$P$7:$P$446,$M162)))</f>
        <v>-</v>
      </c>
      <c r="R162" s="281" t="str">
        <f ca="1">IF(ISBLANK($M162),"-",IF($C$2&amp;$D$2="当月MW","-",SUMIFS(INDIRECT($B$2&amp;$C$2&amp;$D$2),INDIRECT(R$5),R$6,サマリ_メンバ!$P$7:$P$446,$M162)))</f>
        <v>-</v>
      </c>
      <c r="S162" s="281" t="str">
        <f ca="1">IF(ISBLANK($M162),"-",IF($C$2&amp;$D$2="当月MW","-",SUMIFS(INDIRECT($B$2&amp;$C$2&amp;$D$2),INDIRECT(S$5),S$6,サマリ_メンバ!$P$7:$P$446,$M162)))</f>
        <v>-</v>
      </c>
      <c r="T162" s="281" t="str">
        <f ca="1">IF(ISBLANK($M162),"-",IF($C$2&amp;$D$2="当月MW","-",SUMIFS(INDIRECT($B$2&amp;$C$2&amp;$D$2),INDIRECT(T$5),T$6,サマリ_メンバ!$P$7:$P$446,$M162)))</f>
        <v>-</v>
      </c>
      <c r="U162" s="81"/>
      <c r="V162" s="281" t="str">
        <f ca="1">IF(ISBLANK($M162),"-",IF($C$2&amp;$D$2="当月MW","-",SUMIFS(INDIRECT($B$2&amp;$C$2&amp;$D$2),INDIRECT(V$5),V$6,サマリ_メンバ!$P$7:$P$446,$M162)))</f>
        <v>-</v>
      </c>
      <c r="W162" s="281" t="str">
        <f ca="1">IF(ISBLANK($M162),"-",IF($C$2&amp;$D$2="当月MW","-",SUMIFS(INDIRECT($B$2&amp;$C$2&amp;$D$2),INDIRECT(W$5),W$6,サマリ_メンバ!$P$7:$P$446,$M162)))</f>
        <v>-</v>
      </c>
      <c r="X162" s="281" t="str">
        <f ca="1">IF(ISBLANK($M162),"-",IF($C$2&amp;$D$2="当月MW","-",SUMIFS(INDIRECT($B$2&amp;$C$2&amp;$D$2),INDIRECT(X$5),X$6,サマリ_メンバ!$P$7:$P$446,$M162)))</f>
        <v>-</v>
      </c>
      <c r="Y162" s="281" t="str">
        <f ca="1">IF(ISBLANK($M162),"-",IF($C$2&amp;$D$2="当月MW","-",SUMIFS(INDIRECT($B$2&amp;$C$2&amp;$D$2),INDIRECT(Y$5),Y$6,サマリ_メンバ!$P$7:$P$446,$M162)))</f>
        <v>-</v>
      </c>
      <c r="Z162" s="281" t="str">
        <f ca="1">IF(ISBLANK($M162),"-",IF($C$2&amp;$D$2="当月MW","-",SUMIFS(INDIRECT($B$2&amp;$C$2&amp;$D$2),INDIRECT(Z$5),Z$6,サマリ_メンバ!$P$7:$P$446,$M162)))</f>
        <v>-</v>
      </c>
      <c r="AA162" s="281" t="str">
        <f ca="1">IF(ISBLANK($M162),"-",IF($C$2&amp;$D$2="当月MW","-",SUMIFS(INDIRECT($B$2&amp;$C$2&amp;$D$2),INDIRECT(AA$5),AA$6,サマリ_メンバ!$P$7:$P$446,$M162)))</f>
        <v>-</v>
      </c>
      <c r="AB162" s="281" t="str">
        <f ca="1">IF(ISBLANK($M162),"-",IF($C$2&amp;$D$2="当月MW","-",SUMIFS(INDIRECT($B$2&amp;$C$2&amp;$D$2),INDIRECT(AB$5),AB$6,サマリ_メンバ!$P$7:$P$446,$M162)))</f>
        <v>-</v>
      </c>
      <c r="AC162" s="281" t="str">
        <f ca="1">IF(ISBLANK($M162),"-",IF($C$2&amp;$D$2="当月MW","-",SUMIFS(INDIRECT($B$2&amp;$C$2&amp;$D$2),INDIRECT(AC$5),AC$6,サマリ_メンバ!$P$7:$P$446,$M162)))</f>
        <v>-</v>
      </c>
      <c r="AD162" s="281" t="str">
        <f ca="1">IF(ISBLANK($M162),"-",IF($C$2&amp;$D$2="当月MW","-",SUMIFS(INDIRECT($B$2&amp;$C$2&amp;$D$2),INDIRECT(AD$5),AD$6,サマリ_メンバ!$P$7:$P$446,$M162)))</f>
        <v>-</v>
      </c>
      <c r="AE162" s="281" t="str">
        <f ca="1">IF(ISBLANK($M162),"-",IF($C$2&amp;$D$2="当月MW","-",SUMIFS(INDIRECT($B$2&amp;$C$2&amp;$D$2),INDIRECT(AE$5),AE$6,サマリ_メンバ!$P$7:$P$446,$M162)))</f>
        <v>-</v>
      </c>
      <c r="AF162" s="281" t="str">
        <f ca="1">IF(ISBLANK($M162),"-",IF($C$2&amp;$D$2="当月MW","-",SUMIFS(INDIRECT($B$2&amp;$C$2&amp;$D$2),INDIRECT(AF$5),AF$6,サマリ_メンバ!$P$7:$P$446,$M162)))</f>
        <v>-</v>
      </c>
      <c r="AG162" s="281" t="str">
        <f ca="1">IF(ISBLANK($M162),"-",IF($C$2&amp;$D$2="当月MW","-",SUMIFS(INDIRECT($B$2&amp;$C$2&amp;$D$2),INDIRECT(AG$5),AG$6,サマリ_メンバ!$P$7:$P$446,$M162)))</f>
        <v>-</v>
      </c>
      <c r="AH162" s="281" t="str">
        <f ca="1">IF(ISBLANK($M162),"-",IF($C$2&amp;$D$2="当月MW","-",SUMIFS(INDIRECT($B$2&amp;$C$2&amp;$D$2),INDIRECT(AH$5),AH$6,サマリ_メンバ!$P$7:$P$446,$M162)))</f>
        <v>-</v>
      </c>
      <c r="AI162" s="60"/>
    </row>
    <row r="163" spans="1:35">
      <c r="A163" s="240">
        <f t="shared" si="14"/>
        <v>156</v>
      </c>
      <c r="B163" s="295" t="str">
        <f>IF(ISBLANK($M163),"",VLOOKUP($M163,サマリ_メンバ!$A$7:$Q$446,5,FALSE))</f>
        <v/>
      </c>
      <c r="C163" s="295" t="str">
        <f>IF(ISBLANK($M163),"",VLOOKUP($M163,サマリ_メンバ!$A$7:$Q$446,6,FALSE)&amp;"")</f>
        <v/>
      </c>
      <c r="D163" s="295" t="str">
        <f>IF(ISBLANK($M163),"",VLOOKUP($M163,サマリ_メンバ!$A$7:$Q$446,7,FALSE)&amp;"")</f>
        <v/>
      </c>
      <c r="E163" s="295" t="str">
        <f>IF(ISBLANK($M163),"",VLOOKUP($M163,サマリ_メンバ!$A$7:$Q$446,8,FALSE)&amp;"")</f>
        <v/>
      </c>
      <c r="F163" s="295" t="str">
        <f>IF(ISBLANK($M163),"",VLOOKUP($M163,サマリ_メンバ!$A$7:$Q$446,9,FALSE)&amp;"")</f>
        <v/>
      </c>
      <c r="G163" s="295" t="str">
        <f>IF(ISBLANK($M163),"",VLOOKUP($M163,サマリ_メンバ!$A$7:$Q$446,10,FALSE)&amp;"")</f>
        <v/>
      </c>
      <c r="H163" s="295" t="str">
        <f>IF(ISBLANK($M163),"",VLOOKUP($M163,サマリ_メンバ!$A$7:$Q$446,11,FALSE)&amp;"")</f>
        <v/>
      </c>
      <c r="I163" s="295" t="str">
        <f>IF(ISBLANK($M163),"",VLOOKUP($M163,サマリ_メンバ!$A$7:$Q$446,12,FALSE)&amp;"")</f>
        <v/>
      </c>
      <c r="J163" s="295" t="str">
        <f>IF(ISBLANK($M163),"",VLOOKUP($M163,サマリ_メンバ!$A$7:$Q$446,13,FALSE)&amp;"")</f>
        <v/>
      </c>
      <c r="K163" s="295" t="str">
        <f>IF(ISBLANK($M163),"",VLOOKUP($M163,サマリ_メンバ!$A$7:$Q$446,14,FALSE)&amp;"")</f>
        <v/>
      </c>
      <c r="L163" s="295" t="str">
        <f>IF(ISBLANK($M163),"",VLOOKUP($M163,サマリ_メンバ!$A$7:$Q$446,15,FALSE)&amp;"")</f>
        <v/>
      </c>
      <c r="M163" s="133"/>
      <c r="N163" s="295" t="str">
        <f>IF(ISBLANK($M163),"",VLOOKUP(M163,サマリ_メンバ!$A$7:$Q$446,17,FALSE))</f>
        <v/>
      </c>
      <c r="O163" s="72">
        <f t="shared" ca="1" si="15"/>
        <v>0</v>
      </c>
      <c r="P163" s="91"/>
      <c r="Q163" s="281" t="str">
        <f ca="1">IF(ISBLANK($M163),"-",IF($C$2&amp;$D$2="当月MW","-",SUMIFS(INDIRECT($B$2&amp;$C$2&amp;$D$2),INDIRECT(Q$5),Q$6,サマリ_メンバ!$P$7:$P$446,$M163)))</f>
        <v>-</v>
      </c>
      <c r="R163" s="281" t="str">
        <f ca="1">IF(ISBLANK($M163),"-",IF($C$2&amp;$D$2="当月MW","-",SUMIFS(INDIRECT($B$2&amp;$C$2&amp;$D$2),INDIRECT(R$5),R$6,サマリ_メンバ!$P$7:$P$446,$M163)))</f>
        <v>-</v>
      </c>
      <c r="S163" s="281" t="str">
        <f ca="1">IF(ISBLANK($M163),"-",IF($C$2&amp;$D$2="当月MW","-",SUMIFS(INDIRECT($B$2&amp;$C$2&amp;$D$2),INDIRECT(S$5),S$6,サマリ_メンバ!$P$7:$P$446,$M163)))</f>
        <v>-</v>
      </c>
      <c r="T163" s="281" t="str">
        <f ca="1">IF(ISBLANK($M163),"-",IF($C$2&amp;$D$2="当月MW","-",SUMIFS(INDIRECT($B$2&amp;$C$2&amp;$D$2),INDIRECT(T$5),T$6,サマリ_メンバ!$P$7:$P$446,$M163)))</f>
        <v>-</v>
      </c>
      <c r="U163" s="81"/>
      <c r="V163" s="281" t="str">
        <f ca="1">IF(ISBLANK($M163),"-",IF($C$2&amp;$D$2="当月MW","-",SUMIFS(INDIRECT($B$2&amp;$C$2&amp;$D$2),INDIRECT(V$5),V$6,サマリ_メンバ!$P$7:$P$446,$M163)))</f>
        <v>-</v>
      </c>
      <c r="W163" s="281" t="str">
        <f ca="1">IF(ISBLANK($M163),"-",IF($C$2&amp;$D$2="当月MW","-",SUMIFS(INDIRECT($B$2&amp;$C$2&amp;$D$2),INDIRECT(W$5),W$6,サマリ_メンバ!$P$7:$P$446,$M163)))</f>
        <v>-</v>
      </c>
      <c r="X163" s="281" t="str">
        <f ca="1">IF(ISBLANK($M163),"-",IF($C$2&amp;$D$2="当月MW","-",SUMIFS(INDIRECT($B$2&amp;$C$2&amp;$D$2),INDIRECT(X$5),X$6,サマリ_メンバ!$P$7:$P$446,$M163)))</f>
        <v>-</v>
      </c>
      <c r="Y163" s="281" t="str">
        <f ca="1">IF(ISBLANK($M163),"-",IF($C$2&amp;$D$2="当月MW","-",SUMIFS(INDIRECT($B$2&amp;$C$2&amp;$D$2),INDIRECT(Y$5),Y$6,サマリ_メンバ!$P$7:$P$446,$M163)))</f>
        <v>-</v>
      </c>
      <c r="Z163" s="281" t="str">
        <f ca="1">IF(ISBLANK($M163),"-",IF($C$2&amp;$D$2="当月MW","-",SUMIFS(INDIRECT($B$2&amp;$C$2&amp;$D$2),INDIRECT(Z$5),Z$6,サマリ_メンバ!$P$7:$P$446,$M163)))</f>
        <v>-</v>
      </c>
      <c r="AA163" s="281" t="str">
        <f ca="1">IF(ISBLANK($M163),"-",IF($C$2&amp;$D$2="当月MW","-",SUMIFS(INDIRECT($B$2&amp;$C$2&amp;$D$2),INDIRECT(AA$5),AA$6,サマリ_メンバ!$P$7:$P$446,$M163)))</f>
        <v>-</v>
      </c>
      <c r="AB163" s="281" t="str">
        <f ca="1">IF(ISBLANK($M163),"-",IF($C$2&amp;$D$2="当月MW","-",SUMIFS(INDIRECT($B$2&amp;$C$2&amp;$D$2),INDIRECT(AB$5),AB$6,サマリ_メンバ!$P$7:$P$446,$M163)))</f>
        <v>-</v>
      </c>
      <c r="AC163" s="281" t="str">
        <f ca="1">IF(ISBLANK($M163),"-",IF($C$2&amp;$D$2="当月MW","-",SUMIFS(INDIRECT($B$2&amp;$C$2&amp;$D$2),INDIRECT(AC$5),AC$6,サマリ_メンバ!$P$7:$P$446,$M163)))</f>
        <v>-</v>
      </c>
      <c r="AD163" s="281" t="str">
        <f ca="1">IF(ISBLANK($M163),"-",IF($C$2&amp;$D$2="当月MW","-",SUMIFS(INDIRECT($B$2&amp;$C$2&amp;$D$2),INDIRECT(AD$5),AD$6,サマリ_メンバ!$P$7:$P$446,$M163)))</f>
        <v>-</v>
      </c>
      <c r="AE163" s="281" t="str">
        <f ca="1">IF(ISBLANK($M163),"-",IF($C$2&amp;$D$2="当月MW","-",SUMIFS(INDIRECT($B$2&amp;$C$2&amp;$D$2),INDIRECT(AE$5),AE$6,サマリ_メンバ!$P$7:$P$446,$M163)))</f>
        <v>-</v>
      </c>
      <c r="AF163" s="281" t="str">
        <f ca="1">IF(ISBLANK($M163),"-",IF($C$2&amp;$D$2="当月MW","-",SUMIFS(INDIRECT($B$2&amp;$C$2&amp;$D$2),INDIRECT(AF$5),AF$6,サマリ_メンバ!$P$7:$P$446,$M163)))</f>
        <v>-</v>
      </c>
      <c r="AG163" s="281" t="str">
        <f ca="1">IF(ISBLANK($M163),"-",IF($C$2&amp;$D$2="当月MW","-",SUMIFS(INDIRECT($B$2&amp;$C$2&amp;$D$2),INDIRECT(AG$5),AG$6,サマリ_メンバ!$P$7:$P$446,$M163)))</f>
        <v>-</v>
      </c>
      <c r="AH163" s="281" t="str">
        <f ca="1">IF(ISBLANK($M163),"-",IF($C$2&amp;$D$2="当月MW","-",SUMIFS(INDIRECT($B$2&amp;$C$2&amp;$D$2),INDIRECT(AH$5),AH$6,サマリ_メンバ!$P$7:$P$446,$M163)))</f>
        <v>-</v>
      </c>
      <c r="AI163" s="60"/>
    </row>
    <row r="164" spans="1:35">
      <c r="A164" s="240">
        <f t="shared" si="14"/>
        <v>157</v>
      </c>
      <c r="B164" s="295" t="str">
        <f>IF(ISBLANK($M164),"",VLOOKUP($M164,サマリ_メンバ!$A$7:$Q$446,5,FALSE))</f>
        <v/>
      </c>
      <c r="C164" s="295" t="str">
        <f>IF(ISBLANK($M164),"",VLOOKUP($M164,サマリ_メンバ!$A$7:$Q$446,6,FALSE)&amp;"")</f>
        <v/>
      </c>
      <c r="D164" s="295" t="str">
        <f>IF(ISBLANK($M164),"",VLOOKUP($M164,サマリ_メンバ!$A$7:$Q$446,7,FALSE)&amp;"")</f>
        <v/>
      </c>
      <c r="E164" s="295" t="str">
        <f>IF(ISBLANK($M164),"",VLOOKUP($M164,サマリ_メンバ!$A$7:$Q$446,8,FALSE)&amp;"")</f>
        <v/>
      </c>
      <c r="F164" s="295" t="str">
        <f>IF(ISBLANK($M164),"",VLOOKUP($M164,サマリ_メンバ!$A$7:$Q$446,9,FALSE)&amp;"")</f>
        <v/>
      </c>
      <c r="G164" s="295" t="str">
        <f>IF(ISBLANK($M164),"",VLOOKUP($M164,サマリ_メンバ!$A$7:$Q$446,10,FALSE)&amp;"")</f>
        <v/>
      </c>
      <c r="H164" s="295" t="str">
        <f>IF(ISBLANK($M164),"",VLOOKUP($M164,サマリ_メンバ!$A$7:$Q$446,11,FALSE)&amp;"")</f>
        <v/>
      </c>
      <c r="I164" s="295" t="str">
        <f>IF(ISBLANK($M164),"",VLOOKUP($M164,サマリ_メンバ!$A$7:$Q$446,12,FALSE)&amp;"")</f>
        <v/>
      </c>
      <c r="J164" s="295" t="str">
        <f>IF(ISBLANK($M164),"",VLOOKUP($M164,サマリ_メンバ!$A$7:$Q$446,13,FALSE)&amp;"")</f>
        <v/>
      </c>
      <c r="K164" s="295" t="str">
        <f>IF(ISBLANK($M164),"",VLOOKUP($M164,サマリ_メンバ!$A$7:$Q$446,14,FALSE)&amp;"")</f>
        <v/>
      </c>
      <c r="L164" s="295" t="str">
        <f>IF(ISBLANK($M164),"",VLOOKUP($M164,サマリ_メンバ!$A$7:$Q$446,15,FALSE)&amp;"")</f>
        <v/>
      </c>
      <c r="M164" s="133"/>
      <c r="N164" s="295" t="str">
        <f>IF(ISBLANK($M164),"",VLOOKUP(M164,サマリ_メンバ!$A$7:$Q$446,17,FALSE))</f>
        <v/>
      </c>
      <c r="O164" s="72">
        <f t="shared" ca="1" si="15"/>
        <v>0</v>
      </c>
      <c r="P164" s="91"/>
      <c r="Q164" s="281" t="str">
        <f ca="1">IF(ISBLANK($M164),"-",IF($C$2&amp;$D$2="当月MW","-",SUMIFS(INDIRECT($B$2&amp;$C$2&amp;$D$2),INDIRECT(Q$5),Q$6,サマリ_メンバ!$P$7:$P$446,$M164)))</f>
        <v>-</v>
      </c>
      <c r="R164" s="281" t="str">
        <f ca="1">IF(ISBLANK($M164),"-",IF($C$2&amp;$D$2="当月MW","-",SUMIFS(INDIRECT($B$2&amp;$C$2&amp;$D$2),INDIRECT(R$5),R$6,サマリ_メンバ!$P$7:$P$446,$M164)))</f>
        <v>-</v>
      </c>
      <c r="S164" s="281" t="str">
        <f ca="1">IF(ISBLANK($M164),"-",IF($C$2&amp;$D$2="当月MW","-",SUMIFS(INDIRECT($B$2&amp;$C$2&amp;$D$2),INDIRECT(S$5),S$6,サマリ_メンバ!$P$7:$P$446,$M164)))</f>
        <v>-</v>
      </c>
      <c r="T164" s="281" t="str">
        <f ca="1">IF(ISBLANK($M164),"-",IF($C$2&amp;$D$2="当月MW","-",SUMIFS(INDIRECT($B$2&amp;$C$2&amp;$D$2),INDIRECT(T$5),T$6,サマリ_メンバ!$P$7:$P$446,$M164)))</f>
        <v>-</v>
      </c>
      <c r="U164" s="81"/>
      <c r="V164" s="281" t="str">
        <f ca="1">IF(ISBLANK($M164),"-",IF($C$2&amp;$D$2="当月MW","-",SUMIFS(INDIRECT($B$2&amp;$C$2&amp;$D$2),INDIRECT(V$5),V$6,サマリ_メンバ!$P$7:$P$446,$M164)))</f>
        <v>-</v>
      </c>
      <c r="W164" s="281" t="str">
        <f ca="1">IF(ISBLANK($M164),"-",IF($C$2&amp;$D$2="当月MW","-",SUMIFS(INDIRECT($B$2&amp;$C$2&amp;$D$2),INDIRECT(W$5),W$6,サマリ_メンバ!$P$7:$P$446,$M164)))</f>
        <v>-</v>
      </c>
      <c r="X164" s="281" t="str">
        <f ca="1">IF(ISBLANK($M164),"-",IF($C$2&amp;$D$2="当月MW","-",SUMIFS(INDIRECT($B$2&amp;$C$2&amp;$D$2),INDIRECT(X$5),X$6,サマリ_メンバ!$P$7:$P$446,$M164)))</f>
        <v>-</v>
      </c>
      <c r="Y164" s="281" t="str">
        <f ca="1">IF(ISBLANK($M164),"-",IF($C$2&amp;$D$2="当月MW","-",SUMIFS(INDIRECT($B$2&amp;$C$2&amp;$D$2),INDIRECT(Y$5),Y$6,サマリ_メンバ!$P$7:$P$446,$M164)))</f>
        <v>-</v>
      </c>
      <c r="Z164" s="281" t="str">
        <f ca="1">IF(ISBLANK($M164),"-",IF($C$2&amp;$D$2="当月MW","-",SUMIFS(INDIRECT($B$2&amp;$C$2&amp;$D$2),INDIRECT(Z$5),Z$6,サマリ_メンバ!$P$7:$P$446,$M164)))</f>
        <v>-</v>
      </c>
      <c r="AA164" s="281" t="str">
        <f ca="1">IF(ISBLANK($M164),"-",IF($C$2&amp;$D$2="当月MW","-",SUMIFS(INDIRECT($B$2&amp;$C$2&amp;$D$2),INDIRECT(AA$5),AA$6,サマリ_メンバ!$P$7:$P$446,$M164)))</f>
        <v>-</v>
      </c>
      <c r="AB164" s="281" t="str">
        <f ca="1">IF(ISBLANK($M164),"-",IF($C$2&amp;$D$2="当月MW","-",SUMIFS(INDIRECT($B$2&amp;$C$2&amp;$D$2),INDIRECT(AB$5),AB$6,サマリ_メンバ!$P$7:$P$446,$M164)))</f>
        <v>-</v>
      </c>
      <c r="AC164" s="281" t="str">
        <f ca="1">IF(ISBLANK($M164),"-",IF($C$2&amp;$D$2="当月MW","-",SUMIFS(INDIRECT($B$2&amp;$C$2&amp;$D$2),INDIRECT(AC$5),AC$6,サマリ_メンバ!$P$7:$P$446,$M164)))</f>
        <v>-</v>
      </c>
      <c r="AD164" s="281" t="str">
        <f ca="1">IF(ISBLANK($M164),"-",IF($C$2&amp;$D$2="当月MW","-",SUMIFS(INDIRECT($B$2&amp;$C$2&amp;$D$2),INDIRECT(AD$5),AD$6,サマリ_メンバ!$P$7:$P$446,$M164)))</f>
        <v>-</v>
      </c>
      <c r="AE164" s="281" t="str">
        <f ca="1">IF(ISBLANK($M164),"-",IF($C$2&amp;$D$2="当月MW","-",SUMIFS(INDIRECT($B$2&amp;$C$2&amp;$D$2),INDIRECT(AE$5),AE$6,サマリ_メンバ!$P$7:$P$446,$M164)))</f>
        <v>-</v>
      </c>
      <c r="AF164" s="281" t="str">
        <f ca="1">IF(ISBLANK($M164),"-",IF($C$2&amp;$D$2="当月MW","-",SUMIFS(INDIRECT($B$2&amp;$C$2&amp;$D$2),INDIRECT(AF$5),AF$6,サマリ_メンバ!$P$7:$P$446,$M164)))</f>
        <v>-</v>
      </c>
      <c r="AG164" s="281" t="str">
        <f ca="1">IF(ISBLANK($M164),"-",IF($C$2&amp;$D$2="当月MW","-",SUMIFS(INDIRECT($B$2&amp;$C$2&amp;$D$2),INDIRECT(AG$5),AG$6,サマリ_メンバ!$P$7:$P$446,$M164)))</f>
        <v>-</v>
      </c>
      <c r="AH164" s="281" t="str">
        <f ca="1">IF(ISBLANK($M164),"-",IF($C$2&amp;$D$2="当月MW","-",SUMIFS(INDIRECT($B$2&amp;$C$2&amp;$D$2),INDIRECT(AH$5),AH$6,サマリ_メンバ!$P$7:$P$446,$M164)))</f>
        <v>-</v>
      </c>
      <c r="AI164" s="60"/>
    </row>
    <row r="165" spans="1:35">
      <c r="A165" s="240">
        <f t="shared" si="14"/>
        <v>158</v>
      </c>
      <c r="B165" s="295" t="str">
        <f>IF(ISBLANK($M165),"",VLOOKUP($M165,サマリ_メンバ!$A$7:$Q$446,5,FALSE))</f>
        <v/>
      </c>
      <c r="C165" s="295" t="str">
        <f>IF(ISBLANK($M165),"",VLOOKUP($M165,サマリ_メンバ!$A$7:$Q$446,6,FALSE)&amp;"")</f>
        <v/>
      </c>
      <c r="D165" s="295" t="str">
        <f>IF(ISBLANK($M165),"",VLOOKUP($M165,サマリ_メンバ!$A$7:$Q$446,7,FALSE)&amp;"")</f>
        <v/>
      </c>
      <c r="E165" s="295" t="str">
        <f>IF(ISBLANK($M165),"",VLOOKUP($M165,サマリ_メンバ!$A$7:$Q$446,8,FALSE)&amp;"")</f>
        <v/>
      </c>
      <c r="F165" s="295" t="str">
        <f>IF(ISBLANK($M165),"",VLOOKUP($M165,サマリ_メンバ!$A$7:$Q$446,9,FALSE)&amp;"")</f>
        <v/>
      </c>
      <c r="G165" s="295" t="str">
        <f>IF(ISBLANK($M165),"",VLOOKUP($M165,サマリ_メンバ!$A$7:$Q$446,10,FALSE)&amp;"")</f>
        <v/>
      </c>
      <c r="H165" s="295" t="str">
        <f>IF(ISBLANK($M165),"",VLOOKUP($M165,サマリ_メンバ!$A$7:$Q$446,11,FALSE)&amp;"")</f>
        <v/>
      </c>
      <c r="I165" s="295" t="str">
        <f>IF(ISBLANK($M165),"",VLOOKUP($M165,サマリ_メンバ!$A$7:$Q$446,12,FALSE)&amp;"")</f>
        <v/>
      </c>
      <c r="J165" s="295" t="str">
        <f>IF(ISBLANK($M165),"",VLOOKUP($M165,サマリ_メンバ!$A$7:$Q$446,13,FALSE)&amp;"")</f>
        <v/>
      </c>
      <c r="K165" s="295" t="str">
        <f>IF(ISBLANK($M165),"",VLOOKUP($M165,サマリ_メンバ!$A$7:$Q$446,14,FALSE)&amp;"")</f>
        <v/>
      </c>
      <c r="L165" s="295" t="str">
        <f>IF(ISBLANK($M165),"",VLOOKUP($M165,サマリ_メンバ!$A$7:$Q$446,15,FALSE)&amp;"")</f>
        <v/>
      </c>
      <c r="M165" s="133"/>
      <c r="N165" s="295" t="str">
        <f>IF(ISBLANK($M165),"",VLOOKUP(M165,サマリ_メンバ!$A$7:$Q$446,17,FALSE))</f>
        <v/>
      </c>
      <c r="O165" s="72">
        <f t="shared" ca="1" si="15"/>
        <v>0</v>
      </c>
      <c r="P165" s="91"/>
      <c r="Q165" s="281" t="str">
        <f ca="1">IF(ISBLANK($M165),"-",IF($C$2&amp;$D$2="当月MW","-",SUMIFS(INDIRECT($B$2&amp;$C$2&amp;$D$2),INDIRECT(Q$5),Q$6,サマリ_メンバ!$P$7:$P$446,$M165)))</f>
        <v>-</v>
      </c>
      <c r="R165" s="281" t="str">
        <f ca="1">IF(ISBLANK($M165),"-",IF($C$2&amp;$D$2="当月MW","-",SUMIFS(INDIRECT($B$2&amp;$C$2&amp;$D$2),INDIRECT(R$5),R$6,サマリ_メンバ!$P$7:$P$446,$M165)))</f>
        <v>-</v>
      </c>
      <c r="S165" s="281" t="str">
        <f ca="1">IF(ISBLANK($M165),"-",IF($C$2&amp;$D$2="当月MW","-",SUMIFS(INDIRECT($B$2&amp;$C$2&amp;$D$2),INDIRECT(S$5),S$6,サマリ_メンバ!$P$7:$P$446,$M165)))</f>
        <v>-</v>
      </c>
      <c r="T165" s="281" t="str">
        <f ca="1">IF(ISBLANK($M165),"-",IF($C$2&amp;$D$2="当月MW","-",SUMIFS(INDIRECT($B$2&amp;$C$2&amp;$D$2),INDIRECT(T$5),T$6,サマリ_メンバ!$P$7:$P$446,$M165)))</f>
        <v>-</v>
      </c>
      <c r="U165" s="81"/>
      <c r="V165" s="281" t="str">
        <f ca="1">IF(ISBLANK($M165),"-",IF($C$2&amp;$D$2="当月MW","-",SUMIFS(INDIRECT($B$2&amp;$C$2&amp;$D$2),INDIRECT(V$5),V$6,サマリ_メンバ!$P$7:$P$446,$M165)))</f>
        <v>-</v>
      </c>
      <c r="W165" s="281" t="str">
        <f ca="1">IF(ISBLANK($M165),"-",IF($C$2&amp;$D$2="当月MW","-",SUMIFS(INDIRECT($B$2&amp;$C$2&amp;$D$2),INDIRECT(W$5),W$6,サマリ_メンバ!$P$7:$P$446,$M165)))</f>
        <v>-</v>
      </c>
      <c r="X165" s="281" t="str">
        <f ca="1">IF(ISBLANK($M165),"-",IF($C$2&amp;$D$2="当月MW","-",SUMIFS(INDIRECT($B$2&amp;$C$2&amp;$D$2),INDIRECT(X$5),X$6,サマリ_メンバ!$P$7:$P$446,$M165)))</f>
        <v>-</v>
      </c>
      <c r="Y165" s="281" t="str">
        <f ca="1">IF(ISBLANK($M165),"-",IF($C$2&amp;$D$2="当月MW","-",SUMIFS(INDIRECT($B$2&amp;$C$2&amp;$D$2),INDIRECT(Y$5),Y$6,サマリ_メンバ!$P$7:$P$446,$M165)))</f>
        <v>-</v>
      </c>
      <c r="Z165" s="281" t="str">
        <f ca="1">IF(ISBLANK($M165),"-",IF($C$2&amp;$D$2="当月MW","-",SUMIFS(INDIRECT($B$2&amp;$C$2&amp;$D$2),INDIRECT(Z$5),Z$6,サマリ_メンバ!$P$7:$P$446,$M165)))</f>
        <v>-</v>
      </c>
      <c r="AA165" s="281" t="str">
        <f ca="1">IF(ISBLANK($M165),"-",IF($C$2&amp;$D$2="当月MW","-",SUMIFS(INDIRECT($B$2&amp;$C$2&amp;$D$2),INDIRECT(AA$5),AA$6,サマリ_メンバ!$P$7:$P$446,$M165)))</f>
        <v>-</v>
      </c>
      <c r="AB165" s="281" t="str">
        <f ca="1">IF(ISBLANK($M165),"-",IF($C$2&amp;$D$2="当月MW","-",SUMIFS(INDIRECT($B$2&amp;$C$2&amp;$D$2),INDIRECT(AB$5),AB$6,サマリ_メンバ!$P$7:$P$446,$M165)))</f>
        <v>-</v>
      </c>
      <c r="AC165" s="281" t="str">
        <f ca="1">IF(ISBLANK($M165),"-",IF($C$2&amp;$D$2="当月MW","-",SUMIFS(INDIRECT($B$2&amp;$C$2&amp;$D$2),INDIRECT(AC$5),AC$6,サマリ_メンバ!$P$7:$P$446,$M165)))</f>
        <v>-</v>
      </c>
      <c r="AD165" s="281" t="str">
        <f ca="1">IF(ISBLANK($M165),"-",IF($C$2&amp;$D$2="当月MW","-",SUMIFS(INDIRECT($B$2&amp;$C$2&amp;$D$2),INDIRECT(AD$5),AD$6,サマリ_メンバ!$P$7:$P$446,$M165)))</f>
        <v>-</v>
      </c>
      <c r="AE165" s="281" t="str">
        <f ca="1">IF(ISBLANK($M165),"-",IF($C$2&amp;$D$2="当月MW","-",SUMIFS(INDIRECT($B$2&amp;$C$2&amp;$D$2),INDIRECT(AE$5),AE$6,サマリ_メンバ!$P$7:$P$446,$M165)))</f>
        <v>-</v>
      </c>
      <c r="AF165" s="281" t="str">
        <f ca="1">IF(ISBLANK($M165),"-",IF($C$2&amp;$D$2="当月MW","-",SUMIFS(INDIRECT($B$2&amp;$C$2&amp;$D$2),INDIRECT(AF$5),AF$6,サマリ_メンバ!$P$7:$P$446,$M165)))</f>
        <v>-</v>
      </c>
      <c r="AG165" s="281" t="str">
        <f ca="1">IF(ISBLANK($M165),"-",IF($C$2&amp;$D$2="当月MW","-",SUMIFS(INDIRECT($B$2&amp;$C$2&amp;$D$2),INDIRECT(AG$5),AG$6,サマリ_メンバ!$P$7:$P$446,$M165)))</f>
        <v>-</v>
      </c>
      <c r="AH165" s="281" t="str">
        <f ca="1">IF(ISBLANK($M165),"-",IF($C$2&amp;$D$2="当月MW","-",SUMIFS(INDIRECT($B$2&amp;$C$2&amp;$D$2),INDIRECT(AH$5),AH$6,サマリ_メンバ!$P$7:$P$446,$M165)))</f>
        <v>-</v>
      </c>
      <c r="AI165" s="60"/>
    </row>
    <row r="166" spans="1:35">
      <c r="A166" s="240">
        <f t="shared" si="14"/>
        <v>159</v>
      </c>
      <c r="B166" s="295" t="str">
        <f>IF(ISBLANK($M166),"",VLOOKUP($M166,サマリ_メンバ!$A$7:$Q$446,5,FALSE))</f>
        <v/>
      </c>
      <c r="C166" s="295" t="str">
        <f>IF(ISBLANK($M166),"",VLOOKUP($M166,サマリ_メンバ!$A$7:$Q$446,6,FALSE)&amp;"")</f>
        <v/>
      </c>
      <c r="D166" s="295" t="str">
        <f>IF(ISBLANK($M166),"",VLOOKUP($M166,サマリ_メンバ!$A$7:$Q$446,7,FALSE)&amp;"")</f>
        <v/>
      </c>
      <c r="E166" s="295" t="str">
        <f>IF(ISBLANK($M166),"",VLOOKUP($M166,サマリ_メンバ!$A$7:$Q$446,8,FALSE)&amp;"")</f>
        <v/>
      </c>
      <c r="F166" s="295" t="str">
        <f>IF(ISBLANK($M166),"",VLOOKUP($M166,サマリ_メンバ!$A$7:$Q$446,9,FALSE)&amp;"")</f>
        <v/>
      </c>
      <c r="G166" s="295" t="str">
        <f>IF(ISBLANK($M166),"",VLOOKUP($M166,サマリ_メンバ!$A$7:$Q$446,10,FALSE)&amp;"")</f>
        <v/>
      </c>
      <c r="H166" s="295" t="str">
        <f>IF(ISBLANK($M166),"",VLOOKUP($M166,サマリ_メンバ!$A$7:$Q$446,11,FALSE)&amp;"")</f>
        <v/>
      </c>
      <c r="I166" s="295" t="str">
        <f>IF(ISBLANK($M166),"",VLOOKUP($M166,サマリ_メンバ!$A$7:$Q$446,12,FALSE)&amp;"")</f>
        <v/>
      </c>
      <c r="J166" s="295" t="str">
        <f>IF(ISBLANK($M166),"",VLOOKUP($M166,サマリ_メンバ!$A$7:$Q$446,13,FALSE)&amp;"")</f>
        <v/>
      </c>
      <c r="K166" s="295" t="str">
        <f>IF(ISBLANK($M166),"",VLOOKUP($M166,サマリ_メンバ!$A$7:$Q$446,14,FALSE)&amp;"")</f>
        <v/>
      </c>
      <c r="L166" s="295" t="str">
        <f>IF(ISBLANK($M166),"",VLOOKUP($M166,サマリ_メンバ!$A$7:$Q$446,15,FALSE)&amp;"")</f>
        <v/>
      </c>
      <c r="M166" s="133"/>
      <c r="N166" s="295" t="str">
        <f>IF(ISBLANK($M166),"",VLOOKUP(M166,サマリ_メンバ!$A$7:$Q$446,17,FALSE))</f>
        <v/>
      </c>
      <c r="O166" s="72">
        <f t="shared" ca="1" si="15"/>
        <v>0</v>
      </c>
      <c r="P166" s="91"/>
      <c r="Q166" s="281" t="str">
        <f ca="1">IF(ISBLANK($M166),"-",IF($C$2&amp;$D$2="当月MW","-",SUMIFS(INDIRECT($B$2&amp;$C$2&amp;$D$2),INDIRECT(Q$5),Q$6,サマリ_メンバ!$P$7:$P$446,$M166)))</f>
        <v>-</v>
      </c>
      <c r="R166" s="281" t="str">
        <f ca="1">IF(ISBLANK($M166),"-",IF($C$2&amp;$D$2="当月MW","-",SUMIFS(INDIRECT($B$2&amp;$C$2&amp;$D$2),INDIRECT(R$5),R$6,サマリ_メンバ!$P$7:$P$446,$M166)))</f>
        <v>-</v>
      </c>
      <c r="S166" s="281" t="str">
        <f ca="1">IF(ISBLANK($M166),"-",IF($C$2&amp;$D$2="当月MW","-",SUMIFS(INDIRECT($B$2&amp;$C$2&amp;$D$2),INDIRECT(S$5),S$6,サマリ_メンバ!$P$7:$P$446,$M166)))</f>
        <v>-</v>
      </c>
      <c r="T166" s="281" t="str">
        <f ca="1">IF(ISBLANK($M166),"-",IF($C$2&amp;$D$2="当月MW","-",SUMIFS(INDIRECT($B$2&amp;$C$2&amp;$D$2),INDIRECT(T$5),T$6,サマリ_メンバ!$P$7:$P$446,$M166)))</f>
        <v>-</v>
      </c>
      <c r="U166" s="81"/>
      <c r="V166" s="281" t="str">
        <f ca="1">IF(ISBLANK($M166),"-",IF($C$2&amp;$D$2="当月MW","-",SUMIFS(INDIRECT($B$2&amp;$C$2&amp;$D$2),INDIRECT(V$5),V$6,サマリ_メンバ!$P$7:$P$446,$M166)))</f>
        <v>-</v>
      </c>
      <c r="W166" s="281" t="str">
        <f ca="1">IF(ISBLANK($M166),"-",IF($C$2&amp;$D$2="当月MW","-",SUMIFS(INDIRECT($B$2&amp;$C$2&amp;$D$2),INDIRECT(W$5),W$6,サマリ_メンバ!$P$7:$P$446,$M166)))</f>
        <v>-</v>
      </c>
      <c r="X166" s="281" t="str">
        <f ca="1">IF(ISBLANK($M166),"-",IF($C$2&amp;$D$2="当月MW","-",SUMIFS(INDIRECT($B$2&amp;$C$2&amp;$D$2),INDIRECT(X$5),X$6,サマリ_メンバ!$P$7:$P$446,$M166)))</f>
        <v>-</v>
      </c>
      <c r="Y166" s="281" t="str">
        <f ca="1">IF(ISBLANK($M166),"-",IF($C$2&amp;$D$2="当月MW","-",SUMIFS(INDIRECT($B$2&amp;$C$2&amp;$D$2),INDIRECT(Y$5),Y$6,サマリ_メンバ!$P$7:$P$446,$M166)))</f>
        <v>-</v>
      </c>
      <c r="Z166" s="281" t="str">
        <f ca="1">IF(ISBLANK($M166),"-",IF($C$2&amp;$D$2="当月MW","-",SUMIFS(INDIRECT($B$2&amp;$C$2&amp;$D$2),INDIRECT(Z$5),Z$6,サマリ_メンバ!$P$7:$P$446,$M166)))</f>
        <v>-</v>
      </c>
      <c r="AA166" s="281" t="str">
        <f ca="1">IF(ISBLANK($M166),"-",IF($C$2&amp;$D$2="当月MW","-",SUMIFS(INDIRECT($B$2&amp;$C$2&amp;$D$2),INDIRECT(AA$5),AA$6,サマリ_メンバ!$P$7:$P$446,$M166)))</f>
        <v>-</v>
      </c>
      <c r="AB166" s="281" t="str">
        <f ca="1">IF(ISBLANK($M166),"-",IF($C$2&amp;$D$2="当月MW","-",SUMIFS(INDIRECT($B$2&amp;$C$2&amp;$D$2),INDIRECT(AB$5),AB$6,サマリ_メンバ!$P$7:$P$446,$M166)))</f>
        <v>-</v>
      </c>
      <c r="AC166" s="281" t="str">
        <f ca="1">IF(ISBLANK($M166),"-",IF($C$2&amp;$D$2="当月MW","-",SUMIFS(INDIRECT($B$2&amp;$C$2&amp;$D$2),INDIRECT(AC$5),AC$6,サマリ_メンバ!$P$7:$P$446,$M166)))</f>
        <v>-</v>
      </c>
      <c r="AD166" s="281" t="str">
        <f ca="1">IF(ISBLANK($M166),"-",IF($C$2&amp;$D$2="当月MW","-",SUMIFS(INDIRECT($B$2&amp;$C$2&amp;$D$2),INDIRECT(AD$5),AD$6,サマリ_メンバ!$P$7:$P$446,$M166)))</f>
        <v>-</v>
      </c>
      <c r="AE166" s="281" t="str">
        <f ca="1">IF(ISBLANK($M166),"-",IF($C$2&amp;$D$2="当月MW","-",SUMIFS(INDIRECT($B$2&amp;$C$2&amp;$D$2),INDIRECT(AE$5),AE$6,サマリ_メンバ!$P$7:$P$446,$M166)))</f>
        <v>-</v>
      </c>
      <c r="AF166" s="281" t="str">
        <f ca="1">IF(ISBLANK($M166),"-",IF($C$2&amp;$D$2="当月MW","-",SUMIFS(INDIRECT($B$2&amp;$C$2&amp;$D$2),INDIRECT(AF$5),AF$6,サマリ_メンバ!$P$7:$P$446,$M166)))</f>
        <v>-</v>
      </c>
      <c r="AG166" s="281" t="str">
        <f ca="1">IF(ISBLANK($M166),"-",IF($C$2&amp;$D$2="当月MW","-",SUMIFS(INDIRECT($B$2&amp;$C$2&amp;$D$2),INDIRECT(AG$5),AG$6,サマリ_メンバ!$P$7:$P$446,$M166)))</f>
        <v>-</v>
      </c>
      <c r="AH166" s="281" t="str">
        <f ca="1">IF(ISBLANK($M166),"-",IF($C$2&amp;$D$2="当月MW","-",SUMIFS(INDIRECT($B$2&amp;$C$2&amp;$D$2),INDIRECT(AH$5),AH$6,サマリ_メンバ!$P$7:$P$446,$M166)))</f>
        <v>-</v>
      </c>
      <c r="AI166" s="60"/>
    </row>
    <row r="167" spans="1:35">
      <c r="A167" s="240">
        <f t="shared" si="14"/>
        <v>160</v>
      </c>
      <c r="B167" s="295" t="str">
        <f>IF(ISBLANK($M167),"",VLOOKUP($M167,サマリ_メンバ!$A$7:$Q$446,5,FALSE))</f>
        <v/>
      </c>
      <c r="C167" s="295" t="str">
        <f>IF(ISBLANK($M167),"",VLOOKUP($M167,サマリ_メンバ!$A$7:$Q$446,6,FALSE)&amp;"")</f>
        <v/>
      </c>
      <c r="D167" s="295" t="str">
        <f>IF(ISBLANK($M167),"",VLOOKUP($M167,サマリ_メンバ!$A$7:$Q$446,7,FALSE)&amp;"")</f>
        <v/>
      </c>
      <c r="E167" s="295" t="str">
        <f>IF(ISBLANK($M167),"",VLOOKUP($M167,サマリ_メンバ!$A$7:$Q$446,8,FALSE)&amp;"")</f>
        <v/>
      </c>
      <c r="F167" s="295" t="str">
        <f>IF(ISBLANK($M167),"",VLOOKUP($M167,サマリ_メンバ!$A$7:$Q$446,9,FALSE)&amp;"")</f>
        <v/>
      </c>
      <c r="G167" s="295" t="str">
        <f>IF(ISBLANK($M167),"",VLOOKUP($M167,サマリ_メンバ!$A$7:$Q$446,10,FALSE)&amp;"")</f>
        <v/>
      </c>
      <c r="H167" s="295" t="str">
        <f>IF(ISBLANK($M167),"",VLOOKUP($M167,サマリ_メンバ!$A$7:$Q$446,11,FALSE)&amp;"")</f>
        <v/>
      </c>
      <c r="I167" s="295" t="str">
        <f>IF(ISBLANK($M167),"",VLOOKUP($M167,サマリ_メンバ!$A$7:$Q$446,12,FALSE)&amp;"")</f>
        <v/>
      </c>
      <c r="J167" s="295" t="str">
        <f>IF(ISBLANK($M167),"",VLOOKUP($M167,サマリ_メンバ!$A$7:$Q$446,13,FALSE)&amp;"")</f>
        <v/>
      </c>
      <c r="K167" s="295" t="str">
        <f>IF(ISBLANK($M167),"",VLOOKUP($M167,サマリ_メンバ!$A$7:$Q$446,14,FALSE)&amp;"")</f>
        <v/>
      </c>
      <c r="L167" s="295" t="str">
        <f>IF(ISBLANK($M167),"",VLOOKUP($M167,サマリ_メンバ!$A$7:$Q$446,15,FALSE)&amp;"")</f>
        <v/>
      </c>
      <c r="M167" s="133"/>
      <c r="N167" s="295" t="str">
        <f>IF(ISBLANK($M167),"",VLOOKUP(M167,サマリ_メンバ!$A$7:$Q$446,17,FALSE))</f>
        <v/>
      </c>
      <c r="O167" s="72">
        <f t="shared" ca="1" si="15"/>
        <v>0</v>
      </c>
      <c r="P167" s="91"/>
      <c r="Q167" s="281" t="str">
        <f ca="1">IF(ISBLANK($M167),"-",IF($C$2&amp;$D$2="当月MW","-",SUMIFS(INDIRECT($B$2&amp;$C$2&amp;$D$2),INDIRECT(Q$5),Q$6,サマリ_メンバ!$P$7:$P$446,$M167)))</f>
        <v>-</v>
      </c>
      <c r="R167" s="281" t="str">
        <f ca="1">IF(ISBLANK($M167),"-",IF($C$2&amp;$D$2="当月MW","-",SUMIFS(INDIRECT($B$2&amp;$C$2&amp;$D$2),INDIRECT(R$5),R$6,サマリ_メンバ!$P$7:$P$446,$M167)))</f>
        <v>-</v>
      </c>
      <c r="S167" s="281" t="str">
        <f ca="1">IF(ISBLANK($M167),"-",IF($C$2&amp;$D$2="当月MW","-",SUMIFS(INDIRECT($B$2&amp;$C$2&amp;$D$2),INDIRECT(S$5),S$6,サマリ_メンバ!$P$7:$P$446,$M167)))</f>
        <v>-</v>
      </c>
      <c r="T167" s="281" t="str">
        <f ca="1">IF(ISBLANK($M167),"-",IF($C$2&amp;$D$2="当月MW","-",SUMIFS(INDIRECT($B$2&amp;$C$2&amp;$D$2),INDIRECT(T$5),T$6,サマリ_メンバ!$P$7:$P$446,$M167)))</f>
        <v>-</v>
      </c>
      <c r="U167" s="81"/>
      <c r="V167" s="281" t="str">
        <f ca="1">IF(ISBLANK($M167),"-",IF($C$2&amp;$D$2="当月MW","-",SUMIFS(INDIRECT($B$2&amp;$C$2&amp;$D$2),INDIRECT(V$5),V$6,サマリ_メンバ!$P$7:$P$446,$M167)))</f>
        <v>-</v>
      </c>
      <c r="W167" s="281" t="str">
        <f ca="1">IF(ISBLANK($M167),"-",IF($C$2&amp;$D$2="当月MW","-",SUMIFS(INDIRECT($B$2&amp;$C$2&amp;$D$2),INDIRECT(W$5),W$6,サマリ_メンバ!$P$7:$P$446,$M167)))</f>
        <v>-</v>
      </c>
      <c r="X167" s="281" t="str">
        <f ca="1">IF(ISBLANK($M167),"-",IF($C$2&amp;$D$2="当月MW","-",SUMIFS(INDIRECT($B$2&amp;$C$2&amp;$D$2),INDIRECT(X$5),X$6,サマリ_メンバ!$P$7:$P$446,$M167)))</f>
        <v>-</v>
      </c>
      <c r="Y167" s="281" t="str">
        <f ca="1">IF(ISBLANK($M167),"-",IF($C$2&amp;$D$2="当月MW","-",SUMIFS(INDIRECT($B$2&amp;$C$2&amp;$D$2),INDIRECT(Y$5),Y$6,サマリ_メンバ!$P$7:$P$446,$M167)))</f>
        <v>-</v>
      </c>
      <c r="Z167" s="281" t="str">
        <f ca="1">IF(ISBLANK($M167),"-",IF($C$2&amp;$D$2="当月MW","-",SUMIFS(INDIRECT($B$2&amp;$C$2&amp;$D$2),INDIRECT(Z$5),Z$6,サマリ_メンバ!$P$7:$P$446,$M167)))</f>
        <v>-</v>
      </c>
      <c r="AA167" s="281" t="str">
        <f ca="1">IF(ISBLANK($M167),"-",IF($C$2&amp;$D$2="当月MW","-",SUMIFS(INDIRECT($B$2&amp;$C$2&amp;$D$2),INDIRECT(AA$5),AA$6,サマリ_メンバ!$P$7:$P$446,$M167)))</f>
        <v>-</v>
      </c>
      <c r="AB167" s="281" t="str">
        <f ca="1">IF(ISBLANK($M167),"-",IF($C$2&amp;$D$2="当月MW","-",SUMIFS(INDIRECT($B$2&amp;$C$2&amp;$D$2),INDIRECT(AB$5),AB$6,サマリ_メンバ!$P$7:$P$446,$M167)))</f>
        <v>-</v>
      </c>
      <c r="AC167" s="281" t="str">
        <f ca="1">IF(ISBLANK($M167),"-",IF($C$2&amp;$D$2="当月MW","-",SUMIFS(INDIRECT($B$2&amp;$C$2&amp;$D$2),INDIRECT(AC$5),AC$6,サマリ_メンバ!$P$7:$P$446,$M167)))</f>
        <v>-</v>
      </c>
      <c r="AD167" s="281" t="str">
        <f ca="1">IF(ISBLANK($M167),"-",IF($C$2&amp;$D$2="当月MW","-",SUMIFS(INDIRECT($B$2&amp;$C$2&amp;$D$2),INDIRECT(AD$5),AD$6,サマリ_メンバ!$P$7:$P$446,$M167)))</f>
        <v>-</v>
      </c>
      <c r="AE167" s="281" t="str">
        <f ca="1">IF(ISBLANK($M167),"-",IF($C$2&amp;$D$2="当月MW","-",SUMIFS(INDIRECT($B$2&amp;$C$2&amp;$D$2),INDIRECT(AE$5),AE$6,サマリ_メンバ!$P$7:$P$446,$M167)))</f>
        <v>-</v>
      </c>
      <c r="AF167" s="281" t="str">
        <f ca="1">IF(ISBLANK($M167),"-",IF($C$2&amp;$D$2="当月MW","-",SUMIFS(INDIRECT($B$2&amp;$C$2&amp;$D$2),INDIRECT(AF$5),AF$6,サマリ_メンバ!$P$7:$P$446,$M167)))</f>
        <v>-</v>
      </c>
      <c r="AG167" s="281" t="str">
        <f ca="1">IF(ISBLANK($M167),"-",IF($C$2&amp;$D$2="当月MW","-",SUMIFS(INDIRECT($B$2&amp;$C$2&amp;$D$2),INDIRECT(AG$5),AG$6,サマリ_メンバ!$P$7:$P$446,$M167)))</f>
        <v>-</v>
      </c>
      <c r="AH167" s="281" t="str">
        <f ca="1">IF(ISBLANK($M167),"-",IF($C$2&amp;$D$2="当月MW","-",SUMIFS(INDIRECT($B$2&amp;$C$2&amp;$D$2),INDIRECT(AH$5),AH$6,サマリ_メンバ!$P$7:$P$446,$M167)))</f>
        <v>-</v>
      </c>
      <c r="AI167" s="60"/>
    </row>
    <row r="168" spans="1:35">
      <c r="A168" s="240">
        <f t="shared" ref="A168:A199" si="16">ROW()-7</f>
        <v>161</v>
      </c>
      <c r="B168" s="295" t="str">
        <f>IF(ISBLANK($M168),"",VLOOKUP($M168,サマリ_メンバ!$A$7:$Q$446,5,FALSE))</f>
        <v/>
      </c>
      <c r="C168" s="295" t="str">
        <f>IF(ISBLANK($M168),"",VLOOKUP($M168,サマリ_メンバ!$A$7:$Q$446,6,FALSE)&amp;"")</f>
        <v/>
      </c>
      <c r="D168" s="295" t="str">
        <f>IF(ISBLANK($M168),"",VLOOKUP($M168,サマリ_メンバ!$A$7:$Q$446,7,FALSE)&amp;"")</f>
        <v/>
      </c>
      <c r="E168" s="295" t="str">
        <f>IF(ISBLANK($M168),"",VLOOKUP($M168,サマリ_メンバ!$A$7:$Q$446,8,FALSE)&amp;"")</f>
        <v/>
      </c>
      <c r="F168" s="295" t="str">
        <f>IF(ISBLANK($M168),"",VLOOKUP($M168,サマリ_メンバ!$A$7:$Q$446,9,FALSE)&amp;"")</f>
        <v/>
      </c>
      <c r="G168" s="295" t="str">
        <f>IF(ISBLANK($M168),"",VLOOKUP($M168,サマリ_メンバ!$A$7:$Q$446,10,FALSE)&amp;"")</f>
        <v/>
      </c>
      <c r="H168" s="295" t="str">
        <f>IF(ISBLANK($M168),"",VLOOKUP($M168,サマリ_メンバ!$A$7:$Q$446,11,FALSE)&amp;"")</f>
        <v/>
      </c>
      <c r="I168" s="295" t="str">
        <f>IF(ISBLANK($M168),"",VLOOKUP($M168,サマリ_メンバ!$A$7:$Q$446,12,FALSE)&amp;"")</f>
        <v/>
      </c>
      <c r="J168" s="295" t="str">
        <f>IF(ISBLANK($M168),"",VLOOKUP($M168,サマリ_メンバ!$A$7:$Q$446,13,FALSE)&amp;"")</f>
        <v/>
      </c>
      <c r="K168" s="295" t="str">
        <f>IF(ISBLANK($M168),"",VLOOKUP($M168,サマリ_メンバ!$A$7:$Q$446,14,FALSE)&amp;"")</f>
        <v/>
      </c>
      <c r="L168" s="295" t="str">
        <f>IF(ISBLANK($M168),"",VLOOKUP($M168,サマリ_メンバ!$A$7:$Q$446,15,FALSE)&amp;"")</f>
        <v/>
      </c>
      <c r="M168" s="133"/>
      <c r="N168" s="295" t="str">
        <f>IF(ISBLANK($M168),"",VLOOKUP(M168,サマリ_メンバ!$A$7:$Q$446,17,FALSE))</f>
        <v/>
      </c>
      <c r="O168" s="72">
        <f t="shared" ref="O168:O199" ca="1" si="17">SUM(Q168:T168)</f>
        <v>0</v>
      </c>
      <c r="P168" s="91"/>
      <c r="Q168" s="281" t="str">
        <f ca="1">IF(ISBLANK($M168),"-",IF($C$2&amp;$D$2="当月MW","-",SUMIFS(INDIRECT($B$2&amp;$C$2&amp;$D$2),INDIRECT(Q$5),Q$6,サマリ_メンバ!$P$7:$P$446,$M168)))</f>
        <v>-</v>
      </c>
      <c r="R168" s="281" t="str">
        <f ca="1">IF(ISBLANK($M168),"-",IF($C$2&amp;$D$2="当月MW","-",SUMIFS(INDIRECT($B$2&amp;$C$2&amp;$D$2),INDIRECT(R$5),R$6,サマリ_メンバ!$P$7:$P$446,$M168)))</f>
        <v>-</v>
      </c>
      <c r="S168" s="281" t="str">
        <f ca="1">IF(ISBLANK($M168),"-",IF($C$2&amp;$D$2="当月MW","-",SUMIFS(INDIRECT($B$2&amp;$C$2&amp;$D$2),INDIRECT(S$5),S$6,サマリ_メンバ!$P$7:$P$446,$M168)))</f>
        <v>-</v>
      </c>
      <c r="T168" s="281" t="str">
        <f ca="1">IF(ISBLANK($M168),"-",IF($C$2&amp;$D$2="当月MW","-",SUMIFS(INDIRECT($B$2&amp;$C$2&amp;$D$2),INDIRECT(T$5),T$6,サマリ_メンバ!$P$7:$P$446,$M168)))</f>
        <v>-</v>
      </c>
      <c r="U168" s="81"/>
      <c r="V168" s="281" t="str">
        <f ca="1">IF(ISBLANK($M168),"-",IF($C$2&amp;$D$2="当月MW","-",SUMIFS(INDIRECT($B$2&amp;$C$2&amp;$D$2),INDIRECT(V$5),V$6,サマリ_メンバ!$P$7:$P$446,$M168)))</f>
        <v>-</v>
      </c>
      <c r="W168" s="281" t="str">
        <f ca="1">IF(ISBLANK($M168),"-",IF($C$2&amp;$D$2="当月MW","-",SUMIFS(INDIRECT($B$2&amp;$C$2&amp;$D$2),INDIRECT(W$5),W$6,サマリ_メンバ!$P$7:$P$446,$M168)))</f>
        <v>-</v>
      </c>
      <c r="X168" s="281" t="str">
        <f ca="1">IF(ISBLANK($M168),"-",IF($C$2&amp;$D$2="当月MW","-",SUMIFS(INDIRECT($B$2&amp;$C$2&amp;$D$2),INDIRECT(X$5),X$6,サマリ_メンバ!$P$7:$P$446,$M168)))</f>
        <v>-</v>
      </c>
      <c r="Y168" s="281" t="str">
        <f ca="1">IF(ISBLANK($M168),"-",IF($C$2&amp;$D$2="当月MW","-",SUMIFS(INDIRECT($B$2&amp;$C$2&amp;$D$2),INDIRECT(Y$5),Y$6,サマリ_メンバ!$P$7:$P$446,$M168)))</f>
        <v>-</v>
      </c>
      <c r="Z168" s="281" t="str">
        <f ca="1">IF(ISBLANK($M168),"-",IF($C$2&amp;$D$2="当月MW","-",SUMIFS(INDIRECT($B$2&amp;$C$2&amp;$D$2),INDIRECT(Z$5),Z$6,サマリ_メンバ!$P$7:$P$446,$M168)))</f>
        <v>-</v>
      </c>
      <c r="AA168" s="281" t="str">
        <f ca="1">IF(ISBLANK($M168),"-",IF($C$2&amp;$D$2="当月MW","-",SUMIFS(INDIRECT($B$2&amp;$C$2&amp;$D$2),INDIRECT(AA$5),AA$6,サマリ_メンバ!$P$7:$P$446,$M168)))</f>
        <v>-</v>
      </c>
      <c r="AB168" s="281" t="str">
        <f ca="1">IF(ISBLANK($M168),"-",IF($C$2&amp;$D$2="当月MW","-",SUMIFS(INDIRECT($B$2&amp;$C$2&amp;$D$2),INDIRECT(AB$5),AB$6,サマリ_メンバ!$P$7:$P$446,$M168)))</f>
        <v>-</v>
      </c>
      <c r="AC168" s="281" t="str">
        <f ca="1">IF(ISBLANK($M168),"-",IF($C$2&amp;$D$2="当月MW","-",SUMIFS(INDIRECT($B$2&amp;$C$2&amp;$D$2),INDIRECT(AC$5),AC$6,サマリ_メンバ!$P$7:$P$446,$M168)))</f>
        <v>-</v>
      </c>
      <c r="AD168" s="281" t="str">
        <f ca="1">IF(ISBLANK($M168),"-",IF($C$2&amp;$D$2="当月MW","-",SUMIFS(INDIRECT($B$2&amp;$C$2&amp;$D$2),INDIRECT(AD$5),AD$6,サマリ_メンバ!$P$7:$P$446,$M168)))</f>
        <v>-</v>
      </c>
      <c r="AE168" s="281" t="str">
        <f ca="1">IF(ISBLANK($M168),"-",IF($C$2&amp;$D$2="当月MW","-",SUMIFS(INDIRECT($B$2&amp;$C$2&amp;$D$2),INDIRECT(AE$5),AE$6,サマリ_メンバ!$P$7:$P$446,$M168)))</f>
        <v>-</v>
      </c>
      <c r="AF168" s="281" t="str">
        <f ca="1">IF(ISBLANK($M168),"-",IF($C$2&amp;$D$2="当月MW","-",SUMIFS(INDIRECT($B$2&amp;$C$2&amp;$D$2),INDIRECT(AF$5),AF$6,サマリ_メンバ!$P$7:$P$446,$M168)))</f>
        <v>-</v>
      </c>
      <c r="AG168" s="281" t="str">
        <f ca="1">IF(ISBLANK($M168),"-",IF($C$2&amp;$D$2="当月MW","-",SUMIFS(INDIRECT($B$2&amp;$C$2&amp;$D$2),INDIRECT(AG$5),AG$6,サマリ_メンバ!$P$7:$P$446,$M168)))</f>
        <v>-</v>
      </c>
      <c r="AH168" s="281" t="str">
        <f ca="1">IF(ISBLANK($M168),"-",IF($C$2&amp;$D$2="当月MW","-",SUMIFS(INDIRECT($B$2&amp;$C$2&amp;$D$2),INDIRECT(AH$5),AH$6,サマリ_メンバ!$P$7:$P$446,$M168)))</f>
        <v>-</v>
      </c>
      <c r="AI168" s="60"/>
    </row>
    <row r="169" spans="1:35">
      <c r="A169" s="240">
        <f t="shared" si="16"/>
        <v>162</v>
      </c>
      <c r="B169" s="295" t="str">
        <f>IF(ISBLANK($M169),"",VLOOKUP($M169,サマリ_メンバ!$A$7:$Q$446,5,FALSE))</f>
        <v/>
      </c>
      <c r="C169" s="295" t="str">
        <f>IF(ISBLANK($M169),"",VLOOKUP($M169,サマリ_メンバ!$A$7:$Q$446,6,FALSE)&amp;"")</f>
        <v/>
      </c>
      <c r="D169" s="295" t="str">
        <f>IF(ISBLANK($M169),"",VLOOKUP($M169,サマリ_メンバ!$A$7:$Q$446,7,FALSE)&amp;"")</f>
        <v/>
      </c>
      <c r="E169" s="295" t="str">
        <f>IF(ISBLANK($M169),"",VLOOKUP($M169,サマリ_メンバ!$A$7:$Q$446,8,FALSE)&amp;"")</f>
        <v/>
      </c>
      <c r="F169" s="295" t="str">
        <f>IF(ISBLANK($M169),"",VLOOKUP($M169,サマリ_メンバ!$A$7:$Q$446,9,FALSE)&amp;"")</f>
        <v/>
      </c>
      <c r="G169" s="295" t="str">
        <f>IF(ISBLANK($M169),"",VLOOKUP($M169,サマリ_メンバ!$A$7:$Q$446,10,FALSE)&amp;"")</f>
        <v/>
      </c>
      <c r="H169" s="295" t="str">
        <f>IF(ISBLANK($M169),"",VLOOKUP($M169,サマリ_メンバ!$A$7:$Q$446,11,FALSE)&amp;"")</f>
        <v/>
      </c>
      <c r="I169" s="295" t="str">
        <f>IF(ISBLANK($M169),"",VLOOKUP($M169,サマリ_メンバ!$A$7:$Q$446,12,FALSE)&amp;"")</f>
        <v/>
      </c>
      <c r="J169" s="295" t="str">
        <f>IF(ISBLANK($M169),"",VLOOKUP($M169,サマリ_メンバ!$A$7:$Q$446,13,FALSE)&amp;"")</f>
        <v/>
      </c>
      <c r="K169" s="295" t="str">
        <f>IF(ISBLANK($M169),"",VLOOKUP($M169,サマリ_メンバ!$A$7:$Q$446,14,FALSE)&amp;"")</f>
        <v/>
      </c>
      <c r="L169" s="295" t="str">
        <f>IF(ISBLANK($M169),"",VLOOKUP($M169,サマリ_メンバ!$A$7:$Q$446,15,FALSE)&amp;"")</f>
        <v/>
      </c>
      <c r="M169" s="133"/>
      <c r="N169" s="295" t="str">
        <f>IF(ISBLANK($M169),"",VLOOKUP(M169,サマリ_メンバ!$A$7:$Q$446,17,FALSE))</f>
        <v/>
      </c>
      <c r="O169" s="72">
        <f t="shared" ca="1" si="17"/>
        <v>0</v>
      </c>
      <c r="P169" s="91"/>
      <c r="Q169" s="281" t="str">
        <f ca="1">IF(ISBLANK($M169),"-",IF($C$2&amp;$D$2="当月MW","-",SUMIFS(INDIRECT($B$2&amp;$C$2&amp;$D$2),INDIRECT(Q$5),Q$6,サマリ_メンバ!$P$7:$P$446,$M169)))</f>
        <v>-</v>
      </c>
      <c r="R169" s="281" t="str">
        <f ca="1">IF(ISBLANK($M169),"-",IF($C$2&amp;$D$2="当月MW","-",SUMIFS(INDIRECT($B$2&amp;$C$2&amp;$D$2),INDIRECT(R$5),R$6,サマリ_メンバ!$P$7:$P$446,$M169)))</f>
        <v>-</v>
      </c>
      <c r="S169" s="281" t="str">
        <f ca="1">IF(ISBLANK($M169),"-",IF($C$2&amp;$D$2="当月MW","-",SUMIFS(INDIRECT($B$2&amp;$C$2&amp;$D$2),INDIRECT(S$5),S$6,サマリ_メンバ!$P$7:$P$446,$M169)))</f>
        <v>-</v>
      </c>
      <c r="T169" s="281" t="str">
        <f ca="1">IF(ISBLANK($M169),"-",IF($C$2&amp;$D$2="当月MW","-",SUMIFS(INDIRECT($B$2&amp;$C$2&amp;$D$2),INDIRECT(T$5),T$6,サマリ_メンバ!$P$7:$P$446,$M169)))</f>
        <v>-</v>
      </c>
      <c r="U169" s="81"/>
      <c r="V169" s="281" t="str">
        <f ca="1">IF(ISBLANK($M169),"-",IF($C$2&amp;$D$2="当月MW","-",SUMIFS(INDIRECT($B$2&amp;$C$2&amp;$D$2),INDIRECT(V$5),V$6,サマリ_メンバ!$P$7:$P$446,$M169)))</f>
        <v>-</v>
      </c>
      <c r="W169" s="281" t="str">
        <f ca="1">IF(ISBLANK($M169),"-",IF($C$2&amp;$D$2="当月MW","-",SUMIFS(INDIRECT($B$2&amp;$C$2&amp;$D$2),INDIRECT(W$5),W$6,サマリ_メンバ!$P$7:$P$446,$M169)))</f>
        <v>-</v>
      </c>
      <c r="X169" s="281" t="str">
        <f ca="1">IF(ISBLANK($M169),"-",IF($C$2&amp;$D$2="当月MW","-",SUMIFS(INDIRECT($B$2&amp;$C$2&amp;$D$2),INDIRECT(X$5),X$6,サマリ_メンバ!$P$7:$P$446,$M169)))</f>
        <v>-</v>
      </c>
      <c r="Y169" s="281" t="str">
        <f ca="1">IF(ISBLANK($M169),"-",IF($C$2&amp;$D$2="当月MW","-",SUMIFS(INDIRECT($B$2&amp;$C$2&amp;$D$2),INDIRECT(Y$5),Y$6,サマリ_メンバ!$P$7:$P$446,$M169)))</f>
        <v>-</v>
      </c>
      <c r="Z169" s="281" t="str">
        <f ca="1">IF(ISBLANK($M169),"-",IF($C$2&amp;$D$2="当月MW","-",SUMIFS(INDIRECT($B$2&amp;$C$2&amp;$D$2),INDIRECT(Z$5),Z$6,サマリ_メンバ!$P$7:$P$446,$M169)))</f>
        <v>-</v>
      </c>
      <c r="AA169" s="281" t="str">
        <f ca="1">IF(ISBLANK($M169),"-",IF($C$2&amp;$D$2="当月MW","-",SUMIFS(INDIRECT($B$2&amp;$C$2&amp;$D$2),INDIRECT(AA$5),AA$6,サマリ_メンバ!$P$7:$P$446,$M169)))</f>
        <v>-</v>
      </c>
      <c r="AB169" s="281" t="str">
        <f ca="1">IF(ISBLANK($M169),"-",IF($C$2&amp;$D$2="当月MW","-",SUMIFS(INDIRECT($B$2&amp;$C$2&amp;$D$2),INDIRECT(AB$5),AB$6,サマリ_メンバ!$P$7:$P$446,$M169)))</f>
        <v>-</v>
      </c>
      <c r="AC169" s="281" t="str">
        <f ca="1">IF(ISBLANK($M169),"-",IF($C$2&amp;$D$2="当月MW","-",SUMIFS(INDIRECT($B$2&amp;$C$2&amp;$D$2),INDIRECT(AC$5),AC$6,サマリ_メンバ!$P$7:$P$446,$M169)))</f>
        <v>-</v>
      </c>
      <c r="AD169" s="281" t="str">
        <f ca="1">IF(ISBLANK($M169),"-",IF($C$2&amp;$D$2="当月MW","-",SUMIFS(INDIRECT($B$2&amp;$C$2&amp;$D$2),INDIRECT(AD$5),AD$6,サマリ_メンバ!$P$7:$P$446,$M169)))</f>
        <v>-</v>
      </c>
      <c r="AE169" s="281" t="str">
        <f ca="1">IF(ISBLANK($M169),"-",IF($C$2&amp;$D$2="当月MW","-",SUMIFS(INDIRECT($B$2&amp;$C$2&amp;$D$2),INDIRECT(AE$5),AE$6,サマリ_メンバ!$P$7:$P$446,$M169)))</f>
        <v>-</v>
      </c>
      <c r="AF169" s="281" t="str">
        <f ca="1">IF(ISBLANK($M169),"-",IF($C$2&amp;$D$2="当月MW","-",SUMIFS(INDIRECT($B$2&amp;$C$2&amp;$D$2),INDIRECT(AF$5),AF$6,サマリ_メンバ!$P$7:$P$446,$M169)))</f>
        <v>-</v>
      </c>
      <c r="AG169" s="281" t="str">
        <f ca="1">IF(ISBLANK($M169),"-",IF($C$2&amp;$D$2="当月MW","-",SUMIFS(INDIRECT($B$2&amp;$C$2&amp;$D$2),INDIRECT(AG$5),AG$6,サマリ_メンバ!$P$7:$P$446,$M169)))</f>
        <v>-</v>
      </c>
      <c r="AH169" s="281" t="str">
        <f ca="1">IF(ISBLANK($M169),"-",IF($C$2&amp;$D$2="当月MW","-",SUMIFS(INDIRECT($B$2&amp;$C$2&amp;$D$2),INDIRECT(AH$5),AH$6,サマリ_メンバ!$P$7:$P$446,$M169)))</f>
        <v>-</v>
      </c>
      <c r="AI169" s="60"/>
    </row>
    <row r="170" spans="1:35">
      <c r="A170" s="240">
        <f t="shared" si="16"/>
        <v>163</v>
      </c>
      <c r="B170" s="295" t="str">
        <f>IF(ISBLANK($M170),"",VLOOKUP($M170,サマリ_メンバ!$A$7:$Q$446,5,FALSE))</f>
        <v/>
      </c>
      <c r="C170" s="295" t="str">
        <f>IF(ISBLANK($M170),"",VLOOKUP($M170,サマリ_メンバ!$A$7:$Q$446,6,FALSE)&amp;"")</f>
        <v/>
      </c>
      <c r="D170" s="295" t="str">
        <f>IF(ISBLANK($M170),"",VLOOKUP($M170,サマリ_メンバ!$A$7:$Q$446,7,FALSE)&amp;"")</f>
        <v/>
      </c>
      <c r="E170" s="295" t="str">
        <f>IF(ISBLANK($M170),"",VLOOKUP($M170,サマリ_メンバ!$A$7:$Q$446,8,FALSE)&amp;"")</f>
        <v/>
      </c>
      <c r="F170" s="295" t="str">
        <f>IF(ISBLANK($M170),"",VLOOKUP($M170,サマリ_メンバ!$A$7:$Q$446,9,FALSE)&amp;"")</f>
        <v/>
      </c>
      <c r="G170" s="295" t="str">
        <f>IF(ISBLANK($M170),"",VLOOKUP($M170,サマリ_メンバ!$A$7:$Q$446,10,FALSE)&amp;"")</f>
        <v/>
      </c>
      <c r="H170" s="295" t="str">
        <f>IF(ISBLANK($M170),"",VLOOKUP($M170,サマリ_メンバ!$A$7:$Q$446,11,FALSE)&amp;"")</f>
        <v/>
      </c>
      <c r="I170" s="295" t="str">
        <f>IF(ISBLANK($M170),"",VLOOKUP($M170,サマリ_メンバ!$A$7:$Q$446,12,FALSE)&amp;"")</f>
        <v/>
      </c>
      <c r="J170" s="295" t="str">
        <f>IF(ISBLANK($M170),"",VLOOKUP($M170,サマリ_メンバ!$A$7:$Q$446,13,FALSE)&amp;"")</f>
        <v/>
      </c>
      <c r="K170" s="295" t="str">
        <f>IF(ISBLANK($M170),"",VLOOKUP($M170,サマリ_メンバ!$A$7:$Q$446,14,FALSE)&amp;"")</f>
        <v/>
      </c>
      <c r="L170" s="295" t="str">
        <f>IF(ISBLANK($M170),"",VLOOKUP($M170,サマリ_メンバ!$A$7:$Q$446,15,FALSE)&amp;"")</f>
        <v/>
      </c>
      <c r="M170" s="133"/>
      <c r="N170" s="295" t="str">
        <f>IF(ISBLANK($M170),"",VLOOKUP(M170,サマリ_メンバ!$A$7:$Q$446,17,FALSE))</f>
        <v/>
      </c>
      <c r="O170" s="72">
        <f t="shared" ca="1" si="17"/>
        <v>0</v>
      </c>
      <c r="P170" s="91"/>
      <c r="Q170" s="281" t="str">
        <f ca="1">IF(ISBLANK($M170),"-",IF($C$2&amp;$D$2="当月MW","-",SUMIFS(INDIRECT($B$2&amp;$C$2&amp;$D$2),INDIRECT(Q$5),Q$6,サマリ_メンバ!$P$7:$P$446,$M170)))</f>
        <v>-</v>
      </c>
      <c r="R170" s="281" t="str">
        <f ca="1">IF(ISBLANK($M170),"-",IF($C$2&amp;$D$2="当月MW","-",SUMIFS(INDIRECT($B$2&amp;$C$2&amp;$D$2),INDIRECT(R$5),R$6,サマリ_メンバ!$P$7:$P$446,$M170)))</f>
        <v>-</v>
      </c>
      <c r="S170" s="281" t="str">
        <f ca="1">IF(ISBLANK($M170),"-",IF($C$2&amp;$D$2="当月MW","-",SUMIFS(INDIRECT($B$2&amp;$C$2&amp;$D$2),INDIRECT(S$5),S$6,サマリ_メンバ!$P$7:$P$446,$M170)))</f>
        <v>-</v>
      </c>
      <c r="T170" s="281" t="str">
        <f ca="1">IF(ISBLANK($M170),"-",IF($C$2&amp;$D$2="当月MW","-",SUMIFS(INDIRECT($B$2&amp;$C$2&amp;$D$2),INDIRECT(T$5),T$6,サマリ_メンバ!$P$7:$P$446,$M170)))</f>
        <v>-</v>
      </c>
      <c r="U170" s="81"/>
      <c r="V170" s="281" t="str">
        <f ca="1">IF(ISBLANK($M170),"-",IF($C$2&amp;$D$2="当月MW","-",SUMIFS(INDIRECT($B$2&amp;$C$2&amp;$D$2),INDIRECT(V$5),V$6,サマリ_メンバ!$P$7:$P$446,$M170)))</f>
        <v>-</v>
      </c>
      <c r="W170" s="281" t="str">
        <f ca="1">IF(ISBLANK($M170),"-",IF($C$2&amp;$D$2="当月MW","-",SUMIFS(INDIRECT($B$2&amp;$C$2&amp;$D$2),INDIRECT(W$5),W$6,サマリ_メンバ!$P$7:$P$446,$M170)))</f>
        <v>-</v>
      </c>
      <c r="X170" s="281" t="str">
        <f ca="1">IF(ISBLANK($M170),"-",IF($C$2&amp;$D$2="当月MW","-",SUMIFS(INDIRECT($B$2&amp;$C$2&amp;$D$2),INDIRECT(X$5),X$6,サマリ_メンバ!$P$7:$P$446,$M170)))</f>
        <v>-</v>
      </c>
      <c r="Y170" s="281" t="str">
        <f ca="1">IF(ISBLANK($M170),"-",IF($C$2&amp;$D$2="当月MW","-",SUMIFS(INDIRECT($B$2&amp;$C$2&amp;$D$2),INDIRECT(Y$5),Y$6,サマリ_メンバ!$P$7:$P$446,$M170)))</f>
        <v>-</v>
      </c>
      <c r="Z170" s="281" t="str">
        <f ca="1">IF(ISBLANK($M170),"-",IF($C$2&amp;$D$2="当月MW","-",SUMIFS(INDIRECT($B$2&amp;$C$2&amp;$D$2),INDIRECT(Z$5),Z$6,サマリ_メンバ!$P$7:$P$446,$M170)))</f>
        <v>-</v>
      </c>
      <c r="AA170" s="281" t="str">
        <f ca="1">IF(ISBLANK($M170),"-",IF($C$2&amp;$D$2="当月MW","-",SUMIFS(INDIRECT($B$2&amp;$C$2&amp;$D$2),INDIRECT(AA$5),AA$6,サマリ_メンバ!$P$7:$P$446,$M170)))</f>
        <v>-</v>
      </c>
      <c r="AB170" s="281" t="str">
        <f ca="1">IF(ISBLANK($M170),"-",IF($C$2&amp;$D$2="当月MW","-",SUMIFS(INDIRECT($B$2&amp;$C$2&amp;$D$2),INDIRECT(AB$5),AB$6,サマリ_メンバ!$P$7:$P$446,$M170)))</f>
        <v>-</v>
      </c>
      <c r="AC170" s="281" t="str">
        <f ca="1">IF(ISBLANK($M170),"-",IF($C$2&amp;$D$2="当月MW","-",SUMIFS(INDIRECT($B$2&amp;$C$2&amp;$D$2),INDIRECT(AC$5),AC$6,サマリ_メンバ!$P$7:$P$446,$M170)))</f>
        <v>-</v>
      </c>
      <c r="AD170" s="281" t="str">
        <f ca="1">IF(ISBLANK($M170),"-",IF($C$2&amp;$D$2="当月MW","-",SUMIFS(INDIRECT($B$2&amp;$C$2&amp;$D$2),INDIRECT(AD$5),AD$6,サマリ_メンバ!$P$7:$P$446,$M170)))</f>
        <v>-</v>
      </c>
      <c r="AE170" s="281" t="str">
        <f ca="1">IF(ISBLANK($M170),"-",IF($C$2&amp;$D$2="当月MW","-",SUMIFS(INDIRECT($B$2&amp;$C$2&amp;$D$2),INDIRECT(AE$5),AE$6,サマリ_メンバ!$P$7:$P$446,$M170)))</f>
        <v>-</v>
      </c>
      <c r="AF170" s="281" t="str">
        <f ca="1">IF(ISBLANK($M170),"-",IF($C$2&amp;$D$2="当月MW","-",SUMIFS(INDIRECT($B$2&amp;$C$2&amp;$D$2),INDIRECT(AF$5),AF$6,サマリ_メンバ!$P$7:$P$446,$M170)))</f>
        <v>-</v>
      </c>
      <c r="AG170" s="281" t="str">
        <f ca="1">IF(ISBLANK($M170),"-",IF($C$2&amp;$D$2="当月MW","-",SUMIFS(INDIRECT($B$2&amp;$C$2&amp;$D$2),INDIRECT(AG$5),AG$6,サマリ_メンバ!$P$7:$P$446,$M170)))</f>
        <v>-</v>
      </c>
      <c r="AH170" s="281" t="str">
        <f ca="1">IF(ISBLANK($M170),"-",IF($C$2&amp;$D$2="当月MW","-",SUMIFS(INDIRECT($B$2&amp;$C$2&amp;$D$2),INDIRECT(AH$5),AH$6,サマリ_メンバ!$P$7:$P$446,$M170)))</f>
        <v>-</v>
      </c>
      <c r="AI170" s="60"/>
    </row>
    <row r="171" spans="1:35">
      <c r="A171" s="240">
        <f t="shared" si="16"/>
        <v>164</v>
      </c>
      <c r="B171" s="295" t="str">
        <f>IF(ISBLANK($M171),"",VLOOKUP($M171,サマリ_メンバ!$A$7:$Q$446,5,FALSE))</f>
        <v/>
      </c>
      <c r="C171" s="295" t="str">
        <f>IF(ISBLANK($M171),"",VLOOKUP($M171,サマリ_メンバ!$A$7:$Q$446,6,FALSE)&amp;"")</f>
        <v/>
      </c>
      <c r="D171" s="295" t="str">
        <f>IF(ISBLANK($M171),"",VLOOKUP($M171,サマリ_メンバ!$A$7:$Q$446,7,FALSE)&amp;"")</f>
        <v/>
      </c>
      <c r="E171" s="295" t="str">
        <f>IF(ISBLANK($M171),"",VLOOKUP($M171,サマリ_メンバ!$A$7:$Q$446,8,FALSE)&amp;"")</f>
        <v/>
      </c>
      <c r="F171" s="295" t="str">
        <f>IF(ISBLANK($M171),"",VLOOKUP($M171,サマリ_メンバ!$A$7:$Q$446,9,FALSE)&amp;"")</f>
        <v/>
      </c>
      <c r="G171" s="295" t="str">
        <f>IF(ISBLANK($M171),"",VLOOKUP($M171,サマリ_メンバ!$A$7:$Q$446,10,FALSE)&amp;"")</f>
        <v/>
      </c>
      <c r="H171" s="295" t="str">
        <f>IF(ISBLANK($M171),"",VLOOKUP($M171,サマリ_メンバ!$A$7:$Q$446,11,FALSE)&amp;"")</f>
        <v/>
      </c>
      <c r="I171" s="295" t="str">
        <f>IF(ISBLANK($M171),"",VLOOKUP($M171,サマリ_メンバ!$A$7:$Q$446,12,FALSE)&amp;"")</f>
        <v/>
      </c>
      <c r="J171" s="295" t="str">
        <f>IF(ISBLANK($M171),"",VLOOKUP($M171,サマリ_メンバ!$A$7:$Q$446,13,FALSE)&amp;"")</f>
        <v/>
      </c>
      <c r="K171" s="295" t="str">
        <f>IF(ISBLANK($M171),"",VLOOKUP($M171,サマリ_メンバ!$A$7:$Q$446,14,FALSE)&amp;"")</f>
        <v/>
      </c>
      <c r="L171" s="295" t="str">
        <f>IF(ISBLANK($M171),"",VLOOKUP($M171,サマリ_メンバ!$A$7:$Q$446,15,FALSE)&amp;"")</f>
        <v/>
      </c>
      <c r="M171" s="133"/>
      <c r="N171" s="295" t="str">
        <f>IF(ISBLANK($M171),"",VLOOKUP(M171,サマリ_メンバ!$A$7:$Q$446,17,FALSE))</f>
        <v/>
      </c>
      <c r="O171" s="72">
        <f t="shared" ca="1" si="17"/>
        <v>0</v>
      </c>
      <c r="P171" s="91"/>
      <c r="Q171" s="281" t="str">
        <f ca="1">IF(ISBLANK($M171),"-",IF($C$2&amp;$D$2="当月MW","-",SUMIFS(INDIRECT($B$2&amp;$C$2&amp;$D$2),INDIRECT(Q$5),Q$6,サマリ_メンバ!$P$7:$P$446,$M171)))</f>
        <v>-</v>
      </c>
      <c r="R171" s="281" t="str">
        <f ca="1">IF(ISBLANK($M171),"-",IF($C$2&amp;$D$2="当月MW","-",SUMIFS(INDIRECT($B$2&amp;$C$2&amp;$D$2),INDIRECT(R$5),R$6,サマリ_メンバ!$P$7:$P$446,$M171)))</f>
        <v>-</v>
      </c>
      <c r="S171" s="281" t="str">
        <f ca="1">IF(ISBLANK($M171),"-",IF($C$2&amp;$D$2="当月MW","-",SUMIFS(INDIRECT($B$2&amp;$C$2&amp;$D$2),INDIRECT(S$5),S$6,サマリ_メンバ!$P$7:$P$446,$M171)))</f>
        <v>-</v>
      </c>
      <c r="T171" s="281" t="str">
        <f ca="1">IF(ISBLANK($M171),"-",IF($C$2&amp;$D$2="当月MW","-",SUMIFS(INDIRECT($B$2&amp;$C$2&amp;$D$2),INDIRECT(T$5),T$6,サマリ_メンバ!$P$7:$P$446,$M171)))</f>
        <v>-</v>
      </c>
      <c r="U171" s="81"/>
      <c r="V171" s="281" t="str">
        <f ca="1">IF(ISBLANK($M171),"-",IF($C$2&amp;$D$2="当月MW","-",SUMIFS(INDIRECT($B$2&amp;$C$2&amp;$D$2),INDIRECT(V$5),V$6,サマリ_メンバ!$P$7:$P$446,$M171)))</f>
        <v>-</v>
      </c>
      <c r="W171" s="281" t="str">
        <f ca="1">IF(ISBLANK($M171),"-",IF($C$2&amp;$D$2="当月MW","-",SUMIFS(INDIRECT($B$2&amp;$C$2&amp;$D$2),INDIRECT(W$5),W$6,サマリ_メンバ!$P$7:$P$446,$M171)))</f>
        <v>-</v>
      </c>
      <c r="X171" s="281" t="str">
        <f ca="1">IF(ISBLANK($M171),"-",IF($C$2&amp;$D$2="当月MW","-",SUMIFS(INDIRECT($B$2&amp;$C$2&amp;$D$2),INDIRECT(X$5),X$6,サマリ_メンバ!$P$7:$P$446,$M171)))</f>
        <v>-</v>
      </c>
      <c r="Y171" s="281" t="str">
        <f ca="1">IF(ISBLANK($M171),"-",IF($C$2&amp;$D$2="当月MW","-",SUMIFS(INDIRECT($B$2&amp;$C$2&amp;$D$2),INDIRECT(Y$5),Y$6,サマリ_メンバ!$P$7:$P$446,$M171)))</f>
        <v>-</v>
      </c>
      <c r="Z171" s="281" t="str">
        <f ca="1">IF(ISBLANK($M171),"-",IF($C$2&amp;$D$2="当月MW","-",SUMIFS(INDIRECT($B$2&amp;$C$2&amp;$D$2),INDIRECT(Z$5),Z$6,サマリ_メンバ!$P$7:$P$446,$M171)))</f>
        <v>-</v>
      </c>
      <c r="AA171" s="281" t="str">
        <f ca="1">IF(ISBLANK($M171),"-",IF($C$2&amp;$D$2="当月MW","-",SUMIFS(INDIRECT($B$2&amp;$C$2&amp;$D$2),INDIRECT(AA$5),AA$6,サマリ_メンバ!$P$7:$P$446,$M171)))</f>
        <v>-</v>
      </c>
      <c r="AB171" s="281" t="str">
        <f ca="1">IF(ISBLANK($M171),"-",IF($C$2&amp;$D$2="当月MW","-",SUMIFS(INDIRECT($B$2&amp;$C$2&amp;$D$2),INDIRECT(AB$5),AB$6,サマリ_メンバ!$P$7:$P$446,$M171)))</f>
        <v>-</v>
      </c>
      <c r="AC171" s="281" t="str">
        <f ca="1">IF(ISBLANK($M171),"-",IF($C$2&amp;$D$2="当月MW","-",SUMIFS(INDIRECT($B$2&amp;$C$2&amp;$D$2),INDIRECT(AC$5),AC$6,サマリ_メンバ!$P$7:$P$446,$M171)))</f>
        <v>-</v>
      </c>
      <c r="AD171" s="281" t="str">
        <f ca="1">IF(ISBLANK($M171),"-",IF($C$2&amp;$D$2="当月MW","-",SUMIFS(INDIRECT($B$2&amp;$C$2&amp;$D$2),INDIRECT(AD$5),AD$6,サマリ_メンバ!$P$7:$P$446,$M171)))</f>
        <v>-</v>
      </c>
      <c r="AE171" s="281" t="str">
        <f ca="1">IF(ISBLANK($M171),"-",IF($C$2&amp;$D$2="当月MW","-",SUMIFS(INDIRECT($B$2&amp;$C$2&amp;$D$2),INDIRECT(AE$5),AE$6,サマリ_メンバ!$P$7:$P$446,$M171)))</f>
        <v>-</v>
      </c>
      <c r="AF171" s="281" t="str">
        <f ca="1">IF(ISBLANK($M171),"-",IF($C$2&amp;$D$2="当月MW","-",SUMIFS(INDIRECT($B$2&amp;$C$2&amp;$D$2),INDIRECT(AF$5),AF$6,サマリ_メンバ!$P$7:$P$446,$M171)))</f>
        <v>-</v>
      </c>
      <c r="AG171" s="281" t="str">
        <f ca="1">IF(ISBLANK($M171),"-",IF($C$2&amp;$D$2="当月MW","-",SUMIFS(INDIRECT($B$2&amp;$C$2&amp;$D$2),INDIRECT(AG$5),AG$6,サマリ_メンバ!$P$7:$P$446,$M171)))</f>
        <v>-</v>
      </c>
      <c r="AH171" s="281" t="str">
        <f ca="1">IF(ISBLANK($M171),"-",IF($C$2&amp;$D$2="当月MW","-",SUMIFS(INDIRECT($B$2&amp;$C$2&amp;$D$2),INDIRECT(AH$5),AH$6,サマリ_メンバ!$P$7:$P$446,$M171)))</f>
        <v>-</v>
      </c>
      <c r="AI171" s="60"/>
    </row>
    <row r="172" spans="1:35">
      <c r="A172" s="240">
        <f t="shared" si="16"/>
        <v>165</v>
      </c>
      <c r="B172" s="295" t="str">
        <f>IF(ISBLANK($M172),"",VLOOKUP($M172,サマリ_メンバ!$A$7:$Q$446,5,FALSE))</f>
        <v/>
      </c>
      <c r="C172" s="295" t="str">
        <f>IF(ISBLANK($M172),"",VLOOKUP($M172,サマリ_メンバ!$A$7:$Q$446,6,FALSE)&amp;"")</f>
        <v/>
      </c>
      <c r="D172" s="295" t="str">
        <f>IF(ISBLANK($M172),"",VLOOKUP($M172,サマリ_メンバ!$A$7:$Q$446,7,FALSE)&amp;"")</f>
        <v/>
      </c>
      <c r="E172" s="295" t="str">
        <f>IF(ISBLANK($M172),"",VLOOKUP($M172,サマリ_メンバ!$A$7:$Q$446,8,FALSE)&amp;"")</f>
        <v/>
      </c>
      <c r="F172" s="295" t="str">
        <f>IF(ISBLANK($M172),"",VLOOKUP($M172,サマリ_メンバ!$A$7:$Q$446,9,FALSE)&amp;"")</f>
        <v/>
      </c>
      <c r="G172" s="295" t="str">
        <f>IF(ISBLANK($M172),"",VLOOKUP($M172,サマリ_メンバ!$A$7:$Q$446,10,FALSE)&amp;"")</f>
        <v/>
      </c>
      <c r="H172" s="295" t="str">
        <f>IF(ISBLANK($M172),"",VLOOKUP($M172,サマリ_メンバ!$A$7:$Q$446,11,FALSE)&amp;"")</f>
        <v/>
      </c>
      <c r="I172" s="295" t="str">
        <f>IF(ISBLANK($M172),"",VLOOKUP($M172,サマリ_メンバ!$A$7:$Q$446,12,FALSE)&amp;"")</f>
        <v/>
      </c>
      <c r="J172" s="295" t="str">
        <f>IF(ISBLANK($M172),"",VLOOKUP($M172,サマリ_メンバ!$A$7:$Q$446,13,FALSE)&amp;"")</f>
        <v/>
      </c>
      <c r="K172" s="295" t="str">
        <f>IF(ISBLANK($M172),"",VLOOKUP($M172,サマリ_メンバ!$A$7:$Q$446,14,FALSE)&amp;"")</f>
        <v/>
      </c>
      <c r="L172" s="295" t="str">
        <f>IF(ISBLANK($M172),"",VLOOKUP($M172,サマリ_メンバ!$A$7:$Q$446,15,FALSE)&amp;"")</f>
        <v/>
      </c>
      <c r="M172" s="133"/>
      <c r="N172" s="295" t="str">
        <f>IF(ISBLANK($M172),"",VLOOKUP(M172,サマリ_メンバ!$A$7:$Q$446,17,FALSE))</f>
        <v/>
      </c>
      <c r="O172" s="72">
        <f t="shared" ca="1" si="17"/>
        <v>0</v>
      </c>
      <c r="P172" s="91"/>
      <c r="Q172" s="281" t="str">
        <f ca="1">IF(ISBLANK($M172),"-",IF($C$2&amp;$D$2="当月MW","-",SUMIFS(INDIRECT($B$2&amp;$C$2&amp;$D$2),INDIRECT(Q$5),Q$6,サマリ_メンバ!$P$7:$P$446,$M172)))</f>
        <v>-</v>
      </c>
      <c r="R172" s="281" t="str">
        <f ca="1">IF(ISBLANK($M172),"-",IF($C$2&amp;$D$2="当月MW","-",SUMIFS(INDIRECT($B$2&amp;$C$2&amp;$D$2),INDIRECT(R$5),R$6,サマリ_メンバ!$P$7:$P$446,$M172)))</f>
        <v>-</v>
      </c>
      <c r="S172" s="281" t="str">
        <f ca="1">IF(ISBLANK($M172),"-",IF($C$2&amp;$D$2="当月MW","-",SUMIFS(INDIRECT($B$2&amp;$C$2&amp;$D$2),INDIRECT(S$5),S$6,サマリ_メンバ!$P$7:$P$446,$M172)))</f>
        <v>-</v>
      </c>
      <c r="T172" s="281" t="str">
        <f ca="1">IF(ISBLANK($M172),"-",IF($C$2&amp;$D$2="当月MW","-",SUMIFS(INDIRECT($B$2&amp;$C$2&amp;$D$2),INDIRECT(T$5),T$6,サマリ_メンバ!$P$7:$P$446,$M172)))</f>
        <v>-</v>
      </c>
      <c r="U172" s="81"/>
      <c r="V172" s="281" t="str">
        <f ca="1">IF(ISBLANK($M172),"-",IF($C$2&amp;$D$2="当月MW","-",SUMIFS(INDIRECT($B$2&amp;$C$2&amp;$D$2),INDIRECT(V$5),V$6,サマリ_メンバ!$P$7:$P$446,$M172)))</f>
        <v>-</v>
      </c>
      <c r="W172" s="281" t="str">
        <f ca="1">IF(ISBLANK($M172),"-",IF($C$2&amp;$D$2="当月MW","-",SUMIFS(INDIRECT($B$2&amp;$C$2&amp;$D$2),INDIRECT(W$5),W$6,サマリ_メンバ!$P$7:$P$446,$M172)))</f>
        <v>-</v>
      </c>
      <c r="X172" s="281" t="str">
        <f ca="1">IF(ISBLANK($M172),"-",IF($C$2&amp;$D$2="当月MW","-",SUMIFS(INDIRECT($B$2&amp;$C$2&amp;$D$2),INDIRECT(X$5),X$6,サマリ_メンバ!$P$7:$P$446,$M172)))</f>
        <v>-</v>
      </c>
      <c r="Y172" s="281" t="str">
        <f ca="1">IF(ISBLANK($M172),"-",IF($C$2&amp;$D$2="当月MW","-",SUMIFS(INDIRECT($B$2&amp;$C$2&amp;$D$2),INDIRECT(Y$5),Y$6,サマリ_メンバ!$P$7:$P$446,$M172)))</f>
        <v>-</v>
      </c>
      <c r="Z172" s="281" t="str">
        <f ca="1">IF(ISBLANK($M172),"-",IF($C$2&amp;$D$2="当月MW","-",SUMIFS(INDIRECT($B$2&amp;$C$2&amp;$D$2),INDIRECT(Z$5),Z$6,サマリ_メンバ!$P$7:$P$446,$M172)))</f>
        <v>-</v>
      </c>
      <c r="AA172" s="281" t="str">
        <f ca="1">IF(ISBLANK($M172),"-",IF($C$2&amp;$D$2="当月MW","-",SUMIFS(INDIRECT($B$2&amp;$C$2&amp;$D$2),INDIRECT(AA$5),AA$6,サマリ_メンバ!$P$7:$P$446,$M172)))</f>
        <v>-</v>
      </c>
      <c r="AB172" s="281" t="str">
        <f ca="1">IF(ISBLANK($M172),"-",IF($C$2&amp;$D$2="当月MW","-",SUMIFS(INDIRECT($B$2&amp;$C$2&amp;$D$2),INDIRECT(AB$5),AB$6,サマリ_メンバ!$P$7:$P$446,$M172)))</f>
        <v>-</v>
      </c>
      <c r="AC172" s="281" t="str">
        <f ca="1">IF(ISBLANK($M172),"-",IF($C$2&amp;$D$2="当月MW","-",SUMIFS(INDIRECT($B$2&amp;$C$2&amp;$D$2),INDIRECT(AC$5),AC$6,サマリ_メンバ!$P$7:$P$446,$M172)))</f>
        <v>-</v>
      </c>
      <c r="AD172" s="281" t="str">
        <f ca="1">IF(ISBLANK($M172),"-",IF($C$2&amp;$D$2="当月MW","-",SUMIFS(INDIRECT($B$2&amp;$C$2&amp;$D$2),INDIRECT(AD$5),AD$6,サマリ_メンバ!$P$7:$P$446,$M172)))</f>
        <v>-</v>
      </c>
      <c r="AE172" s="281" t="str">
        <f ca="1">IF(ISBLANK($M172),"-",IF($C$2&amp;$D$2="当月MW","-",SUMIFS(INDIRECT($B$2&amp;$C$2&amp;$D$2),INDIRECT(AE$5),AE$6,サマリ_メンバ!$P$7:$P$446,$M172)))</f>
        <v>-</v>
      </c>
      <c r="AF172" s="281" t="str">
        <f ca="1">IF(ISBLANK($M172),"-",IF($C$2&amp;$D$2="当月MW","-",SUMIFS(INDIRECT($B$2&amp;$C$2&amp;$D$2),INDIRECT(AF$5),AF$6,サマリ_メンバ!$P$7:$P$446,$M172)))</f>
        <v>-</v>
      </c>
      <c r="AG172" s="281" t="str">
        <f ca="1">IF(ISBLANK($M172),"-",IF($C$2&amp;$D$2="当月MW","-",SUMIFS(INDIRECT($B$2&amp;$C$2&amp;$D$2),INDIRECT(AG$5),AG$6,サマリ_メンバ!$P$7:$P$446,$M172)))</f>
        <v>-</v>
      </c>
      <c r="AH172" s="281" t="str">
        <f ca="1">IF(ISBLANK($M172),"-",IF($C$2&amp;$D$2="当月MW","-",SUMIFS(INDIRECT($B$2&amp;$C$2&amp;$D$2),INDIRECT(AH$5),AH$6,サマリ_メンバ!$P$7:$P$446,$M172)))</f>
        <v>-</v>
      </c>
      <c r="AI172" s="60"/>
    </row>
    <row r="173" spans="1:35">
      <c r="A173" s="240">
        <f t="shared" si="16"/>
        <v>166</v>
      </c>
      <c r="B173" s="295" t="str">
        <f>IF(ISBLANK($M173),"",VLOOKUP($M173,サマリ_メンバ!$A$7:$Q$446,5,FALSE))</f>
        <v/>
      </c>
      <c r="C173" s="295" t="str">
        <f>IF(ISBLANK($M173),"",VLOOKUP($M173,サマリ_メンバ!$A$7:$Q$446,6,FALSE)&amp;"")</f>
        <v/>
      </c>
      <c r="D173" s="295" t="str">
        <f>IF(ISBLANK($M173),"",VLOOKUP($M173,サマリ_メンバ!$A$7:$Q$446,7,FALSE)&amp;"")</f>
        <v/>
      </c>
      <c r="E173" s="295" t="str">
        <f>IF(ISBLANK($M173),"",VLOOKUP($M173,サマリ_メンバ!$A$7:$Q$446,8,FALSE)&amp;"")</f>
        <v/>
      </c>
      <c r="F173" s="295" t="str">
        <f>IF(ISBLANK($M173),"",VLOOKUP($M173,サマリ_メンバ!$A$7:$Q$446,9,FALSE)&amp;"")</f>
        <v/>
      </c>
      <c r="G173" s="295" t="str">
        <f>IF(ISBLANK($M173),"",VLOOKUP($M173,サマリ_メンバ!$A$7:$Q$446,10,FALSE)&amp;"")</f>
        <v/>
      </c>
      <c r="H173" s="295" t="str">
        <f>IF(ISBLANK($M173),"",VLOOKUP($M173,サマリ_メンバ!$A$7:$Q$446,11,FALSE)&amp;"")</f>
        <v/>
      </c>
      <c r="I173" s="295" t="str">
        <f>IF(ISBLANK($M173),"",VLOOKUP($M173,サマリ_メンバ!$A$7:$Q$446,12,FALSE)&amp;"")</f>
        <v/>
      </c>
      <c r="J173" s="295" t="str">
        <f>IF(ISBLANK($M173),"",VLOOKUP($M173,サマリ_メンバ!$A$7:$Q$446,13,FALSE)&amp;"")</f>
        <v/>
      </c>
      <c r="K173" s="295" t="str">
        <f>IF(ISBLANK($M173),"",VLOOKUP($M173,サマリ_メンバ!$A$7:$Q$446,14,FALSE)&amp;"")</f>
        <v/>
      </c>
      <c r="L173" s="295" t="str">
        <f>IF(ISBLANK($M173),"",VLOOKUP($M173,サマリ_メンバ!$A$7:$Q$446,15,FALSE)&amp;"")</f>
        <v/>
      </c>
      <c r="M173" s="133"/>
      <c r="N173" s="295" t="str">
        <f>IF(ISBLANK($M173),"",VLOOKUP(M173,サマリ_メンバ!$A$7:$Q$446,17,FALSE))</f>
        <v/>
      </c>
      <c r="O173" s="72">
        <f t="shared" ca="1" si="17"/>
        <v>0</v>
      </c>
      <c r="P173" s="91"/>
      <c r="Q173" s="281" t="str">
        <f ca="1">IF(ISBLANK($M173),"-",IF($C$2&amp;$D$2="当月MW","-",SUMIFS(INDIRECT($B$2&amp;$C$2&amp;$D$2),INDIRECT(Q$5),Q$6,サマリ_メンバ!$P$7:$P$446,$M173)))</f>
        <v>-</v>
      </c>
      <c r="R173" s="281" t="str">
        <f ca="1">IF(ISBLANK($M173),"-",IF($C$2&amp;$D$2="当月MW","-",SUMIFS(INDIRECT($B$2&amp;$C$2&amp;$D$2),INDIRECT(R$5),R$6,サマリ_メンバ!$P$7:$P$446,$M173)))</f>
        <v>-</v>
      </c>
      <c r="S173" s="281" t="str">
        <f ca="1">IF(ISBLANK($M173),"-",IF($C$2&amp;$D$2="当月MW","-",SUMIFS(INDIRECT($B$2&amp;$C$2&amp;$D$2),INDIRECT(S$5),S$6,サマリ_メンバ!$P$7:$P$446,$M173)))</f>
        <v>-</v>
      </c>
      <c r="T173" s="281" t="str">
        <f ca="1">IF(ISBLANK($M173),"-",IF($C$2&amp;$D$2="当月MW","-",SUMIFS(INDIRECT($B$2&amp;$C$2&amp;$D$2),INDIRECT(T$5),T$6,サマリ_メンバ!$P$7:$P$446,$M173)))</f>
        <v>-</v>
      </c>
      <c r="U173" s="81"/>
      <c r="V173" s="281" t="str">
        <f ca="1">IF(ISBLANK($M173),"-",IF($C$2&amp;$D$2="当月MW","-",SUMIFS(INDIRECT($B$2&amp;$C$2&amp;$D$2),INDIRECT(V$5),V$6,サマリ_メンバ!$P$7:$P$446,$M173)))</f>
        <v>-</v>
      </c>
      <c r="W173" s="281" t="str">
        <f ca="1">IF(ISBLANK($M173),"-",IF($C$2&amp;$D$2="当月MW","-",SUMIFS(INDIRECT($B$2&amp;$C$2&amp;$D$2),INDIRECT(W$5),W$6,サマリ_メンバ!$P$7:$P$446,$M173)))</f>
        <v>-</v>
      </c>
      <c r="X173" s="281" t="str">
        <f ca="1">IF(ISBLANK($M173),"-",IF($C$2&amp;$D$2="当月MW","-",SUMIFS(INDIRECT($B$2&amp;$C$2&amp;$D$2),INDIRECT(X$5),X$6,サマリ_メンバ!$P$7:$P$446,$M173)))</f>
        <v>-</v>
      </c>
      <c r="Y173" s="281" t="str">
        <f ca="1">IF(ISBLANK($M173),"-",IF($C$2&amp;$D$2="当月MW","-",SUMIFS(INDIRECT($B$2&amp;$C$2&amp;$D$2),INDIRECT(Y$5),Y$6,サマリ_メンバ!$P$7:$P$446,$M173)))</f>
        <v>-</v>
      </c>
      <c r="Z173" s="281" t="str">
        <f ca="1">IF(ISBLANK($M173),"-",IF($C$2&amp;$D$2="当月MW","-",SUMIFS(INDIRECT($B$2&amp;$C$2&amp;$D$2),INDIRECT(Z$5),Z$6,サマリ_メンバ!$P$7:$P$446,$M173)))</f>
        <v>-</v>
      </c>
      <c r="AA173" s="281" t="str">
        <f ca="1">IF(ISBLANK($M173),"-",IF($C$2&amp;$D$2="当月MW","-",SUMIFS(INDIRECT($B$2&amp;$C$2&amp;$D$2),INDIRECT(AA$5),AA$6,サマリ_メンバ!$P$7:$P$446,$M173)))</f>
        <v>-</v>
      </c>
      <c r="AB173" s="281" t="str">
        <f ca="1">IF(ISBLANK($M173),"-",IF($C$2&amp;$D$2="当月MW","-",SUMIFS(INDIRECT($B$2&amp;$C$2&amp;$D$2),INDIRECT(AB$5),AB$6,サマリ_メンバ!$P$7:$P$446,$M173)))</f>
        <v>-</v>
      </c>
      <c r="AC173" s="281" t="str">
        <f ca="1">IF(ISBLANK($M173),"-",IF($C$2&amp;$D$2="当月MW","-",SUMIFS(INDIRECT($B$2&amp;$C$2&amp;$D$2),INDIRECT(AC$5),AC$6,サマリ_メンバ!$P$7:$P$446,$M173)))</f>
        <v>-</v>
      </c>
      <c r="AD173" s="281" t="str">
        <f ca="1">IF(ISBLANK($M173),"-",IF($C$2&amp;$D$2="当月MW","-",SUMIFS(INDIRECT($B$2&amp;$C$2&amp;$D$2),INDIRECT(AD$5),AD$6,サマリ_メンバ!$P$7:$P$446,$M173)))</f>
        <v>-</v>
      </c>
      <c r="AE173" s="281" t="str">
        <f ca="1">IF(ISBLANK($M173),"-",IF($C$2&amp;$D$2="当月MW","-",SUMIFS(INDIRECT($B$2&amp;$C$2&amp;$D$2),INDIRECT(AE$5),AE$6,サマリ_メンバ!$P$7:$P$446,$M173)))</f>
        <v>-</v>
      </c>
      <c r="AF173" s="281" t="str">
        <f ca="1">IF(ISBLANK($M173),"-",IF($C$2&amp;$D$2="当月MW","-",SUMIFS(INDIRECT($B$2&amp;$C$2&amp;$D$2),INDIRECT(AF$5),AF$6,サマリ_メンバ!$P$7:$P$446,$M173)))</f>
        <v>-</v>
      </c>
      <c r="AG173" s="281" t="str">
        <f ca="1">IF(ISBLANK($M173),"-",IF($C$2&amp;$D$2="当月MW","-",SUMIFS(INDIRECT($B$2&amp;$C$2&amp;$D$2),INDIRECT(AG$5),AG$6,サマリ_メンバ!$P$7:$P$446,$M173)))</f>
        <v>-</v>
      </c>
      <c r="AH173" s="281" t="str">
        <f ca="1">IF(ISBLANK($M173),"-",IF($C$2&amp;$D$2="当月MW","-",SUMIFS(INDIRECT($B$2&amp;$C$2&amp;$D$2),INDIRECT(AH$5),AH$6,サマリ_メンバ!$P$7:$P$446,$M173)))</f>
        <v>-</v>
      </c>
      <c r="AI173" s="60"/>
    </row>
    <row r="174" spans="1:35">
      <c r="A174" s="240">
        <f t="shared" si="16"/>
        <v>167</v>
      </c>
      <c r="B174" s="295" t="str">
        <f>IF(ISBLANK($M174),"",VLOOKUP($M174,サマリ_メンバ!$A$7:$Q$446,5,FALSE))</f>
        <v/>
      </c>
      <c r="C174" s="295" t="str">
        <f>IF(ISBLANK($M174),"",VLOOKUP($M174,サマリ_メンバ!$A$7:$Q$446,6,FALSE)&amp;"")</f>
        <v/>
      </c>
      <c r="D174" s="295" t="str">
        <f>IF(ISBLANK($M174),"",VLOOKUP($M174,サマリ_メンバ!$A$7:$Q$446,7,FALSE)&amp;"")</f>
        <v/>
      </c>
      <c r="E174" s="295" t="str">
        <f>IF(ISBLANK($M174),"",VLOOKUP($M174,サマリ_メンバ!$A$7:$Q$446,8,FALSE)&amp;"")</f>
        <v/>
      </c>
      <c r="F174" s="295" t="str">
        <f>IF(ISBLANK($M174),"",VLOOKUP($M174,サマリ_メンバ!$A$7:$Q$446,9,FALSE)&amp;"")</f>
        <v/>
      </c>
      <c r="G174" s="295" t="str">
        <f>IF(ISBLANK($M174),"",VLOOKUP($M174,サマリ_メンバ!$A$7:$Q$446,10,FALSE)&amp;"")</f>
        <v/>
      </c>
      <c r="H174" s="295" t="str">
        <f>IF(ISBLANK($M174),"",VLOOKUP($M174,サマリ_メンバ!$A$7:$Q$446,11,FALSE)&amp;"")</f>
        <v/>
      </c>
      <c r="I174" s="295" t="str">
        <f>IF(ISBLANK($M174),"",VLOOKUP($M174,サマリ_メンバ!$A$7:$Q$446,12,FALSE)&amp;"")</f>
        <v/>
      </c>
      <c r="J174" s="295" t="str">
        <f>IF(ISBLANK($M174),"",VLOOKUP($M174,サマリ_メンバ!$A$7:$Q$446,13,FALSE)&amp;"")</f>
        <v/>
      </c>
      <c r="K174" s="295" t="str">
        <f>IF(ISBLANK($M174),"",VLOOKUP($M174,サマリ_メンバ!$A$7:$Q$446,14,FALSE)&amp;"")</f>
        <v/>
      </c>
      <c r="L174" s="295" t="str">
        <f>IF(ISBLANK($M174),"",VLOOKUP($M174,サマリ_メンバ!$A$7:$Q$446,15,FALSE)&amp;"")</f>
        <v/>
      </c>
      <c r="M174" s="133"/>
      <c r="N174" s="295" t="str">
        <f>IF(ISBLANK($M174),"",VLOOKUP(M174,サマリ_メンバ!$A$7:$Q$446,17,FALSE))</f>
        <v/>
      </c>
      <c r="O174" s="72">
        <f t="shared" ca="1" si="17"/>
        <v>0</v>
      </c>
      <c r="P174" s="91"/>
      <c r="Q174" s="281" t="str">
        <f ca="1">IF(ISBLANK($M174),"-",IF($C$2&amp;$D$2="当月MW","-",SUMIFS(INDIRECT($B$2&amp;$C$2&amp;$D$2),INDIRECT(Q$5),Q$6,サマリ_メンバ!$P$7:$P$446,$M174)))</f>
        <v>-</v>
      </c>
      <c r="R174" s="281" t="str">
        <f ca="1">IF(ISBLANK($M174),"-",IF($C$2&amp;$D$2="当月MW","-",SUMIFS(INDIRECT($B$2&amp;$C$2&amp;$D$2),INDIRECT(R$5),R$6,サマリ_メンバ!$P$7:$P$446,$M174)))</f>
        <v>-</v>
      </c>
      <c r="S174" s="281" t="str">
        <f ca="1">IF(ISBLANK($M174),"-",IF($C$2&amp;$D$2="当月MW","-",SUMIFS(INDIRECT($B$2&amp;$C$2&amp;$D$2),INDIRECT(S$5),S$6,サマリ_メンバ!$P$7:$P$446,$M174)))</f>
        <v>-</v>
      </c>
      <c r="T174" s="281" t="str">
        <f ca="1">IF(ISBLANK($M174),"-",IF($C$2&amp;$D$2="当月MW","-",SUMIFS(INDIRECT($B$2&amp;$C$2&amp;$D$2),INDIRECT(T$5),T$6,サマリ_メンバ!$P$7:$P$446,$M174)))</f>
        <v>-</v>
      </c>
      <c r="U174" s="81"/>
      <c r="V174" s="281" t="str">
        <f ca="1">IF(ISBLANK($M174),"-",IF($C$2&amp;$D$2="当月MW","-",SUMIFS(INDIRECT($B$2&amp;$C$2&amp;$D$2),INDIRECT(V$5),V$6,サマリ_メンバ!$P$7:$P$446,$M174)))</f>
        <v>-</v>
      </c>
      <c r="W174" s="281" t="str">
        <f ca="1">IF(ISBLANK($M174),"-",IF($C$2&amp;$D$2="当月MW","-",SUMIFS(INDIRECT($B$2&amp;$C$2&amp;$D$2),INDIRECT(W$5),W$6,サマリ_メンバ!$P$7:$P$446,$M174)))</f>
        <v>-</v>
      </c>
      <c r="X174" s="281" t="str">
        <f ca="1">IF(ISBLANK($M174),"-",IF($C$2&amp;$D$2="当月MW","-",SUMIFS(INDIRECT($B$2&amp;$C$2&amp;$D$2),INDIRECT(X$5),X$6,サマリ_メンバ!$P$7:$P$446,$M174)))</f>
        <v>-</v>
      </c>
      <c r="Y174" s="281" t="str">
        <f ca="1">IF(ISBLANK($M174),"-",IF($C$2&amp;$D$2="当月MW","-",SUMIFS(INDIRECT($B$2&amp;$C$2&amp;$D$2),INDIRECT(Y$5),Y$6,サマリ_メンバ!$P$7:$P$446,$M174)))</f>
        <v>-</v>
      </c>
      <c r="Z174" s="281" t="str">
        <f ca="1">IF(ISBLANK($M174),"-",IF($C$2&amp;$D$2="当月MW","-",SUMIFS(INDIRECT($B$2&amp;$C$2&amp;$D$2),INDIRECT(Z$5),Z$6,サマリ_メンバ!$P$7:$P$446,$M174)))</f>
        <v>-</v>
      </c>
      <c r="AA174" s="281" t="str">
        <f ca="1">IF(ISBLANK($M174),"-",IF($C$2&amp;$D$2="当月MW","-",SUMIFS(INDIRECT($B$2&amp;$C$2&amp;$D$2),INDIRECT(AA$5),AA$6,サマリ_メンバ!$P$7:$P$446,$M174)))</f>
        <v>-</v>
      </c>
      <c r="AB174" s="281" t="str">
        <f ca="1">IF(ISBLANK($M174),"-",IF($C$2&amp;$D$2="当月MW","-",SUMIFS(INDIRECT($B$2&amp;$C$2&amp;$D$2),INDIRECT(AB$5),AB$6,サマリ_メンバ!$P$7:$P$446,$M174)))</f>
        <v>-</v>
      </c>
      <c r="AC174" s="281" t="str">
        <f ca="1">IF(ISBLANK($M174),"-",IF($C$2&amp;$D$2="当月MW","-",SUMIFS(INDIRECT($B$2&amp;$C$2&amp;$D$2),INDIRECT(AC$5),AC$6,サマリ_メンバ!$P$7:$P$446,$M174)))</f>
        <v>-</v>
      </c>
      <c r="AD174" s="281" t="str">
        <f ca="1">IF(ISBLANK($M174),"-",IF($C$2&amp;$D$2="当月MW","-",SUMIFS(INDIRECT($B$2&amp;$C$2&amp;$D$2),INDIRECT(AD$5),AD$6,サマリ_メンバ!$P$7:$P$446,$M174)))</f>
        <v>-</v>
      </c>
      <c r="AE174" s="281" t="str">
        <f ca="1">IF(ISBLANK($M174),"-",IF($C$2&amp;$D$2="当月MW","-",SUMIFS(INDIRECT($B$2&amp;$C$2&amp;$D$2),INDIRECT(AE$5),AE$6,サマリ_メンバ!$P$7:$P$446,$M174)))</f>
        <v>-</v>
      </c>
      <c r="AF174" s="281" t="str">
        <f ca="1">IF(ISBLANK($M174),"-",IF($C$2&amp;$D$2="当月MW","-",SUMIFS(INDIRECT($B$2&amp;$C$2&amp;$D$2),INDIRECT(AF$5),AF$6,サマリ_メンバ!$P$7:$P$446,$M174)))</f>
        <v>-</v>
      </c>
      <c r="AG174" s="281" t="str">
        <f ca="1">IF(ISBLANK($M174),"-",IF($C$2&amp;$D$2="当月MW","-",SUMIFS(INDIRECT($B$2&amp;$C$2&amp;$D$2),INDIRECT(AG$5),AG$6,サマリ_メンバ!$P$7:$P$446,$M174)))</f>
        <v>-</v>
      </c>
      <c r="AH174" s="281" t="str">
        <f ca="1">IF(ISBLANK($M174),"-",IF($C$2&amp;$D$2="当月MW","-",SUMIFS(INDIRECT($B$2&amp;$C$2&amp;$D$2),INDIRECT(AH$5),AH$6,サマリ_メンバ!$P$7:$P$446,$M174)))</f>
        <v>-</v>
      </c>
      <c r="AI174" s="60"/>
    </row>
    <row r="175" spans="1:35">
      <c r="A175" s="240">
        <f t="shared" si="16"/>
        <v>168</v>
      </c>
      <c r="B175" s="295" t="str">
        <f>IF(ISBLANK($M175),"",VLOOKUP($M175,サマリ_メンバ!$A$7:$Q$446,5,FALSE))</f>
        <v/>
      </c>
      <c r="C175" s="295" t="str">
        <f>IF(ISBLANK($M175),"",VLOOKUP($M175,サマリ_メンバ!$A$7:$Q$446,6,FALSE)&amp;"")</f>
        <v/>
      </c>
      <c r="D175" s="295" t="str">
        <f>IF(ISBLANK($M175),"",VLOOKUP($M175,サマリ_メンバ!$A$7:$Q$446,7,FALSE)&amp;"")</f>
        <v/>
      </c>
      <c r="E175" s="295" t="str">
        <f>IF(ISBLANK($M175),"",VLOOKUP($M175,サマリ_メンバ!$A$7:$Q$446,8,FALSE)&amp;"")</f>
        <v/>
      </c>
      <c r="F175" s="295" t="str">
        <f>IF(ISBLANK($M175),"",VLOOKUP($M175,サマリ_メンバ!$A$7:$Q$446,9,FALSE)&amp;"")</f>
        <v/>
      </c>
      <c r="G175" s="295" t="str">
        <f>IF(ISBLANK($M175),"",VLOOKUP($M175,サマリ_メンバ!$A$7:$Q$446,10,FALSE)&amp;"")</f>
        <v/>
      </c>
      <c r="H175" s="295" t="str">
        <f>IF(ISBLANK($M175),"",VLOOKUP($M175,サマリ_メンバ!$A$7:$Q$446,11,FALSE)&amp;"")</f>
        <v/>
      </c>
      <c r="I175" s="295" t="str">
        <f>IF(ISBLANK($M175),"",VLOOKUP($M175,サマリ_メンバ!$A$7:$Q$446,12,FALSE)&amp;"")</f>
        <v/>
      </c>
      <c r="J175" s="295" t="str">
        <f>IF(ISBLANK($M175),"",VLOOKUP($M175,サマリ_メンバ!$A$7:$Q$446,13,FALSE)&amp;"")</f>
        <v/>
      </c>
      <c r="K175" s="295" t="str">
        <f>IF(ISBLANK($M175),"",VLOOKUP($M175,サマリ_メンバ!$A$7:$Q$446,14,FALSE)&amp;"")</f>
        <v/>
      </c>
      <c r="L175" s="295" t="str">
        <f>IF(ISBLANK($M175),"",VLOOKUP($M175,サマリ_メンバ!$A$7:$Q$446,15,FALSE)&amp;"")</f>
        <v/>
      </c>
      <c r="M175" s="133"/>
      <c r="N175" s="295" t="str">
        <f>IF(ISBLANK($M175),"",VLOOKUP(M175,サマリ_メンバ!$A$7:$Q$446,17,FALSE))</f>
        <v/>
      </c>
      <c r="O175" s="72">
        <f t="shared" ca="1" si="17"/>
        <v>0</v>
      </c>
      <c r="P175" s="91"/>
      <c r="Q175" s="281" t="str">
        <f ca="1">IF(ISBLANK($M175),"-",IF($C$2&amp;$D$2="当月MW","-",SUMIFS(INDIRECT($B$2&amp;$C$2&amp;$D$2),INDIRECT(Q$5),Q$6,サマリ_メンバ!$P$7:$P$446,$M175)))</f>
        <v>-</v>
      </c>
      <c r="R175" s="281" t="str">
        <f ca="1">IF(ISBLANK($M175),"-",IF($C$2&amp;$D$2="当月MW","-",SUMIFS(INDIRECT($B$2&amp;$C$2&amp;$D$2),INDIRECT(R$5),R$6,サマリ_メンバ!$P$7:$P$446,$M175)))</f>
        <v>-</v>
      </c>
      <c r="S175" s="281" t="str">
        <f ca="1">IF(ISBLANK($M175),"-",IF($C$2&amp;$D$2="当月MW","-",SUMIFS(INDIRECT($B$2&amp;$C$2&amp;$D$2),INDIRECT(S$5),S$6,サマリ_メンバ!$P$7:$P$446,$M175)))</f>
        <v>-</v>
      </c>
      <c r="T175" s="281" t="str">
        <f ca="1">IF(ISBLANK($M175),"-",IF($C$2&amp;$D$2="当月MW","-",SUMIFS(INDIRECT($B$2&amp;$C$2&amp;$D$2),INDIRECT(T$5),T$6,サマリ_メンバ!$P$7:$P$446,$M175)))</f>
        <v>-</v>
      </c>
      <c r="U175" s="81"/>
      <c r="V175" s="281" t="str">
        <f ca="1">IF(ISBLANK($M175),"-",IF($C$2&amp;$D$2="当月MW","-",SUMIFS(INDIRECT($B$2&amp;$C$2&amp;$D$2),INDIRECT(V$5),V$6,サマリ_メンバ!$P$7:$P$446,$M175)))</f>
        <v>-</v>
      </c>
      <c r="W175" s="281" t="str">
        <f ca="1">IF(ISBLANK($M175),"-",IF($C$2&amp;$D$2="当月MW","-",SUMIFS(INDIRECT($B$2&amp;$C$2&amp;$D$2),INDIRECT(W$5),W$6,サマリ_メンバ!$P$7:$P$446,$M175)))</f>
        <v>-</v>
      </c>
      <c r="X175" s="281" t="str">
        <f ca="1">IF(ISBLANK($M175),"-",IF($C$2&amp;$D$2="当月MW","-",SUMIFS(INDIRECT($B$2&amp;$C$2&amp;$D$2),INDIRECT(X$5),X$6,サマリ_メンバ!$P$7:$P$446,$M175)))</f>
        <v>-</v>
      </c>
      <c r="Y175" s="281" t="str">
        <f ca="1">IF(ISBLANK($M175),"-",IF($C$2&amp;$D$2="当月MW","-",SUMIFS(INDIRECT($B$2&amp;$C$2&amp;$D$2),INDIRECT(Y$5),Y$6,サマリ_メンバ!$P$7:$P$446,$M175)))</f>
        <v>-</v>
      </c>
      <c r="Z175" s="281" t="str">
        <f ca="1">IF(ISBLANK($M175),"-",IF($C$2&amp;$D$2="当月MW","-",SUMIFS(INDIRECT($B$2&amp;$C$2&amp;$D$2),INDIRECT(Z$5),Z$6,サマリ_メンバ!$P$7:$P$446,$M175)))</f>
        <v>-</v>
      </c>
      <c r="AA175" s="281" t="str">
        <f ca="1">IF(ISBLANK($M175),"-",IF($C$2&amp;$D$2="当月MW","-",SUMIFS(INDIRECT($B$2&amp;$C$2&amp;$D$2),INDIRECT(AA$5),AA$6,サマリ_メンバ!$P$7:$P$446,$M175)))</f>
        <v>-</v>
      </c>
      <c r="AB175" s="281" t="str">
        <f ca="1">IF(ISBLANK($M175),"-",IF($C$2&amp;$D$2="当月MW","-",SUMIFS(INDIRECT($B$2&amp;$C$2&amp;$D$2),INDIRECT(AB$5),AB$6,サマリ_メンバ!$P$7:$P$446,$M175)))</f>
        <v>-</v>
      </c>
      <c r="AC175" s="281" t="str">
        <f ca="1">IF(ISBLANK($M175),"-",IF($C$2&amp;$D$2="当月MW","-",SUMIFS(INDIRECT($B$2&amp;$C$2&amp;$D$2),INDIRECT(AC$5),AC$6,サマリ_メンバ!$P$7:$P$446,$M175)))</f>
        <v>-</v>
      </c>
      <c r="AD175" s="281" t="str">
        <f ca="1">IF(ISBLANK($M175),"-",IF($C$2&amp;$D$2="当月MW","-",SUMIFS(INDIRECT($B$2&amp;$C$2&amp;$D$2),INDIRECT(AD$5),AD$6,サマリ_メンバ!$P$7:$P$446,$M175)))</f>
        <v>-</v>
      </c>
      <c r="AE175" s="281" t="str">
        <f ca="1">IF(ISBLANK($M175),"-",IF($C$2&amp;$D$2="当月MW","-",SUMIFS(INDIRECT($B$2&amp;$C$2&amp;$D$2),INDIRECT(AE$5),AE$6,サマリ_メンバ!$P$7:$P$446,$M175)))</f>
        <v>-</v>
      </c>
      <c r="AF175" s="281" t="str">
        <f ca="1">IF(ISBLANK($M175),"-",IF($C$2&amp;$D$2="当月MW","-",SUMIFS(INDIRECT($B$2&amp;$C$2&amp;$D$2),INDIRECT(AF$5),AF$6,サマリ_メンバ!$P$7:$P$446,$M175)))</f>
        <v>-</v>
      </c>
      <c r="AG175" s="281" t="str">
        <f ca="1">IF(ISBLANK($M175),"-",IF($C$2&amp;$D$2="当月MW","-",SUMIFS(INDIRECT($B$2&amp;$C$2&amp;$D$2),INDIRECT(AG$5),AG$6,サマリ_メンバ!$P$7:$P$446,$M175)))</f>
        <v>-</v>
      </c>
      <c r="AH175" s="281" t="str">
        <f ca="1">IF(ISBLANK($M175),"-",IF($C$2&amp;$D$2="当月MW","-",SUMIFS(INDIRECT($B$2&amp;$C$2&amp;$D$2),INDIRECT(AH$5),AH$6,サマリ_メンバ!$P$7:$P$446,$M175)))</f>
        <v>-</v>
      </c>
      <c r="AI175" s="60"/>
    </row>
    <row r="176" spans="1:35">
      <c r="A176" s="240">
        <f t="shared" si="16"/>
        <v>169</v>
      </c>
      <c r="B176" s="295" t="str">
        <f>IF(ISBLANK($M176),"",VLOOKUP($M176,サマリ_メンバ!$A$7:$Q$446,5,FALSE))</f>
        <v/>
      </c>
      <c r="C176" s="295" t="str">
        <f>IF(ISBLANK($M176),"",VLOOKUP($M176,サマリ_メンバ!$A$7:$Q$446,6,FALSE)&amp;"")</f>
        <v/>
      </c>
      <c r="D176" s="295" t="str">
        <f>IF(ISBLANK($M176),"",VLOOKUP($M176,サマリ_メンバ!$A$7:$Q$446,7,FALSE)&amp;"")</f>
        <v/>
      </c>
      <c r="E176" s="295" t="str">
        <f>IF(ISBLANK($M176),"",VLOOKUP($M176,サマリ_メンバ!$A$7:$Q$446,8,FALSE)&amp;"")</f>
        <v/>
      </c>
      <c r="F176" s="295" t="str">
        <f>IF(ISBLANK($M176),"",VLOOKUP($M176,サマリ_メンバ!$A$7:$Q$446,9,FALSE)&amp;"")</f>
        <v/>
      </c>
      <c r="G176" s="295" t="str">
        <f>IF(ISBLANK($M176),"",VLOOKUP($M176,サマリ_メンバ!$A$7:$Q$446,10,FALSE)&amp;"")</f>
        <v/>
      </c>
      <c r="H176" s="295" t="str">
        <f>IF(ISBLANK($M176),"",VLOOKUP($M176,サマリ_メンバ!$A$7:$Q$446,11,FALSE)&amp;"")</f>
        <v/>
      </c>
      <c r="I176" s="295" t="str">
        <f>IF(ISBLANK($M176),"",VLOOKUP($M176,サマリ_メンバ!$A$7:$Q$446,12,FALSE)&amp;"")</f>
        <v/>
      </c>
      <c r="J176" s="295" t="str">
        <f>IF(ISBLANK($M176),"",VLOOKUP($M176,サマリ_メンバ!$A$7:$Q$446,13,FALSE)&amp;"")</f>
        <v/>
      </c>
      <c r="K176" s="295" t="str">
        <f>IF(ISBLANK($M176),"",VLOOKUP($M176,サマリ_メンバ!$A$7:$Q$446,14,FALSE)&amp;"")</f>
        <v/>
      </c>
      <c r="L176" s="295" t="str">
        <f>IF(ISBLANK($M176),"",VLOOKUP($M176,サマリ_メンバ!$A$7:$Q$446,15,FALSE)&amp;"")</f>
        <v/>
      </c>
      <c r="M176" s="133"/>
      <c r="N176" s="295" t="str">
        <f>IF(ISBLANK($M176),"",VLOOKUP(M176,サマリ_メンバ!$A$7:$Q$446,17,FALSE))</f>
        <v/>
      </c>
      <c r="O176" s="72">
        <f t="shared" ca="1" si="17"/>
        <v>0</v>
      </c>
      <c r="P176" s="91"/>
      <c r="Q176" s="281" t="str">
        <f ca="1">IF(ISBLANK($M176),"-",IF($C$2&amp;$D$2="当月MW","-",SUMIFS(INDIRECT($B$2&amp;$C$2&amp;$D$2),INDIRECT(Q$5),Q$6,サマリ_メンバ!$P$7:$P$446,$M176)))</f>
        <v>-</v>
      </c>
      <c r="R176" s="281" t="str">
        <f ca="1">IF(ISBLANK($M176),"-",IF($C$2&amp;$D$2="当月MW","-",SUMIFS(INDIRECT($B$2&amp;$C$2&amp;$D$2),INDIRECT(R$5),R$6,サマリ_メンバ!$P$7:$P$446,$M176)))</f>
        <v>-</v>
      </c>
      <c r="S176" s="281" t="str">
        <f ca="1">IF(ISBLANK($M176),"-",IF($C$2&amp;$D$2="当月MW","-",SUMIFS(INDIRECT($B$2&amp;$C$2&amp;$D$2),INDIRECT(S$5),S$6,サマリ_メンバ!$P$7:$P$446,$M176)))</f>
        <v>-</v>
      </c>
      <c r="T176" s="281" t="str">
        <f ca="1">IF(ISBLANK($M176),"-",IF($C$2&amp;$D$2="当月MW","-",SUMIFS(INDIRECT($B$2&amp;$C$2&amp;$D$2),INDIRECT(T$5),T$6,サマリ_メンバ!$P$7:$P$446,$M176)))</f>
        <v>-</v>
      </c>
      <c r="U176" s="81"/>
      <c r="V176" s="281" t="str">
        <f ca="1">IF(ISBLANK($M176),"-",IF($C$2&amp;$D$2="当月MW","-",SUMIFS(INDIRECT($B$2&amp;$C$2&amp;$D$2),INDIRECT(V$5),V$6,サマリ_メンバ!$P$7:$P$446,$M176)))</f>
        <v>-</v>
      </c>
      <c r="W176" s="281" t="str">
        <f ca="1">IF(ISBLANK($M176),"-",IF($C$2&amp;$D$2="当月MW","-",SUMIFS(INDIRECT($B$2&amp;$C$2&amp;$D$2),INDIRECT(W$5),W$6,サマリ_メンバ!$P$7:$P$446,$M176)))</f>
        <v>-</v>
      </c>
      <c r="X176" s="281" t="str">
        <f ca="1">IF(ISBLANK($M176),"-",IF($C$2&amp;$D$2="当月MW","-",SUMIFS(INDIRECT($B$2&amp;$C$2&amp;$D$2),INDIRECT(X$5),X$6,サマリ_メンバ!$P$7:$P$446,$M176)))</f>
        <v>-</v>
      </c>
      <c r="Y176" s="281" t="str">
        <f ca="1">IF(ISBLANK($M176),"-",IF($C$2&amp;$D$2="当月MW","-",SUMIFS(INDIRECT($B$2&amp;$C$2&amp;$D$2),INDIRECT(Y$5),Y$6,サマリ_メンバ!$P$7:$P$446,$M176)))</f>
        <v>-</v>
      </c>
      <c r="Z176" s="281" t="str">
        <f ca="1">IF(ISBLANK($M176),"-",IF($C$2&amp;$D$2="当月MW","-",SUMIFS(INDIRECT($B$2&amp;$C$2&amp;$D$2),INDIRECT(Z$5),Z$6,サマリ_メンバ!$P$7:$P$446,$M176)))</f>
        <v>-</v>
      </c>
      <c r="AA176" s="281" t="str">
        <f ca="1">IF(ISBLANK($M176),"-",IF($C$2&amp;$D$2="当月MW","-",SUMIFS(INDIRECT($B$2&amp;$C$2&amp;$D$2),INDIRECT(AA$5),AA$6,サマリ_メンバ!$P$7:$P$446,$M176)))</f>
        <v>-</v>
      </c>
      <c r="AB176" s="281" t="str">
        <f ca="1">IF(ISBLANK($M176),"-",IF($C$2&amp;$D$2="当月MW","-",SUMIFS(INDIRECT($B$2&amp;$C$2&amp;$D$2),INDIRECT(AB$5),AB$6,サマリ_メンバ!$P$7:$P$446,$M176)))</f>
        <v>-</v>
      </c>
      <c r="AC176" s="281" t="str">
        <f ca="1">IF(ISBLANK($M176),"-",IF($C$2&amp;$D$2="当月MW","-",SUMIFS(INDIRECT($B$2&amp;$C$2&amp;$D$2),INDIRECT(AC$5),AC$6,サマリ_メンバ!$P$7:$P$446,$M176)))</f>
        <v>-</v>
      </c>
      <c r="AD176" s="281" t="str">
        <f ca="1">IF(ISBLANK($M176),"-",IF($C$2&amp;$D$2="当月MW","-",SUMIFS(INDIRECT($B$2&amp;$C$2&amp;$D$2),INDIRECT(AD$5),AD$6,サマリ_メンバ!$P$7:$P$446,$M176)))</f>
        <v>-</v>
      </c>
      <c r="AE176" s="281" t="str">
        <f ca="1">IF(ISBLANK($M176),"-",IF($C$2&amp;$D$2="当月MW","-",SUMIFS(INDIRECT($B$2&amp;$C$2&amp;$D$2),INDIRECT(AE$5),AE$6,サマリ_メンバ!$P$7:$P$446,$M176)))</f>
        <v>-</v>
      </c>
      <c r="AF176" s="281" t="str">
        <f ca="1">IF(ISBLANK($M176),"-",IF($C$2&amp;$D$2="当月MW","-",SUMIFS(INDIRECT($B$2&amp;$C$2&amp;$D$2),INDIRECT(AF$5),AF$6,サマリ_メンバ!$P$7:$P$446,$M176)))</f>
        <v>-</v>
      </c>
      <c r="AG176" s="281" t="str">
        <f ca="1">IF(ISBLANK($M176),"-",IF($C$2&amp;$D$2="当月MW","-",SUMIFS(INDIRECT($B$2&amp;$C$2&amp;$D$2),INDIRECT(AG$5),AG$6,サマリ_メンバ!$P$7:$P$446,$M176)))</f>
        <v>-</v>
      </c>
      <c r="AH176" s="281" t="str">
        <f ca="1">IF(ISBLANK($M176),"-",IF($C$2&amp;$D$2="当月MW","-",SUMIFS(INDIRECT($B$2&amp;$C$2&amp;$D$2),INDIRECT(AH$5),AH$6,サマリ_メンバ!$P$7:$P$446,$M176)))</f>
        <v>-</v>
      </c>
      <c r="AI176" s="60"/>
    </row>
    <row r="177" spans="1:35">
      <c r="A177" s="240">
        <f t="shared" si="16"/>
        <v>170</v>
      </c>
      <c r="B177" s="295" t="str">
        <f>IF(ISBLANK($M177),"",VLOOKUP($M177,サマリ_メンバ!$A$7:$Q$446,5,FALSE))</f>
        <v/>
      </c>
      <c r="C177" s="295" t="str">
        <f>IF(ISBLANK($M177),"",VLOOKUP($M177,サマリ_メンバ!$A$7:$Q$446,6,FALSE)&amp;"")</f>
        <v/>
      </c>
      <c r="D177" s="295" t="str">
        <f>IF(ISBLANK($M177),"",VLOOKUP($M177,サマリ_メンバ!$A$7:$Q$446,7,FALSE)&amp;"")</f>
        <v/>
      </c>
      <c r="E177" s="295" t="str">
        <f>IF(ISBLANK($M177),"",VLOOKUP($M177,サマリ_メンバ!$A$7:$Q$446,8,FALSE)&amp;"")</f>
        <v/>
      </c>
      <c r="F177" s="295" t="str">
        <f>IF(ISBLANK($M177),"",VLOOKUP($M177,サマリ_メンバ!$A$7:$Q$446,9,FALSE)&amp;"")</f>
        <v/>
      </c>
      <c r="G177" s="295" t="str">
        <f>IF(ISBLANK($M177),"",VLOOKUP($M177,サマリ_メンバ!$A$7:$Q$446,10,FALSE)&amp;"")</f>
        <v/>
      </c>
      <c r="H177" s="295" t="str">
        <f>IF(ISBLANK($M177),"",VLOOKUP($M177,サマリ_メンバ!$A$7:$Q$446,11,FALSE)&amp;"")</f>
        <v/>
      </c>
      <c r="I177" s="295" t="str">
        <f>IF(ISBLANK($M177),"",VLOOKUP($M177,サマリ_メンバ!$A$7:$Q$446,12,FALSE)&amp;"")</f>
        <v/>
      </c>
      <c r="J177" s="295" t="str">
        <f>IF(ISBLANK($M177),"",VLOOKUP($M177,サマリ_メンバ!$A$7:$Q$446,13,FALSE)&amp;"")</f>
        <v/>
      </c>
      <c r="K177" s="295" t="str">
        <f>IF(ISBLANK($M177),"",VLOOKUP($M177,サマリ_メンバ!$A$7:$Q$446,14,FALSE)&amp;"")</f>
        <v/>
      </c>
      <c r="L177" s="295" t="str">
        <f>IF(ISBLANK($M177),"",VLOOKUP($M177,サマリ_メンバ!$A$7:$Q$446,15,FALSE)&amp;"")</f>
        <v/>
      </c>
      <c r="M177" s="133"/>
      <c r="N177" s="295" t="str">
        <f>IF(ISBLANK($M177),"",VLOOKUP(M177,サマリ_メンバ!$A$7:$Q$446,17,FALSE))</f>
        <v/>
      </c>
      <c r="O177" s="72">
        <f t="shared" ca="1" si="17"/>
        <v>0</v>
      </c>
      <c r="P177" s="91"/>
      <c r="Q177" s="281" t="str">
        <f ca="1">IF(ISBLANK($M177),"-",IF($C$2&amp;$D$2="当月MW","-",SUMIFS(INDIRECT($B$2&amp;$C$2&amp;$D$2),INDIRECT(Q$5),Q$6,サマリ_メンバ!$P$7:$P$446,$M177)))</f>
        <v>-</v>
      </c>
      <c r="R177" s="281" t="str">
        <f ca="1">IF(ISBLANK($M177),"-",IF($C$2&amp;$D$2="当月MW","-",SUMIFS(INDIRECT($B$2&amp;$C$2&amp;$D$2),INDIRECT(R$5),R$6,サマリ_メンバ!$P$7:$P$446,$M177)))</f>
        <v>-</v>
      </c>
      <c r="S177" s="281" t="str">
        <f ca="1">IF(ISBLANK($M177),"-",IF($C$2&amp;$D$2="当月MW","-",SUMIFS(INDIRECT($B$2&amp;$C$2&amp;$D$2),INDIRECT(S$5),S$6,サマリ_メンバ!$P$7:$P$446,$M177)))</f>
        <v>-</v>
      </c>
      <c r="T177" s="281" t="str">
        <f ca="1">IF(ISBLANK($M177),"-",IF($C$2&amp;$D$2="当月MW","-",SUMIFS(INDIRECT($B$2&amp;$C$2&amp;$D$2),INDIRECT(T$5),T$6,サマリ_メンバ!$P$7:$P$446,$M177)))</f>
        <v>-</v>
      </c>
      <c r="U177" s="81"/>
      <c r="V177" s="281" t="str">
        <f ca="1">IF(ISBLANK($M177),"-",IF($C$2&amp;$D$2="当月MW","-",SUMIFS(INDIRECT($B$2&amp;$C$2&amp;$D$2),INDIRECT(V$5),V$6,サマリ_メンバ!$P$7:$P$446,$M177)))</f>
        <v>-</v>
      </c>
      <c r="W177" s="281" t="str">
        <f ca="1">IF(ISBLANK($M177),"-",IF($C$2&amp;$D$2="当月MW","-",SUMIFS(INDIRECT($B$2&amp;$C$2&amp;$D$2),INDIRECT(W$5),W$6,サマリ_メンバ!$P$7:$P$446,$M177)))</f>
        <v>-</v>
      </c>
      <c r="X177" s="281" t="str">
        <f ca="1">IF(ISBLANK($M177),"-",IF($C$2&amp;$D$2="当月MW","-",SUMIFS(INDIRECT($B$2&amp;$C$2&amp;$D$2),INDIRECT(X$5),X$6,サマリ_メンバ!$P$7:$P$446,$M177)))</f>
        <v>-</v>
      </c>
      <c r="Y177" s="281" t="str">
        <f ca="1">IF(ISBLANK($M177),"-",IF($C$2&amp;$D$2="当月MW","-",SUMIFS(INDIRECT($B$2&amp;$C$2&amp;$D$2),INDIRECT(Y$5),Y$6,サマリ_メンバ!$P$7:$P$446,$M177)))</f>
        <v>-</v>
      </c>
      <c r="Z177" s="281" t="str">
        <f ca="1">IF(ISBLANK($M177),"-",IF($C$2&amp;$D$2="当月MW","-",SUMIFS(INDIRECT($B$2&amp;$C$2&amp;$D$2),INDIRECT(Z$5),Z$6,サマリ_メンバ!$P$7:$P$446,$M177)))</f>
        <v>-</v>
      </c>
      <c r="AA177" s="281" t="str">
        <f ca="1">IF(ISBLANK($M177),"-",IF($C$2&amp;$D$2="当月MW","-",SUMIFS(INDIRECT($B$2&amp;$C$2&amp;$D$2),INDIRECT(AA$5),AA$6,サマリ_メンバ!$P$7:$P$446,$M177)))</f>
        <v>-</v>
      </c>
      <c r="AB177" s="281" t="str">
        <f ca="1">IF(ISBLANK($M177),"-",IF($C$2&amp;$D$2="当月MW","-",SUMIFS(INDIRECT($B$2&amp;$C$2&amp;$D$2),INDIRECT(AB$5),AB$6,サマリ_メンバ!$P$7:$P$446,$M177)))</f>
        <v>-</v>
      </c>
      <c r="AC177" s="281" t="str">
        <f ca="1">IF(ISBLANK($M177),"-",IF($C$2&amp;$D$2="当月MW","-",SUMIFS(INDIRECT($B$2&amp;$C$2&amp;$D$2),INDIRECT(AC$5),AC$6,サマリ_メンバ!$P$7:$P$446,$M177)))</f>
        <v>-</v>
      </c>
      <c r="AD177" s="281" t="str">
        <f ca="1">IF(ISBLANK($M177),"-",IF($C$2&amp;$D$2="当月MW","-",SUMIFS(INDIRECT($B$2&amp;$C$2&amp;$D$2),INDIRECT(AD$5),AD$6,サマリ_メンバ!$P$7:$P$446,$M177)))</f>
        <v>-</v>
      </c>
      <c r="AE177" s="281" t="str">
        <f ca="1">IF(ISBLANK($M177),"-",IF($C$2&amp;$D$2="当月MW","-",SUMIFS(INDIRECT($B$2&amp;$C$2&amp;$D$2),INDIRECT(AE$5),AE$6,サマリ_メンバ!$P$7:$P$446,$M177)))</f>
        <v>-</v>
      </c>
      <c r="AF177" s="281" t="str">
        <f ca="1">IF(ISBLANK($M177),"-",IF($C$2&amp;$D$2="当月MW","-",SUMIFS(INDIRECT($B$2&amp;$C$2&amp;$D$2),INDIRECT(AF$5),AF$6,サマリ_メンバ!$P$7:$P$446,$M177)))</f>
        <v>-</v>
      </c>
      <c r="AG177" s="281" t="str">
        <f ca="1">IF(ISBLANK($M177),"-",IF($C$2&amp;$D$2="当月MW","-",SUMIFS(INDIRECT($B$2&amp;$C$2&amp;$D$2),INDIRECT(AG$5),AG$6,サマリ_メンバ!$P$7:$P$446,$M177)))</f>
        <v>-</v>
      </c>
      <c r="AH177" s="281" t="str">
        <f ca="1">IF(ISBLANK($M177),"-",IF($C$2&amp;$D$2="当月MW","-",SUMIFS(INDIRECT($B$2&amp;$C$2&amp;$D$2),INDIRECT(AH$5),AH$6,サマリ_メンバ!$P$7:$P$446,$M177)))</f>
        <v>-</v>
      </c>
      <c r="AI177" s="60"/>
    </row>
    <row r="178" spans="1:35">
      <c r="A178" s="240">
        <f t="shared" si="16"/>
        <v>171</v>
      </c>
      <c r="B178" s="295" t="str">
        <f>IF(ISBLANK($M178),"",VLOOKUP($M178,サマリ_メンバ!$A$7:$Q$446,5,FALSE))</f>
        <v/>
      </c>
      <c r="C178" s="295" t="str">
        <f>IF(ISBLANK($M178),"",VLOOKUP($M178,サマリ_メンバ!$A$7:$Q$446,6,FALSE)&amp;"")</f>
        <v/>
      </c>
      <c r="D178" s="295" t="str">
        <f>IF(ISBLANK($M178),"",VLOOKUP($M178,サマリ_メンバ!$A$7:$Q$446,7,FALSE)&amp;"")</f>
        <v/>
      </c>
      <c r="E178" s="295" t="str">
        <f>IF(ISBLANK($M178),"",VLOOKUP($M178,サマリ_メンバ!$A$7:$Q$446,8,FALSE)&amp;"")</f>
        <v/>
      </c>
      <c r="F178" s="295" t="str">
        <f>IF(ISBLANK($M178),"",VLOOKUP($M178,サマリ_メンバ!$A$7:$Q$446,9,FALSE)&amp;"")</f>
        <v/>
      </c>
      <c r="G178" s="295" t="str">
        <f>IF(ISBLANK($M178),"",VLOOKUP($M178,サマリ_メンバ!$A$7:$Q$446,10,FALSE)&amp;"")</f>
        <v/>
      </c>
      <c r="H178" s="295" t="str">
        <f>IF(ISBLANK($M178),"",VLOOKUP($M178,サマリ_メンバ!$A$7:$Q$446,11,FALSE)&amp;"")</f>
        <v/>
      </c>
      <c r="I178" s="295" t="str">
        <f>IF(ISBLANK($M178),"",VLOOKUP($M178,サマリ_メンバ!$A$7:$Q$446,12,FALSE)&amp;"")</f>
        <v/>
      </c>
      <c r="J178" s="295" t="str">
        <f>IF(ISBLANK($M178),"",VLOOKUP($M178,サマリ_メンバ!$A$7:$Q$446,13,FALSE)&amp;"")</f>
        <v/>
      </c>
      <c r="K178" s="295" t="str">
        <f>IF(ISBLANK($M178),"",VLOOKUP($M178,サマリ_メンバ!$A$7:$Q$446,14,FALSE)&amp;"")</f>
        <v/>
      </c>
      <c r="L178" s="295" t="str">
        <f>IF(ISBLANK($M178),"",VLOOKUP($M178,サマリ_メンバ!$A$7:$Q$446,15,FALSE)&amp;"")</f>
        <v/>
      </c>
      <c r="M178" s="133"/>
      <c r="N178" s="295" t="str">
        <f>IF(ISBLANK($M178),"",VLOOKUP(M178,サマリ_メンバ!$A$7:$Q$446,17,FALSE))</f>
        <v/>
      </c>
      <c r="O178" s="72">
        <f t="shared" ca="1" si="17"/>
        <v>0</v>
      </c>
      <c r="P178" s="91"/>
      <c r="Q178" s="281" t="str">
        <f ca="1">IF(ISBLANK($M178),"-",IF($C$2&amp;$D$2="当月MW","-",SUMIFS(INDIRECT($B$2&amp;$C$2&amp;$D$2),INDIRECT(Q$5),Q$6,サマリ_メンバ!$P$7:$P$446,$M178)))</f>
        <v>-</v>
      </c>
      <c r="R178" s="281" t="str">
        <f ca="1">IF(ISBLANK($M178),"-",IF($C$2&amp;$D$2="当月MW","-",SUMIFS(INDIRECT($B$2&amp;$C$2&amp;$D$2),INDIRECT(R$5),R$6,サマリ_メンバ!$P$7:$P$446,$M178)))</f>
        <v>-</v>
      </c>
      <c r="S178" s="281" t="str">
        <f ca="1">IF(ISBLANK($M178),"-",IF($C$2&amp;$D$2="当月MW","-",SUMIFS(INDIRECT($B$2&amp;$C$2&amp;$D$2),INDIRECT(S$5),S$6,サマリ_メンバ!$P$7:$P$446,$M178)))</f>
        <v>-</v>
      </c>
      <c r="T178" s="281" t="str">
        <f ca="1">IF(ISBLANK($M178),"-",IF($C$2&amp;$D$2="当月MW","-",SUMIFS(INDIRECT($B$2&amp;$C$2&amp;$D$2),INDIRECT(T$5),T$6,サマリ_メンバ!$P$7:$P$446,$M178)))</f>
        <v>-</v>
      </c>
      <c r="U178" s="81"/>
      <c r="V178" s="281" t="str">
        <f ca="1">IF(ISBLANK($M178),"-",IF($C$2&amp;$D$2="当月MW","-",SUMIFS(INDIRECT($B$2&amp;$C$2&amp;$D$2),INDIRECT(V$5),V$6,サマリ_メンバ!$P$7:$P$446,$M178)))</f>
        <v>-</v>
      </c>
      <c r="W178" s="281" t="str">
        <f ca="1">IF(ISBLANK($M178),"-",IF($C$2&amp;$D$2="当月MW","-",SUMIFS(INDIRECT($B$2&amp;$C$2&amp;$D$2),INDIRECT(W$5),W$6,サマリ_メンバ!$P$7:$P$446,$M178)))</f>
        <v>-</v>
      </c>
      <c r="X178" s="281" t="str">
        <f ca="1">IF(ISBLANK($M178),"-",IF($C$2&amp;$D$2="当月MW","-",SUMIFS(INDIRECT($B$2&amp;$C$2&amp;$D$2),INDIRECT(X$5),X$6,サマリ_メンバ!$P$7:$P$446,$M178)))</f>
        <v>-</v>
      </c>
      <c r="Y178" s="281" t="str">
        <f ca="1">IF(ISBLANK($M178),"-",IF($C$2&amp;$D$2="当月MW","-",SUMIFS(INDIRECT($B$2&amp;$C$2&amp;$D$2),INDIRECT(Y$5),Y$6,サマリ_メンバ!$P$7:$P$446,$M178)))</f>
        <v>-</v>
      </c>
      <c r="Z178" s="281" t="str">
        <f ca="1">IF(ISBLANK($M178),"-",IF($C$2&amp;$D$2="当月MW","-",SUMIFS(INDIRECT($B$2&amp;$C$2&amp;$D$2),INDIRECT(Z$5),Z$6,サマリ_メンバ!$P$7:$P$446,$M178)))</f>
        <v>-</v>
      </c>
      <c r="AA178" s="281" t="str">
        <f ca="1">IF(ISBLANK($M178),"-",IF($C$2&amp;$D$2="当月MW","-",SUMIFS(INDIRECT($B$2&amp;$C$2&amp;$D$2),INDIRECT(AA$5),AA$6,サマリ_メンバ!$P$7:$P$446,$M178)))</f>
        <v>-</v>
      </c>
      <c r="AB178" s="281" t="str">
        <f ca="1">IF(ISBLANK($M178),"-",IF($C$2&amp;$D$2="当月MW","-",SUMIFS(INDIRECT($B$2&amp;$C$2&amp;$D$2),INDIRECT(AB$5),AB$6,サマリ_メンバ!$P$7:$P$446,$M178)))</f>
        <v>-</v>
      </c>
      <c r="AC178" s="281" t="str">
        <f ca="1">IF(ISBLANK($M178),"-",IF($C$2&amp;$D$2="当月MW","-",SUMIFS(INDIRECT($B$2&amp;$C$2&amp;$D$2),INDIRECT(AC$5),AC$6,サマリ_メンバ!$P$7:$P$446,$M178)))</f>
        <v>-</v>
      </c>
      <c r="AD178" s="281" t="str">
        <f ca="1">IF(ISBLANK($M178),"-",IF($C$2&amp;$D$2="当月MW","-",SUMIFS(INDIRECT($B$2&amp;$C$2&amp;$D$2),INDIRECT(AD$5),AD$6,サマリ_メンバ!$P$7:$P$446,$M178)))</f>
        <v>-</v>
      </c>
      <c r="AE178" s="281" t="str">
        <f ca="1">IF(ISBLANK($M178),"-",IF($C$2&amp;$D$2="当月MW","-",SUMIFS(INDIRECT($B$2&amp;$C$2&amp;$D$2),INDIRECT(AE$5),AE$6,サマリ_メンバ!$P$7:$P$446,$M178)))</f>
        <v>-</v>
      </c>
      <c r="AF178" s="281" t="str">
        <f ca="1">IF(ISBLANK($M178),"-",IF($C$2&amp;$D$2="当月MW","-",SUMIFS(INDIRECT($B$2&amp;$C$2&amp;$D$2),INDIRECT(AF$5),AF$6,サマリ_メンバ!$P$7:$P$446,$M178)))</f>
        <v>-</v>
      </c>
      <c r="AG178" s="281" t="str">
        <f ca="1">IF(ISBLANK($M178),"-",IF($C$2&amp;$D$2="当月MW","-",SUMIFS(INDIRECT($B$2&amp;$C$2&amp;$D$2),INDIRECT(AG$5),AG$6,サマリ_メンバ!$P$7:$P$446,$M178)))</f>
        <v>-</v>
      </c>
      <c r="AH178" s="281" t="str">
        <f ca="1">IF(ISBLANK($M178),"-",IF($C$2&amp;$D$2="当月MW","-",SUMIFS(INDIRECT($B$2&amp;$C$2&amp;$D$2),INDIRECT(AH$5),AH$6,サマリ_メンバ!$P$7:$P$446,$M178)))</f>
        <v>-</v>
      </c>
      <c r="AI178" s="60"/>
    </row>
    <row r="179" spans="1:35">
      <c r="A179" s="240">
        <f t="shared" si="16"/>
        <v>172</v>
      </c>
      <c r="B179" s="295" t="str">
        <f>IF(ISBLANK($M179),"",VLOOKUP($M179,サマリ_メンバ!$A$7:$Q$446,5,FALSE))</f>
        <v/>
      </c>
      <c r="C179" s="295" t="str">
        <f>IF(ISBLANK($M179),"",VLOOKUP($M179,サマリ_メンバ!$A$7:$Q$446,6,FALSE)&amp;"")</f>
        <v/>
      </c>
      <c r="D179" s="295" t="str">
        <f>IF(ISBLANK($M179),"",VLOOKUP($M179,サマリ_メンバ!$A$7:$Q$446,7,FALSE)&amp;"")</f>
        <v/>
      </c>
      <c r="E179" s="295" t="str">
        <f>IF(ISBLANK($M179),"",VLOOKUP($M179,サマリ_メンバ!$A$7:$Q$446,8,FALSE)&amp;"")</f>
        <v/>
      </c>
      <c r="F179" s="295" t="str">
        <f>IF(ISBLANK($M179),"",VLOOKUP($M179,サマリ_メンバ!$A$7:$Q$446,9,FALSE)&amp;"")</f>
        <v/>
      </c>
      <c r="G179" s="295" t="str">
        <f>IF(ISBLANK($M179),"",VLOOKUP($M179,サマリ_メンバ!$A$7:$Q$446,10,FALSE)&amp;"")</f>
        <v/>
      </c>
      <c r="H179" s="295" t="str">
        <f>IF(ISBLANK($M179),"",VLOOKUP($M179,サマリ_メンバ!$A$7:$Q$446,11,FALSE)&amp;"")</f>
        <v/>
      </c>
      <c r="I179" s="295" t="str">
        <f>IF(ISBLANK($M179),"",VLOOKUP($M179,サマリ_メンバ!$A$7:$Q$446,12,FALSE)&amp;"")</f>
        <v/>
      </c>
      <c r="J179" s="295" t="str">
        <f>IF(ISBLANK($M179),"",VLOOKUP($M179,サマリ_メンバ!$A$7:$Q$446,13,FALSE)&amp;"")</f>
        <v/>
      </c>
      <c r="K179" s="295" t="str">
        <f>IF(ISBLANK($M179),"",VLOOKUP($M179,サマリ_メンバ!$A$7:$Q$446,14,FALSE)&amp;"")</f>
        <v/>
      </c>
      <c r="L179" s="295" t="str">
        <f>IF(ISBLANK($M179),"",VLOOKUP($M179,サマリ_メンバ!$A$7:$Q$446,15,FALSE)&amp;"")</f>
        <v/>
      </c>
      <c r="M179" s="133"/>
      <c r="N179" s="295" t="str">
        <f>IF(ISBLANK($M179),"",VLOOKUP(M179,サマリ_メンバ!$A$7:$Q$446,17,FALSE))</f>
        <v/>
      </c>
      <c r="O179" s="72">
        <f t="shared" ca="1" si="17"/>
        <v>0</v>
      </c>
      <c r="P179" s="91"/>
      <c r="Q179" s="281" t="str">
        <f ca="1">IF(ISBLANK($M179),"-",IF($C$2&amp;$D$2="当月MW","-",SUMIFS(INDIRECT($B$2&amp;$C$2&amp;$D$2),INDIRECT(Q$5),Q$6,サマリ_メンバ!$P$7:$P$446,$M179)))</f>
        <v>-</v>
      </c>
      <c r="R179" s="281" t="str">
        <f ca="1">IF(ISBLANK($M179),"-",IF($C$2&amp;$D$2="当月MW","-",SUMIFS(INDIRECT($B$2&amp;$C$2&amp;$D$2),INDIRECT(R$5),R$6,サマリ_メンバ!$P$7:$P$446,$M179)))</f>
        <v>-</v>
      </c>
      <c r="S179" s="281" t="str">
        <f ca="1">IF(ISBLANK($M179),"-",IF($C$2&amp;$D$2="当月MW","-",SUMIFS(INDIRECT($B$2&amp;$C$2&amp;$D$2),INDIRECT(S$5),S$6,サマリ_メンバ!$P$7:$P$446,$M179)))</f>
        <v>-</v>
      </c>
      <c r="T179" s="281" t="str">
        <f ca="1">IF(ISBLANK($M179),"-",IF($C$2&amp;$D$2="当月MW","-",SUMIFS(INDIRECT($B$2&amp;$C$2&amp;$D$2),INDIRECT(T$5),T$6,サマリ_メンバ!$P$7:$P$446,$M179)))</f>
        <v>-</v>
      </c>
      <c r="U179" s="81"/>
      <c r="V179" s="281" t="str">
        <f ca="1">IF(ISBLANK($M179),"-",IF($C$2&amp;$D$2="当月MW","-",SUMIFS(INDIRECT($B$2&amp;$C$2&amp;$D$2),INDIRECT(V$5),V$6,サマリ_メンバ!$P$7:$P$446,$M179)))</f>
        <v>-</v>
      </c>
      <c r="W179" s="281" t="str">
        <f ca="1">IF(ISBLANK($M179),"-",IF($C$2&amp;$D$2="当月MW","-",SUMIFS(INDIRECT($B$2&amp;$C$2&amp;$D$2),INDIRECT(W$5),W$6,サマリ_メンバ!$P$7:$P$446,$M179)))</f>
        <v>-</v>
      </c>
      <c r="X179" s="281" t="str">
        <f ca="1">IF(ISBLANK($M179),"-",IF($C$2&amp;$D$2="当月MW","-",SUMIFS(INDIRECT($B$2&amp;$C$2&amp;$D$2),INDIRECT(X$5),X$6,サマリ_メンバ!$P$7:$P$446,$M179)))</f>
        <v>-</v>
      </c>
      <c r="Y179" s="281" t="str">
        <f ca="1">IF(ISBLANK($M179),"-",IF($C$2&amp;$D$2="当月MW","-",SUMIFS(INDIRECT($B$2&amp;$C$2&amp;$D$2),INDIRECT(Y$5),Y$6,サマリ_メンバ!$P$7:$P$446,$M179)))</f>
        <v>-</v>
      </c>
      <c r="Z179" s="281" t="str">
        <f ca="1">IF(ISBLANK($M179),"-",IF($C$2&amp;$D$2="当月MW","-",SUMIFS(INDIRECT($B$2&amp;$C$2&amp;$D$2),INDIRECT(Z$5),Z$6,サマリ_メンバ!$P$7:$P$446,$M179)))</f>
        <v>-</v>
      </c>
      <c r="AA179" s="281" t="str">
        <f ca="1">IF(ISBLANK($M179),"-",IF($C$2&amp;$D$2="当月MW","-",SUMIFS(INDIRECT($B$2&amp;$C$2&amp;$D$2),INDIRECT(AA$5),AA$6,サマリ_メンバ!$P$7:$P$446,$M179)))</f>
        <v>-</v>
      </c>
      <c r="AB179" s="281" t="str">
        <f ca="1">IF(ISBLANK($M179),"-",IF($C$2&amp;$D$2="当月MW","-",SUMIFS(INDIRECT($B$2&amp;$C$2&amp;$D$2),INDIRECT(AB$5),AB$6,サマリ_メンバ!$P$7:$P$446,$M179)))</f>
        <v>-</v>
      </c>
      <c r="AC179" s="281" t="str">
        <f ca="1">IF(ISBLANK($M179),"-",IF($C$2&amp;$D$2="当月MW","-",SUMIFS(INDIRECT($B$2&amp;$C$2&amp;$D$2),INDIRECT(AC$5),AC$6,サマリ_メンバ!$P$7:$P$446,$M179)))</f>
        <v>-</v>
      </c>
      <c r="AD179" s="281" t="str">
        <f ca="1">IF(ISBLANK($M179),"-",IF($C$2&amp;$D$2="当月MW","-",SUMIFS(INDIRECT($B$2&amp;$C$2&amp;$D$2),INDIRECT(AD$5),AD$6,サマリ_メンバ!$P$7:$P$446,$M179)))</f>
        <v>-</v>
      </c>
      <c r="AE179" s="281" t="str">
        <f ca="1">IF(ISBLANK($M179),"-",IF($C$2&amp;$D$2="当月MW","-",SUMIFS(INDIRECT($B$2&amp;$C$2&amp;$D$2),INDIRECT(AE$5),AE$6,サマリ_メンバ!$P$7:$P$446,$M179)))</f>
        <v>-</v>
      </c>
      <c r="AF179" s="281" t="str">
        <f ca="1">IF(ISBLANK($M179),"-",IF($C$2&amp;$D$2="当月MW","-",SUMIFS(INDIRECT($B$2&amp;$C$2&amp;$D$2),INDIRECT(AF$5),AF$6,サマリ_メンバ!$P$7:$P$446,$M179)))</f>
        <v>-</v>
      </c>
      <c r="AG179" s="281" t="str">
        <f ca="1">IF(ISBLANK($M179),"-",IF($C$2&amp;$D$2="当月MW","-",SUMIFS(INDIRECT($B$2&amp;$C$2&amp;$D$2),INDIRECT(AG$5),AG$6,サマリ_メンバ!$P$7:$P$446,$M179)))</f>
        <v>-</v>
      </c>
      <c r="AH179" s="281" t="str">
        <f ca="1">IF(ISBLANK($M179),"-",IF($C$2&amp;$D$2="当月MW","-",SUMIFS(INDIRECT($B$2&amp;$C$2&amp;$D$2),INDIRECT(AH$5),AH$6,サマリ_メンバ!$P$7:$P$446,$M179)))</f>
        <v>-</v>
      </c>
      <c r="AI179" s="60"/>
    </row>
    <row r="180" spans="1:35">
      <c r="A180" s="240">
        <f t="shared" si="16"/>
        <v>173</v>
      </c>
      <c r="B180" s="295" t="str">
        <f>IF(ISBLANK($M180),"",VLOOKUP($M180,サマリ_メンバ!$A$7:$Q$446,5,FALSE))</f>
        <v/>
      </c>
      <c r="C180" s="295" t="str">
        <f>IF(ISBLANK($M180),"",VLOOKUP($M180,サマリ_メンバ!$A$7:$Q$446,6,FALSE)&amp;"")</f>
        <v/>
      </c>
      <c r="D180" s="295" t="str">
        <f>IF(ISBLANK($M180),"",VLOOKUP($M180,サマリ_メンバ!$A$7:$Q$446,7,FALSE)&amp;"")</f>
        <v/>
      </c>
      <c r="E180" s="295" t="str">
        <f>IF(ISBLANK($M180),"",VLOOKUP($M180,サマリ_メンバ!$A$7:$Q$446,8,FALSE)&amp;"")</f>
        <v/>
      </c>
      <c r="F180" s="295" t="str">
        <f>IF(ISBLANK($M180),"",VLOOKUP($M180,サマリ_メンバ!$A$7:$Q$446,9,FALSE)&amp;"")</f>
        <v/>
      </c>
      <c r="G180" s="295" t="str">
        <f>IF(ISBLANK($M180),"",VLOOKUP($M180,サマリ_メンバ!$A$7:$Q$446,10,FALSE)&amp;"")</f>
        <v/>
      </c>
      <c r="H180" s="295" t="str">
        <f>IF(ISBLANK($M180),"",VLOOKUP($M180,サマリ_メンバ!$A$7:$Q$446,11,FALSE)&amp;"")</f>
        <v/>
      </c>
      <c r="I180" s="295" t="str">
        <f>IF(ISBLANK($M180),"",VLOOKUP($M180,サマリ_メンバ!$A$7:$Q$446,12,FALSE)&amp;"")</f>
        <v/>
      </c>
      <c r="J180" s="295" t="str">
        <f>IF(ISBLANK($M180),"",VLOOKUP($M180,サマリ_メンバ!$A$7:$Q$446,13,FALSE)&amp;"")</f>
        <v/>
      </c>
      <c r="K180" s="295" t="str">
        <f>IF(ISBLANK($M180),"",VLOOKUP($M180,サマリ_メンバ!$A$7:$Q$446,14,FALSE)&amp;"")</f>
        <v/>
      </c>
      <c r="L180" s="295" t="str">
        <f>IF(ISBLANK($M180),"",VLOOKUP($M180,サマリ_メンバ!$A$7:$Q$446,15,FALSE)&amp;"")</f>
        <v/>
      </c>
      <c r="M180" s="133"/>
      <c r="N180" s="295" t="str">
        <f>IF(ISBLANK($M180),"",VLOOKUP(M180,サマリ_メンバ!$A$7:$Q$446,17,FALSE))</f>
        <v/>
      </c>
      <c r="O180" s="72">
        <f t="shared" ca="1" si="17"/>
        <v>0</v>
      </c>
      <c r="P180" s="91"/>
      <c r="Q180" s="281" t="str">
        <f ca="1">IF(ISBLANK($M180),"-",IF($C$2&amp;$D$2="当月MW","-",SUMIFS(INDIRECT($B$2&amp;$C$2&amp;$D$2),INDIRECT(Q$5),Q$6,サマリ_メンバ!$P$7:$P$446,$M180)))</f>
        <v>-</v>
      </c>
      <c r="R180" s="281" t="str">
        <f ca="1">IF(ISBLANK($M180),"-",IF($C$2&amp;$D$2="当月MW","-",SUMIFS(INDIRECT($B$2&amp;$C$2&amp;$D$2),INDIRECT(R$5),R$6,サマリ_メンバ!$P$7:$P$446,$M180)))</f>
        <v>-</v>
      </c>
      <c r="S180" s="281" t="str">
        <f ca="1">IF(ISBLANK($M180),"-",IF($C$2&amp;$D$2="当月MW","-",SUMIFS(INDIRECT($B$2&amp;$C$2&amp;$D$2),INDIRECT(S$5),S$6,サマリ_メンバ!$P$7:$P$446,$M180)))</f>
        <v>-</v>
      </c>
      <c r="T180" s="281" t="str">
        <f ca="1">IF(ISBLANK($M180),"-",IF($C$2&amp;$D$2="当月MW","-",SUMIFS(INDIRECT($B$2&amp;$C$2&amp;$D$2),INDIRECT(T$5),T$6,サマリ_メンバ!$P$7:$P$446,$M180)))</f>
        <v>-</v>
      </c>
      <c r="U180" s="81"/>
      <c r="V180" s="281" t="str">
        <f ca="1">IF(ISBLANK($M180),"-",IF($C$2&amp;$D$2="当月MW","-",SUMIFS(INDIRECT($B$2&amp;$C$2&amp;$D$2),INDIRECT(V$5),V$6,サマリ_メンバ!$P$7:$P$446,$M180)))</f>
        <v>-</v>
      </c>
      <c r="W180" s="281" t="str">
        <f ca="1">IF(ISBLANK($M180),"-",IF($C$2&amp;$D$2="当月MW","-",SUMIFS(INDIRECT($B$2&amp;$C$2&amp;$D$2),INDIRECT(W$5),W$6,サマリ_メンバ!$P$7:$P$446,$M180)))</f>
        <v>-</v>
      </c>
      <c r="X180" s="281" t="str">
        <f ca="1">IF(ISBLANK($M180),"-",IF($C$2&amp;$D$2="当月MW","-",SUMIFS(INDIRECT($B$2&amp;$C$2&amp;$D$2),INDIRECT(X$5),X$6,サマリ_メンバ!$P$7:$P$446,$M180)))</f>
        <v>-</v>
      </c>
      <c r="Y180" s="281" t="str">
        <f ca="1">IF(ISBLANK($M180),"-",IF($C$2&amp;$D$2="当月MW","-",SUMIFS(INDIRECT($B$2&amp;$C$2&amp;$D$2),INDIRECT(Y$5),Y$6,サマリ_メンバ!$P$7:$P$446,$M180)))</f>
        <v>-</v>
      </c>
      <c r="Z180" s="281" t="str">
        <f ca="1">IF(ISBLANK($M180),"-",IF($C$2&amp;$D$2="当月MW","-",SUMIFS(INDIRECT($B$2&amp;$C$2&amp;$D$2),INDIRECT(Z$5),Z$6,サマリ_メンバ!$P$7:$P$446,$M180)))</f>
        <v>-</v>
      </c>
      <c r="AA180" s="281" t="str">
        <f ca="1">IF(ISBLANK($M180),"-",IF($C$2&amp;$D$2="当月MW","-",SUMIFS(INDIRECT($B$2&amp;$C$2&amp;$D$2),INDIRECT(AA$5),AA$6,サマリ_メンバ!$P$7:$P$446,$M180)))</f>
        <v>-</v>
      </c>
      <c r="AB180" s="281" t="str">
        <f ca="1">IF(ISBLANK($M180),"-",IF($C$2&amp;$D$2="当月MW","-",SUMIFS(INDIRECT($B$2&amp;$C$2&amp;$D$2),INDIRECT(AB$5),AB$6,サマリ_メンバ!$P$7:$P$446,$M180)))</f>
        <v>-</v>
      </c>
      <c r="AC180" s="281" t="str">
        <f ca="1">IF(ISBLANK($M180),"-",IF($C$2&amp;$D$2="当月MW","-",SUMIFS(INDIRECT($B$2&amp;$C$2&amp;$D$2),INDIRECT(AC$5),AC$6,サマリ_メンバ!$P$7:$P$446,$M180)))</f>
        <v>-</v>
      </c>
      <c r="AD180" s="281" t="str">
        <f ca="1">IF(ISBLANK($M180),"-",IF($C$2&amp;$D$2="当月MW","-",SUMIFS(INDIRECT($B$2&amp;$C$2&amp;$D$2),INDIRECT(AD$5),AD$6,サマリ_メンバ!$P$7:$P$446,$M180)))</f>
        <v>-</v>
      </c>
      <c r="AE180" s="281" t="str">
        <f ca="1">IF(ISBLANK($M180),"-",IF($C$2&amp;$D$2="当月MW","-",SUMIFS(INDIRECT($B$2&amp;$C$2&amp;$D$2),INDIRECT(AE$5),AE$6,サマリ_メンバ!$P$7:$P$446,$M180)))</f>
        <v>-</v>
      </c>
      <c r="AF180" s="281" t="str">
        <f ca="1">IF(ISBLANK($M180),"-",IF($C$2&amp;$D$2="当月MW","-",SUMIFS(INDIRECT($B$2&amp;$C$2&amp;$D$2),INDIRECT(AF$5),AF$6,サマリ_メンバ!$P$7:$P$446,$M180)))</f>
        <v>-</v>
      </c>
      <c r="AG180" s="281" t="str">
        <f ca="1">IF(ISBLANK($M180),"-",IF($C$2&amp;$D$2="当月MW","-",SUMIFS(INDIRECT($B$2&amp;$C$2&amp;$D$2),INDIRECT(AG$5),AG$6,サマリ_メンバ!$P$7:$P$446,$M180)))</f>
        <v>-</v>
      </c>
      <c r="AH180" s="281" t="str">
        <f ca="1">IF(ISBLANK($M180),"-",IF($C$2&amp;$D$2="当月MW","-",SUMIFS(INDIRECT($B$2&amp;$C$2&amp;$D$2),INDIRECT(AH$5),AH$6,サマリ_メンバ!$P$7:$P$446,$M180)))</f>
        <v>-</v>
      </c>
      <c r="AI180" s="60"/>
    </row>
    <row r="181" spans="1:35">
      <c r="A181" s="240">
        <f t="shared" si="16"/>
        <v>174</v>
      </c>
      <c r="B181" s="295" t="str">
        <f>IF(ISBLANK($M181),"",VLOOKUP($M181,サマリ_メンバ!$A$7:$Q$446,5,FALSE))</f>
        <v/>
      </c>
      <c r="C181" s="295" t="str">
        <f>IF(ISBLANK($M181),"",VLOOKUP($M181,サマリ_メンバ!$A$7:$Q$446,6,FALSE)&amp;"")</f>
        <v/>
      </c>
      <c r="D181" s="295" t="str">
        <f>IF(ISBLANK($M181),"",VLOOKUP($M181,サマリ_メンバ!$A$7:$Q$446,7,FALSE)&amp;"")</f>
        <v/>
      </c>
      <c r="E181" s="295" t="str">
        <f>IF(ISBLANK($M181),"",VLOOKUP($M181,サマリ_メンバ!$A$7:$Q$446,8,FALSE)&amp;"")</f>
        <v/>
      </c>
      <c r="F181" s="295" t="str">
        <f>IF(ISBLANK($M181),"",VLOOKUP($M181,サマリ_メンバ!$A$7:$Q$446,9,FALSE)&amp;"")</f>
        <v/>
      </c>
      <c r="G181" s="295" t="str">
        <f>IF(ISBLANK($M181),"",VLOOKUP($M181,サマリ_メンバ!$A$7:$Q$446,10,FALSE)&amp;"")</f>
        <v/>
      </c>
      <c r="H181" s="295" t="str">
        <f>IF(ISBLANK($M181),"",VLOOKUP($M181,サマリ_メンバ!$A$7:$Q$446,11,FALSE)&amp;"")</f>
        <v/>
      </c>
      <c r="I181" s="295" t="str">
        <f>IF(ISBLANK($M181),"",VLOOKUP($M181,サマリ_メンバ!$A$7:$Q$446,12,FALSE)&amp;"")</f>
        <v/>
      </c>
      <c r="J181" s="295" t="str">
        <f>IF(ISBLANK($M181),"",VLOOKUP($M181,サマリ_メンバ!$A$7:$Q$446,13,FALSE)&amp;"")</f>
        <v/>
      </c>
      <c r="K181" s="295" t="str">
        <f>IF(ISBLANK($M181),"",VLOOKUP($M181,サマリ_メンバ!$A$7:$Q$446,14,FALSE)&amp;"")</f>
        <v/>
      </c>
      <c r="L181" s="295" t="str">
        <f>IF(ISBLANK($M181),"",VLOOKUP($M181,サマリ_メンバ!$A$7:$Q$446,15,FALSE)&amp;"")</f>
        <v/>
      </c>
      <c r="M181" s="133"/>
      <c r="N181" s="295" t="str">
        <f>IF(ISBLANK($M181),"",VLOOKUP(M181,サマリ_メンバ!$A$7:$Q$446,17,FALSE))</f>
        <v/>
      </c>
      <c r="O181" s="72">
        <f t="shared" ca="1" si="17"/>
        <v>0</v>
      </c>
      <c r="P181" s="91"/>
      <c r="Q181" s="281" t="str">
        <f ca="1">IF(ISBLANK($M181),"-",IF($C$2&amp;$D$2="当月MW","-",SUMIFS(INDIRECT($B$2&amp;$C$2&amp;$D$2),INDIRECT(Q$5),Q$6,サマリ_メンバ!$P$7:$P$446,$M181)))</f>
        <v>-</v>
      </c>
      <c r="R181" s="281" t="str">
        <f ca="1">IF(ISBLANK($M181),"-",IF($C$2&amp;$D$2="当月MW","-",SUMIFS(INDIRECT($B$2&amp;$C$2&amp;$D$2),INDIRECT(R$5),R$6,サマリ_メンバ!$P$7:$P$446,$M181)))</f>
        <v>-</v>
      </c>
      <c r="S181" s="281" t="str">
        <f ca="1">IF(ISBLANK($M181),"-",IF($C$2&amp;$D$2="当月MW","-",SUMIFS(INDIRECT($B$2&amp;$C$2&amp;$D$2),INDIRECT(S$5),S$6,サマリ_メンバ!$P$7:$P$446,$M181)))</f>
        <v>-</v>
      </c>
      <c r="T181" s="281" t="str">
        <f ca="1">IF(ISBLANK($M181),"-",IF($C$2&amp;$D$2="当月MW","-",SUMIFS(INDIRECT($B$2&amp;$C$2&amp;$D$2),INDIRECT(T$5),T$6,サマリ_メンバ!$P$7:$P$446,$M181)))</f>
        <v>-</v>
      </c>
      <c r="U181" s="81"/>
      <c r="V181" s="281" t="str">
        <f ca="1">IF(ISBLANK($M181),"-",IF($C$2&amp;$D$2="当月MW","-",SUMIFS(INDIRECT($B$2&amp;$C$2&amp;$D$2),INDIRECT(V$5),V$6,サマリ_メンバ!$P$7:$P$446,$M181)))</f>
        <v>-</v>
      </c>
      <c r="W181" s="281" t="str">
        <f ca="1">IF(ISBLANK($M181),"-",IF($C$2&amp;$D$2="当月MW","-",SUMIFS(INDIRECT($B$2&amp;$C$2&amp;$D$2),INDIRECT(W$5),W$6,サマリ_メンバ!$P$7:$P$446,$M181)))</f>
        <v>-</v>
      </c>
      <c r="X181" s="281" t="str">
        <f ca="1">IF(ISBLANK($M181),"-",IF($C$2&amp;$D$2="当月MW","-",SUMIFS(INDIRECT($B$2&amp;$C$2&amp;$D$2),INDIRECT(X$5),X$6,サマリ_メンバ!$P$7:$P$446,$M181)))</f>
        <v>-</v>
      </c>
      <c r="Y181" s="281" t="str">
        <f ca="1">IF(ISBLANK($M181),"-",IF($C$2&amp;$D$2="当月MW","-",SUMIFS(INDIRECT($B$2&amp;$C$2&amp;$D$2),INDIRECT(Y$5),Y$6,サマリ_メンバ!$P$7:$P$446,$M181)))</f>
        <v>-</v>
      </c>
      <c r="Z181" s="281" t="str">
        <f ca="1">IF(ISBLANK($M181),"-",IF($C$2&amp;$D$2="当月MW","-",SUMIFS(INDIRECT($B$2&amp;$C$2&amp;$D$2),INDIRECT(Z$5),Z$6,サマリ_メンバ!$P$7:$P$446,$M181)))</f>
        <v>-</v>
      </c>
      <c r="AA181" s="281" t="str">
        <f ca="1">IF(ISBLANK($M181),"-",IF($C$2&amp;$D$2="当月MW","-",SUMIFS(INDIRECT($B$2&amp;$C$2&amp;$D$2),INDIRECT(AA$5),AA$6,サマリ_メンバ!$P$7:$P$446,$M181)))</f>
        <v>-</v>
      </c>
      <c r="AB181" s="281" t="str">
        <f ca="1">IF(ISBLANK($M181),"-",IF($C$2&amp;$D$2="当月MW","-",SUMIFS(INDIRECT($B$2&amp;$C$2&amp;$D$2),INDIRECT(AB$5),AB$6,サマリ_メンバ!$P$7:$P$446,$M181)))</f>
        <v>-</v>
      </c>
      <c r="AC181" s="281" t="str">
        <f ca="1">IF(ISBLANK($M181),"-",IF($C$2&amp;$D$2="当月MW","-",SUMIFS(INDIRECT($B$2&amp;$C$2&amp;$D$2),INDIRECT(AC$5),AC$6,サマリ_メンバ!$P$7:$P$446,$M181)))</f>
        <v>-</v>
      </c>
      <c r="AD181" s="281" t="str">
        <f ca="1">IF(ISBLANK($M181),"-",IF($C$2&amp;$D$2="当月MW","-",SUMIFS(INDIRECT($B$2&amp;$C$2&amp;$D$2),INDIRECT(AD$5),AD$6,サマリ_メンバ!$P$7:$P$446,$M181)))</f>
        <v>-</v>
      </c>
      <c r="AE181" s="281" t="str">
        <f ca="1">IF(ISBLANK($M181),"-",IF($C$2&amp;$D$2="当月MW","-",SUMIFS(INDIRECT($B$2&amp;$C$2&amp;$D$2),INDIRECT(AE$5),AE$6,サマリ_メンバ!$P$7:$P$446,$M181)))</f>
        <v>-</v>
      </c>
      <c r="AF181" s="281" t="str">
        <f ca="1">IF(ISBLANK($M181),"-",IF($C$2&amp;$D$2="当月MW","-",SUMIFS(INDIRECT($B$2&amp;$C$2&amp;$D$2),INDIRECT(AF$5),AF$6,サマリ_メンバ!$P$7:$P$446,$M181)))</f>
        <v>-</v>
      </c>
      <c r="AG181" s="281" t="str">
        <f ca="1">IF(ISBLANK($M181),"-",IF($C$2&amp;$D$2="当月MW","-",SUMIFS(INDIRECT($B$2&amp;$C$2&amp;$D$2),INDIRECT(AG$5),AG$6,サマリ_メンバ!$P$7:$P$446,$M181)))</f>
        <v>-</v>
      </c>
      <c r="AH181" s="281" t="str">
        <f ca="1">IF(ISBLANK($M181),"-",IF($C$2&amp;$D$2="当月MW","-",SUMIFS(INDIRECT($B$2&amp;$C$2&amp;$D$2),INDIRECT(AH$5),AH$6,サマリ_メンバ!$P$7:$P$446,$M181)))</f>
        <v>-</v>
      </c>
      <c r="AI181" s="60"/>
    </row>
    <row r="182" spans="1:35">
      <c r="A182" s="240">
        <f t="shared" si="16"/>
        <v>175</v>
      </c>
      <c r="B182" s="295" t="str">
        <f>IF(ISBLANK($M182),"",VLOOKUP($M182,サマリ_メンバ!$A$7:$Q$446,5,FALSE))</f>
        <v/>
      </c>
      <c r="C182" s="295" t="str">
        <f>IF(ISBLANK($M182),"",VLOOKUP($M182,サマリ_メンバ!$A$7:$Q$446,6,FALSE)&amp;"")</f>
        <v/>
      </c>
      <c r="D182" s="295" t="str">
        <f>IF(ISBLANK($M182),"",VLOOKUP($M182,サマリ_メンバ!$A$7:$Q$446,7,FALSE)&amp;"")</f>
        <v/>
      </c>
      <c r="E182" s="295" t="str">
        <f>IF(ISBLANK($M182),"",VLOOKUP($M182,サマリ_メンバ!$A$7:$Q$446,8,FALSE)&amp;"")</f>
        <v/>
      </c>
      <c r="F182" s="295" t="str">
        <f>IF(ISBLANK($M182),"",VLOOKUP($M182,サマリ_メンバ!$A$7:$Q$446,9,FALSE)&amp;"")</f>
        <v/>
      </c>
      <c r="G182" s="295" t="str">
        <f>IF(ISBLANK($M182),"",VLOOKUP($M182,サマリ_メンバ!$A$7:$Q$446,10,FALSE)&amp;"")</f>
        <v/>
      </c>
      <c r="H182" s="295" t="str">
        <f>IF(ISBLANK($M182),"",VLOOKUP($M182,サマリ_メンバ!$A$7:$Q$446,11,FALSE)&amp;"")</f>
        <v/>
      </c>
      <c r="I182" s="295" t="str">
        <f>IF(ISBLANK($M182),"",VLOOKUP($M182,サマリ_メンバ!$A$7:$Q$446,12,FALSE)&amp;"")</f>
        <v/>
      </c>
      <c r="J182" s="295" t="str">
        <f>IF(ISBLANK($M182),"",VLOOKUP($M182,サマリ_メンバ!$A$7:$Q$446,13,FALSE)&amp;"")</f>
        <v/>
      </c>
      <c r="K182" s="295" t="str">
        <f>IF(ISBLANK($M182),"",VLOOKUP($M182,サマリ_メンバ!$A$7:$Q$446,14,FALSE)&amp;"")</f>
        <v/>
      </c>
      <c r="L182" s="295" t="str">
        <f>IF(ISBLANK($M182),"",VLOOKUP($M182,サマリ_メンバ!$A$7:$Q$446,15,FALSE)&amp;"")</f>
        <v/>
      </c>
      <c r="M182" s="133"/>
      <c r="N182" s="295" t="str">
        <f>IF(ISBLANK($M182),"",VLOOKUP(M182,サマリ_メンバ!$A$7:$Q$446,17,FALSE))</f>
        <v/>
      </c>
      <c r="O182" s="72">
        <f t="shared" ca="1" si="17"/>
        <v>0</v>
      </c>
      <c r="P182" s="91"/>
      <c r="Q182" s="281" t="str">
        <f ca="1">IF(ISBLANK($M182),"-",IF($C$2&amp;$D$2="当月MW","-",SUMIFS(INDIRECT($B$2&amp;$C$2&amp;$D$2),INDIRECT(Q$5),Q$6,サマリ_メンバ!$P$7:$P$446,$M182)))</f>
        <v>-</v>
      </c>
      <c r="R182" s="281" t="str">
        <f ca="1">IF(ISBLANK($M182),"-",IF($C$2&amp;$D$2="当月MW","-",SUMIFS(INDIRECT($B$2&amp;$C$2&amp;$D$2),INDIRECT(R$5),R$6,サマリ_メンバ!$P$7:$P$446,$M182)))</f>
        <v>-</v>
      </c>
      <c r="S182" s="281" t="str">
        <f ca="1">IF(ISBLANK($M182),"-",IF($C$2&amp;$D$2="当月MW","-",SUMIFS(INDIRECT($B$2&amp;$C$2&amp;$D$2),INDIRECT(S$5),S$6,サマリ_メンバ!$P$7:$P$446,$M182)))</f>
        <v>-</v>
      </c>
      <c r="T182" s="281" t="str">
        <f ca="1">IF(ISBLANK($M182),"-",IF($C$2&amp;$D$2="当月MW","-",SUMIFS(INDIRECT($B$2&amp;$C$2&amp;$D$2),INDIRECT(T$5),T$6,サマリ_メンバ!$P$7:$P$446,$M182)))</f>
        <v>-</v>
      </c>
      <c r="U182" s="81"/>
      <c r="V182" s="281" t="str">
        <f ca="1">IF(ISBLANK($M182),"-",IF($C$2&amp;$D$2="当月MW","-",SUMIFS(INDIRECT($B$2&amp;$C$2&amp;$D$2),INDIRECT(V$5),V$6,サマリ_メンバ!$P$7:$P$446,$M182)))</f>
        <v>-</v>
      </c>
      <c r="W182" s="281" t="str">
        <f ca="1">IF(ISBLANK($M182),"-",IF($C$2&amp;$D$2="当月MW","-",SUMIFS(INDIRECT($B$2&amp;$C$2&amp;$D$2),INDIRECT(W$5),W$6,サマリ_メンバ!$P$7:$P$446,$M182)))</f>
        <v>-</v>
      </c>
      <c r="X182" s="281" t="str">
        <f ca="1">IF(ISBLANK($M182),"-",IF($C$2&amp;$D$2="当月MW","-",SUMIFS(INDIRECT($B$2&amp;$C$2&amp;$D$2),INDIRECT(X$5),X$6,サマリ_メンバ!$P$7:$P$446,$M182)))</f>
        <v>-</v>
      </c>
      <c r="Y182" s="281" t="str">
        <f ca="1">IF(ISBLANK($M182),"-",IF($C$2&amp;$D$2="当月MW","-",SUMIFS(INDIRECT($B$2&amp;$C$2&amp;$D$2),INDIRECT(Y$5),Y$6,サマリ_メンバ!$P$7:$P$446,$M182)))</f>
        <v>-</v>
      </c>
      <c r="Z182" s="281" t="str">
        <f ca="1">IF(ISBLANK($M182),"-",IF($C$2&amp;$D$2="当月MW","-",SUMIFS(INDIRECT($B$2&amp;$C$2&amp;$D$2),INDIRECT(Z$5),Z$6,サマリ_メンバ!$P$7:$P$446,$M182)))</f>
        <v>-</v>
      </c>
      <c r="AA182" s="281" t="str">
        <f ca="1">IF(ISBLANK($M182),"-",IF($C$2&amp;$D$2="当月MW","-",SUMIFS(INDIRECT($B$2&amp;$C$2&amp;$D$2),INDIRECT(AA$5),AA$6,サマリ_メンバ!$P$7:$P$446,$M182)))</f>
        <v>-</v>
      </c>
      <c r="AB182" s="281" t="str">
        <f ca="1">IF(ISBLANK($M182),"-",IF($C$2&amp;$D$2="当月MW","-",SUMIFS(INDIRECT($B$2&amp;$C$2&amp;$D$2),INDIRECT(AB$5),AB$6,サマリ_メンバ!$P$7:$P$446,$M182)))</f>
        <v>-</v>
      </c>
      <c r="AC182" s="281" t="str">
        <f ca="1">IF(ISBLANK($M182),"-",IF($C$2&amp;$D$2="当月MW","-",SUMIFS(INDIRECT($B$2&amp;$C$2&amp;$D$2),INDIRECT(AC$5),AC$6,サマリ_メンバ!$P$7:$P$446,$M182)))</f>
        <v>-</v>
      </c>
      <c r="AD182" s="281" t="str">
        <f ca="1">IF(ISBLANK($M182),"-",IF($C$2&amp;$D$2="当月MW","-",SUMIFS(INDIRECT($B$2&amp;$C$2&amp;$D$2),INDIRECT(AD$5),AD$6,サマリ_メンバ!$P$7:$P$446,$M182)))</f>
        <v>-</v>
      </c>
      <c r="AE182" s="281" t="str">
        <f ca="1">IF(ISBLANK($M182),"-",IF($C$2&amp;$D$2="当月MW","-",SUMIFS(INDIRECT($B$2&amp;$C$2&amp;$D$2),INDIRECT(AE$5),AE$6,サマリ_メンバ!$P$7:$P$446,$M182)))</f>
        <v>-</v>
      </c>
      <c r="AF182" s="281" t="str">
        <f ca="1">IF(ISBLANK($M182),"-",IF($C$2&amp;$D$2="当月MW","-",SUMIFS(INDIRECT($B$2&amp;$C$2&amp;$D$2),INDIRECT(AF$5),AF$6,サマリ_メンバ!$P$7:$P$446,$M182)))</f>
        <v>-</v>
      </c>
      <c r="AG182" s="281" t="str">
        <f ca="1">IF(ISBLANK($M182),"-",IF($C$2&amp;$D$2="当月MW","-",SUMIFS(INDIRECT($B$2&amp;$C$2&amp;$D$2),INDIRECT(AG$5),AG$6,サマリ_メンバ!$P$7:$P$446,$M182)))</f>
        <v>-</v>
      </c>
      <c r="AH182" s="281" t="str">
        <f ca="1">IF(ISBLANK($M182),"-",IF($C$2&amp;$D$2="当月MW","-",SUMIFS(INDIRECT($B$2&amp;$C$2&amp;$D$2),INDIRECT(AH$5),AH$6,サマリ_メンバ!$P$7:$P$446,$M182)))</f>
        <v>-</v>
      </c>
      <c r="AI182" s="60"/>
    </row>
    <row r="183" spans="1:35">
      <c r="A183" s="240">
        <f t="shared" si="16"/>
        <v>176</v>
      </c>
      <c r="B183" s="295" t="str">
        <f>IF(ISBLANK($M183),"",VLOOKUP($M183,サマリ_メンバ!$A$7:$Q$446,5,FALSE))</f>
        <v/>
      </c>
      <c r="C183" s="295" t="str">
        <f>IF(ISBLANK($M183),"",VLOOKUP($M183,サマリ_メンバ!$A$7:$Q$446,6,FALSE)&amp;"")</f>
        <v/>
      </c>
      <c r="D183" s="295" t="str">
        <f>IF(ISBLANK($M183),"",VLOOKUP($M183,サマリ_メンバ!$A$7:$Q$446,7,FALSE)&amp;"")</f>
        <v/>
      </c>
      <c r="E183" s="295" t="str">
        <f>IF(ISBLANK($M183),"",VLOOKUP($M183,サマリ_メンバ!$A$7:$Q$446,8,FALSE)&amp;"")</f>
        <v/>
      </c>
      <c r="F183" s="295" t="str">
        <f>IF(ISBLANK($M183),"",VLOOKUP($M183,サマリ_メンバ!$A$7:$Q$446,9,FALSE)&amp;"")</f>
        <v/>
      </c>
      <c r="G183" s="295" t="str">
        <f>IF(ISBLANK($M183),"",VLOOKUP($M183,サマリ_メンバ!$A$7:$Q$446,10,FALSE)&amp;"")</f>
        <v/>
      </c>
      <c r="H183" s="295" t="str">
        <f>IF(ISBLANK($M183),"",VLOOKUP($M183,サマリ_メンバ!$A$7:$Q$446,11,FALSE)&amp;"")</f>
        <v/>
      </c>
      <c r="I183" s="295" t="str">
        <f>IF(ISBLANK($M183),"",VLOOKUP($M183,サマリ_メンバ!$A$7:$Q$446,12,FALSE)&amp;"")</f>
        <v/>
      </c>
      <c r="J183" s="295" t="str">
        <f>IF(ISBLANK($M183),"",VLOOKUP($M183,サマリ_メンバ!$A$7:$Q$446,13,FALSE)&amp;"")</f>
        <v/>
      </c>
      <c r="K183" s="295" t="str">
        <f>IF(ISBLANK($M183),"",VLOOKUP($M183,サマリ_メンバ!$A$7:$Q$446,14,FALSE)&amp;"")</f>
        <v/>
      </c>
      <c r="L183" s="295" t="str">
        <f>IF(ISBLANK($M183),"",VLOOKUP($M183,サマリ_メンバ!$A$7:$Q$446,15,FALSE)&amp;"")</f>
        <v/>
      </c>
      <c r="M183" s="133"/>
      <c r="N183" s="295" t="str">
        <f>IF(ISBLANK($M183),"",VLOOKUP(M183,サマリ_メンバ!$A$7:$Q$446,17,FALSE))</f>
        <v/>
      </c>
      <c r="O183" s="72">
        <f t="shared" ca="1" si="17"/>
        <v>0</v>
      </c>
      <c r="P183" s="91"/>
      <c r="Q183" s="281" t="str">
        <f ca="1">IF(ISBLANK($M183),"-",IF($C$2&amp;$D$2="当月MW","-",SUMIFS(INDIRECT($B$2&amp;$C$2&amp;$D$2),INDIRECT(Q$5),Q$6,サマリ_メンバ!$P$7:$P$446,$M183)))</f>
        <v>-</v>
      </c>
      <c r="R183" s="281" t="str">
        <f ca="1">IF(ISBLANK($M183),"-",IF($C$2&amp;$D$2="当月MW","-",SUMIFS(INDIRECT($B$2&amp;$C$2&amp;$D$2),INDIRECT(R$5),R$6,サマリ_メンバ!$P$7:$P$446,$M183)))</f>
        <v>-</v>
      </c>
      <c r="S183" s="281" t="str">
        <f ca="1">IF(ISBLANK($M183),"-",IF($C$2&amp;$D$2="当月MW","-",SUMIFS(INDIRECT($B$2&amp;$C$2&amp;$D$2),INDIRECT(S$5),S$6,サマリ_メンバ!$P$7:$P$446,$M183)))</f>
        <v>-</v>
      </c>
      <c r="T183" s="281" t="str">
        <f ca="1">IF(ISBLANK($M183),"-",IF($C$2&amp;$D$2="当月MW","-",SUMIFS(INDIRECT($B$2&amp;$C$2&amp;$D$2),INDIRECT(T$5),T$6,サマリ_メンバ!$P$7:$P$446,$M183)))</f>
        <v>-</v>
      </c>
      <c r="U183" s="81"/>
      <c r="V183" s="281" t="str">
        <f ca="1">IF(ISBLANK($M183),"-",IF($C$2&amp;$D$2="当月MW","-",SUMIFS(INDIRECT($B$2&amp;$C$2&amp;$D$2),INDIRECT(V$5),V$6,サマリ_メンバ!$P$7:$P$446,$M183)))</f>
        <v>-</v>
      </c>
      <c r="W183" s="281" t="str">
        <f ca="1">IF(ISBLANK($M183),"-",IF($C$2&amp;$D$2="当月MW","-",SUMIFS(INDIRECT($B$2&amp;$C$2&amp;$D$2),INDIRECT(W$5),W$6,サマリ_メンバ!$P$7:$P$446,$M183)))</f>
        <v>-</v>
      </c>
      <c r="X183" s="281" t="str">
        <f ca="1">IF(ISBLANK($M183),"-",IF($C$2&amp;$D$2="当月MW","-",SUMIFS(INDIRECT($B$2&amp;$C$2&amp;$D$2),INDIRECT(X$5),X$6,サマリ_メンバ!$P$7:$P$446,$M183)))</f>
        <v>-</v>
      </c>
      <c r="Y183" s="281" t="str">
        <f ca="1">IF(ISBLANK($M183),"-",IF($C$2&amp;$D$2="当月MW","-",SUMIFS(INDIRECT($B$2&amp;$C$2&amp;$D$2),INDIRECT(Y$5),Y$6,サマリ_メンバ!$P$7:$P$446,$M183)))</f>
        <v>-</v>
      </c>
      <c r="Z183" s="281" t="str">
        <f ca="1">IF(ISBLANK($M183),"-",IF($C$2&amp;$D$2="当月MW","-",SUMIFS(INDIRECT($B$2&amp;$C$2&amp;$D$2),INDIRECT(Z$5),Z$6,サマリ_メンバ!$P$7:$P$446,$M183)))</f>
        <v>-</v>
      </c>
      <c r="AA183" s="281" t="str">
        <f ca="1">IF(ISBLANK($M183),"-",IF($C$2&amp;$D$2="当月MW","-",SUMIFS(INDIRECT($B$2&amp;$C$2&amp;$D$2),INDIRECT(AA$5),AA$6,サマリ_メンバ!$P$7:$P$446,$M183)))</f>
        <v>-</v>
      </c>
      <c r="AB183" s="281" t="str">
        <f ca="1">IF(ISBLANK($M183),"-",IF($C$2&amp;$D$2="当月MW","-",SUMIFS(INDIRECT($B$2&amp;$C$2&amp;$D$2),INDIRECT(AB$5),AB$6,サマリ_メンバ!$P$7:$P$446,$M183)))</f>
        <v>-</v>
      </c>
      <c r="AC183" s="281" t="str">
        <f ca="1">IF(ISBLANK($M183),"-",IF($C$2&amp;$D$2="当月MW","-",SUMIFS(INDIRECT($B$2&amp;$C$2&amp;$D$2),INDIRECT(AC$5),AC$6,サマリ_メンバ!$P$7:$P$446,$M183)))</f>
        <v>-</v>
      </c>
      <c r="AD183" s="281" t="str">
        <f ca="1">IF(ISBLANK($M183),"-",IF($C$2&amp;$D$2="当月MW","-",SUMIFS(INDIRECT($B$2&amp;$C$2&amp;$D$2),INDIRECT(AD$5),AD$6,サマリ_メンバ!$P$7:$P$446,$M183)))</f>
        <v>-</v>
      </c>
      <c r="AE183" s="281" t="str">
        <f ca="1">IF(ISBLANK($M183),"-",IF($C$2&amp;$D$2="当月MW","-",SUMIFS(INDIRECT($B$2&amp;$C$2&amp;$D$2),INDIRECT(AE$5),AE$6,サマリ_メンバ!$P$7:$P$446,$M183)))</f>
        <v>-</v>
      </c>
      <c r="AF183" s="281" t="str">
        <f ca="1">IF(ISBLANK($M183),"-",IF($C$2&amp;$D$2="当月MW","-",SUMIFS(INDIRECT($B$2&amp;$C$2&amp;$D$2),INDIRECT(AF$5),AF$6,サマリ_メンバ!$P$7:$P$446,$M183)))</f>
        <v>-</v>
      </c>
      <c r="AG183" s="281" t="str">
        <f ca="1">IF(ISBLANK($M183),"-",IF($C$2&amp;$D$2="当月MW","-",SUMIFS(INDIRECT($B$2&amp;$C$2&amp;$D$2),INDIRECT(AG$5),AG$6,サマリ_メンバ!$P$7:$P$446,$M183)))</f>
        <v>-</v>
      </c>
      <c r="AH183" s="281" t="str">
        <f ca="1">IF(ISBLANK($M183),"-",IF($C$2&amp;$D$2="当月MW","-",SUMIFS(INDIRECT($B$2&amp;$C$2&amp;$D$2),INDIRECT(AH$5),AH$6,サマリ_メンバ!$P$7:$P$446,$M183)))</f>
        <v>-</v>
      </c>
      <c r="AI183" s="60"/>
    </row>
    <row r="184" spans="1:35">
      <c r="A184" s="240">
        <f t="shared" si="16"/>
        <v>177</v>
      </c>
      <c r="B184" s="295" t="str">
        <f>IF(ISBLANK($M184),"",VLOOKUP($M184,サマリ_メンバ!$A$7:$Q$446,5,FALSE))</f>
        <v/>
      </c>
      <c r="C184" s="295" t="str">
        <f>IF(ISBLANK($M184),"",VLOOKUP($M184,サマリ_メンバ!$A$7:$Q$446,6,FALSE)&amp;"")</f>
        <v/>
      </c>
      <c r="D184" s="295" t="str">
        <f>IF(ISBLANK($M184),"",VLOOKUP($M184,サマリ_メンバ!$A$7:$Q$446,7,FALSE)&amp;"")</f>
        <v/>
      </c>
      <c r="E184" s="295" t="str">
        <f>IF(ISBLANK($M184),"",VLOOKUP($M184,サマリ_メンバ!$A$7:$Q$446,8,FALSE)&amp;"")</f>
        <v/>
      </c>
      <c r="F184" s="295" t="str">
        <f>IF(ISBLANK($M184),"",VLOOKUP($M184,サマリ_メンバ!$A$7:$Q$446,9,FALSE)&amp;"")</f>
        <v/>
      </c>
      <c r="G184" s="295" t="str">
        <f>IF(ISBLANK($M184),"",VLOOKUP($M184,サマリ_メンバ!$A$7:$Q$446,10,FALSE)&amp;"")</f>
        <v/>
      </c>
      <c r="H184" s="295" t="str">
        <f>IF(ISBLANK($M184),"",VLOOKUP($M184,サマリ_メンバ!$A$7:$Q$446,11,FALSE)&amp;"")</f>
        <v/>
      </c>
      <c r="I184" s="295" t="str">
        <f>IF(ISBLANK($M184),"",VLOOKUP($M184,サマリ_メンバ!$A$7:$Q$446,12,FALSE)&amp;"")</f>
        <v/>
      </c>
      <c r="J184" s="295" t="str">
        <f>IF(ISBLANK($M184),"",VLOOKUP($M184,サマリ_メンバ!$A$7:$Q$446,13,FALSE)&amp;"")</f>
        <v/>
      </c>
      <c r="K184" s="295" t="str">
        <f>IF(ISBLANK($M184),"",VLOOKUP($M184,サマリ_メンバ!$A$7:$Q$446,14,FALSE)&amp;"")</f>
        <v/>
      </c>
      <c r="L184" s="295" t="str">
        <f>IF(ISBLANK($M184),"",VLOOKUP($M184,サマリ_メンバ!$A$7:$Q$446,15,FALSE)&amp;"")</f>
        <v/>
      </c>
      <c r="M184" s="133"/>
      <c r="N184" s="295" t="str">
        <f>IF(ISBLANK($M184),"",VLOOKUP(M184,サマリ_メンバ!$A$7:$Q$446,17,FALSE))</f>
        <v/>
      </c>
      <c r="O184" s="72">
        <f t="shared" ca="1" si="17"/>
        <v>0</v>
      </c>
      <c r="P184" s="91"/>
      <c r="Q184" s="281" t="str">
        <f ca="1">IF(ISBLANK($M184),"-",IF($C$2&amp;$D$2="当月MW","-",SUMIFS(INDIRECT($B$2&amp;$C$2&amp;$D$2),INDIRECT(Q$5),Q$6,サマリ_メンバ!$P$7:$P$446,$M184)))</f>
        <v>-</v>
      </c>
      <c r="R184" s="281" t="str">
        <f ca="1">IF(ISBLANK($M184),"-",IF($C$2&amp;$D$2="当月MW","-",SUMIFS(INDIRECT($B$2&amp;$C$2&amp;$D$2),INDIRECT(R$5),R$6,サマリ_メンバ!$P$7:$P$446,$M184)))</f>
        <v>-</v>
      </c>
      <c r="S184" s="281" t="str">
        <f ca="1">IF(ISBLANK($M184),"-",IF($C$2&amp;$D$2="当月MW","-",SUMIFS(INDIRECT($B$2&amp;$C$2&amp;$D$2),INDIRECT(S$5),S$6,サマリ_メンバ!$P$7:$P$446,$M184)))</f>
        <v>-</v>
      </c>
      <c r="T184" s="281" t="str">
        <f ca="1">IF(ISBLANK($M184),"-",IF($C$2&amp;$D$2="当月MW","-",SUMIFS(INDIRECT($B$2&amp;$C$2&amp;$D$2),INDIRECT(T$5),T$6,サマリ_メンバ!$P$7:$P$446,$M184)))</f>
        <v>-</v>
      </c>
      <c r="U184" s="81"/>
      <c r="V184" s="281" t="str">
        <f ca="1">IF(ISBLANK($M184),"-",IF($C$2&amp;$D$2="当月MW","-",SUMIFS(INDIRECT($B$2&amp;$C$2&amp;$D$2),INDIRECT(V$5),V$6,サマリ_メンバ!$P$7:$P$446,$M184)))</f>
        <v>-</v>
      </c>
      <c r="W184" s="281" t="str">
        <f ca="1">IF(ISBLANK($M184),"-",IF($C$2&amp;$D$2="当月MW","-",SUMIFS(INDIRECT($B$2&amp;$C$2&amp;$D$2),INDIRECT(W$5),W$6,サマリ_メンバ!$P$7:$P$446,$M184)))</f>
        <v>-</v>
      </c>
      <c r="X184" s="281" t="str">
        <f ca="1">IF(ISBLANK($M184),"-",IF($C$2&amp;$D$2="当月MW","-",SUMIFS(INDIRECT($B$2&amp;$C$2&amp;$D$2),INDIRECT(X$5),X$6,サマリ_メンバ!$P$7:$P$446,$M184)))</f>
        <v>-</v>
      </c>
      <c r="Y184" s="281" t="str">
        <f ca="1">IF(ISBLANK($M184),"-",IF($C$2&amp;$D$2="当月MW","-",SUMIFS(INDIRECT($B$2&amp;$C$2&amp;$D$2),INDIRECT(Y$5),Y$6,サマリ_メンバ!$P$7:$P$446,$M184)))</f>
        <v>-</v>
      </c>
      <c r="Z184" s="281" t="str">
        <f ca="1">IF(ISBLANK($M184),"-",IF($C$2&amp;$D$2="当月MW","-",SUMIFS(INDIRECT($B$2&amp;$C$2&amp;$D$2),INDIRECT(Z$5),Z$6,サマリ_メンバ!$P$7:$P$446,$M184)))</f>
        <v>-</v>
      </c>
      <c r="AA184" s="281" t="str">
        <f ca="1">IF(ISBLANK($M184),"-",IF($C$2&amp;$D$2="当月MW","-",SUMIFS(INDIRECT($B$2&amp;$C$2&amp;$D$2),INDIRECT(AA$5),AA$6,サマリ_メンバ!$P$7:$P$446,$M184)))</f>
        <v>-</v>
      </c>
      <c r="AB184" s="281" t="str">
        <f ca="1">IF(ISBLANK($M184),"-",IF($C$2&amp;$D$2="当月MW","-",SUMIFS(INDIRECT($B$2&amp;$C$2&amp;$D$2),INDIRECT(AB$5),AB$6,サマリ_メンバ!$P$7:$P$446,$M184)))</f>
        <v>-</v>
      </c>
      <c r="AC184" s="281" t="str">
        <f ca="1">IF(ISBLANK($M184),"-",IF($C$2&amp;$D$2="当月MW","-",SUMIFS(INDIRECT($B$2&amp;$C$2&amp;$D$2),INDIRECT(AC$5),AC$6,サマリ_メンバ!$P$7:$P$446,$M184)))</f>
        <v>-</v>
      </c>
      <c r="AD184" s="281" t="str">
        <f ca="1">IF(ISBLANK($M184),"-",IF($C$2&amp;$D$2="当月MW","-",SUMIFS(INDIRECT($B$2&amp;$C$2&amp;$D$2),INDIRECT(AD$5),AD$6,サマリ_メンバ!$P$7:$P$446,$M184)))</f>
        <v>-</v>
      </c>
      <c r="AE184" s="281" t="str">
        <f ca="1">IF(ISBLANK($M184),"-",IF($C$2&amp;$D$2="当月MW","-",SUMIFS(INDIRECT($B$2&amp;$C$2&amp;$D$2),INDIRECT(AE$5),AE$6,サマリ_メンバ!$P$7:$P$446,$M184)))</f>
        <v>-</v>
      </c>
      <c r="AF184" s="281" t="str">
        <f ca="1">IF(ISBLANK($M184),"-",IF($C$2&amp;$D$2="当月MW","-",SUMIFS(INDIRECT($B$2&amp;$C$2&amp;$D$2),INDIRECT(AF$5),AF$6,サマリ_メンバ!$P$7:$P$446,$M184)))</f>
        <v>-</v>
      </c>
      <c r="AG184" s="281" t="str">
        <f ca="1">IF(ISBLANK($M184),"-",IF($C$2&amp;$D$2="当月MW","-",SUMIFS(INDIRECT($B$2&amp;$C$2&amp;$D$2),INDIRECT(AG$5),AG$6,サマリ_メンバ!$P$7:$P$446,$M184)))</f>
        <v>-</v>
      </c>
      <c r="AH184" s="281" t="str">
        <f ca="1">IF(ISBLANK($M184),"-",IF($C$2&amp;$D$2="当月MW","-",SUMIFS(INDIRECT($B$2&amp;$C$2&amp;$D$2),INDIRECT(AH$5),AH$6,サマリ_メンバ!$P$7:$P$446,$M184)))</f>
        <v>-</v>
      </c>
      <c r="AI184" s="60"/>
    </row>
    <row r="185" spans="1:35">
      <c r="A185" s="240">
        <f t="shared" si="16"/>
        <v>178</v>
      </c>
      <c r="B185" s="295" t="str">
        <f>IF(ISBLANK($M185),"",VLOOKUP($M185,サマリ_メンバ!$A$7:$Q$446,5,FALSE))</f>
        <v/>
      </c>
      <c r="C185" s="295" t="str">
        <f>IF(ISBLANK($M185),"",VLOOKUP($M185,サマリ_メンバ!$A$7:$Q$446,6,FALSE)&amp;"")</f>
        <v/>
      </c>
      <c r="D185" s="295" t="str">
        <f>IF(ISBLANK($M185),"",VLOOKUP($M185,サマリ_メンバ!$A$7:$Q$446,7,FALSE)&amp;"")</f>
        <v/>
      </c>
      <c r="E185" s="295" t="str">
        <f>IF(ISBLANK($M185),"",VLOOKUP($M185,サマリ_メンバ!$A$7:$Q$446,8,FALSE)&amp;"")</f>
        <v/>
      </c>
      <c r="F185" s="295" t="str">
        <f>IF(ISBLANK($M185),"",VLOOKUP($M185,サマリ_メンバ!$A$7:$Q$446,9,FALSE)&amp;"")</f>
        <v/>
      </c>
      <c r="G185" s="295" t="str">
        <f>IF(ISBLANK($M185),"",VLOOKUP($M185,サマリ_メンバ!$A$7:$Q$446,10,FALSE)&amp;"")</f>
        <v/>
      </c>
      <c r="H185" s="295" t="str">
        <f>IF(ISBLANK($M185),"",VLOOKUP($M185,サマリ_メンバ!$A$7:$Q$446,11,FALSE)&amp;"")</f>
        <v/>
      </c>
      <c r="I185" s="295" t="str">
        <f>IF(ISBLANK($M185),"",VLOOKUP($M185,サマリ_メンバ!$A$7:$Q$446,12,FALSE)&amp;"")</f>
        <v/>
      </c>
      <c r="J185" s="295" t="str">
        <f>IF(ISBLANK($M185),"",VLOOKUP($M185,サマリ_メンバ!$A$7:$Q$446,13,FALSE)&amp;"")</f>
        <v/>
      </c>
      <c r="K185" s="295" t="str">
        <f>IF(ISBLANK($M185),"",VLOOKUP($M185,サマリ_メンバ!$A$7:$Q$446,14,FALSE)&amp;"")</f>
        <v/>
      </c>
      <c r="L185" s="295" t="str">
        <f>IF(ISBLANK($M185),"",VLOOKUP($M185,サマリ_メンバ!$A$7:$Q$446,15,FALSE)&amp;"")</f>
        <v/>
      </c>
      <c r="M185" s="133"/>
      <c r="N185" s="295" t="str">
        <f>IF(ISBLANK($M185),"",VLOOKUP(M185,サマリ_メンバ!$A$7:$Q$446,17,FALSE))</f>
        <v/>
      </c>
      <c r="O185" s="72">
        <f t="shared" ca="1" si="17"/>
        <v>0</v>
      </c>
      <c r="P185" s="91"/>
      <c r="Q185" s="281" t="str">
        <f ca="1">IF(ISBLANK($M185),"-",IF($C$2&amp;$D$2="当月MW","-",SUMIFS(INDIRECT($B$2&amp;$C$2&amp;$D$2),INDIRECT(Q$5),Q$6,サマリ_メンバ!$P$7:$P$446,$M185)))</f>
        <v>-</v>
      </c>
      <c r="R185" s="281" t="str">
        <f ca="1">IF(ISBLANK($M185),"-",IF($C$2&amp;$D$2="当月MW","-",SUMIFS(INDIRECT($B$2&amp;$C$2&amp;$D$2),INDIRECT(R$5),R$6,サマリ_メンバ!$P$7:$P$446,$M185)))</f>
        <v>-</v>
      </c>
      <c r="S185" s="281" t="str">
        <f ca="1">IF(ISBLANK($M185),"-",IF($C$2&amp;$D$2="当月MW","-",SUMIFS(INDIRECT($B$2&amp;$C$2&amp;$D$2),INDIRECT(S$5),S$6,サマリ_メンバ!$P$7:$P$446,$M185)))</f>
        <v>-</v>
      </c>
      <c r="T185" s="281" t="str">
        <f ca="1">IF(ISBLANK($M185),"-",IF($C$2&amp;$D$2="当月MW","-",SUMIFS(INDIRECT($B$2&amp;$C$2&amp;$D$2),INDIRECT(T$5),T$6,サマリ_メンバ!$P$7:$P$446,$M185)))</f>
        <v>-</v>
      </c>
      <c r="U185" s="81"/>
      <c r="V185" s="281" t="str">
        <f ca="1">IF(ISBLANK($M185),"-",IF($C$2&amp;$D$2="当月MW","-",SUMIFS(INDIRECT($B$2&amp;$C$2&amp;$D$2),INDIRECT(V$5),V$6,サマリ_メンバ!$P$7:$P$446,$M185)))</f>
        <v>-</v>
      </c>
      <c r="W185" s="281" t="str">
        <f ca="1">IF(ISBLANK($M185),"-",IF($C$2&amp;$D$2="当月MW","-",SUMIFS(INDIRECT($B$2&amp;$C$2&amp;$D$2),INDIRECT(W$5),W$6,サマリ_メンバ!$P$7:$P$446,$M185)))</f>
        <v>-</v>
      </c>
      <c r="X185" s="281" t="str">
        <f ca="1">IF(ISBLANK($M185),"-",IF($C$2&amp;$D$2="当月MW","-",SUMIFS(INDIRECT($B$2&amp;$C$2&amp;$D$2),INDIRECT(X$5),X$6,サマリ_メンバ!$P$7:$P$446,$M185)))</f>
        <v>-</v>
      </c>
      <c r="Y185" s="281" t="str">
        <f ca="1">IF(ISBLANK($M185),"-",IF($C$2&amp;$D$2="当月MW","-",SUMIFS(INDIRECT($B$2&amp;$C$2&amp;$D$2),INDIRECT(Y$5),Y$6,サマリ_メンバ!$P$7:$P$446,$M185)))</f>
        <v>-</v>
      </c>
      <c r="Z185" s="281" t="str">
        <f ca="1">IF(ISBLANK($M185),"-",IF($C$2&amp;$D$2="当月MW","-",SUMIFS(INDIRECT($B$2&amp;$C$2&amp;$D$2),INDIRECT(Z$5),Z$6,サマリ_メンバ!$P$7:$P$446,$M185)))</f>
        <v>-</v>
      </c>
      <c r="AA185" s="281" t="str">
        <f ca="1">IF(ISBLANK($M185),"-",IF($C$2&amp;$D$2="当月MW","-",SUMIFS(INDIRECT($B$2&amp;$C$2&amp;$D$2),INDIRECT(AA$5),AA$6,サマリ_メンバ!$P$7:$P$446,$M185)))</f>
        <v>-</v>
      </c>
      <c r="AB185" s="281" t="str">
        <f ca="1">IF(ISBLANK($M185),"-",IF($C$2&amp;$D$2="当月MW","-",SUMIFS(INDIRECT($B$2&amp;$C$2&amp;$D$2),INDIRECT(AB$5),AB$6,サマリ_メンバ!$P$7:$P$446,$M185)))</f>
        <v>-</v>
      </c>
      <c r="AC185" s="281" t="str">
        <f ca="1">IF(ISBLANK($M185),"-",IF($C$2&amp;$D$2="当月MW","-",SUMIFS(INDIRECT($B$2&amp;$C$2&amp;$D$2),INDIRECT(AC$5),AC$6,サマリ_メンバ!$P$7:$P$446,$M185)))</f>
        <v>-</v>
      </c>
      <c r="AD185" s="281" t="str">
        <f ca="1">IF(ISBLANK($M185),"-",IF($C$2&amp;$D$2="当月MW","-",SUMIFS(INDIRECT($B$2&amp;$C$2&amp;$D$2),INDIRECT(AD$5),AD$6,サマリ_メンバ!$P$7:$P$446,$M185)))</f>
        <v>-</v>
      </c>
      <c r="AE185" s="281" t="str">
        <f ca="1">IF(ISBLANK($M185),"-",IF($C$2&amp;$D$2="当月MW","-",SUMIFS(INDIRECT($B$2&amp;$C$2&amp;$D$2),INDIRECT(AE$5),AE$6,サマリ_メンバ!$P$7:$P$446,$M185)))</f>
        <v>-</v>
      </c>
      <c r="AF185" s="281" t="str">
        <f ca="1">IF(ISBLANK($M185),"-",IF($C$2&amp;$D$2="当月MW","-",SUMIFS(INDIRECT($B$2&amp;$C$2&amp;$D$2),INDIRECT(AF$5),AF$6,サマリ_メンバ!$P$7:$P$446,$M185)))</f>
        <v>-</v>
      </c>
      <c r="AG185" s="281" t="str">
        <f ca="1">IF(ISBLANK($M185),"-",IF($C$2&amp;$D$2="当月MW","-",SUMIFS(INDIRECT($B$2&amp;$C$2&amp;$D$2),INDIRECT(AG$5),AG$6,サマリ_メンバ!$P$7:$P$446,$M185)))</f>
        <v>-</v>
      </c>
      <c r="AH185" s="281" t="str">
        <f ca="1">IF(ISBLANK($M185),"-",IF($C$2&amp;$D$2="当月MW","-",SUMIFS(INDIRECT($B$2&amp;$C$2&amp;$D$2),INDIRECT(AH$5),AH$6,サマリ_メンバ!$P$7:$P$446,$M185)))</f>
        <v>-</v>
      </c>
      <c r="AI185" s="60"/>
    </row>
    <row r="186" spans="1:35">
      <c r="A186" s="240">
        <f t="shared" si="16"/>
        <v>179</v>
      </c>
      <c r="B186" s="295" t="str">
        <f>IF(ISBLANK($M186),"",VLOOKUP($M186,サマリ_メンバ!$A$7:$Q$446,5,FALSE))</f>
        <v/>
      </c>
      <c r="C186" s="295" t="str">
        <f>IF(ISBLANK($M186),"",VLOOKUP($M186,サマリ_メンバ!$A$7:$Q$446,6,FALSE)&amp;"")</f>
        <v/>
      </c>
      <c r="D186" s="295" t="str">
        <f>IF(ISBLANK($M186),"",VLOOKUP($M186,サマリ_メンバ!$A$7:$Q$446,7,FALSE)&amp;"")</f>
        <v/>
      </c>
      <c r="E186" s="295" t="str">
        <f>IF(ISBLANK($M186),"",VLOOKUP($M186,サマリ_メンバ!$A$7:$Q$446,8,FALSE)&amp;"")</f>
        <v/>
      </c>
      <c r="F186" s="295" t="str">
        <f>IF(ISBLANK($M186),"",VLOOKUP($M186,サマリ_メンバ!$A$7:$Q$446,9,FALSE)&amp;"")</f>
        <v/>
      </c>
      <c r="G186" s="295" t="str">
        <f>IF(ISBLANK($M186),"",VLOOKUP($M186,サマリ_メンバ!$A$7:$Q$446,10,FALSE)&amp;"")</f>
        <v/>
      </c>
      <c r="H186" s="295" t="str">
        <f>IF(ISBLANK($M186),"",VLOOKUP($M186,サマリ_メンバ!$A$7:$Q$446,11,FALSE)&amp;"")</f>
        <v/>
      </c>
      <c r="I186" s="295" t="str">
        <f>IF(ISBLANK($M186),"",VLOOKUP($M186,サマリ_メンバ!$A$7:$Q$446,12,FALSE)&amp;"")</f>
        <v/>
      </c>
      <c r="J186" s="295" t="str">
        <f>IF(ISBLANK($M186),"",VLOOKUP($M186,サマリ_メンバ!$A$7:$Q$446,13,FALSE)&amp;"")</f>
        <v/>
      </c>
      <c r="K186" s="295" t="str">
        <f>IF(ISBLANK($M186),"",VLOOKUP($M186,サマリ_メンバ!$A$7:$Q$446,14,FALSE)&amp;"")</f>
        <v/>
      </c>
      <c r="L186" s="295" t="str">
        <f>IF(ISBLANK($M186),"",VLOOKUP($M186,サマリ_メンバ!$A$7:$Q$446,15,FALSE)&amp;"")</f>
        <v/>
      </c>
      <c r="M186" s="133"/>
      <c r="N186" s="295" t="str">
        <f>IF(ISBLANK($M186),"",VLOOKUP(M186,サマリ_メンバ!$A$7:$Q$446,17,FALSE))</f>
        <v/>
      </c>
      <c r="O186" s="72">
        <f t="shared" ca="1" si="17"/>
        <v>0</v>
      </c>
      <c r="P186" s="91"/>
      <c r="Q186" s="281" t="str">
        <f ca="1">IF(ISBLANK($M186),"-",IF($C$2&amp;$D$2="当月MW","-",SUMIFS(INDIRECT($B$2&amp;$C$2&amp;$D$2),INDIRECT(Q$5),Q$6,サマリ_メンバ!$P$7:$P$446,$M186)))</f>
        <v>-</v>
      </c>
      <c r="R186" s="281" t="str">
        <f ca="1">IF(ISBLANK($M186),"-",IF($C$2&amp;$D$2="当月MW","-",SUMIFS(INDIRECT($B$2&amp;$C$2&amp;$D$2),INDIRECT(R$5),R$6,サマリ_メンバ!$P$7:$P$446,$M186)))</f>
        <v>-</v>
      </c>
      <c r="S186" s="281" t="str">
        <f ca="1">IF(ISBLANK($M186),"-",IF($C$2&amp;$D$2="当月MW","-",SUMIFS(INDIRECT($B$2&amp;$C$2&amp;$D$2),INDIRECT(S$5),S$6,サマリ_メンバ!$P$7:$P$446,$M186)))</f>
        <v>-</v>
      </c>
      <c r="T186" s="281" t="str">
        <f ca="1">IF(ISBLANK($M186),"-",IF($C$2&amp;$D$2="当月MW","-",SUMIFS(INDIRECT($B$2&amp;$C$2&amp;$D$2),INDIRECT(T$5),T$6,サマリ_メンバ!$P$7:$P$446,$M186)))</f>
        <v>-</v>
      </c>
      <c r="U186" s="81"/>
      <c r="V186" s="281" t="str">
        <f ca="1">IF(ISBLANK($M186),"-",IF($C$2&amp;$D$2="当月MW","-",SUMIFS(INDIRECT($B$2&amp;$C$2&amp;$D$2),INDIRECT(V$5),V$6,サマリ_メンバ!$P$7:$P$446,$M186)))</f>
        <v>-</v>
      </c>
      <c r="W186" s="281" t="str">
        <f ca="1">IF(ISBLANK($M186),"-",IF($C$2&amp;$D$2="当月MW","-",SUMIFS(INDIRECT($B$2&amp;$C$2&amp;$D$2),INDIRECT(W$5),W$6,サマリ_メンバ!$P$7:$P$446,$M186)))</f>
        <v>-</v>
      </c>
      <c r="X186" s="281" t="str">
        <f ca="1">IF(ISBLANK($M186),"-",IF($C$2&amp;$D$2="当月MW","-",SUMIFS(INDIRECT($B$2&amp;$C$2&amp;$D$2),INDIRECT(X$5),X$6,サマリ_メンバ!$P$7:$P$446,$M186)))</f>
        <v>-</v>
      </c>
      <c r="Y186" s="281" t="str">
        <f ca="1">IF(ISBLANK($M186),"-",IF($C$2&amp;$D$2="当月MW","-",SUMIFS(INDIRECT($B$2&amp;$C$2&amp;$D$2),INDIRECT(Y$5),Y$6,サマリ_メンバ!$P$7:$P$446,$M186)))</f>
        <v>-</v>
      </c>
      <c r="Z186" s="281" t="str">
        <f ca="1">IF(ISBLANK($M186),"-",IF($C$2&amp;$D$2="当月MW","-",SUMIFS(INDIRECT($B$2&amp;$C$2&amp;$D$2),INDIRECT(Z$5),Z$6,サマリ_メンバ!$P$7:$P$446,$M186)))</f>
        <v>-</v>
      </c>
      <c r="AA186" s="281" t="str">
        <f ca="1">IF(ISBLANK($M186),"-",IF($C$2&amp;$D$2="当月MW","-",SUMIFS(INDIRECT($B$2&amp;$C$2&amp;$D$2),INDIRECT(AA$5),AA$6,サマリ_メンバ!$P$7:$P$446,$M186)))</f>
        <v>-</v>
      </c>
      <c r="AB186" s="281" t="str">
        <f ca="1">IF(ISBLANK($M186),"-",IF($C$2&amp;$D$2="当月MW","-",SUMIFS(INDIRECT($B$2&amp;$C$2&amp;$D$2),INDIRECT(AB$5),AB$6,サマリ_メンバ!$P$7:$P$446,$M186)))</f>
        <v>-</v>
      </c>
      <c r="AC186" s="281" t="str">
        <f ca="1">IF(ISBLANK($M186),"-",IF($C$2&amp;$D$2="当月MW","-",SUMIFS(INDIRECT($B$2&amp;$C$2&amp;$D$2),INDIRECT(AC$5),AC$6,サマリ_メンバ!$P$7:$P$446,$M186)))</f>
        <v>-</v>
      </c>
      <c r="AD186" s="281" t="str">
        <f ca="1">IF(ISBLANK($M186),"-",IF($C$2&amp;$D$2="当月MW","-",SUMIFS(INDIRECT($B$2&amp;$C$2&amp;$D$2),INDIRECT(AD$5),AD$6,サマリ_メンバ!$P$7:$P$446,$M186)))</f>
        <v>-</v>
      </c>
      <c r="AE186" s="281" t="str">
        <f ca="1">IF(ISBLANK($M186),"-",IF($C$2&amp;$D$2="当月MW","-",SUMIFS(INDIRECT($B$2&amp;$C$2&amp;$D$2),INDIRECT(AE$5),AE$6,サマリ_メンバ!$P$7:$P$446,$M186)))</f>
        <v>-</v>
      </c>
      <c r="AF186" s="281" t="str">
        <f ca="1">IF(ISBLANK($M186),"-",IF($C$2&amp;$D$2="当月MW","-",SUMIFS(INDIRECT($B$2&amp;$C$2&amp;$D$2),INDIRECT(AF$5),AF$6,サマリ_メンバ!$P$7:$P$446,$M186)))</f>
        <v>-</v>
      </c>
      <c r="AG186" s="281" t="str">
        <f ca="1">IF(ISBLANK($M186),"-",IF($C$2&amp;$D$2="当月MW","-",SUMIFS(INDIRECT($B$2&amp;$C$2&amp;$D$2),INDIRECT(AG$5),AG$6,サマリ_メンバ!$P$7:$P$446,$M186)))</f>
        <v>-</v>
      </c>
      <c r="AH186" s="281" t="str">
        <f ca="1">IF(ISBLANK($M186),"-",IF($C$2&amp;$D$2="当月MW","-",SUMIFS(INDIRECT($B$2&amp;$C$2&amp;$D$2),INDIRECT(AH$5),AH$6,サマリ_メンバ!$P$7:$P$446,$M186)))</f>
        <v>-</v>
      </c>
      <c r="AI186" s="60"/>
    </row>
    <row r="187" spans="1:35">
      <c r="A187" s="240">
        <f t="shared" si="16"/>
        <v>180</v>
      </c>
      <c r="B187" s="295" t="str">
        <f>IF(ISBLANK($M187),"",VLOOKUP($M187,サマリ_メンバ!$A$7:$Q$446,5,FALSE))</f>
        <v/>
      </c>
      <c r="C187" s="295" t="str">
        <f>IF(ISBLANK($M187),"",VLOOKUP($M187,サマリ_メンバ!$A$7:$Q$446,6,FALSE)&amp;"")</f>
        <v/>
      </c>
      <c r="D187" s="295" t="str">
        <f>IF(ISBLANK($M187),"",VLOOKUP($M187,サマリ_メンバ!$A$7:$Q$446,7,FALSE)&amp;"")</f>
        <v/>
      </c>
      <c r="E187" s="295" t="str">
        <f>IF(ISBLANK($M187),"",VLOOKUP($M187,サマリ_メンバ!$A$7:$Q$446,8,FALSE)&amp;"")</f>
        <v/>
      </c>
      <c r="F187" s="295" t="str">
        <f>IF(ISBLANK($M187),"",VLOOKUP($M187,サマリ_メンバ!$A$7:$Q$446,9,FALSE)&amp;"")</f>
        <v/>
      </c>
      <c r="G187" s="295" t="str">
        <f>IF(ISBLANK($M187),"",VLOOKUP($M187,サマリ_メンバ!$A$7:$Q$446,10,FALSE)&amp;"")</f>
        <v/>
      </c>
      <c r="H187" s="295" t="str">
        <f>IF(ISBLANK($M187),"",VLOOKUP($M187,サマリ_メンバ!$A$7:$Q$446,11,FALSE)&amp;"")</f>
        <v/>
      </c>
      <c r="I187" s="295" t="str">
        <f>IF(ISBLANK($M187),"",VLOOKUP($M187,サマリ_メンバ!$A$7:$Q$446,12,FALSE)&amp;"")</f>
        <v/>
      </c>
      <c r="J187" s="295" t="str">
        <f>IF(ISBLANK($M187),"",VLOOKUP($M187,サマリ_メンバ!$A$7:$Q$446,13,FALSE)&amp;"")</f>
        <v/>
      </c>
      <c r="K187" s="295" t="str">
        <f>IF(ISBLANK($M187),"",VLOOKUP($M187,サマリ_メンバ!$A$7:$Q$446,14,FALSE)&amp;"")</f>
        <v/>
      </c>
      <c r="L187" s="295" t="str">
        <f>IF(ISBLANK($M187),"",VLOOKUP($M187,サマリ_メンバ!$A$7:$Q$446,15,FALSE)&amp;"")</f>
        <v/>
      </c>
      <c r="M187" s="133"/>
      <c r="N187" s="295" t="str">
        <f>IF(ISBLANK($M187),"",VLOOKUP(M187,サマリ_メンバ!$A$7:$Q$446,17,FALSE))</f>
        <v/>
      </c>
      <c r="O187" s="72">
        <f t="shared" ca="1" si="17"/>
        <v>0</v>
      </c>
      <c r="P187" s="91"/>
      <c r="Q187" s="281" t="str">
        <f ca="1">IF(ISBLANK($M187),"-",IF($C$2&amp;$D$2="当月MW","-",SUMIFS(INDIRECT($B$2&amp;$C$2&amp;$D$2),INDIRECT(Q$5),Q$6,サマリ_メンバ!$P$7:$P$446,$M187)))</f>
        <v>-</v>
      </c>
      <c r="R187" s="281" t="str">
        <f ca="1">IF(ISBLANK($M187),"-",IF($C$2&amp;$D$2="当月MW","-",SUMIFS(INDIRECT($B$2&amp;$C$2&amp;$D$2),INDIRECT(R$5),R$6,サマリ_メンバ!$P$7:$P$446,$M187)))</f>
        <v>-</v>
      </c>
      <c r="S187" s="281" t="str">
        <f ca="1">IF(ISBLANK($M187),"-",IF($C$2&amp;$D$2="当月MW","-",SUMIFS(INDIRECT($B$2&amp;$C$2&amp;$D$2),INDIRECT(S$5),S$6,サマリ_メンバ!$P$7:$P$446,$M187)))</f>
        <v>-</v>
      </c>
      <c r="T187" s="281" t="str">
        <f ca="1">IF(ISBLANK($M187),"-",IF($C$2&amp;$D$2="当月MW","-",SUMIFS(INDIRECT($B$2&amp;$C$2&amp;$D$2),INDIRECT(T$5),T$6,サマリ_メンバ!$P$7:$P$446,$M187)))</f>
        <v>-</v>
      </c>
      <c r="U187" s="81"/>
      <c r="V187" s="281" t="str">
        <f ca="1">IF(ISBLANK($M187),"-",IF($C$2&amp;$D$2="当月MW","-",SUMIFS(INDIRECT($B$2&amp;$C$2&amp;$D$2),INDIRECT(V$5),V$6,サマリ_メンバ!$P$7:$P$446,$M187)))</f>
        <v>-</v>
      </c>
      <c r="W187" s="281" t="str">
        <f ca="1">IF(ISBLANK($M187),"-",IF($C$2&amp;$D$2="当月MW","-",SUMIFS(INDIRECT($B$2&amp;$C$2&amp;$D$2),INDIRECT(W$5),W$6,サマリ_メンバ!$P$7:$P$446,$M187)))</f>
        <v>-</v>
      </c>
      <c r="X187" s="281" t="str">
        <f ca="1">IF(ISBLANK($M187),"-",IF($C$2&amp;$D$2="当月MW","-",SUMIFS(INDIRECT($B$2&amp;$C$2&amp;$D$2),INDIRECT(X$5),X$6,サマリ_メンバ!$P$7:$P$446,$M187)))</f>
        <v>-</v>
      </c>
      <c r="Y187" s="281" t="str">
        <f ca="1">IF(ISBLANK($M187),"-",IF($C$2&amp;$D$2="当月MW","-",SUMIFS(INDIRECT($B$2&amp;$C$2&amp;$D$2),INDIRECT(Y$5),Y$6,サマリ_メンバ!$P$7:$P$446,$M187)))</f>
        <v>-</v>
      </c>
      <c r="Z187" s="281" t="str">
        <f ca="1">IF(ISBLANK($M187),"-",IF($C$2&amp;$D$2="当月MW","-",SUMIFS(INDIRECT($B$2&amp;$C$2&amp;$D$2),INDIRECT(Z$5),Z$6,サマリ_メンバ!$P$7:$P$446,$M187)))</f>
        <v>-</v>
      </c>
      <c r="AA187" s="281" t="str">
        <f ca="1">IF(ISBLANK($M187),"-",IF($C$2&amp;$D$2="当月MW","-",SUMIFS(INDIRECT($B$2&amp;$C$2&amp;$D$2),INDIRECT(AA$5),AA$6,サマリ_メンバ!$P$7:$P$446,$M187)))</f>
        <v>-</v>
      </c>
      <c r="AB187" s="281" t="str">
        <f ca="1">IF(ISBLANK($M187),"-",IF($C$2&amp;$D$2="当月MW","-",SUMIFS(INDIRECT($B$2&amp;$C$2&amp;$D$2),INDIRECT(AB$5),AB$6,サマリ_メンバ!$P$7:$P$446,$M187)))</f>
        <v>-</v>
      </c>
      <c r="AC187" s="281" t="str">
        <f ca="1">IF(ISBLANK($M187),"-",IF($C$2&amp;$D$2="当月MW","-",SUMIFS(INDIRECT($B$2&amp;$C$2&amp;$D$2),INDIRECT(AC$5),AC$6,サマリ_メンバ!$P$7:$P$446,$M187)))</f>
        <v>-</v>
      </c>
      <c r="AD187" s="281" t="str">
        <f ca="1">IF(ISBLANK($M187),"-",IF($C$2&amp;$D$2="当月MW","-",SUMIFS(INDIRECT($B$2&amp;$C$2&amp;$D$2),INDIRECT(AD$5),AD$6,サマリ_メンバ!$P$7:$P$446,$M187)))</f>
        <v>-</v>
      </c>
      <c r="AE187" s="281" t="str">
        <f ca="1">IF(ISBLANK($M187),"-",IF($C$2&amp;$D$2="当月MW","-",SUMIFS(INDIRECT($B$2&amp;$C$2&amp;$D$2),INDIRECT(AE$5),AE$6,サマリ_メンバ!$P$7:$P$446,$M187)))</f>
        <v>-</v>
      </c>
      <c r="AF187" s="281" t="str">
        <f ca="1">IF(ISBLANK($M187),"-",IF($C$2&amp;$D$2="当月MW","-",SUMIFS(INDIRECT($B$2&amp;$C$2&amp;$D$2),INDIRECT(AF$5),AF$6,サマリ_メンバ!$P$7:$P$446,$M187)))</f>
        <v>-</v>
      </c>
      <c r="AG187" s="281" t="str">
        <f ca="1">IF(ISBLANK($M187),"-",IF($C$2&amp;$D$2="当月MW","-",SUMIFS(INDIRECT($B$2&amp;$C$2&amp;$D$2),INDIRECT(AG$5),AG$6,サマリ_メンバ!$P$7:$P$446,$M187)))</f>
        <v>-</v>
      </c>
      <c r="AH187" s="281" t="str">
        <f ca="1">IF(ISBLANK($M187),"-",IF($C$2&amp;$D$2="当月MW","-",SUMIFS(INDIRECT($B$2&amp;$C$2&amp;$D$2),INDIRECT(AH$5),AH$6,サマリ_メンバ!$P$7:$P$446,$M187)))</f>
        <v>-</v>
      </c>
      <c r="AI187" s="60"/>
    </row>
    <row r="188" spans="1:35">
      <c r="A188" s="240">
        <f t="shared" si="16"/>
        <v>181</v>
      </c>
      <c r="B188" s="295" t="str">
        <f>IF(ISBLANK($M188),"",VLOOKUP($M188,サマリ_メンバ!$A$7:$Q$446,5,FALSE))</f>
        <v/>
      </c>
      <c r="C188" s="295" t="str">
        <f>IF(ISBLANK($M188),"",VLOOKUP($M188,サマリ_メンバ!$A$7:$Q$446,6,FALSE)&amp;"")</f>
        <v/>
      </c>
      <c r="D188" s="295" t="str">
        <f>IF(ISBLANK($M188),"",VLOOKUP($M188,サマリ_メンバ!$A$7:$Q$446,7,FALSE)&amp;"")</f>
        <v/>
      </c>
      <c r="E188" s="295" t="str">
        <f>IF(ISBLANK($M188),"",VLOOKUP($M188,サマリ_メンバ!$A$7:$Q$446,8,FALSE)&amp;"")</f>
        <v/>
      </c>
      <c r="F188" s="295" t="str">
        <f>IF(ISBLANK($M188),"",VLOOKUP($M188,サマリ_メンバ!$A$7:$Q$446,9,FALSE)&amp;"")</f>
        <v/>
      </c>
      <c r="G188" s="295" t="str">
        <f>IF(ISBLANK($M188),"",VLOOKUP($M188,サマリ_メンバ!$A$7:$Q$446,10,FALSE)&amp;"")</f>
        <v/>
      </c>
      <c r="H188" s="295" t="str">
        <f>IF(ISBLANK($M188),"",VLOOKUP($M188,サマリ_メンバ!$A$7:$Q$446,11,FALSE)&amp;"")</f>
        <v/>
      </c>
      <c r="I188" s="295" t="str">
        <f>IF(ISBLANK($M188),"",VLOOKUP($M188,サマリ_メンバ!$A$7:$Q$446,12,FALSE)&amp;"")</f>
        <v/>
      </c>
      <c r="J188" s="295" t="str">
        <f>IF(ISBLANK($M188),"",VLOOKUP($M188,サマリ_メンバ!$A$7:$Q$446,13,FALSE)&amp;"")</f>
        <v/>
      </c>
      <c r="K188" s="295" t="str">
        <f>IF(ISBLANK($M188),"",VLOOKUP($M188,サマリ_メンバ!$A$7:$Q$446,14,FALSE)&amp;"")</f>
        <v/>
      </c>
      <c r="L188" s="295" t="str">
        <f>IF(ISBLANK($M188),"",VLOOKUP($M188,サマリ_メンバ!$A$7:$Q$446,15,FALSE)&amp;"")</f>
        <v/>
      </c>
      <c r="M188" s="133"/>
      <c r="N188" s="295" t="str">
        <f>IF(ISBLANK($M188),"",VLOOKUP(M188,サマリ_メンバ!$A$7:$Q$446,17,FALSE))</f>
        <v/>
      </c>
      <c r="O188" s="72">
        <f t="shared" ca="1" si="17"/>
        <v>0</v>
      </c>
      <c r="P188" s="91"/>
      <c r="Q188" s="281" t="str">
        <f ca="1">IF(ISBLANK($M188),"-",IF($C$2&amp;$D$2="当月MW","-",SUMIFS(INDIRECT($B$2&amp;$C$2&amp;$D$2),INDIRECT(Q$5),Q$6,サマリ_メンバ!$P$7:$P$446,$M188)))</f>
        <v>-</v>
      </c>
      <c r="R188" s="281" t="str">
        <f ca="1">IF(ISBLANK($M188),"-",IF($C$2&amp;$D$2="当月MW","-",SUMIFS(INDIRECT($B$2&amp;$C$2&amp;$D$2),INDIRECT(R$5),R$6,サマリ_メンバ!$P$7:$P$446,$M188)))</f>
        <v>-</v>
      </c>
      <c r="S188" s="281" t="str">
        <f ca="1">IF(ISBLANK($M188),"-",IF($C$2&amp;$D$2="当月MW","-",SUMIFS(INDIRECT($B$2&amp;$C$2&amp;$D$2),INDIRECT(S$5),S$6,サマリ_メンバ!$P$7:$P$446,$M188)))</f>
        <v>-</v>
      </c>
      <c r="T188" s="281" t="str">
        <f ca="1">IF(ISBLANK($M188),"-",IF($C$2&amp;$D$2="当月MW","-",SUMIFS(INDIRECT($B$2&amp;$C$2&amp;$D$2),INDIRECT(T$5),T$6,サマリ_メンバ!$P$7:$P$446,$M188)))</f>
        <v>-</v>
      </c>
      <c r="U188" s="81"/>
      <c r="V188" s="281" t="str">
        <f ca="1">IF(ISBLANK($M188),"-",IF($C$2&amp;$D$2="当月MW","-",SUMIFS(INDIRECT($B$2&amp;$C$2&amp;$D$2),INDIRECT(V$5),V$6,サマリ_メンバ!$P$7:$P$446,$M188)))</f>
        <v>-</v>
      </c>
      <c r="W188" s="281" t="str">
        <f ca="1">IF(ISBLANK($M188),"-",IF($C$2&amp;$D$2="当月MW","-",SUMIFS(INDIRECT($B$2&amp;$C$2&amp;$D$2),INDIRECT(W$5),W$6,サマリ_メンバ!$P$7:$P$446,$M188)))</f>
        <v>-</v>
      </c>
      <c r="X188" s="281" t="str">
        <f ca="1">IF(ISBLANK($M188),"-",IF($C$2&amp;$D$2="当月MW","-",SUMIFS(INDIRECT($B$2&amp;$C$2&amp;$D$2),INDIRECT(X$5),X$6,サマリ_メンバ!$P$7:$P$446,$M188)))</f>
        <v>-</v>
      </c>
      <c r="Y188" s="281" t="str">
        <f ca="1">IF(ISBLANK($M188),"-",IF($C$2&amp;$D$2="当月MW","-",SUMIFS(INDIRECT($B$2&amp;$C$2&amp;$D$2),INDIRECT(Y$5),Y$6,サマリ_メンバ!$P$7:$P$446,$M188)))</f>
        <v>-</v>
      </c>
      <c r="Z188" s="281" t="str">
        <f ca="1">IF(ISBLANK($M188),"-",IF($C$2&amp;$D$2="当月MW","-",SUMIFS(INDIRECT($B$2&amp;$C$2&amp;$D$2),INDIRECT(Z$5),Z$6,サマリ_メンバ!$P$7:$P$446,$M188)))</f>
        <v>-</v>
      </c>
      <c r="AA188" s="281" t="str">
        <f ca="1">IF(ISBLANK($M188),"-",IF($C$2&amp;$D$2="当月MW","-",SUMIFS(INDIRECT($B$2&amp;$C$2&amp;$D$2),INDIRECT(AA$5),AA$6,サマリ_メンバ!$P$7:$P$446,$M188)))</f>
        <v>-</v>
      </c>
      <c r="AB188" s="281" t="str">
        <f ca="1">IF(ISBLANK($M188),"-",IF($C$2&amp;$D$2="当月MW","-",SUMIFS(INDIRECT($B$2&amp;$C$2&amp;$D$2),INDIRECT(AB$5),AB$6,サマリ_メンバ!$P$7:$P$446,$M188)))</f>
        <v>-</v>
      </c>
      <c r="AC188" s="281" t="str">
        <f ca="1">IF(ISBLANK($M188),"-",IF($C$2&amp;$D$2="当月MW","-",SUMIFS(INDIRECT($B$2&amp;$C$2&amp;$D$2),INDIRECT(AC$5),AC$6,サマリ_メンバ!$P$7:$P$446,$M188)))</f>
        <v>-</v>
      </c>
      <c r="AD188" s="281" t="str">
        <f ca="1">IF(ISBLANK($M188),"-",IF($C$2&amp;$D$2="当月MW","-",SUMIFS(INDIRECT($B$2&amp;$C$2&amp;$D$2),INDIRECT(AD$5),AD$6,サマリ_メンバ!$P$7:$P$446,$M188)))</f>
        <v>-</v>
      </c>
      <c r="AE188" s="281" t="str">
        <f ca="1">IF(ISBLANK($M188),"-",IF($C$2&amp;$D$2="当月MW","-",SUMIFS(INDIRECT($B$2&amp;$C$2&amp;$D$2),INDIRECT(AE$5),AE$6,サマリ_メンバ!$P$7:$P$446,$M188)))</f>
        <v>-</v>
      </c>
      <c r="AF188" s="281" t="str">
        <f ca="1">IF(ISBLANK($M188),"-",IF($C$2&amp;$D$2="当月MW","-",SUMIFS(INDIRECT($B$2&amp;$C$2&amp;$D$2),INDIRECT(AF$5),AF$6,サマリ_メンバ!$P$7:$P$446,$M188)))</f>
        <v>-</v>
      </c>
      <c r="AG188" s="281" t="str">
        <f ca="1">IF(ISBLANK($M188),"-",IF($C$2&amp;$D$2="当月MW","-",SUMIFS(INDIRECT($B$2&amp;$C$2&amp;$D$2),INDIRECT(AG$5),AG$6,サマリ_メンバ!$P$7:$P$446,$M188)))</f>
        <v>-</v>
      </c>
      <c r="AH188" s="281" t="str">
        <f ca="1">IF(ISBLANK($M188),"-",IF($C$2&amp;$D$2="当月MW","-",SUMIFS(INDIRECT($B$2&amp;$C$2&amp;$D$2),INDIRECT(AH$5),AH$6,サマリ_メンバ!$P$7:$P$446,$M188)))</f>
        <v>-</v>
      </c>
      <c r="AI188" s="60"/>
    </row>
    <row r="189" spans="1:35">
      <c r="A189" s="240">
        <f t="shared" si="16"/>
        <v>182</v>
      </c>
      <c r="B189" s="295" t="str">
        <f>IF(ISBLANK($M189),"",VLOOKUP($M189,サマリ_メンバ!$A$7:$Q$446,5,FALSE))</f>
        <v/>
      </c>
      <c r="C189" s="295" t="str">
        <f>IF(ISBLANK($M189),"",VLOOKUP($M189,サマリ_メンバ!$A$7:$Q$446,6,FALSE)&amp;"")</f>
        <v/>
      </c>
      <c r="D189" s="295" t="str">
        <f>IF(ISBLANK($M189),"",VLOOKUP($M189,サマリ_メンバ!$A$7:$Q$446,7,FALSE)&amp;"")</f>
        <v/>
      </c>
      <c r="E189" s="295" t="str">
        <f>IF(ISBLANK($M189),"",VLOOKUP($M189,サマリ_メンバ!$A$7:$Q$446,8,FALSE)&amp;"")</f>
        <v/>
      </c>
      <c r="F189" s="295" t="str">
        <f>IF(ISBLANK($M189),"",VLOOKUP($M189,サマリ_メンバ!$A$7:$Q$446,9,FALSE)&amp;"")</f>
        <v/>
      </c>
      <c r="G189" s="295" t="str">
        <f>IF(ISBLANK($M189),"",VLOOKUP($M189,サマリ_メンバ!$A$7:$Q$446,10,FALSE)&amp;"")</f>
        <v/>
      </c>
      <c r="H189" s="295" t="str">
        <f>IF(ISBLANK($M189),"",VLOOKUP($M189,サマリ_メンバ!$A$7:$Q$446,11,FALSE)&amp;"")</f>
        <v/>
      </c>
      <c r="I189" s="295" t="str">
        <f>IF(ISBLANK($M189),"",VLOOKUP($M189,サマリ_メンバ!$A$7:$Q$446,12,FALSE)&amp;"")</f>
        <v/>
      </c>
      <c r="J189" s="295" t="str">
        <f>IF(ISBLANK($M189),"",VLOOKUP($M189,サマリ_メンバ!$A$7:$Q$446,13,FALSE)&amp;"")</f>
        <v/>
      </c>
      <c r="K189" s="295" t="str">
        <f>IF(ISBLANK($M189),"",VLOOKUP($M189,サマリ_メンバ!$A$7:$Q$446,14,FALSE)&amp;"")</f>
        <v/>
      </c>
      <c r="L189" s="295" t="str">
        <f>IF(ISBLANK($M189),"",VLOOKUP($M189,サマリ_メンバ!$A$7:$Q$446,15,FALSE)&amp;"")</f>
        <v/>
      </c>
      <c r="M189" s="133"/>
      <c r="N189" s="295" t="str">
        <f>IF(ISBLANK($M189),"",VLOOKUP(M189,サマリ_メンバ!$A$7:$Q$446,17,FALSE))</f>
        <v/>
      </c>
      <c r="O189" s="72">
        <f t="shared" ca="1" si="17"/>
        <v>0</v>
      </c>
      <c r="P189" s="91"/>
      <c r="Q189" s="281" t="str">
        <f ca="1">IF(ISBLANK($M189),"-",IF($C$2&amp;$D$2="当月MW","-",SUMIFS(INDIRECT($B$2&amp;$C$2&amp;$D$2),INDIRECT(Q$5),Q$6,サマリ_メンバ!$P$7:$P$446,$M189)))</f>
        <v>-</v>
      </c>
      <c r="R189" s="281" t="str">
        <f ca="1">IF(ISBLANK($M189),"-",IF($C$2&amp;$D$2="当月MW","-",SUMIFS(INDIRECT($B$2&amp;$C$2&amp;$D$2),INDIRECT(R$5),R$6,サマリ_メンバ!$P$7:$P$446,$M189)))</f>
        <v>-</v>
      </c>
      <c r="S189" s="281" t="str">
        <f ca="1">IF(ISBLANK($M189),"-",IF($C$2&amp;$D$2="当月MW","-",SUMIFS(INDIRECT($B$2&amp;$C$2&amp;$D$2),INDIRECT(S$5),S$6,サマリ_メンバ!$P$7:$P$446,$M189)))</f>
        <v>-</v>
      </c>
      <c r="T189" s="281" t="str">
        <f ca="1">IF(ISBLANK($M189),"-",IF($C$2&amp;$D$2="当月MW","-",SUMIFS(INDIRECT($B$2&amp;$C$2&amp;$D$2),INDIRECT(T$5),T$6,サマリ_メンバ!$P$7:$P$446,$M189)))</f>
        <v>-</v>
      </c>
      <c r="U189" s="81"/>
      <c r="V189" s="281" t="str">
        <f ca="1">IF(ISBLANK($M189),"-",IF($C$2&amp;$D$2="当月MW","-",SUMIFS(INDIRECT($B$2&amp;$C$2&amp;$D$2),INDIRECT(V$5),V$6,サマリ_メンバ!$P$7:$P$446,$M189)))</f>
        <v>-</v>
      </c>
      <c r="W189" s="281" t="str">
        <f ca="1">IF(ISBLANK($M189),"-",IF($C$2&amp;$D$2="当月MW","-",SUMIFS(INDIRECT($B$2&amp;$C$2&amp;$D$2),INDIRECT(W$5),W$6,サマリ_メンバ!$P$7:$P$446,$M189)))</f>
        <v>-</v>
      </c>
      <c r="X189" s="281" t="str">
        <f ca="1">IF(ISBLANK($M189),"-",IF($C$2&amp;$D$2="当月MW","-",SUMIFS(INDIRECT($B$2&amp;$C$2&amp;$D$2),INDIRECT(X$5),X$6,サマリ_メンバ!$P$7:$P$446,$M189)))</f>
        <v>-</v>
      </c>
      <c r="Y189" s="281" t="str">
        <f ca="1">IF(ISBLANK($M189),"-",IF($C$2&amp;$D$2="当月MW","-",SUMIFS(INDIRECT($B$2&amp;$C$2&amp;$D$2),INDIRECT(Y$5),Y$6,サマリ_メンバ!$P$7:$P$446,$M189)))</f>
        <v>-</v>
      </c>
      <c r="Z189" s="281" t="str">
        <f ca="1">IF(ISBLANK($M189),"-",IF($C$2&amp;$D$2="当月MW","-",SUMIFS(INDIRECT($B$2&amp;$C$2&amp;$D$2),INDIRECT(Z$5),Z$6,サマリ_メンバ!$P$7:$P$446,$M189)))</f>
        <v>-</v>
      </c>
      <c r="AA189" s="281" t="str">
        <f ca="1">IF(ISBLANK($M189),"-",IF($C$2&amp;$D$2="当月MW","-",SUMIFS(INDIRECT($B$2&amp;$C$2&amp;$D$2),INDIRECT(AA$5),AA$6,サマリ_メンバ!$P$7:$P$446,$M189)))</f>
        <v>-</v>
      </c>
      <c r="AB189" s="281" t="str">
        <f ca="1">IF(ISBLANK($M189),"-",IF($C$2&amp;$D$2="当月MW","-",SUMIFS(INDIRECT($B$2&amp;$C$2&amp;$D$2),INDIRECT(AB$5),AB$6,サマリ_メンバ!$P$7:$P$446,$M189)))</f>
        <v>-</v>
      </c>
      <c r="AC189" s="281" t="str">
        <f ca="1">IF(ISBLANK($M189),"-",IF($C$2&amp;$D$2="当月MW","-",SUMIFS(INDIRECT($B$2&amp;$C$2&amp;$D$2),INDIRECT(AC$5),AC$6,サマリ_メンバ!$P$7:$P$446,$M189)))</f>
        <v>-</v>
      </c>
      <c r="AD189" s="281" t="str">
        <f ca="1">IF(ISBLANK($M189),"-",IF($C$2&amp;$D$2="当月MW","-",SUMIFS(INDIRECT($B$2&amp;$C$2&amp;$D$2),INDIRECT(AD$5),AD$6,サマリ_メンバ!$P$7:$P$446,$M189)))</f>
        <v>-</v>
      </c>
      <c r="AE189" s="281" t="str">
        <f ca="1">IF(ISBLANK($M189),"-",IF($C$2&amp;$D$2="当月MW","-",SUMIFS(INDIRECT($B$2&amp;$C$2&amp;$D$2),INDIRECT(AE$5),AE$6,サマリ_メンバ!$P$7:$P$446,$M189)))</f>
        <v>-</v>
      </c>
      <c r="AF189" s="281" t="str">
        <f ca="1">IF(ISBLANK($M189),"-",IF($C$2&amp;$D$2="当月MW","-",SUMIFS(INDIRECT($B$2&amp;$C$2&amp;$D$2),INDIRECT(AF$5),AF$6,サマリ_メンバ!$P$7:$P$446,$M189)))</f>
        <v>-</v>
      </c>
      <c r="AG189" s="281" t="str">
        <f ca="1">IF(ISBLANK($M189),"-",IF($C$2&amp;$D$2="当月MW","-",SUMIFS(INDIRECT($B$2&amp;$C$2&amp;$D$2),INDIRECT(AG$5),AG$6,サマリ_メンバ!$P$7:$P$446,$M189)))</f>
        <v>-</v>
      </c>
      <c r="AH189" s="281" t="str">
        <f ca="1">IF(ISBLANK($M189),"-",IF($C$2&amp;$D$2="当月MW","-",SUMIFS(INDIRECT($B$2&amp;$C$2&amp;$D$2),INDIRECT(AH$5),AH$6,サマリ_メンバ!$P$7:$P$446,$M189)))</f>
        <v>-</v>
      </c>
      <c r="AI189" s="60"/>
    </row>
    <row r="190" spans="1:35">
      <c r="A190" s="240">
        <f t="shared" si="16"/>
        <v>183</v>
      </c>
      <c r="B190" s="295" t="str">
        <f>IF(ISBLANK($M190),"",VLOOKUP($M190,サマリ_メンバ!$A$7:$Q$446,5,FALSE))</f>
        <v/>
      </c>
      <c r="C190" s="295" t="str">
        <f>IF(ISBLANK($M190),"",VLOOKUP($M190,サマリ_メンバ!$A$7:$Q$446,6,FALSE)&amp;"")</f>
        <v/>
      </c>
      <c r="D190" s="295" t="str">
        <f>IF(ISBLANK($M190),"",VLOOKUP($M190,サマリ_メンバ!$A$7:$Q$446,7,FALSE)&amp;"")</f>
        <v/>
      </c>
      <c r="E190" s="295" t="str">
        <f>IF(ISBLANK($M190),"",VLOOKUP($M190,サマリ_メンバ!$A$7:$Q$446,8,FALSE)&amp;"")</f>
        <v/>
      </c>
      <c r="F190" s="295" t="str">
        <f>IF(ISBLANK($M190),"",VLOOKUP($M190,サマリ_メンバ!$A$7:$Q$446,9,FALSE)&amp;"")</f>
        <v/>
      </c>
      <c r="G190" s="295" t="str">
        <f>IF(ISBLANK($M190),"",VLOOKUP($M190,サマリ_メンバ!$A$7:$Q$446,10,FALSE)&amp;"")</f>
        <v/>
      </c>
      <c r="H190" s="295" t="str">
        <f>IF(ISBLANK($M190),"",VLOOKUP($M190,サマリ_メンバ!$A$7:$Q$446,11,FALSE)&amp;"")</f>
        <v/>
      </c>
      <c r="I190" s="295" t="str">
        <f>IF(ISBLANK($M190),"",VLOOKUP($M190,サマリ_メンバ!$A$7:$Q$446,12,FALSE)&amp;"")</f>
        <v/>
      </c>
      <c r="J190" s="295" t="str">
        <f>IF(ISBLANK($M190),"",VLOOKUP($M190,サマリ_メンバ!$A$7:$Q$446,13,FALSE)&amp;"")</f>
        <v/>
      </c>
      <c r="K190" s="295" t="str">
        <f>IF(ISBLANK($M190),"",VLOOKUP($M190,サマリ_メンバ!$A$7:$Q$446,14,FALSE)&amp;"")</f>
        <v/>
      </c>
      <c r="L190" s="295" t="str">
        <f>IF(ISBLANK($M190),"",VLOOKUP($M190,サマリ_メンバ!$A$7:$Q$446,15,FALSE)&amp;"")</f>
        <v/>
      </c>
      <c r="M190" s="133"/>
      <c r="N190" s="295" t="str">
        <f>IF(ISBLANK($M190),"",VLOOKUP(M190,サマリ_メンバ!$A$7:$Q$446,17,FALSE))</f>
        <v/>
      </c>
      <c r="O190" s="72">
        <f t="shared" ca="1" si="17"/>
        <v>0</v>
      </c>
      <c r="P190" s="91"/>
      <c r="Q190" s="281" t="str">
        <f ca="1">IF(ISBLANK($M190),"-",IF($C$2&amp;$D$2="当月MW","-",SUMIFS(INDIRECT($B$2&amp;$C$2&amp;$D$2),INDIRECT(Q$5),Q$6,サマリ_メンバ!$P$7:$P$446,$M190)))</f>
        <v>-</v>
      </c>
      <c r="R190" s="281" t="str">
        <f ca="1">IF(ISBLANK($M190),"-",IF($C$2&amp;$D$2="当月MW","-",SUMIFS(INDIRECT($B$2&amp;$C$2&amp;$D$2),INDIRECT(R$5),R$6,サマリ_メンバ!$P$7:$P$446,$M190)))</f>
        <v>-</v>
      </c>
      <c r="S190" s="281" t="str">
        <f ca="1">IF(ISBLANK($M190),"-",IF($C$2&amp;$D$2="当月MW","-",SUMIFS(INDIRECT($B$2&amp;$C$2&amp;$D$2),INDIRECT(S$5),S$6,サマリ_メンバ!$P$7:$P$446,$M190)))</f>
        <v>-</v>
      </c>
      <c r="T190" s="281" t="str">
        <f ca="1">IF(ISBLANK($M190),"-",IF($C$2&amp;$D$2="当月MW","-",SUMIFS(INDIRECT($B$2&amp;$C$2&amp;$D$2),INDIRECT(T$5),T$6,サマリ_メンバ!$P$7:$P$446,$M190)))</f>
        <v>-</v>
      </c>
      <c r="U190" s="81"/>
      <c r="V190" s="281" t="str">
        <f ca="1">IF(ISBLANK($M190),"-",IF($C$2&amp;$D$2="当月MW","-",SUMIFS(INDIRECT($B$2&amp;$C$2&amp;$D$2),INDIRECT(V$5),V$6,サマリ_メンバ!$P$7:$P$446,$M190)))</f>
        <v>-</v>
      </c>
      <c r="W190" s="281" t="str">
        <f ca="1">IF(ISBLANK($M190),"-",IF($C$2&amp;$D$2="当月MW","-",SUMIFS(INDIRECT($B$2&amp;$C$2&amp;$D$2),INDIRECT(W$5),W$6,サマリ_メンバ!$P$7:$P$446,$M190)))</f>
        <v>-</v>
      </c>
      <c r="X190" s="281" t="str">
        <f ca="1">IF(ISBLANK($M190),"-",IF($C$2&amp;$D$2="当月MW","-",SUMIFS(INDIRECT($B$2&amp;$C$2&amp;$D$2),INDIRECT(X$5),X$6,サマリ_メンバ!$P$7:$P$446,$M190)))</f>
        <v>-</v>
      </c>
      <c r="Y190" s="281" t="str">
        <f ca="1">IF(ISBLANK($M190),"-",IF($C$2&amp;$D$2="当月MW","-",SUMIFS(INDIRECT($B$2&amp;$C$2&amp;$D$2),INDIRECT(Y$5),Y$6,サマリ_メンバ!$P$7:$P$446,$M190)))</f>
        <v>-</v>
      </c>
      <c r="Z190" s="281" t="str">
        <f ca="1">IF(ISBLANK($M190),"-",IF($C$2&amp;$D$2="当月MW","-",SUMIFS(INDIRECT($B$2&amp;$C$2&amp;$D$2),INDIRECT(Z$5),Z$6,サマリ_メンバ!$P$7:$P$446,$M190)))</f>
        <v>-</v>
      </c>
      <c r="AA190" s="281" t="str">
        <f ca="1">IF(ISBLANK($M190),"-",IF($C$2&amp;$D$2="当月MW","-",SUMIFS(INDIRECT($B$2&amp;$C$2&amp;$D$2),INDIRECT(AA$5),AA$6,サマリ_メンバ!$P$7:$P$446,$M190)))</f>
        <v>-</v>
      </c>
      <c r="AB190" s="281" t="str">
        <f ca="1">IF(ISBLANK($M190),"-",IF($C$2&amp;$D$2="当月MW","-",SUMIFS(INDIRECT($B$2&amp;$C$2&amp;$D$2),INDIRECT(AB$5),AB$6,サマリ_メンバ!$P$7:$P$446,$M190)))</f>
        <v>-</v>
      </c>
      <c r="AC190" s="281" t="str">
        <f ca="1">IF(ISBLANK($M190),"-",IF($C$2&amp;$D$2="当月MW","-",SUMIFS(INDIRECT($B$2&amp;$C$2&amp;$D$2),INDIRECT(AC$5),AC$6,サマリ_メンバ!$P$7:$P$446,$M190)))</f>
        <v>-</v>
      </c>
      <c r="AD190" s="281" t="str">
        <f ca="1">IF(ISBLANK($M190),"-",IF($C$2&amp;$D$2="当月MW","-",SUMIFS(INDIRECT($B$2&amp;$C$2&amp;$D$2),INDIRECT(AD$5),AD$6,サマリ_メンバ!$P$7:$P$446,$M190)))</f>
        <v>-</v>
      </c>
      <c r="AE190" s="281" t="str">
        <f ca="1">IF(ISBLANK($M190),"-",IF($C$2&amp;$D$2="当月MW","-",SUMIFS(INDIRECT($B$2&amp;$C$2&amp;$D$2),INDIRECT(AE$5),AE$6,サマリ_メンバ!$P$7:$P$446,$M190)))</f>
        <v>-</v>
      </c>
      <c r="AF190" s="281" t="str">
        <f ca="1">IF(ISBLANK($M190),"-",IF($C$2&amp;$D$2="当月MW","-",SUMIFS(INDIRECT($B$2&amp;$C$2&amp;$D$2),INDIRECT(AF$5),AF$6,サマリ_メンバ!$P$7:$P$446,$M190)))</f>
        <v>-</v>
      </c>
      <c r="AG190" s="281" t="str">
        <f ca="1">IF(ISBLANK($M190),"-",IF($C$2&amp;$D$2="当月MW","-",SUMIFS(INDIRECT($B$2&amp;$C$2&amp;$D$2),INDIRECT(AG$5),AG$6,サマリ_メンバ!$P$7:$P$446,$M190)))</f>
        <v>-</v>
      </c>
      <c r="AH190" s="281" t="str">
        <f ca="1">IF(ISBLANK($M190),"-",IF($C$2&amp;$D$2="当月MW","-",SUMIFS(INDIRECT($B$2&amp;$C$2&amp;$D$2),INDIRECT(AH$5),AH$6,サマリ_メンバ!$P$7:$P$446,$M190)))</f>
        <v>-</v>
      </c>
      <c r="AI190" s="60"/>
    </row>
    <row r="191" spans="1:35">
      <c r="A191" s="240">
        <f t="shared" si="16"/>
        <v>184</v>
      </c>
      <c r="B191" s="295" t="str">
        <f>IF(ISBLANK($M191),"",VLOOKUP($M191,サマリ_メンバ!$A$7:$Q$446,5,FALSE))</f>
        <v/>
      </c>
      <c r="C191" s="295" t="str">
        <f>IF(ISBLANK($M191),"",VLOOKUP($M191,サマリ_メンバ!$A$7:$Q$446,6,FALSE)&amp;"")</f>
        <v/>
      </c>
      <c r="D191" s="295" t="str">
        <f>IF(ISBLANK($M191),"",VLOOKUP($M191,サマリ_メンバ!$A$7:$Q$446,7,FALSE)&amp;"")</f>
        <v/>
      </c>
      <c r="E191" s="295" t="str">
        <f>IF(ISBLANK($M191),"",VLOOKUP($M191,サマリ_メンバ!$A$7:$Q$446,8,FALSE)&amp;"")</f>
        <v/>
      </c>
      <c r="F191" s="295" t="str">
        <f>IF(ISBLANK($M191),"",VLOOKUP($M191,サマリ_メンバ!$A$7:$Q$446,9,FALSE)&amp;"")</f>
        <v/>
      </c>
      <c r="G191" s="295" t="str">
        <f>IF(ISBLANK($M191),"",VLOOKUP($M191,サマリ_メンバ!$A$7:$Q$446,10,FALSE)&amp;"")</f>
        <v/>
      </c>
      <c r="H191" s="295" t="str">
        <f>IF(ISBLANK($M191),"",VLOOKUP($M191,サマリ_メンバ!$A$7:$Q$446,11,FALSE)&amp;"")</f>
        <v/>
      </c>
      <c r="I191" s="295" t="str">
        <f>IF(ISBLANK($M191),"",VLOOKUP($M191,サマリ_メンバ!$A$7:$Q$446,12,FALSE)&amp;"")</f>
        <v/>
      </c>
      <c r="J191" s="295" t="str">
        <f>IF(ISBLANK($M191),"",VLOOKUP($M191,サマリ_メンバ!$A$7:$Q$446,13,FALSE)&amp;"")</f>
        <v/>
      </c>
      <c r="K191" s="295" t="str">
        <f>IF(ISBLANK($M191),"",VLOOKUP($M191,サマリ_メンバ!$A$7:$Q$446,14,FALSE)&amp;"")</f>
        <v/>
      </c>
      <c r="L191" s="295" t="str">
        <f>IF(ISBLANK($M191),"",VLOOKUP($M191,サマリ_メンバ!$A$7:$Q$446,15,FALSE)&amp;"")</f>
        <v/>
      </c>
      <c r="M191" s="133"/>
      <c r="N191" s="295" t="str">
        <f>IF(ISBLANK($M191),"",VLOOKUP(M191,サマリ_メンバ!$A$7:$Q$446,17,FALSE))</f>
        <v/>
      </c>
      <c r="O191" s="72">
        <f t="shared" ca="1" si="17"/>
        <v>0</v>
      </c>
      <c r="P191" s="91"/>
      <c r="Q191" s="281" t="str">
        <f ca="1">IF(ISBLANK($M191),"-",IF($C$2&amp;$D$2="当月MW","-",SUMIFS(INDIRECT($B$2&amp;$C$2&amp;$D$2),INDIRECT(Q$5),Q$6,サマリ_メンバ!$P$7:$P$446,$M191)))</f>
        <v>-</v>
      </c>
      <c r="R191" s="281" t="str">
        <f ca="1">IF(ISBLANK($M191),"-",IF($C$2&amp;$D$2="当月MW","-",SUMIFS(INDIRECT($B$2&amp;$C$2&amp;$D$2),INDIRECT(R$5),R$6,サマリ_メンバ!$P$7:$P$446,$M191)))</f>
        <v>-</v>
      </c>
      <c r="S191" s="281" t="str">
        <f ca="1">IF(ISBLANK($M191),"-",IF($C$2&amp;$D$2="当月MW","-",SUMIFS(INDIRECT($B$2&amp;$C$2&amp;$D$2),INDIRECT(S$5),S$6,サマリ_メンバ!$P$7:$P$446,$M191)))</f>
        <v>-</v>
      </c>
      <c r="T191" s="281" t="str">
        <f ca="1">IF(ISBLANK($M191),"-",IF($C$2&amp;$D$2="当月MW","-",SUMIFS(INDIRECT($B$2&amp;$C$2&amp;$D$2),INDIRECT(T$5),T$6,サマリ_メンバ!$P$7:$P$446,$M191)))</f>
        <v>-</v>
      </c>
      <c r="U191" s="81"/>
      <c r="V191" s="281" t="str">
        <f ca="1">IF(ISBLANK($M191),"-",IF($C$2&amp;$D$2="当月MW","-",SUMIFS(INDIRECT($B$2&amp;$C$2&amp;$D$2),INDIRECT(V$5),V$6,サマリ_メンバ!$P$7:$P$446,$M191)))</f>
        <v>-</v>
      </c>
      <c r="W191" s="281" t="str">
        <f ca="1">IF(ISBLANK($M191),"-",IF($C$2&amp;$D$2="当月MW","-",SUMIFS(INDIRECT($B$2&amp;$C$2&amp;$D$2),INDIRECT(W$5),W$6,サマリ_メンバ!$P$7:$P$446,$M191)))</f>
        <v>-</v>
      </c>
      <c r="X191" s="281" t="str">
        <f ca="1">IF(ISBLANK($M191),"-",IF($C$2&amp;$D$2="当月MW","-",SUMIFS(INDIRECT($B$2&amp;$C$2&amp;$D$2),INDIRECT(X$5),X$6,サマリ_メンバ!$P$7:$P$446,$M191)))</f>
        <v>-</v>
      </c>
      <c r="Y191" s="281" t="str">
        <f ca="1">IF(ISBLANK($M191),"-",IF($C$2&amp;$D$2="当月MW","-",SUMIFS(INDIRECT($B$2&amp;$C$2&amp;$D$2),INDIRECT(Y$5),Y$6,サマリ_メンバ!$P$7:$P$446,$M191)))</f>
        <v>-</v>
      </c>
      <c r="Z191" s="281" t="str">
        <f ca="1">IF(ISBLANK($M191),"-",IF($C$2&amp;$D$2="当月MW","-",SUMIFS(INDIRECT($B$2&amp;$C$2&amp;$D$2),INDIRECT(Z$5),Z$6,サマリ_メンバ!$P$7:$P$446,$M191)))</f>
        <v>-</v>
      </c>
      <c r="AA191" s="281" t="str">
        <f ca="1">IF(ISBLANK($M191),"-",IF($C$2&amp;$D$2="当月MW","-",SUMIFS(INDIRECT($B$2&amp;$C$2&amp;$D$2),INDIRECT(AA$5),AA$6,サマリ_メンバ!$P$7:$P$446,$M191)))</f>
        <v>-</v>
      </c>
      <c r="AB191" s="281" t="str">
        <f ca="1">IF(ISBLANK($M191),"-",IF($C$2&amp;$D$2="当月MW","-",SUMIFS(INDIRECT($B$2&amp;$C$2&amp;$D$2),INDIRECT(AB$5),AB$6,サマリ_メンバ!$P$7:$P$446,$M191)))</f>
        <v>-</v>
      </c>
      <c r="AC191" s="281" t="str">
        <f ca="1">IF(ISBLANK($M191),"-",IF($C$2&amp;$D$2="当月MW","-",SUMIFS(INDIRECT($B$2&amp;$C$2&amp;$D$2),INDIRECT(AC$5),AC$6,サマリ_メンバ!$P$7:$P$446,$M191)))</f>
        <v>-</v>
      </c>
      <c r="AD191" s="281" t="str">
        <f ca="1">IF(ISBLANK($M191),"-",IF($C$2&amp;$D$2="当月MW","-",SUMIFS(INDIRECT($B$2&amp;$C$2&amp;$D$2),INDIRECT(AD$5),AD$6,サマリ_メンバ!$P$7:$P$446,$M191)))</f>
        <v>-</v>
      </c>
      <c r="AE191" s="281" t="str">
        <f ca="1">IF(ISBLANK($M191),"-",IF($C$2&amp;$D$2="当月MW","-",SUMIFS(INDIRECT($B$2&amp;$C$2&amp;$D$2),INDIRECT(AE$5),AE$6,サマリ_メンバ!$P$7:$P$446,$M191)))</f>
        <v>-</v>
      </c>
      <c r="AF191" s="281" t="str">
        <f ca="1">IF(ISBLANK($M191),"-",IF($C$2&amp;$D$2="当月MW","-",SUMIFS(INDIRECT($B$2&amp;$C$2&amp;$D$2),INDIRECT(AF$5),AF$6,サマリ_メンバ!$P$7:$P$446,$M191)))</f>
        <v>-</v>
      </c>
      <c r="AG191" s="281" t="str">
        <f ca="1">IF(ISBLANK($M191),"-",IF($C$2&amp;$D$2="当月MW","-",SUMIFS(INDIRECT($B$2&amp;$C$2&amp;$D$2),INDIRECT(AG$5),AG$6,サマリ_メンバ!$P$7:$P$446,$M191)))</f>
        <v>-</v>
      </c>
      <c r="AH191" s="281" t="str">
        <f ca="1">IF(ISBLANK($M191),"-",IF($C$2&amp;$D$2="当月MW","-",SUMIFS(INDIRECT($B$2&amp;$C$2&amp;$D$2),INDIRECT(AH$5),AH$6,サマリ_メンバ!$P$7:$P$446,$M191)))</f>
        <v>-</v>
      </c>
      <c r="AI191" s="60"/>
    </row>
    <row r="192" spans="1:35">
      <c r="A192" s="240">
        <f t="shared" si="16"/>
        <v>185</v>
      </c>
      <c r="B192" s="295" t="str">
        <f>IF(ISBLANK($M192),"",VLOOKUP($M192,サマリ_メンバ!$A$7:$Q$446,5,FALSE))</f>
        <v/>
      </c>
      <c r="C192" s="295" t="str">
        <f>IF(ISBLANK($M192),"",VLOOKUP($M192,サマリ_メンバ!$A$7:$Q$446,6,FALSE)&amp;"")</f>
        <v/>
      </c>
      <c r="D192" s="295" t="str">
        <f>IF(ISBLANK($M192),"",VLOOKUP($M192,サマリ_メンバ!$A$7:$Q$446,7,FALSE)&amp;"")</f>
        <v/>
      </c>
      <c r="E192" s="295" t="str">
        <f>IF(ISBLANK($M192),"",VLOOKUP($M192,サマリ_メンバ!$A$7:$Q$446,8,FALSE)&amp;"")</f>
        <v/>
      </c>
      <c r="F192" s="295" t="str">
        <f>IF(ISBLANK($M192),"",VLOOKUP($M192,サマリ_メンバ!$A$7:$Q$446,9,FALSE)&amp;"")</f>
        <v/>
      </c>
      <c r="G192" s="295" t="str">
        <f>IF(ISBLANK($M192),"",VLOOKUP($M192,サマリ_メンバ!$A$7:$Q$446,10,FALSE)&amp;"")</f>
        <v/>
      </c>
      <c r="H192" s="295" t="str">
        <f>IF(ISBLANK($M192),"",VLOOKUP($M192,サマリ_メンバ!$A$7:$Q$446,11,FALSE)&amp;"")</f>
        <v/>
      </c>
      <c r="I192" s="295" t="str">
        <f>IF(ISBLANK($M192),"",VLOOKUP($M192,サマリ_メンバ!$A$7:$Q$446,12,FALSE)&amp;"")</f>
        <v/>
      </c>
      <c r="J192" s="295" t="str">
        <f>IF(ISBLANK($M192),"",VLOOKUP($M192,サマリ_メンバ!$A$7:$Q$446,13,FALSE)&amp;"")</f>
        <v/>
      </c>
      <c r="K192" s="295" t="str">
        <f>IF(ISBLANK($M192),"",VLOOKUP($M192,サマリ_メンバ!$A$7:$Q$446,14,FALSE)&amp;"")</f>
        <v/>
      </c>
      <c r="L192" s="295" t="str">
        <f>IF(ISBLANK($M192),"",VLOOKUP($M192,サマリ_メンバ!$A$7:$Q$446,15,FALSE)&amp;"")</f>
        <v/>
      </c>
      <c r="M192" s="133"/>
      <c r="N192" s="295" t="str">
        <f>IF(ISBLANK($M192),"",VLOOKUP(M192,サマリ_メンバ!$A$7:$Q$446,17,FALSE))</f>
        <v/>
      </c>
      <c r="O192" s="72">
        <f t="shared" ca="1" si="17"/>
        <v>0</v>
      </c>
      <c r="P192" s="91"/>
      <c r="Q192" s="281" t="str">
        <f ca="1">IF(ISBLANK($M192),"-",IF($C$2&amp;$D$2="当月MW","-",SUMIFS(INDIRECT($B$2&amp;$C$2&amp;$D$2),INDIRECT(Q$5),Q$6,サマリ_メンバ!$P$7:$P$446,$M192)))</f>
        <v>-</v>
      </c>
      <c r="R192" s="281" t="str">
        <f ca="1">IF(ISBLANK($M192),"-",IF($C$2&amp;$D$2="当月MW","-",SUMIFS(INDIRECT($B$2&amp;$C$2&amp;$D$2),INDIRECT(R$5),R$6,サマリ_メンバ!$P$7:$P$446,$M192)))</f>
        <v>-</v>
      </c>
      <c r="S192" s="281" t="str">
        <f ca="1">IF(ISBLANK($M192),"-",IF($C$2&amp;$D$2="当月MW","-",SUMIFS(INDIRECT($B$2&amp;$C$2&amp;$D$2),INDIRECT(S$5),S$6,サマリ_メンバ!$P$7:$P$446,$M192)))</f>
        <v>-</v>
      </c>
      <c r="T192" s="281" t="str">
        <f ca="1">IF(ISBLANK($M192),"-",IF($C$2&amp;$D$2="当月MW","-",SUMIFS(INDIRECT($B$2&amp;$C$2&amp;$D$2),INDIRECT(T$5),T$6,サマリ_メンバ!$P$7:$P$446,$M192)))</f>
        <v>-</v>
      </c>
      <c r="U192" s="81"/>
      <c r="V192" s="281" t="str">
        <f ca="1">IF(ISBLANK($M192),"-",IF($C$2&amp;$D$2="当月MW","-",SUMIFS(INDIRECT($B$2&amp;$C$2&amp;$D$2),INDIRECT(V$5),V$6,サマリ_メンバ!$P$7:$P$446,$M192)))</f>
        <v>-</v>
      </c>
      <c r="W192" s="281" t="str">
        <f ca="1">IF(ISBLANK($M192),"-",IF($C$2&amp;$D$2="当月MW","-",SUMIFS(INDIRECT($B$2&amp;$C$2&amp;$D$2),INDIRECT(W$5),W$6,サマリ_メンバ!$P$7:$P$446,$M192)))</f>
        <v>-</v>
      </c>
      <c r="X192" s="281" t="str">
        <f ca="1">IF(ISBLANK($M192),"-",IF($C$2&amp;$D$2="当月MW","-",SUMIFS(INDIRECT($B$2&amp;$C$2&amp;$D$2),INDIRECT(X$5),X$6,サマリ_メンバ!$P$7:$P$446,$M192)))</f>
        <v>-</v>
      </c>
      <c r="Y192" s="281" t="str">
        <f ca="1">IF(ISBLANK($M192),"-",IF($C$2&amp;$D$2="当月MW","-",SUMIFS(INDIRECT($B$2&amp;$C$2&amp;$D$2),INDIRECT(Y$5),Y$6,サマリ_メンバ!$P$7:$P$446,$M192)))</f>
        <v>-</v>
      </c>
      <c r="Z192" s="281" t="str">
        <f ca="1">IF(ISBLANK($M192),"-",IF($C$2&amp;$D$2="当月MW","-",SUMIFS(INDIRECT($B$2&amp;$C$2&amp;$D$2),INDIRECT(Z$5),Z$6,サマリ_メンバ!$P$7:$P$446,$M192)))</f>
        <v>-</v>
      </c>
      <c r="AA192" s="281" t="str">
        <f ca="1">IF(ISBLANK($M192),"-",IF($C$2&amp;$D$2="当月MW","-",SUMIFS(INDIRECT($B$2&amp;$C$2&amp;$D$2),INDIRECT(AA$5),AA$6,サマリ_メンバ!$P$7:$P$446,$M192)))</f>
        <v>-</v>
      </c>
      <c r="AB192" s="281" t="str">
        <f ca="1">IF(ISBLANK($M192),"-",IF($C$2&amp;$D$2="当月MW","-",SUMIFS(INDIRECT($B$2&amp;$C$2&amp;$D$2),INDIRECT(AB$5),AB$6,サマリ_メンバ!$P$7:$P$446,$M192)))</f>
        <v>-</v>
      </c>
      <c r="AC192" s="281" t="str">
        <f ca="1">IF(ISBLANK($M192),"-",IF($C$2&amp;$D$2="当月MW","-",SUMIFS(INDIRECT($B$2&amp;$C$2&amp;$D$2),INDIRECT(AC$5),AC$6,サマリ_メンバ!$P$7:$P$446,$M192)))</f>
        <v>-</v>
      </c>
      <c r="AD192" s="281" t="str">
        <f ca="1">IF(ISBLANK($M192),"-",IF($C$2&amp;$D$2="当月MW","-",SUMIFS(INDIRECT($B$2&amp;$C$2&amp;$D$2),INDIRECT(AD$5),AD$6,サマリ_メンバ!$P$7:$P$446,$M192)))</f>
        <v>-</v>
      </c>
      <c r="AE192" s="281" t="str">
        <f ca="1">IF(ISBLANK($M192),"-",IF($C$2&amp;$D$2="当月MW","-",SUMIFS(INDIRECT($B$2&amp;$C$2&amp;$D$2),INDIRECT(AE$5),AE$6,サマリ_メンバ!$P$7:$P$446,$M192)))</f>
        <v>-</v>
      </c>
      <c r="AF192" s="281" t="str">
        <f ca="1">IF(ISBLANK($M192),"-",IF($C$2&amp;$D$2="当月MW","-",SUMIFS(INDIRECT($B$2&amp;$C$2&amp;$D$2),INDIRECT(AF$5),AF$6,サマリ_メンバ!$P$7:$P$446,$M192)))</f>
        <v>-</v>
      </c>
      <c r="AG192" s="281" t="str">
        <f ca="1">IF(ISBLANK($M192),"-",IF($C$2&amp;$D$2="当月MW","-",SUMIFS(INDIRECT($B$2&amp;$C$2&amp;$D$2),INDIRECT(AG$5),AG$6,サマリ_メンバ!$P$7:$P$446,$M192)))</f>
        <v>-</v>
      </c>
      <c r="AH192" s="281" t="str">
        <f ca="1">IF(ISBLANK($M192),"-",IF($C$2&amp;$D$2="当月MW","-",SUMIFS(INDIRECT($B$2&amp;$C$2&amp;$D$2),INDIRECT(AH$5),AH$6,サマリ_メンバ!$P$7:$P$446,$M192)))</f>
        <v>-</v>
      </c>
      <c r="AI192" s="60"/>
    </row>
    <row r="193" spans="1:35">
      <c r="A193" s="240">
        <f t="shared" si="16"/>
        <v>186</v>
      </c>
      <c r="B193" s="295" t="str">
        <f>IF(ISBLANK($M193),"",VLOOKUP($M193,サマリ_メンバ!$A$7:$Q$446,5,FALSE))</f>
        <v/>
      </c>
      <c r="C193" s="295" t="str">
        <f>IF(ISBLANK($M193),"",VLOOKUP($M193,サマリ_メンバ!$A$7:$Q$446,6,FALSE)&amp;"")</f>
        <v/>
      </c>
      <c r="D193" s="295" t="str">
        <f>IF(ISBLANK($M193),"",VLOOKUP($M193,サマリ_メンバ!$A$7:$Q$446,7,FALSE)&amp;"")</f>
        <v/>
      </c>
      <c r="E193" s="295" t="str">
        <f>IF(ISBLANK($M193),"",VLOOKUP($M193,サマリ_メンバ!$A$7:$Q$446,8,FALSE)&amp;"")</f>
        <v/>
      </c>
      <c r="F193" s="295" t="str">
        <f>IF(ISBLANK($M193),"",VLOOKUP($M193,サマリ_メンバ!$A$7:$Q$446,9,FALSE)&amp;"")</f>
        <v/>
      </c>
      <c r="G193" s="295" t="str">
        <f>IF(ISBLANK($M193),"",VLOOKUP($M193,サマリ_メンバ!$A$7:$Q$446,10,FALSE)&amp;"")</f>
        <v/>
      </c>
      <c r="H193" s="295" t="str">
        <f>IF(ISBLANK($M193),"",VLOOKUP($M193,サマリ_メンバ!$A$7:$Q$446,11,FALSE)&amp;"")</f>
        <v/>
      </c>
      <c r="I193" s="295" t="str">
        <f>IF(ISBLANK($M193),"",VLOOKUP($M193,サマリ_メンバ!$A$7:$Q$446,12,FALSE)&amp;"")</f>
        <v/>
      </c>
      <c r="J193" s="295" t="str">
        <f>IF(ISBLANK($M193),"",VLOOKUP($M193,サマリ_メンバ!$A$7:$Q$446,13,FALSE)&amp;"")</f>
        <v/>
      </c>
      <c r="K193" s="295" t="str">
        <f>IF(ISBLANK($M193),"",VLOOKUP($M193,サマリ_メンバ!$A$7:$Q$446,14,FALSE)&amp;"")</f>
        <v/>
      </c>
      <c r="L193" s="295" t="str">
        <f>IF(ISBLANK($M193),"",VLOOKUP($M193,サマリ_メンバ!$A$7:$Q$446,15,FALSE)&amp;"")</f>
        <v/>
      </c>
      <c r="M193" s="133"/>
      <c r="N193" s="295" t="str">
        <f>IF(ISBLANK($M193),"",VLOOKUP(M193,サマリ_メンバ!$A$7:$Q$446,17,FALSE))</f>
        <v/>
      </c>
      <c r="O193" s="72">
        <f t="shared" ca="1" si="17"/>
        <v>0</v>
      </c>
      <c r="P193" s="91"/>
      <c r="Q193" s="281" t="str">
        <f ca="1">IF(ISBLANK($M193),"-",IF($C$2&amp;$D$2="当月MW","-",SUMIFS(INDIRECT($B$2&amp;$C$2&amp;$D$2),INDIRECT(Q$5),Q$6,サマリ_メンバ!$P$7:$P$446,$M193)))</f>
        <v>-</v>
      </c>
      <c r="R193" s="281" t="str">
        <f ca="1">IF(ISBLANK($M193),"-",IF($C$2&amp;$D$2="当月MW","-",SUMIFS(INDIRECT($B$2&amp;$C$2&amp;$D$2),INDIRECT(R$5),R$6,サマリ_メンバ!$P$7:$P$446,$M193)))</f>
        <v>-</v>
      </c>
      <c r="S193" s="281" t="str">
        <f ca="1">IF(ISBLANK($M193),"-",IF($C$2&amp;$D$2="当月MW","-",SUMIFS(INDIRECT($B$2&amp;$C$2&amp;$D$2),INDIRECT(S$5),S$6,サマリ_メンバ!$P$7:$P$446,$M193)))</f>
        <v>-</v>
      </c>
      <c r="T193" s="281" t="str">
        <f ca="1">IF(ISBLANK($M193),"-",IF($C$2&amp;$D$2="当月MW","-",SUMIFS(INDIRECT($B$2&amp;$C$2&amp;$D$2),INDIRECT(T$5),T$6,サマリ_メンバ!$P$7:$P$446,$M193)))</f>
        <v>-</v>
      </c>
      <c r="U193" s="81"/>
      <c r="V193" s="281" t="str">
        <f ca="1">IF(ISBLANK($M193),"-",IF($C$2&amp;$D$2="当月MW","-",SUMIFS(INDIRECT($B$2&amp;$C$2&amp;$D$2),INDIRECT(V$5),V$6,サマリ_メンバ!$P$7:$P$446,$M193)))</f>
        <v>-</v>
      </c>
      <c r="W193" s="281" t="str">
        <f ca="1">IF(ISBLANK($M193),"-",IF($C$2&amp;$D$2="当月MW","-",SUMIFS(INDIRECT($B$2&amp;$C$2&amp;$D$2),INDIRECT(W$5),W$6,サマリ_メンバ!$P$7:$P$446,$M193)))</f>
        <v>-</v>
      </c>
      <c r="X193" s="281" t="str">
        <f ca="1">IF(ISBLANK($M193),"-",IF($C$2&amp;$D$2="当月MW","-",SUMIFS(INDIRECT($B$2&amp;$C$2&amp;$D$2),INDIRECT(X$5),X$6,サマリ_メンバ!$P$7:$P$446,$M193)))</f>
        <v>-</v>
      </c>
      <c r="Y193" s="281" t="str">
        <f ca="1">IF(ISBLANK($M193),"-",IF($C$2&amp;$D$2="当月MW","-",SUMIFS(INDIRECT($B$2&amp;$C$2&amp;$D$2),INDIRECT(Y$5),Y$6,サマリ_メンバ!$P$7:$P$446,$M193)))</f>
        <v>-</v>
      </c>
      <c r="Z193" s="281" t="str">
        <f ca="1">IF(ISBLANK($M193),"-",IF($C$2&amp;$D$2="当月MW","-",SUMIFS(INDIRECT($B$2&amp;$C$2&amp;$D$2),INDIRECT(Z$5),Z$6,サマリ_メンバ!$P$7:$P$446,$M193)))</f>
        <v>-</v>
      </c>
      <c r="AA193" s="281" t="str">
        <f ca="1">IF(ISBLANK($M193),"-",IF($C$2&amp;$D$2="当月MW","-",SUMIFS(INDIRECT($B$2&amp;$C$2&amp;$D$2),INDIRECT(AA$5),AA$6,サマリ_メンバ!$P$7:$P$446,$M193)))</f>
        <v>-</v>
      </c>
      <c r="AB193" s="281" t="str">
        <f ca="1">IF(ISBLANK($M193),"-",IF($C$2&amp;$D$2="当月MW","-",SUMIFS(INDIRECT($B$2&amp;$C$2&amp;$D$2),INDIRECT(AB$5),AB$6,サマリ_メンバ!$P$7:$P$446,$M193)))</f>
        <v>-</v>
      </c>
      <c r="AC193" s="281" t="str">
        <f ca="1">IF(ISBLANK($M193),"-",IF($C$2&amp;$D$2="当月MW","-",SUMIFS(INDIRECT($B$2&amp;$C$2&amp;$D$2),INDIRECT(AC$5),AC$6,サマリ_メンバ!$P$7:$P$446,$M193)))</f>
        <v>-</v>
      </c>
      <c r="AD193" s="281" t="str">
        <f ca="1">IF(ISBLANK($M193),"-",IF($C$2&amp;$D$2="当月MW","-",SUMIFS(INDIRECT($B$2&amp;$C$2&amp;$D$2),INDIRECT(AD$5),AD$6,サマリ_メンバ!$P$7:$P$446,$M193)))</f>
        <v>-</v>
      </c>
      <c r="AE193" s="281" t="str">
        <f ca="1">IF(ISBLANK($M193),"-",IF($C$2&amp;$D$2="当月MW","-",SUMIFS(INDIRECT($B$2&amp;$C$2&amp;$D$2),INDIRECT(AE$5),AE$6,サマリ_メンバ!$P$7:$P$446,$M193)))</f>
        <v>-</v>
      </c>
      <c r="AF193" s="281" t="str">
        <f ca="1">IF(ISBLANK($M193),"-",IF($C$2&amp;$D$2="当月MW","-",SUMIFS(INDIRECT($B$2&amp;$C$2&amp;$D$2),INDIRECT(AF$5),AF$6,サマリ_メンバ!$P$7:$P$446,$M193)))</f>
        <v>-</v>
      </c>
      <c r="AG193" s="281" t="str">
        <f ca="1">IF(ISBLANK($M193),"-",IF($C$2&amp;$D$2="当月MW","-",SUMIFS(INDIRECT($B$2&amp;$C$2&amp;$D$2),INDIRECT(AG$5),AG$6,サマリ_メンバ!$P$7:$P$446,$M193)))</f>
        <v>-</v>
      </c>
      <c r="AH193" s="281" t="str">
        <f ca="1">IF(ISBLANK($M193),"-",IF($C$2&amp;$D$2="当月MW","-",SUMIFS(INDIRECT($B$2&amp;$C$2&amp;$D$2),INDIRECT(AH$5),AH$6,サマリ_メンバ!$P$7:$P$446,$M193)))</f>
        <v>-</v>
      </c>
      <c r="AI193" s="60"/>
    </row>
    <row r="194" spans="1:35">
      <c r="A194" s="240">
        <f t="shared" si="16"/>
        <v>187</v>
      </c>
      <c r="B194" s="295" t="str">
        <f>IF(ISBLANK($M194),"",VLOOKUP($M194,サマリ_メンバ!$A$7:$Q$446,5,FALSE))</f>
        <v/>
      </c>
      <c r="C194" s="295" t="str">
        <f>IF(ISBLANK($M194),"",VLOOKUP($M194,サマリ_メンバ!$A$7:$Q$446,6,FALSE)&amp;"")</f>
        <v/>
      </c>
      <c r="D194" s="295" t="str">
        <f>IF(ISBLANK($M194),"",VLOOKUP($M194,サマリ_メンバ!$A$7:$Q$446,7,FALSE)&amp;"")</f>
        <v/>
      </c>
      <c r="E194" s="295" t="str">
        <f>IF(ISBLANK($M194),"",VLOOKUP($M194,サマリ_メンバ!$A$7:$Q$446,8,FALSE)&amp;"")</f>
        <v/>
      </c>
      <c r="F194" s="295" t="str">
        <f>IF(ISBLANK($M194),"",VLOOKUP($M194,サマリ_メンバ!$A$7:$Q$446,9,FALSE)&amp;"")</f>
        <v/>
      </c>
      <c r="G194" s="295" t="str">
        <f>IF(ISBLANK($M194),"",VLOOKUP($M194,サマリ_メンバ!$A$7:$Q$446,10,FALSE)&amp;"")</f>
        <v/>
      </c>
      <c r="H194" s="295" t="str">
        <f>IF(ISBLANK($M194),"",VLOOKUP($M194,サマリ_メンバ!$A$7:$Q$446,11,FALSE)&amp;"")</f>
        <v/>
      </c>
      <c r="I194" s="295" t="str">
        <f>IF(ISBLANK($M194),"",VLOOKUP($M194,サマリ_メンバ!$A$7:$Q$446,12,FALSE)&amp;"")</f>
        <v/>
      </c>
      <c r="J194" s="295" t="str">
        <f>IF(ISBLANK($M194),"",VLOOKUP($M194,サマリ_メンバ!$A$7:$Q$446,13,FALSE)&amp;"")</f>
        <v/>
      </c>
      <c r="K194" s="295" t="str">
        <f>IF(ISBLANK($M194),"",VLOOKUP($M194,サマリ_メンバ!$A$7:$Q$446,14,FALSE)&amp;"")</f>
        <v/>
      </c>
      <c r="L194" s="295" t="str">
        <f>IF(ISBLANK($M194),"",VLOOKUP($M194,サマリ_メンバ!$A$7:$Q$446,15,FALSE)&amp;"")</f>
        <v/>
      </c>
      <c r="M194" s="133"/>
      <c r="N194" s="295" t="str">
        <f>IF(ISBLANK($M194),"",VLOOKUP(M194,サマリ_メンバ!$A$7:$Q$446,17,FALSE))</f>
        <v/>
      </c>
      <c r="O194" s="72">
        <f t="shared" ca="1" si="17"/>
        <v>0</v>
      </c>
      <c r="P194" s="91"/>
      <c r="Q194" s="281" t="str">
        <f ca="1">IF(ISBLANK($M194),"-",IF($C$2&amp;$D$2="当月MW","-",SUMIFS(INDIRECT($B$2&amp;$C$2&amp;$D$2),INDIRECT(Q$5),Q$6,サマリ_メンバ!$P$7:$P$446,$M194)))</f>
        <v>-</v>
      </c>
      <c r="R194" s="281" t="str">
        <f ca="1">IF(ISBLANK($M194),"-",IF($C$2&amp;$D$2="当月MW","-",SUMIFS(INDIRECT($B$2&amp;$C$2&amp;$D$2),INDIRECT(R$5),R$6,サマリ_メンバ!$P$7:$P$446,$M194)))</f>
        <v>-</v>
      </c>
      <c r="S194" s="281" t="str">
        <f ca="1">IF(ISBLANK($M194),"-",IF($C$2&amp;$D$2="当月MW","-",SUMIFS(INDIRECT($B$2&amp;$C$2&amp;$D$2),INDIRECT(S$5),S$6,サマリ_メンバ!$P$7:$P$446,$M194)))</f>
        <v>-</v>
      </c>
      <c r="T194" s="281" t="str">
        <f ca="1">IF(ISBLANK($M194),"-",IF($C$2&amp;$D$2="当月MW","-",SUMIFS(INDIRECT($B$2&amp;$C$2&amp;$D$2),INDIRECT(T$5),T$6,サマリ_メンバ!$P$7:$P$446,$M194)))</f>
        <v>-</v>
      </c>
      <c r="U194" s="81"/>
      <c r="V194" s="281" t="str">
        <f ca="1">IF(ISBLANK($M194),"-",IF($C$2&amp;$D$2="当月MW","-",SUMIFS(INDIRECT($B$2&amp;$C$2&amp;$D$2),INDIRECT(V$5),V$6,サマリ_メンバ!$P$7:$P$446,$M194)))</f>
        <v>-</v>
      </c>
      <c r="W194" s="281" t="str">
        <f ca="1">IF(ISBLANK($M194),"-",IF($C$2&amp;$D$2="当月MW","-",SUMIFS(INDIRECT($B$2&amp;$C$2&amp;$D$2),INDIRECT(W$5),W$6,サマリ_メンバ!$P$7:$P$446,$M194)))</f>
        <v>-</v>
      </c>
      <c r="X194" s="281" t="str">
        <f ca="1">IF(ISBLANK($M194),"-",IF($C$2&amp;$D$2="当月MW","-",SUMIFS(INDIRECT($B$2&amp;$C$2&amp;$D$2),INDIRECT(X$5),X$6,サマリ_メンバ!$P$7:$P$446,$M194)))</f>
        <v>-</v>
      </c>
      <c r="Y194" s="281" t="str">
        <f ca="1">IF(ISBLANK($M194),"-",IF($C$2&amp;$D$2="当月MW","-",SUMIFS(INDIRECT($B$2&amp;$C$2&amp;$D$2),INDIRECT(Y$5),Y$6,サマリ_メンバ!$P$7:$P$446,$M194)))</f>
        <v>-</v>
      </c>
      <c r="Z194" s="281" t="str">
        <f ca="1">IF(ISBLANK($M194),"-",IF($C$2&amp;$D$2="当月MW","-",SUMIFS(INDIRECT($B$2&amp;$C$2&amp;$D$2),INDIRECT(Z$5),Z$6,サマリ_メンバ!$P$7:$P$446,$M194)))</f>
        <v>-</v>
      </c>
      <c r="AA194" s="281" t="str">
        <f ca="1">IF(ISBLANK($M194),"-",IF($C$2&amp;$D$2="当月MW","-",SUMIFS(INDIRECT($B$2&amp;$C$2&amp;$D$2),INDIRECT(AA$5),AA$6,サマリ_メンバ!$P$7:$P$446,$M194)))</f>
        <v>-</v>
      </c>
      <c r="AB194" s="281" t="str">
        <f ca="1">IF(ISBLANK($M194),"-",IF($C$2&amp;$D$2="当月MW","-",SUMIFS(INDIRECT($B$2&amp;$C$2&amp;$D$2),INDIRECT(AB$5),AB$6,サマリ_メンバ!$P$7:$P$446,$M194)))</f>
        <v>-</v>
      </c>
      <c r="AC194" s="281" t="str">
        <f ca="1">IF(ISBLANK($M194),"-",IF($C$2&amp;$D$2="当月MW","-",SUMIFS(INDIRECT($B$2&amp;$C$2&amp;$D$2),INDIRECT(AC$5),AC$6,サマリ_メンバ!$P$7:$P$446,$M194)))</f>
        <v>-</v>
      </c>
      <c r="AD194" s="281" t="str">
        <f ca="1">IF(ISBLANK($M194),"-",IF($C$2&amp;$D$2="当月MW","-",SUMIFS(INDIRECT($B$2&amp;$C$2&amp;$D$2),INDIRECT(AD$5),AD$6,サマリ_メンバ!$P$7:$P$446,$M194)))</f>
        <v>-</v>
      </c>
      <c r="AE194" s="281" t="str">
        <f ca="1">IF(ISBLANK($M194),"-",IF($C$2&amp;$D$2="当月MW","-",SUMIFS(INDIRECT($B$2&amp;$C$2&amp;$D$2),INDIRECT(AE$5),AE$6,サマリ_メンバ!$P$7:$P$446,$M194)))</f>
        <v>-</v>
      </c>
      <c r="AF194" s="281" t="str">
        <f ca="1">IF(ISBLANK($M194),"-",IF($C$2&amp;$D$2="当月MW","-",SUMIFS(INDIRECT($B$2&amp;$C$2&amp;$D$2),INDIRECT(AF$5),AF$6,サマリ_メンバ!$P$7:$P$446,$M194)))</f>
        <v>-</v>
      </c>
      <c r="AG194" s="281" t="str">
        <f ca="1">IF(ISBLANK($M194),"-",IF($C$2&amp;$D$2="当月MW","-",SUMIFS(INDIRECT($B$2&amp;$C$2&amp;$D$2),INDIRECT(AG$5),AG$6,サマリ_メンバ!$P$7:$P$446,$M194)))</f>
        <v>-</v>
      </c>
      <c r="AH194" s="281" t="str">
        <f ca="1">IF(ISBLANK($M194),"-",IF($C$2&amp;$D$2="当月MW","-",SUMIFS(INDIRECT($B$2&amp;$C$2&amp;$D$2),INDIRECT(AH$5),AH$6,サマリ_メンバ!$P$7:$P$446,$M194)))</f>
        <v>-</v>
      </c>
      <c r="AI194" s="60"/>
    </row>
    <row r="195" spans="1:35">
      <c r="A195" s="240">
        <f t="shared" si="16"/>
        <v>188</v>
      </c>
      <c r="B195" s="295" t="str">
        <f>IF(ISBLANK($M195),"",VLOOKUP($M195,サマリ_メンバ!$A$7:$Q$446,5,FALSE))</f>
        <v/>
      </c>
      <c r="C195" s="295" t="str">
        <f>IF(ISBLANK($M195),"",VLOOKUP($M195,サマリ_メンバ!$A$7:$Q$446,6,FALSE)&amp;"")</f>
        <v/>
      </c>
      <c r="D195" s="295" t="str">
        <f>IF(ISBLANK($M195),"",VLOOKUP($M195,サマリ_メンバ!$A$7:$Q$446,7,FALSE)&amp;"")</f>
        <v/>
      </c>
      <c r="E195" s="295" t="str">
        <f>IF(ISBLANK($M195),"",VLOOKUP($M195,サマリ_メンバ!$A$7:$Q$446,8,FALSE)&amp;"")</f>
        <v/>
      </c>
      <c r="F195" s="295" t="str">
        <f>IF(ISBLANK($M195),"",VLOOKUP($M195,サマリ_メンバ!$A$7:$Q$446,9,FALSE)&amp;"")</f>
        <v/>
      </c>
      <c r="G195" s="295" t="str">
        <f>IF(ISBLANK($M195),"",VLOOKUP($M195,サマリ_メンバ!$A$7:$Q$446,10,FALSE)&amp;"")</f>
        <v/>
      </c>
      <c r="H195" s="295" t="str">
        <f>IF(ISBLANK($M195),"",VLOOKUP($M195,サマリ_メンバ!$A$7:$Q$446,11,FALSE)&amp;"")</f>
        <v/>
      </c>
      <c r="I195" s="295" t="str">
        <f>IF(ISBLANK($M195),"",VLOOKUP($M195,サマリ_メンバ!$A$7:$Q$446,12,FALSE)&amp;"")</f>
        <v/>
      </c>
      <c r="J195" s="295" t="str">
        <f>IF(ISBLANK($M195),"",VLOOKUP($M195,サマリ_メンバ!$A$7:$Q$446,13,FALSE)&amp;"")</f>
        <v/>
      </c>
      <c r="K195" s="295" t="str">
        <f>IF(ISBLANK($M195),"",VLOOKUP($M195,サマリ_メンバ!$A$7:$Q$446,14,FALSE)&amp;"")</f>
        <v/>
      </c>
      <c r="L195" s="295" t="str">
        <f>IF(ISBLANK($M195),"",VLOOKUP($M195,サマリ_メンバ!$A$7:$Q$446,15,FALSE)&amp;"")</f>
        <v/>
      </c>
      <c r="M195" s="133"/>
      <c r="N195" s="295" t="str">
        <f>IF(ISBLANK($M195),"",VLOOKUP(M195,サマリ_メンバ!$A$7:$Q$446,17,FALSE))</f>
        <v/>
      </c>
      <c r="O195" s="72">
        <f t="shared" ca="1" si="17"/>
        <v>0</v>
      </c>
      <c r="P195" s="91"/>
      <c r="Q195" s="281" t="str">
        <f ca="1">IF(ISBLANK($M195),"-",IF($C$2&amp;$D$2="当月MW","-",SUMIFS(INDIRECT($B$2&amp;$C$2&amp;$D$2),INDIRECT(Q$5),Q$6,サマリ_メンバ!$P$7:$P$446,$M195)))</f>
        <v>-</v>
      </c>
      <c r="R195" s="281" t="str">
        <f ca="1">IF(ISBLANK($M195),"-",IF($C$2&amp;$D$2="当月MW","-",SUMIFS(INDIRECT($B$2&amp;$C$2&amp;$D$2),INDIRECT(R$5),R$6,サマリ_メンバ!$P$7:$P$446,$M195)))</f>
        <v>-</v>
      </c>
      <c r="S195" s="281" t="str">
        <f ca="1">IF(ISBLANK($M195),"-",IF($C$2&amp;$D$2="当月MW","-",SUMIFS(INDIRECT($B$2&amp;$C$2&amp;$D$2),INDIRECT(S$5),S$6,サマリ_メンバ!$P$7:$P$446,$M195)))</f>
        <v>-</v>
      </c>
      <c r="T195" s="281" t="str">
        <f ca="1">IF(ISBLANK($M195),"-",IF($C$2&amp;$D$2="当月MW","-",SUMIFS(INDIRECT($B$2&amp;$C$2&amp;$D$2),INDIRECT(T$5),T$6,サマリ_メンバ!$P$7:$P$446,$M195)))</f>
        <v>-</v>
      </c>
      <c r="U195" s="81"/>
      <c r="V195" s="281" t="str">
        <f ca="1">IF(ISBLANK($M195),"-",IF($C$2&amp;$D$2="当月MW","-",SUMIFS(INDIRECT($B$2&amp;$C$2&amp;$D$2),INDIRECT(V$5),V$6,サマリ_メンバ!$P$7:$P$446,$M195)))</f>
        <v>-</v>
      </c>
      <c r="W195" s="281" t="str">
        <f ca="1">IF(ISBLANK($M195),"-",IF($C$2&amp;$D$2="当月MW","-",SUMIFS(INDIRECT($B$2&amp;$C$2&amp;$D$2),INDIRECT(W$5),W$6,サマリ_メンバ!$P$7:$P$446,$M195)))</f>
        <v>-</v>
      </c>
      <c r="X195" s="281" t="str">
        <f ca="1">IF(ISBLANK($M195),"-",IF($C$2&amp;$D$2="当月MW","-",SUMIFS(INDIRECT($B$2&amp;$C$2&amp;$D$2),INDIRECT(X$5),X$6,サマリ_メンバ!$P$7:$P$446,$M195)))</f>
        <v>-</v>
      </c>
      <c r="Y195" s="281" t="str">
        <f ca="1">IF(ISBLANK($M195),"-",IF($C$2&amp;$D$2="当月MW","-",SUMIFS(INDIRECT($B$2&amp;$C$2&amp;$D$2),INDIRECT(Y$5),Y$6,サマリ_メンバ!$P$7:$P$446,$M195)))</f>
        <v>-</v>
      </c>
      <c r="Z195" s="281" t="str">
        <f ca="1">IF(ISBLANK($M195),"-",IF($C$2&amp;$D$2="当月MW","-",SUMIFS(INDIRECT($B$2&amp;$C$2&amp;$D$2),INDIRECT(Z$5),Z$6,サマリ_メンバ!$P$7:$P$446,$M195)))</f>
        <v>-</v>
      </c>
      <c r="AA195" s="281" t="str">
        <f ca="1">IF(ISBLANK($M195),"-",IF($C$2&amp;$D$2="当月MW","-",SUMIFS(INDIRECT($B$2&amp;$C$2&amp;$D$2),INDIRECT(AA$5),AA$6,サマリ_メンバ!$P$7:$P$446,$M195)))</f>
        <v>-</v>
      </c>
      <c r="AB195" s="281" t="str">
        <f ca="1">IF(ISBLANK($M195),"-",IF($C$2&amp;$D$2="当月MW","-",SUMIFS(INDIRECT($B$2&amp;$C$2&amp;$D$2),INDIRECT(AB$5),AB$6,サマリ_メンバ!$P$7:$P$446,$M195)))</f>
        <v>-</v>
      </c>
      <c r="AC195" s="281" t="str">
        <f ca="1">IF(ISBLANK($M195),"-",IF($C$2&amp;$D$2="当月MW","-",SUMIFS(INDIRECT($B$2&amp;$C$2&amp;$D$2),INDIRECT(AC$5),AC$6,サマリ_メンバ!$P$7:$P$446,$M195)))</f>
        <v>-</v>
      </c>
      <c r="AD195" s="281" t="str">
        <f ca="1">IF(ISBLANK($M195),"-",IF($C$2&amp;$D$2="当月MW","-",SUMIFS(INDIRECT($B$2&amp;$C$2&amp;$D$2),INDIRECT(AD$5),AD$6,サマリ_メンバ!$P$7:$P$446,$M195)))</f>
        <v>-</v>
      </c>
      <c r="AE195" s="281" t="str">
        <f ca="1">IF(ISBLANK($M195),"-",IF($C$2&amp;$D$2="当月MW","-",SUMIFS(INDIRECT($B$2&amp;$C$2&amp;$D$2),INDIRECT(AE$5),AE$6,サマリ_メンバ!$P$7:$P$446,$M195)))</f>
        <v>-</v>
      </c>
      <c r="AF195" s="281" t="str">
        <f ca="1">IF(ISBLANK($M195),"-",IF($C$2&amp;$D$2="当月MW","-",SUMIFS(INDIRECT($B$2&amp;$C$2&amp;$D$2),INDIRECT(AF$5),AF$6,サマリ_メンバ!$P$7:$P$446,$M195)))</f>
        <v>-</v>
      </c>
      <c r="AG195" s="281" t="str">
        <f ca="1">IF(ISBLANK($M195),"-",IF($C$2&amp;$D$2="当月MW","-",SUMIFS(INDIRECT($B$2&amp;$C$2&amp;$D$2),INDIRECT(AG$5),AG$6,サマリ_メンバ!$P$7:$P$446,$M195)))</f>
        <v>-</v>
      </c>
      <c r="AH195" s="281" t="str">
        <f ca="1">IF(ISBLANK($M195),"-",IF($C$2&amp;$D$2="当月MW","-",SUMIFS(INDIRECT($B$2&amp;$C$2&amp;$D$2),INDIRECT(AH$5),AH$6,サマリ_メンバ!$P$7:$P$446,$M195)))</f>
        <v>-</v>
      </c>
      <c r="AI195" s="60"/>
    </row>
    <row r="196" spans="1:35">
      <c r="A196" s="240">
        <f t="shared" si="16"/>
        <v>189</v>
      </c>
      <c r="B196" s="295" t="str">
        <f>IF(ISBLANK($M196),"",VLOOKUP($M196,サマリ_メンバ!$A$7:$Q$446,5,FALSE))</f>
        <v/>
      </c>
      <c r="C196" s="295" t="str">
        <f>IF(ISBLANK($M196),"",VLOOKUP($M196,サマリ_メンバ!$A$7:$Q$446,6,FALSE)&amp;"")</f>
        <v/>
      </c>
      <c r="D196" s="295" t="str">
        <f>IF(ISBLANK($M196),"",VLOOKUP($M196,サマリ_メンバ!$A$7:$Q$446,7,FALSE)&amp;"")</f>
        <v/>
      </c>
      <c r="E196" s="295" t="str">
        <f>IF(ISBLANK($M196),"",VLOOKUP($M196,サマリ_メンバ!$A$7:$Q$446,8,FALSE)&amp;"")</f>
        <v/>
      </c>
      <c r="F196" s="295" t="str">
        <f>IF(ISBLANK($M196),"",VLOOKUP($M196,サマリ_メンバ!$A$7:$Q$446,9,FALSE)&amp;"")</f>
        <v/>
      </c>
      <c r="G196" s="295" t="str">
        <f>IF(ISBLANK($M196),"",VLOOKUP($M196,サマリ_メンバ!$A$7:$Q$446,10,FALSE)&amp;"")</f>
        <v/>
      </c>
      <c r="H196" s="295" t="str">
        <f>IF(ISBLANK($M196),"",VLOOKUP($M196,サマリ_メンバ!$A$7:$Q$446,11,FALSE)&amp;"")</f>
        <v/>
      </c>
      <c r="I196" s="295" t="str">
        <f>IF(ISBLANK($M196),"",VLOOKUP($M196,サマリ_メンバ!$A$7:$Q$446,12,FALSE)&amp;"")</f>
        <v/>
      </c>
      <c r="J196" s="295" t="str">
        <f>IF(ISBLANK($M196),"",VLOOKUP($M196,サマリ_メンバ!$A$7:$Q$446,13,FALSE)&amp;"")</f>
        <v/>
      </c>
      <c r="K196" s="295" t="str">
        <f>IF(ISBLANK($M196),"",VLOOKUP($M196,サマリ_メンバ!$A$7:$Q$446,14,FALSE)&amp;"")</f>
        <v/>
      </c>
      <c r="L196" s="295" t="str">
        <f>IF(ISBLANK($M196),"",VLOOKUP($M196,サマリ_メンバ!$A$7:$Q$446,15,FALSE)&amp;"")</f>
        <v/>
      </c>
      <c r="M196" s="133"/>
      <c r="N196" s="295" t="str">
        <f>IF(ISBLANK($M196),"",VLOOKUP(M196,サマリ_メンバ!$A$7:$Q$446,17,FALSE))</f>
        <v/>
      </c>
      <c r="O196" s="72">
        <f t="shared" ca="1" si="17"/>
        <v>0</v>
      </c>
      <c r="P196" s="91"/>
      <c r="Q196" s="281" t="str">
        <f ca="1">IF(ISBLANK($M196),"-",IF($C$2&amp;$D$2="当月MW","-",SUMIFS(INDIRECT($B$2&amp;$C$2&amp;$D$2),INDIRECT(Q$5),Q$6,サマリ_メンバ!$P$7:$P$446,$M196)))</f>
        <v>-</v>
      </c>
      <c r="R196" s="281" t="str">
        <f ca="1">IF(ISBLANK($M196),"-",IF($C$2&amp;$D$2="当月MW","-",SUMIFS(INDIRECT($B$2&amp;$C$2&amp;$D$2),INDIRECT(R$5),R$6,サマリ_メンバ!$P$7:$P$446,$M196)))</f>
        <v>-</v>
      </c>
      <c r="S196" s="281" t="str">
        <f ca="1">IF(ISBLANK($M196),"-",IF($C$2&amp;$D$2="当月MW","-",SUMIFS(INDIRECT($B$2&amp;$C$2&amp;$D$2),INDIRECT(S$5),S$6,サマリ_メンバ!$P$7:$P$446,$M196)))</f>
        <v>-</v>
      </c>
      <c r="T196" s="281" t="str">
        <f ca="1">IF(ISBLANK($M196),"-",IF($C$2&amp;$D$2="当月MW","-",SUMIFS(INDIRECT($B$2&amp;$C$2&amp;$D$2),INDIRECT(T$5),T$6,サマリ_メンバ!$P$7:$P$446,$M196)))</f>
        <v>-</v>
      </c>
      <c r="U196" s="81"/>
      <c r="V196" s="281" t="str">
        <f ca="1">IF(ISBLANK($M196),"-",IF($C$2&amp;$D$2="当月MW","-",SUMIFS(INDIRECT($B$2&amp;$C$2&amp;$D$2),INDIRECT(V$5),V$6,サマリ_メンバ!$P$7:$P$446,$M196)))</f>
        <v>-</v>
      </c>
      <c r="W196" s="281" t="str">
        <f ca="1">IF(ISBLANK($M196),"-",IF($C$2&amp;$D$2="当月MW","-",SUMIFS(INDIRECT($B$2&amp;$C$2&amp;$D$2),INDIRECT(W$5),W$6,サマリ_メンバ!$P$7:$P$446,$M196)))</f>
        <v>-</v>
      </c>
      <c r="X196" s="281" t="str">
        <f ca="1">IF(ISBLANK($M196),"-",IF($C$2&amp;$D$2="当月MW","-",SUMIFS(INDIRECT($B$2&amp;$C$2&amp;$D$2),INDIRECT(X$5),X$6,サマリ_メンバ!$P$7:$P$446,$M196)))</f>
        <v>-</v>
      </c>
      <c r="Y196" s="281" t="str">
        <f ca="1">IF(ISBLANK($M196),"-",IF($C$2&amp;$D$2="当月MW","-",SUMIFS(INDIRECT($B$2&amp;$C$2&amp;$D$2),INDIRECT(Y$5),Y$6,サマリ_メンバ!$P$7:$P$446,$M196)))</f>
        <v>-</v>
      </c>
      <c r="Z196" s="281" t="str">
        <f ca="1">IF(ISBLANK($M196),"-",IF($C$2&amp;$D$2="当月MW","-",SUMIFS(INDIRECT($B$2&amp;$C$2&amp;$D$2),INDIRECT(Z$5),Z$6,サマリ_メンバ!$P$7:$P$446,$M196)))</f>
        <v>-</v>
      </c>
      <c r="AA196" s="281" t="str">
        <f ca="1">IF(ISBLANK($M196),"-",IF($C$2&amp;$D$2="当月MW","-",SUMIFS(INDIRECT($B$2&amp;$C$2&amp;$D$2),INDIRECT(AA$5),AA$6,サマリ_メンバ!$P$7:$P$446,$M196)))</f>
        <v>-</v>
      </c>
      <c r="AB196" s="281" t="str">
        <f ca="1">IF(ISBLANK($M196),"-",IF($C$2&amp;$D$2="当月MW","-",SUMIFS(INDIRECT($B$2&amp;$C$2&amp;$D$2),INDIRECT(AB$5),AB$6,サマリ_メンバ!$P$7:$P$446,$M196)))</f>
        <v>-</v>
      </c>
      <c r="AC196" s="281" t="str">
        <f ca="1">IF(ISBLANK($M196),"-",IF($C$2&amp;$D$2="当月MW","-",SUMIFS(INDIRECT($B$2&amp;$C$2&amp;$D$2),INDIRECT(AC$5),AC$6,サマリ_メンバ!$P$7:$P$446,$M196)))</f>
        <v>-</v>
      </c>
      <c r="AD196" s="281" t="str">
        <f ca="1">IF(ISBLANK($M196),"-",IF($C$2&amp;$D$2="当月MW","-",SUMIFS(INDIRECT($B$2&amp;$C$2&amp;$D$2),INDIRECT(AD$5),AD$6,サマリ_メンバ!$P$7:$P$446,$M196)))</f>
        <v>-</v>
      </c>
      <c r="AE196" s="281" t="str">
        <f ca="1">IF(ISBLANK($M196),"-",IF($C$2&amp;$D$2="当月MW","-",SUMIFS(INDIRECT($B$2&amp;$C$2&amp;$D$2),INDIRECT(AE$5),AE$6,サマリ_メンバ!$P$7:$P$446,$M196)))</f>
        <v>-</v>
      </c>
      <c r="AF196" s="281" t="str">
        <f ca="1">IF(ISBLANK($M196),"-",IF($C$2&amp;$D$2="当月MW","-",SUMIFS(INDIRECT($B$2&amp;$C$2&amp;$D$2),INDIRECT(AF$5),AF$6,サマリ_メンバ!$P$7:$P$446,$M196)))</f>
        <v>-</v>
      </c>
      <c r="AG196" s="281" t="str">
        <f ca="1">IF(ISBLANK($M196),"-",IF($C$2&amp;$D$2="当月MW","-",SUMIFS(INDIRECT($B$2&amp;$C$2&amp;$D$2),INDIRECT(AG$5),AG$6,サマリ_メンバ!$P$7:$P$446,$M196)))</f>
        <v>-</v>
      </c>
      <c r="AH196" s="281" t="str">
        <f ca="1">IF(ISBLANK($M196),"-",IF($C$2&amp;$D$2="当月MW","-",SUMIFS(INDIRECT($B$2&amp;$C$2&amp;$D$2),INDIRECT(AH$5),AH$6,サマリ_メンバ!$P$7:$P$446,$M196)))</f>
        <v>-</v>
      </c>
      <c r="AI196" s="60"/>
    </row>
    <row r="197" spans="1:35">
      <c r="A197" s="240">
        <f t="shared" si="16"/>
        <v>190</v>
      </c>
      <c r="B197" s="295" t="str">
        <f>IF(ISBLANK($M197),"",VLOOKUP($M197,サマリ_メンバ!$A$7:$Q$446,5,FALSE))</f>
        <v/>
      </c>
      <c r="C197" s="295" t="str">
        <f>IF(ISBLANK($M197),"",VLOOKUP($M197,サマリ_メンバ!$A$7:$Q$446,6,FALSE)&amp;"")</f>
        <v/>
      </c>
      <c r="D197" s="295" t="str">
        <f>IF(ISBLANK($M197),"",VLOOKUP($M197,サマリ_メンバ!$A$7:$Q$446,7,FALSE)&amp;"")</f>
        <v/>
      </c>
      <c r="E197" s="295" t="str">
        <f>IF(ISBLANK($M197),"",VLOOKUP($M197,サマリ_メンバ!$A$7:$Q$446,8,FALSE)&amp;"")</f>
        <v/>
      </c>
      <c r="F197" s="295" t="str">
        <f>IF(ISBLANK($M197),"",VLOOKUP($M197,サマリ_メンバ!$A$7:$Q$446,9,FALSE)&amp;"")</f>
        <v/>
      </c>
      <c r="G197" s="295" t="str">
        <f>IF(ISBLANK($M197),"",VLOOKUP($M197,サマリ_メンバ!$A$7:$Q$446,10,FALSE)&amp;"")</f>
        <v/>
      </c>
      <c r="H197" s="295" t="str">
        <f>IF(ISBLANK($M197),"",VLOOKUP($M197,サマリ_メンバ!$A$7:$Q$446,11,FALSE)&amp;"")</f>
        <v/>
      </c>
      <c r="I197" s="295" t="str">
        <f>IF(ISBLANK($M197),"",VLOOKUP($M197,サマリ_メンバ!$A$7:$Q$446,12,FALSE)&amp;"")</f>
        <v/>
      </c>
      <c r="J197" s="295" t="str">
        <f>IF(ISBLANK($M197),"",VLOOKUP($M197,サマリ_メンバ!$A$7:$Q$446,13,FALSE)&amp;"")</f>
        <v/>
      </c>
      <c r="K197" s="295" t="str">
        <f>IF(ISBLANK($M197),"",VLOOKUP($M197,サマリ_メンバ!$A$7:$Q$446,14,FALSE)&amp;"")</f>
        <v/>
      </c>
      <c r="L197" s="295" t="str">
        <f>IF(ISBLANK($M197),"",VLOOKUP($M197,サマリ_メンバ!$A$7:$Q$446,15,FALSE)&amp;"")</f>
        <v/>
      </c>
      <c r="M197" s="133"/>
      <c r="N197" s="295" t="str">
        <f>IF(ISBLANK($M197),"",VLOOKUP(M197,サマリ_メンバ!$A$7:$Q$446,17,FALSE))</f>
        <v/>
      </c>
      <c r="O197" s="72">
        <f t="shared" ca="1" si="17"/>
        <v>0</v>
      </c>
      <c r="P197" s="91"/>
      <c r="Q197" s="281" t="str">
        <f ca="1">IF(ISBLANK($M197),"-",IF($C$2&amp;$D$2="当月MW","-",SUMIFS(INDIRECT($B$2&amp;$C$2&amp;$D$2),INDIRECT(Q$5),Q$6,サマリ_メンバ!$P$7:$P$446,$M197)))</f>
        <v>-</v>
      </c>
      <c r="R197" s="281" t="str">
        <f ca="1">IF(ISBLANK($M197),"-",IF($C$2&amp;$D$2="当月MW","-",SUMIFS(INDIRECT($B$2&amp;$C$2&amp;$D$2),INDIRECT(R$5),R$6,サマリ_メンバ!$P$7:$P$446,$M197)))</f>
        <v>-</v>
      </c>
      <c r="S197" s="281" t="str">
        <f ca="1">IF(ISBLANK($M197),"-",IF($C$2&amp;$D$2="当月MW","-",SUMIFS(INDIRECT($B$2&amp;$C$2&amp;$D$2),INDIRECT(S$5),S$6,サマリ_メンバ!$P$7:$P$446,$M197)))</f>
        <v>-</v>
      </c>
      <c r="T197" s="281" t="str">
        <f ca="1">IF(ISBLANK($M197),"-",IF($C$2&amp;$D$2="当月MW","-",SUMIFS(INDIRECT($B$2&amp;$C$2&amp;$D$2),INDIRECT(T$5),T$6,サマリ_メンバ!$P$7:$P$446,$M197)))</f>
        <v>-</v>
      </c>
      <c r="U197" s="81"/>
      <c r="V197" s="281" t="str">
        <f ca="1">IF(ISBLANK($M197),"-",IF($C$2&amp;$D$2="当月MW","-",SUMIFS(INDIRECT($B$2&amp;$C$2&amp;$D$2),INDIRECT(V$5),V$6,サマリ_メンバ!$P$7:$P$446,$M197)))</f>
        <v>-</v>
      </c>
      <c r="W197" s="281" t="str">
        <f ca="1">IF(ISBLANK($M197),"-",IF($C$2&amp;$D$2="当月MW","-",SUMIFS(INDIRECT($B$2&amp;$C$2&amp;$D$2),INDIRECT(W$5),W$6,サマリ_メンバ!$P$7:$P$446,$M197)))</f>
        <v>-</v>
      </c>
      <c r="X197" s="281" t="str">
        <f ca="1">IF(ISBLANK($M197),"-",IF($C$2&amp;$D$2="当月MW","-",SUMIFS(INDIRECT($B$2&amp;$C$2&amp;$D$2),INDIRECT(X$5),X$6,サマリ_メンバ!$P$7:$P$446,$M197)))</f>
        <v>-</v>
      </c>
      <c r="Y197" s="281" t="str">
        <f ca="1">IF(ISBLANK($M197),"-",IF($C$2&amp;$D$2="当月MW","-",SUMIFS(INDIRECT($B$2&amp;$C$2&amp;$D$2),INDIRECT(Y$5),Y$6,サマリ_メンバ!$P$7:$P$446,$M197)))</f>
        <v>-</v>
      </c>
      <c r="Z197" s="281" t="str">
        <f ca="1">IF(ISBLANK($M197),"-",IF($C$2&amp;$D$2="当月MW","-",SUMIFS(INDIRECT($B$2&amp;$C$2&amp;$D$2),INDIRECT(Z$5),Z$6,サマリ_メンバ!$P$7:$P$446,$M197)))</f>
        <v>-</v>
      </c>
      <c r="AA197" s="281" t="str">
        <f ca="1">IF(ISBLANK($M197),"-",IF($C$2&amp;$D$2="当月MW","-",SUMIFS(INDIRECT($B$2&amp;$C$2&amp;$D$2),INDIRECT(AA$5),AA$6,サマリ_メンバ!$P$7:$P$446,$M197)))</f>
        <v>-</v>
      </c>
      <c r="AB197" s="281" t="str">
        <f ca="1">IF(ISBLANK($M197),"-",IF($C$2&amp;$D$2="当月MW","-",SUMIFS(INDIRECT($B$2&amp;$C$2&amp;$D$2),INDIRECT(AB$5),AB$6,サマリ_メンバ!$P$7:$P$446,$M197)))</f>
        <v>-</v>
      </c>
      <c r="AC197" s="281" t="str">
        <f ca="1">IF(ISBLANK($M197),"-",IF($C$2&amp;$D$2="当月MW","-",SUMIFS(INDIRECT($B$2&amp;$C$2&amp;$D$2),INDIRECT(AC$5),AC$6,サマリ_メンバ!$P$7:$P$446,$M197)))</f>
        <v>-</v>
      </c>
      <c r="AD197" s="281" t="str">
        <f ca="1">IF(ISBLANK($M197),"-",IF($C$2&amp;$D$2="当月MW","-",SUMIFS(INDIRECT($B$2&amp;$C$2&amp;$D$2),INDIRECT(AD$5),AD$6,サマリ_メンバ!$P$7:$P$446,$M197)))</f>
        <v>-</v>
      </c>
      <c r="AE197" s="281" t="str">
        <f ca="1">IF(ISBLANK($M197),"-",IF($C$2&amp;$D$2="当月MW","-",SUMIFS(INDIRECT($B$2&amp;$C$2&amp;$D$2),INDIRECT(AE$5),AE$6,サマリ_メンバ!$P$7:$P$446,$M197)))</f>
        <v>-</v>
      </c>
      <c r="AF197" s="281" t="str">
        <f ca="1">IF(ISBLANK($M197),"-",IF($C$2&amp;$D$2="当月MW","-",SUMIFS(INDIRECT($B$2&amp;$C$2&amp;$D$2),INDIRECT(AF$5),AF$6,サマリ_メンバ!$P$7:$P$446,$M197)))</f>
        <v>-</v>
      </c>
      <c r="AG197" s="281" t="str">
        <f ca="1">IF(ISBLANK($M197),"-",IF($C$2&amp;$D$2="当月MW","-",SUMIFS(INDIRECT($B$2&amp;$C$2&amp;$D$2),INDIRECT(AG$5),AG$6,サマリ_メンバ!$P$7:$P$446,$M197)))</f>
        <v>-</v>
      </c>
      <c r="AH197" s="281" t="str">
        <f ca="1">IF(ISBLANK($M197),"-",IF($C$2&amp;$D$2="当月MW","-",SUMIFS(INDIRECT($B$2&amp;$C$2&amp;$D$2),INDIRECT(AH$5),AH$6,サマリ_メンバ!$P$7:$P$446,$M197)))</f>
        <v>-</v>
      </c>
      <c r="AI197" s="60"/>
    </row>
    <row r="198" spans="1:35">
      <c r="A198" s="240">
        <f t="shared" si="16"/>
        <v>191</v>
      </c>
      <c r="B198" s="295" t="str">
        <f>IF(ISBLANK($M198),"",VLOOKUP($M198,サマリ_メンバ!$A$7:$Q$446,5,FALSE))</f>
        <v/>
      </c>
      <c r="C198" s="295" t="str">
        <f>IF(ISBLANK($M198),"",VLOOKUP($M198,サマリ_メンバ!$A$7:$Q$446,6,FALSE)&amp;"")</f>
        <v/>
      </c>
      <c r="D198" s="295" t="str">
        <f>IF(ISBLANK($M198),"",VLOOKUP($M198,サマリ_メンバ!$A$7:$Q$446,7,FALSE)&amp;"")</f>
        <v/>
      </c>
      <c r="E198" s="295" t="str">
        <f>IF(ISBLANK($M198),"",VLOOKUP($M198,サマリ_メンバ!$A$7:$Q$446,8,FALSE)&amp;"")</f>
        <v/>
      </c>
      <c r="F198" s="295" t="str">
        <f>IF(ISBLANK($M198),"",VLOOKUP($M198,サマリ_メンバ!$A$7:$Q$446,9,FALSE)&amp;"")</f>
        <v/>
      </c>
      <c r="G198" s="295" t="str">
        <f>IF(ISBLANK($M198),"",VLOOKUP($M198,サマリ_メンバ!$A$7:$Q$446,10,FALSE)&amp;"")</f>
        <v/>
      </c>
      <c r="H198" s="295" t="str">
        <f>IF(ISBLANK($M198),"",VLOOKUP($M198,サマリ_メンバ!$A$7:$Q$446,11,FALSE)&amp;"")</f>
        <v/>
      </c>
      <c r="I198" s="295" t="str">
        <f>IF(ISBLANK($M198),"",VLOOKUP($M198,サマリ_メンバ!$A$7:$Q$446,12,FALSE)&amp;"")</f>
        <v/>
      </c>
      <c r="J198" s="295" t="str">
        <f>IF(ISBLANK($M198),"",VLOOKUP($M198,サマリ_メンバ!$A$7:$Q$446,13,FALSE)&amp;"")</f>
        <v/>
      </c>
      <c r="K198" s="295" t="str">
        <f>IF(ISBLANK($M198),"",VLOOKUP($M198,サマリ_メンバ!$A$7:$Q$446,14,FALSE)&amp;"")</f>
        <v/>
      </c>
      <c r="L198" s="295" t="str">
        <f>IF(ISBLANK($M198),"",VLOOKUP($M198,サマリ_メンバ!$A$7:$Q$446,15,FALSE)&amp;"")</f>
        <v/>
      </c>
      <c r="M198" s="133"/>
      <c r="N198" s="295" t="str">
        <f>IF(ISBLANK($M198),"",VLOOKUP(M198,サマリ_メンバ!$A$7:$Q$446,17,FALSE))</f>
        <v/>
      </c>
      <c r="O198" s="72">
        <f t="shared" ca="1" si="17"/>
        <v>0</v>
      </c>
      <c r="P198" s="91"/>
      <c r="Q198" s="281" t="str">
        <f ca="1">IF(ISBLANK($M198),"-",IF($C$2&amp;$D$2="当月MW","-",SUMIFS(INDIRECT($B$2&amp;$C$2&amp;$D$2),INDIRECT(Q$5),Q$6,サマリ_メンバ!$P$7:$P$446,$M198)))</f>
        <v>-</v>
      </c>
      <c r="R198" s="281" t="str">
        <f ca="1">IF(ISBLANK($M198),"-",IF($C$2&amp;$D$2="当月MW","-",SUMIFS(INDIRECT($B$2&amp;$C$2&amp;$D$2),INDIRECT(R$5),R$6,サマリ_メンバ!$P$7:$P$446,$M198)))</f>
        <v>-</v>
      </c>
      <c r="S198" s="281" t="str">
        <f ca="1">IF(ISBLANK($M198),"-",IF($C$2&amp;$D$2="当月MW","-",SUMIFS(INDIRECT($B$2&amp;$C$2&amp;$D$2),INDIRECT(S$5),S$6,サマリ_メンバ!$P$7:$P$446,$M198)))</f>
        <v>-</v>
      </c>
      <c r="T198" s="281" t="str">
        <f ca="1">IF(ISBLANK($M198),"-",IF($C$2&amp;$D$2="当月MW","-",SUMIFS(INDIRECT($B$2&amp;$C$2&amp;$D$2),INDIRECT(T$5),T$6,サマリ_メンバ!$P$7:$P$446,$M198)))</f>
        <v>-</v>
      </c>
      <c r="U198" s="81"/>
      <c r="V198" s="281" t="str">
        <f ca="1">IF(ISBLANK($M198),"-",IF($C$2&amp;$D$2="当月MW","-",SUMIFS(INDIRECT($B$2&amp;$C$2&amp;$D$2),INDIRECT(V$5),V$6,サマリ_メンバ!$P$7:$P$446,$M198)))</f>
        <v>-</v>
      </c>
      <c r="W198" s="281" t="str">
        <f ca="1">IF(ISBLANK($M198),"-",IF($C$2&amp;$D$2="当月MW","-",SUMIFS(INDIRECT($B$2&amp;$C$2&amp;$D$2),INDIRECT(W$5),W$6,サマリ_メンバ!$P$7:$P$446,$M198)))</f>
        <v>-</v>
      </c>
      <c r="X198" s="281" t="str">
        <f ca="1">IF(ISBLANK($M198),"-",IF($C$2&amp;$D$2="当月MW","-",SUMIFS(INDIRECT($B$2&amp;$C$2&amp;$D$2),INDIRECT(X$5),X$6,サマリ_メンバ!$P$7:$P$446,$M198)))</f>
        <v>-</v>
      </c>
      <c r="Y198" s="281" t="str">
        <f ca="1">IF(ISBLANK($M198),"-",IF($C$2&amp;$D$2="当月MW","-",SUMIFS(INDIRECT($B$2&amp;$C$2&amp;$D$2),INDIRECT(Y$5),Y$6,サマリ_メンバ!$P$7:$P$446,$M198)))</f>
        <v>-</v>
      </c>
      <c r="Z198" s="281" t="str">
        <f ca="1">IF(ISBLANK($M198),"-",IF($C$2&amp;$D$2="当月MW","-",SUMIFS(INDIRECT($B$2&amp;$C$2&amp;$D$2),INDIRECT(Z$5),Z$6,サマリ_メンバ!$P$7:$P$446,$M198)))</f>
        <v>-</v>
      </c>
      <c r="AA198" s="281" t="str">
        <f ca="1">IF(ISBLANK($M198),"-",IF($C$2&amp;$D$2="当月MW","-",SUMIFS(INDIRECT($B$2&amp;$C$2&amp;$D$2),INDIRECT(AA$5),AA$6,サマリ_メンバ!$P$7:$P$446,$M198)))</f>
        <v>-</v>
      </c>
      <c r="AB198" s="281" t="str">
        <f ca="1">IF(ISBLANK($M198),"-",IF($C$2&amp;$D$2="当月MW","-",SUMIFS(INDIRECT($B$2&amp;$C$2&amp;$D$2),INDIRECT(AB$5),AB$6,サマリ_メンバ!$P$7:$P$446,$M198)))</f>
        <v>-</v>
      </c>
      <c r="AC198" s="281" t="str">
        <f ca="1">IF(ISBLANK($M198),"-",IF($C$2&amp;$D$2="当月MW","-",SUMIFS(INDIRECT($B$2&amp;$C$2&amp;$D$2),INDIRECT(AC$5),AC$6,サマリ_メンバ!$P$7:$P$446,$M198)))</f>
        <v>-</v>
      </c>
      <c r="AD198" s="281" t="str">
        <f ca="1">IF(ISBLANK($M198),"-",IF($C$2&amp;$D$2="当月MW","-",SUMIFS(INDIRECT($B$2&amp;$C$2&amp;$D$2),INDIRECT(AD$5),AD$6,サマリ_メンバ!$P$7:$P$446,$M198)))</f>
        <v>-</v>
      </c>
      <c r="AE198" s="281" t="str">
        <f ca="1">IF(ISBLANK($M198),"-",IF($C$2&amp;$D$2="当月MW","-",SUMIFS(INDIRECT($B$2&amp;$C$2&amp;$D$2),INDIRECT(AE$5),AE$6,サマリ_メンバ!$P$7:$P$446,$M198)))</f>
        <v>-</v>
      </c>
      <c r="AF198" s="281" t="str">
        <f ca="1">IF(ISBLANK($M198),"-",IF($C$2&amp;$D$2="当月MW","-",SUMIFS(INDIRECT($B$2&amp;$C$2&amp;$D$2),INDIRECT(AF$5),AF$6,サマリ_メンバ!$P$7:$P$446,$M198)))</f>
        <v>-</v>
      </c>
      <c r="AG198" s="281" t="str">
        <f ca="1">IF(ISBLANK($M198),"-",IF($C$2&amp;$D$2="当月MW","-",SUMIFS(INDIRECT($B$2&amp;$C$2&amp;$D$2),INDIRECT(AG$5),AG$6,サマリ_メンバ!$P$7:$P$446,$M198)))</f>
        <v>-</v>
      </c>
      <c r="AH198" s="281" t="str">
        <f ca="1">IF(ISBLANK($M198),"-",IF($C$2&amp;$D$2="当月MW","-",SUMIFS(INDIRECT($B$2&amp;$C$2&amp;$D$2),INDIRECT(AH$5),AH$6,サマリ_メンバ!$P$7:$P$446,$M198)))</f>
        <v>-</v>
      </c>
      <c r="AI198" s="60"/>
    </row>
    <row r="199" spans="1:35">
      <c r="A199" s="240">
        <f t="shared" si="16"/>
        <v>192</v>
      </c>
      <c r="B199" s="295" t="str">
        <f>IF(ISBLANK($M199),"",VLOOKUP($M199,サマリ_メンバ!$A$7:$Q$446,5,FALSE))</f>
        <v/>
      </c>
      <c r="C199" s="295" t="str">
        <f>IF(ISBLANK($M199),"",VLOOKUP($M199,サマリ_メンバ!$A$7:$Q$446,6,FALSE)&amp;"")</f>
        <v/>
      </c>
      <c r="D199" s="295" t="str">
        <f>IF(ISBLANK($M199),"",VLOOKUP($M199,サマリ_メンバ!$A$7:$Q$446,7,FALSE)&amp;"")</f>
        <v/>
      </c>
      <c r="E199" s="295" t="str">
        <f>IF(ISBLANK($M199),"",VLOOKUP($M199,サマリ_メンバ!$A$7:$Q$446,8,FALSE)&amp;"")</f>
        <v/>
      </c>
      <c r="F199" s="295" t="str">
        <f>IF(ISBLANK($M199),"",VLOOKUP($M199,サマリ_メンバ!$A$7:$Q$446,9,FALSE)&amp;"")</f>
        <v/>
      </c>
      <c r="G199" s="295" t="str">
        <f>IF(ISBLANK($M199),"",VLOOKUP($M199,サマリ_メンバ!$A$7:$Q$446,10,FALSE)&amp;"")</f>
        <v/>
      </c>
      <c r="H199" s="295" t="str">
        <f>IF(ISBLANK($M199),"",VLOOKUP($M199,サマリ_メンバ!$A$7:$Q$446,11,FALSE)&amp;"")</f>
        <v/>
      </c>
      <c r="I199" s="295" t="str">
        <f>IF(ISBLANK($M199),"",VLOOKUP($M199,サマリ_メンバ!$A$7:$Q$446,12,FALSE)&amp;"")</f>
        <v/>
      </c>
      <c r="J199" s="295" t="str">
        <f>IF(ISBLANK($M199),"",VLOOKUP($M199,サマリ_メンバ!$A$7:$Q$446,13,FALSE)&amp;"")</f>
        <v/>
      </c>
      <c r="K199" s="295" t="str">
        <f>IF(ISBLANK($M199),"",VLOOKUP($M199,サマリ_メンバ!$A$7:$Q$446,14,FALSE)&amp;"")</f>
        <v/>
      </c>
      <c r="L199" s="295" t="str">
        <f>IF(ISBLANK($M199),"",VLOOKUP($M199,サマリ_メンバ!$A$7:$Q$446,15,FALSE)&amp;"")</f>
        <v/>
      </c>
      <c r="M199" s="133"/>
      <c r="N199" s="295" t="str">
        <f>IF(ISBLANK($M199),"",VLOOKUP(M199,サマリ_メンバ!$A$7:$Q$446,17,FALSE))</f>
        <v/>
      </c>
      <c r="O199" s="72">
        <f t="shared" ca="1" si="17"/>
        <v>0</v>
      </c>
      <c r="P199" s="91"/>
      <c r="Q199" s="281" t="str">
        <f ca="1">IF(ISBLANK($M199),"-",IF($C$2&amp;$D$2="当月MW","-",SUMIFS(INDIRECT($B$2&amp;$C$2&amp;$D$2),INDIRECT(Q$5),Q$6,サマリ_メンバ!$P$7:$P$446,$M199)))</f>
        <v>-</v>
      </c>
      <c r="R199" s="281" t="str">
        <f ca="1">IF(ISBLANK($M199),"-",IF($C$2&amp;$D$2="当月MW","-",SUMIFS(INDIRECT($B$2&amp;$C$2&amp;$D$2),INDIRECT(R$5),R$6,サマリ_メンバ!$P$7:$P$446,$M199)))</f>
        <v>-</v>
      </c>
      <c r="S199" s="281" t="str">
        <f ca="1">IF(ISBLANK($M199),"-",IF($C$2&amp;$D$2="当月MW","-",SUMIFS(INDIRECT($B$2&amp;$C$2&amp;$D$2),INDIRECT(S$5),S$6,サマリ_メンバ!$P$7:$P$446,$M199)))</f>
        <v>-</v>
      </c>
      <c r="T199" s="281" t="str">
        <f ca="1">IF(ISBLANK($M199),"-",IF($C$2&amp;$D$2="当月MW","-",SUMIFS(INDIRECT($B$2&amp;$C$2&amp;$D$2),INDIRECT(T$5),T$6,サマリ_メンバ!$P$7:$P$446,$M199)))</f>
        <v>-</v>
      </c>
      <c r="U199" s="81"/>
      <c r="V199" s="281" t="str">
        <f ca="1">IF(ISBLANK($M199),"-",IF($C$2&amp;$D$2="当月MW","-",SUMIFS(INDIRECT($B$2&amp;$C$2&amp;$D$2),INDIRECT(V$5),V$6,サマリ_メンバ!$P$7:$P$446,$M199)))</f>
        <v>-</v>
      </c>
      <c r="W199" s="281" t="str">
        <f ca="1">IF(ISBLANK($M199),"-",IF($C$2&amp;$D$2="当月MW","-",SUMIFS(INDIRECT($B$2&amp;$C$2&amp;$D$2),INDIRECT(W$5),W$6,サマリ_メンバ!$P$7:$P$446,$M199)))</f>
        <v>-</v>
      </c>
      <c r="X199" s="281" t="str">
        <f ca="1">IF(ISBLANK($M199),"-",IF($C$2&amp;$D$2="当月MW","-",SUMIFS(INDIRECT($B$2&amp;$C$2&amp;$D$2),INDIRECT(X$5),X$6,サマリ_メンバ!$P$7:$P$446,$M199)))</f>
        <v>-</v>
      </c>
      <c r="Y199" s="281" t="str">
        <f ca="1">IF(ISBLANK($M199),"-",IF($C$2&amp;$D$2="当月MW","-",SUMIFS(INDIRECT($B$2&amp;$C$2&amp;$D$2),INDIRECT(Y$5),Y$6,サマリ_メンバ!$P$7:$P$446,$M199)))</f>
        <v>-</v>
      </c>
      <c r="Z199" s="281" t="str">
        <f ca="1">IF(ISBLANK($M199),"-",IF($C$2&amp;$D$2="当月MW","-",SUMIFS(INDIRECT($B$2&amp;$C$2&amp;$D$2),INDIRECT(Z$5),Z$6,サマリ_メンバ!$P$7:$P$446,$M199)))</f>
        <v>-</v>
      </c>
      <c r="AA199" s="281" t="str">
        <f ca="1">IF(ISBLANK($M199),"-",IF($C$2&amp;$D$2="当月MW","-",SUMIFS(INDIRECT($B$2&amp;$C$2&amp;$D$2),INDIRECT(AA$5),AA$6,サマリ_メンバ!$P$7:$P$446,$M199)))</f>
        <v>-</v>
      </c>
      <c r="AB199" s="281" t="str">
        <f ca="1">IF(ISBLANK($M199),"-",IF($C$2&amp;$D$2="当月MW","-",SUMIFS(INDIRECT($B$2&amp;$C$2&amp;$D$2),INDIRECT(AB$5),AB$6,サマリ_メンバ!$P$7:$P$446,$M199)))</f>
        <v>-</v>
      </c>
      <c r="AC199" s="281" t="str">
        <f ca="1">IF(ISBLANK($M199),"-",IF($C$2&amp;$D$2="当月MW","-",SUMIFS(INDIRECT($B$2&amp;$C$2&amp;$D$2),INDIRECT(AC$5),AC$6,サマリ_メンバ!$P$7:$P$446,$M199)))</f>
        <v>-</v>
      </c>
      <c r="AD199" s="281" t="str">
        <f ca="1">IF(ISBLANK($M199),"-",IF($C$2&amp;$D$2="当月MW","-",SUMIFS(INDIRECT($B$2&amp;$C$2&amp;$D$2),INDIRECT(AD$5),AD$6,サマリ_メンバ!$P$7:$P$446,$M199)))</f>
        <v>-</v>
      </c>
      <c r="AE199" s="281" t="str">
        <f ca="1">IF(ISBLANK($M199),"-",IF($C$2&amp;$D$2="当月MW","-",SUMIFS(INDIRECT($B$2&amp;$C$2&amp;$D$2),INDIRECT(AE$5),AE$6,サマリ_メンバ!$P$7:$P$446,$M199)))</f>
        <v>-</v>
      </c>
      <c r="AF199" s="281" t="str">
        <f ca="1">IF(ISBLANK($M199),"-",IF($C$2&amp;$D$2="当月MW","-",SUMIFS(INDIRECT($B$2&amp;$C$2&amp;$D$2),INDIRECT(AF$5),AF$6,サマリ_メンバ!$P$7:$P$446,$M199)))</f>
        <v>-</v>
      </c>
      <c r="AG199" s="281" t="str">
        <f ca="1">IF(ISBLANK($M199),"-",IF($C$2&amp;$D$2="当月MW","-",SUMIFS(INDIRECT($B$2&amp;$C$2&amp;$D$2),INDIRECT(AG$5),AG$6,サマリ_メンバ!$P$7:$P$446,$M199)))</f>
        <v>-</v>
      </c>
      <c r="AH199" s="281" t="str">
        <f ca="1">IF(ISBLANK($M199),"-",IF($C$2&amp;$D$2="当月MW","-",SUMIFS(INDIRECT($B$2&amp;$C$2&amp;$D$2),INDIRECT(AH$5),AH$6,サマリ_メンバ!$P$7:$P$446,$M199)))</f>
        <v>-</v>
      </c>
      <c r="AI199" s="60"/>
    </row>
    <row r="200" spans="1:35">
      <c r="A200" s="240">
        <f t="shared" ref="A200:A206" si="18">ROW()-7</f>
        <v>193</v>
      </c>
      <c r="B200" s="295" t="str">
        <f>IF(ISBLANK($M200),"",VLOOKUP($M200,サマリ_メンバ!$A$7:$Q$446,5,FALSE))</f>
        <v/>
      </c>
      <c r="C200" s="295" t="str">
        <f>IF(ISBLANK($M200),"",VLOOKUP($M200,サマリ_メンバ!$A$7:$Q$446,6,FALSE)&amp;"")</f>
        <v/>
      </c>
      <c r="D200" s="295" t="str">
        <f>IF(ISBLANK($M200),"",VLOOKUP($M200,サマリ_メンバ!$A$7:$Q$446,7,FALSE)&amp;"")</f>
        <v/>
      </c>
      <c r="E200" s="295" t="str">
        <f>IF(ISBLANK($M200),"",VLOOKUP($M200,サマリ_メンバ!$A$7:$Q$446,8,FALSE)&amp;"")</f>
        <v/>
      </c>
      <c r="F200" s="295" t="str">
        <f>IF(ISBLANK($M200),"",VLOOKUP($M200,サマリ_メンバ!$A$7:$Q$446,9,FALSE)&amp;"")</f>
        <v/>
      </c>
      <c r="G200" s="295" t="str">
        <f>IF(ISBLANK($M200),"",VLOOKUP($M200,サマリ_メンバ!$A$7:$Q$446,10,FALSE)&amp;"")</f>
        <v/>
      </c>
      <c r="H200" s="295" t="str">
        <f>IF(ISBLANK($M200),"",VLOOKUP($M200,サマリ_メンバ!$A$7:$Q$446,11,FALSE)&amp;"")</f>
        <v/>
      </c>
      <c r="I200" s="295" t="str">
        <f>IF(ISBLANK($M200),"",VLOOKUP($M200,サマリ_メンバ!$A$7:$Q$446,12,FALSE)&amp;"")</f>
        <v/>
      </c>
      <c r="J200" s="295" t="str">
        <f>IF(ISBLANK($M200),"",VLOOKUP($M200,サマリ_メンバ!$A$7:$Q$446,13,FALSE)&amp;"")</f>
        <v/>
      </c>
      <c r="K200" s="295" t="str">
        <f>IF(ISBLANK($M200),"",VLOOKUP($M200,サマリ_メンバ!$A$7:$Q$446,14,FALSE)&amp;"")</f>
        <v/>
      </c>
      <c r="L200" s="295" t="str">
        <f>IF(ISBLANK($M200),"",VLOOKUP($M200,サマリ_メンバ!$A$7:$Q$446,15,FALSE)&amp;"")</f>
        <v/>
      </c>
      <c r="M200" s="133"/>
      <c r="N200" s="295" t="str">
        <f>IF(ISBLANK($M200),"",VLOOKUP(M200,サマリ_メンバ!$A$7:$Q$446,17,FALSE))</f>
        <v/>
      </c>
      <c r="O200" s="72">
        <f t="shared" ref="O200:O206" ca="1" si="19">SUM(Q200:T200)</f>
        <v>0</v>
      </c>
      <c r="P200" s="91"/>
      <c r="Q200" s="281" t="str">
        <f ca="1">IF(ISBLANK($M200),"-",IF($C$2&amp;$D$2="当月MW","-",SUMIFS(INDIRECT($B$2&amp;$C$2&amp;$D$2),INDIRECT(Q$5),Q$6,サマリ_メンバ!$P$7:$P$446,$M200)))</f>
        <v>-</v>
      </c>
      <c r="R200" s="281" t="str">
        <f ca="1">IF(ISBLANK($M200),"-",IF($C$2&amp;$D$2="当月MW","-",SUMIFS(INDIRECT($B$2&amp;$C$2&amp;$D$2),INDIRECT(R$5),R$6,サマリ_メンバ!$P$7:$P$446,$M200)))</f>
        <v>-</v>
      </c>
      <c r="S200" s="281" t="str">
        <f ca="1">IF(ISBLANK($M200),"-",IF($C$2&amp;$D$2="当月MW","-",SUMIFS(INDIRECT($B$2&amp;$C$2&amp;$D$2),INDIRECT(S$5),S$6,サマリ_メンバ!$P$7:$P$446,$M200)))</f>
        <v>-</v>
      </c>
      <c r="T200" s="281" t="str">
        <f ca="1">IF(ISBLANK($M200),"-",IF($C$2&amp;$D$2="当月MW","-",SUMIFS(INDIRECT($B$2&amp;$C$2&amp;$D$2),INDIRECT(T$5),T$6,サマリ_メンバ!$P$7:$P$446,$M200)))</f>
        <v>-</v>
      </c>
      <c r="U200" s="81"/>
      <c r="V200" s="281" t="str">
        <f ca="1">IF(ISBLANK($M200),"-",IF($C$2&amp;$D$2="当月MW","-",SUMIFS(INDIRECT($B$2&amp;$C$2&amp;$D$2),INDIRECT(V$5),V$6,サマリ_メンバ!$P$7:$P$446,$M200)))</f>
        <v>-</v>
      </c>
      <c r="W200" s="281" t="str">
        <f ca="1">IF(ISBLANK($M200),"-",IF($C$2&amp;$D$2="当月MW","-",SUMIFS(INDIRECT($B$2&amp;$C$2&amp;$D$2),INDIRECT(W$5),W$6,サマリ_メンバ!$P$7:$P$446,$M200)))</f>
        <v>-</v>
      </c>
      <c r="X200" s="281" t="str">
        <f ca="1">IF(ISBLANK($M200),"-",IF($C$2&amp;$D$2="当月MW","-",SUMIFS(INDIRECT($B$2&amp;$C$2&amp;$D$2),INDIRECT(X$5),X$6,サマリ_メンバ!$P$7:$P$446,$M200)))</f>
        <v>-</v>
      </c>
      <c r="Y200" s="281" t="str">
        <f ca="1">IF(ISBLANK($M200),"-",IF($C$2&amp;$D$2="当月MW","-",SUMIFS(INDIRECT($B$2&amp;$C$2&amp;$D$2),INDIRECT(Y$5),Y$6,サマリ_メンバ!$P$7:$P$446,$M200)))</f>
        <v>-</v>
      </c>
      <c r="Z200" s="281" t="str">
        <f ca="1">IF(ISBLANK($M200),"-",IF($C$2&amp;$D$2="当月MW","-",SUMIFS(INDIRECT($B$2&amp;$C$2&amp;$D$2),INDIRECT(Z$5),Z$6,サマリ_メンバ!$P$7:$P$446,$M200)))</f>
        <v>-</v>
      </c>
      <c r="AA200" s="281" t="str">
        <f ca="1">IF(ISBLANK($M200),"-",IF($C$2&amp;$D$2="当月MW","-",SUMIFS(INDIRECT($B$2&amp;$C$2&amp;$D$2),INDIRECT(AA$5),AA$6,サマリ_メンバ!$P$7:$P$446,$M200)))</f>
        <v>-</v>
      </c>
      <c r="AB200" s="281" t="str">
        <f ca="1">IF(ISBLANK($M200),"-",IF($C$2&amp;$D$2="当月MW","-",SUMIFS(INDIRECT($B$2&amp;$C$2&amp;$D$2),INDIRECT(AB$5),AB$6,サマリ_メンバ!$P$7:$P$446,$M200)))</f>
        <v>-</v>
      </c>
      <c r="AC200" s="281" t="str">
        <f ca="1">IF(ISBLANK($M200),"-",IF($C$2&amp;$D$2="当月MW","-",SUMIFS(INDIRECT($B$2&amp;$C$2&amp;$D$2),INDIRECT(AC$5),AC$6,サマリ_メンバ!$P$7:$P$446,$M200)))</f>
        <v>-</v>
      </c>
      <c r="AD200" s="281" t="str">
        <f ca="1">IF(ISBLANK($M200),"-",IF($C$2&amp;$D$2="当月MW","-",SUMIFS(INDIRECT($B$2&amp;$C$2&amp;$D$2),INDIRECT(AD$5),AD$6,サマリ_メンバ!$P$7:$P$446,$M200)))</f>
        <v>-</v>
      </c>
      <c r="AE200" s="281" t="str">
        <f ca="1">IF(ISBLANK($M200),"-",IF($C$2&amp;$D$2="当月MW","-",SUMIFS(INDIRECT($B$2&amp;$C$2&amp;$D$2),INDIRECT(AE$5),AE$6,サマリ_メンバ!$P$7:$P$446,$M200)))</f>
        <v>-</v>
      </c>
      <c r="AF200" s="281" t="str">
        <f ca="1">IF(ISBLANK($M200),"-",IF($C$2&amp;$D$2="当月MW","-",SUMIFS(INDIRECT($B$2&amp;$C$2&amp;$D$2),INDIRECT(AF$5),AF$6,サマリ_メンバ!$P$7:$P$446,$M200)))</f>
        <v>-</v>
      </c>
      <c r="AG200" s="281" t="str">
        <f ca="1">IF(ISBLANK($M200),"-",IF($C$2&amp;$D$2="当月MW","-",SUMIFS(INDIRECT($B$2&amp;$C$2&amp;$D$2),INDIRECT(AG$5),AG$6,サマリ_メンバ!$P$7:$P$446,$M200)))</f>
        <v>-</v>
      </c>
      <c r="AH200" s="281" t="str">
        <f ca="1">IF(ISBLANK($M200),"-",IF($C$2&amp;$D$2="当月MW","-",SUMIFS(INDIRECT($B$2&amp;$C$2&amp;$D$2),INDIRECT(AH$5),AH$6,サマリ_メンバ!$P$7:$P$446,$M200)))</f>
        <v>-</v>
      </c>
      <c r="AI200" s="60"/>
    </row>
    <row r="201" spans="1:35">
      <c r="A201" s="240">
        <f t="shared" si="18"/>
        <v>194</v>
      </c>
      <c r="B201" s="295" t="str">
        <f>IF(ISBLANK($M201),"",VLOOKUP($M201,サマリ_メンバ!$A$7:$Q$446,5,FALSE))</f>
        <v/>
      </c>
      <c r="C201" s="295" t="str">
        <f>IF(ISBLANK($M201),"",VLOOKUP($M201,サマリ_メンバ!$A$7:$Q$446,6,FALSE)&amp;"")</f>
        <v/>
      </c>
      <c r="D201" s="295" t="str">
        <f>IF(ISBLANK($M201),"",VLOOKUP($M201,サマリ_メンバ!$A$7:$Q$446,7,FALSE)&amp;"")</f>
        <v/>
      </c>
      <c r="E201" s="295" t="str">
        <f>IF(ISBLANK($M201),"",VLOOKUP($M201,サマリ_メンバ!$A$7:$Q$446,8,FALSE)&amp;"")</f>
        <v/>
      </c>
      <c r="F201" s="295" t="str">
        <f>IF(ISBLANK($M201),"",VLOOKUP($M201,サマリ_メンバ!$A$7:$Q$446,9,FALSE)&amp;"")</f>
        <v/>
      </c>
      <c r="G201" s="295" t="str">
        <f>IF(ISBLANK($M201),"",VLOOKUP($M201,サマリ_メンバ!$A$7:$Q$446,10,FALSE)&amp;"")</f>
        <v/>
      </c>
      <c r="H201" s="295" t="str">
        <f>IF(ISBLANK($M201),"",VLOOKUP($M201,サマリ_メンバ!$A$7:$Q$446,11,FALSE)&amp;"")</f>
        <v/>
      </c>
      <c r="I201" s="295" t="str">
        <f>IF(ISBLANK($M201),"",VLOOKUP($M201,サマリ_メンバ!$A$7:$Q$446,12,FALSE)&amp;"")</f>
        <v/>
      </c>
      <c r="J201" s="295" t="str">
        <f>IF(ISBLANK($M201),"",VLOOKUP($M201,サマリ_メンバ!$A$7:$Q$446,13,FALSE)&amp;"")</f>
        <v/>
      </c>
      <c r="K201" s="295" t="str">
        <f>IF(ISBLANK($M201),"",VLOOKUP($M201,サマリ_メンバ!$A$7:$Q$446,14,FALSE)&amp;"")</f>
        <v/>
      </c>
      <c r="L201" s="295" t="str">
        <f>IF(ISBLANK($M201),"",VLOOKUP($M201,サマリ_メンバ!$A$7:$Q$446,15,FALSE)&amp;"")</f>
        <v/>
      </c>
      <c r="M201" s="133"/>
      <c r="N201" s="295" t="str">
        <f>IF(ISBLANK($M201),"",VLOOKUP(M201,サマリ_メンバ!$A$7:$Q$446,17,FALSE))</f>
        <v/>
      </c>
      <c r="O201" s="72">
        <f t="shared" ca="1" si="19"/>
        <v>0</v>
      </c>
      <c r="P201" s="91"/>
      <c r="Q201" s="281" t="str">
        <f ca="1">IF(ISBLANK($M201),"-",IF($C$2&amp;$D$2="当月MW","-",SUMIFS(INDIRECT($B$2&amp;$C$2&amp;$D$2),INDIRECT(Q$5),Q$6,サマリ_メンバ!$P$7:$P$446,$M201)))</f>
        <v>-</v>
      </c>
      <c r="R201" s="281" t="str">
        <f ca="1">IF(ISBLANK($M201),"-",IF($C$2&amp;$D$2="当月MW","-",SUMIFS(INDIRECT($B$2&amp;$C$2&amp;$D$2),INDIRECT(R$5),R$6,サマリ_メンバ!$P$7:$P$446,$M201)))</f>
        <v>-</v>
      </c>
      <c r="S201" s="281" t="str">
        <f ca="1">IF(ISBLANK($M201),"-",IF($C$2&amp;$D$2="当月MW","-",SUMIFS(INDIRECT($B$2&amp;$C$2&amp;$D$2),INDIRECT(S$5),S$6,サマリ_メンバ!$P$7:$P$446,$M201)))</f>
        <v>-</v>
      </c>
      <c r="T201" s="281" t="str">
        <f ca="1">IF(ISBLANK($M201),"-",IF($C$2&amp;$D$2="当月MW","-",SUMIFS(INDIRECT($B$2&amp;$C$2&amp;$D$2),INDIRECT(T$5),T$6,サマリ_メンバ!$P$7:$P$446,$M201)))</f>
        <v>-</v>
      </c>
      <c r="U201" s="81"/>
      <c r="V201" s="281" t="str">
        <f ca="1">IF(ISBLANK($M201),"-",IF($C$2&amp;$D$2="当月MW","-",SUMIFS(INDIRECT($B$2&amp;$C$2&amp;$D$2),INDIRECT(V$5),V$6,サマリ_メンバ!$P$7:$P$446,$M201)))</f>
        <v>-</v>
      </c>
      <c r="W201" s="281" t="str">
        <f ca="1">IF(ISBLANK($M201),"-",IF($C$2&amp;$D$2="当月MW","-",SUMIFS(INDIRECT($B$2&amp;$C$2&amp;$D$2),INDIRECT(W$5),W$6,サマリ_メンバ!$P$7:$P$446,$M201)))</f>
        <v>-</v>
      </c>
      <c r="X201" s="281" t="str">
        <f ca="1">IF(ISBLANK($M201),"-",IF($C$2&amp;$D$2="当月MW","-",SUMIFS(INDIRECT($B$2&amp;$C$2&amp;$D$2),INDIRECT(X$5),X$6,サマリ_メンバ!$P$7:$P$446,$M201)))</f>
        <v>-</v>
      </c>
      <c r="Y201" s="281" t="str">
        <f ca="1">IF(ISBLANK($M201),"-",IF($C$2&amp;$D$2="当月MW","-",SUMIFS(INDIRECT($B$2&amp;$C$2&amp;$D$2),INDIRECT(Y$5),Y$6,サマリ_メンバ!$P$7:$P$446,$M201)))</f>
        <v>-</v>
      </c>
      <c r="Z201" s="281" t="str">
        <f ca="1">IF(ISBLANK($M201),"-",IF($C$2&amp;$D$2="当月MW","-",SUMIFS(INDIRECT($B$2&amp;$C$2&amp;$D$2),INDIRECT(Z$5),Z$6,サマリ_メンバ!$P$7:$P$446,$M201)))</f>
        <v>-</v>
      </c>
      <c r="AA201" s="281" t="str">
        <f ca="1">IF(ISBLANK($M201),"-",IF($C$2&amp;$D$2="当月MW","-",SUMIFS(INDIRECT($B$2&amp;$C$2&amp;$D$2),INDIRECT(AA$5),AA$6,サマリ_メンバ!$P$7:$P$446,$M201)))</f>
        <v>-</v>
      </c>
      <c r="AB201" s="281" t="str">
        <f ca="1">IF(ISBLANK($M201),"-",IF($C$2&amp;$D$2="当月MW","-",SUMIFS(INDIRECT($B$2&amp;$C$2&amp;$D$2),INDIRECT(AB$5),AB$6,サマリ_メンバ!$P$7:$P$446,$M201)))</f>
        <v>-</v>
      </c>
      <c r="AC201" s="281" t="str">
        <f ca="1">IF(ISBLANK($M201),"-",IF($C$2&amp;$D$2="当月MW","-",SUMIFS(INDIRECT($B$2&amp;$C$2&amp;$D$2),INDIRECT(AC$5),AC$6,サマリ_メンバ!$P$7:$P$446,$M201)))</f>
        <v>-</v>
      </c>
      <c r="AD201" s="281" t="str">
        <f ca="1">IF(ISBLANK($M201),"-",IF($C$2&amp;$D$2="当月MW","-",SUMIFS(INDIRECT($B$2&amp;$C$2&amp;$D$2),INDIRECT(AD$5),AD$6,サマリ_メンバ!$P$7:$P$446,$M201)))</f>
        <v>-</v>
      </c>
      <c r="AE201" s="281" t="str">
        <f ca="1">IF(ISBLANK($M201),"-",IF($C$2&amp;$D$2="当月MW","-",SUMIFS(INDIRECT($B$2&amp;$C$2&amp;$D$2),INDIRECT(AE$5),AE$6,サマリ_メンバ!$P$7:$P$446,$M201)))</f>
        <v>-</v>
      </c>
      <c r="AF201" s="281" t="str">
        <f ca="1">IF(ISBLANK($M201),"-",IF($C$2&amp;$D$2="当月MW","-",SUMIFS(INDIRECT($B$2&amp;$C$2&amp;$D$2),INDIRECT(AF$5),AF$6,サマリ_メンバ!$P$7:$P$446,$M201)))</f>
        <v>-</v>
      </c>
      <c r="AG201" s="281" t="str">
        <f ca="1">IF(ISBLANK($M201),"-",IF($C$2&amp;$D$2="当月MW","-",SUMIFS(INDIRECT($B$2&amp;$C$2&amp;$D$2),INDIRECT(AG$5),AG$6,サマリ_メンバ!$P$7:$P$446,$M201)))</f>
        <v>-</v>
      </c>
      <c r="AH201" s="281" t="str">
        <f ca="1">IF(ISBLANK($M201),"-",IF($C$2&amp;$D$2="当月MW","-",SUMIFS(INDIRECT($B$2&amp;$C$2&amp;$D$2),INDIRECT(AH$5),AH$6,サマリ_メンバ!$P$7:$P$446,$M201)))</f>
        <v>-</v>
      </c>
      <c r="AI201" s="60"/>
    </row>
    <row r="202" spans="1:35">
      <c r="A202" s="240">
        <f t="shared" si="18"/>
        <v>195</v>
      </c>
      <c r="B202" s="295" t="str">
        <f>IF(ISBLANK($M202),"",VLOOKUP($M202,サマリ_メンバ!$A$7:$Q$446,5,FALSE))</f>
        <v/>
      </c>
      <c r="C202" s="295" t="str">
        <f>IF(ISBLANK($M202),"",VLOOKUP($M202,サマリ_メンバ!$A$7:$Q$446,6,FALSE)&amp;"")</f>
        <v/>
      </c>
      <c r="D202" s="295" t="str">
        <f>IF(ISBLANK($M202),"",VLOOKUP($M202,サマリ_メンバ!$A$7:$Q$446,7,FALSE)&amp;"")</f>
        <v/>
      </c>
      <c r="E202" s="295" t="str">
        <f>IF(ISBLANK($M202),"",VLOOKUP($M202,サマリ_メンバ!$A$7:$Q$446,8,FALSE)&amp;"")</f>
        <v/>
      </c>
      <c r="F202" s="295" t="str">
        <f>IF(ISBLANK($M202),"",VLOOKUP($M202,サマリ_メンバ!$A$7:$Q$446,9,FALSE)&amp;"")</f>
        <v/>
      </c>
      <c r="G202" s="295" t="str">
        <f>IF(ISBLANK($M202),"",VLOOKUP($M202,サマリ_メンバ!$A$7:$Q$446,10,FALSE)&amp;"")</f>
        <v/>
      </c>
      <c r="H202" s="295" t="str">
        <f>IF(ISBLANK($M202),"",VLOOKUP($M202,サマリ_メンバ!$A$7:$Q$446,11,FALSE)&amp;"")</f>
        <v/>
      </c>
      <c r="I202" s="295" t="str">
        <f>IF(ISBLANK($M202),"",VLOOKUP($M202,サマリ_メンバ!$A$7:$Q$446,12,FALSE)&amp;"")</f>
        <v/>
      </c>
      <c r="J202" s="295" t="str">
        <f>IF(ISBLANK($M202),"",VLOOKUP($M202,サマリ_メンバ!$A$7:$Q$446,13,FALSE)&amp;"")</f>
        <v/>
      </c>
      <c r="K202" s="295" t="str">
        <f>IF(ISBLANK($M202),"",VLOOKUP($M202,サマリ_メンバ!$A$7:$Q$446,14,FALSE)&amp;"")</f>
        <v/>
      </c>
      <c r="L202" s="295" t="str">
        <f>IF(ISBLANK($M202),"",VLOOKUP($M202,サマリ_メンバ!$A$7:$Q$446,15,FALSE)&amp;"")</f>
        <v/>
      </c>
      <c r="M202" s="133"/>
      <c r="N202" s="295" t="str">
        <f>IF(ISBLANK($M202),"",VLOOKUP(M202,サマリ_メンバ!$A$7:$Q$446,17,FALSE))</f>
        <v/>
      </c>
      <c r="O202" s="72">
        <f t="shared" ca="1" si="19"/>
        <v>0</v>
      </c>
      <c r="P202" s="91"/>
      <c r="Q202" s="281" t="str">
        <f ca="1">IF(ISBLANK($M202),"-",IF($C$2&amp;$D$2="当月MW","-",SUMIFS(INDIRECT($B$2&amp;$C$2&amp;$D$2),INDIRECT(Q$5),Q$6,サマリ_メンバ!$P$7:$P$446,$M202)))</f>
        <v>-</v>
      </c>
      <c r="R202" s="281" t="str">
        <f ca="1">IF(ISBLANK($M202),"-",IF($C$2&amp;$D$2="当月MW","-",SUMIFS(INDIRECT($B$2&amp;$C$2&amp;$D$2),INDIRECT(R$5),R$6,サマリ_メンバ!$P$7:$P$446,$M202)))</f>
        <v>-</v>
      </c>
      <c r="S202" s="281" t="str">
        <f ca="1">IF(ISBLANK($M202),"-",IF($C$2&amp;$D$2="当月MW","-",SUMIFS(INDIRECT($B$2&amp;$C$2&amp;$D$2),INDIRECT(S$5),S$6,サマリ_メンバ!$P$7:$P$446,$M202)))</f>
        <v>-</v>
      </c>
      <c r="T202" s="281" t="str">
        <f ca="1">IF(ISBLANK($M202),"-",IF($C$2&amp;$D$2="当月MW","-",SUMIFS(INDIRECT($B$2&amp;$C$2&amp;$D$2),INDIRECT(T$5),T$6,サマリ_メンバ!$P$7:$P$446,$M202)))</f>
        <v>-</v>
      </c>
      <c r="U202" s="81"/>
      <c r="V202" s="281" t="str">
        <f ca="1">IF(ISBLANK($M202),"-",IF($C$2&amp;$D$2="当月MW","-",SUMIFS(INDIRECT($B$2&amp;$C$2&amp;$D$2),INDIRECT(V$5),V$6,サマリ_メンバ!$P$7:$P$446,$M202)))</f>
        <v>-</v>
      </c>
      <c r="W202" s="281" t="str">
        <f ca="1">IF(ISBLANK($M202),"-",IF($C$2&amp;$D$2="当月MW","-",SUMIFS(INDIRECT($B$2&amp;$C$2&amp;$D$2),INDIRECT(W$5),W$6,サマリ_メンバ!$P$7:$P$446,$M202)))</f>
        <v>-</v>
      </c>
      <c r="X202" s="281" t="str">
        <f ca="1">IF(ISBLANK($M202),"-",IF($C$2&amp;$D$2="当月MW","-",SUMIFS(INDIRECT($B$2&amp;$C$2&amp;$D$2),INDIRECT(X$5),X$6,サマリ_メンバ!$P$7:$P$446,$M202)))</f>
        <v>-</v>
      </c>
      <c r="Y202" s="281" t="str">
        <f ca="1">IF(ISBLANK($M202),"-",IF($C$2&amp;$D$2="当月MW","-",SUMIFS(INDIRECT($B$2&amp;$C$2&amp;$D$2),INDIRECT(Y$5),Y$6,サマリ_メンバ!$P$7:$P$446,$M202)))</f>
        <v>-</v>
      </c>
      <c r="Z202" s="281" t="str">
        <f ca="1">IF(ISBLANK($M202),"-",IF($C$2&amp;$D$2="当月MW","-",SUMIFS(INDIRECT($B$2&amp;$C$2&amp;$D$2),INDIRECT(Z$5),Z$6,サマリ_メンバ!$P$7:$P$446,$M202)))</f>
        <v>-</v>
      </c>
      <c r="AA202" s="281" t="str">
        <f ca="1">IF(ISBLANK($M202),"-",IF($C$2&amp;$D$2="当月MW","-",SUMIFS(INDIRECT($B$2&amp;$C$2&amp;$D$2),INDIRECT(AA$5),AA$6,サマリ_メンバ!$P$7:$P$446,$M202)))</f>
        <v>-</v>
      </c>
      <c r="AB202" s="281" t="str">
        <f ca="1">IF(ISBLANK($M202),"-",IF($C$2&amp;$D$2="当月MW","-",SUMIFS(INDIRECT($B$2&amp;$C$2&amp;$D$2),INDIRECT(AB$5),AB$6,サマリ_メンバ!$P$7:$P$446,$M202)))</f>
        <v>-</v>
      </c>
      <c r="AC202" s="281" t="str">
        <f ca="1">IF(ISBLANK($M202),"-",IF($C$2&amp;$D$2="当月MW","-",SUMIFS(INDIRECT($B$2&amp;$C$2&amp;$D$2),INDIRECT(AC$5),AC$6,サマリ_メンバ!$P$7:$P$446,$M202)))</f>
        <v>-</v>
      </c>
      <c r="AD202" s="281" t="str">
        <f ca="1">IF(ISBLANK($M202),"-",IF($C$2&amp;$D$2="当月MW","-",SUMIFS(INDIRECT($B$2&amp;$C$2&amp;$D$2),INDIRECT(AD$5),AD$6,サマリ_メンバ!$P$7:$P$446,$M202)))</f>
        <v>-</v>
      </c>
      <c r="AE202" s="281" t="str">
        <f ca="1">IF(ISBLANK($M202),"-",IF($C$2&amp;$D$2="当月MW","-",SUMIFS(INDIRECT($B$2&amp;$C$2&amp;$D$2),INDIRECT(AE$5),AE$6,サマリ_メンバ!$P$7:$P$446,$M202)))</f>
        <v>-</v>
      </c>
      <c r="AF202" s="281" t="str">
        <f ca="1">IF(ISBLANK($M202),"-",IF($C$2&amp;$D$2="当月MW","-",SUMIFS(INDIRECT($B$2&amp;$C$2&amp;$D$2),INDIRECT(AF$5),AF$6,サマリ_メンバ!$P$7:$P$446,$M202)))</f>
        <v>-</v>
      </c>
      <c r="AG202" s="281" t="str">
        <f ca="1">IF(ISBLANK($M202),"-",IF($C$2&amp;$D$2="当月MW","-",SUMIFS(INDIRECT($B$2&amp;$C$2&amp;$D$2),INDIRECT(AG$5),AG$6,サマリ_メンバ!$P$7:$P$446,$M202)))</f>
        <v>-</v>
      </c>
      <c r="AH202" s="281" t="str">
        <f ca="1">IF(ISBLANK($M202),"-",IF($C$2&amp;$D$2="当月MW","-",SUMIFS(INDIRECT($B$2&amp;$C$2&amp;$D$2),INDIRECT(AH$5),AH$6,サマリ_メンバ!$P$7:$P$446,$M202)))</f>
        <v>-</v>
      </c>
      <c r="AI202" s="60"/>
    </row>
    <row r="203" spans="1:35">
      <c r="A203" s="240">
        <f t="shared" si="18"/>
        <v>196</v>
      </c>
      <c r="B203" s="295" t="str">
        <f>IF(ISBLANK($M203),"",VLOOKUP($M203,サマリ_メンバ!$A$7:$Q$446,5,FALSE))</f>
        <v/>
      </c>
      <c r="C203" s="295" t="str">
        <f>IF(ISBLANK($M203),"",VLOOKUP($M203,サマリ_メンバ!$A$7:$Q$446,6,FALSE)&amp;"")</f>
        <v/>
      </c>
      <c r="D203" s="295" t="str">
        <f>IF(ISBLANK($M203),"",VLOOKUP($M203,サマリ_メンバ!$A$7:$Q$446,7,FALSE)&amp;"")</f>
        <v/>
      </c>
      <c r="E203" s="295" t="str">
        <f>IF(ISBLANK($M203),"",VLOOKUP($M203,サマリ_メンバ!$A$7:$Q$446,8,FALSE)&amp;"")</f>
        <v/>
      </c>
      <c r="F203" s="295" t="str">
        <f>IF(ISBLANK($M203),"",VLOOKUP($M203,サマリ_メンバ!$A$7:$Q$446,9,FALSE)&amp;"")</f>
        <v/>
      </c>
      <c r="G203" s="295" t="str">
        <f>IF(ISBLANK($M203),"",VLOOKUP($M203,サマリ_メンバ!$A$7:$Q$446,10,FALSE)&amp;"")</f>
        <v/>
      </c>
      <c r="H203" s="295" t="str">
        <f>IF(ISBLANK($M203),"",VLOOKUP($M203,サマリ_メンバ!$A$7:$Q$446,11,FALSE)&amp;"")</f>
        <v/>
      </c>
      <c r="I203" s="295" t="str">
        <f>IF(ISBLANK($M203),"",VLOOKUP($M203,サマリ_メンバ!$A$7:$Q$446,12,FALSE)&amp;"")</f>
        <v/>
      </c>
      <c r="J203" s="295" t="str">
        <f>IF(ISBLANK($M203),"",VLOOKUP($M203,サマリ_メンバ!$A$7:$Q$446,13,FALSE)&amp;"")</f>
        <v/>
      </c>
      <c r="K203" s="295" t="str">
        <f>IF(ISBLANK($M203),"",VLOOKUP($M203,サマリ_メンバ!$A$7:$Q$446,14,FALSE)&amp;"")</f>
        <v/>
      </c>
      <c r="L203" s="295" t="str">
        <f>IF(ISBLANK($M203),"",VLOOKUP($M203,サマリ_メンバ!$A$7:$Q$446,15,FALSE)&amp;"")</f>
        <v/>
      </c>
      <c r="M203" s="133"/>
      <c r="N203" s="295" t="str">
        <f>IF(ISBLANK($M203),"",VLOOKUP(M203,サマリ_メンバ!$A$7:$Q$446,17,FALSE))</f>
        <v/>
      </c>
      <c r="O203" s="72">
        <f t="shared" ca="1" si="19"/>
        <v>0</v>
      </c>
      <c r="P203" s="91"/>
      <c r="Q203" s="281" t="str">
        <f ca="1">IF(ISBLANK($M203),"-",IF($C$2&amp;$D$2="当月MW","-",SUMIFS(INDIRECT($B$2&amp;$C$2&amp;$D$2),INDIRECT(Q$5),Q$6,サマリ_メンバ!$P$7:$P$446,$M203)))</f>
        <v>-</v>
      </c>
      <c r="R203" s="281" t="str">
        <f ca="1">IF(ISBLANK($M203),"-",IF($C$2&amp;$D$2="当月MW","-",SUMIFS(INDIRECT($B$2&amp;$C$2&amp;$D$2),INDIRECT(R$5),R$6,サマリ_メンバ!$P$7:$P$446,$M203)))</f>
        <v>-</v>
      </c>
      <c r="S203" s="281" t="str">
        <f ca="1">IF(ISBLANK($M203),"-",IF($C$2&amp;$D$2="当月MW","-",SUMIFS(INDIRECT($B$2&amp;$C$2&amp;$D$2),INDIRECT(S$5),S$6,サマリ_メンバ!$P$7:$P$446,$M203)))</f>
        <v>-</v>
      </c>
      <c r="T203" s="281" t="str">
        <f ca="1">IF(ISBLANK($M203),"-",IF($C$2&amp;$D$2="当月MW","-",SUMIFS(INDIRECT($B$2&amp;$C$2&amp;$D$2),INDIRECT(T$5),T$6,サマリ_メンバ!$P$7:$P$446,$M203)))</f>
        <v>-</v>
      </c>
      <c r="U203" s="81"/>
      <c r="V203" s="281" t="str">
        <f ca="1">IF(ISBLANK($M203),"-",IF($C$2&amp;$D$2="当月MW","-",SUMIFS(INDIRECT($B$2&amp;$C$2&amp;$D$2),INDIRECT(V$5),V$6,サマリ_メンバ!$P$7:$P$446,$M203)))</f>
        <v>-</v>
      </c>
      <c r="W203" s="281" t="str">
        <f ca="1">IF(ISBLANK($M203),"-",IF($C$2&amp;$D$2="当月MW","-",SUMIFS(INDIRECT($B$2&amp;$C$2&amp;$D$2),INDIRECT(W$5),W$6,サマリ_メンバ!$P$7:$P$446,$M203)))</f>
        <v>-</v>
      </c>
      <c r="X203" s="281" t="str">
        <f ca="1">IF(ISBLANK($M203),"-",IF($C$2&amp;$D$2="当月MW","-",SUMIFS(INDIRECT($B$2&amp;$C$2&amp;$D$2),INDIRECT(X$5),X$6,サマリ_メンバ!$P$7:$P$446,$M203)))</f>
        <v>-</v>
      </c>
      <c r="Y203" s="281" t="str">
        <f ca="1">IF(ISBLANK($M203),"-",IF($C$2&amp;$D$2="当月MW","-",SUMIFS(INDIRECT($B$2&amp;$C$2&amp;$D$2),INDIRECT(Y$5),Y$6,サマリ_メンバ!$P$7:$P$446,$M203)))</f>
        <v>-</v>
      </c>
      <c r="Z203" s="281" t="str">
        <f ca="1">IF(ISBLANK($M203),"-",IF($C$2&amp;$D$2="当月MW","-",SUMIFS(INDIRECT($B$2&amp;$C$2&amp;$D$2),INDIRECT(Z$5),Z$6,サマリ_メンバ!$P$7:$P$446,$M203)))</f>
        <v>-</v>
      </c>
      <c r="AA203" s="281" t="str">
        <f ca="1">IF(ISBLANK($M203),"-",IF($C$2&amp;$D$2="当月MW","-",SUMIFS(INDIRECT($B$2&amp;$C$2&amp;$D$2),INDIRECT(AA$5),AA$6,サマリ_メンバ!$P$7:$P$446,$M203)))</f>
        <v>-</v>
      </c>
      <c r="AB203" s="281" t="str">
        <f ca="1">IF(ISBLANK($M203),"-",IF($C$2&amp;$D$2="当月MW","-",SUMIFS(INDIRECT($B$2&amp;$C$2&amp;$D$2),INDIRECT(AB$5),AB$6,サマリ_メンバ!$P$7:$P$446,$M203)))</f>
        <v>-</v>
      </c>
      <c r="AC203" s="281" t="str">
        <f ca="1">IF(ISBLANK($M203),"-",IF($C$2&amp;$D$2="当月MW","-",SUMIFS(INDIRECT($B$2&amp;$C$2&amp;$D$2),INDIRECT(AC$5),AC$6,サマリ_メンバ!$P$7:$P$446,$M203)))</f>
        <v>-</v>
      </c>
      <c r="AD203" s="281" t="str">
        <f ca="1">IF(ISBLANK($M203),"-",IF($C$2&amp;$D$2="当月MW","-",SUMIFS(INDIRECT($B$2&amp;$C$2&amp;$D$2),INDIRECT(AD$5),AD$6,サマリ_メンバ!$P$7:$P$446,$M203)))</f>
        <v>-</v>
      </c>
      <c r="AE203" s="281" t="str">
        <f ca="1">IF(ISBLANK($M203),"-",IF($C$2&amp;$D$2="当月MW","-",SUMIFS(INDIRECT($B$2&amp;$C$2&amp;$D$2),INDIRECT(AE$5),AE$6,サマリ_メンバ!$P$7:$P$446,$M203)))</f>
        <v>-</v>
      </c>
      <c r="AF203" s="281" t="str">
        <f ca="1">IF(ISBLANK($M203),"-",IF($C$2&amp;$D$2="当月MW","-",SUMIFS(INDIRECT($B$2&amp;$C$2&amp;$D$2),INDIRECT(AF$5),AF$6,サマリ_メンバ!$P$7:$P$446,$M203)))</f>
        <v>-</v>
      </c>
      <c r="AG203" s="281" t="str">
        <f ca="1">IF(ISBLANK($M203),"-",IF($C$2&amp;$D$2="当月MW","-",SUMIFS(INDIRECT($B$2&amp;$C$2&amp;$D$2),INDIRECT(AG$5),AG$6,サマリ_メンバ!$P$7:$P$446,$M203)))</f>
        <v>-</v>
      </c>
      <c r="AH203" s="281" t="str">
        <f ca="1">IF(ISBLANK($M203),"-",IF($C$2&amp;$D$2="当月MW","-",SUMIFS(INDIRECT($B$2&amp;$C$2&amp;$D$2),INDIRECT(AH$5),AH$6,サマリ_メンバ!$P$7:$P$446,$M203)))</f>
        <v>-</v>
      </c>
      <c r="AI203" s="60"/>
    </row>
    <row r="204" spans="1:35">
      <c r="A204" s="240">
        <f t="shared" si="18"/>
        <v>197</v>
      </c>
      <c r="B204" s="295" t="str">
        <f>IF(ISBLANK($M204),"",VLOOKUP($M204,サマリ_メンバ!$A$7:$Q$446,5,FALSE))</f>
        <v/>
      </c>
      <c r="C204" s="295" t="str">
        <f>IF(ISBLANK($M204),"",VLOOKUP($M204,サマリ_メンバ!$A$7:$Q$446,6,FALSE)&amp;"")</f>
        <v/>
      </c>
      <c r="D204" s="295" t="str">
        <f>IF(ISBLANK($M204),"",VLOOKUP($M204,サマリ_メンバ!$A$7:$Q$446,7,FALSE)&amp;"")</f>
        <v/>
      </c>
      <c r="E204" s="295" t="str">
        <f>IF(ISBLANK($M204),"",VLOOKUP($M204,サマリ_メンバ!$A$7:$Q$446,8,FALSE)&amp;"")</f>
        <v/>
      </c>
      <c r="F204" s="295" t="str">
        <f>IF(ISBLANK($M204),"",VLOOKUP($M204,サマリ_メンバ!$A$7:$Q$446,9,FALSE)&amp;"")</f>
        <v/>
      </c>
      <c r="G204" s="295" t="str">
        <f>IF(ISBLANK($M204),"",VLOOKUP($M204,サマリ_メンバ!$A$7:$Q$446,10,FALSE)&amp;"")</f>
        <v/>
      </c>
      <c r="H204" s="295" t="str">
        <f>IF(ISBLANK($M204),"",VLOOKUP($M204,サマリ_メンバ!$A$7:$Q$446,11,FALSE)&amp;"")</f>
        <v/>
      </c>
      <c r="I204" s="295" t="str">
        <f>IF(ISBLANK($M204),"",VLOOKUP($M204,サマリ_メンバ!$A$7:$Q$446,12,FALSE)&amp;"")</f>
        <v/>
      </c>
      <c r="J204" s="295" t="str">
        <f>IF(ISBLANK($M204),"",VLOOKUP($M204,サマリ_メンバ!$A$7:$Q$446,13,FALSE)&amp;"")</f>
        <v/>
      </c>
      <c r="K204" s="295" t="str">
        <f>IF(ISBLANK($M204),"",VLOOKUP($M204,サマリ_メンバ!$A$7:$Q$446,14,FALSE)&amp;"")</f>
        <v/>
      </c>
      <c r="L204" s="295" t="str">
        <f>IF(ISBLANK($M204),"",VLOOKUP($M204,サマリ_メンバ!$A$7:$Q$446,15,FALSE)&amp;"")</f>
        <v/>
      </c>
      <c r="M204" s="133"/>
      <c r="N204" s="295" t="str">
        <f>IF(ISBLANK($M204),"",VLOOKUP(M204,サマリ_メンバ!$A$7:$Q$446,17,FALSE))</f>
        <v/>
      </c>
      <c r="O204" s="72">
        <f t="shared" ca="1" si="19"/>
        <v>0</v>
      </c>
      <c r="P204" s="91"/>
      <c r="Q204" s="281" t="str">
        <f ca="1">IF(ISBLANK($M204),"-",IF($C$2&amp;$D$2="当月MW","-",SUMIFS(INDIRECT($B$2&amp;$C$2&amp;$D$2),INDIRECT(Q$5),Q$6,サマリ_メンバ!$P$7:$P$446,$M204)))</f>
        <v>-</v>
      </c>
      <c r="R204" s="281" t="str">
        <f ca="1">IF(ISBLANK($M204),"-",IF($C$2&amp;$D$2="当月MW","-",SUMIFS(INDIRECT($B$2&amp;$C$2&amp;$D$2),INDIRECT(R$5),R$6,サマリ_メンバ!$P$7:$P$446,$M204)))</f>
        <v>-</v>
      </c>
      <c r="S204" s="281" t="str">
        <f ca="1">IF(ISBLANK($M204),"-",IF($C$2&amp;$D$2="当月MW","-",SUMIFS(INDIRECT($B$2&amp;$C$2&amp;$D$2),INDIRECT(S$5),S$6,サマリ_メンバ!$P$7:$P$446,$M204)))</f>
        <v>-</v>
      </c>
      <c r="T204" s="281" t="str">
        <f ca="1">IF(ISBLANK($M204),"-",IF($C$2&amp;$D$2="当月MW","-",SUMIFS(INDIRECT($B$2&amp;$C$2&amp;$D$2),INDIRECT(T$5),T$6,サマリ_メンバ!$P$7:$P$446,$M204)))</f>
        <v>-</v>
      </c>
      <c r="U204" s="81"/>
      <c r="V204" s="281" t="str">
        <f ca="1">IF(ISBLANK($M204),"-",IF($C$2&amp;$D$2="当月MW","-",SUMIFS(INDIRECT($B$2&amp;$C$2&amp;$D$2),INDIRECT(V$5),V$6,サマリ_メンバ!$P$7:$P$446,$M204)))</f>
        <v>-</v>
      </c>
      <c r="W204" s="281" t="str">
        <f ca="1">IF(ISBLANK($M204),"-",IF($C$2&amp;$D$2="当月MW","-",SUMIFS(INDIRECT($B$2&amp;$C$2&amp;$D$2),INDIRECT(W$5),W$6,サマリ_メンバ!$P$7:$P$446,$M204)))</f>
        <v>-</v>
      </c>
      <c r="X204" s="281" t="str">
        <f ca="1">IF(ISBLANK($M204),"-",IF($C$2&amp;$D$2="当月MW","-",SUMIFS(INDIRECT($B$2&amp;$C$2&amp;$D$2),INDIRECT(X$5),X$6,サマリ_メンバ!$P$7:$P$446,$M204)))</f>
        <v>-</v>
      </c>
      <c r="Y204" s="281" t="str">
        <f ca="1">IF(ISBLANK($M204),"-",IF($C$2&amp;$D$2="当月MW","-",SUMIFS(INDIRECT($B$2&amp;$C$2&amp;$D$2),INDIRECT(Y$5),Y$6,サマリ_メンバ!$P$7:$P$446,$M204)))</f>
        <v>-</v>
      </c>
      <c r="Z204" s="281" t="str">
        <f ca="1">IF(ISBLANK($M204),"-",IF($C$2&amp;$D$2="当月MW","-",SUMIFS(INDIRECT($B$2&amp;$C$2&amp;$D$2),INDIRECT(Z$5),Z$6,サマリ_メンバ!$P$7:$P$446,$M204)))</f>
        <v>-</v>
      </c>
      <c r="AA204" s="281" t="str">
        <f ca="1">IF(ISBLANK($M204),"-",IF($C$2&amp;$D$2="当月MW","-",SUMIFS(INDIRECT($B$2&amp;$C$2&amp;$D$2),INDIRECT(AA$5),AA$6,サマリ_メンバ!$P$7:$P$446,$M204)))</f>
        <v>-</v>
      </c>
      <c r="AB204" s="281" t="str">
        <f ca="1">IF(ISBLANK($M204),"-",IF($C$2&amp;$D$2="当月MW","-",SUMIFS(INDIRECT($B$2&amp;$C$2&amp;$D$2),INDIRECT(AB$5),AB$6,サマリ_メンバ!$P$7:$P$446,$M204)))</f>
        <v>-</v>
      </c>
      <c r="AC204" s="281" t="str">
        <f ca="1">IF(ISBLANK($M204),"-",IF($C$2&amp;$D$2="当月MW","-",SUMIFS(INDIRECT($B$2&amp;$C$2&amp;$D$2),INDIRECT(AC$5),AC$6,サマリ_メンバ!$P$7:$P$446,$M204)))</f>
        <v>-</v>
      </c>
      <c r="AD204" s="281" t="str">
        <f ca="1">IF(ISBLANK($M204),"-",IF($C$2&amp;$D$2="当月MW","-",SUMIFS(INDIRECT($B$2&amp;$C$2&amp;$D$2),INDIRECT(AD$5),AD$6,サマリ_メンバ!$P$7:$P$446,$M204)))</f>
        <v>-</v>
      </c>
      <c r="AE204" s="281" t="str">
        <f ca="1">IF(ISBLANK($M204),"-",IF($C$2&amp;$D$2="当月MW","-",SUMIFS(INDIRECT($B$2&amp;$C$2&amp;$D$2),INDIRECT(AE$5),AE$6,サマリ_メンバ!$P$7:$P$446,$M204)))</f>
        <v>-</v>
      </c>
      <c r="AF204" s="281" t="str">
        <f ca="1">IF(ISBLANK($M204),"-",IF($C$2&amp;$D$2="当月MW","-",SUMIFS(INDIRECT($B$2&amp;$C$2&amp;$D$2),INDIRECT(AF$5),AF$6,サマリ_メンバ!$P$7:$P$446,$M204)))</f>
        <v>-</v>
      </c>
      <c r="AG204" s="281" t="str">
        <f ca="1">IF(ISBLANK($M204),"-",IF($C$2&amp;$D$2="当月MW","-",SUMIFS(INDIRECT($B$2&amp;$C$2&amp;$D$2),INDIRECT(AG$5),AG$6,サマリ_メンバ!$P$7:$P$446,$M204)))</f>
        <v>-</v>
      </c>
      <c r="AH204" s="281" t="str">
        <f ca="1">IF(ISBLANK($M204),"-",IF($C$2&amp;$D$2="当月MW","-",SUMIFS(INDIRECT($B$2&amp;$C$2&amp;$D$2),INDIRECT(AH$5),AH$6,サマリ_メンバ!$P$7:$P$446,$M204)))</f>
        <v>-</v>
      </c>
      <c r="AI204" s="60"/>
    </row>
    <row r="205" spans="1:35">
      <c r="A205" s="240">
        <f t="shared" si="18"/>
        <v>198</v>
      </c>
      <c r="B205" s="295" t="str">
        <f>IF(ISBLANK($M205),"",VLOOKUP($M205,サマリ_メンバ!$A$7:$Q$446,5,FALSE))</f>
        <v/>
      </c>
      <c r="C205" s="295" t="str">
        <f>IF(ISBLANK($M205),"",VLOOKUP($M205,サマリ_メンバ!$A$7:$Q$446,6,FALSE)&amp;"")</f>
        <v/>
      </c>
      <c r="D205" s="295" t="str">
        <f>IF(ISBLANK($M205),"",VLOOKUP($M205,サマリ_メンバ!$A$7:$Q$446,7,FALSE)&amp;"")</f>
        <v/>
      </c>
      <c r="E205" s="295" t="str">
        <f>IF(ISBLANK($M205),"",VLOOKUP($M205,サマリ_メンバ!$A$7:$Q$446,8,FALSE)&amp;"")</f>
        <v/>
      </c>
      <c r="F205" s="295" t="str">
        <f>IF(ISBLANK($M205),"",VLOOKUP($M205,サマリ_メンバ!$A$7:$Q$446,9,FALSE)&amp;"")</f>
        <v/>
      </c>
      <c r="G205" s="295" t="str">
        <f>IF(ISBLANK($M205),"",VLOOKUP($M205,サマリ_メンバ!$A$7:$Q$446,10,FALSE)&amp;"")</f>
        <v/>
      </c>
      <c r="H205" s="295" t="str">
        <f>IF(ISBLANK($M205),"",VLOOKUP($M205,サマリ_メンバ!$A$7:$Q$446,11,FALSE)&amp;"")</f>
        <v/>
      </c>
      <c r="I205" s="295" t="str">
        <f>IF(ISBLANK($M205),"",VLOOKUP($M205,サマリ_メンバ!$A$7:$Q$446,12,FALSE)&amp;"")</f>
        <v/>
      </c>
      <c r="J205" s="295" t="str">
        <f>IF(ISBLANK($M205),"",VLOOKUP($M205,サマリ_メンバ!$A$7:$Q$446,13,FALSE)&amp;"")</f>
        <v/>
      </c>
      <c r="K205" s="295" t="str">
        <f>IF(ISBLANK($M205),"",VLOOKUP($M205,サマリ_メンバ!$A$7:$Q$446,14,FALSE)&amp;"")</f>
        <v/>
      </c>
      <c r="L205" s="295" t="str">
        <f>IF(ISBLANK($M205),"",VLOOKUP($M205,サマリ_メンバ!$A$7:$Q$446,15,FALSE)&amp;"")</f>
        <v/>
      </c>
      <c r="M205" s="133"/>
      <c r="N205" s="295" t="str">
        <f>IF(ISBLANK($M205),"",VLOOKUP(M205,サマリ_メンバ!$A$7:$Q$446,17,FALSE))</f>
        <v/>
      </c>
      <c r="O205" s="72">
        <f t="shared" ca="1" si="19"/>
        <v>0</v>
      </c>
      <c r="P205" s="91"/>
      <c r="Q205" s="281" t="str">
        <f ca="1">IF(ISBLANK($M205),"-",IF($C$2&amp;$D$2="当月MW","-",SUMIFS(INDIRECT($B$2&amp;$C$2&amp;$D$2),INDIRECT(Q$5),Q$6,サマリ_メンバ!$P$7:$P$446,$M205)))</f>
        <v>-</v>
      </c>
      <c r="R205" s="281" t="str">
        <f ca="1">IF(ISBLANK($M205),"-",IF($C$2&amp;$D$2="当月MW","-",SUMIFS(INDIRECT($B$2&amp;$C$2&amp;$D$2),INDIRECT(R$5),R$6,サマリ_メンバ!$P$7:$P$446,$M205)))</f>
        <v>-</v>
      </c>
      <c r="S205" s="281" t="str">
        <f ca="1">IF(ISBLANK($M205),"-",IF($C$2&amp;$D$2="当月MW","-",SUMIFS(INDIRECT($B$2&amp;$C$2&amp;$D$2),INDIRECT(S$5),S$6,サマリ_メンバ!$P$7:$P$446,$M205)))</f>
        <v>-</v>
      </c>
      <c r="T205" s="281" t="str">
        <f ca="1">IF(ISBLANK($M205),"-",IF($C$2&amp;$D$2="当月MW","-",SUMIFS(INDIRECT($B$2&amp;$C$2&amp;$D$2),INDIRECT(T$5),T$6,サマリ_メンバ!$P$7:$P$446,$M205)))</f>
        <v>-</v>
      </c>
      <c r="U205" s="81"/>
      <c r="V205" s="281" t="str">
        <f ca="1">IF(ISBLANK($M205),"-",IF($C$2&amp;$D$2="当月MW","-",SUMIFS(INDIRECT($B$2&amp;$C$2&amp;$D$2),INDIRECT(V$5),V$6,サマリ_メンバ!$P$7:$P$446,$M205)))</f>
        <v>-</v>
      </c>
      <c r="W205" s="281" t="str">
        <f ca="1">IF(ISBLANK($M205),"-",IF($C$2&amp;$D$2="当月MW","-",SUMIFS(INDIRECT($B$2&amp;$C$2&amp;$D$2),INDIRECT(W$5),W$6,サマリ_メンバ!$P$7:$P$446,$M205)))</f>
        <v>-</v>
      </c>
      <c r="X205" s="281" t="str">
        <f ca="1">IF(ISBLANK($M205),"-",IF($C$2&amp;$D$2="当月MW","-",SUMIFS(INDIRECT($B$2&amp;$C$2&amp;$D$2),INDIRECT(X$5),X$6,サマリ_メンバ!$P$7:$P$446,$M205)))</f>
        <v>-</v>
      </c>
      <c r="Y205" s="281" t="str">
        <f ca="1">IF(ISBLANK($M205),"-",IF($C$2&amp;$D$2="当月MW","-",SUMIFS(INDIRECT($B$2&amp;$C$2&amp;$D$2),INDIRECT(Y$5),Y$6,サマリ_メンバ!$P$7:$P$446,$M205)))</f>
        <v>-</v>
      </c>
      <c r="Z205" s="281" t="str">
        <f ca="1">IF(ISBLANK($M205),"-",IF($C$2&amp;$D$2="当月MW","-",SUMIFS(INDIRECT($B$2&amp;$C$2&amp;$D$2),INDIRECT(Z$5),Z$6,サマリ_メンバ!$P$7:$P$446,$M205)))</f>
        <v>-</v>
      </c>
      <c r="AA205" s="281" t="str">
        <f ca="1">IF(ISBLANK($M205),"-",IF($C$2&amp;$D$2="当月MW","-",SUMIFS(INDIRECT($B$2&amp;$C$2&amp;$D$2),INDIRECT(AA$5),AA$6,サマリ_メンバ!$P$7:$P$446,$M205)))</f>
        <v>-</v>
      </c>
      <c r="AB205" s="281" t="str">
        <f ca="1">IF(ISBLANK($M205),"-",IF($C$2&amp;$D$2="当月MW","-",SUMIFS(INDIRECT($B$2&amp;$C$2&amp;$D$2),INDIRECT(AB$5),AB$6,サマリ_メンバ!$P$7:$P$446,$M205)))</f>
        <v>-</v>
      </c>
      <c r="AC205" s="281" t="str">
        <f ca="1">IF(ISBLANK($M205),"-",IF($C$2&amp;$D$2="当月MW","-",SUMIFS(INDIRECT($B$2&amp;$C$2&amp;$D$2),INDIRECT(AC$5),AC$6,サマリ_メンバ!$P$7:$P$446,$M205)))</f>
        <v>-</v>
      </c>
      <c r="AD205" s="281" t="str">
        <f ca="1">IF(ISBLANK($M205),"-",IF($C$2&amp;$D$2="当月MW","-",SUMIFS(INDIRECT($B$2&amp;$C$2&amp;$D$2),INDIRECT(AD$5),AD$6,サマリ_メンバ!$P$7:$P$446,$M205)))</f>
        <v>-</v>
      </c>
      <c r="AE205" s="281" t="str">
        <f ca="1">IF(ISBLANK($M205),"-",IF($C$2&amp;$D$2="当月MW","-",SUMIFS(INDIRECT($B$2&amp;$C$2&amp;$D$2),INDIRECT(AE$5),AE$6,サマリ_メンバ!$P$7:$P$446,$M205)))</f>
        <v>-</v>
      </c>
      <c r="AF205" s="281" t="str">
        <f ca="1">IF(ISBLANK($M205),"-",IF($C$2&amp;$D$2="当月MW","-",SUMIFS(INDIRECT($B$2&amp;$C$2&amp;$D$2),INDIRECT(AF$5),AF$6,サマリ_メンバ!$P$7:$P$446,$M205)))</f>
        <v>-</v>
      </c>
      <c r="AG205" s="281" t="str">
        <f ca="1">IF(ISBLANK($M205),"-",IF($C$2&amp;$D$2="当月MW","-",SUMIFS(INDIRECT($B$2&amp;$C$2&amp;$D$2),INDIRECT(AG$5),AG$6,サマリ_メンバ!$P$7:$P$446,$M205)))</f>
        <v>-</v>
      </c>
      <c r="AH205" s="281" t="str">
        <f ca="1">IF(ISBLANK($M205),"-",IF($C$2&amp;$D$2="当月MW","-",SUMIFS(INDIRECT($B$2&amp;$C$2&amp;$D$2),INDIRECT(AH$5),AH$6,サマリ_メンバ!$P$7:$P$446,$M205)))</f>
        <v>-</v>
      </c>
      <c r="AI205" s="60"/>
    </row>
    <row r="206" spans="1:35">
      <c r="A206" s="240">
        <f t="shared" si="18"/>
        <v>199</v>
      </c>
      <c r="B206" s="295" t="str">
        <f>IF(ISBLANK($M206),"",VLOOKUP($M206,サマリ_メンバ!$A$7:$Q$446,5,FALSE))</f>
        <v/>
      </c>
      <c r="C206" s="295" t="str">
        <f>IF(ISBLANK($M206),"",VLOOKUP($M206,サマリ_メンバ!$A$7:$Q$446,6,FALSE)&amp;"")</f>
        <v/>
      </c>
      <c r="D206" s="295" t="str">
        <f>IF(ISBLANK($M206),"",VLOOKUP($M206,サマリ_メンバ!$A$7:$Q$446,7,FALSE)&amp;"")</f>
        <v/>
      </c>
      <c r="E206" s="295" t="str">
        <f>IF(ISBLANK($M206),"",VLOOKUP($M206,サマリ_メンバ!$A$7:$Q$446,8,FALSE)&amp;"")</f>
        <v/>
      </c>
      <c r="F206" s="295" t="str">
        <f>IF(ISBLANK($M206),"",VLOOKUP($M206,サマリ_メンバ!$A$7:$Q$446,9,FALSE)&amp;"")</f>
        <v/>
      </c>
      <c r="G206" s="295" t="str">
        <f>IF(ISBLANK($M206),"",VLOOKUP($M206,サマリ_メンバ!$A$7:$Q$446,10,FALSE)&amp;"")</f>
        <v/>
      </c>
      <c r="H206" s="295" t="str">
        <f>IF(ISBLANK($M206),"",VLOOKUP($M206,サマリ_メンバ!$A$7:$Q$446,11,FALSE)&amp;"")</f>
        <v/>
      </c>
      <c r="I206" s="295" t="str">
        <f>IF(ISBLANK($M206),"",VLOOKUP($M206,サマリ_メンバ!$A$7:$Q$446,12,FALSE)&amp;"")</f>
        <v/>
      </c>
      <c r="J206" s="295" t="str">
        <f>IF(ISBLANK($M206),"",VLOOKUP($M206,サマリ_メンバ!$A$7:$Q$446,13,FALSE)&amp;"")</f>
        <v/>
      </c>
      <c r="K206" s="295" t="str">
        <f>IF(ISBLANK($M206),"",VLOOKUP($M206,サマリ_メンバ!$A$7:$Q$446,14,FALSE)&amp;"")</f>
        <v/>
      </c>
      <c r="L206" s="295" t="str">
        <f>IF(ISBLANK($M206),"",VLOOKUP($M206,サマリ_メンバ!$A$7:$Q$446,15,FALSE)&amp;"")</f>
        <v/>
      </c>
      <c r="M206" s="133"/>
      <c r="N206" s="295" t="str">
        <f>IF(ISBLANK($M206),"",VLOOKUP(M206,サマリ_メンバ!$A$7:$Q$446,17,FALSE))</f>
        <v/>
      </c>
      <c r="O206" s="72">
        <f t="shared" ca="1" si="19"/>
        <v>0</v>
      </c>
      <c r="P206" s="91"/>
      <c r="Q206" s="281" t="str">
        <f ca="1">IF(ISBLANK($M206),"-",IF($C$2&amp;$D$2="当月MW","-",SUMIFS(INDIRECT($B$2&amp;$C$2&amp;$D$2),INDIRECT(Q$5),Q$6,サマリ_メンバ!$P$7:$P$446,$M206)))</f>
        <v>-</v>
      </c>
      <c r="R206" s="281" t="str">
        <f ca="1">IF(ISBLANK($M206),"-",IF($C$2&amp;$D$2="当月MW","-",SUMIFS(INDIRECT($B$2&amp;$C$2&amp;$D$2),INDIRECT(R$5),R$6,サマリ_メンバ!$P$7:$P$446,$M206)))</f>
        <v>-</v>
      </c>
      <c r="S206" s="281" t="str">
        <f ca="1">IF(ISBLANK($M206),"-",IF($C$2&amp;$D$2="当月MW","-",SUMIFS(INDIRECT($B$2&amp;$C$2&amp;$D$2),INDIRECT(S$5),S$6,サマリ_メンバ!$P$7:$P$446,$M206)))</f>
        <v>-</v>
      </c>
      <c r="T206" s="281" t="str">
        <f ca="1">IF(ISBLANK($M206),"-",IF($C$2&amp;$D$2="当月MW","-",SUMIFS(INDIRECT($B$2&amp;$C$2&amp;$D$2),INDIRECT(T$5),T$6,サマリ_メンバ!$P$7:$P$446,$M206)))</f>
        <v>-</v>
      </c>
      <c r="U206" s="81"/>
      <c r="V206" s="281" t="str">
        <f ca="1">IF(ISBLANK($M206),"-",IF($C$2&amp;$D$2="当月MW","-",SUMIFS(INDIRECT($B$2&amp;$C$2&amp;$D$2),INDIRECT(V$5),V$6,サマリ_メンバ!$P$7:$P$446,$M206)))</f>
        <v>-</v>
      </c>
      <c r="W206" s="281" t="str">
        <f ca="1">IF(ISBLANK($M206),"-",IF($C$2&amp;$D$2="当月MW","-",SUMIFS(INDIRECT($B$2&amp;$C$2&amp;$D$2),INDIRECT(W$5),W$6,サマリ_メンバ!$P$7:$P$446,$M206)))</f>
        <v>-</v>
      </c>
      <c r="X206" s="281" t="str">
        <f ca="1">IF(ISBLANK($M206),"-",IF($C$2&amp;$D$2="当月MW","-",SUMIFS(INDIRECT($B$2&amp;$C$2&amp;$D$2),INDIRECT(X$5),X$6,サマリ_メンバ!$P$7:$P$446,$M206)))</f>
        <v>-</v>
      </c>
      <c r="Y206" s="281" t="str">
        <f ca="1">IF(ISBLANK($M206),"-",IF($C$2&amp;$D$2="当月MW","-",SUMIFS(INDIRECT($B$2&amp;$C$2&amp;$D$2),INDIRECT(Y$5),Y$6,サマリ_メンバ!$P$7:$P$446,$M206)))</f>
        <v>-</v>
      </c>
      <c r="Z206" s="281" t="str">
        <f ca="1">IF(ISBLANK($M206),"-",IF($C$2&amp;$D$2="当月MW","-",SUMIFS(INDIRECT($B$2&amp;$C$2&amp;$D$2),INDIRECT(Z$5),Z$6,サマリ_メンバ!$P$7:$P$446,$M206)))</f>
        <v>-</v>
      </c>
      <c r="AA206" s="281" t="str">
        <f ca="1">IF(ISBLANK($M206),"-",IF($C$2&amp;$D$2="当月MW","-",SUMIFS(INDIRECT($B$2&amp;$C$2&amp;$D$2),INDIRECT(AA$5),AA$6,サマリ_メンバ!$P$7:$P$446,$M206)))</f>
        <v>-</v>
      </c>
      <c r="AB206" s="281" t="str">
        <f ca="1">IF(ISBLANK($M206),"-",IF($C$2&amp;$D$2="当月MW","-",SUMIFS(INDIRECT($B$2&amp;$C$2&amp;$D$2),INDIRECT(AB$5),AB$6,サマリ_メンバ!$P$7:$P$446,$M206)))</f>
        <v>-</v>
      </c>
      <c r="AC206" s="281" t="str">
        <f ca="1">IF(ISBLANK($M206),"-",IF($C$2&amp;$D$2="当月MW","-",SUMIFS(INDIRECT($B$2&amp;$C$2&amp;$D$2),INDIRECT(AC$5),AC$6,サマリ_メンバ!$P$7:$P$446,$M206)))</f>
        <v>-</v>
      </c>
      <c r="AD206" s="281" t="str">
        <f ca="1">IF(ISBLANK($M206),"-",IF($C$2&amp;$D$2="当月MW","-",SUMIFS(INDIRECT($B$2&amp;$C$2&amp;$D$2),INDIRECT(AD$5),AD$6,サマリ_メンバ!$P$7:$P$446,$M206)))</f>
        <v>-</v>
      </c>
      <c r="AE206" s="281" t="str">
        <f ca="1">IF(ISBLANK($M206),"-",IF($C$2&amp;$D$2="当月MW","-",SUMIFS(INDIRECT($B$2&amp;$C$2&amp;$D$2),INDIRECT(AE$5),AE$6,サマリ_メンバ!$P$7:$P$446,$M206)))</f>
        <v>-</v>
      </c>
      <c r="AF206" s="281" t="str">
        <f ca="1">IF(ISBLANK($M206),"-",IF($C$2&amp;$D$2="当月MW","-",SUMIFS(INDIRECT($B$2&amp;$C$2&amp;$D$2),INDIRECT(AF$5),AF$6,サマリ_メンバ!$P$7:$P$446,$M206)))</f>
        <v>-</v>
      </c>
      <c r="AG206" s="281" t="str">
        <f ca="1">IF(ISBLANK($M206),"-",IF($C$2&amp;$D$2="当月MW","-",SUMIFS(INDIRECT($B$2&amp;$C$2&amp;$D$2),INDIRECT(AG$5),AG$6,サマリ_メンバ!$P$7:$P$446,$M206)))</f>
        <v>-</v>
      </c>
      <c r="AH206" s="281" t="str">
        <f ca="1">IF(ISBLANK($M206),"-",IF($C$2&amp;$D$2="当月MW","-",SUMIFS(INDIRECT($B$2&amp;$C$2&amp;$D$2),INDIRECT(AH$5),AH$6,サマリ_メンバ!$P$7:$P$446,$M206)))</f>
        <v>-</v>
      </c>
      <c r="AI206" s="60"/>
    </row>
    <row r="207" spans="1:35">
      <c r="A207" s="121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290"/>
      <c r="N207" s="294"/>
      <c r="O207" s="123"/>
      <c r="P207" s="123"/>
      <c r="Q207" s="122"/>
      <c r="R207" s="122"/>
      <c r="S207" s="122"/>
      <c r="T207" s="122"/>
      <c r="U207" s="123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261"/>
      <c r="AG207" s="261"/>
      <c r="AH207" s="122"/>
      <c r="AI207" s="124"/>
    </row>
    <row r="213" spans="13:13">
      <c r="M213" s="293"/>
    </row>
    <row r="217" spans="13:13">
      <c r="M217" s="293"/>
    </row>
  </sheetData>
  <autoFilter ref="A7:AI206" xr:uid="{F42BF51C-D6F5-40D0-AF07-A3E8AED852EB}"/>
  <sortState ref="A8:O114">
    <sortCondition ref="M8"/>
  </sortState>
  <phoneticPr fontId="4"/>
  <conditionalFormatting sqref="O7:AE207 AH7:AI207">
    <cfRule type="cellIs" dxfId="17" priority="4" operator="equal">
      <formula>0</formula>
    </cfRule>
  </conditionalFormatting>
  <conditionalFormatting sqref="AG7:AG207">
    <cfRule type="cellIs" dxfId="16" priority="2" operator="equal">
      <formula>0</formula>
    </cfRule>
  </conditionalFormatting>
  <conditionalFormatting sqref="AF7:AF207">
    <cfRule type="cellIs" dxfId="15" priority="1" operator="equal">
      <formula>0</formula>
    </cfRule>
  </conditionalFormatting>
  <dataValidations count="2">
    <dataValidation type="list" allowBlank="1" showInputMessage="1" showErrorMessage="1" sqref="C2" xr:uid="{00000000-0002-0000-1000-000000000000}">
      <formula1>集計基準</formula1>
    </dataValidation>
    <dataValidation type="list" allowBlank="1" showInputMessage="1" showErrorMessage="1" sqref="D2" xr:uid="{00000000-0002-0000-1000-000001000000}">
      <formula1>INDIRECT("集計単位"&amp;$C$2)</formula1>
    </dataValidation>
  </dataValidations>
  <pageMargins left="0.7" right="0.7" top="0.75" bottom="0.75" header="0.3" footer="0.3"/>
  <pageSetup paperSize="9" scale="85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">
    <tabColor rgb="FFFFC000"/>
    <pageSetUpPr fitToPage="1"/>
  </sheetPr>
  <dimension ref="A1:AB304"/>
  <sheetViews>
    <sheetView showGridLines="0" zoomScaleNormal="100" workbookViewId="0"/>
  </sheetViews>
  <sheetFormatPr defaultColWidth="4.5" defaultRowHeight="14.25" outlineLevelRow="1" outlineLevelCol="1"/>
  <cols>
    <col min="1" max="1" width="2.875" style="2" customWidth="1"/>
    <col min="2" max="2" width="4.5" style="2"/>
    <col min="3" max="4" width="13.625" style="5" customWidth="1"/>
    <col min="5" max="5" width="65.875" style="5" customWidth="1" outlineLevel="1"/>
    <col min="6" max="6" width="7.875" style="5" customWidth="1" outlineLevel="1"/>
    <col min="7" max="7" width="23.75" style="70" customWidth="1" outlineLevel="1"/>
    <col min="8" max="8" width="9.125" style="70" customWidth="1"/>
    <col min="9" max="9" width="2.75" style="70" customWidth="1"/>
    <col min="10" max="13" width="9.125" style="5" hidden="1" customWidth="1" outlineLevel="1"/>
    <col min="14" max="14" width="2.75" style="5" customWidth="1" collapsed="1"/>
    <col min="15" max="24" width="9.125" style="5" customWidth="1" outlineLevel="1"/>
    <col min="25" max="26" width="9.125" style="331" customWidth="1" outlineLevel="1"/>
    <col min="27" max="27" width="9.125" style="5" customWidth="1" outlineLevel="1"/>
    <col min="28" max="28" width="2.75" style="5" customWidth="1"/>
    <col min="29" max="16384" width="4.5" style="5"/>
  </cols>
  <sheetData>
    <row r="1" spans="1:28">
      <c r="A1" s="48" t="s">
        <v>319</v>
      </c>
      <c r="B1" s="48"/>
      <c r="C1" s="118"/>
      <c r="D1" s="119"/>
      <c r="E1" s="44"/>
      <c r="F1" s="44"/>
      <c r="G1" s="65"/>
      <c r="H1" s="65"/>
      <c r="I1" s="65"/>
    </row>
    <row r="2" spans="1:28">
      <c r="A2" s="66"/>
      <c r="B2" s="63" t="s">
        <v>172</v>
      </c>
      <c r="C2" s="45" t="s">
        <v>165</v>
      </c>
      <c r="D2" s="126" t="s">
        <v>653</v>
      </c>
      <c r="G2" s="61"/>
      <c r="H2" s="427" t="str">
        <f ca="1">IF(SUM(H8:H40) =SUM(サマリ_全体!F9:F24)," ","ERROR!")</f>
        <v xml:space="preserve"> </v>
      </c>
      <c r="I2" s="44"/>
      <c r="M2" s="2"/>
    </row>
    <row r="3" spans="1:28">
      <c r="A3" s="66"/>
      <c r="B3" s="66"/>
      <c r="C3" s="44"/>
      <c r="D3" s="44"/>
      <c r="G3" s="61"/>
      <c r="H3" s="44"/>
      <c r="I3" s="44"/>
      <c r="M3" s="2"/>
    </row>
    <row r="4" spans="1:28">
      <c r="A4" s="66"/>
      <c r="B4" s="66"/>
      <c r="C4" s="44"/>
      <c r="D4" s="44"/>
      <c r="E4" s="44"/>
      <c r="F4" s="44"/>
      <c r="G4" s="65"/>
      <c r="H4" s="94" t="s">
        <v>138</v>
      </c>
      <c r="I4" s="93"/>
      <c r="J4" s="49" t="s">
        <v>88</v>
      </c>
      <c r="K4" s="50"/>
      <c r="L4" s="50"/>
      <c r="M4" s="50"/>
      <c r="N4" s="82"/>
      <c r="O4" s="51" t="s">
        <v>89</v>
      </c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104"/>
    </row>
    <row r="5" spans="1:28" hidden="1">
      <c r="A5" s="66"/>
      <c r="B5" s="66"/>
      <c r="C5" s="44"/>
      <c r="D5" s="44"/>
      <c r="E5" s="44"/>
      <c r="F5" s="44"/>
      <c r="G5" s="65"/>
      <c r="H5" s="92"/>
      <c r="I5" s="88"/>
      <c r="J5" s="53" t="s">
        <v>90</v>
      </c>
      <c r="K5" s="53" t="s">
        <v>90</v>
      </c>
      <c r="L5" s="53" t="s">
        <v>90</v>
      </c>
      <c r="M5" s="53" t="s">
        <v>90</v>
      </c>
      <c r="N5" s="108"/>
      <c r="O5" s="54" t="s">
        <v>91</v>
      </c>
      <c r="P5" s="54" t="s">
        <v>92</v>
      </c>
      <c r="Q5" s="54" t="s">
        <v>92</v>
      </c>
      <c r="R5" s="54" t="s">
        <v>92</v>
      </c>
      <c r="S5" s="54" t="s">
        <v>92</v>
      </c>
      <c r="T5" s="54" t="s">
        <v>92</v>
      </c>
      <c r="U5" s="54" t="s">
        <v>92</v>
      </c>
      <c r="V5" s="54" t="s">
        <v>92</v>
      </c>
      <c r="W5" s="54" t="s">
        <v>92</v>
      </c>
      <c r="X5" s="54" t="s">
        <v>92</v>
      </c>
      <c r="Y5" s="54" t="s">
        <v>92</v>
      </c>
      <c r="Z5" s="54" t="s">
        <v>92</v>
      </c>
      <c r="AA5" s="54" t="s">
        <v>92</v>
      </c>
      <c r="AB5" s="110"/>
    </row>
    <row r="6" spans="1:28">
      <c r="A6" s="128"/>
      <c r="B6" s="71"/>
      <c r="C6" s="67"/>
      <c r="D6" s="67"/>
      <c r="E6" s="67"/>
      <c r="F6" s="67"/>
      <c r="G6" s="68"/>
      <c r="H6" s="92"/>
      <c r="I6" s="88"/>
      <c r="J6" s="56" t="s">
        <v>14</v>
      </c>
      <c r="K6" s="56" t="s">
        <v>93</v>
      </c>
      <c r="L6" s="56" t="s">
        <v>87</v>
      </c>
      <c r="M6" s="56" t="s">
        <v>94</v>
      </c>
      <c r="N6" s="108"/>
      <c r="O6" s="58" t="s">
        <v>68</v>
      </c>
      <c r="P6" s="58" t="s">
        <v>69</v>
      </c>
      <c r="Q6" s="58" t="s">
        <v>71</v>
      </c>
      <c r="R6" s="58" t="s">
        <v>73</v>
      </c>
      <c r="S6" s="58" t="s">
        <v>74</v>
      </c>
      <c r="T6" s="58" t="s">
        <v>76</v>
      </c>
      <c r="U6" s="58" t="s">
        <v>77</v>
      </c>
      <c r="V6" s="58" t="s">
        <v>78</v>
      </c>
      <c r="W6" s="58" t="s">
        <v>79</v>
      </c>
      <c r="X6" s="58" t="s">
        <v>655</v>
      </c>
      <c r="Y6" s="58" t="s">
        <v>1322</v>
      </c>
      <c r="Z6" s="58" t="s">
        <v>665</v>
      </c>
      <c r="AA6" s="58" t="s">
        <v>666</v>
      </c>
      <c r="AB6" s="103"/>
    </row>
    <row r="7" spans="1:28">
      <c r="A7" s="66"/>
      <c r="B7" s="154" t="s">
        <v>113</v>
      </c>
      <c r="C7" s="137" t="s">
        <v>218</v>
      </c>
      <c r="D7" s="137" t="s">
        <v>102</v>
      </c>
      <c r="E7" s="138" t="s">
        <v>103</v>
      </c>
      <c r="F7" s="139"/>
      <c r="G7" s="140"/>
      <c r="H7" s="99">
        <f ca="1">SUBTOTAL(9,H8:H40)</f>
        <v>0</v>
      </c>
      <c r="I7" s="102"/>
      <c r="J7" s="100">
        <f ca="1">SUBTOTAL(9,J8:J40)</f>
        <v>0</v>
      </c>
      <c r="K7" s="100">
        <f ca="1">SUBTOTAL(9,K8:K40)</f>
        <v>0</v>
      </c>
      <c r="L7" s="100">
        <f ca="1">SUBTOTAL(9,L8:L40)</f>
        <v>0</v>
      </c>
      <c r="M7" s="100">
        <f ca="1">SUBTOTAL(9,M8:M40)</f>
        <v>0</v>
      </c>
      <c r="N7" s="108"/>
      <c r="O7" s="101">
        <f t="shared" ref="O7:AA7" ca="1" si="0">SUBTOTAL(9,O8:O40)</f>
        <v>0</v>
      </c>
      <c r="P7" s="101">
        <f t="shared" ca="1" si="0"/>
        <v>0</v>
      </c>
      <c r="Q7" s="101">
        <f t="shared" ca="1" si="0"/>
        <v>0</v>
      </c>
      <c r="R7" s="101">
        <f t="shared" ca="1" si="0"/>
        <v>0</v>
      </c>
      <c r="S7" s="101">
        <f t="shared" ca="1" si="0"/>
        <v>0</v>
      </c>
      <c r="T7" s="101">
        <f t="shared" ca="1" si="0"/>
        <v>0</v>
      </c>
      <c r="U7" s="101">
        <f t="shared" ca="1" si="0"/>
        <v>0</v>
      </c>
      <c r="V7" s="101">
        <f t="shared" ca="1" si="0"/>
        <v>0</v>
      </c>
      <c r="W7" s="101">
        <f t="shared" ca="1" si="0"/>
        <v>0</v>
      </c>
      <c r="X7" s="101">
        <f t="shared" ca="1" si="0"/>
        <v>0</v>
      </c>
      <c r="Y7" s="101">
        <f t="shared" ca="1" si="0"/>
        <v>0</v>
      </c>
      <c r="Z7" s="101">
        <f t="shared" ca="1" si="0"/>
        <v>0</v>
      </c>
      <c r="AA7" s="101">
        <f t="shared" ca="1" si="0"/>
        <v>0</v>
      </c>
      <c r="AB7" s="103"/>
    </row>
    <row r="8" spans="1:28">
      <c r="A8" s="129"/>
      <c r="B8" s="326">
        <v>1</v>
      </c>
      <c r="C8" s="134" t="s">
        <v>320</v>
      </c>
      <c r="D8" s="141"/>
      <c r="E8" s="142"/>
      <c r="F8" s="142"/>
      <c r="G8" s="69" t="str">
        <f t="shared" ref="G8:G39" si="1">C8&amp;"&gt;"&amp;D8</f>
        <v>管理&gt;</v>
      </c>
      <c r="H8" s="360">
        <f t="shared" ref="H8:H39" ca="1" si="2">SUM(J8:M8)</f>
        <v>0</v>
      </c>
      <c r="I8" s="90"/>
      <c r="J8" s="62">
        <f t="shared" ref="J8:M39" ca="1" si="3">SUMIFS(J$43:J$357,$G$43:$G$357,$G8)</f>
        <v>0</v>
      </c>
      <c r="K8" s="62">
        <f t="shared" ca="1" si="3"/>
        <v>0</v>
      </c>
      <c r="L8" s="62">
        <f t="shared" ca="1" si="3"/>
        <v>0</v>
      </c>
      <c r="M8" s="62">
        <f t="shared" ca="1" si="3"/>
        <v>0</v>
      </c>
      <c r="N8" s="108"/>
      <c r="O8" s="62">
        <f t="shared" ref="O8:AA17" ca="1" si="4">SUMIFS(O$43:O$357,$G$43:$G$357,$G8)</f>
        <v>0</v>
      </c>
      <c r="P8" s="62">
        <f t="shared" ca="1" si="4"/>
        <v>0</v>
      </c>
      <c r="Q8" s="62">
        <f t="shared" ca="1" si="4"/>
        <v>0</v>
      </c>
      <c r="R8" s="62">
        <f t="shared" ca="1" si="4"/>
        <v>0</v>
      </c>
      <c r="S8" s="62">
        <f t="shared" ca="1" si="4"/>
        <v>0</v>
      </c>
      <c r="T8" s="62">
        <f t="shared" ca="1" si="4"/>
        <v>0</v>
      </c>
      <c r="U8" s="62">
        <f t="shared" ca="1" si="4"/>
        <v>0</v>
      </c>
      <c r="V8" s="62">
        <f t="shared" ca="1" si="4"/>
        <v>0</v>
      </c>
      <c r="W8" s="62">
        <f t="shared" ca="1" si="4"/>
        <v>0</v>
      </c>
      <c r="X8" s="62">
        <f t="shared" ca="1" si="4"/>
        <v>0</v>
      </c>
      <c r="Y8" s="62">
        <f t="shared" ca="1" si="4"/>
        <v>0</v>
      </c>
      <c r="Z8" s="62">
        <f t="shared" ca="1" si="4"/>
        <v>0</v>
      </c>
      <c r="AA8" s="62">
        <f t="shared" ca="1" si="4"/>
        <v>0</v>
      </c>
      <c r="AB8" s="109"/>
    </row>
    <row r="9" spans="1:28">
      <c r="A9" s="129"/>
      <c r="B9" s="326">
        <v>2</v>
      </c>
      <c r="C9" s="134" t="s">
        <v>472</v>
      </c>
      <c r="D9" s="141"/>
      <c r="E9" s="147"/>
      <c r="F9" s="147"/>
      <c r="G9" s="69" t="str">
        <f t="shared" si="1"/>
        <v>調査・問い合わせ&gt;</v>
      </c>
      <c r="H9" s="360">
        <f t="shared" ca="1" si="2"/>
        <v>0</v>
      </c>
      <c r="I9" s="90"/>
      <c r="J9" s="62">
        <f t="shared" ca="1" si="3"/>
        <v>0</v>
      </c>
      <c r="K9" s="62">
        <f t="shared" ca="1" si="3"/>
        <v>0</v>
      </c>
      <c r="L9" s="62">
        <f t="shared" ca="1" si="3"/>
        <v>0</v>
      </c>
      <c r="M9" s="62">
        <f t="shared" ca="1" si="3"/>
        <v>0</v>
      </c>
      <c r="N9" s="108"/>
      <c r="O9" s="62">
        <f t="shared" ca="1" si="4"/>
        <v>0</v>
      </c>
      <c r="P9" s="62">
        <f t="shared" ca="1" si="4"/>
        <v>0</v>
      </c>
      <c r="Q9" s="62">
        <f t="shared" ca="1" si="4"/>
        <v>0</v>
      </c>
      <c r="R9" s="62">
        <f t="shared" ca="1" si="4"/>
        <v>0</v>
      </c>
      <c r="S9" s="62">
        <f t="shared" ca="1" si="4"/>
        <v>0</v>
      </c>
      <c r="T9" s="62">
        <f t="shared" ca="1" si="4"/>
        <v>0</v>
      </c>
      <c r="U9" s="62">
        <f t="shared" ca="1" si="4"/>
        <v>0</v>
      </c>
      <c r="V9" s="62">
        <f t="shared" ca="1" si="4"/>
        <v>0</v>
      </c>
      <c r="W9" s="62">
        <f t="shared" ca="1" si="4"/>
        <v>0</v>
      </c>
      <c r="X9" s="62">
        <f t="shared" ca="1" si="4"/>
        <v>0</v>
      </c>
      <c r="Y9" s="62">
        <f t="shared" ca="1" si="4"/>
        <v>0</v>
      </c>
      <c r="Z9" s="62">
        <f t="shared" ca="1" si="4"/>
        <v>0</v>
      </c>
      <c r="AA9" s="62">
        <f t="shared" ca="1" si="4"/>
        <v>0</v>
      </c>
      <c r="AB9" s="109"/>
    </row>
    <row r="10" spans="1:28">
      <c r="A10" s="129"/>
      <c r="B10" s="326">
        <v>3</v>
      </c>
      <c r="C10" s="134" t="s">
        <v>474</v>
      </c>
      <c r="D10" s="141"/>
      <c r="E10" s="144"/>
      <c r="F10" s="144"/>
      <c r="G10" s="132" t="str">
        <f t="shared" si="1"/>
        <v>内部改善など&gt;</v>
      </c>
      <c r="H10" s="361">
        <f t="shared" ref="H10" ca="1" si="5">SUM(J10:M10)</f>
        <v>0</v>
      </c>
      <c r="I10" s="90"/>
      <c r="J10" s="281">
        <f t="shared" ca="1" si="3"/>
        <v>0</v>
      </c>
      <c r="K10" s="281">
        <f t="shared" ca="1" si="3"/>
        <v>0</v>
      </c>
      <c r="L10" s="281">
        <f t="shared" ca="1" si="3"/>
        <v>0</v>
      </c>
      <c r="M10" s="281">
        <f t="shared" ca="1" si="3"/>
        <v>0</v>
      </c>
      <c r="N10" s="108"/>
      <c r="O10" s="281">
        <f t="shared" ca="1" si="4"/>
        <v>0</v>
      </c>
      <c r="P10" s="281">
        <f t="shared" ca="1" si="4"/>
        <v>0</v>
      </c>
      <c r="Q10" s="281">
        <f t="shared" ca="1" si="4"/>
        <v>0</v>
      </c>
      <c r="R10" s="281">
        <f t="shared" ca="1" si="4"/>
        <v>0</v>
      </c>
      <c r="S10" s="281">
        <f t="shared" ca="1" si="4"/>
        <v>0</v>
      </c>
      <c r="T10" s="281">
        <f t="shared" ca="1" si="4"/>
        <v>0</v>
      </c>
      <c r="U10" s="281">
        <f t="shared" ca="1" si="4"/>
        <v>0</v>
      </c>
      <c r="V10" s="281">
        <f t="shared" ca="1" si="4"/>
        <v>0</v>
      </c>
      <c r="W10" s="281">
        <f t="shared" ca="1" si="4"/>
        <v>0</v>
      </c>
      <c r="X10" s="281">
        <f t="shared" ca="1" si="4"/>
        <v>0</v>
      </c>
      <c r="Y10" s="281">
        <f t="shared" ca="1" si="4"/>
        <v>0</v>
      </c>
      <c r="Z10" s="281">
        <f t="shared" ca="1" si="4"/>
        <v>0</v>
      </c>
      <c r="AA10" s="281">
        <f t="shared" ca="1" si="4"/>
        <v>0</v>
      </c>
      <c r="AB10" s="109"/>
    </row>
    <row r="11" spans="1:28">
      <c r="A11" s="129"/>
      <c r="B11" s="326">
        <v>4</v>
      </c>
      <c r="C11" s="143" t="s">
        <v>219</v>
      </c>
      <c r="D11" s="141" t="s">
        <v>222</v>
      </c>
      <c r="E11" s="142"/>
      <c r="F11" s="142"/>
      <c r="G11" s="69" t="str">
        <f t="shared" si="1"/>
        <v>テーマ対応&gt;-</v>
      </c>
      <c r="H11" s="360">
        <f t="shared" ca="1" si="2"/>
        <v>0</v>
      </c>
      <c r="I11" s="90"/>
      <c r="J11" s="62">
        <f t="shared" ca="1" si="3"/>
        <v>0</v>
      </c>
      <c r="K11" s="62">
        <f t="shared" ca="1" si="3"/>
        <v>0</v>
      </c>
      <c r="L11" s="62">
        <f t="shared" ca="1" si="3"/>
        <v>0</v>
      </c>
      <c r="M11" s="62">
        <f t="shared" ca="1" si="3"/>
        <v>0</v>
      </c>
      <c r="N11" s="108"/>
      <c r="O11" s="62">
        <f t="shared" ca="1" si="4"/>
        <v>0</v>
      </c>
      <c r="P11" s="62">
        <f t="shared" ca="1" si="4"/>
        <v>0</v>
      </c>
      <c r="Q11" s="62">
        <f t="shared" ca="1" si="4"/>
        <v>0</v>
      </c>
      <c r="R11" s="62">
        <f t="shared" ca="1" si="4"/>
        <v>0</v>
      </c>
      <c r="S11" s="62">
        <f t="shared" ca="1" si="4"/>
        <v>0</v>
      </c>
      <c r="T11" s="62">
        <f t="shared" ca="1" si="4"/>
        <v>0</v>
      </c>
      <c r="U11" s="62">
        <f t="shared" ca="1" si="4"/>
        <v>0</v>
      </c>
      <c r="V11" s="62">
        <f t="shared" ca="1" si="4"/>
        <v>0</v>
      </c>
      <c r="W11" s="62">
        <f t="shared" ca="1" si="4"/>
        <v>0</v>
      </c>
      <c r="X11" s="62">
        <f t="shared" ca="1" si="4"/>
        <v>0</v>
      </c>
      <c r="Y11" s="62">
        <f t="shared" ca="1" si="4"/>
        <v>0</v>
      </c>
      <c r="Z11" s="62">
        <f t="shared" ca="1" si="4"/>
        <v>0</v>
      </c>
      <c r="AA11" s="62">
        <f t="shared" ca="1" si="4"/>
        <v>0</v>
      </c>
      <c r="AB11" s="109"/>
    </row>
    <row r="12" spans="1:28">
      <c r="A12" s="129"/>
      <c r="B12" s="326">
        <v>5</v>
      </c>
      <c r="C12" s="143" t="s">
        <v>219</v>
      </c>
      <c r="D12" s="141" t="s">
        <v>220</v>
      </c>
      <c r="E12" s="144"/>
      <c r="F12" s="144"/>
      <c r="G12" s="69" t="str">
        <f t="shared" si="1"/>
        <v>テーマ対応&gt;10月標準</v>
      </c>
      <c r="H12" s="360">
        <f t="shared" ca="1" si="2"/>
        <v>0</v>
      </c>
      <c r="I12" s="90"/>
      <c r="J12" s="62">
        <f t="shared" ca="1" si="3"/>
        <v>0</v>
      </c>
      <c r="K12" s="62">
        <f t="shared" ca="1" si="3"/>
        <v>0</v>
      </c>
      <c r="L12" s="62">
        <f t="shared" ca="1" si="3"/>
        <v>0</v>
      </c>
      <c r="M12" s="62">
        <f t="shared" ca="1" si="3"/>
        <v>0</v>
      </c>
      <c r="N12" s="108"/>
      <c r="O12" s="62">
        <f t="shared" ca="1" si="4"/>
        <v>0</v>
      </c>
      <c r="P12" s="62">
        <f t="shared" ca="1" si="4"/>
        <v>0</v>
      </c>
      <c r="Q12" s="62">
        <f t="shared" ca="1" si="4"/>
        <v>0</v>
      </c>
      <c r="R12" s="62">
        <f t="shared" ca="1" si="4"/>
        <v>0</v>
      </c>
      <c r="S12" s="62">
        <f t="shared" ca="1" si="4"/>
        <v>0</v>
      </c>
      <c r="T12" s="62">
        <f t="shared" ca="1" si="4"/>
        <v>0</v>
      </c>
      <c r="U12" s="62">
        <f t="shared" ca="1" si="4"/>
        <v>0</v>
      </c>
      <c r="V12" s="62">
        <f t="shared" ca="1" si="4"/>
        <v>0</v>
      </c>
      <c r="W12" s="62">
        <f t="shared" ca="1" si="4"/>
        <v>0</v>
      </c>
      <c r="X12" s="62">
        <f t="shared" ca="1" si="4"/>
        <v>0</v>
      </c>
      <c r="Y12" s="62">
        <f t="shared" ca="1" si="4"/>
        <v>0</v>
      </c>
      <c r="Z12" s="62">
        <f t="shared" ca="1" si="4"/>
        <v>0</v>
      </c>
      <c r="AA12" s="62">
        <f t="shared" ca="1" si="4"/>
        <v>0</v>
      </c>
      <c r="AB12" s="109"/>
    </row>
    <row r="13" spans="1:28">
      <c r="A13" s="129"/>
      <c r="B13" s="326">
        <v>6</v>
      </c>
      <c r="C13" s="143" t="s">
        <v>219</v>
      </c>
      <c r="D13" s="141" t="s">
        <v>603</v>
      </c>
      <c r="E13" s="144"/>
      <c r="F13" s="144"/>
      <c r="G13" s="69" t="str">
        <f t="shared" si="1"/>
        <v>テーマ対応&gt;2月標準</v>
      </c>
      <c r="H13" s="360">
        <f t="shared" ca="1" si="2"/>
        <v>0</v>
      </c>
      <c r="I13" s="90"/>
      <c r="J13" s="62">
        <f t="shared" ca="1" si="3"/>
        <v>0</v>
      </c>
      <c r="K13" s="62">
        <f t="shared" ca="1" si="3"/>
        <v>0</v>
      </c>
      <c r="L13" s="62">
        <f t="shared" ca="1" si="3"/>
        <v>0</v>
      </c>
      <c r="M13" s="62">
        <f t="shared" ca="1" si="3"/>
        <v>0</v>
      </c>
      <c r="N13" s="108"/>
      <c r="O13" s="62">
        <f t="shared" ca="1" si="4"/>
        <v>0</v>
      </c>
      <c r="P13" s="62">
        <f t="shared" ca="1" si="4"/>
        <v>0</v>
      </c>
      <c r="Q13" s="62">
        <f t="shared" ca="1" si="4"/>
        <v>0</v>
      </c>
      <c r="R13" s="62">
        <f t="shared" ca="1" si="4"/>
        <v>0</v>
      </c>
      <c r="S13" s="62">
        <f t="shared" ca="1" si="4"/>
        <v>0</v>
      </c>
      <c r="T13" s="62">
        <f t="shared" ca="1" si="4"/>
        <v>0</v>
      </c>
      <c r="U13" s="62">
        <f t="shared" ca="1" si="4"/>
        <v>0</v>
      </c>
      <c r="V13" s="62">
        <f t="shared" ca="1" si="4"/>
        <v>0</v>
      </c>
      <c r="W13" s="62">
        <f t="shared" ca="1" si="4"/>
        <v>0</v>
      </c>
      <c r="X13" s="62">
        <f t="shared" ca="1" si="4"/>
        <v>0</v>
      </c>
      <c r="Y13" s="62">
        <f t="shared" ca="1" si="4"/>
        <v>0</v>
      </c>
      <c r="Z13" s="62">
        <f t="shared" ca="1" si="4"/>
        <v>0</v>
      </c>
      <c r="AA13" s="62">
        <f t="shared" ca="1" si="4"/>
        <v>0</v>
      </c>
      <c r="AB13" s="109"/>
    </row>
    <row r="14" spans="1:28" s="331" customFormat="1">
      <c r="A14" s="129"/>
      <c r="B14" s="326">
        <v>8</v>
      </c>
      <c r="C14" s="143" t="s">
        <v>219</v>
      </c>
      <c r="D14" s="141" t="s">
        <v>609</v>
      </c>
      <c r="E14" s="144"/>
      <c r="F14" s="144"/>
      <c r="G14" s="69" t="str">
        <f t="shared" ref="G14" si="6">C14&amp;"&gt;"&amp;D14</f>
        <v>テーマ対応&gt;5月標準</v>
      </c>
      <c r="H14" s="360">
        <f t="shared" ref="H14" ca="1" si="7">SUM(J14:M14)</f>
        <v>0</v>
      </c>
      <c r="I14" s="90"/>
      <c r="J14" s="62">
        <f t="shared" ca="1" si="3"/>
        <v>0</v>
      </c>
      <c r="K14" s="62">
        <f t="shared" ca="1" si="3"/>
        <v>0</v>
      </c>
      <c r="L14" s="62">
        <f t="shared" ca="1" si="3"/>
        <v>0</v>
      </c>
      <c r="M14" s="62">
        <f t="shared" ca="1" si="3"/>
        <v>0</v>
      </c>
      <c r="N14" s="108"/>
      <c r="O14" s="62">
        <f t="shared" ca="1" si="4"/>
        <v>0</v>
      </c>
      <c r="P14" s="62">
        <f t="shared" ca="1" si="4"/>
        <v>0</v>
      </c>
      <c r="Q14" s="62">
        <f t="shared" ca="1" si="4"/>
        <v>0</v>
      </c>
      <c r="R14" s="62">
        <f t="shared" ca="1" si="4"/>
        <v>0</v>
      </c>
      <c r="S14" s="62">
        <f t="shared" ca="1" si="4"/>
        <v>0</v>
      </c>
      <c r="T14" s="62">
        <f t="shared" ca="1" si="4"/>
        <v>0</v>
      </c>
      <c r="U14" s="62">
        <f t="shared" ca="1" si="4"/>
        <v>0</v>
      </c>
      <c r="V14" s="62">
        <f t="shared" ca="1" si="4"/>
        <v>0</v>
      </c>
      <c r="W14" s="62">
        <f t="shared" ca="1" si="4"/>
        <v>0</v>
      </c>
      <c r="X14" s="62">
        <f t="shared" ca="1" si="4"/>
        <v>0</v>
      </c>
      <c r="Y14" s="62">
        <f t="shared" ca="1" si="4"/>
        <v>0</v>
      </c>
      <c r="Z14" s="62">
        <f t="shared" ca="1" si="4"/>
        <v>0</v>
      </c>
      <c r="AA14" s="62">
        <f t="shared" ca="1" si="4"/>
        <v>0</v>
      </c>
      <c r="AB14" s="109"/>
    </row>
    <row r="15" spans="1:28">
      <c r="A15" s="129"/>
      <c r="B15" s="326">
        <v>9</v>
      </c>
      <c r="C15" s="143" t="s">
        <v>219</v>
      </c>
      <c r="D15" s="141" t="s">
        <v>221</v>
      </c>
      <c r="E15" s="144"/>
      <c r="F15" s="144"/>
      <c r="G15" s="69" t="str">
        <f t="shared" si="1"/>
        <v>テーマ対応&gt;未定</v>
      </c>
      <c r="H15" s="360">
        <f t="shared" ca="1" si="2"/>
        <v>0</v>
      </c>
      <c r="I15" s="90"/>
      <c r="J15" s="62">
        <f t="shared" ca="1" si="3"/>
        <v>0</v>
      </c>
      <c r="K15" s="62">
        <f t="shared" ca="1" si="3"/>
        <v>0</v>
      </c>
      <c r="L15" s="62">
        <f t="shared" ca="1" si="3"/>
        <v>0</v>
      </c>
      <c r="M15" s="62">
        <f t="shared" ca="1" si="3"/>
        <v>0</v>
      </c>
      <c r="N15" s="108"/>
      <c r="O15" s="62">
        <f t="shared" ca="1" si="4"/>
        <v>0</v>
      </c>
      <c r="P15" s="62">
        <f t="shared" ca="1" si="4"/>
        <v>0</v>
      </c>
      <c r="Q15" s="62">
        <f t="shared" ca="1" si="4"/>
        <v>0</v>
      </c>
      <c r="R15" s="62">
        <f t="shared" ca="1" si="4"/>
        <v>0</v>
      </c>
      <c r="S15" s="62">
        <f t="shared" ca="1" si="4"/>
        <v>0</v>
      </c>
      <c r="T15" s="62">
        <f t="shared" ca="1" si="4"/>
        <v>0</v>
      </c>
      <c r="U15" s="62">
        <f t="shared" ca="1" si="4"/>
        <v>0</v>
      </c>
      <c r="V15" s="62">
        <f t="shared" ca="1" si="4"/>
        <v>0</v>
      </c>
      <c r="W15" s="62">
        <f t="shared" ca="1" si="4"/>
        <v>0</v>
      </c>
      <c r="X15" s="62">
        <f t="shared" ca="1" si="4"/>
        <v>0</v>
      </c>
      <c r="Y15" s="62">
        <f t="shared" ca="1" si="4"/>
        <v>0</v>
      </c>
      <c r="Z15" s="62">
        <f t="shared" ca="1" si="4"/>
        <v>0</v>
      </c>
      <c r="AA15" s="62">
        <f t="shared" ca="1" si="4"/>
        <v>0</v>
      </c>
      <c r="AB15" s="109"/>
    </row>
    <row r="16" spans="1:28">
      <c r="A16" s="129"/>
      <c r="B16" s="326">
        <v>10</v>
      </c>
      <c r="C16" s="145" t="s">
        <v>223</v>
      </c>
      <c r="D16" s="141" t="s">
        <v>222</v>
      </c>
      <c r="E16" s="146"/>
      <c r="F16" s="147"/>
      <c r="G16" s="69" t="str">
        <f t="shared" si="1"/>
        <v>新規ON&gt;-</v>
      </c>
      <c r="H16" s="360">
        <f t="shared" ca="1" si="2"/>
        <v>0</v>
      </c>
      <c r="I16" s="90"/>
      <c r="J16" s="62">
        <f t="shared" ca="1" si="3"/>
        <v>0</v>
      </c>
      <c r="K16" s="62">
        <f t="shared" ca="1" si="3"/>
        <v>0</v>
      </c>
      <c r="L16" s="62">
        <f t="shared" ca="1" si="3"/>
        <v>0</v>
      </c>
      <c r="M16" s="62">
        <f t="shared" ca="1" si="3"/>
        <v>0</v>
      </c>
      <c r="N16" s="108"/>
      <c r="O16" s="62">
        <f t="shared" ca="1" si="4"/>
        <v>0</v>
      </c>
      <c r="P16" s="62">
        <f t="shared" ca="1" si="4"/>
        <v>0</v>
      </c>
      <c r="Q16" s="62">
        <f t="shared" ca="1" si="4"/>
        <v>0</v>
      </c>
      <c r="R16" s="62">
        <f t="shared" ca="1" si="4"/>
        <v>0</v>
      </c>
      <c r="S16" s="62">
        <f t="shared" ca="1" si="4"/>
        <v>0</v>
      </c>
      <c r="T16" s="62">
        <f t="shared" ca="1" si="4"/>
        <v>0</v>
      </c>
      <c r="U16" s="62">
        <f t="shared" ca="1" si="4"/>
        <v>0</v>
      </c>
      <c r="V16" s="62">
        <f t="shared" ca="1" si="4"/>
        <v>0</v>
      </c>
      <c r="W16" s="62">
        <f t="shared" ca="1" si="4"/>
        <v>0</v>
      </c>
      <c r="X16" s="62">
        <f t="shared" ca="1" si="4"/>
        <v>0</v>
      </c>
      <c r="Y16" s="62">
        <f t="shared" ca="1" si="4"/>
        <v>0</v>
      </c>
      <c r="Z16" s="62">
        <f t="shared" ca="1" si="4"/>
        <v>0</v>
      </c>
      <c r="AA16" s="62">
        <f t="shared" ca="1" si="4"/>
        <v>0</v>
      </c>
      <c r="AB16" s="109"/>
    </row>
    <row r="17" spans="1:28">
      <c r="A17" s="129"/>
      <c r="B17" s="326">
        <v>11</v>
      </c>
      <c r="C17" s="145" t="s">
        <v>223</v>
      </c>
      <c r="D17" s="141" t="s">
        <v>220</v>
      </c>
      <c r="E17" s="146"/>
      <c r="F17" s="147"/>
      <c r="G17" s="69" t="str">
        <f t="shared" si="1"/>
        <v>新規ON&gt;10月標準</v>
      </c>
      <c r="H17" s="360">
        <f t="shared" ca="1" si="2"/>
        <v>0</v>
      </c>
      <c r="I17" s="90"/>
      <c r="J17" s="62">
        <f t="shared" ca="1" si="3"/>
        <v>0</v>
      </c>
      <c r="K17" s="62">
        <f t="shared" ca="1" si="3"/>
        <v>0</v>
      </c>
      <c r="L17" s="62">
        <f t="shared" ca="1" si="3"/>
        <v>0</v>
      </c>
      <c r="M17" s="62">
        <f t="shared" ca="1" si="3"/>
        <v>0</v>
      </c>
      <c r="N17" s="108"/>
      <c r="O17" s="62">
        <f t="shared" ca="1" si="4"/>
        <v>0</v>
      </c>
      <c r="P17" s="62">
        <f t="shared" ca="1" si="4"/>
        <v>0</v>
      </c>
      <c r="Q17" s="62">
        <f t="shared" ca="1" si="4"/>
        <v>0</v>
      </c>
      <c r="R17" s="62">
        <f t="shared" ca="1" si="4"/>
        <v>0</v>
      </c>
      <c r="S17" s="62">
        <f t="shared" ca="1" si="4"/>
        <v>0</v>
      </c>
      <c r="T17" s="62">
        <f t="shared" ca="1" si="4"/>
        <v>0</v>
      </c>
      <c r="U17" s="62">
        <f t="shared" ca="1" si="4"/>
        <v>0</v>
      </c>
      <c r="V17" s="62">
        <f t="shared" ca="1" si="4"/>
        <v>0</v>
      </c>
      <c r="W17" s="62">
        <f t="shared" ca="1" si="4"/>
        <v>0</v>
      </c>
      <c r="X17" s="62">
        <f t="shared" ca="1" si="4"/>
        <v>0</v>
      </c>
      <c r="Y17" s="62">
        <f t="shared" ca="1" si="4"/>
        <v>0</v>
      </c>
      <c r="Z17" s="62">
        <f t="shared" ca="1" si="4"/>
        <v>0</v>
      </c>
      <c r="AA17" s="62">
        <f t="shared" ca="1" si="4"/>
        <v>0</v>
      </c>
      <c r="AB17" s="109"/>
    </row>
    <row r="18" spans="1:28">
      <c r="A18" s="129"/>
      <c r="B18" s="326">
        <v>12</v>
      </c>
      <c r="C18" s="145" t="s">
        <v>223</v>
      </c>
      <c r="D18" s="141" t="s">
        <v>583</v>
      </c>
      <c r="E18" s="148"/>
      <c r="F18" s="149"/>
      <c r="G18" s="69" t="str">
        <f t="shared" si="1"/>
        <v>新規ON&gt;2月標準</v>
      </c>
      <c r="H18" s="360">
        <f t="shared" ca="1" si="2"/>
        <v>0</v>
      </c>
      <c r="I18" s="90"/>
      <c r="J18" s="62">
        <f t="shared" ca="1" si="3"/>
        <v>0</v>
      </c>
      <c r="K18" s="62">
        <f t="shared" ca="1" si="3"/>
        <v>0</v>
      </c>
      <c r="L18" s="62">
        <f t="shared" ca="1" si="3"/>
        <v>0</v>
      </c>
      <c r="M18" s="62">
        <f t="shared" ca="1" si="3"/>
        <v>0</v>
      </c>
      <c r="N18" s="108"/>
      <c r="O18" s="62">
        <f t="shared" ref="O18:AA27" ca="1" si="8">SUMIFS(O$43:O$357,$G$43:$G$357,$G18)</f>
        <v>0</v>
      </c>
      <c r="P18" s="62">
        <f t="shared" ca="1" si="8"/>
        <v>0</v>
      </c>
      <c r="Q18" s="62">
        <f t="shared" ca="1" si="8"/>
        <v>0</v>
      </c>
      <c r="R18" s="62">
        <f t="shared" ca="1" si="8"/>
        <v>0</v>
      </c>
      <c r="S18" s="62">
        <f t="shared" ca="1" si="8"/>
        <v>0</v>
      </c>
      <c r="T18" s="62">
        <f t="shared" ca="1" si="8"/>
        <v>0</v>
      </c>
      <c r="U18" s="62">
        <f t="shared" ca="1" si="8"/>
        <v>0</v>
      </c>
      <c r="V18" s="62">
        <f t="shared" ca="1" si="8"/>
        <v>0</v>
      </c>
      <c r="W18" s="62">
        <f t="shared" ca="1" si="8"/>
        <v>0</v>
      </c>
      <c r="X18" s="62">
        <f t="shared" ca="1" si="8"/>
        <v>0</v>
      </c>
      <c r="Y18" s="62">
        <f t="shared" ca="1" si="8"/>
        <v>0</v>
      </c>
      <c r="Z18" s="62">
        <f t="shared" ca="1" si="8"/>
        <v>0</v>
      </c>
      <c r="AA18" s="62">
        <f t="shared" ca="1" si="8"/>
        <v>0</v>
      </c>
      <c r="AB18" s="109"/>
    </row>
    <row r="19" spans="1:28" s="331" customFormat="1">
      <c r="A19" s="129"/>
      <c r="B19" s="326">
        <v>14</v>
      </c>
      <c r="C19" s="150" t="s">
        <v>353</v>
      </c>
      <c r="D19" s="141" t="s">
        <v>624</v>
      </c>
      <c r="E19" s="239"/>
      <c r="F19" s="239"/>
      <c r="G19" s="132" t="str">
        <f t="shared" ref="G19" si="9">C19&amp;"&gt;"&amp;D19</f>
        <v>新規ON&gt;5月標準</v>
      </c>
      <c r="H19" s="361">
        <f t="shared" ref="H19" ca="1" si="10">SUM(J19:M19)</f>
        <v>0</v>
      </c>
      <c r="I19" s="90"/>
      <c r="J19" s="281">
        <f t="shared" ca="1" si="3"/>
        <v>0</v>
      </c>
      <c r="K19" s="281">
        <f t="shared" ca="1" si="3"/>
        <v>0</v>
      </c>
      <c r="L19" s="281">
        <f t="shared" ca="1" si="3"/>
        <v>0</v>
      </c>
      <c r="M19" s="281">
        <f t="shared" ca="1" si="3"/>
        <v>0</v>
      </c>
      <c r="N19" s="108"/>
      <c r="O19" s="281">
        <f t="shared" ca="1" si="8"/>
        <v>0</v>
      </c>
      <c r="P19" s="281">
        <f t="shared" ca="1" si="8"/>
        <v>0</v>
      </c>
      <c r="Q19" s="281">
        <f t="shared" ca="1" si="8"/>
        <v>0</v>
      </c>
      <c r="R19" s="281">
        <f t="shared" ca="1" si="8"/>
        <v>0</v>
      </c>
      <c r="S19" s="281">
        <f t="shared" ca="1" si="8"/>
        <v>0</v>
      </c>
      <c r="T19" s="281">
        <f t="shared" ca="1" si="8"/>
        <v>0</v>
      </c>
      <c r="U19" s="281">
        <f t="shared" ca="1" si="8"/>
        <v>0</v>
      </c>
      <c r="V19" s="281">
        <f t="shared" ca="1" si="8"/>
        <v>0</v>
      </c>
      <c r="W19" s="281">
        <f t="shared" ca="1" si="8"/>
        <v>0</v>
      </c>
      <c r="X19" s="281">
        <f t="shared" ca="1" si="8"/>
        <v>0</v>
      </c>
      <c r="Y19" s="281">
        <f t="shared" ca="1" si="8"/>
        <v>0</v>
      </c>
      <c r="Z19" s="281">
        <f t="shared" ca="1" si="8"/>
        <v>0</v>
      </c>
      <c r="AA19" s="281">
        <f t="shared" ca="1" si="8"/>
        <v>0</v>
      </c>
      <c r="AB19" s="109"/>
    </row>
    <row r="20" spans="1:28">
      <c r="A20" s="129"/>
      <c r="B20" s="326">
        <v>15</v>
      </c>
      <c r="C20" s="145" t="s">
        <v>223</v>
      </c>
      <c r="D20" s="141" t="s">
        <v>221</v>
      </c>
      <c r="E20" s="147"/>
      <c r="F20" s="147"/>
      <c r="G20" s="69" t="str">
        <f t="shared" si="1"/>
        <v>新規ON&gt;未定</v>
      </c>
      <c r="H20" s="360">
        <f t="shared" ca="1" si="2"/>
        <v>0</v>
      </c>
      <c r="I20" s="90"/>
      <c r="J20" s="62">
        <f t="shared" ca="1" si="3"/>
        <v>0</v>
      </c>
      <c r="K20" s="62">
        <f t="shared" ca="1" si="3"/>
        <v>0</v>
      </c>
      <c r="L20" s="62">
        <f t="shared" ca="1" si="3"/>
        <v>0</v>
      </c>
      <c r="M20" s="62">
        <f t="shared" ca="1" si="3"/>
        <v>0</v>
      </c>
      <c r="N20" s="108"/>
      <c r="O20" s="62">
        <f t="shared" ca="1" si="8"/>
        <v>0</v>
      </c>
      <c r="P20" s="62">
        <f t="shared" ca="1" si="8"/>
        <v>0</v>
      </c>
      <c r="Q20" s="62">
        <f t="shared" ca="1" si="8"/>
        <v>0</v>
      </c>
      <c r="R20" s="62">
        <f t="shared" ca="1" si="8"/>
        <v>0</v>
      </c>
      <c r="S20" s="62">
        <f t="shared" ca="1" si="8"/>
        <v>0</v>
      </c>
      <c r="T20" s="62">
        <f t="shared" ca="1" si="8"/>
        <v>0</v>
      </c>
      <c r="U20" s="62">
        <f t="shared" ca="1" si="8"/>
        <v>0</v>
      </c>
      <c r="V20" s="62">
        <f t="shared" ca="1" si="8"/>
        <v>0</v>
      </c>
      <c r="W20" s="62">
        <f t="shared" ca="1" si="8"/>
        <v>0</v>
      </c>
      <c r="X20" s="62">
        <f t="shared" ca="1" si="8"/>
        <v>0</v>
      </c>
      <c r="Y20" s="62">
        <f t="shared" ca="1" si="8"/>
        <v>0</v>
      </c>
      <c r="Z20" s="62">
        <f t="shared" ca="1" si="8"/>
        <v>0</v>
      </c>
      <c r="AA20" s="62">
        <f t="shared" ca="1" si="8"/>
        <v>0</v>
      </c>
      <c r="AB20" s="109"/>
    </row>
    <row r="21" spans="1:28">
      <c r="A21" s="129"/>
      <c r="B21" s="326">
        <v>16</v>
      </c>
      <c r="C21" s="150" t="s">
        <v>227</v>
      </c>
      <c r="D21" s="141" t="s">
        <v>222</v>
      </c>
      <c r="E21" s="147"/>
      <c r="F21" s="147"/>
      <c r="G21" s="69" t="str">
        <f t="shared" si="1"/>
        <v>ASP標準版&gt;-</v>
      </c>
      <c r="H21" s="360">
        <f t="shared" ca="1" si="2"/>
        <v>0</v>
      </c>
      <c r="I21" s="90"/>
      <c r="J21" s="62">
        <f t="shared" ca="1" si="3"/>
        <v>0</v>
      </c>
      <c r="K21" s="62">
        <f t="shared" ca="1" si="3"/>
        <v>0</v>
      </c>
      <c r="L21" s="62">
        <f t="shared" ca="1" si="3"/>
        <v>0</v>
      </c>
      <c r="M21" s="62">
        <f t="shared" ca="1" si="3"/>
        <v>0</v>
      </c>
      <c r="N21" s="108"/>
      <c r="O21" s="62">
        <f t="shared" ca="1" si="8"/>
        <v>0</v>
      </c>
      <c r="P21" s="62">
        <f t="shared" ca="1" si="8"/>
        <v>0</v>
      </c>
      <c r="Q21" s="62">
        <f t="shared" ca="1" si="8"/>
        <v>0</v>
      </c>
      <c r="R21" s="62">
        <f t="shared" ca="1" si="8"/>
        <v>0</v>
      </c>
      <c r="S21" s="62">
        <f t="shared" ca="1" si="8"/>
        <v>0</v>
      </c>
      <c r="T21" s="62">
        <f t="shared" ca="1" si="8"/>
        <v>0</v>
      </c>
      <c r="U21" s="62">
        <f t="shared" ca="1" si="8"/>
        <v>0</v>
      </c>
      <c r="V21" s="62">
        <f t="shared" ca="1" si="8"/>
        <v>0</v>
      </c>
      <c r="W21" s="62">
        <f t="shared" ca="1" si="8"/>
        <v>0</v>
      </c>
      <c r="X21" s="62">
        <f t="shared" ca="1" si="8"/>
        <v>0</v>
      </c>
      <c r="Y21" s="62">
        <f t="shared" ca="1" si="8"/>
        <v>0</v>
      </c>
      <c r="Z21" s="62">
        <f t="shared" ca="1" si="8"/>
        <v>0</v>
      </c>
      <c r="AA21" s="62">
        <f t="shared" ca="1" si="8"/>
        <v>0</v>
      </c>
      <c r="AB21" s="109"/>
    </row>
    <row r="22" spans="1:28">
      <c r="A22" s="129"/>
      <c r="B22" s="326">
        <v>17</v>
      </c>
      <c r="C22" s="150" t="s">
        <v>227</v>
      </c>
      <c r="D22" s="141" t="s">
        <v>220</v>
      </c>
      <c r="E22" s="147"/>
      <c r="F22" s="147"/>
      <c r="G22" s="69" t="str">
        <f t="shared" si="1"/>
        <v>ASP標準版&gt;10月標準</v>
      </c>
      <c r="H22" s="360">
        <f t="shared" ca="1" si="2"/>
        <v>0</v>
      </c>
      <c r="I22" s="90"/>
      <c r="J22" s="62">
        <f t="shared" ca="1" si="3"/>
        <v>0</v>
      </c>
      <c r="K22" s="62">
        <f t="shared" ca="1" si="3"/>
        <v>0</v>
      </c>
      <c r="L22" s="62">
        <f t="shared" ca="1" si="3"/>
        <v>0</v>
      </c>
      <c r="M22" s="62">
        <f t="shared" ca="1" si="3"/>
        <v>0</v>
      </c>
      <c r="N22" s="108"/>
      <c r="O22" s="62">
        <f t="shared" ca="1" si="8"/>
        <v>0</v>
      </c>
      <c r="P22" s="62">
        <f t="shared" ca="1" si="8"/>
        <v>0</v>
      </c>
      <c r="Q22" s="62">
        <f t="shared" ca="1" si="8"/>
        <v>0</v>
      </c>
      <c r="R22" s="62">
        <f t="shared" ca="1" si="8"/>
        <v>0</v>
      </c>
      <c r="S22" s="62">
        <f t="shared" ca="1" si="8"/>
        <v>0</v>
      </c>
      <c r="T22" s="62">
        <f t="shared" ca="1" si="8"/>
        <v>0</v>
      </c>
      <c r="U22" s="62">
        <f t="shared" ca="1" si="8"/>
        <v>0</v>
      </c>
      <c r="V22" s="62">
        <f t="shared" ca="1" si="8"/>
        <v>0</v>
      </c>
      <c r="W22" s="62">
        <f t="shared" ca="1" si="8"/>
        <v>0</v>
      </c>
      <c r="X22" s="62">
        <f t="shared" ca="1" si="8"/>
        <v>0</v>
      </c>
      <c r="Y22" s="62">
        <f t="shared" ca="1" si="8"/>
        <v>0</v>
      </c>
      <c r="Z22" s="62">
        <f t="shared" ca="1" si="8"/>
        <v>0</v>
      </c>
      <c r="AA22" s="62">
        <f t="shared" ca="1" si="8"/>
        <v>0</v>
      </c>
      <c r="AB22" s="109"/>
    </row>
    <row r="23" spans="1:28">
      <c r="A23" s="129"/>
      <c r="B23" s="326">
        <v>18</v>
      </c>
      <c r="C23" s="150" t="s">
        <v>227</v>
      </c>
      <c r="D23" s="141" t="s">
        <v>583</v>
      </c>
      <c r="E23" s="147"/>
      <c r="F23" s="147"/>
      <c r="G23" s="69" t="str">
        <f t="shared" si="1"/>
        <v>ASP標準版&gt;2月標準</v>
      </c>
      <c r="H23" s="360">
        <f t="shared" ca="1" si="2"/>
        <v>0</v>
      </c>
      <c r="I23" s="90"/>
      <c r="J23" s="62">
        <f t="shared" ca="1" si="3"/>
        <v>0</v>
      </c>
      <c r="K23" s="62">
        <f t="shared" ca="1" si="3"/>
        <v>0</v>
      </c>
      <c r="L23" s="62">
        <f t="shared" ca="1" si="3"/>
        <v>0</v>
      </c>
      <c r="M23" s="62">
        <f t="shared" ca="1" si="3"/>
        <v>0</v>
      </c>
      <c r="N23" s="108"/>
      <c r="O23" s="62">
        <f t="shared" ca="1" si="8"/>
        <v>0</v>
      </c>
      <c r="P23" s="62">
        <f t="shared" ca="1" si="8"/>
        <v>0</v>
      </c>
      <c r="Q23" s="62">
        <f t="shared" ca="1" si="8"/>
        <v>0</v>
      </c>
      <c r="R23" s="62">
        <f t="shared" ca="1" si="8"/>
        <v>0</v>
      </c>
      <c r="S23" s="62">
        <f t="shared" ca="1" si="8"/>
        <v>0</v>
      </c>
      <c r="T23" s="62">
        <f t="shared" ca="1" si="8"/>
        <v>0</v>
      </c>
      <c r="U23" s="62">
        <f t="shared" ca="1" si="8"/>
        <v>0</v>
      </c>
      <c r="V23" s="62">
        <f t="shared" ca="1" si="8"/>
        <v>0</v>
      </c>
      <c r="W23" s="62">
        <f t="shared" ca="1" si="8"/>
        <v>0</v>
      </c>
      <c r="X23" s="62">
        <f t="shared" ca="1" si="8"/>
        <v>0</v>
      </c>
      <c r="Y23" s="62">
        <f t="shared" ca="1" si="8"/>
        <v>0</v>
      </c>
      <c r="Z23" s="62">
        <f t="shared" ca="1" si="8"/>
        <v>0</v>
      </c>
      <c r="AA23" s="62">
        <f t="shared" ca="1" si="8"/>
        <v>0</v>
      </c>
      <c r="AB23" s="109"/>
    </row>
    <row r="24" spans="1:28" s="331" customFormat="1">
      <c r="A24" s="129"/>
      <c r="B24" s="326">
        <v>20</v>
      </c>
      <c r="C24" s="150" t="s">
        <v>639</v>
      </c>
      <c r="D24" s="141" t="s">
        <v>624</v>
      </c>
      <c r="E24" s="147"/>
      <c r="F24" s="147"/>
      <c r="G24" s="132" t="str">
        <f t="shared" ref="G24" si="11">C24&amp;"&gt;"&amp;D24</f>
        <v>ASP標準版&gt;5月標準</v>
      </c>
      <c r="H24" s="361">
        <f t="shared" ref="H24" ca="1" si="12">SUM(J24:M24)</f>
        <v>0</v>
      </c>
      <c r="I24" s="90"/>
      <c r="J24" s="281">
        <f t="shared" ca="1" si="3"/>
        <v>0</v>
      </c>
      <c r="K24" s="281">
        <f t="shared" ca="1" si="3"/>
        <v>0</v>
      </c>
      <c r="L24" s="281">
        <f t="shared" ca="1" si="3"/>
        <v>0</v>
      </c>
      <c r="M24" s="281">
        <f t="shared" ca="1" si="3"/>
        <v>0</v>
      </c>
      <c r="N24" s="108"/>
      <c r="O24" s="281">
        <f t="shared" ca="1" si="8"/>
        <v>0</v>
      </c>
      <c r="P24" s="281">
        <f t="shared" ca="1" si="8"/>
        <v>0</v>
      </c>
      <c r="Q24" s="281">
        <f t="shared" ca="1" si="8"/>
        <v>0</v>
      </c>
      <c r="R24" s="281">
        <f t="shared" ca="1" si="8"/>
        <v>0</v>
      </c>
      <c r="S24" s="281">
        <f t="shared" ca="1" si="8"/>
        <v>0</v>
      </c>
      <c r="T24" s="281">
        <f t="shared" ca="1" si="8"/>
        <v>0</v>
      </c>
      <c r="U24" s="281">
        <f t="shared" ca="1" si="8"/>
        <v>0</v>
      </c>
      <c r="V24" s="281">
        <f t="shared" ca="1" si="8"/>
        <v>0</v>
      </c>
      <c r="W24" s="281">
        <f t="shared" ca="1" si="8"/>
        <v>0</v>
      </c>
      <c r="X24" s="281">
        <f t="shared" ca="1" si="8"/>
        <v>0</v>
      </c>
      <c r="Y24" s="281">
        <f t="shared" ca="1" si="8"/>
        <v>0</v>
      </c>
      <c r="Z24" s="281">
        <f t="shared" ca="1" si="8"/>
        <v>0</v>
      </c>
      <c r="AA24" s="281">
        <f t="shared" ca="1" si="8"/>
        <v>0</v>
      </c>
      <c r="AB24" s="109"/>
    </row>
    <row r="25" spans="1:28">
      <c r="A25" s="129"/>
      <c r="B25" s="326">
        <v>21</v>
      </c>
      <c r="C25" s="150" t="s">
        <v>227</v>
      </c>
      <c r="D25" s="141" t="s">
        <v>221</v>
      </c>
      <c r="E25" s="147"/>
      <c r="F25" s="147"/>
      <c r="G25" s="69" t="str">
        <f t="shared" si="1"/>
        <v>ASP標準版&gt;未定</v>
      </c>
      <c r="H25" s="360">
        <f t="shared" ca="1" si="2"/>
        <v>0</v>
      </c>
      <c r="I25" s="90"/>
      <c r="J25" s="62">
        <f t="shared" ca="1" si="3"/>
        <v>0</v>
      </c>
      <c r="K25" s="62">
        <f t="shared" ca="1" si="3"/>
        <v>0</v>
      </c>
      <c r="L25" s="62">
        <f t="shared" ca="1" si="3"/>
        <v>0</v>
      </c>
      <c r="M25" s="62">
        <f t="shared" ca="1" si="3"/>
        <v>0</v>
      </c>
      <c r="N25" s="108"/>
      <c r="O25" s="62">
        <f t="shared" ca="1" si="8"/>
        <v>0</v>
      </c>
      <c r="P25" s="62">
        <f t="shared" ca="1" si="8"/>
        <v>0</v>
      </c>
      <c r="Q25" s="62">
        <f t="shared" ca="1" si="8"/>
        <v>0</v>
      </c>
      <c r="R25" s="62">
        <f t="shared" ca="1" si="8"/>
        <v>0</v>
      </c>
      <c r="S25" s="62">
        <f t="shared" ca="1" si="8"/>
        <v>0</v>
      </c>
      <c r="T25" s="62">
        <f t="shared" ca="1" si="8"/>
        <v>0</v>
      </c>
      <c r="U25" s="62">
        <f t="shared" ca="1" si="8"/>
        <v>0</v>
      </c>
      <c r="V25" s="62">
        <f t="shared" ca="1" si="8"/>
        <v>0</v>
      </c>
      <c r="W25" s="62">
        <f t="shared" ca="1" si="8"/>
        <v>0</v>
      </c>
      <c r="X25" s="62">
        <f t="shared" ca="1" si="8"/>
        <v>0</v>
      </c>
      <c r="Y25" s="62">
        <f t="shared" ca="1" si="8"/>
        <v>0</v>
      </c>
      <c r="Z25" s="62">
        <f t="shared" ca="1" si="8"/>
        <v>0</v>
      </c>
      <c r="AA25" s="62">
        <f t="shared" ca="1" si="8"/>
        <v>0</v>
      </c>
      <c r="AB25" s="109"/>
    </row>
    <row r="26" spans="1:28">
      <c r="A26" s="129"/>
      <c r="B26" s="326">
        <v>22</v>
      </c>
      <c r="C26" s="150" t="s">
        <v>228</v>
      </c>
      <c r="D26" s="141" t="s">
        <v>222</v>
      </c>
      <c r="E26" s="147"/>
      <c r="F26" s="147"/>
      <c r="G26" s="69" t="str">
        <f t="shared" si="1"/>
        <v>ホワイトモック&gt;-</v>
      </c>
      <c r="H26" s="360">
        <f t="shared" ca="1" si="2"/>
        <v>0</v>
      </c>
      <c r="I26" s="90"/>
      <c r="J26" s="62">
        <f t="shared" ca="1" si="3"/>
        <v>0</v>
      </c>
      <c r="K26" s="62">
        <f t="shared" ca="1" si="3"/>
        <v>0</v>
      </c>
      <c r="L26" s="62">
        <f t="shared" ca="1" si="3"/>
        <v>0</v>
      </c>
      <c r="M26" s="62">
        <f t="shared" ca="1" si="3"/>
        <v>0</v>
      </c>
      <c r="N26" s="108"/>
      <c r="O26" s="62">
        <f t="shared" ca="1" si="8"/>
        <v>0</v>
      </c>
      <c r="P26" s="62">
        <f t="shared" ca="1" si="8"/>
        <v>0</v>
      </c>
      <c r="Q26" s="62">
        <f t="shared" ca="1" si="8"/>
        <v>0</v>
      </c>
      <c r="R26" s="62">
        <f t="shared" ca="1" si="8"/>
        <v>0</v>
      </c>
      <c r="S26" s="62">
        <f t="shared" ca="1" si="8"/>
        <v>0</v>
      </c>
      <c r="T26" s="62">
        <f t="shared" ca="1" si="8"/>
        <v>0</v>
      </c>
      <c r="U26" s="62">
        <f t="shared" ca="1" si="8"/>
        <v>0</v>
      </c>
      <c r="V26" s="62">
        <f t="shared" ca="1" si="8"/>
        <v>0</v>
      </c>
      <c r="W26" s="62">
        <f t="shared" ca="1" si="8"/>
        <v>0</v>
      </c>
      <c r="X26" s="62">
        <f t="shared" ca="1" si="8"/>
        <v>0</v>
      </c>
      <c r="Y26" s="62">
        <f t="shared" ca="1" si="8"/>
        <v>0</v>
      </c>
      <c r="Z26" s="62">
        <f t="shared" ca="1" si="8"/>
        <v>0</v>
      </c>
      <c r="AA26" s="62">
        <f t="shared" ca="1" si="8"/>
        <v>0</v>
      </c>
      <c r="AB26" s="109"/>
    </row>
    <row r="27" spans="1:28">
      <c r="A27" s="129"/>
      <c r="B27" s="326">
        <v>23</v>
      </c>
      <c r="C27" s="150" t="s">
        <v>228</v>
      </c>
      <c r="D27" s="141" t="s">
        <v>220</v>
      </c>
      <c r="E27" s="147"/>
      <c r="F27" s="147"/>
      <c r="G27" s="69" t="str">
        <f t="shared" si="1"/>
        <v>ホワイトモック&gt;10月標準</v>
      </c>
      <c r="H27" s="360">
        <f t="shared" ca="1" si="2"/>
        <v>0</v>
      </c>
      <c r="I27" s="90"/>
      <c r="J27" s="62">
        <f t="shared" ca="1" si="3"/>
        <v>0</v>
      </c>
      <c r="K27" s="62">
        <f t="shared" ca="1" si="3"/>
        <v>0</v>
      </c>
      <c r="L27" s="62">
        <f t="shared" ca="1" si="3"/>
        <v>0</v>
      </c>
      <c r="M27" s="62">
        <f t="shared" ca="1" si="3"/>
        <v>0</v>
      </c>
      <c r="N27" s="108"/>
      <c r="O27" s="62">
        <f t="shared" ca="1" si="8"/>
        <v>0</v>
      </c>
      <c r="P27" s="62">
        <f t="shared" ca="1" si="8"/>
        <v>0</v>
      </c>
      <c r="Q27" s="62">
        <f t="shared" ca="1" si="8"/>
        <v>0</v>
      </c>
      <c r="R27" s="62">
        <f t="shared" ca="1" si="8"/>
        <v>0</v>
      </c>
      <c r="S27" s="62">
        <f t="shared" ca="1" si="8"/>
        <v>0</v>
      </c>
      <c r="T27" s="62">
        <f t="shared" ca="1" si="8"/>
        <v>0</v>
      </c>
      <c r="U27" s="62">
        <f t="shared" ca="1" si="8"/>
        <v>0</v>
      </c>
      <c r="V27" s="62">
        <f t="shared" ca="1" si="8"/>
        <v>0</v>
      </c>
      <c r="W27" s="62">
        <f t="shared" ca="1" si="8"/>
        <v>0</v>
      </c>
      <c r="X27" s="62">
        <f t="shared" ca="1" si="8"/>
        <v>0</v>
      </c>
      <c r="Y27" s="62">
        <f t="shared" ca="1" si="8"/>
        <v>0</v>
      </c>
      <c r="Z27" s="62">
        <f t="shared" ca="1" si="8"/>
        <v>0</v>
      </c>
      <c r="AA27" s="62">
        <f t="shared" ca="1" si="8"/>
        <v>0</v>
      </c>
      <c r="AB27" s="109"/>
    </row>
    <row r="28" spans="1:28">
      <c r="A28" s="129"/>
      <c r="B28" s="326">
        <v>24</v>
      </c>
      <c r="C28" s="150" t="s">
        <v>228</v>
      </c>
      <c r="D28" s="141" t="s">
        <v>583</v>
      </c>
      <c r="E28" s="147"/>
      <c r="F28" s="147"/>
      <c r="G28" s="69" t="str">
        <f t="shared" si="1"/>
        <v>ホワイトモック&gt;2月標準</v>
      </c>
      <c r="H28" s="360">
        <f t="shared" ca="1" si="2"/>
        <v>0</v>
      </c>
      <c r="I28" s="90"/>
      <c r="J28" s="62">
        <f t="shared" ca="1" si="3"/>
        <v>0</v>
      </c>
      <c r="K28" s="62">
        <f t="shared" ca="1" si="3"/>
        <v>0</v>
      </c>
      <c r="L28" s="62">
        <f t="shared" ca="1" si="3"/>
        <v>0</v>
      </c>
      <c r="M28" s="62">
        <f t="shared" ca="1" si="3"/>
        <v>0</v>
      </c>
      <c r="N28" s="108"/>
      <c r="O28" s="62">
        <f t="shared" ref="O28:AA39" ca="1" si="13">SUMIFS(O$43:O$357,$G$43:$G$357,$G28)</f>
        <v>0</v>
      </c>
      <c r="P28" s="62">
        <f t="shared" ca="1" si="13"/>
        <v>0</v>
      </c>
      <c r="Q28" s="62">
        <f t="shared" ca="1" si="13"/>
        <v>0</v>
      </c>
      <c r="R28" s="62">
        <f t="shared" ca="1" si="13"/>
        <v>0</v>
      </c>
      <c r="S28" s="62">
        <f t="shared" ca="1" si="13"/>
        <v>0</v>
      </c>
      <c r="T28" s="62">
        <f t="shared" ca="1" si="13"/>
        <v>0</v>
      </c>
      <c r="U28" s="62">
        <f t="shared" ca="1" si="13"/>
        <v>0</v>
      </c>
      <c r="V28" s="62">
        <f t="shared" ca="1" si="13"/>
        <v>0</v>
      </c>
      <c r="W28" s="62">
        <f t="shared" ca="1" si="13"/>
        <v>0</v>
      </c>
      <c r="X28" s="62">
        <f t="shared" ca="1" si="13"/>
        <v>0</v>
      </c>
      <c r="Y28" s="62">
        <f t="shared" ca="1" si="13"/>
        <v>0</v>
      </c>
      <c r="Z28" s="62">
        <f t="shared" ca="1" si="13"/>
        <v>0</v>
      </c>
      <c r="AA28" s="62">
        <f t="shared" ca="1" si="13"/>
        <v>0</v>
      </c>
      <c r="AB28" s="109"/>
    </row>
    <row r="29" spans="1:28" s="331" customFormat="1">
      <c r="A29" s="129"/>
      <c r="B29" s="326">
        <v>26</v>
      </c>
      <c r="C29" s="150" t="s">
        <v>321</v>
      </c>
      <c r="D29" s="141" t="s">
        <v>624</v>
      </c>
      <c r="E29" s="147"/>
      <c r="F29" s="147"/>
      <c r="G29" s="132" t="str">
        <f t="shared" ref="G29" si="14">C29&amp;"&gt;"&amp;D29</f>
        <v>ホワイトモック&gt;5月標準</v>
      </c>
      <c r="H29" s="361">
        <f t="shared" ref="H29" ca="1" si="15">SUM(J29:M29)</f>
        <v>0</v>
      </c>
      <c r="I29" s="90"/>
      <c r="J29" s="281">
        <f t="shared" ca="1" si="3"/>
        <v>0</v>
      </c>
      <c r="K29" s="281">
        <f t="shared" ca="1" si="3"/>
        <v>0</v>
      </c>
      <c r="L29" s="281">
        <f t="shared" ca="1" si="3"/>
        <v>0</v>
      </c>
      <c r="M29" s="281">
        <f t="shared" ca="1" si="3"/>
        <v>0</v>
      </c>
      <c r="N29" s="108"/>
      <c r="O29" s="281">
        <f t="shared" ca="1" si="13"/>
        <v>0</v>
      </c>
      <c r="P29" s="281">
        <f t="shared" ca="1" si="13"/>
        <v>0</v>
      </c>
      <c r="Q29" s="281">
        <f t="shared" ca="1" si="13"/>
        <v>0</v>
      </c>
      <c r="R29" s="281">
        <f t="shared" ca="1" si="13"/>
        <v>0</v>
      </c>
      <c r="S29" s="281">
        <f t="shared" ca="1" si="13"/>
        <v>0</v>
      </c>
      <c r="T29" s="281">
        <f t="shared" ca="1" si="13"/>
        <v>0</v>
      </c>
      <c r="U29" s="281">
        <f t="shared" ca="1" si="13"/>
        <v>0</v>
      </c>
      <c r="V29" s="281">
        <f t="shared" ca="1" si="13"/>
        <v>0</v>
      </c>
      <c r="W29" s="281">
        <f t="shared" ca="1" si="13"/>
        <v>0</v>
      </c>
      <c r="X29" s="281">
        <f t="shared" ca="1" si="13"/>
        <v>0</v>
      </c>
      <c r="Y29" s="281">
        <f t="shared" ca="1" si="13"/>
        <v>0</v>
      </c>
      <c r="Z29" s="281">
        <f t="shared" ca="1" si="13"/>
        <v>0</v>
      </c>
      <c r="AA29" s="281">
        <f t="shared" ca="1" si="13"/>
        <v>0</v>
      </c>
      <c r="AB29" s="109"/>
    </row>
    <row r="30" spans="1:28">
      <c r="A30" s="129"/>
      <c r="B30" s="326">
        <v>27</v>
      </c>
      <c r="C30" s="150" t="s">
        <v>228</v>
      </c>
      <c r="D30" s="141" t="s">
        <v>221</v>
      </c>
      <c r="E30" s="147"/>
      <c r="F30" s="147"/>
      <c r="G30" s="69" t="str">
        <f t="shared" si="1"/>
        <v>ホワイトモック&gt;未定</v>
      </c>
      <c r="H30" s="360">
        <f t="shared" ca="1" si="2"/>
        <v>0</v>
      </c>
      <c r="I30" s="90"/>
      <c r="J30" s="62">
        <f t="shared" ca="1" si="3"/>
        <v>0</v>
      </c>
      <c r="K30" s="62">
        <f t="shared" ca="1" si="3"/>
        <v>0</v>
      </c>
      <c r="L30" s="62">
        <f t="shared" ca="1" si="3"/>
        <v>0</v>
      </c>
      <c r="M30" s="62">
        <f t="shared" ca="1" si="3"/>
        <v>0</v>
      </c>
      <c r="N30" s="108"/>
      <c r="O30" s="62">
        <f t="shared" ca="1" si="13"/>
        <v>0</v>
      </c>
      <c r="P30" s="62">
        <f t="shared" ca="1" si="13"/>
        <v>0</v>
      </c>
      <c r="Q30" s="62">
        <f t="shared" ca="1" si="13"/>
        <v>0</v>
      </c>
      <c r="R30" s="62">
        <f t="shared" ca="1" si="13"/>
        <v>0</v>
      </c>
      <c r="S30" s="62">
        <f t="shared" ca="1" si="13"/>
        <v>0</v>
      </c>
      <c r="T30" s="62">
        <f t="shared" ca="1" si="13"/>
        <v>0</v>
      </c>
      <c r="U30" s="62">
        <f t="shared" ca="1" si="13"/>
        <v>0</v>
      </c>
      <c r="V30" s="62">
        <f t="shared" ca="1" si="13"/>
        <v>0</v>
      </c>
      <c r="W30" s="62">
        <f t="shared" ca="1" si="13"/>
        <v>0</v>
      </c>
      <c r="X30" s="62">
        <f t="shared" ca="1" si="13"/>
        <v>0</v>
      </c>
      <c r="Y30" s="62">
        <f t="shared" ca="1" si="13"/>
        <v>0</v>
      </c>
      <c r="Z30" s="62">
        <f t="shared" ca="1" si="13"/>
        <v>0</v>
      </c>
      <c r="AA30" s="62">
        <f t="shared" ca="1" si="13"/>
        <v>0</v>
      </c>
      <c r="AB30" s="109"/>
    </row>
    <row r="31" spans="1:28">
      <c r="A31" s="129"/>
      <c r="B31" s="326">
        <v>28</v>
      </c>
      <c r="C31" s="150" t="s">
        <v>229</v>
      </c>
      <c r="D31" s="141"/>
      <c r="E31" s="147"/>
      <c r="F31" s="147"/>
      <c r="G31" s="69" t="str">
        <f t="shared" si="1"/>
        <v>フロント帳票&gt;</v>
      </c>
      <c r="H31" s="360">
        <f t="shared" ca="1" si="2"/>
        <v>0</v>
      </c>
      <c r="I31" s="90"/>
      <c r="J31" s="62">
        <f t="shared" ca="1" si="3"/>
        <v>0</v>
      </c>
      <c r="K31" s="62">
        <f t="shared" ca="1" si="3"/>
        <v>0</v>
      </c>
      <c r="L31" s="62">
        <f t="shared" ca="1" si="3"/>
        <v>0</v>
      </c>
      <c r="M31" s="62">
        <f t="shared" ca="1" si="3"/>
        <v>0</v>
      </c>
      <c r="N31" s="108"/>
      <c r="O31" s="62">
        <f t="shared" ca="1" si="13"/>
        <v>0</v>
      </c>
      <c r="P31" s="62">
        <f t="shared" ca="1" si="13"/>
        <v>0</v>
      </c>
      <c r="Q31" s="62">
        <f t="shared" ca="1" si="13"/>
        <v>0</v>
      </c>
      <c r="R31" s="62">
        <f t="shared" ca="1" si="13"/>
        <v>0</v>
      </c>
      <c r="S31" s="62">
        <f t="shared" ca="1" si="13"/>
        <v>0</v>
      </c>
      <c r="T31" s="62">
        <f t="shared" ca="1" si="13"/>
        <v>0</v>
      </c>
      <c r="U31" s="62">
        <f t="shared" ca="1" si="13"/>
        <v>0</v>
      </c>
      <c r="V31" s="62">
        <f t="shared" ca="1" si="13"/>
        <v>0</v>
      </c>
      <c r="W31" s="62">
        <f t="shared" ca="1" si="13"/>
        <v>0</v>
      </c>
      <c r="X31" s="62">
        <f t="shared" ca="1" si="13"/>
        <v>0</v>
      </c>
      <c r="Y31" s="62">
        <f t="shared" ca="1" si="13"/>
        <v>0</v>
      </c>
      <c r="Z31" s="62">
        <f t="shared" ca="1" si="13"/>
        <v>0</v>
      </c>
      <c r="AA31" s="62">
        <f t="shared" ca="1" si="13"/>
        <v>0</v>
      </c>
      <c r="AB31" s="109"/>
    </row>
    <row r="32" spans="1:28">
      <c r="A32" s="129"/>
      <c r="B32" s="326">
        <v>29</v>
      </c>
      <c r="C32" s="150" t="s">
        <v>224</v>
      </c>
      <c r="D32" s="141"/>
      <c r="E32" s="147"/>
      <c r="F32" s="147"/>
      <c r="G32" s="69" t="str">
        <f t="shared" si="1"/>
        <v>環境保全・ライブラリ&gt;</v>
      </c>
      <c r="H32" s="360">
        <f t="shared" ca="1" si="2"/>
        <v>0</v>
      </c>
      <c r="I32" s="90"/>
      <c r="J32" s="62">
        <f t="shared" ca="1" si="3"/>
        <v>0</v>
      </c>
      <c r="K32" s="62">
        <f t="shared" ca="1" si="3"/>
        <v>0</v>
      </c>
      <c r="L32" s="62">
        <f t="shared" ca="1" si="3"/>
        <v>0</v>
      </c>
      <c r="M32" s="62">
        <f t="shared" ca="1" si="3"/>
        <v>0</v>
      </c>
      <c r="N32" s="108"/>
      <c r="O32" s="62">
        <f t="shared" ca="1" si="13"/>
        <v>0</v>
      </c>
      <c r="P32" s="62">
        <f t="shared" ca="1" si="13"/>
        <v>0</v>
      </c>
      <c r="Q32" s="62">
        <f t="shared" ca="1" si="13"/>
        <v>0</v>
      </c>
      <c r="R32" s="62">
        <f t="shared" ca="1" si="13"/>
        <v>0</v>
      </c>
      <c r="S32" s="62">
        <f t="shared" ca="1" si="13"/>
        <v>0</v>
      </c>
      <c r="T32" s="62">
        <f t="shared" ca="1" si="13"/>
        <v>0</v>
      </c>
      <c r="U32" s="62">
        <f t="shared" ca="1" si="13"/>
        <v>0</v>
      </c>
      <c r="V32" s="62">
        <f t="shared" ca="1" si="13"/>
        <v>0</v>
      </c>
      <c r="W32" s="62">
        <f t="shared" ca="1" si="13"/>
        <v>0</v>
      </c>
      <c r="X32" s="62">
        <f t="shared" ca="1" si="13"/>
        <v>0</v>
      </c>
      <c r="Y32" s="62">
        <f t="shared" ca="1" si="13"/>
        <v>0</v>
      </c>
      <c r="Z32" s="62">
        <f t="shared" ca="1" si="13"/>
        <v>0</v>
      </c>
      <c r="AA32" s="62">
        <f t="shared" ca="1" si="13"/>
        <v>0</v>
      </c>
      <c r="AB32" s="109"/>
    </row>
    <row r="33" spans="1:28">
      <c r="A33" s="129"/>
      <c r="B33" s="326">
        <v>30</v>
      </c>
      <c r="C33" s="150" t="s">
        <v>226</v>
      </c>
      <c r="D33" s="141"/>
      <c r="E33" s="147"/>
      <c r="F33" s="147"/>
      <c r="G33" s="69" t="str">
        <f t="shared" si="1"/>
        <v>追付き対応&gt;</v>
      </c>
      <c r="H33" s="360">
        <f t="shared" ca="1" si="2"/>
        <v>0</v>
      </c>
      <c r="I33" s="90"/>
      <c r="J33" s="62">
        <f t="shared" ca="1" si="3"/>
        <v>0</v>
      </c>
      <c r="K33" s="62">
        <f t="shared" ca="1" si="3"/>
        <v>0</v>
      </c>
      <c r="L33" s="62">
        <f t="shared" ca="1" si="3"/>
        <v>0</v>
      </c>
      <c r="M33" s="62">
        <f t="shared" ca="1" si="3"/>
        <v>0</v>
      </c>
      <c r="N33" s="108"/>
      <c r="O33" s="62">
        <f t="shared" ca="1" si="13"/>
        <v>0</v>
      </c>
      <c r="P33" s="62">
        <f t="shared" ca="1" si="13"/>
        <v>0</v>
      </c>
      <c r="Q33" s="62">
        <f t="shared" ca="1" si="13"/>
        <v>0</v>
      </c>
      <c r="R33" s="62">
        <f t="shared" ca="1" si="13"/>
        <v>0</v>
      </c>
      <c r="S33" s="62">
        <f t="shared" ca="1" si="13"/>
        <v>0</v>
      </c>
      <c r="T33" s="62">
        <f t="shared" ca="1" si="13"/>
        <v>0</v>
      </c>
      <c r="U33" s="62">
        <f t="shared" ca="1" si="13"/>
        <v>0</v>
      </c>
      <c r="V33" s="62">
        <f t="shared" ca="1" si="13"/>
        <v>0</v>
      </c>
      <c r="W33" s="62">
        <f t="shared" ca="1" si="13"/>
        <v>0</v>
      </c>
      <c r="X33" s="62">
        <f t="shared" ca="1" si="13"/>
        <v>0</v>
      </c>
      <c r="Y33" s="62">
        <f t="shared" ca="1" si="13"/>
        <v>0</v>
      </c>
      <c r="Z33" s="62">
        <f t="shared" ca="1" si="13"/>
        <v>0</v>
      </c>
      <c r="AA33" s="62">
        <f t="shared" ca="1" si="13"/>
        <v>0</v>
      </c>
      <c r="AB33" s="109"/>
    </row>
    <row r="34" spans="1:28" ht="28.5">
      <c r="A34" s="129"/>
      <c r="B34" s="326">
        <v>31</v>
      </c>
      <c r="C34" s="143" t="s">
        <v>230</v>
      </c>
      <c r="D34" s="141"/>
      <c r="E34" s="147"/>
      <c r="F34" s="147"/>
      <c r="G34" s="69" t="str">
        <f t="shared" si="1"/>
        <v>投資情報Ph2 PC版改善提案&gt;</v>
      </c>
      <c r="H34" s="360">
        <f t="shared" ca="1" si="2"/>
        <v>0</v>
      </c>
      <c r="I34" s="90"/>
      <c r="J34" s="62">
        <f t="shared" ca="1" si="3"/>
        <v>0</v>
      </c>
      <c r="K34" s="62">
        <f t="shared" ca="1" si="3"/>
        <v>0</v>
      </c>
      <c r="L34" s="62">
        <f t="shared" ca="1" si="3"/>
        <v>0</v>
      </c>
      <c r="M34" s="62">
        <f t="shared" ca="1" si="3"/>
        <v>0</v>
      </c>
      <c r="N34" s="108"/>
      <c r="O34" s="62">
        <f t="shared" ca="1" si="13"/>
        <v>0</v>
      </c>
      <c r="P34" s="62">
        <f t="shared" ca="1" si="13"/>
        <v>0</v>
      </c>
      <c r="Q34" s="62">
        <f t="shared" ca="1" si="13"/>
        <v>0</v>
      </c>
      <c r="R34" s="62">
        <f t="shared" ca="1" si="13"/>
        <v>0</v>
      </c>
      <c r="S34" s="62">
        <f t="shared" ca="1" si="13"/>
        <v>0</v>
      </c>
      <c r="T34" s="62">
        <f t="shared" ca="1" si="13"/>
        <v>0</v>
      </c>
      <c r="U34" s="62">
        <f t="shared" ca="1" si="13"/>
        <v>0</v>
      </c>
      <c r="V34" s="62">
        <f t="shared" ca="1" si="13"/>
        <v>0</v>
      </c>
      <c r="W34" s="62">
        <f t="shared" ca="1" si="13"/>
        <v>0</v>
      </c>
      <c r="X34" s="62">
        <f t="shared" ca="1" si="13"/>
        <v>0</v>
      </c>
      <c r="Y34" s="62">
        <f t="shared" ca="1" si="13"/>
        <v>0</v>
      </c>
      <c r="Z34" s="62">
        <f t="shared" ca="1" si="13"/>
        <v>0</v>
      </c>
      <c r="AA34" s="62">
        <f t="shared" ca="1" si="13"/>
        <v>0</v>
      </c>
      <c r="AB34" s="109"/>
    </row>
    <row r="35" spans="1:28" ht="28.5">
      <c r="A35" s="129"/>
      <c r="B35" s="326">
        <v>32</v>
      </c>
      <c r="C35" s="143" t="s">
        <v>231</v>
      </c>
      <c r="D35" s="141"/>
      <c r="E35" s="147"/>
      <c r="F35" s="147"/>
      <c r="G35" s="69" t="str">
        <f t="shared" si="1"/>
        <v>投資情報Ph2 スマホアプリ&gt;</v>
      </c>
      <c r="H35" s="360">
        <f t="shared" ca="1" si="2"/>
        <v>0</v>
      </c>
      <c r="I35" s="90"/>
      <c r="J35" s="62">
        <f t="shared" ca="1" si="3"/>
        <v>0</v>
      </c>
      <c r="K35" s="62">
        <f t="shared" ca="1" si="3"/>
        <v>0</v>
      </c>
      <c r="L35" s="62">
        <f t="shared" ca="1" si="3"/>
        <v>0</v>
      </c>
      <c r="M35" s="62">
        <f t="shared" ca="1" si="3"/>
        <v>0</v>
      </c>
      <c r="N35" s="108"/>
      <c r="O35" s="62">
        <f t="shared" ca="1" si="13"/>
        <v>0</v>
      </c>
      <c r="P35" s="62">
        <f t="shared" ca="1" si="13"/>
        <v>0</v>
      </c>
      <c r="Q35" s="62">
        <f t="shared" ca="1" si="13"/>
        <v>0</v>
      </c>
      <c r="R35" s="62">
        <f t="shared" ca="1" si="13"/>
        <v>0</v>
      </c>
      <c r="S35" s="62">
        <f t="shared" ca="1" si="13"/>
        <v>0</v>
      </c>
      <c r="T35" s="62">
        <f t="shared" ca="1" si="13"/>
        <v>0</v>
      </c>
      <c r="U35" s="62">
        <f t="shared" ca="1" si="13"/>
        <v>0</v>
      </c>
      <c r="V35" s="62">
        <f t="shared" ca="1" si="13"/>
        <v>0</v>
      </c>
      <c r="W35" s="62">
        <f t="shared" ca="1" si="13"/>
        <v>0</v>
      </c>
      <c r="X35" s="62">
        <f t="shared" ca="1" si="13"/>
        <v>0</v>
      </c>
      <c r="Y35" s="62">
        <f t="shared" ca="1" si="13"/>
        <v>0</v>
      </c>
      <c r="Z35" s="62">
        <f t="shared" ca="1" si="13"/>
        <v>0</v>
      </c>
      <c r="AA35" s="62">
        <f t="shared" ca="1" si="13"/>
        <v>0</v>
      </c>
      <c r="AB35" s="109"/>
    </row>
    <row r="36" spans="1:28">
      <c r="A36" s="129"/>
      <c r="B36" s="326">
        <v>33</v>
      </c>
      <c r="C36" s="143" t="s">
        <v>232</v>
      </c>
      <c r="D36" s="141"/>
      <c r="E36" s="147"/>
      <c r="F36" s="147"/>
      <c r="G36" s="69" t="str">
        <f t="shared" si="1"/>
        <v>STARモバイル対応&gt;</v>
      </c>
      <c r="H36" s="360">
        <f t="shared" ca="1" si="2"/>
        <v>0</v>
      </c>
      <c r="I36" s="90"/>
      <c r="J36" s="62">
        <f t="shared" ca="1" si="3"/>
        <v>0</v>
      </c>
      <c r="K36" s="62">
        <f t="shared" ca="1" si="3"/>
        <v>0</v>
      </c>
      <c r="L36" s="62">
        <f t="shared" ca="1" si="3"/>
        <v>0</v>
      </c>
      <c r="M36" s="62">
        <f t="shared" ca="1" si="3"/>
        <v>0</v>
      </c>
      <c r="N36" s="108"/>
      <c r="O36" s="62">
        <f t="shared" ca="1" si="13"/>
        <v>0</v>
      </c>
      <c r="P36" s="62">
        <f t="shared" ca="1" si="13"/>
        <v>0</v>
      </c>
      <c r="Q36" s="62">
        <f t="shared" ca="1" si="13"/>
        <v>0</v>
      </c>
      <c r="R36" s="62">
        <f t="shared" ca="1" si="13"/>
        <v>0</v>
      </c>
      <c r="S36" s="62">
        <f t="shared" ca="1" si="13"/>
        <v>0</v>
      </c>
      <c r="T36" s="62">
        <f t="shared" ca="1" si="13"/>
        <v>0</v>
      </c>
      <c r="U36" s="62">
        <f t="shared" ca="1" si="13"/>
        <v>0</v>
      </c>
      <c r="V36" s="62">
        <f t="shared" ca="1" si="13"/>
        <v>0</v>
      </c>
      <c r="W36" s="62">
        <f t="shared" ca="1" si="13"/>
        <v>0</v>
      </c>
      <c r="X36" s="62">
        <f t="shared" ca="1" si="13"/>
        <v>0</v>
      </c>
      <c r="Y36" s="62">
        <f t="shared" ca="1" si="13"/>
        <v>0</v>
      </c>
      <c r="Z36" s="62">
        <f t="shared" ca="1" si="13"/>
        <v>0</v>
      </c>
      <c r="AA36" s="62">
        <f t="shared" ca="1" si="13"/>
        <v>0</v>
      </c>
      <c r="AB36" s="109"/>
    </row>
    <row r="37" spans="1:28">
      <c r="A37" s="129"/>
      <c r="B37" s="326">
        <v>34</v>
      </c>
      <c r="C37" s="143" t="s">
        <v>1366</v>
      </c>
      <c r="D37" s="141"/>
      <c r="E37" s="147"/>
      <c r="F37" s="147"/>
      <c r="G37" s="69" t="str">
        <f t="shared" si="1"/>
        <v>MFリノベーション&gt;</v>
      </c>
      <c r="H37" s="360">
        <f t="shared" ref="H37" ca="1" si="16">SUM(J37:M37)</f>
        <v>0</v>
      </c>
      <c r="I37" s="90"/>
      <c r="J37" s="62">
        <f t="shared" ca="1" si="3"/>
        <v>0</v>
      </c>
      <c r="K37" s="62">
        <f t="shared" ca="1" si="3"/>
        <v>0</v>
      </c>
      <c r="L37" s="62">
        <f t="shared" ca="1" si="3"/>
        <v>0</v>
      </c>
      <c r="M37" s="62">
        <f t="shared" ca="1" si="3"/>
        <v>0</v>
      </c>
      <c r="N37" s="108"/>
      <c r="O37" s="62">
        <f t="shared" ca="1" si="13"/>
        <v>0</v>
      </c>
      <c r="P37" s="62">
        <f t="shared" ca="1" si="13"/>
        <v>0</v>
      </c>
      <c r="Q37" s="62">
        <f t="shared" ca="1" si="13"/>
        <v>0</v>
      </c>
      <c r="R37" s="62">
        <f t="shared" ca="1" si="13"/>
        <v>0</v>
      </c>
      <c r="S37" s="62">
        <f t="shared" ca="1" si="13"/>
        <v>0</v>
      </c>
      <c r="T37" s="62">
        <f t="shared" ca="1" si="13"/>
        <v>0</v>
      </c>
      <c r="U37" s="62">
        <f t="shared" ca="1" si="13"/>
        <v>0</v>
      </c>
      <c r="V37" s="62">
        <f t="shared" ca="1" si="13"/>
        <v>0</v>
      </c>
      <c r="W37" s="62">
        <f t="shared" ca="1" si="13"/>
        <v>0</v>
      </c>
      <c r="X37" s="62">
        <f t="shared" ca="1" si="13"/>
        <v>0</v>
      </c>
      <c r="Y37" s="62">
        <f t="shared" ca="1" si="13"/>
        <v>0</v>
      </c>
      <c r="Z37" s="62">
        <f t="shared" ca="1" si="13"/>
        <v>0</v>
      </c>
      <c r="AA37" s="62">
        <f t="shared" ca="1" si="13"/>
        <v>0</v>
      </c>
      <c r="AB37" s="109"/>
    </row>
    <row r="38" spans="1:28">
      <c r="A38" s="129"/>
      <c r="B38" s="326">
        <v>35</v>
      </c>
      <c r="C38" s="143" t="s">
        <v>294</v>
      </c>
      <c r="D38" s="141"/>
      <c r="E38" s="147"/>
      <c r="F38" s="147"/>
      <c r="G38" s="69" t="str">
        <f t="shared" si="1"/>
        <v>トレスタ&gt;</v>
      </c>
      <c r="H38" s="360">
        <f t="shared" ca="1" si="2"/>
        <v>0</v>
      </c>
      <c r="I38" s="90"/>
      <c r="J38" s="62">
        <f t="shared" ca="1" si="3"/>
        <v>0</v>
      </c>
      <c r="K38" s="62">
        <f t="shared" ca="1" si="3"/>
        <v>0</v>
      </c>
      <c r="L38" s="62">
        <f t="shared" ca="1" si="3"/>
        <v>0</v>
      </c>
      <c r="M38" s="62">
        <f t="shared" ca="1" si="3"/>
        <v>0</v>
      </c>
      <c r="N38" s="108"/>
      <c r="O38" s="62">
        <f t="shared" ca="1" si="13"/>
        <v>0</v>
      </c>
      <c r="P38" s="62">
        <f t="shared" ca="1" si="13"/>
        <v>0</v>
      </c>
      <c r="Q38" s="62">
        <f t="shared" ca="1" si="13"/>
        <v>0</v>
      </c>
      <c r="R38" s="62">
        <f t="shared" ca="1" si="13"/>
        <v>0</v>
      </c>
      <c r="S38" s="62">
        <f t="shared" ca="1" si="13"/>
        <v>0</v>
      </c>
      <c r="T38" s="62">
        <f t="shared" ca="1" si="13"/>
        <v>0</v>
      </c>
      <c r="U38" s="62">
        <f t="shared" ca="1" si="13"/>
        <v>0</v>
      </c>
      <c r="V38" s="62">
        <f t="shared" ca="1" si="13"/>
        <v>0</v>
      </c>
      <c r="W38" s="62">
        <f t="shared" ca="1" si="13"/>
        <v>0</v>
      </c>
      <c r="X38" s="62">
        <f t="shared" ca="1" si="13"/>
        <v>0</v>
      </c>
      <c r="Y38" s="62">
        <f t="shared" ca="1" si="13"/>
        <v>0</v>
      </c>
      <c r="Z38" s="62">
        <f t="shared" ca="1" si="13"/>
        <v>0</v>
      </c>
      <c r="AA38" s="62">
        <f t="shared" ca="1" si="13"/>
        <v>0</v>
      </c>
      <c r="AB38" s="109"/>
    </row>
    <row r="39" spans="1:28">
      <c r="A39" s="129"/>
      <c r="B39" s="326">
        <v>36</v>
      </c>
      <c r="C39" s="145" t="s">
        <v>233</v>
      </c>
      <c r="D39" s="151"/>
      <c r="E39" s="148"/>
      <c r="F39" s="149"/>
      <c r="G39" s="69" t="str">
        <f t="shared" si="1"/>
        <v>休暇・研修・帰社&gt;</v>
      </c>
      <c r="H39" s="360">
        <f t="shared" ca="1" si="2"/>
        <v>0</v>
      </c>
      <c r="I39" s="90"/>
      <c r="J39" s="62">
        <f t="shared" ca="1" si="3"/>
        <v>0</v>
      </c>
      <c r="K39" s="62">
        <f t="shared" ca="1" si="3"/>
        <v>0</v>
      </c>
      <c r="L39" s="62">
        <f t="shared" ca="1" si="3"/>
        <v>0</v>
      </c>
      <c r="M39" s="62">
        <f t="shared" ca="1" si="3"/>
        <v>0</v>
      </c>
      <c r="N39" s="108"/>
      <c r="O39" s="62">
        <f t="shared" ca="1" si="13"/>
        <v>0</v>
      </c>
      <c r="P39" s="62">
        <f t="shared" ca="1" si="13"/>
        <v>0</v>
      </c>
      <c r="Q39" s="62">
        <f t="shared" ca="1" si="13"/>
        <v>0</v>
      </c>
      <c r="R39" s="62">
        <f t="shared" ca="1" si="13"/>
        <v>0</v>
      </c>
      <c r="S39" s="62">
        <f t="shared" ca="1" si="13"/>
        <v>0</v>
      </c>
      <c r="T39" s="62">
        <f t="shared" ca="1" si="13"/>
        <v>0</v>
      </c>
      <c r="U39" s="62">
        <f t="shared" ca="1" si="13"/>
        <v>0</v>
      </c>
      <c r="V39" s="62">
        <f t="shared" ca="1" si="13"/>
        <v>0</v>
      </c>
      <c r="W39" s="62">
        <f t="shared" ca="1" si="13"/>
        <v>0</v>
      </c>
      <c r="X39" s="62">
        <f t="shared" ca="1" si="13"/>
        <v>0</v>
      </c>
      <c r="Y39" s="62">
        <f t="shared" ca="1" si="13"/>
        <v>0</v>
      </c>
      <c r="Z39" s="62">
        <f t="shared" ca="1" si="13"/>
        <v>0</v>
      </c>
      <c r="AA39" s="62">
        <f t="shared" ca="1" si="13"/>
        <v>0</v>
      </c>
      <c r="AB39" s="109"/>
    </row>
    <row r="40" spans="1:28">
      <c r="A40" s="130"/>
      <c r="B40" s="123"/>
      <c r="C40" s="122"/>
      <c r="D40" s="122"/>
      <c r="E40" s="122"/>
      <c r="F40" s="122"/>
      <c r="G40" s="125"/>
      <c r="H40" s="125"/>
      <c r="I40" s="125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261"/>
      <c r="Z40" s="261"/>
      <c r="AA40" s="122"/>
      <c r="AB40" s="124"/>
    </row>
    <row r="42" spans="1:28">
      <c r="C42" s="331"/>
      <c r="D42" s="331" t="s">
        <v>315</v>
      </c>
      <c r="E42" s="152" t="s">
        <v>316</v>
      </c>
      <c r="F42" s="153"/>
      <c r="G42" s="152" t="s">
        <v>317</v>
      </c>
      <c r="H42" s="112" t="s">
        <v>150</v>
      </c>
      <c r="I42" s="115"/>
      <c r="J42" s="113" t="s">
        <v>151</v>
      </c>
      <c r="K42" s="114"/>
      <c r="L42" s="114"/>
      <c r="M42" s="114"/>
      <c r="N42" s="117"/>
      <c r="O42" s="113" t="s">
        <v>152</v>
      </c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7"/>
    </row>
    <row r="43" spans="1:28" outlineLevel="1">
      <c r="E43" s="22" t="s">
        <v>558</v>
      </c>
      <c r="F43" s="131"/>
      <c r="G43" s="69" t="s">
        <v>301</v>
      </c>
      <c r="H43" s="136">
        <f t="shared" ref="H43:H71" ca="1" si="17">SUM(J43:M43)</f>
        <v>0</v>
      </c>
      <c r="I43" s="116"/>
      <c r="J43" s="111">
        <f ca="1">IF($C$2&amp;$D$2="当月MW","-",SUMIFS(INDIRECT($B$2&amp;$C$2&amp;$D$2),INDIRECT(J$5),J$6,サマリ_メンバ!$R$7:$R$446,$E43,サマリ_メンバ!$O$7:$O$446,IF(ISBLANK($F43),"*",$F43)))</f>
        <v>0</v>
      </c>
      <c r="K43" s="111">
        <f ca="1">IF($C$2&amp;$D$2="当月MW","-",SUMIFS(INDIRECT($B$2&amp;$C$2&amp;$D$2),INDIRECT(K$5),K$6,サマリ_メンバ!$R$7:$R$446,$E43,サマリ_メンバ!$O$7:$O$446,IF(ISBLANK($F43),"*",$F43)))</f>
        <v>0</v>
      </c>
      <c r="L43" s="111">
        <f ca="1">IF($C$2&amp;$D$2="当月MW","-",SUMIFS(INDIRECT($B$2&amp;$C$2&amp;$D$2),INDIRECT(L$5),L$6,サマリ_メンバ!$R$7:$R$446,$E43,サマリ_メンバ!$O$7:$O$446,IF(ISBLANK($F43),"*",$F43)))</f>
        <v>0</v>
      </c>
      <c r="M43" s="111">
        <f ca="1">IF($C$2&amp;$D$2="当月MW","-",SUMIFS(INDIRECT($B$2&amp;$C$2&amp;$D$2),INDIRECT(M$5),M$6,サマリ_メンバ!$R$7:$R$446,$E43,サマリ_メンバ!$O$7:$O$446,IF(ISBLANK($F43),"*",$F43)))</f>
        <v>0</v>
      </c>
      <c r="N43" s="116"/>
      <c r="O43" s="111">
        <f ca="1">IF($C$2&amp;$D$2="当月MW","-",SUMIFS(INDIRECT($B$2&amp;$C$2&amp;$D$2),INDIRECT(O$5),O$6,サマリ_メンバ!$R$7:$R$446,$E43,サマリ_メンバ!$O$7:$O$446,IF(ISBLANK($F43),"*",$F43)))</f>
        <v>0</v>
      </c>
      <c r="P43" s="111">
        <f ca="1">IF($C$2&amp;$D$2="当月MW","-",SUMIFS(INDIRECT($B$2&amp;$C$2&amp;$D$2),INDIRECT(P$5),P$6,サマリ_メンバ!$R$7:$R$446,$E43,サマリ_メンバ!$O$7:$O$446,IF(ISBLANK($F43),"*",$F43)))</f>
        <v>0</v>
      </c>
      <c r="Q43" s="111">
        <f ca="1">IF($C$2&amp;$D$2="当月MW","-",SUMIFS(INDIRECT($B$2&amp;$C$2&amp;$D$2),INDIRECT(Q$5),Q$6,サマリ_メンバ!$R$7:$R$446,$E43,サマリ_メンバ!$O$7:$O$446,IF(ISBLANK($F43),"*",$F43)))</f>
        <v>0</v>
      </c>
      <c r="R43" s="111">
        <f ca="1">IF($C$2&amp;$D$2="当月MW","-",SUMIFS(INDIRECT($B$2&amp;$C$2&amp;$D$2),INDIRECT(R$5),R$6,サマリ_メンバ!$R$7:$R$446,$E43,サマリ_メンバ!$O$7:$O$446,IF(ISBLANK($F43),"*",$F43)))</f>
        <v>0</v>
      </c>
      <c r="S43" s="111">
        <f ca="1">IF($C$2&amp;$D$2="当月MW","-",SUMIFS(INDIRECT($B$2&amp;$C$2&amp;$D$2),INDIRECT(S$5),S$6,サマリ_メンバ!$R$7:$R$446,$E43,サマリ_メンバ!$O$7:$O$446,IF(ISBLANK($F43),"*",$F43)))</f>
        <v>0</v>
      </c>
      <c r="T43" s="111">
        <f ca="1">IF($C$2&amp;$D$2="当月MW","-",SUMIFS(INDIRECT($B$2&amp;$C$2&amp;$D$2),INDIRECT(T$5),T$6,サマリ_メンバ!$R$7:$R$446,$E43,サマリ_メンバ!$O$7:$O$446,IF(ISBLANK($F43),"*",$F43)))</f>
        <v>0</v>
      </c>
      <c r="U43" s="111">
        <f ca="1">IF($C$2&amp;$D$2="当月MW","-",SUMIFS(INDIRECT($B$2&amp;$C$2&amp;$D$2),INDIRECT(U$5),U$6,サマリ_メンバ!$R$7:$R$446,$E43,サマリ_メンバ!$O$7:$O$446,IF(ISBLANK($F43),"*",$F43)))</f>
        <v>0</v>
      </c>
      <c r="V43" s="111">
        <f ca="1">IF($C$2&amp;$D$2="当月MW","-",SUMIFS(INDIRECT($B$2&amp;$C$2&amp;$D$2),INDIRECT(V$5),V$6,サマリ_メンバ!$R$7:$R$446,$E43,サマリ_メンバ!$O$7:$O$446,IF(ISBLANK($F43),"*",$F43)))</f>
        <v>0</v>
      </c>
      <c r="W43" s="111">
        <f ca="1">IF($C$2&amp;$D$2="当月MW","-",SUMIFS(INDIRECT($B$2&amp;$C$2&amp;$D$2),INDIRECT(W$5),W$6,サマリ_メンバ!$R$7:$R$446,$E43,サマリ_メンバ!$O$7:$O$446,IF(ISBLANK($F43),"*",$F43)))</f>
        <v>0</v>
      </c>
      <c r="X43" s="111">
        <f ca="1">IF($C$2&amp;$D$2="当月MW","-",SUMIFS(INDIRECT($B$2&amp;$C$2&amp;$D$2),INDIRECT(X$5),X$6,サマリ_メンバ!$R$7:$R$446,$E43,サマリ_メンバ!$O$7:$O$446,IF(ISBLANK($F43),"*",$F43)))</f>
        <v>0</v>
      </c>
      <c r="Y43" s="111">
        <f ca="1">IF($C$2&amp;$D$2="当月MW","-",SUMIFS(INDIRECT($B$2&amp;$C$2&amp;$D$2),INDIRECT(Y$5),Y$6,サマリ_メンバ!$R$7:$R$446,$E43,サマリ_メンバ!$O$7:$O$446,IF(ISBLANK($F43),"*",$F43)))</f>
        <v>0</v>
      </c>
      <c r="Z43" s="111">
        <f ca="1">IF($C$2&amp;$D$2="当月MW","-",SUMIFS(INDIRECT($B$2&amp;$C$2&amp;$D$2),INDIRECT(Z$5),Z$6,サマリ_メンバ!$R$7:$R$446,$E43,サマリ_メンバ!$O$7:$O$446,IF(ISBLANK($F43),"*",$F43)))</f>
        <v>0</v>
      </c>
      <c r="AA43" s="111">
        <f ca="1">IF($C$2&amp;$D$2="当月MW","-",SUMIFS(INDIRECT($B$2&amp;$C$2&amp;$D$2),INDIRECT(AA$5),AA$6,サマリ_メンバ!$R$7:$R$446,$E43,サマリ_メンバ!$O$7:$O$446,IF(ISBLANK($F43),"*",$F43)))</f>
        <v>0</v>
      </c>
      <c r="AB43" s="116"/>
    </row>
    <row r="44" spans="1:28" outlineLevel="1">
      <c r="E44" s="22" t="s">
        <v>235</v>
      </c>
      <c r="F44" s="131"/>
      <c r="G44" s="69" t="s">
        <v>301</v>
      </c>
      <c r="H44" s="136">
        <f t="shared" ca="1" si="17"/>
        <v>0</v>
      </c>
      <c r="I44" s="116"/>
      <c r="J44" s="111">
        <f ca="1">IF($C$2&amp;$D$2="当月MW","-",SUMIFS(INDIRECT($B$2&amp;$C$2&amp;$D$2),INDIRECT(J$5),J$6,サマリ_メンバ!$R$7:$R$446,$E44,サマリ_メンバ!$O$7:$O$446,IF(ISBLANK($F44),"*",$F44)))</f>
        <v>0</v>
      </c>
      <c r="K44" s="111">
        <f ca="1">IF($C$2&amp;$D$2="当月MW","-",SUMIFS(INDIRECT($B$2&amp;$C$2&amp;$D$2),INDIRECT(K$5),K$6,サマリ_メンバ!$R$7:$R$446,$E44,サマリ_メンバ!$O$7:$O$446,IF(ISBLANK($F44),"*",$F44)))</f>
        <v>0</v>
      </c>
      <c r="L44" s="111">
        <f ca="1">IF($C$2&amp;$D$2="当月MW","-",SUMIFS(INDIRECT($B$2&amp;$C$2&amp;$D$2),INDIRECT(L$5),L$6,サマリ_メンバ!$R$7:$R$446,$E44,サマリ_メンバ!$O$7:$O$446,IF(ISBLANK($F44),"*",$F44)))</f>
        <v>0</v>
      </c>
      <c r="M44" s="111">
        <f ca="1">IF($C$2&amp;$D$2="当月MW","-",SUMIFS(INDIRECT($B$2&amp;$C$2&amp;$D$2),INDIRECT(M$5),M$6,サマリ_メンバ!$R$7:$R$446,$E44,サマリ_メンバ!$O$7:$O$446,IF(ISBLANK($F44),"*",$F44)))</f>
        <v>0</v>
      </c>
      <c r="N44" s="116"/>
      <c r="O44" s="111">
        <f ca="1">IF($C$2&amp;$D$2="当月MW","-",SUMIFS(INDIRECT($B$2&amp;$C$2&amp;$D$2),INDIRECT(O$5),O$6,サマリ_メンバ!$R$7:$R$446,$E44,サマリ_メンバ!$O$7:$O$446,IF(ISBLANK($F44),"*",$F44)))</f>
        <v>0</v>
      </c>
      <c r="P44" s="111">
        <f ca="1">IF($C$2&amp;$D$2="当月MW","-",SUMIFS(INDIRECT($B$2&amp;$C$2&amp;$D$2),INDIRECT(P$5),P$6,サマリ_メンバ!$R$7:$R$446,$E44,サマリ_メンバ!$O$7:$O$446,IF(ISBLANK($F44),"*",$F44)))</f>
        <v>0</v>
      </c>
      <c r="Q44" s="111">
        <f ca="1">IF($C$2&amp;$D$2="当月MW","-",SUMIFS(INDIRECT($B$2&amp;$C$2&amp;$D$2),INDIRECT(Q$5),Q$6,サマリ_メンバ!$R$7:$R$446,$E44,サマリ_メンバ!$O$7:$O$446,IF(ISBLANK($F44),"*",$F44)))</f>
        <v>0</v>
      </c>
      <c r="R44" s="111">
        <f ca="1">IF($C$2&amp;$D$2="当月MW","-",SUMIFS(INDIRECT($B$2&amp;$C$2&amp;$D$2),INDIRECT(R$5),R$6,サマリ_メンバ!$R$7:$R$446,$E44,サマリ_メンバ!$O$7:$O$446,IF(ISBLANK($F44),"*",$F44)))</f>
        <v>0</v>
      </c>
      <c r="S44" s="111">
        <f ca="1">IF($C$2&amp;$D$2="当月MW","-",SUMIFS(INDIRECT($B$2&amp;$C$2&amp;$D$2),INDIRECT(S$5),S$6,サマリ_メンバ!$R$7:$R$446,$E44,サマリ_メンバ!$O$7:$O$446,IF(ISBLANK($F44),"*",$F44)))</f>
        <v>0</v>
      </c>
      <c r="T44" s="111">
        <f ca="1">IF($C$2&amp;$D$2="当月MW","-",SUMIFS(INDIRECT($B$2&amp;$C$2&amp;$D$2),INDIRECT(T$5),T$6,サマリ_メンバ!$R$7:$R$446,$E44,サマリ_メンバ!$O$7:$O$446,IF(ISBLANK($F44),"*",$F44)))</f>
        <v>0</v>
      </c>
      <c r="U44" s="111">
        <f ca="1">IF($C$2&amp;$D$2="当月MW","-",SUMIFS(INDIRECT($B$2&amp;$C$2&amp;$D$2),INDIRECT(U$5),U$6,サマリ_メンバ!$R$7:$R$446,$E44,サマリ_メンバ!$O$7:$O$446,IF(ISBLANK($F44),"*",$F44)))</f>
        <v>0</v>
      </c>
      <c r="V44" s="111">
        <f ca="1">IF($C$2&amp;$D$2="当月MW","-",SUMIFS(INDIRECT($B$2&amp;$C$2&amp;$D$2),INDIRECT(V$5),V$6,サマリ_メンバ!$R$7:$R$446,$E44,サマリ_メンバ!$O$7:$O$446,IF(ISBLANK($F44),"*",$F44)))</f>
        <v>0</v>
      </c>
      <c r="W44" s="111">
        <f ca="1">IF($C$2&amp;$D$2="当月MW","-",SUMIFS(INDIRECT($B$2&amp;$C$2&amp;$D$2),INDIRECT(W$5),W$6,サマリ_メンバ!$R$7:$R$446,$E44,サマリ_メンバ!$O$7:$O$446,IF(ISBLANK($F44),"*",$F44)))</f>
        <v>0</v>
      </c>
      <c r="X44" s="111">
        <f ca="1">IF($C$2&amp;$D$2="当月MW","-",SUMIFS(INDIRECT($B$2&amp;$C$2&amp;$D$2),INDIRECT(X$5),X$6,サマリ_メンバ!$R$7:$R$446,$E44,サマリ_メンバ!$O$7:$O$446,IF(ISBLANK($F44),"*",$F44)))</f>
        <v>0</v>
      </c>
      <c r="Y44" s="111">
        <f ca="1">IF($C$2&amp;$D$2="当月MW","-",SUMIFS(INDIRECT($B$2&amp;$C$2&amp;$D$2),INDIRECT(Y$5),Y$6,サマリ_メンバ!$R$7:$R$446,$E44,サマリ_メンバ!$O$7:$O$446,IF(ISBLANK($F44),"*",$F44)))</f>
        <v>0</v>
      </c>
      <c r="Z44" s="111">
        <f ca="1">IF($C$2&amp;$D$2="当月MW","-",SUMIFS(INDIRECT($B$2&amp;$C$2&amp;$D$2),INDIRECT(Z$5),Z$6,サマリ_メンバ!$R$7:$R$446,$E44,サマリ_メンバ!$O$7:$O$446,IF(ISBLANK($F44),"*",$F44)))</f>
        <v>0</v>
      </c>
      <c r="AA44" s="111">
        <f ca="1">IF($C$2&amp;$D$2="当月MW","-",SUMIFS(INDIRECT($B$2&amp;$C$2&amp;$D$2),INDIRECT(AA$5),AA$6,サマリ_メンバ!$R$7:$R$446,$E44,サマリ_メンバ!$O$7:$O$446,IF(ISBLANK($F44),"*",$F44)))</f>
        <v>0</v>
      </c>
      <c r="AB44" s="116"/>
    </row>
    <row r="45" spans="1:28" outlineLevel="1">
      <c r="E45" s="22" t="s">
        <v>236</v>
      </c>
      <c r="F45" s="131"/>
      <c r="G45" s="69" t="s">
        <v>301</v>
      </c>
      <c r="H45" s="136">
        <f t="shared" ca="1" si="17"/>
        <v>0</v>
      </c>
      <c r="I45" s="116"/>
      <c r="J45" s="111">
        <f ca="1">IF($C$2&amp;$D$2="当月MW","-",SUMIFS(INDIRECT($B$2&amp;$C$2&amp;$D$2),INDIRECT(J$5),J$6,サマリ_メンバ!$R$7:$R$446,$E45,サマリ_メンバ!$O$7:$O$446,IF(ISBLANK($F45),"*",$F45)))</f>
        <v>0</v>
      </c>
      <c r="K45" s="111">
        <f ca="1">IF($C$2&amp;$D$2="当月MW","-",SUMIFS(INDIRECT($B$2&amp;$C$2&amp;$D$2),INDIRECT(K$5),K$6,サマリ_メンバ!$R$7:$R$446,$E45,サマリ_メンバ!$O$7:$O$446,IF(ISBLANK($F45),"*",$F45)))</f>
        <v>0</v>
      </c>
      <c r="L45" s="111">
        <f ca="1">IF($C$2&amp;$D$2="当月MW","-",SUMIFS(INDIRECT($B$2&amp;$C$2&amp;$D$2),INDIRECT(L$5),L$6,サマリ_メンバ!$R$7:$R$446,$E45,サマリ_メンバ!$O$7:$O$446,IF(ISBLANK($F45),"*",$F45)))</f>
        <v>0</v>
      </c>
      <c r="M45" s="111">
        <f ca="1">IF($C$2&amp;$D$2="当月MW","-",SUMIFS(INDIRECT($B$2&amp;$C$2&amp;$D$2),INDIRECT(M$5),M$6,サマリ_メンバ!$R$7:$R$446,$E45,サマリ_メンバ!$O$7:$O$446,IF(ISBLANK($F45),"*",$F45)))</f>
        <v>0</v>
      </c>
      <c r="N45" s="116"/>
      <c r="O45" s="111">
        <f ca="1">IF($C$2&amp;$D$2="当月MW","-",SUMIFS(INDIRECT($B$2&amp;$C$2&amp;$D$2),INDIRECT(O$5),O$6,サマリ_メンバ!$R$7:$R$446,$E45,サマリ_メンバ!$O$7:$O$446,IF(ISBLANK($F45),"*",$F45)))</f>
        <v>0</v>
      </c>
      <c r="P45" s="111">
        <f ca="1">IF($C$2&amp;$D$2="当月MW","-",SUMIFS(INDIRECT($B$2&amp;$C$2&amp;$D$2),INDIRECT(P$5),P$6,サマリ_メンバ!$R$7:$R$446,$E45,サマリ_メンバ!$O$7:$O$446,IF(ISBLANK($F45),"*",$F45)))</f>
        <v>0</v>
      </c>
      <c r="Q45" s="111">
        <f ca="1">IF($C$2&amp;$D$2="当月MW","-",SUMIFS(INDIRECT($B$2&amp;$C$2&amp;$D$2),INDIRECT(Q$5),Q$6,サマリ_メンバ!$R$7:$R$446,$E45,サマリ_メンバ!$O$7:$O$446,IF(ISBLANK($F45),"*",$F45)))</f>
        <v>0</v>
      </c>
      <c r="R45" s="111">
        <f ca="1">IF($C$2&amp;$D$2="当月MW","-",SUMIFS(INDIRECT($B$2&amp;$C$2&amp;$D$2),INDIRECT(R$5),R$6,サマリ_メンバ!$R$7:$R$446,$E45,サマリ_メンバ!$O$7:$O$446,IF(ISBLANK($F45),"*",$F45)))</f>
        <v>0</v>
      </c>
      <c r="S45" s="111">
        <f ca="1">IF($C$2&amp;$D$2="当月MW","-",SUMIFS(INDIRECT($B$2&amp;$C$2&amp;$D$2),INDIRECT(S$5),S$6,サマリ_メンバ!$R$7:$R$446,$E45,サマリ_メンバ!$O$7:$O$446,IF(ISBLANK($F45),"*",$F45)))</f>
        <v>0</v>
      </c>
      <c r="T45" s="111">
        <f ca="1">IF($C$2&amp;$D$2="当月MW","-",SUMIFS(INDIRECT($B$2&amp;$C$2&amp;$D$2),INDIRECT(T$5),T$6,サマリ_メンバ!$R$7:$R$446,$E45,サマリ_メンバ!$O$7:$O$446,IF(ISBLANK($F45),"*",$F45)))</f>
        <v>0</v>
      </c>
      <c r="U45" s="111">
        <f ca="1">IF($C$2&amp;$D$2="当月MW","-",SUMIFS(INDIRECT($B$2&amp;$C$2&amp;$D$2),INDIRECT(U$5),U$6,サマリ_メンバ!$R$7:$R$446,$E45,サマリ_メンバ!$O$7:$O$446,IF(ISBLANK($F45),"*",$F45)))</f>
        <v>0</v>
      </c>
      <c r="V45" s="111">
        <f ca="1">IF($C$2&amp;$D$2="当月MW","-",SUMIFS(INDIRECT($B$2&amp;$C$2&amp;$D$2),INDIRECT(V$5),V$6,サマリ_メンバ!$R$7:$R$446,$E45,サマリ_メンバ!$O$7:$O$446,IF(ISBLANK($F45),"*",$F45)))</f>
        <v>0</v>
      </c>
      <c r="W45" s="111">
        <f ca="1">IF($C$2&amp;$D$2="当月MW","-",SUMIFS(INDIRECT($B$2&amp;$C$2&amp;$D$2),INDIRECT(W$5),W$6,サマリ_メンバ!$R$7:$R$446,$E45,サマリ_メンバ!$O$7:$O$446,IF(ISBLANK($F45),"*",$F45)))</f>
        <v>0</v>
      </c>
      <c r="X45" s="111">
        <f ca="1">IF($C$2&amp;$D$2="当月MW","-",SUMIFS(INDIRECT($B$2&amp;$C$2&amp;$D$2),INDIRECT(X$5),X$6,サマリ_メンバ!$R$7:$R$446,$E45,サマリ_メンバ!$O$7:$O$446,IF(ISBLANK($F45),"*",$F45)))</f>
        <v>0</v>
      </c>
      <c r="Y45" s="111">
        <f ca="1">IF($C$2&amp;$D$2="当月MW","-",SUMIFS(INDIRECT($B$2&amp;$C$2&amp;$D$2),INDIRECT(Y$5),Y$6,サマリ_メンバ!$R$7:$R$446,$E45,サマリ_メンバ!$O$7:$O$446,IF(ISBLANK($F45),"*",$F45)))</f>
        <v>0</v>
      </c>
      <c r="Z45" s="111">
        <f ca="1">IF($C$2&amp;$D$2="当月MW","-",SUMIFS(INDIRECT($B$2&amp;$C$2&amp;$D$2),INDIRECT(Z$5),Z$6,サマリ_メンバ!$R$7:$R$446,$E45,サマリ_メンバ!$O$7:$O$446,IF(ISBLANK($F45),"*",$F45)))</f>
        <v>0</v>
      </c>
      <c r="AA45" s="111">
        <f ca="1">IF($C$2&amp;$D$2="当月MW","-",SUMIFS(INDIRECT($B$2&amp;$C$2&amp;$D$2),INDIRECT(AA$5),AA$6,サマリ_メンバ!$R$7:$R$446,$E45,サマリ_メンバ!$O$7:$O$446,IF(ISBLANK($F45),"*",$F45)))</f>
        <v>0</v>
      </c>
      <c r="AB45" s="116"/>
    </row>
    <row r="46" spans="1:28" outlineLevel="1">
      <c r="E46" s="22" t="s">
        <v>237</v>
      </c>
      <c r="F46" s="131"/>
      <c r="G46" s="69" t="s">
        <v>604</v>
      </c>
      <c r="H46" s="136">
        <f t="shared" ca="1" si="17"/>
        <v>0</v>
      </c>
      <c r="I46" s="116"/>
      <c r="J46" s="111">
        <f ca="1">IF($C$2&amp;$D$2="当月MW","-",SUMIFS(INDIRECT($B$2&amp;$C$2&amp;$D$2),INDIRECT(J$5),J$6,サマリ_メンバ!$R$7:$R$446,$E46,サマリ_メンバ!$O$7:$O$446,IF(ISBLANK($F46),"*",$F46)))</f>
        <v>0</v>
      </c>
      <c r="K46" s="111">
        <f ca="1">IF($C$2&amp;$D$2="当月MW","-",SUMIFS(INDIRECT($B$2&amp;$C$2&amp;$D$2),INDIRECT(K$5),K$6,サマリ_メンバ!$R$7:$R$446,$E46,サマリ_メンバ!$O$7:$O$446,IF(ISBLANK($F46),"*",$F46)))</f>
        <v>0</v>
      </c>
      <c r="L46" s="111">
        <f ca="1">IF($C$2&amp;$D$2="当月MW","-",SUMIFS(INDIRECT($B$2&amp;$C$2&amp;$D$2),INDIRECT(L$5),L$6,サマリ_メンバ!$R$7:$R$446,$E46,サマリ_メンバ!$O$7:$O$446,IF(ISBLANK($F46),"*",$F46)))</f>
        <v>0</v>
      </c>
      <c r="M46" s="111">
        <f ca="1">IF($C$2&amp;$D$2="当月MW","-",SUMIFS(INDIRECT($B$2&amp;$C$2&amp;$D$2),INDIRECT(M$5),M$6,サマリ_メンバ!$R$7:$R$446,$E46,サマリ_メンバ!$O$7:$O$446,IF(ISBLANK($F46),"*",$F46)))</f>
        <v>0</v>
      </c>
      <c r="N46" s="116"/>
      <c r="O46" s="111">
        <f ca="1">IF($C$2&amp;$D$2="当月MW","-",SUMIFS(INDIRECT($B$2&amp;$C$2&amp;$D$2),INDIRECT(O$5),O$6,サマリ_メンバ!$R$7:$R$446,$E46,サマリ_メンバ!$O$7:$O$446,IF(ISBLANK($F46),"*",$F46)))</f>
        <v>0</v>
      </c>
      <c r="P46" s="111">
        <f ca="1">IF($C$2&amp;$D$2="当月MW","-",SUMIFS(INDIRECT($B$2&amp;$C$2&amp;$D$2),INDIRECT(P$5),P$6,サマリ_メンバ!$R$7:$R$446,$E46,サマリ_メンバ!$O$7:$O$446,IF(ISBLANK($F46),"*",$F46)))</f>
        <v>0</v>
      </c>
      <c r="Q46" s="111">
        <f ca="1">IF($C$2&amp;$D$2="当月MW","-",SUMIFS(INDIRECT($B$2&amp;$C$2&amp;$D$2),INDIRECT(Q$5),Q$6,サマリ_メンバ!$R$7:$R$446,$E46,サマリ_メンバ!$O$7:$O$446,IF(ISBLANK($F46),"*",$F46)))</f>
        <v>0</v>
      </c>
      <c r="R46" s="111">
        <f ca="1">IF($C$2&amp;$D$2="当月MW","-",SUMIFS(INDIRECT($B$2&amp;$C$2&amp;$D$2),INDIRECT(R$5),R$6,サマリ_メンバ!$R$7:$R$446,$E46,サマリ_メンバ!$O$7:$O$446,IF(ISBLANK($F46),"*",$F46)))</f>
        <v>0</v>
      </c>
      <c r="S46" s="111">
        <f ca="1">IF($C$2&amp;$D$2="当月MW","-",SUMIFS(INDIRECT($B$2&amp;$C$2&amp;$D$2),INDIRECT(S$5),S$6,サマリ_メンバ!$R$7:$R$446,$E46,サマリ_メンバ!$O$7:$O$446,IF(ISBLANK($F46),"*",$F46)))</f>
        <v>0</v>
      </c>
      <c r="T46" s="111">
        <f ca="1">IF($C$2&amp;$D$2="当月MW","-",SUMIFS(INDIRECT($B$2&amp;$C$2&amp;$D$2),INDIRECT(T$5),T$6,サマリ_メンバ!$R$7:$R$446,$E46,サマリ_メンバ!$O$7:$O$446,IF(ISBLANK($F46),"*",$F46)))</f>
        <v>0</v>
      </c>
      <c r="U46" s="111">
        <f ca="1">IF($C$2&amp;$D$2="当月MW","-",SUMIFS(INDIRECT($B$2&amp;$C$2&amp;$D$2),INDIRECT(U$5),U$6,サマリ_メンバ!$R$7:$R$446,$E46,サマリ_メンバ!$O$7:$O$446,IF(ISBLANK($F46),"*",$F46)))</f>
        <v>0</v>
      </c>
      <c r="V46" s="111">
        <f ca="1">IF($C$2&amp;$D$2="当月MW","-",SUMIFS(INDIRECT($B$2&amp;$C$2&amp;$D$2),INDIRECT(V$5),V$6,サマリ_メンバ!$R$7:$R$446,$E46,サマリ_メンバ!$O$7:$O$446,IF(ISBLANK($F46),"*",$F46)))</f>
        <v>0</v>
      </c>
      <c r="W46" s="111">
        <f ca="1">IF($C$2&amp;$D$2="当月MW","-",SUMIFS(INDIRECT($B$2&amp;$C$2&amp;$D$2),INDIRECT(W$5),W$6,サマリ_メンバ!$R$7:$R$446,$E46,サマリ_メンバ!$O$7:$O$446,IF(ISBLANK($F46),"*",$F46)))</f>
        <v>0</v>
      </c>
      <c r="X46" s="111">
        <f ca="1">IF($C$2&amp;$D$2="当月MW","-",SUMIFS(INDIRECT($B$2&amp;$C$2&amp;$D$2),INDIRECT(X$5),X$6,サマリ_メンバ!$R$7:$R$446,$E46,サマリ_メンバ!$O$7:$O$446,IF(ISBLANK($F46),"*",$F46)))</f>
        <v>0</v>
      </c>
      <c r="Y46" s="111">
        <f ca="1">IF($C$2&amp;$D$2="当月MW","-",SUMIFS(INDIRECT($B$2&amp;$C$2&amp;$D$2),INDIRECT(Y$5),Y$6,サマリ_メンバ!$R$7:$R$446,$E46,サマリ_メンバ!$O$7:$O$446,IF(ISBLANK($F46),"*",$F46)))</f>
        <v>0</v>
      </c>
      <c r="Z46" s="111">
        <f ca="1">IF($C$2&amp;$D$2="当月MW","-",SUMIFS(INDIRECT($B$2&amp;$C$2&amp;$D$2),INDIRECT(Z$5),Z$6,サマリ_メンバ!$R$7:$R$446,$E46,サマリ_メンバ!$O$7:$O$446,IF(ISBLANK($F46),"*",$F46)))</f>
        <v>0</v>
      </c>
      <c r="AA46" s="111">
        <f ca="1">IF($C$2&amp;$D$2="当月MW","-",SUMIFS(INDIRECT($B$2&amp;$C$2&amp;$D$2),INDIRECT(AA$5),AA$6,サマリ_メンバ!$R$7:$R$446,$E46,サマリ_メンバ!$O$7:$O$446,IF(ISBLANK($F46),"*",$F46)))</f>
        <v>0</v>
      </c>
      <c r="AB46" s="116"/>
    </row>
    <row r="47" spans="1:28" outlineLevel="1">
      <c r="E47" s="22" t="s">
        <v>238</v>
      </c>
      <c r="F47" s="131"/>
      <c r="G47" s="69" t="s">
        <v>473</v>
      </c>
      <c r="H47" s="136">
        <f t="shared" ca="1" si="17"/>
        <v>0</v>
      </c>
      <c r="I47" s="116"/>
      <c r="J47" s="111">
        <f ca="1">IF($C$2&amp;$D$2="当月MW","-",SUMIFS(INDIRECT($B$2&amp;$C$2&amp;$D$2),INDIRECT(J$5),J$6,サマリ_メンバ!$R$7:$R$446,$E47,サマリ_メンバ!$O$7:$O$446,IF(ISBLANK($F47),"*",$F47)))</f>
        <v>0</v>
      </c>
      <c r="K47" s="111">
        <f ca="1">IF($C$2&amp;$D$2="当月MW","-",SUMIFS(INDIRECT($B$2&amp;$C$2&amp;$D$2),INDIRECT(K$5),K$6,サマリ_メンバ!$R$7:$R$446,$E47,サマリ_メンバ!$O$7:$O$446,IF(ISBLANK($F47),"*",$F47)))</f>
        <v>0</v>
      </c>
      <c r="L47" s="111">
        <f ca="1">IF($C$2&amp;$D$2="当月MW","-",SUMIFS(INDIRECT($B$2&amp;$C$2&amp;$D$2),INDIRECT(L$5),L$6,サマリ_メンバ!$R$7:$R$446,$E47,サマリ_メンバ!$O$7:$O$446,IF(ISBLANK($F47),"*",$F47)))</f>
        <v>0</v>
      </c>
      <c r="M47" s="111">
        <f ca="1">IF($C$2&amp;$D$2="当月MW","-",SUMIFS(INDIRECT($B$2&amp;$C$2&amp;$D$2),INDIRECT(M$5),M$6,サマリ_メンバ!$R$7:$R$446,$E47,サマリ_メンバ!$O$7:$O$446,IF(ISBLANK($F47),"*",$F47)))</f>
        <v>0</v>
      </c>
      <c r="N47" s="116"/>
      <c r="O47" s="111">
        <f ca="1">IF($C$2&amp;$D$2="当月MW","-",SUMIFS(INDIRECT($B$2&amp;$C$2&amp;$D$2),INDIRECT(O$5),O$6,サマリ_メンバ!$R$7:$R$446,$E47,サマリ_メンバ!$O$7:$O$446,IF(ISBLANK($F47),"*",$F47)))</f>
        <v>0</v>
      </c>
      <c r="P47" s="111">
        <f ca="1">IF($C$2&amp;$D$2="当月MW","-",SUMIFS(INDIRECT($B$2&amp;$C$2&amp;$D$2),INDIRECT(P$5),P$6,サマリ_メンバ!$R$7:$R$446,$E47,サマリ_メンバ!$O$7:$O$446,IF(ISBLANK($F47),"*",$F47)))</f>
        <v>0</v>
      </c>
      <c r="Q47" s="111">
        <f ca="1">IF($C$2&amp;$D$2="当月MW","-",SUMIFS(INDIRECT($B$2&amp;$C$2&amp;$D$2),INDIRECT(Q$5),Q$6,サマリ_メンバ!$R$7:$R$446,$E47,サマリ_メンバ!$O$7:$O$446,IF(ISBLANK($F47),"*",$F47)))</f>
        <v>0</v>
      </c>
      <c r="R47" s="111">
        <f ca="1">IF($C$2&amp;$D$2="当月MW","-",SUMIFS(INDIRECT($B$2&amp;$C$2&amp;$D$2),INDIRECT(R$5),R$6,サマリ_メンバ!$R$7:$R$446,$E47,サマリ_メンバ!$O$7:$O$446,IF(ISBLANK($F47),"*",$F47)))</f>
        <v>0</v>
      </c>
      <c r="S47" s="111">
        <f ca="1">IF($C$2&amp;$D$2="当月MW","-",SUMIFS(INDIRECT($B$2&amp;$C$2&amp;$D$2),INDIRECT(S$5),S$6,サマリ_メンバ!$R$7:$R$446,$E47,サマリ_メンバ!$O$7:$O$446,IF(ISBLANK($F47),"*",$F47)))</f>
        <v>0</v>
      </c>
      <c r="T47" s="111">
        <f ca="1">IF($C$2&amp;$D$2="当月MW","-",SUMIFS(INDIRECT($B$2&amp;$C$2&amp;$D$2),INDIRECT(T$5),T$6,サマリ_メンバ!$R$7:$R$446,$E47,サマリ_メンバ!$O$7:$O$446,IF(ISBLANK($F47),"*",$F47)))</f>
        <v>0</v>
      </c>
      <c r="U47" s="111">
        <f ca="1">IF($C$2&amp;$D$2="当月MW","-",SUMIFS(INDIRECT($B$2&amp;$C$2&amp;$D$2),INDIRECT(U$5),U$6,サマリ_メンバ!$R$7:$R$446,$E47,サマリ_メンバ!$O$7:$O$446,IF(ISBLANK($F47),"*",$F47)))</f>
        <v>0</v>
      </c>
      <c r="V47" s="111">
        <f ca="1">IF($C$2&amp;$D$2="当月MW","-",SUMIFS(INDIRECT($B$2&amp;$C$2&amp;$D$2),INDIRECT(V$5),V$6,サマリ_メンバ!$R$7:$R$446,$E47,サマリ_メンバ!$O$7:$O$446,IF(ISBLANK($F47),"*",$F47)))</f>
        <v>0</v>
      </c>
      <c r="W47" s="111">
        <f ca="1">IF($C$2&amp;$D$2="当月MW","-",SUMIFS(INDIRECT($B$2&amp;$C$2&amp;$D$2),INDIRECT(W$5),W$6,サマリ_メンバ!$R$7:$R$446,$E47,サマリ_メンバ!$O$7:$O$446,IF(ISBLANK($F47),"*",$F47)))</f>
        <v>0</v>
      </c>
      <c r="X47" s="111">
        <f ca="1">IF($C$2&amp;$D$2="当月MW","-",SUMIFS(INDIRECT($B$2&amp;$C$2&amp;$D$2),INDIRECT(X$5),X$6,サマリ_メンバ!$R$7:$R$446,$E47,サマリ_メンバ!$O$7:$O$446,IF(ISBLANK($F47),"*",$F47)))</f>
        <v>0</v>
      </c>
      <c r="Y47" s="111">
        <f ca="1">IF($C$2&amp;$D$2="当月MW","-",SUMIFS(INDIRECT($B$2&amp;$C$2&amp;$D$2),INDIRECT(Y$5),Y$6,サマリ_メンバ!$R$7:$R$446,$E47,サマリ_メンバ!$O$7:$O$446,IF(ISBLANK($F47),"*",$F47)))</f>
        <v>0</v>
      </c>
      <c r="Z47" s="111">
        <f ca="1">IF($C$2&amp;$D$2="当月MW","-",SUMIFS(INDIRECT($B$2&amp;$C$2&amp;$D$2),INDIRECT(Z$5),Z$6,サマリ_メンバ!$R$7:$R$446,$E47,サマリ_メンバ!$O$7:$O$446,IF(ISBLANK($F47),"*",$F47)))</f>
        <v>0</v>
      </c>
      <c r="AA47" s="111">
        <f ca="1">IF($C$2&amp;$D$2="当月MW","-",SUMIFS(INDIRECT($B$2&amp;$C$2&amp;$D$2),INDIRECT(AA$5),AA$6,サマリ_メンバ!$R$7:$R$446,$E47,サマリ_メンバ!$O$7:$O$446,IF(ISBLANK($F47),"*",$F47)))</f>
        <v>0</v>
      </c>
      <c r="AB47" s="116"/>
    </row>
    <row r="48" spans="1:28" outlineLevel="1">
      <c r="E48" s="22" t="s">
        <v>239</v>
      </c>
      <c r="F48" s="131" t="s">
        <v>222</v>
      </c>
      <c r="G48" s="69" t="s">
        <v>303</v>
      </c>
      <c r="H48" s="136">
        <f t="shared" ca="1" si="17"/>
        <v>0</v>
      </c>
      <c r="I48" s="116"/>
      <c r="J48" s="111">
        <f ca="1">IF($C$2&amp;$D$2="当月MW","-",SUMIFS(INDIRECT($B$2&amp;$C$2&amp;$D$2),INDIRECT(J$5),J$6,サマリ_メンバ!$R$7:$R$446,$E48,サマリ_メンバ!$O$7:$O$446,IF(ISBLANK($F48),"*",$F48)))</f>
        <v>0</v>
      </c>
      <c r="K48" s="111">
        <f ca="1">IF($C$2&amp;$D$2="当月MW","-",SUMIFS(INDIRECT($B$2&amp;$C$2&amp;$D$2),INDIRECT(K$5),K$6,サマリ_メンバ!$R$7:$R$446,$E48,サマリ_メンバ!$O$7:$O$446,IF(ISBLANK($F48),"*",$F48)))</f>
        <v>0</v>
      </c>
      <c r="L48" s="111">
        <f ca="1">IF($C$2&amp;$D$2="当月MW","-",SUMIFS(INDIRECT($B$2&amp;$C$2&amp;$D$2),INDIRECT(L$5),L$6,サマリ_メンバ!$R$7:$R$446,$E48,サマリ_メンバ!$O$7:$O$446,IF(ISBLANK($F48),"*",$F48)))</f>
        <v>0</v>
      </c>
      <c r="M48" s="111">
        <f ca="1">IF($C$2&amp;$D$2="当月MW","-",SUMIFS(INDIRECT($B$2&amp;$C$2&amp;$D$2),INDIRECT(M$5),M$6,サマリ_メンバ!$R$7:$R$446,$E48,サマリ_メンバ!$O$7:$O$446,IF(ISBLANK($F48),"*",$F48)))</f>
        <v>0</v>
      </c>
      <c r="N48" s="116"/>
      <c r="O48" s="111">
        <f ca="1">IF($C$2&amp;$D$2="当月MW","-",SUMIFS(INDIRECT($B$2&amp;$C$2&amp;$D$2),INDIRECT(O$5),O$6,サマリ_メンバ!$R$7:$R$446,$E48,サマリ_メンバ!$O$7:$O$446,IF(ISBLANK($F48),"*",$F48)))</f>
        <v>0</v>
      </c>
      <c r="P48" s="111">
        <f ca="1">IF($C$2&amp;$D$2="当月MW","-",SUMIFS(INDIRECT($B$2&amp;$C$2&amp;$D$2),INDIRECT(P$5),P$6,サマリ_メンバ!$R$7:$R$446,$E48,サマリ_メンバ!$O$7:$O$446,IF(ISBLANK($F48),"*",$F48)))</f>
        <v>0</v>
      </c>
      <c r="Q48" s="111">
        <f ca="1">IF($C$2&amp;$D$2="当月MW","-",SUMIFS(INDIRECT($B$2&amp;$C$2&amp;$D$2),INDIRECT(Q$5),Q$6,サマリ_メンバ!$R$7:$R$446,$E48,サマリ_メンバ!$O$7:$O$446,IF(ISBLANK($F48),"*",$F48)))</f>
        <v>0</v>
      </c>
      <c r="R48" s="111">
        <f ca="1">IF($C$2&amp;$D$2="当月MW","-",SUMIFS(INDIRECT($B$2&amp;$C$2&amp;$D$2),INDIRECT(R$5),R$6,サマリ_メンバ!$R$7:$R$446,$E48,サマリ_メンバ!$O$7:$O$446,IF(ISBLANK($F48),"*",$F48)))</f>
        <v>0</v>
      </c>
      <c r="S48" s="111">
        <f ca="1">IF($C$2&amp;$D$2="当月MW","-",SUMIFS(INDIRECT($B$2&amp;$C$2&amp;$D$2),INDIRECT(S$5),S$6,サマリ_メンバ!$R$7:$R$446,$E48,サマリ_メンバ!$O$7:$O$446,IF(ISBLANK($F48),"*",$F48)))</f>
        <v>0</v>
      </c>
      <c r="T48" s="111">
        <f ca="1">IF($C$2&amp;$D$2="当月MW","-",SUMIFS(INDIRECT($B$2&amp;$C$2&amp;$D$2),INDIRECT(T$5),T$6,サマリ_メンバ!$R$7:$R$446,$E48,サマリ_メンバ!$O$7:$O$446,IF(ISBLANK($F48),"*",$F48)))</f>
        <v>0</v>
      </c>
      <c r="U48" s="111">
        <f ca="1">IF($C$2&amp;$D$2="当月MW","-",SUMIFS(INDIRECT($B$2&amp;$C$2&amp;$D$2),INDIRECT(U$5),U$6,サマリ_メンバ!$R$7:$R$446,$E48,サマリ_メンバ!$O$7:$O$446,IF(ISBLANK($F48),"*",$F48)))</f>
        <v>0</v>
      </c>
      <c r="V48" s="111">
        <f ca="1">IF($C$2&amp;$D$2="当月MW","-",SUMIFS(INDIRECT($B$2&amp;$C$2&amp;$D$2),INDIRECT(V$5),V$6,サマリ_メンバ!$R$7:$R$446,$E48,サマリ_メンバ!$O$7:$O$446,IF(ISBLANK($F48),"*",$F48)))</f>
        <v>0</v>
      </c>
      <c r="W48" s="111">
        <f ca="1">IF($C$2&amp;$D$2="当月MW","-",SUMIFS(INDIRECT($B$2&amp;$C$2&amp;$D$2),INDIRECT(W$5),W$6,サマリ_メンバ!$R$7:$R$446,$E48,サマリ_メンバ!$O$7:$O$446,IF(ISBLANK($F48),"*",$F48)))</f>
        <v>0</v>
      </c>
      <c r="X48" s="111">
        <f ca="1">IF($C$2&amp;$D$2="当月MW","-",SUMIFS(INDIRECT($B$2&amp;$C$2&amp;$D$2),INDIRECT(X$5),X$6,サマリ_メンバ!$R$7:$R$446,$E48,サマリ_メンバ!$O$7:$O$446,IF(ISBLANK($F48),"*",$F48)))</f>
        <v>0</v>
      </c>
      <c r="Y48" s="111">
        <f ca="1">IF($C$2&amp;$D$2="当月MW","-",SUMIFS(INDIRECT($B$2&amp;$C$2&amp;$D$2),INDIRECT(Y$5),Y$6,サマリ_メンバ!$R$7:$R$446,$E48,サマリ_メンバ!$O$7:$O$446,IF(ISBLANK($F48),"*",$F48)))</f>
        <v>0</v>
      </c>
      <c r="Z48" s="111">
        <f ca="1">IF($C$2&amp;$D$2="当月MW","-",SUMIFS(INDIRECT($B$2&amp;$C$2&amp;$D$2),INDIRECT(Z$5),Z$6,サマリ_メンバ!$R$7:$R$446,$E48,サマリ_メンバ!$O$7:$O$446,IF(ISBLANK($F48),"*",$F48)))</f>
        <v>0</v>
      </c>
      <c r="AA48" s="111">
        <f ca="1">IF($C$2&amp;$D$2="当月MW","-",SUMIFS(INDIRECT($B$2&amp;$C$2&amp;$D$2),INDIRECT(AA$5),AA$6,サマリ_メンバ!$R$7:$R$446,$E48,サマリ_メンバ!$O$7:$O$446,IF(ISBLANK($F48),"*",$F48)))</f>
        <v>0</v>
      </c>
      <c r="AB48" s="116"/>
    </row>
    <row r="49" spans="5:28" outlineLevel="1">
      <c r="E49" s="22" t="s">
        <v>240</v>
      </c>
      <c r="F49" s="131" t="s">
        <v>222</v>
      </c>
      <c r="G49" s="69" t="s">
        <v>303</v>
      </c>
      <c r="H49" s="136">
        <f t="shared" ca="1" si="17"/>
        <v>0</v>
      </c>
      <c r="I49" s="116"/>
      <c r="J49" s="111">
        <f ca="1">IF($C$2&amp;$D$2="当月MW","-",SUMIFS(INDIRECT($B$2&amp;$C$2&amp;$D$2),INDIRECT(J$5),J$6,サマリ_メンバ!$R$7:$R$446,$E49,サマリ_メンバ!$O$7:$O$446,IF(ISBLANK($F49),"*",$F49)))</f>
        <v>0</v>
      </c>
      <c r="K49" s="111">
        <f ca="1">IF($C$2&amp;$D$2="当月MW","-",SUMIFS(INDIRECT($B$2&amp;$C$2&amp;$D$2),INDIRECT(K$5),K$6,サマリ_メンバ!$R$7:$R$446,$E49,サマリ_メンバ!$O$7:$O$446,IF(ISBLANK($F49),"*",$F49)))</f>
        <v>0</v>
      </c>
      <c r="L49" s="111">
        <f ca="1">IF($C$2&amp;$D$2="当月MW","-",SUMIFS(INDIRECT($B$2&amp;$C$2&amp;$D$2),INDIRECT(L$5),L$6,サマリ_メンバ!$R$7:$R$446,$E49,サマリ_メンバ!$O$7:$O$446,IF(ISBLANK($F49),"*",$F49)))</f>
        <v>0</v>
      </c>
      <c r="M49" s="111">
        <f ca="1">IF($C$2&amp;$D$2="当月MW","-",SUMIFS(INDIRECT($B$2&amp;$C$2&amp;$D$2),INDIRECT(M$5),M$6,サマリ_メンバ!$R$7:$R$446,$E49,サマリ_メンバ!$O$7:$O$446,IF(ISBLANK($F49),"*",$F49)))</f>
        <v>0</v>
      </c>
      <c r="N49" s="116"/>
      <c r="O49" s="111">
        <f ca="1">IF($C$2&amp;$D$2="当月MW","-",SUMIFS(INDIRECT($B$2&amp;$C$2&amp;$D$2),INDIRECT(O$5),O$6,サマリ_メンバ!$R$7:$R$446,$E49,サマリ_メンバ!$O$7:$O$446,IF(ISBLANK($F49),"*",$F49)))</f>
        <v>0</v>
      </c>
      <c r="P49" s="111">
        <f ca="1">IF($C$2&amp;$D$2="当月MW","-",SUMIFS(INDIRECT($B$2&amp;$C$2&amp;$D$2),INDIRECT(P$5),P$6,サマリ_メンバ!$R$7:$R$446,$E49,サマリ_メンバ!$O$7:$O$446,IF(ISBLANK($F49),"*",$F49)))</f>
        <v>0</v>
      </c>
      <c r="Q49" s="111">
        <f ca="1">IF($C$2&amp;$D$2="当月MW","-",SUMIFS(INDIRECT($B$2&amp;$C$2&amp;$D$2),INDIRECT(Q$5),Q$6,サマリ_メンバ!$R$7:$R$446,$E49,サマリ_メンバ!$O$7:$O$446,IF(ISBLANK($F49),"*",$F49)))</f>
        <v>0</v>
      </c>
      <c r="R49" s="111">
        <f ca="1">IF($C$2&amp;$D$2="当月MW","-",SUMIFS(INDIRECT($B$2&amp;$C$2&amp;$D$2),INDIRECT(R$5),R$6,サマリ_メンバ!$R$7:$R$446,$E49,サマリ_メンバ!$O$7:$O$446,IF(ISBLANK($F49),"*",$F49)))</f>
        <v>0</v>
      </c>
      <c r="S49" s="111">
        <f ca="1">IF($C$2&amp;$D$2="当月MW","-",SUMIFS(INDIRECT($B$2&amp;$C$2&amp;$D$2),INDIRECT(S$5),S$6,サマリ_メンバ!$R$7:$R$446,$E49,サマリ_メンバ!$O$7:$O$446,IF(ISBLANK($F49),"*",$F49)))</f>
        <v>0</v>
      </c>
      <c r="T49" s="111">
        <f ca="1">IF($C$2&amp;$D$2="当月MW","-",SUMIFS(INDIRECT($B$2&amp;$C$2&amp;$D$2),INDIRECT(T$5),T$6,サマリ_メンバ!$R$7:$R$446,$E49,サマリ_メンバ!$O$7:$O$446,IF(ISBLANK($F49),"*",$F49)))</f>
        <v>0</v>
      </c>
      <c r="U49" s="111">
        <f ca="1">IF($C$2&amp;$D$2="当月MW","-",SUMIFS(INDIRECT($B$2&amp;$C$2&amp;$D$2),INDIRECT(U$5),U$6,サマリ_メンバ!$R$7:$R$446,$E49,サマリ_メンバ!$O$7:$O$446,IF(ISBLANK($F49),"*",$F49)))</f>
        <v>0</v>
      </c>
      <c r="V49" s="111">
        <f ca="1">IF($C$2&amp;$D$2="当月MW","-",SUMIFS(INDIRECT($B$2&amp;$C$2&amp;$D$2),INDIRECT(V$5),V$6,サマリ_メンバ!$R$7:$R$446,$E49,サマリ_メンバ!$O$7:$O$446,IF(ISBLANK($F49),"*",$F49)))</f>
        <v>0</v>
      </c>
      <c r="W49" s="111">
        <f ca="1">IF($C$2&amp;$D$2="当月MW","-",SUMIFS(INDIRECT($B$2&amp;$C$2&amp;$D$2),INDIRECT(W$5),W$6,サマリ_メンバ!$R$7:$R$446,$E49,サマリ_メンバ!$O$7:$O$446,IF(ISBLANK($F49),"*",$F49)))</f>
        <v>0</v>
      </c>
      <c r="X49" s="111">
        <f ca="1">IF($C$2&amp;$D$2="当月MW","-",SUMIFS(INDIRECT($B$2&amp;$C$2&amp;$D$2),INDIRECT(X$5),X$6,サマリ_メンバ!$R$7:$R$446,$E49,サマリ_メンバ!$O$7:$O$446,IF(ISBLANK($F49),"*",$F49)))</f>
        <v>0</v>
      </c>
      <c r="Y49" s="111">
        <f ca="1">IF($C$2&amp;$D$2="当月MW","-",SUMIFS(INDIRECT($B$2&amp;$C$2&amp;$D$2),INDIRECT(Y$5),Y$6,サマリ_メンバ!$R$7:$R$446,$E49,サマリ_メンバ!$O$7:$O$446,IF(ISBLANK($F49),"*",$F49)))</f>
        <v>0</v>
      </c>
      <c r="Z49" s="111">
        <f ca="1">IF($C$2&amp;$D$2="当月MW","-",SUMIFS(INDIRECT($B$2&amp;$C$2&amp;$D$2),INDIRECT(Z$5),Z$6,サマリ_メンバ!$R$7:$R$446,$E49,サマリ_メンバ!$O$7:$O$446,IF(ISBLANK($F49),"*",$F49)))</f>
        <v>0</v>
      </c>
      <c r="AA49" s="111">
        <f ca="1">IF($C$2&amp;$D$2="当月MW","-",SUMIFS(INDIRECT($B$2&amp;$C$2&amp;$D$2),INDIRECT(AA$5),AA$6,サマリ_メンバ!$R$7:$R$446,$E49,サマリ_メンバ!$O$7:$O$446,IF(ISBLANK($F49),"*",$F49)))</f>
        <v>0</v>
      </c>
      <c r="AB49" s="116"/>
    </row>
    <row r="50" spans="5:28" outlineLevel="1">
      <c r="E50" s="22" t="s">
        <v>241</v>
      </c>
      <c r="F50" s="131" t="s">
        <v>222</v>
      </c>
      <c r="G50" s="69" t="s">
        <v>303</v>
      </c>
      <c r="H50" s="136">
        <f t="shared" ca="1" si="17"/>
        <v>0</v>
      </c>
      <c r="I50" s="116"/>
      <c r="J50" s="111">
        <f ca="1">IF($C$2&amp;$D$2="当月MW","-",SUMIFS(INDIRECT($B$2&amp;$C$2&amp;$D$2),INDIRECT(J$5),J$6,サマリ_メンバ!$R$7:$R$446,$E50,サマリ_メンバ!$O$7:$O$446,IF(ISBLANK($F50),"*",$F50)))</f>
        <v>0</v>
      </c>
      <c r="K50" s="111">
        <f ca="1">IF($C$2&amp;$D$2="当月MW","-",SUMIFS(INDIRECT($B$2&amp;$C$2&amp;$D$2),INDIRECT(K$5),K$6,サマリ_メンバ!$R$7:$R$446,$E50,サマリ_メンバ!$O$7:$O$446,IF(ISBLANK($F50),"*",$F50)))</f>
        <v>0</v>
      </c>
      <c r="L50" s="111">
        <f ca="1">IF($C$2&amp;$D$2="当月MW","-",SUMIFS(INDIRECT($B$2&amp;$C$2&amp;$D$2),INDIRECT(L$5),L$6,サマリ_メンバ!$R$7:$R$446,$E50,サマリ_メンバ!$O$7:$O$446,IF(ISBLANK($F50),"*",$F50)))</f>
        <v>0</v>
      </c>
      <c r="M50" s="111">
        <f ca="1">IF($C$2&amp;$D$2="当月MW","-",SUMIFS(INDIRECT($B$2&amp;$C$2&amp;$D$2),INDIRECT(M$5),M$6,サマリ_メンバ!$R$7:$R$446,$E50,サマリ_メンバ!$O$7:$O$446,IF(ISBLANK($F50),"*",$F50)))</f>
        <v>0</v>
      </c>
      <c r="N50" s="116"/>
      <c r="O50" s="111">
        <f ca="1">IF($C$2&amp;$D$2="当月MW","-",SUMIFS(INDIRECT($B$2&amp;$C$2&amp;$D$2),INDIRECT(O$5),O$6,サマリ_メンバ!$R$7:$R$446,$E50,サマリ_メンバ!$O$7:$O$446,IF(ISBLANK($F50),"*",$F50)))</f>
        <v>0</v>
      </c>
      <c r="P50" s="111">
        <f ca="1">IF($C$2&amp;$D$2="当月MW","-",SUMIFS(INDIRECT($B$2&amp;$C$2&amp;$D$2),INDIRECT(P$5),P$6,サマリ_メンバ!$R$7:$R$446,$E50,サマリ_メンバ!$O$7:$O$446,IF(ISBLANK($F50),"*",$F50)))</f>
        <v>0</v>
      </c>
      <c r="Q50" s="111">
        <f ca="1">IF($C$2&amp;$D$2="当月MW","-",SUMIFS(INDIRECT($B$2&amp;$C$2&amp;$D$2),INDIRECT(Q$5),Q$6,サマリ_メンバ!$R$7:$R$446,$E50,サマリ_メンバ!$O$7:$O$446,IF(ISBLANK($F50),"*",$F50)))</f>
        <v>0</v>
      </c>
      <c r="R50" s="111">
        <f ca="1">IF($C$2&amp;$D$2="当月MW","-",SUMIFS(INDIRECT($B$2&amp;$C$2&amp;$D$2),INDIRECT(R$5),R$6,サマリ_メンバ!$R$7:$R$446,$E50,サマリ_メンバ!$O$7:$O$446,IF(ISBLANK($F50),"*",$F50)))</f>
        <v>0</v>
      </c>
      <c r="S50" s="111">
        <f ca="1">IF($C$2&amp;$D$2="当月MW","-",SUMIFS(INDIRECT($B$2&amp;$C$2&amp;$D$2),INDIRECT(S$5),S$6,サマリ_メンバ!$R$7:$R$446,$E50,サマリ_メンバ!$O$7:$O$446,IF(ISBLANK($F50),"*",$F50)))</f>
        <v>0</v>
      </c>
      <c r="T50" s="111">
        <f ca="1">IF($C$2&amp;$D$2="当月MW","-",SUMIFS(INDIRECT($B$2&amp;$C$2&amp;$D$2),INDIRECT(T$5),T$6,サマリ_メンバ!$R$7:$R$446,$E50,サマリ_メンバ!$O$7:$O$446,IF(ISBLANK($F50),"*",$F50)))</f>
        <v>0</v>
      </c>
      <c r="U50" s="111">
        <f ca="1">IF($C$2&amp;$D$2="当月MW","-",SUMIFS(INDIRECT($B$2&amp;$C$2&amp;$D$2),INDIRECT(U$5),U$6,サマリ_メンバ!$R$7:$R$446,$E50,サマリ_メンバ!$O$7:$O$446,IF(ISBLANK($F50),"*",$F50)))</f>
        <v>0</v>
      </c>
      <c r="V50" s="111">
        <f ca="1">IF($C$2&amp;$D$2="当月MW","-",SUMIFS(INDIRECT($B$2&amp;$C$2&amp;$D$2),INDIRECT(V$5),V$6,サマリ_メンバ!$R$7:$R$446,$E50,サマリ_メンバ!$O$7:$O$446,IF(ISBLANK($F50),"*",$F50)))</f>
        <v>0</v>
      </c>
      <c r="W50" s="111">
        <f ca="1">IF($C$2&amp;$D$2="当月MW","-",SUMIFS(INDIRECT($B$2&amp;$C$2&amp;$D$2),INDIRECT(W$5),W$6,サマリ_メンバ!$R$7:$R$446,$E50,サマリ_メンバ!$O$7:$O$446,IF(ISBLANK($F50),"*",$F50)))</f>
        <v>0</v>
      </c>
      <c r="X50" s="111">
        <f ca="1">IF($C$2&amp;$D$2="当月MW","-",SUMIFS(INDIRECT($B$2&amp;$C$2&amp;$D$2),INDIRECT(X$5),X$6,サマリ_メンバ!$R$7:$R$446,$E50,サマリ_メンバ!$O$7:$O$446,IF(ISBLANK($F50),"*",$F50)))</f>
        <v>0</v>
      </c>
      <c r="Y50" s="111">
        <f ca="1">IF($C$2&amp;$D$2="当月MW","-",SUMIFS(INDIRECT($B$2&amp;$C$2&amp;$D$2),INDIRECT(Y$5),Y$6,サマリ_メンバ!$R$7:$R$446,$E50,サマリ_メンバ!$O$7:$O$446,IF(ISBLANK($F50),"*",$F50)))</f>
        <v>0</v>
      </c>
      <c r="Z50" s="111">
        <f ca="1">IF($C$2&amp;$D$2="当月MW","-",SUMIFS(INDIRECT($B$2&amp;$C$2&amp;$D$2),INDIRECT(Z$5),Z$6,サマリ_メンバ!$R$7:$R$446,$E50,サマリ_メンバ!$O$7:$O$446,IF(ISBLANK($F50),"*",$F50)))</f>
        <v>0</v>
      </c>
      <c r="AA50" s="111">
        <f ca="1">IF($C$2&amp;$D$2="当月MW","-",SUMIFS(INDIRECT($B$2&amp;$C$2&amp;$D$2),INDIRECT(AA$5),AA$6,サマリ_メンバ!$R$7:$R$446,$E50,サマリ_メンバ!$O$7:$O$446,IF(ISBLANK($F50),"*",$F50)))</f>
        <v>0</v>
      </c>
      <c r="AB50" s="116"/>
    </row>
    <row r="51" spans="5:28" outlineLevel="1">
      <c r="E51" s="22" t="s">
        <v>242</v>
      </c>
      <c r="F51" s="131" t="s">
        <v>222</v>
      </c>
      <c r="G51" s="69" t="s">
        <v>303</v>
      </c>
      <c r="H51" s="136">
        <f t="shared" ca="1" si="17"/>
        <v>0</v>
      </c>
      <c r="I51" s="116"/>
      <c r="J51" s="111">
        <f ca="1">IF($C$2&amp;$D$2="当月MW","-",SUMIFS(INDIRECT($B$2&amp;$C$2&amp;$D$2),INDIRECT(J$5),J$6,サマリ_メンバ!$R$7:$R$446,$E51,サマリ_メンバ!$O$7:$O$446,IF(ISBLANK($F51),"*",$F51)))</f>
        <v>0</v>
      </c>
      <c r="K51" s="111">
        <f ca="1">IF($C$2&amp;$D$2="当月MW","-",SUMIFS(INDIRECT($B$2&amp;$C$2&amp;$D$2),INDIRECT(K$5),K$6,サマリ_メンバ!$R$7:$R$446,$E51,サマリ_メンバ!$O$7:$O$446,IF(ISBLANK($F51),"*",$F51)))</f>
        <v>0</v>
      </c>
      <c r="L51" s="111">
        <f ca="1">IF($C$2&amp;$D$2="当月MW","-",SUMIFS(INDIRECT($B$2&amp;$C$2&amp;$D$2),INDIRECT(L$5),L$6,サマリ_メンバ!$R$7:$R$446,$E51,サマリ_メンバ!$O$7:$O$446,IF(ISBLANK($F51),"*",$F51)))</f>
        <v>0</v>
      </c>
      <c r="M51" s="111">
        <f ca="1">IF($C$2&amp;$D$2="当月MW","-",SUMIFS(INDIRECT($B$2&amp;$C$2&amp;$D$2),INDIRECT(M$5),M$6,サマリ_メンバ!$R$7:$R$446,$E51,サマリ_メンバ!$O$7:$O$446,IF(ISBLANK($F51),"*",$F51)))</f>
        <v>0</v>
      </c>
      <c r="N51" s="116"/>
      <c r="O51" s="111">
        <f ca="1">IF($C$2&amp;$D$2="当月MW","-",SUMIFS(INDIRECT($B$2&amp;$C$2&amp;$D$2),INDIRECT(O$5),O$6,サマリ_メンバ!$R$7:$R$446,$E51,サマリ_メンバ!$O$7:$O$446,IF(ISBLANK($F51),"*",$F51)))</f>
        <v>0</v>
      </c>
      <c r="P51" s="111">
        <f ca="1">IF($C$2&amp;$D$2="当月MW","-",SUMIFS(INDIRECT($B$2&amp;$C$2&amp;$D$2),INDIRECT(P$5),P$6,サマリ_メンバ!$R$7:$R$446,$E51,サマリ_メンバ!$O$7:$O$446,IF(ISBLANK($F51),"*",$F51)))</f>
        <v>0</v>
      </c>
      <c r="Q51" s="111">
        <f ca="1">IF($C$2&amp;$D$2="当月MW","-",SUMIFS(INDIRECT($B$2&amp;$C$2&amp;$D$2),INDIRECT(Q$5),Q$6,サマリ_メンバ!$R$7:$R$446,$E51,サマリ_メンバ!$O$7:$O$446,IF(ISBLANK($F51),"*",$F51)))</f>
        <v>0</v>
      </c>
      <c r="R51" s="111">
        <f ca="1">IF($C$2&amp;$D$2="当月MW","-",SUMIFS(INDIRECT($B$2&amp;$C$2&amp;$D$2),INDIRECT(R$5),R$6,サマリ_メンバ!$R$7:$R$446,$E51,サマリ_メンバ!$O$7:$O$446,IF(ISBLANK($F51),"*",$F51)))</f>
        <v>0</v>
      </c>
      <c r="S51" s="111">
        <f ca="1">IF($C$2&amp;$D$2="当月MW","-",SUMIFS(INDIRECT($B$2&amp;$C$2&amp;$D$2),INDIRECT(S$5),S$6,サマリ_メンバ!$R$7:$R$446,$E51,サマリ_メンバ!$O$7:$O$446,IF(ISBLANK($F51),"*",$F51)))</f>
        <v>0</v>
      </c>
      <c r="T51" s="111">
        <f ca="1">IF($C$2&amp;$D$2="当月MW","-",SUMIFS(INDIRECT($B$2&amp;$C$2&amp;$D$2),INDIRECT(T$5),T$6,サマリ_メンバ!$R$7:$R$446,$E51,サマリ_メンバ!$O$7:$O$446,IF(ISBLANK($F51),"*",$F51)))</f>
        <v>0</v>
      </c>
      <c r="U51" s="111">
        <f ca="1">IF($C$2&amp;$D$2="当月MW","-",SUMIFS(INDIRECT($B$2&amp;$C$2&amp;$D$2),INDIRECT(U$5),U$6,サマリ_メンバ!$R$7:$R$446,$E51,サマリ_メンバ!$O$7:$O$446,IF(ISBLANK($F51),"*",$F51)))</f>
        <v>0</v>
      </c>
      <c r="V51" s="111">
        <f ca="1">IF($C$2&amp;$D$2="当月MW","-",SUMIFS(INDIRECT($B$2&amp;$C$2&amp;$D$2),INDIRECT(V$5),V$6,サマリ_メンバ!$R$7:$R$446,$E51,サマリ_メンバ!$O$7:$O$446,IF(ISBLANK($F51),"*",$F51)))</f>
        <v>0</v>
      </c>
      <c r="W51" s="111">
        <f ca="1">IF($C$2&amp;$D$2="当月MW","-",SUMIFS(INDIRECT($B$2&amp;$C$2&amp;$D$2),INDIRECT(W$5),W$6,サマリ_メンバ!$R$7:$R$446,$E51,サマリ_メンバ!$O$7:$O$446,IF(ISBLANK($F51),"*",$F51)))</f>
        <v>0</v>
      </c>
      <c r="X51" s="111">
        <f ca="1">IF($C$2&amp;$D$2="当月MW","-",SUMIFS(INDIRECT($B$2&amp;$C$2&amp;$D$2),INDIRECT(X$5),X$6,サマリ_メンバ!$R$7:$R$446,$E51,サマリ_メンバ!$O$7:$O$446,IF(ISBLANK($F51),"*",$F51)))</f>
        <v>0</v>
      </c>
      <c r="Y51" s="111">
        <f ca="1">IF($C$2&amp;$D$2="当月MW","-",SUMIFS(INDIRECT($B$2&amp;$C$2&amp;$D$2),INDIRECT(Y$5),Y$6,サマリ_メンバ!$R$7:$R$446,$E51,サマリ_メンバ!$O$7:$O$446,IF(ISBLANK($F51),"*",$F51)))</f>
        <v>0</v>
      </c>
      <c r="Z51" s="111">
        <f ca="1">IF($C$2&amp;$D$2="当月MW","-",SUMIFS(INDIRECT($B$2&amp;$C$2&amp;$D$2),INDIRECT(Z$5),Z$6,サマリ_メンバ!$R$7:$R$446,$E51,サマリ_メンバ!$O$7:$O$446,IF(ISBLANK($F51),"*",$F51)))</f>
        <v>0</v>
      </c>
      <c r="AA51" s="111">
        <f ca="1">IF($C$2&amp;$D$2="当月MW","-",SUMIFS(INDIRECT($B$2&amp;$C$2&amp;$D$2),INDIRECT(AA$5),AA$6,サマリ_メンバ!$R$7:$R$446,$E51,サマリ_メンバ!$O$7:$O$446,IF(ISBLANK($F51),"*",$F51)))</f>
        <v>0</v>
      </c>
      <c r="AB51" s="116"/>
    </row>
    <row r="52" spans="5:28" outlineLevel="1">
      <c r="E52" s="22" t="s">
        <v>243</v>
      </c>
      <c r="F52" s="131" t="s">
        <v>222</v>
      </c>
      <c r="G52" s="132" t="s">
        <v>473</v>
      </c>
      <c r="H52" s="136">
        <f t="shared" ca="1" si="17"/>
        <v>0</v>
      </c>
      <c r="I52" s="116"/>
      <c r="J52" s="111">
        <f ca="1">IF($C$2&amp;$D$2="当月MW","-",SUMIFS(INDIRECT($B$2&amp;$C$2&amp;$D$2),INDIRECT(J$5),J$6,サマリ_メンバ!$R$7:$R$446,$E52,サマリ_メンバ!$O$7:$O$446,IF(ISBLANK($F52),"*",$F52)))</f>
        <v>0</v>
      </c>
      <c r="K52" s="111">
        <f ca="1">IF($C$2&amp;$D$2="当月MW","-",SUMIFS(INDIRECT($B$2&amp;$C$2&amp;$D$2),INDIRECT(K$5),K$6,サマリ_メンバ!$R$7:$R$446,$E52,サマリ_メンバ!$O$7:$O$446,IF(ISBLANK($F52),"*",$F52)))</f>
        <v>0</v>
      </c>
      <c r="L52" s="111">
        <f ca="1">IF($C$2&amp;$D$2="当月MW","-",SUMIFS(INDIRECT($B$2&amp;$C$2&amp;$D$2),INDIRECT(L$5),L$6,サマリ_メンバ!$R$7:$R$446,$E52,サマリ_メンバ!$O$7:$O$446,IF(ISBLANK($F52),"*",$F52)))</f>
        <v>0</v>
      </c>
      <c r="M52" s="111">
        <f ca="1">IF($C$2&amp;$D$2="当月MW","-",SUMIFS(INDIRECT($B$2&amp;$C$2&amp;$D$2),INDIRECT(M$5),M$6,サマリ_メンバ!$R$7:$R$446,$E52,サマリ_メンバ!$O$7:$O$446,IF(ISBLANK($F52),"*",$F52)))</f>
        <v>0</v>
      </c>
      <c r="N52" s="116"/>
      <c r="O52" s="111">
        <f ca="1">IF($C$2&amp;$D$2="当月MW","-",SUMIFS(INDIRECT($B$2&amp;$C$2&amp;$D$2),INDIRECT(O$5),O$6,サマリ_メンバ!$R$7:$R$446,$E52,サマリ_メンバ!$O$7:$O$446,IF(ISBLANK($F52),"*",$F52)))</f>
        <v>0</v>
      </c>
      <c r="P52" s="111">
        <f ca="1">IF($C$2&amp;$D$2="当月MW","-",SUMIFS(INDIRECT($B$2&amp;$C$2&amp;$D$2),INDIRECT(P$5),P$6,サマリ_メンバ!$R$7:$R$446,$E52,サマリ_メンバ!$O$7:$O$446,IF(ISBLANK($F52),"*",$F52)))</f>
        <v>0</v>
      </c>
      <c r="Q52" s="111">
        <f ca="1">IF($C$2&amp;$D$2="当月MW","-",SUMIFS(INDIRECT($B$2&amp;$C$2&amp;$D$2),INDIRECT(Q$5),Q$6,サマリ_メンバ!$R$7:$R$446,$E52,サマリ_メンバ!$O$7:$O$446,IF(ISBLANK($F52),"*",$F52)))</f>
        <v>0</v>
      </c>
      <c r="R52" s="111">
        <f ca="1">IF($C$2&amp;$D$2="当月MW","-",SUMIFS(INDIRECT($B$2&amp;$C$2&amp;$D$2),INDIRECT(R$5),R$6,サマリ_メンバ!$R$7:$R$446,$E52,サマリ_メンバ!$O$7:$O$446,IF(ISBLANK($F52),"*",$F52)))</f>
        <v>0</v>
      </c>
      <c r="S52" s="111">
        <f ca="1">IF($C$2&amp;$D$2="当月MW","-",SUMIFS(INDIRECT($B$2&amp;$C$2&amp;$D$2),INDIRECT(S$5),S$6,サマリ_メンバ!$R$7:$R$446,$E52,サマリ_メンバ!$O$7:$O$446,IF(ISBLANK($F52),"*",$F52)))</f>
        <v>0</v>
      </c>
      <c r="T52" s="111">
        <f ca="1">IF($C$2&amp;$D$2="当月MW","-",SUMIFS(INDIRECT($B$2&amp;$C$2&amp;$D$2),INDIRECT(T$5),T$6,サマリ_メンバ!$R$7:$R$446,$E52,サマリ_メンバ!$O$7:$O$446,IF(ISBLANK($F52),"*",$F52)))</f>
        <v>0</v>
      </c>
      <c r="U52" s="111">
        <f ca="1">IF($C$2&amp;$D$2="当月MW","-",SUMIFS(INDIRECT($B$2&amp;$C$2&amp;$D$2),INDIRECT(U$5),U$6,サマリ_メンバ!$R$7:$R$446,$E52,サマリ_メンバ!$O$7:$O$446,IF(ISBLANK($F52),"*",$F52)))</f>
        <v>0</v>
      </c>
      <c r="V52" s="111">
        <f ca="1">IF($C$2&amp;$D$2="当月MW","-",SUMIFS(INDIRECT($B$2&amp;$C$2&amp;$D$2),INDIRECT(V$5),V$6,サマリ_メンバ!$R$7:$R$446,$E52,サマリ_メンバ!$O$7:$O$446,IF(ISBLANK($F52),"*",$F52)))</f>
        <v>0</v>
      </c>
      <c r="W52" s="111">
        <f ca="1">IF($C$2&amp;$D$2="当月MW","-",SUMIFS(INDIRECT($B$2&amp;$C$2&amp;$D$2),INDIRECT(W$5),W$6,サマリ_メンバ!$R$7:$R$446,$E52,サマリ_メンバ!$O$7:$O$446,IF(ISBLANK($F52),"*",$F52)))</f>
        <v>0</v>
      </c>
      <c r="X52" s="111">
        <f ca="1">IF($C$2&amp;$D$2="当月MW","-",SUMIFS(INDIRECT($B$2&amp;$C$2&amp;$D$2),INDIRECT(X$5),X$6,サマリ_メンバ!$R$7:$R$446,$E52,サマリ_メンバ!$O$7:$O$446,IF(ISBLANK($F52),"*",$F52)))</f>
        <v>0</v>
      </c>
      <c r="Y52" s="111">
        <f ca="1">IF($C$2&amp;$D$2="当月MW","-",SUMIFS(INDIRECT($B$2&amp;$C$2&amp;$D$2),INDIRECT(Y$5),Y$6,サマリ_メンバ!$R$7:$R$446,$E52,サマリ_メンバ!$O$7:$O$446,IF(ISBLANK($F52),"*",$F52)))</f>
        <v>0</v>
      </c>
      <c r="Z52" s="111">
        <f ca="1">IF($C$2&amp;$D$2="当月MW","-",SUMIFS(INDIRECT($B$2&amp;$C$2&amp;$D$2),INDIRECT(Z$5),Z$6,サマリ_メンバ!$R$7:$R$446,$E52,サマリ_メンバ!$O$7:$O$446,IF(ISBLANK($F52),"*",$F52)))</f>
        <v>0</v>
      </c>
      <c r="AA52" s="111">
        <f ca="1">IF($C$2&amp;$D$2="当月MW","-",SUMIFS(INDIRECT($B$2&amp;$C$2&amp;$D$2),INDIRECT(AA$5),AA$6,サマリ_メンバ!$R$7:$R$446,$E52,サマリ_メンバ!$O$7:$O$446,IF(ISBLANK($F52),"*",$F52)))</f>
        <v>0</v>
      </c>
      <c r="AB52" s="116"/>
    </row>
    <row r="53" spans="5:28" outlineLevel="1">
      <c r="E53" s="22" t="s">
        <v>244</v>
      </c>
      <c r="F53" s="131" t="s">
        <v>222</v>
      </c>
      <c r="G53" s="69" t="s">
        <v>303</v>
      </c>
      <c r="H53" s="136">
        <f t="shared" ca="1" si="17"/>
        <v>0</v>
      </c>
      <c r="I53" s="116"/>
      <c r="J53" s="111">
        <f ca="1">IF($C$2&amp;$D$2="当月MW","-",SUMIFS(INDIRECT($B$2&amp;$C$2&amp;$D$2),INDIRECT(J$5),J$6,サマリ_メンバ!$R$7:$R$446,$E53,サマリ_メンバ!$O$7:$O$446,IF(ISBLANK($F53),"*",$F53)))</f>
        <v>0</v>
      </c>
      <c r="K53" s="111">
        <f ca="1">IF($C$2&amp;$D$2="当月MW","-",SUMIFS(INDIRECT($B$2&amp;$C$2&amp;$D$2),INDIRECT(K$5),K$6,サマリ_メンバ!$R$7:$R$446,$E53,サマリ_メンバ!$O$7:$O$446,IF(ISBLANK($F53),"*",$F53)))</f>
        <v>0</v>
      </c>
      <c r="L53" s="111">
        <f ca="1">IF($C$2&amp;$D$2="当月MW","-",SUMIFS(INDIRECT($B$2&amp;$C$2&amp;$D$2),INDIRECT(L$5),L$6,サマリ_メンバ!$R$7:$R$446,$E53,サマリ_メンバ!$O$7:$O$446,IF(ISBLANK($F53),"*",$F53)))</f>
        <v>0</v>
      </c>
      <c r="M53" s="111">
        <f ca="1">IF($C$2&amp;$D$2="当月MW","-",SUMIFS(INDIRECT($B$2&amp;$C$2&amp;$D$2),INDIRECT(M$5),M$6,サマリ_メンバ!$R$7:$R$446,$E53,サマリ_メンバ!$O$7:$O$446,IF(ISBLANK($F53),"*",$F53)))</f>
        <v>0</v>
      </c>
      <c r="N53" s="116"/>
      <c r="O53" s="111">
        <f ca="1">IF($C$2&amp;$D$2="当月MW","-",SUMIFS(INDIRECT($B$2&amp;$C$2&amp;$D$2),INDIRECT(O$5),O$6,サマリ_メンバ!$R$7:$R$446,$E53,サマリ_メンバ!$O$7:$O$446,IF(ISBLANK($F53),"*",$F53)))</f>
        <v>0</v>
      </c>
      <c r="P53" s="111">
        <f ca="1">IF($C$2&amp;$D$2="当月MW","-",SUMIFS(INDIRECT($B$2&amp;$C$2&amp;$D$2),INDIRECT(P$5),P$6,サマリ_メンバ!$R$7:$R$446,$E53,サマリ_メンバ!$O$7:$O$446,IF(ISBLANK($F53),"*",$F53)))</f>
        <v>0</v>
      </c>
      <c r="Q53" s="111">
        <f ca="1">IF($C$2&amp;$D$2="当月MW","-",SUMIFS(INDIRECT($B$2&amp;$C$2&amp;$D$2),INDIRECT(Q$5),Q$6,サマリ_メンバ!$R$7:$R$446,$E53,サマリ_メンバ!$O$7:$O$446,IF(ISBLANK($F53),"*",$F53)))</f>
        <v>0</v>
      </c>
      <c r="R53" s="111">
        <f ca="1">IF($C$2&amp;$D$2="当月MW","-",SUMIFS(INDIRECT($B$2&amp;$C$2&amp;$D$2),INDIRECT(R$5),R$6,サマリ_メンバ!$R$7:$R$446,$E53,サマリ_メンバ!$O$7:$O$446,IF(ISBLANK($F53),"*",$F53)))</f>
        <v>0</v>
      </c>
      <c r="S53" s="111">
        <f ca="1">IF($C$2&amp;$D$2="当月MW","-",SUMIFS(INDIRECT($B$2&amp;$C$2&amp;$D$2),INDIRECT(S$5),S$6,サマリ_メンバ!$R$7:$R$446,$E53,サマリ_メンバ!$O$7:$O$446,IF(ISBLANK($F53),"*",$F53)))</f>
        <v>0</v>
      </c>
      <c r="T53" s="111">
        <f ca="1">IF($C$2&amp;$D$2="当月MW","-",SUMIFS(INDIRECT($B$2&amp;$C$2&amp;$D$2),INDIRECT(T$5),T$6,サマリ_メンバ!$R$7:$R$446,$E53,サマリ_メンバ!$O$7:$O$446,IF(ISBLANK($F53),"*",$F53)))</f>
        <v>0</v>
      </c>
      <c r="U53" s="111">
        <f ca="1">IF($C$2&amp;$D$2="当月MW","-",SUMIFS(INDIRECT($B$2&amp;$C$2&amp;$D$2),INDIRECT(U$5),U$6,サマリ_メンバ!$R$7:$R$446,$E53,サマリ_メンバ!$O$7:$O$446,IF(ISBLANK($F53),"*",$F53)))</f>
        <v>0</v>
      </c>
      <c r="V53" s="111">
        <f ca="1">IF($C$2&amp;$D$2="当月MW","-",SUMIFS(INDIRECT($B$2&amp;$C$2&amp;$D$2),INDIRECT(V$5),V$6,サマリ_メンバ!$R$7:$R$446,$E53,サマリ_メンバ!$O$7:$O$446,IF(ISBLANK($F53),"*",$F53)))</f>
        <v>0</v>
      </c>
      <c r="W53" s="111">
        <f ca="1">IF($C$2&amp;$D$2="当月MW","-",SUMIFS(INDIRECT($B$2&amp;$C$2&amp;$D$2),INDIRECT(W$5),W$6,サマリ_メンバ!$R$7:$R$446,$E53,サマリ_メンバ!$O$7:$O$446,IF(ISBLANK($F53),"*",$F53)))</f>
        <v>0</v>
      </c>
      <c r="X53" s="111">
        <f ca="1">IF($C$2&amp;$D$2="当月MW","-",SUMIFS(INDIRECT($B$2&amp;$C$2&amp;$D$2),INDIRECT(X$5),X$6,サマリ_メンバ!$R$7:$R$446,$E53,サマリ_メンバ!$O$7:$O$446,IF(ISBLANK($F53),"*",$F53)))</f>
        <v>0</v>
      </c>
      <c r="Y53" s="111">
        <f ca="1">IF($C$2&amp;$D$2="当月MW","-",SUMIFS(INDIRECT($B$2&amp;$C$2&amp;$D$2),INDIRECT(Y$5),Y$6,サマリ_メンバ!$R$7:$R$446,$E53,サマリ_メンバ!$O$7:$O$446,IF(ISBLANK($F53),"*",$F53)))</f>
        <v>0</v>
      </c>
      <c r="Z53" s="111">
        <f ca="1">IF($C$2&amp;$D$2="当月MW","-",SUMIFS(INDIRECT($B$2&amp;$C$2&amp;$D$2),INDIRECT(Z$5),Z$6,サマリ_メンバ!$R$7:$R$446,$E53,サマリ_メンバ!$O$7:$O$446,IF(ISBLANK($F53),"*",$F53)))</f>
        <v>0</v>
      </c>
      <c r="AA53" s="111">
        <f ca="1">IF($C$2&amp;$D$2="当月MW","-",SUMIFS(INDIRECT($B$2&amp;$C$2&amp;$D$2),INDIRECT(AA$5),AA$6,サマリ_メンバ!$R$7:$R$446,$E53,サマリ_メンバ!$O$7:$O$446,IF(ISBLANK($F53),"*",$F53)))</f>
        <v>0</v>
      </c>
      <c r="AB53" s="116"/>
    </row>
    <row r="54" spans="5:28" outlineLevel="1">
      <c r="E54" s="22" t="s">
        <v>245</v>
      </c>
      <c r="F54" s="131" t="s">
        <v>222</v>
      </c>
      <c r="G54" s="69" t="s">
        <v>303</v>
      </c>
      <c r="H54" s="136">
        <f t="shared" ca="1" si="17"/>
        <v>0</v>
      </c>
      <c r="I54" s="116"/>
      <c r="J54" s="111">
        <f ca="1">IF($C$2&amp;$D$2="当月MW","-",SUMIFS(INDIRECT($B$2&amp;$C$2&amp;$D$2),INDIRECT(J$5),J$6,サマリ_メンバ!$R$7:$R$446,$E54,サマリ_メンバ!$O$7:$O$446,IF(ISBLANK($F54),"*",$F54)))</f>
        <v>0</v>
      </c>
      <c r="K54" s="111">
        <f ca="1">IF($C$2&amp;$D$2="当月MW","-",SUMIFS(INDIRECT($B$2&amp;$C$2&amp;$D$2),INDIRECT(K$5),K$6,サマリ_メンバ!$R$7:$R$446,$E54,サマリ_メンバ!$O$7:$O$446,IF(ISBLANK($F54),"*",$F54)))</f>
        <v>0</v>
      </c>
      <c r="L54" s="111">
        <f ca="1">IF($C$2&amp;$D$2="当月MW","-",SUMIFS(INDIRECT($B$2&amp;$C$2&amp;$D$2),INDIRECT(L$5),L$6,サマリ_メンバ!$R$7:$R$446,$E54,サマリ_メンバ!$O$7:$O$446,IF(ISBLANK($F54),"*",$F54)))</f>
        <v>0</v>
      </c>
      <c r="M54" s="111">
        <f ca="1">IF($C$2&amp;$D$2="当月MW","-",SUMIFS(INDIRECT($B$2&amp;$C$2&amp;$D$2),INDIRECT(M$5),M$6,サマリ_メンバ!$R$7:$R$446,$E54,サマリ_メンバ!$O$7:$O$446,IF(ISBLANK($F54),"*",$F54)))</f>
        <v>0</v>
      </c>
      <c r="N54" s="116"/>
      <c r="O54" s="111">
        <f ca="1">IF($C$2&amp;$D$2="当月MW","-",SUMIFS(INDIRECT($B$2&amp;$C$2&amp;$D$2),INDIRECT(O$5),O$6,サマリ_メンバ!$R$7:$R$446,$E54,サマリ_メンバ!$O$7:$O$446,IF(ISBLANK($F54),"*",$F54)))</f>
        <v>0</v>
      </c>
      <c r="P54" s="111">
        <f ca="1">IF($C$2&amp;$D$2="当月MW","-",SUMIFS(INDIRECT($B$2&amp;$C$2&amp;$D$2),INDIRECT(P$5),P$6,サマリ_メンバ!$R$7:$R$446,$E54,サマリ_メンバ!$O$7:$O$446,IF(ISBLANK($F54),"*",$F54)))</f>
        <v>0</v>
      </c>
      <c r="Q54" s="111">
        <f ca="1">IF($C$2&amp;$D$2="当月MW","-",SUMIFS(INDIRECT($B$2&amp;$C$2&amp;$D$2),INDIRECT(Q$5),Q$6,サマリ_メンバ!$R$7:$R$446,$E54,サマリ_メンバ!$O$7:$O$446,IF(ISBLANK($F54),"*",$F54)))</f>
        <v>0</v>
      </c>
      <c r="R54" s="111">
        <f ca="1">IF($C$2&amp;$D$2="当月MW","-",SUMIFS(INDIRECT($B$2&amp;$C$2&amp;$D$2),INDIRECT(R$5),R$6,サマリ_メンバ!$R$7:$R$446,$E54,サマリ_メンバ!$O$7:$O$446,IF(ISBLANK($F54),"*",$F54)))</f>
        <v>0</v>
      </c>
      <c r="S54" s="111">
        <f ca="1">IF($C$2&amp;$D$2="当月MW","-",SUMIFS(INDIRECT($B$2&amp;$C$2&amp;$D$2),INDIRECT(S$5),S$6,サマリ_メンバ!$R$7:$R$446,$E54,サマリ_メンバ!$O$7:$O$446,IF(ISBLANK($F54),"*",$F54)))</f>
        <v>0</v>
      </c>
      <c r="T54" s="111">
        <f ca="1">IF($C$2&amp;$D$2="当月MW","-",SUMIFS(INDIRECT($B$2&amp;$C$2&amp;$D$2),INDIRECT(T$5),T$6,サマリ_メンバ!$R$7:$R$446,$E54,サマリ_メンバ!$O$7:$O$446,IF(ISBLANK($F54),"*",$F54)))</f>
        <v>0</v>
      </c>
      <c r="U54" s="111">
        <f ca="1">IF($C$2&amp;$D$2="当月MW","-",SUMIFS(INDIRECT($B$2&amp;$C$2&amp;$D$2),INDIRECT(U$5),U$6,サマリ_メンバ!$R$7:$R$446,$E54,サマリ_メンバ!$O$7:$O$446,IF(ISBLANK($F54),"*",$F54)))</f>
        <v>0</v>
      </c>
      <c r="V54" s="111">
        <f ca="1">IF($C$2&amp;$D$2="当月MW","-",SUMIFS(INDIRECT($B$2&amp;$C$2&amp;$D$2),INDIRECT(V$5),V$6,サマリ_メンバ!$R$7:$R$446,$E54,サマリ_メンバ!$O$7:$O$446,IF(ISBLANK($F54),"*",$F54)))</f>
        <v>0</v>
      </c>
      <c r="W54" s="111">
        <f ca="1">IF($C$2&amp;$D$2="当月MW","-",SUMIFS(INDIRECT($B$2&amp;$C$2&amp;$D$2),INDIRECT(W$5),W$6,サマリ_メンバ!$R$7:$R$446,$E54,サマリ_メンバ!$O$7:$O$446,IF(ISBLANK($F54),"*",$F54)))</f>
        <v>0</v>
      </c>
      <c r="X54" s="111">
        <f ca="1">IF($C$2&amp;$D$2="当月MW","-",SUMIFS(INDIRECT($B$2&amp;$C$2&amp;$D$2),INDIRECT(X$5),X$6,サマリ_メンバ!$R$7:$R$446,$E54,サマリ_メンバ!$O$7:$O$446,IF(ISBLANK($F54),"*",$F54)))</f>
        <v>0</v>
      </c>
      <c r="Y54" s="111">
        <f ca="1">IF($C$2&amp;$D$2="当月MW","-",SUMIFS(INDIRECT($B$2&amp;$C$2&amp;$D$2),INDIRECT(Y$5),Y$6,サマリ_メンバ!$R$7:$R$446,$E54,サマリ_メンバ!$O$7:$O$446,IF(ISBLANK($F54),"*",$F54)))</f>
        <v>0</v>
      </c>
      <c r="Z54" s="111">
        <f ca="1">IF($C$2&amp;$D$2="当月MW","-",SUMIFS(INDIRECT($B$2&amp;$C$2&amp;$D$2),INDIRECT(Z$5),Z$6,サマリ_メンバ!$R$7:$R$446,$E54,サマリ_メンバ!$O$7:$O$446,IF(ISBLANK($F54),"*",$F54)))</f>
        <v>0</v>
      </c>
      <c r="AA54" s="111">
        <f ca="1">IF($C$2&amp;$D$2="当月MW","-",SUMIFS(INDIRECT($B$2&amp;$C$2&amp;$D$2),INDIRECT(AA$5),AA$6,サマリ_メンバ!$R$7:$R$446,$E54,サマリ_メンバ!$O$7:$O$446,IF(ISBLANK($F54),"*",$F54)))</f>
        <v>0</v>
      </c>
      <c r="AB54" s="116"/>
    </row>
    <row r="55" spans="5:28" outlineLevel="1">
      <c r="E55" s="22" t="s">
        <v>370</v>
      </c>
      <c r="F55" s="131" t="s">
        <v>222</v>
      </c>
      <c r="G55" s="69" t="s">
        <v>303</v>
      </c>
      <c r="H55" s="136">
        <f t="shared" ca="1" si="17"/>
        <v>0</v>
      </c>
      <c r="I55" s="116"/>
      <c r="J55" s="111">
        <f ca="1">IF($C$2&amp;$D$2="当月MW","-",SUMIFS(INDIRECT($B$2&amp;$C$2&amp;$D$2),INDIRECT(J$5),J$6,サマリ_メンバ!$R$7:$R$446,$E55,サマリ_メンバ!$O$7:$O$446,IF(ISBLANK($F55),"*",$F55)))</f>
        <v>0</v>
      </c>
      <c r="K55" s="111">
        <f ca="1">IF($C$2&amp;$D$2="当月MW","-",SUMIFS(INDIRECT($B$2&amp;$C$2&amp;$D$2),INDIRECT(K$5),K$6,サマリ_メンバ!$R$7:$R$446,$E55,サマリ_メンバ!$O$7:$O$446,IF(ISBLANK($F55),"*",$F55)))</f>
        <v>0</v>
      </c>
      <c r="L55" s="111">
        <f ca="1">IF($C$2&amp;$D$2="当月MW","-",SUMIFS(INDIRECT($B$2&amp;$C$2&amp;$D$2),INDIRECT(L$5),L$6,サマリ_メンバ!$R$7:$R$446,$E55,サマリ_メンバ!$O$7:$O$446,IF(ISBLANK($F55),"*",$F55)))</f>
        <v>0</v>
      </c>
      <c r="M55" s="111">
        <f ca="1">IF($C$2&amp;$D$2="当月MW","-",SUMIFS(INDIRECT($B$2&amp;$C$2&amp;$D$2),INDIRECT(M$5),M$6,サマリ_メンバ!$R$7:$R$446,$E55,サマリ_メンバ!$O$7:$O$446,IF(ISBLANK($F55),"*",$F55)))</f>
        <v>0</v>
      </c>
      <c r="N55" s="116"/>
      <c r="O55" s="111">
        <f ca="1">IF($C$2&amp;$D$2="当月MW","-",SUMIFS(INDIRECT($B$2&amp;$C$2&amp;$D$2),INDIRECT(O$5),O$6,サマリ_メンバ!$R$7:$R$446,$E55,サマリ_メンバ!$O$7:$O$446,IF(ISBLANK($F55),"*",$F55)))</f>
        <v>0</v>
      </c>
      <c r="P55" s="111">
        <f ca="1">IF($C$2&amp;$D$2="当月MW","-",SUMIFS(INDIRECT($B$2&amp;$C$2&amp;$D$2),INDIRECT(P$5),P$6,サマリ_メンバ!$R$7:$R$446,$E55,サマリ_メンバ!$O$7:$O$446,IF(ISBLANK($F55),"*",$F55)))</f>
        <v>0</v>
      </c>
      <c r="Q55" s="111">
        <f ca="1">IF($C$2&amp;$D$2="当月MW","-",SUMIFS(INDIRECT($B$2&amp;$C$2&amp;$D$2),INDIRECT(Q$5),Q$6,サマリ_メンバ!$R$7:$R$446,$E55,サマリ_メンバ!$O$7:$O$446,IF(ISBLANK($F55),"*",$F55)))</f>
        <v>0</v>
      </c>
      <c r="R55" s="111">
        <f ca="1">IF($C$2&amp;$D$2="当月MW","-",SUMIFS(INDIRECT($B$2&amp;$C$2&amp;$D$2),INDIRECT(R$5),R$6,サマリ_メンバ!$R$7:$R$446,$E55,サマリ_メンバ!$O$7:$O$446,IF(ISBLANK($F55),"*",$F55)))</f>
        <v>0</v>
      </c>
      <c r="S55" s="111">
        <f ca="1">IF($C$2&amp;$D$2="当月MW","-",SUMIFS(INDIRECT($B$2&amp;$C$2&amp;$D$2),INDIRECT(S$5),S$6,サマリ_メンバ!$R$7:$R$446,$E55,サマリ_メンバ!$O$7:$O$446,IF(ISBLANK($F55),"*",$F55)))</f>
        <v>0</v>
      </c>
      <c r="T55" s="111">
        <f ca="1">IF($C$2&amp;$D$2="当月MW","-",SUMIFS(INDIRECT($B$2&amp;$C$2&amp;$D$2),INDIRECT(T$5),T$6,サマリ_メンバ!$R$7:$R$446,$E55,サマリ_メンバ!$O$7:$O$446,IF(ISBLANK($F55),"*",$F55)))</f>
        <v>0</v>
      </c>
      <c r="U55" s="111">
        <f ca="1">IF($C$2&amp;$D$2="当月MW","-",SUMIFS(INDIRECT($B$2&amp;$C$2&amp;$D$2),INDIRECT(U$5),U$6,サマリ_メンバ!$R$7:$R$446,$E55,サマリ_メンバ!$O$7:$O$446,IF(ISBLANK($F55),"*",$F55)))</f>
        <v>0</v>
      </c>
      <c r="V55" s="111">
        <f ca="1">IF($C$2&amp;$D$2="当月MW","-",SUMIFS(INDIRECT($B$2&amp;$C$2&amp;$D$2),INDIRECT(V$5),V$6,サマリ_メンバ!$R$7:$R$446,$E55,サマリ_メンバ!$O$7:$O$446,IF(ISBLANK($F55),"*",$F55)))</f>
        <v>0</v>
      </c>
      <c r="W55" s="111">
        <f ca="1">IF($C$2&amp;$D$2="当月MW","-",SUMIFS(INDIRECT($B$2&amp;$C$2&amp;$D$2),INDIRECT(W$5),W$6,サマリ_メンバ!$R$7:$R$446,$E55,サマリ_メンバ!$O$7:$O$446,IF(ISBLANK($F55),"*",$F55)))</f>
        <v>0</v>
      </c>
      <c r="X55" s="111">
        <f ca="1">IF($C$2&amp;$D$2="当月MW","-",SUMIFS(INDIRECT($B$2&amp;$C$2&amp;$D$2),INDIRECT(X$5),X$6,サマリ_メンバ!$R$7:$R$446,$E55,サマリ_メンバ!$O$7:$O$446,IF(ISBLANK($F55),"*",$F55)))</f>
        <v>0</v>
      </c>
      <c r="Y55" s="111">
        <f ca="1">IF($C$2&amp;$D$2="当月MW","-",SUMIFS(INDIRECT($B$2&amp;$C$2&amp;$D$2),INDIRECT(Y$5),Y$6,サマリ_メンバ!$R$7:$R$446,$E55,サマリ_メンバ!$O$7:$O$446,IF(ISBLANK($F55),"*",$F55)))</f>
        <v>0</v>
      </c>
      <c r="Z55" s="111">
        <f ca="1">IF($C$2&amp;$D$2="当月MW","-",SUMIFS(INDIRECT($B$2&amp;$C$2&amp;$D$2),INDIRECT(Z$5),Z$6,サマリ_メンバ!$R$7:$R$446,$E55,サマリ_メンバ!$O$7:$O$446,IF(ISBLANK($F55),"*",$F55)))</f>
        <v>0</v>
      </c>
      <c r="AA55" s="111">
        <f ca="1">IF($C$2&amp;$D$2="当月MW","-",SUMIFS(INDIRECT($B$2&amp;$C$2&amp;$D$2),INDIRECT(AA$5),AA$6,サマリ_メンバ!$R$7:$R$446,$E55,サマリ_メンバ!$O$7:$O$446,IF(ISBLANK($F55),"*",$F55)))</f>
        <v>0</v>
      </c>
      <c r="AB55" s="116"/>
    </row>
    <row r="56" spans="5:28" outlineLevel="1">
      <c r="E56" s="22" t="s">
        <v>239</v>
      </c>
      <c r="F56" s="131" t="s">
        <v>220</v>
      </c>
      <c r="G56" s="132" t="s">
        <v>304</v>
      </c>
      <c r="H56" s="136">
        <f t="shared" ca="1" si="17"/>
        <v>0</v>
      </c>
      <c r="I56" s="116"/>
      <c r="J56" s="111">
        <f ca="1">IF($C$2&amp;$D$2="当月MW","-",SUMIFS(INDIRECT($B$2&amp;$C$2&amp;$D$2),INDIRECT(J$5),J$6,サマリ_メンバ!$R$7:$R$446,$E56,サマリ_メンバ!$O$7:$O$446,IF(ISBLANK($F56),"*",$F56)))</f>
        <v>0</v>
      </c>
      <c r="K56" s="111">
        <f ca="1">IF($C$2&amp;$D$2="当月MW","-",SUMIFS(INDIRECT($B$2&amp;$C$2&amp;$D$2),INDIRECT(K$5),K$6,サマリ_メンバ!$R$7:$R$446,$E56,サマリ_メンバ!$O$7:$O$446,IF(ISBLANK($F56),"*",$F56)))</f>
        <v>0</v>
      </c>
      <c r="L56" s="111">
        <f ca="1">IF($C$2&amp;$D$2="当月MW","-",SUMIFS(INDIRECT($B$2&amp;$C$2&amp;$D$2),INDIRECT(L$5),L$6,サマリ_メンバ!$R$7:$R$446,$E56,サマリ_メンバ!$O$7:$O$446,IF(ISBLANK($F56),"*",$F56)))</f>
        <v>0</v>
      </c>
      <c r="M56" s="111">
        <f ca="1">IF($C$2&amp;$D$2="当月MW","-",SUMIFS(INDIRECT($B$2&amp;$C$2&amp;$D$2),INDIRECT(M$5),M$6,サマリ_メンバ!$R$7:$R$446,$E56,サマリ_メンバ!$O$7:$O$446,IF(ISBLANK($F56),"*",$F56)))</f>
        <v>0</v>
      </c>
      <c r="N56" s="116"/>
      <c r="O56" s="111">
        <f ca="1">IF($C$2&amp;$D$2="当月MW","-",SUMIFS(INDIRECT($B$2&amp;$C$2&amp;$D$2),INDIRECT(O$5),O$6,サマリ_メンバ!$R$7:$R$446,$E56,サマリ_メンバ!$O$7:$O$446,IF(ISBLANK($F56),"*",$F56)))</f>
        <v>0</v>
      </c>
      <c r="P56" s="111">
        <f ca="1">IF($C$2&amp;$D$2="当月MW","-",SUMIFS(INDIRECT($B$2&amp;$C$2&amp;$D$2),INDIRECT(P$5),P$6,サマリ_メンバ!$R$7:$R$446,$E56,サマリ_メンバ!$O$7:$O$446,IF(ISBLANK($F56),"*",$F56)))</f>
        <v>0</v>
      </c>
      <c r="Q56" s="111">
        <f ca="1">IF($C$2&amp;$D$2="当月MW","-",SUMIFS(INDIRECT($B$2&amp;$C$2&amp;$D$2),INDIRECT(Q$5),Q$6,サマリ_メンバ!$R$7:$R$446,$E56,サマリ_メンバ!$O$7:$O$446,IF(ISBLANK($F56),"*",$F56)))</f>
        <v>0</v>
      </c>
      <c r="R56" s="111">
        <f ca="1">IF($C$2&amp;$D$2="当月MW","-",SUMIFS(INDIRECT($B$2&amp;$C$2&amp;$D$2),INDIRECT(R$5),R$6,サマリ_メンバ!$R$7:$R$446,$E56,サマリ_メンバ!$O$7:$O$446,IF(ISBLANK($F56),"*",$F56)))</f>
        <v>0</v>
      </c>
      <c r="S56" s="111">
        <f ca="1">IF($C$2&amp;$D$2="当月MW","-",SUMIFS(INDIRECT($B$2&amp;$C$2&amp;$D$2),INDIRECT(S$5),S$6,サマリ_メンバ!$R$7:$R$446,$E56,サマリ_メンバ!$O$7:$O$446,IF(ISBLANK($F56),"*",$F56)))</f>
        <v>0</v>
      </c>
      <c r="T56" s="111">
        <f ca="1">IF($C$2&amp;$D$2="当月MW","-",SUMIFS(INDIRECT($B$2&amp;$C$2&amp;$D$2),INDIRECT(T$5),T$6,サマリ_メンバ!$R$7:$R$446,$E56,サマリ_メンバ!$O$7:$O$446,IF(ISBLANK($F56),"*",$F56)))</f>
        <v>0</v>
      </c>
      <c r="U56" s="111">
        <f ca="1">IF($C$2&amp;$D$2="当月MW","-",SUMIFS(INDIRECT($B$2&amp;$C$2&amp;$D$2),INDIRECT(U$5),U$6,サマリ_メンバ!$R$7:$R$446,$E56,サマリ_メンバ!$O$7:$O$446,IF(ISBLANK($F56),"*",$F56)))</f>
        <v>0</v>
      </c>
      <c r="V56" s="111">
        <f ca="1">IF($C$2&amp;$D$2="当月MW","-",SUMIFS(INDIRECT($B$2&amp;$C$2&amp;$D$2),INDIRECT(V$5),V$6,サマリ_メンバ!$R$7:$R$446,$E56,サマリ_メンバ!$O$7:$O$446,IF(ISBLANK($F56),"*",$F56)))</f>
        <v>0</v>
      </c>
      <c r="W56" s="111">
        <f ca="1">IF($C$2&amp;$D$2="当月MW","-",SUMIFS(INDIRECT($B$2&amp;$C$2&amp;$D$2),INDIRECT(W$5),W$6,サマリ_メンバ!$R$7:$R$446,$E56,サマリ_メンバ!$O$7:$O$446,IF(ISBLANK($F56),"*",$F56)))</f>
        <v>0</v>
      </c>
      <c r="X56" s="111">
        <f ca="1">IF($C$2&amp;$D$2="当月MW","-",SUMIFS(INDIRECT($B$2&amp;$C$2&amp;$D$2),INDIRECT(X$5),X$6,サマリ_メンバ!$R$7:$R$446,$E56,サマリ_メンバ!$O$7:$O$446,IF(ISBLANK($F56),"*",$F56)))</f>
        <v>0</v>
      </c>
      <c r="Y56" s="111">
        <f ca="1">IF($C$2&amp;$D$2="当月MW","-",SUMIFS(INDIRECT($B$2&amp;$C$2&amp;$D$2),INDIRECT(Y$5),Y$6,サマリ_メンバ!$R$7:$R$446,$E56,サマリ_メンバ!$O$7:$O$446,IF(ISBLANK($F56),"*",$F56)))</f>
        <v>0</v>
      </c>
      <c r="Z56" s="111">
        <f ca="1">IF($C$2&amp;$D$2="当月MW","-",SUMIFS(INDIRECT($B$2&amp;$C$2&amp;$D$2),INDIRECT(Z$5),Z$6,サマリ_メンバ!$R$7:$R$446,$E56,サマリ_メンバ!$O$7:$O$446,IF(ISBLANK($F56),"*",$F56)))</f>
        <v>0</v>
      </c>
      <c r="AA56" s="111">
        <f ca="1">IF($C$2&amp;$D$2="当月MW","-",SUMIFS(INDIRECT($B$2&amp;$C$2&amp;$D$2),INDIRECT(AA$5),AA$6,サマリ_メンバ!$R$7:$R$446,$E56,サマリ_メンバ!$O$7:$O$446,IF(ISBLANK($F56),"*",$F56)))</f>
        <v>0</v>
      </c>
      <c r="AB56" s="116"/>
    </row>
    <row r="57" spans="5:28" outlineLevel="1">
      <c r="E57" s="22" t="s">
        <v>240</v>
      </c>
      <c r="F57" s="131" t="s">
        <v>220</v>
      </c>
      <c r="G57" s="132" t="s">
        <v>304</v>
      </c>
      <c r="H57" s="136">
        <f t="shared" ca="1" si="17"/>
        <v>0</v>
      </c>
      <c r="I57" s="116"/>
      <c r="J57" s="111">
        <f ca="1">IF($C$2&amp;$D$2="当月MW","-",SUMIFS(INDIRECT($B$2&amp;$C$2&amp;$D$2),INDIRECT(J$5),J$6,サマリ_メンバ!$R$7:$R$446,$E57,サマリ_メンバ!$O$7:$O$446,IF(ISBLANK($F57),"*",$F57)))</f>
        <v>0</v>
      </c>
      <c r="K57" s="111">
        <f ca="1">IF($C$2&amp;$D$2="当月MW","-",SUMIFS(INDIRECT($B$2&amp;$C$2&amp;$D$2),INDIRECT(K$5),K$6,サマリ_メンバ!$R$7:$R$446,$E57,サマリ_メンバ!$O$7:$O$446,IF(ISBLANK($F57),"*",$F57)))</f>
        <v>0</v>
      </c>
      <c r="L57" s="111">
        <f ca="1">IF($C$2&amp;$D$2="当月MW","-",SUMIFS(INDIRECT($B$2&amp;$C$2&amp;$D$2),INDIRECT(L$5),L$6,サマリ_メンバ!$R$7:$R$446,$E57,サマリ_メンバ!$O$7:$O$446,IF(ISBLANK($F57),"*",$F57)))</f>
        <v>0</v>
      </c>
      <c r="M57" s="111">
        <f ca="1">IF($C$2&amp;$D$2="当月MW","-",SUMIFS(INDIRECT($B$2&amp;$C$2&amp;$D$2),INDIRECT(M$5),M$6,サマリ_メンバ!$R$7:$R$446,$E57,サマリ_メンバ!$O$7:$O$446,IF(ISBLANK($F57),"*",$F57)))</f>
        <v>0</v>
      </c>
      <c r="N57" s="116"/>
      <c r="O57" s="111">
        <f ca="1">IF($C$2&amp;$D$2="当月MW","-",SUMIFS(INDIRECT($B$2&amp;$C$2&amp;$D$2),INDIRECT(O$5),O$6,サマリ_メンバ!$R$7:$R$446,$E57,サマリ_メンバ!$O$7:$O$446,IF(ISBLANK($F57),"*",$F57)))</f>
        <v>0</v>
      </c>
      <c r="P57" s="111">
        <f ca="1">IF($C$2&amp;$D$2="当月MW","-",SUMIFS(INDIRECT($B$2&amp;$C$2&amp;$D$2),INDIRECT(P$5),P$6,サマリ_メンバ!$R$7:$R$446,$E57,サマリ_メンバ!$O$7:$O$446,IF(ISBLANK($F57),"*",$F57)))</f>
        <v>0</v>
      </c>
      <c r="Q57" s="111">
        <f ca="1">IF($C$2&amp;$D$2="当月MW","-",SUMIFS(INDIRECT($B$2&amp;$C$2&amp;$D$2),INDIRECT(Q$5),Q$6,サマリ_メンバ!$R$7:$R$446,$E57,サマリ_メンバ!$O$7:$O$446,IF(ISBLANK($F57),"*",$F57)))</f>
        <v>0</v>
      </c>
      <c r="R57" s="111">
        <f ca="1">IF($C$2&amp;$D$2="当月MW","-",SUMIFS(INDIRECT($B$2&amp;$C$2&amp;$D$2),INDIRECT(R$5),R$6,サマリ_メンバ!$R$7:$R$446,$E57,サマリ_メンバ!$O$7:$O$446,IF(ISBLANK($F57),"*",$F57)))</f>
        <v>0</v>
      </c>
      <c r="S57" s="111">
        <f ca="1">IF($C$2&amp;$D$2="当月MW","-",SUMIFS(INDIRECT($B$2&amp;$C$2&amp;$D$2),INDIRECT(S$5),S$6,サマリ_メンバ!$R$7:$R$446,$E57,サマリ_メンバ!$O$7:$O$446,IF(ISBLANK($F57),"*",$F57)))</f>
        <v>0</v>
      </c>
      <c r="T57" s="111">
        <f ca="1">IF($C$2&amp;$D$2="当月MW","-",SUMIFS(INDIRECT($B$2&amp;$C$2&amp;$D$2),INDIRECT(T$5),T$6,サマリ_メンバ!$R$7:$R$446,$E57,サマリ_メンバ!$O$7:$O$446,IF(ISBLANK($F57),"*",$F57)))</f>
        <v>0</v>
      </c>
      <c r="U57" s="111">
        <f ca="1">IF($C$2&amp;$D$2="当月MW","-",SUMIFS(INDIRECT($B$2&amp;$C$2&amp;$D$2),INDIRECT(U$5),U$6,サマリ_メンバ!$R$7:$R$446,$E57,サマリ_メンバ!$O$7:$O$446,IF(ISBLANK($F57),"*",$F57)))</f>
        <v>0</v>
      </c>
      <c r="V57" s="111">
        <f ca="1">IF($C$2&amp;$D$2="当月MW","-",SUMIFS(INDIRECT($B$2&amp;$C$2&amp;$D$2),INDIRECT(V$5),V$6,サマリ_メンバ!$R$7:$R$446,$E57,サマリ_メンバ!$O$7:$O$446,IF(ISBLANK($F57),"*",$F57)))</f>
        <v>0</v>
      </c>
      <c r="W57" s="111">
        <f ca="1">IF($C$2&amp;$D$2="当月MW","-",SUMIFS(INDIRECT($B$2&amp;$C$2&amp;$D$2),INDIRECT(W$5),W$6,サマリ_メンバ!$R$7:$R$446,$E57,サマリ_メンバ!$O$7:$O$446,IF(ISBLANK($F57),"*",$F57)))</f>
        <v>0</v>
      </c>
      <c r="X57" s="111">
        <f ca="1">IF($C$2&amp;$D$2="当月MW","-",SUMIFS(INDIRECT($B$2&amp;$C$2&amp;$D$2),INDIRECT(X$5),X$6,サマリ_メンバ!$R$7:$R$446,$E57,サマリ_メンバ!$O$7:$O$446,IF(ISBLANK($F57),"*",$F57)))</f>
        <v>0</v>
      </c>
      <c r="Y57" s="111">
        <f ca="1">IF($C$2&amp;$D$2="当月MW","-",SUMIFS(INDIRECT($B$2&amp;$C$2&amp;$D$2),INDIRECT(Y$5),Y$6,サマリ_メンバ!$R$7:$R$446,$E57,サマリ_メンバ!$O$7:$O$446,IF(ISBLANK($F57),"*",$F57)))</f>
        <v>0</v>
      </c>
      <c r="Z57" s="111">
        <f ca="1">IF($C$2&amp;$D$2="当月MW","-",SUMIFS(INDIRECT($B$2&amp;$C$2&amp;$D$2),INDIRECT(Z$5),Z$6,サマリ_メンバ!$R$7:$R$446,$E57,サマリ_メンバ!$O$7:$O$446,IF(ISBLANK($F57),"*",$F57)))</f>
        <v>0</v>
      </c>
      <c r="AA57" s="111">
        <f ca="1">IF($C$2&amp;$D$2="当月MW","-",SUMIFS(INDIRECT($B$2&amp;$C$2&amp;$D$2),INDIRECT(AA$5),AA$6,サマリ_メンバ!$R$7:$R$446,$E57,サマリ_メンバ!$O$7:$O$446,IF(ISBLANK($F57),"*",$F57)))</f>
        <v>0</v>
      </c>
      <c r="AB57" s="116"/>
    </row>
    <row r="58" spans="5:28" outlineLevel="1">
      <c r="E58" s="22" t="s">
        <v>241</v>
      </c>
      <c r="F58" s="131" t="s">
        <v>220</v>
      </c>
      <c r="G58" s="132" t="s">
        <v>304</v>
      </c>
      <c r="H58" s="136">
        <f t="shared" ca="1" si="17"/>
        <v>0</v>
      </c>
      <c r="I58" s="116"/>
      <c r="J58" s="111">
        <f ca="1">IF($C$2&amp;$D$2="当月MW","-",SUMIFS(INDIRECT($B$2&amp;$C$2&amp;$D$2),INDIRECT(J$5),J$6,サマリ_メンバ!$R$7:$R$446,$E58,サマリ_メンバ!$O$7:$O$446,IF(ISBLANK($F58),"*",$F58)))</f>
        <v>0</v>
      </c>
      <c r="K58" s="111">
        <f ca="1">IF($C$2&amp;$D$2="当月MW","-",SUMIFS(INDIRECT($B$2&amp;$C$2&amp;$D$2),INDIRECT(K$5),K$6,サマリ_メンバ!$R$7:$R$446,$E58,サマリ_メンバ!$O$7:$O$446,IF(ISBLANK($F58),"*",$F58)))</f>
        <v>0</v>
      </c>
      <c r="L58" s="111">
        <f ca="1">IF($C$2&amp;$D$2="当月MW","-",SUMIFS(INDIRECT($B$2&amp;$C$2&amp;$D$2),INDIRECT(L$5),L$6,サマリ_メンバ!$R$7:$R$446,$E58,サマリ_メンバ!$O$7:$O$446,IF(ISBLANK($F58),"*",$F58)))</f>
        <v>0</v>
      </c>
      <c r="M58" s="111">
        <f ca="1">IF($C$2&amp;$D$2="当月MW","-",SUMIFS(INDIRECT($B$2&amp;$C$2&amp;$D$2),INDIRECT(M$5),M$6,サマリ_メンバ!$R$7:$R$446,$E58,サマリ_メンバ!$O$7:$O$446,IF(ISBLANK($F58),"*",$F58)))</f>
        <v>0</v>
      </c>
      <c r="N58" s="116"/>
      <c r="O58" s="111">
        <f ca="1">IF($C$2&amp;$D$2="当月MW","-",SUMIFS(INDIRECT($B$2&amp;$C$2&amp;$D$2),INDIRECT(O$5),O$6,サマリ_メンバ!$R$7:$R$446,$E58,サマリ_メンバ!$O$7:$O$446,IF(ISBLANK($F58),"*",$F58)))</f>
        <v>0</v>
      </c>
      <c r="P58" s="111">
        <f ca="1">IF($C$2&amp;$D$2="当月MW","-",SUMIFS(INDIRECT($B$2&amp;$C$2&amp;$D$2),INDIRECT(P$5),P$6,サマリ_メンバ!$R$7:$R$446,$E58,サマリ_メンバ!$O$7:$O$446,IF(ISBLANK($F58),"*",$F58)))</f>
        <v>0</v>
      </c>
      <c r="Q58" s="111">
        <f ca="1">IF($C$2&amp;$D$2="当月MW","-",SUMIFS(INDIRECT($B$2&amp;$C$2&amp;$D$2),INDIRECT(Q$5),Q$6,サマリ_メンバ!$R$7:$R$446,$E58,サマリ_メンバ!$O$7:$O$446,IF(ISBLANK($F58),"*",$F58)))</f>
        <v>0</v>
      </c>
      <c r="R58" s="111">
        <f ca="1">IF($C$2&amp;$D$2="当月MW","-",SUMIFS(INDIRECT($B$2&amp;$C$2&amp;$D$2),INDIRECT(R$5),R$6,サマリ_メンバ!$R$7:$R$446,$E58,サマリ_メンバ!$O$7:$O$446,IF(ISBLANK($F58),"*",$F58)))</f>
        <v>0</v>
      </c>
      <c r="S58" s="111">
        <f ca="1">IF($C$2&amp;$D$2="当月MW","-",SUMIFS(INDIRECT($B$2&amp;$C$2&amp;$D$2),INDIRECT(S$5),S$6,サマリ_メンバ!$R$7:$R$446,$E58,サマリ_メンバ!$O$7:$O$446,IF(ISBLANK($F58),"*",$F58)))</f>
        <v>0</v>
      </c>
      <c r="T58" s="111">
        <f ca="1">IF($C$2&amp;$D$2="当月MW","-",SUMIFS(INDIRECT($B$2&amp;$C$2&amp;$D$2),INDIRECT(T$5),T$6,サマリ_メンバ!$R$7:$R$446,$E58,サマリ_メンバ!$O$7:$O$446,IF(ISBLANK($F58),"*",$F58)))</f>
        <v>0</v>
      </c>
      <c r="U58" s="111">
        <f ca="1">IF($C$2&amp;$D$2="当月MW","-",SUMIFS(INDIRECT($B$2&amp;$C$2&amp;$D$2),INDIRECT(U$5),U$6,サマリ_メンバ!$R$7:$R$446,$E58,サマリ_メンバ!$O$7:$O$446,IF(ISBLANK($F58),"*",$F58)))</f>
        <v>0</v>
      </c>
      <c r="V58" s="111">
        <f ca="1">IF($C$2&amp;$D$2="当月MW","-",SUMIFS(INDIRECT($B$2&amp;$C$2&amp;$D$2),INDIRECT(V$5),V$6,サマリ_メンバ!$R$7:$R$446,$E58,サマリ_メンバ!$O$7:$O$446,IF(ISBLANK($F58),"*",$F58)))</f>
        <v>0</v>
      </c>
      <c r="W58" s="111">
        <f ca="1">IF($C$2&amp;$D$2="当月MW","-",SUMIFS(INDIRECT($B$2&amp;$C$2&amp;$D$2),INDIRECT(W$5),W$6,サマリ_メンバ!$R$7:$R$446,$E58,サマリ_メンバ!$O$7:$O$446,IF(ISBLANK($F58),"*",$F58)))</f>
        <v>0</v>
      </c>
      <c r="X58" s="111">
        <f ca="1">IF($C$2&amp;$D$2="当月MW","-",SUMIFS(INDIRECT($B$2&amp;$C$2&amp;$D$2),INDIRECT(X$5),X$6,サマリ_メンバ!$R$7:$R$446,$E58,サマリ_メンバ!$O$7:$O$446,IF(ISBLANK($F58),"*",$F58)))</f>
        <v>0</v>
      </c>
      <c r="Y58" s="111">
        <f ca="1">IF($C$2&amp;$D$2="当月MW","-",SUMIFS(INDIRECT($B$2&amp;$C$2&amp;$D$2),INDIRECT(Y$5),Y$6,サマリ_メンバ!$R$7:$R$446,$E58,サマリ_メンバ!$O$7:$O$446,IF(ISBLANK($F58),"*",$F58)))</f>
        <v>0</v>
      </c>
      <c r="Z58" s="111">
        <f ca="1">IF($C$2&amp;$D$2="当月MW","-",SUMIFS(INDIRECT($B$2&amp;$C$2&amp;$D$2),INDIRECT(Z$5),Z$6,サマリ_メンバ!$R$7:$R$446,$E58,サマリ_メンバ!$O$7:$O$446,IF(ISBLANK($F58),"*",$F58)))</f>
        <v>0</v>
      </c>
      <c r="AA58" s="111">
        <f ca="1">IF($C$2&amp;$D$2="当月MW","-",SUMIFS(INDIRECT($B$2&amp;$C$2&amp;$D$2),INDIRECT(AA$5),AA$6,サマリ_メンバ!$R$7:$R$446,$E58,サマリ_メンバ!$O$7:$O$446,IF(ISBLANK($F58),"*",$F58)))</f>
        <v>0</v>
      </c>
      <c r="AB58" s="116"/>
    </row>
    <row r="59" spans="5:28" outlineLevel="1">
      <c r="E59" s="22" t="s">
        <v>242</v>
      </c>
      <c r="F59" s="131" t="s">
        <v>220</v>
      </c>
      <c r="G59" s="132" t="s">
        <v>304</v>
      </c>
      <c r="H59" s="136">
        <f t="shared" ca="1" si="17"/>
        <v>0</v>
      </c>
      <c r="I59" s="116"/>
      <c r="J59" s="111">
        <f ca="1">IF($C$2&amp;$D$2="当月MW","-",SUMIFS(INDIRECT($B$2&amp;$C$2&amp;$D$2),INDIRECT(J$5),J$6,サマリ_メンバ!$R$7:$R$446,$E59,サマリ_メンバ!$O$7:$O$446,IF(ISBLANK($F59),"*",$F59)))</f>
        <v>0</v>
      </c>
      <c r="K59" s="111">
        <f ca="1">IF($C$2&amp;$D$2="当月MW","-",SUMIFS(INDIRECT($B$2&amp;$C$2&amp;$D$2),INDIRECT(K$5),K$6,サマリ_メンバ!$R$7:$R$446,$E59,サマリ_メンバ!$O$7:$O$446,IF(ISBLANK($F59),"*",$F59)))</f>
        <v>0</v>
      </c>
      <c r="L59" s="111">
        <f ca="1">IF($C$2&amp;$D$2="当月MW","-",SUMIFS(INDIRECT($B$2&amp;$C$2&amp;$D$2),INDIRECT(L$5),L$6,サマリ_メンバ!$R$7:$R$446,$E59,サマリ_メンバ!$O$7:$O$446,IF(ISBLANK($F59),"*",$F59)))</f>
        <v>0</v>
      </c>
      <c r="M59" s="111">
        <f ca="1">IF($C$2&amp;$D$2="当月MW","-",SUMIFS(INDIRECT($B$2&amp;$C$2&amp;$D$2),INDIRECT(M$5),M$6,サマリ_メンバ!$R$7:$R$446,$E59,サマリ_メンバ!$O$7:$O$446,IF(ISBLANK($F59),"*",$F59)))</f>
        <v>0</v>
      </c>
      <c r="N59" s="116"/>
      <c r="O59" s="111">
        <f ca="1">IF($C$2&amp;$D$2="当月MW","-",SUMIFS(INDIRECT($B$2&amp;$C$2&amp;$D$2),INDIRECT(O$5),O$6,サマリ_メンバ!$R$7:$R$446,$E59,サマリ_メンバ!$O$7:$O$446,IF(ISBLANK($F59),"*",$F59)))</f>
        <v>0</v>
      </c>
      <c r="P59" s="111">
        <f ca="1">IF($C$2&amp;$D$2="当月MW","-",SUMIFS(INDIRECT($B$2&amp;$C$2&amp;$D$2),INDIRECT(P$5),P$6,サマリ_メンバ!$R$7:$R$446,$E59,サマリ_メンバ!$O$7:$O$446,IF(ISBLANK($F59),"*",$F59)))</f>
        <v>0</v>
      </c>
      <c r="Q59" s="111">
        <f ca="1">IF($C$2&amp;$D$2="当月MW","-",SUMIFS(INDIRECT($B$2&amp;$C$2&amp;$D$2),INDIRECT(Q$5),Q$6,サマリ_メンバ!$R$7:$R$446,$E59,サマリ_メンバ!$O$7:$O$446,IF(ISBLANK($F59),"*",$F59)))</f>
        <v>0</v>
      </c>
      <c r="R59" s="111">
        <f ca="1">IF($C$2&amp;$D$2="当月MW","-",SUMIFS(INDIRECT($B$2&amp;$C$2&amp;$D$2),INDIRECT(R$5),R$6,サマリ_メンバ!$R$7:$R$446,$E59,サマリ_メンバ!$O$7:$O$446,IF(ISBLANK($F59),"*",$F59)))</f>
        <v>0</v>
      </c>
      <c r="S59" s="111">
        <f ca="1">IF($C$2&amp;$D$2="当月MW","-",SUMIFS(INDIRECT($B$2&amp;$C$2&amp;$D$2),INDIRECT(S$5),S$6,サマリ_メンバ!$R$7:$R$446,$E59,サマリ_メンバ!$O$7:$O$446,IF(ISBLANK($F59),"*",$F59)))</f>
        <v>0</v>
      </c>
      <c r="T59" s="111">
        <f ca="1">IF($C$2&amp;$D$2="当月MW","-",SUMIFS(INDIRECT($B$2&amp;$C$2&amp;$D$2),INDIRECT(T$5),T$6,サマリ_メンバ!$R$7:$R$446,$E59,サマリ_メンバ!$O$7:$O$446,IF(ISBLANK($F59),"*",$F59)))</f>
        <v>0</v>
      </c>
      <c r="U59" s="111">
        <f ca="1">IF($C$2&amp;$D$2="当月MW","-",SUMIFS(INDIRECT($B$2&amp;$C$2&amp;$D$2),INDIRECT(U$5),U$6,サマリ_メンバ!$R$7:$R$446,$E59,サマリ_メンバ!$O$7:$O$446,IF(ISBLANK($F59),"*",$F59)))</f>
        <v>0</v>
      </c>
      <c r="V59" s="111">
        <f ca="1">IF($C$2&amp;$D$2="当月MW","-",SUMIFS(INDIRECT($B$2&amp;$C$2&amp;$D$2),INDIRECT(V$5),V$6,サマリ_メンバ!$R$7:$R$446,$E59,サマリ_メンバ!$O$7:$O$446,IF(ISBLANK($F59),"*",$F59)))</f>
        <v>0</v>
      </c>
      <c r="W59" s="111">
        <f ca="1">IF($C$2&amp;$D$2="当月MW","-",SUMIFS(INDIRECT($B$2&amp;$C$2&amp;$D$2),INDIRECT(W$5),W$6,サマリ_メンバ!$R$7:$R$446,$E59,サマリ_メンバ!$O$7:$O$446,IF(ISBLANK($F59),"*",$F59)))</f>
        <v>0</v>
      </c>
      <c r="X59" s="111">
        <f ca="1">IF($C$2&amp;$D$2="当月MW","-",SUMIFS(INDIRECT($B$2&amp;$C$2&amp;$D$2),INDIRECT(X$5),X$6,サマリ_メンバ!$R$7:$R$446,$E59,サマリ_メンバ!$O$7:$O$446,IF(ISBLANK($F59),"*",$F59)))</f>
        <v>0</v>
      </c>
      <c r="Y59" s="111">
        <f ca="1">IF($C$2&amp;$D$2="当月MW","-",SUMIFS(INDIRECT($B$2&amp;$C$2&amp;$D$2),INDIRECT(Y$5),Y$6,サマリ_メンバ!$R$7:$R$446,$E59,サマリ_メンバ!$O$7:$O$446,IF(ISBLANK($F59),"*",$F59)))</f>
        <v>0</v>
      </c>
      <c r="Z59" s="111">
        <f ca="1">IF($C$2&amp;$D$2="当月MW","-",SUMIFS(INDIRECT($B$2&amp;$C$2&amp;$D$2),INDIRECT(Z$5),Z$6,サマリ_メンバ!$R$7:$R$446,$E59,サマリ_メンバ!$O$7:$O$446,IF(ISBLANK($F59),"*",$F59)))</f>
        <v>0</v>
      </c>
      <c r="AA59" s="111">
        <f ca="1">IF($C$2&amp;$D$2="当月MW","-",SUMIFS(INDIRECT($B$2&amp;$C$2&amp;$D$2),INDIRECT(AA$5),AA$6,サマリ_メンバ!$R$7:$R$446,$E59,サマリ_メンバ!$O$7:$O$446,IF(ISBLANK($F59),"*",$F59)))</f>
        <v>0</v>
      </c>
      <c r="AB59" s="116"/>
    </row>
    <row r="60" spans="5:28" outlineLevel="1">
      <c r="E60" s="22" t="s">
        <v>243</v>
      </c>
      <c r="F60" s="131" t="s">
        <v>220</v>
      </c>
      <c r="G60" s="132" t="s">
        <v>473</v>
      </c>
      <c r="H60" s="136">
        <f t="shared" ca="1" si="17"/>
        <v>0</v>
      </c>
      <c r="I60" s="116"/>
      <c r="J60" s="111">
        <f ca="1">IF($C$2&amp;$D$2="当月MW","-",SUMIFS(INDIRECT($B$2&amp;$C$2&amp;$D$2),INDIRECT(J$5),J$6,サマリ_メンバ!$R$7:$R$446,$E60,サマリ_メンバ!$O$7:$O$446,IF(ISBLANK($F60),"*",$F60)))</f>
        <v>0</v>
      </c>
      <c r="K60" s="111">
        <f ca="1">IF($C$2&amp;$D$2="当月MW","-",SUMIFS(INDIRECT($B$2&amp;$C$2&amp;$D$2),INDIRECT(K$5),K$6,サマリ_メンバ!$R$7:$R$446,$E60,サマリ_メンバ!$O$7:$O$446,IF(ISBLANK($F60),"*",$F60)))</f>
        <v>0</v>
      </c>
      <c r="L60" s="111">
        <f ca="1">IF($C$2&amp;$D$2="当月MW","-",SUMIFS(INDIRECT($B$2&amp;$C$2&amp;$D$2),INDIRECT(L$5),L$6,サマリ_メンバ!$R$7:$R$446,$E60,サマリ_メンバ!$O$7:$O$446,IF(ISBLANK($F60),"*",$F60)))</f>
        <v>0</v>
      </c>
      <c r="M60" s="111">
        <f ca="1">IF($C$2&amp;$D$2="当月MW","-",SUMIFS(INDIRECT($B$2&amp;$C$2&amp;$D$2),INDIRECT(M$5),M$6,サマリ_メンバ!$R$7:$R$446,$E60,サマリ_メンバ!$O$7:$O$446,IF(ISBLANK($F60),"*",$F60)))</f>
        <v>0</v>
      </c>
      <c r="N60" s="116"/>
      <c r="O60" s="111">
        <f ca="1">IF($C$2&amp;$D$2="当月MW","-",SUMIFS(INDIRECT($B$2&amp;$C$2&amp;$D$2),INDIRECT(O$5),O$6,サマリ_メンバ!$R$7:$R$446,$E60,サマリ_メンバ!$O$7:$O$446,IF(ISBLANK($F60),"*",$F60)))</f>
        <v>0</v>
      </c>
      <c r="P60" s="111">
        <f ca="1">IF($C$2&amp;$D$2="当月MW","-",SUMIFS(INDIRECT($B$2&amp;$C$2&amp;$D$2),INDIRECT(P$5),P$6,サマリ_メンバ!$R$7:$R$446,$E60,サマリ_メンバ!$O$7:$O$446,IF(ISBLANK($F60),"*",$F60)))</f>
        <v>0</v>
      </c>
      <c r="Q60" s="111">
        <f ca="1">IF($C$2&amp;$D$2="当月MW","-",SUMIFS(INDIRECT($B$2&amp;$C$2&amp;$D$2),INDIRECT(Q$5),Q$6,サマリ_メンバ!$R$7:$R$446,$E60,サマリ_メンバ!$O$7:$O$446,IF(ISBLANK($F60),"*",$F60)))</f>
        <v>0</v>
      </c>
      <c r="R60" s="111">
        <f ca="1">IF($C$2&amp;$D$2="当月MW","-",SUMIFS(INDIRECT($B$2&amp;$C$2&amp;$D$2),INDIRECT(R$5),R$6,サマリ_メンバ!$R$7:$R$446,$E60,サマリ_メンバ!$O$7:$O$446,IF(ISBLANK($F60),"*",$F60)))</f>
        <v>0</v>
      </c>
      <c r="S60" s="111">
        <f ca="1">IF($C$2&amp;$D$2="当月MW","-",SUMIFS(INDIRECT($B$2&amp;$C$2&amp;$D$2),INDIRECT(S$5),S$6,サマリ_メンバ!$R$7:$R$446,$E60,サマリ_メンバ!$O$7:$O$446,IF(ISBLANK($F60),"*",$F60)))</f>
        <v>0</v>
      </c>
      <c r="T60" s="111">
        <f ca="1">IF($C$2&amp;$D$2="当月MW","-",SUMIFS(INDIRECT($B$2&amp;$C$2&amp;$D$2),INDIRECT(T$5),T$6,サマリ_メンバ!$R$7:$R$446,$E60,サマリ_メンバ!$O$7:$O$446,IF(ISBLANK($F60),"*",$F60)))</f>
        <v>0</v>
      </c>
      <c r="U60" s="111">
        <f ca="1">IF($C$2&amp;$D$2="当月MW","-",SUMIFS(INDIRECT($B$2&amp;$C$2&amp;$D$2),INDIRECT(U$5),U$6,サマリ_メンバ!$R$7:$R$446,$E60,サマリ_メンバ!$O$7:$O$446,IF(ISBLANK($F60),"*",$F60)))</f>
        <v>0</v>
      </c>
      <c r="V60" s="111">
        <f ca="1">IF($C$2&amp;$D$2="当月MW","-",SUMIFS(INDIRECT($B$2&amp;$C$2&amp;$D$2),INDIRECT(V$5),V$6,サマリ_メンバ!$R$7:$R$446,$E60,サマリ_メンバ!$O$7:$O$446,IF(ISBLANK($F60),"*",$F60)))</f>
        <v>0</v>
      </c>
      <c r="W60" s="111">
        <f ca="1">IF($C$2&amp;$D$2="当月MW","-",SUMIFS(INDIRECT($B$2&amp;$C$2&amp;$D$2),INDIRECT(W$5),W$6,サマリ_メンバ!$R$7:$R$446,$E60,サマリ_メンバ!$O$7:$O$446,IF(ISBLANK($F60),"*",$F60)))</f>
        <v>0</v>
      </c>
      <c r="X60" s="111">
        <f ca="1">IF($C$2&amp;$D$2="当月MW","-",SUMIFS(INDIRECT($B$2&amp;$C$2&amp;$D$2),INDIRECT(X$5),X$6,サマリ_メンバ!$R$7:$R$446,$E60,サマリ_メンバ!$O$7:$O$446,IF(ISBLANK($F60),"*",$F60)))</f>
        <v>0</v>
      </c>
      <c r="Y60" s="111">
        <f ca="1">IF($C$2&amp;$D$2="当月MW","-",SUMIFS(INDIRECT($B$2&amp;$C$2&amp;$D$2),INDIRECT(Y$5),Y$6,サマリ_メンバ!$R$7:$R$446,$E60,サマリ_メンバ!$O$7:$O$446,IF(ISBLANK($F60),"*",$F60)))</f>
        <v>0</v>
      </c>
      <c r="Z60" s="111">
        <f ca="1">IF($C$2&amp;$D$2="当月MW","-",SUMIFS(INDIRECT($B$2&amp;$C$2&amp;$D$2),INDIRECT(Z$5),Z$6,サマリ_メンバ!$R$7:$R$446,$E60,サマリ_メンバ!$O$7:$O$446,IF(ISBLANK($F60),"*",$F60)))</f>
        <v>0</v>
      </c>
      <c r="AA60" s="111">
        <f ca="1">IF($C$2&amp;$D$2="当月MW","-",SUMIFS(INDIRECT($B$2&amp;$C$2&amp;$D$2),INDIRECT(AA$5),AA$6,サマリ_メンバ!$R$7:$R$446,$E60,サマリ_メンバ!$O$7:$O$446,IF(ISBLANK($F60),"*",$F60)))</f>
        <v>0</v>
      </c>
      <c r="AB60" s="116"/>
    </row>
    <row r="61" spans="5:28" outlineLevel="1">
      <c r="E61" s="22" t="s">
        <v>244</v>
      </c>
      <c r="F61" s="131" t="s">
        <v>220</v>
      </c>
      <c r="G61" s="132" t="s">
        <v>304</v>
      </c>
      <c r="H61" s="136">
        <f t="shared" ca="1" si="17"/>
        <v>0</v>
      </c>
      <c r="I61" s="116"/>
      <c r="J61" s="111">
        <f ca="1">IF($C$2&amp;$D$2="当月MW","-",SUMIFS(INDIRECT($B$2&amp;$C$2&amp;$D$2),INDIRECT(J$5),J$6,サマリ_メンバ!$R$7:$R$446,$E61,サマリ_メンバ!$O$7:$O$446,IF(ISBLANK($F61),"*",$F61)))</f>
        <v>0</v>
      </c>
      <c r="K61" s="111">
        <f ca="1">IF($C$2&amp;$D$2="当月MW","-",SUMIFS(INDIRECT($B$2&amp;$C$2&amp;$D$2),INDIRECT(K$5),K$6,サマリ_メンバ!$R$7:$R$446,$E61,サマリ_メンバ!$O$7:$O$446,IF(ISBLANK($F61),"*",$F61)))</f>
        <v>0</v>
      </c>
      <c r="L61" s="111">
        <f ca="1">IF($C$2&amp;$D$2="当月MW","-",SUMIFS(INDIRECT($B$2&amp;$C$2&amp;$D$2),INDIRECT(L$5),L$6,サマリ_メンバ!$R$7:$R$446,$E61,サマリ_メンバ!$O$7:$O$446,IF(ISBLANK($F61),"*",$F61)))</f>
        <v>0</v>
      </c>
      <c r="M61" s="111">
        <f ca="1">IF($C$2&amp;$D$2="当月MW","-",SUMIFS(INDIRECT($B$2&amp;$C$2&amp;$D$2),INDIRECT(M$5),M$6,サマリ_メンバ!$R$7:$R$446,$E61,サマリ_メンバ!$O$7:$O$446,IF(ISBLANK($F61),"*",$F61)))</f>
        <v>0</v>
      </c>
      <c r="N61" s="116"/>
      <c r="O61" s="111">
        <f ca="1">IF($C$2&amp;$D$2="当月MW","-",SUMIFS(INDIRECT($B$2&amp;$C$2&amp;$D$2),INDIRECT(O$5),O$6,サマリ_メンバ!$R$7:$R$446,$E61,サマリ_メンバ!$O$7:$O$446,IF(ISBLANK($F61),"*",$F61)))</f>
        <v>0</v>
      </c>
      <c r="P61" s="111">
        <f ca="1">IF($C$2&amp;$D$2="当月MW","-",SUMIFS(INDIRECT($B$2&amp;$C$2&amp;$D$2),INDIRECT(P$5),P$6,サマリ_メンバ!$R$7:$R$446,$E61,サマリ_メンバ!$O$7:$O$446,IF(ISBLANK($F61),"*",$F61)))</f>
        <v>0</v>
      </c>
      <c r="Q61" s="111">
        <f ca="1">IF($C$2&amp;$D$2="当月MW","-",SUMIFS(INDIRECT($B$2&amp;$C$2&amp;$D$2),INDIRECT(Q$5),Q$6,サマリ_メンバ!$R$7:$R$446,$E61,サマリ_メンバ!$O$7:$O$446,IF(ISBLANK($F61),"*",$F61)))</f>
        <v>0</v>
      </c>
      <c r="R61" s="111">
        <f ca="1">IF($C$2&amp;$D$2="当月MW","-",SUMIFS(INDIRECT($B$2&amp;$C$2&amp;$D$2),INDIRECT(R$5),R$6,サマリ_メンバ!$R$7:$R$446,$E61,サマリ_メンバ!$O$7:$O$446,IF(ISBLANK($F61),"*",$F61)))</f>
        <v>0</v>
      </c>
      <c r="S61" s="111">
        <f ca="1">IF($C$2&amp;$D$2="当月MW","-",SUMIFS(INDIRECT($B$2&amp;$C$2&amp;$D$2),INDIRECT(S$5),S$6,サマリ_メンバ!$R$7:$R$446,$E61,サマリ_メンバ!$O$7:$O$446,IF(ISBLANK($F61),"*",$F61)))</f>
        <v>0</v>
      </c>
      <c r="T61" s="111">
        <f ca="1">IF($C$2&amp;$D$2="当月MW","-",SUMIFS(INDIRECT($B$2&amp;$C$2&amp;$D$2),INDIRECT(T$5),T$6,サマリ_メンバ!$R$7:$R$446,$E61,サマリ_メンバ!$O$7:$O$446,IF(ISBLANK($F61),"*",$F61)))</f>
        <v>0</v>
      </c>
      <c r="U61" s="111">
        <f ca="1">IF($C$2&amp;$D$2="当月MW","-",SUMIFS(INDIRECT($B$2&amp;$C$2&amp;$D$2),INDIRECT(U$5),U$6,サマリ_メンバ!$R$7:$R$446,$E61,サマリ_メンバ!$O$7:$O$446,IF(ISBLANK($F61),"*",$F61)))</f>
        <v>0</v>
      </c>
      <c r="V61" s="111">
        <f ca="1">IF($C$2&amp;$D$2="当月MW","-",SUMIFS(INDIRECT($B$2&amp;$C$2&amp;$D$2),INDIRECT(V$5),V$6,サマリ_メンバ!$R$7:$R$446,$E61,サマリ_メンバ!$O$7:$O$446,IF(ISBLANK($F61),"*",$F61)))</f>
        <v>0</v>
      </c>
      <c r="W61" s="111">
        <f ca="1">IF($C$2&amp;$D$2="当月MW","-",SUMIFS(INDIRECT($B$2&amp;$C$2&amp;$D$2),INDIRECT(W$5),W$6,サマリ_メンバ!$R$7:$R$446,$E61,サマリ_メンバ!$O$7:$O$446,IF(ISBLANK($F61),"*",$F61)))</f>
        <v>0</v>
      </c>
      <c r="X61" s="111">
        <f ca="1">IF($C$2&amp;$D$2="当月MW","-",SUMIFS(INDIRECT($B$2&amp;$C$2&amp;$D$2),INDIRECT(X$5),X$6,サマリ_メンバ!$R$7:$R$446,$E61,サマリ_メンバ!$O$7:$O$446,IF(ISBLANK($F61),"*",$F61)))</f>
        <v>0</v>
      </c>
      <c r="Y61" s="111">
        <f ca="1">IF($C$2&amp;$D$2="当月MW","-",SUMIFS(INDIRECT($B$2&amp;$C$2&amp;$D$2),INDIRECT(Y$5),Y$6,サマリ_メンバ!$R$7:$R$446,$E61,サマリ_メンバ!$O$7:$O$446,IF(ISBLANK($F61),"*",$F61)))</f>
        <v>0</v>
      </c>
      <c r="Z61" s="111">
        <f ca="1">IF($C$2&amp;$D$2="当月MW","-",SUMIFS(INDIRECT($B$2&amp;$C$2&amp;$D$2),INDIRECT(Z$5),Z$6,サマリ_メンバ!$R$7:$R$446,$E61,サマリ_メンバ!$O$7:$O$446,IF(ISBLANK($F61),"*",$F61)))</f>
        <v>0</v>
      </c>
      <c r="AA61" s="111">
        <f ca="1">IF($C$2&amp;$D$2="当月MW","-",SUMIFS(INDIRECT($B$2&amp;$C$2&amp;$D$2),INDIRECT(AA$5),AA$6,サマリ_メンバ!$R$7:$R$446,$E61,サマリ_メンバ!$O$7:$O$446,IF(ISBLANK($F61),"*",$F61)))</f>
        <v>0</v>
      </c>
      <c r="AB61" s="116"/>
    </row>
    <row r="62" spans="5:28" outlineLevel="1">
      <c r="E62" s="22" t="s">
        <v>245</v>
      </c>
      <c r="F62" s="131" t="s">
        <v>220</v>
      </c>
      <c r="G62" s="132" t="s">
        <v>304</v>
      </c>
      <c r="H62" s="136">
        <f t="shared" ca="1" si="17"/>
        <v>0</v>
      </c>
      <c r="I62" s="116"/>
      <c r="J62" s="111">
        <f ca="1">IF($C$2&amp;$D$2="当月MW","-",SUMIFS(INDIRECT($B$2&amp;$C$2&amp;$D$2),INDIRECT(J$5),J$6,サマリ_メンバ!$R$7:$R$446,$E62,サマリ_メンバ!$O$7:$O$446,IF(ISBLANK($F62),"*",$F62)))</f>
        <v>0</v>
      </c>
      <c r="K62" s="111">
        <f ca="1">IF($C$2&amp;$D$2="当月MW","-",SUMIFS(INDIRECT($B$2&amp;$C$2&amp;$D$2),INDIRECT(K$5),K$6,サマリ_メンバ!$R$7:$R$446,$E62,サマリ_メンバ!$O$7:$O$446,IF(ISBLANK($F62),"*",$F62)))</f>
        <v>0</v>
      </c>
      <c r="L62" s="111">
        <f ca="1">IF($C$2&amp;$D$2="当月MW","-",SUMIFS(INDIRECT($B$2&amp;$C$2&amp;$D$2),INDIRECT(L$5),L$6,サマリ_メンバ!$R$7:$R$446,$E62,サマリ_メンバ!$O$7:$O$446,IF(ISBLANK($F62),"*",$F62)))</f>
        <v>0</v>
      </c>
      <c r="M62" s="111">
        <f ca="1">IF($C$2&amp;$D$2="当月MW","-",SUMIFS(INDIRECT($B$2&amp;$C$2&amp;$D$2),INDIRECT(M$5),M$6,サマリ_メンバ!$R$7:$R$446,$E62,サマリ_メンバ!$O$7:$O$446,IF(ISBLANK($F62),"*",$F62)))</f>
        <v>0</v>
      </c>
      <c r="N62" s="116"/>
      <c r="O62" s="111">
        <f ca="1">IF($C$2&amp;$D$2="当月MW","-",SUMIFS(INDIRECT($B$2&amp;$C$2&amp;$D$2),INDIRECT(O$5),O$6,サマリ_メンバ!$R$7:$R$446,$E62,サマリ_メンバ!$O$7:$O$446,IF(ISBLANK($F62),"*",$F62)))</f>
        <v>0</v>
      </c>
      <c r="P62" s="111">
        <f ca="1">IF($C$2&amp;$D$2="当月MW","-",SUMIFS(INDIRECT($B$2&amp;$C$2&amp;$D$2),INDIRECT(P$5),P$6,サマリ_メンバ!$R$7:$R$446,$E62,サマリ_メンバ!$O$7:$O$446,IF(ISBLANK($F62),"*",$F62)))</f>
        <v>0</v>
      </c>
      <c r="Q62" s="111">
        <f ca="1">IF($C$2&amp;$D$2="当月MW","-",SUMIFS(INDIRECT($B$2&amp;$C$2&amp;$D$2),INDIRECT(Q$5),Q$6,サマリ_メンバ!$R$7:$R$446,$E62,サマリ_メンバ!$O$7:$O$446,IF(ISBLANK($F62),"*",$F62)))</f>
        <v>0</v>
      </c>
      <c r="R62" s="111">
        <f ca="1">IF($C$2&amp;$D$2="当月MW","-",SUMIFS(INDIRECT($B$2&amp;$C$2&amp;$D$2),INDIRECT(R$5),R$6,サマリ_メンバ!$R$7:$R$446,$E62,サマリ_メンバ!$O$7:$O$446,IF(ISBLANK($F62),"*",$F62)))</f>
        <v>0</v>
      </c>
      <c r="S62" s="111">
        <f ca="1">IF($C$2&amp;$D$2="当月MW","-",SUMIFS(INDIRECT($B$2&amp;$C$2&amp;$D$2),INDIRECT(S$5),S$6,サマリ_メンバ!$R$7:$R$446,$E62,サマリ_メンバ!$O$7:$O$446,IF(ISBLANK($F62),"*",$F62)))</f>
        <v>0</v>
      </c>
      <c r="T62" s="111">
        <f ca="1">IF($C$2&amp;$D$2="当月MW","-",SUMIFS(INDIRECT($B$2&amp;$C$2&amp;$D$2),INDIRECT(T$5),T$6,サマリ_メンバ!$R$7:$R$446,$E62,サマリ_メンバ!$O$7:$O$446,IF(ISBLANK($F62),"*",$F62)))</f>
        <v>0</v>
      </c>
      <c r="U62" s="111">
        <f ca="1">IF($C$2&amp;$D$2="当月MW","-",SUMIFS(INDIRECT($B$2&amp;$C$2&amp;$D$2),INDIRECT(U$5),U$6,サマリ_メンバ!$R$7:$R$446,$E62,サマリ_メンバ!$O$7:$O$446,IF(ISBLANK($F62),"*",$F62)))</f>
        <v>0</v>
      </c>
      <c r="V62" s="111">
        <f ca="1">IF($C$2&amp;$D$2="当月MW","-",SUMIFS(INDIRECT($B$2&amp;$C$2&amp;$D$2),INDIRECT(V$5),V$6,サマリ_メンバ!$R$7:$R$446,$E62,サマリ_メンバ!$O$7:$O$446,IF(ISBLANK($F62),"*",$F62)))</f>
        <v>0</v>
      </c>
      <c r="W62" s="111">
        <f ca="1">IF($C$2&amp;$D$2="当月MW","-",SUMIFS(INDIRECT($B$2&amp;$C$2&amp;$D$2),INDIRECT(W$5),W$6,サマリ_メンバ!$R$7:$R$446,$E62,サマリ_メンバ!$O$7:$O$446,IF(ISBLANK($F62),"*",$F62)))</f>
        <v>0</v>
      </c>
      <c r="X62" s="111">
        <f ca="1">IF($C$2&amp;$D$2="当月MW","-",SUMIFS(INDIRECT($B$2&amp;$C$2&amp;$D$2),INDIRECT(X$5),X$6,サマリ_メンバ!$R$7:$R$446,$E62,サマリ_メンバ!$O$7:$O$446,IF(ISBLANK($F62),"*",$F62)))</f>
        <v>0</v>
      </c>
      <c r="Y62" s="111">
        <f ca="1">IF($C$2&amp;$D$2="当月MW","-",SUMIFS(INDIRECT($B$2&amp;$C$2&amp;$D$2),INDIRECT(Y$5),Y$6,サマリ_メンバ!$R$7:$R$446,$E62,サマリ_メンバ!$O$7:$O$446,IF(ISBLANK($F62),"*",$F62)))</f>
        <v>0</v>
      </c>
      <c r="Z62" s="111">
        <f ca="1">IF($C$2&amp;$D$2="当月MW","-",SUMIFS(INDIRECT($B$2&amp;$C$2&amp;$D$2),INDIRECT(Z$5),Z$6,サマリ_メンバ!$R$7:$R$446,$E62,サマリ_メンバ!$O$7:$O$446,IF(ISBLANK($F62),"*",$F62)))</f>
        <v>0</v>
      </c>
      <c r="AA62" s="111">
        <f ca="1">IF($C$2&amp;$D$2="当月MW","-",SUMIFS(INDIRECT($B$2&amp;$C$2&amp;$D$2),INDIRECT(AA$5),AA$6,サマリ_メンバ!$R$7:$R$446,$E62,サマリ_メンバ!$O$7:$O$446,IF(ISBLANK($F62),"*",$F62)))</f>
        <v>0</v>
      </c>
      <c r="AB62" s="116"/>
    </row>
    <row r="63" spans="5:28" outlineLevel="1">
      <c r="E63" s="22" t="s">
        <v>370</v>
      </c>
      <c r="F63" s="131" t="s">
        <v>220</v>
      </c>
      <c r="G63" s="132" t="s">
        <v>304</v>
      </c>
      <c r="H63" s="136">
        <f t="shared" ca="1" si="17"/>
        <v>0</v>
      </c>
      <c r="I63" s="116"/>
      <c r="J63" s="111">
        <f ca="1">IF($C$2&amp;$D$2="当月MW","-",SUMIFS(INDIRECT($B$2&amp;$C$2&amp;$D$2),INDIRECT(J$5),J$6,サマリ_メンバ!$R$7:$R$446,$E63,サマリ_メンバ!$O$7:$O$446,IF(ISBLANK($F63),"*",$F63)))</f>
        <v>0</v>
      </c>
      <c r="K63" s="111">
        <f ca="1">IF($C$2&amp;$D$2="当月MW","-",SUMIFS(INDIRECT($B$2&amp;$C$2&amp;$D$2),INDIRECT(K$5),K$6,サマリ_メンバ!$R$7:$R$446,$E63,サマリ_メンバ!$O$7:$O$446,IF(ISBLANK($F63),"*",$F63)))</f>
        <v>0</v>
      </c>
      <c r="L63" s="111">
        <f ca="1">IF($C$2&amp;$D$2="当月MW","-",SUMIFS(INDIRECT($B$2&amp;$C$2&amp;$D$2),INDIRECT(L$5),L$6,サマリ_メンバ!$R$7:$R$446,$E63,サマリ_メンバ!$O$7:$O$446,IF(ISBLANK($F63),"*",$F63)))</f>
        <v>0</v>
      </c>
      <c r="M63" s="111">
        <f ca="1">IF($C$2&amp;$D$2="当月MW","-",SUMIFS(INDIRECT($B$2&amp;$C$2&amp;$D$2),INDIRECT(M$5),M$6,サマリ_メンバ!$R$7:$R$446,$E63,サマリ_メンバ!$O$7:$O$446,IF(ISBLANK($F63),"*",$F63)))</f>
        <v>0</v>
      </c>
      <c r="N63" s="116"/>
      <c r="O63" s="111">
        <f ca="1">IF($C$2&amp;$D$2="当月MW","-",SUMIFS(INDIRECT($B$2&amp;$C$2&amp;$D$2),INDIRECT(O$5),O$6,サマリ_メンバ!$R$7:$R$446,$E63,サマリ_メンバ!$O$7:$O$446,IF(ISBLANK($F63),"*",$F63)))</f>
        <v>0</v>
      </c>
      <c r="P63" s="111">
        <f ca="1">IF($C$2&amp;$D$2="当月MW","-",SUMIFS(INDIRECT($B$2&amp;$C$2&amp;$D$2),INDIRECT(P$5),P$6,サマリ_メンバ!$R$7:$R$446,$E63,サマリ_メンバ!$O$7:$O$446,IF(ISBLANK($F63),"*",$F63)))</f>
        <v>0</v>
      </c>
      <c r="Q63" s="111">
        <f ca="1">IF($C$2&amp;$D$2="当月MW","-",SUMIFS(INDIRECT($B$2&amp;$C$2&amp;$D$2),INDIRECT(Q$5),Q$6,サマリ_メンバ!$R$7:$R$446,$E63,サマリ_メンバ!$O$7:$O$446,IF(ISBLANK($F63),"*",$F63)))</f>
        <v>0</v>
      </c>
      <c r="R63" s="111">
        <f ca="1">IF($C$2&amp;$D$2="当月MW","-",SUMIFS(INDIRECT($B$2&amp;$C$2&amp;$D$2),INDIRECT(R$5),R$6,サマリ_メンバ!$R$7:$R$446,$E63,サマリ_メンバ!$O$7:$O$446,IF(ISBLANK($F63),"*",$F63)))</f>
        <v>0</v>
      </c>
      <c r="S63" s="111">
        <f ca="1">IF($C$2&amp;$D$2="当月MW","-",SUMIFS(INDIRECT($B$2&amp;$C$2&amp;$D$2),INDIRECT(S$5),S$6,サマリ_メンバ!$R$7:$R$446,$E63,サマリ_メンバ!$O$7:$O$446,IF(ISBLANK($F63),"*",$F63)))</f>
        <v>0</v>
      </c>
      <c r="T63" s="111">
        <f ca="1">IF($C$2&amp;$D$2="当月MW","-",SUMIFS(INDIRECT($B$2&amp;$C$2&amp;$D$2),INDIRECT(T$5),T$6,サマリ_メンバ!$R$7:$R$446,$E63,サマリ_メンバ!$O$7:$O$446,IF(ISBLANK($F63),"*",$F63)))</f>
        <v>0</v>
      </c>
      <c r="U63" s="111">
        <f ca="1">IF($C$2&amp;$D$2="当月MW","-",SUMIFS(INDIRECT($B$2&amp;$C$2&amp;$D$2),INDIRECT(U$5),U$6,サマリ_メンバ!$R$7:$R$446,$E63,サマリ_メンバ!$O$7:$O$446,IF(ISBLANK($F63),"*",$F63)))</f>
        <v>0</v>
      </c>
      <c r="V63" s="111">
        <f ca="1">IF($C$2&amp;$D$2="当月MW","-",SUMIFS(INDIRECT($B$2&amp;$C$2&amp;$D$2),INDIRECT(V$5),V$6,サマリ_メンバ!$R$7:$R$446,$E63,サマリ_メンバ!$O$7:$O$446,IF(ISBLANK($F63),"*",$F63)))</f>
        <v>0</v>
      </c>
      <c r="W63" s="111">
        <f ca="1">IF($C$2&amp;$D$2="当月MW","-",SUMIFS(INDIRECT($B$2&amp;$C$2&amp;$D$2),INDIRECT(W$5),W$6,サマリ_メンバ!$R$7:$R$446,$E63,サマリ_メンバ!$O$7:$O$446,IF(ISBLANK($F63),"*",$F63)))</f>
        <v>0</v>
      </c>
      <c r="X63" s="111">
        <f ca="1">IF($C$2&amp;$D$2="当月MW","-",SUMIFS(INDIRECT($B$2&amp;$C$2&amp;$D$2),INDIRECT(X$5),X$6,サマリ_メンバ!$R$7:$R$446,$E63,サマリ_メンバ!$O$7:$O$446,IF(ISBLANK($F63),"*",$F63)))</f>
        <v>0</v>
      </c>
      <c r="Y63" s="111">
        <f ca="1">IF($C$2&amp;$D$2="当月MW","-",SUMIFS(INDIRECT($B$2&amp;$C$2&amp;$D$2),INDIRECT(Y$5),Y$6,サマリ_メンバ!$R$7:$R$446,$E63,サマリ_メンバ!$O$7:$O$446,IF(ISBLANK($F63),"*",$F63)))</f>
        <v>0</v>
      </c>
      <c r="Z63" s="111">
        <f ca="1">IF($C$2&amp;$D$2="当月MW","-",SUMIFS(INDIRECT($B$2&amp;$C$2&amp;$D$2),INDIRECT(Z$5),Z$6,サマリ_メンバ!$R$7:$R$446,$E63,サマリ_メンバ!$O$7:$O$446,IF(ISBLANK($F63),"*",$F63)))</f>
        <v>0</v>
      </c>
      <c r="AA63" s="111">
        <f ca="1">IF($C$2&amp;$D$2="当月MW","-",SUMIFS(INDIRECT($B$2&amp;$C$2&amp;$D$2),INDIRECT(AA$5),AA$6,サマリ_メンバ!$R$7:$R$446,$E63,サマリ_メンバ!$O$7:$O$446,IF(ISBLANK($F63),"*",$F63)))</f>
        <v>0</v>
      </c>
      <c r="AB63" s="116"/>
    </row>
    <row r="64" spans="5:28" outlineLevel="1">
      <c r="E64" s="22" t="s">
        <v>239</v>
      </c>
      <c r="F64" s="131" t="s">
        <v>583</v>
      </c>
      <c r="G64" s="132" t="s">
        <v>605</v>
      </c>
      <c r="H64" s="136">
        <f t="shared" ca="1" si="17"/>
        <v>0</v>
      </c>
      <c r="I64" s="116"/>
      <c r="J64" s="111">
        <f ca="1">IF($C$2&amp;$D$2="当月MW","-",SUMIFS(INDIRECT($B$2&amp;$C$2&amp;$D$2),INDIRECT(J$5),J$6,サマリ_メンバ!$R$7:$R$446,$E64,サマリ_メンバ!$O$7:$O$446,IF(ISBLANK($F64),"*",$F64)))</f>
        <v>0</v>
      </c>
      <c r="K64" s="111">
        <f ca="1">IF($C$2&amp;$D$2="当月MW","-",SUMIFS(INDIRECT($B$2&amp;$C$2&amp;$D$2),INDIRECT(K$5),K$6,サマリ_メンバ!$R$7:$R$446,$E64,サマリ_メンバ!$O$7:$O$446,IF(ISBLANK($F64),"*",$F64)))</f>
        <v>0</v>
      </c>
      <c r="L64" s="111">
        <f ca="1">IF($C$2&amp;$D$2="当月MW","-",SUMIFS(INDIRECT($B$2&amp;$C$2&amp;$D$2),INDIRECT(L$5),L$6,サマリ_メンバ!$R$7:$R$446,$E64,サマリ_メンバ!$O$7:$O$446,IF(ISBLANK($F64),"*",$F64)))</f>
        <v>0</v>
      </c>
      <c r="M64" s="111">
        <f ca="1">IF($C$2&amp;$D$2="当月MW","-",SUMIFS(INDIRECT($B$2&amp;$C$2&amp;$D$2),INDIRECT(M$5),M$6,サマリ_メンバ!$R$7:$R$446,$E64,サマリ_メンバ!$O$7:$O$446,IF(ISBLANK($F64),"*",$F64)))</f>
        <v>0</v>
      </c>
      <c r="N64" s="116"/>
      <c r="O64" s="111">
        <f ca="1">IF($C$2&amp;$D$2="当月MW","-",SUMIFS(INDIRECT($B$2&amp;$C$2&amp;$D$2),INDIRECT(O$5),O$6,サマリ_メンバ!$R$7:$R$446,$E64,サマリ_メンバ!$O$7:$O$446,IF(ISBLANK($F64),"*",$F64)))</f>
        <v>0</v>
      </c>
      <c r="P64" s="111">
        <f ca="1">IF($C$2&amp;$D$2="当月MW","-",SUMIFS(INDIRECT($B$2&amp;$C$2&amp;$D$2),INDIRECT(P$5),P$6,サマリ_メンバ!$R$7:$R$446,$E64,サマリ_メンバ!$O$7:$O$446,IF(ISBLANK($F64),"*",$F64)))</f>
        <v>0</v>
      </c>
      <c r="Q64" s="111">
        <f ca="1">IF($C$2&amp;$D$2="当月MW","-",SUMIFS(INDIRECT($B$2&amp;$C$2&amp;$D$2),INDIRECT(Q$5),Q$6,サマリ_メンバ!$R$7:$R$446,$E64,サマリ_メンバ!$O$7:$O$446,IF(ISBLANK($F64),"*",$F64)))</f>
        <v>0</v>
      </c>
      <c r="R64" s="111">
        <f ca="1">IF($C$2&amp;$D$2="当月MW","-",SUMIFS(INDIRECT($B$2&amp;$C$2&amp;$D$2),INDIRECT(R$5),R$6,サマリ_メンバ!$R$7:$R$446,$E64,サマリ_メンバ!$O$7:$O$446,IF(ISBLANK($F64),"*",$F64)))</f>
        <v>0</v>
      </c>
      <c r="S64" s="111">
        <f ca="1">IF($C$2&amp;$D$2="当月MW","-",SUMIFS(INDIRECT($B$2&amp;$C$2&amp;$D$2),INDIRECT(S$5),S$6,サマリ_メンバ!$R$7:$R$446,$E64,サマリ_メンバ!$O$7:$O$446,IF(ISBLANK($F64),"*",$F64)))</f>
        <v>0</v>
      </c>
      <c r="T64" s="111">
        <f ca="1">IF($C$2&amp;$D$2="当月MW","-",SUMIFS(INDIRECT($B$2&amp;$C$2&amp;$D$2),INDIRECT(T$5),T$6,サマリ_メンバ!$R$7:$R$446,$E64,サマリ_メンバ!$O$7:$O$446,IF(ISBLANK($F64),"*",$F64)))</f>
        <v>0</v>
      </c>
      <c r="U64" s="111">
        <f ca="1">IF($C$2&amp;$D$2="当月MW","-",SUMIFS(INDIRECT($B$2&amp;$C$2&amp;$D$2),INDIRECT(U$5),U$6,サマリ_メンバ!$R$7:$R$446,$E64,サマリ_メンバ!$O$7:$O$446,IF(ISBLANK($F64),"*",$F64)))</f>
        <v>0</v>
      </c>
      <c r="V64" s="111">
        <f ca="1">IF($C$2&amp;$D$2="当月MW","-",SUMIFS(INDIRECT($B$2&amp;$C$2&amp;$D$2),INDIRECT(V$5),V$6,サマリ_メンバ!$R$7:$R$446,$E64,サマリ_メンバ!$O$7:$O$446,IF(ISBLANK($F64),"*",$F64)))</f>
        <v>0</v>
      </c>
      <c r="W64" s="111">
        <f ca="1">IF($C$2&amp;$D$2="当月MW","-",SUMIFS(INDIRECT($B$2&amp;$C$2&amp;$D$2),INDIRECT(W$5),W$6,サマリ_メンバ!$R$7:$R$446,$E64,サマリ_メンバ!$O$7:$O$446,IF(ISBLANK($F64),"*",$F64)))</f>
        <v>0</v>
      </c>
      <c r="X64" s="111">
        <f ca="1">IF($C$2&amp;$D$2="当月MW","-",SUMIFS(INDIRECT($B$2&amp;$C$2&amp;$D$2),INDIRECT(X$5),X$6,サマリ_メンバ!$R$7:$R$446,$E64,サマリ_メンバ!$O$7:$O$446,IF(ISBLANK($F64),"*",$F64)))</f>
        <v>0</v>
      </c>
      <c r="Y64" s="111">
        <f ca="1">IF($C$2&amp;$D$2="当月MW","-",SUMIFS(INDIRECT($B$2&amp;$C$2&amp;$D$2),INDIRECT(Y$5),Y$6,サマリ_メンバ!$R$7:$R$446,$E64,サマリ_メンバ!$O$7:$O$446,IF(ISBLANK($F64),"*",$F64)))</f>
        <v>0</v>
      </c>
      <c r="Z64" s="111">
        <f ca="1">IF($C$2&amp;$D$2="当月MW","-",SUMIFS(INDIRECT($B$2&amp;$C$2&amp;$D$2),INDIRECT(Z$5),Z$6,サマリ_メンバ!$R$7:$R$446,$E64,サマリ_メンバ!$O$7:$O$446,IF(ISBLANK($F64),"*",$F64)))</f>
        <v>0</v>
      </c>
      <c r="AA64" s="111">
        <f ca="1">IF($C$2&amp;$D$2="当月MW","-",SUMIFS(INDIRECT($B$2&amp;$C$2&amp;$D$2),INDIRECT(AA$5),AA$6,サマリ_メンバ!$R$7:$R$446,$E64,サマリ_メンバ!$O$7:$O$446,IF(ISBLANK($F64),"*",$F64)))</f>
        <v>0</v>
      </c>
      <c r="AB64" s="116"/>
    </row>
    <row r="65" spans="1:28" outlineLevel="1">
      <c r="E65" s="22" t="s">
        <v>240</v>
      </c>
      <c r="F65" s="131" t="s">
        <v>583</v>
      </c>
      <c r="G65" s="132" t="s">
        <v>605</v>
      </c>
      <c r="H65" s="136">
        <f t="shared" ca="1" si="17"/>
        <v>0</v>
      </c>
      <c r="I65" s="116"/>
      <c r="J65" s="111">
        <f ca="1">IF($C$2&amp;$D$2="当月MW","-",SUMIFS(INDIRECT($B$2&amp;$C$2&amp;$D$2),INDIRECT(J$5),J$6,サマリ_メンバ!$R$7:$R$446,$E65,サマリ_メンバ!$O$7:$O$446,IF(ISBLANK($F65),"*",$F65)))</f>
        <v>0</v>
      </c>
      <c r="K65" s="111">
        <f ca="1">IF($C$2&amp;$D$2="当月MW","-",SUMIFS(INDIRECT($B$2&amp;$C$2&amp;$D$2),INDIRECT(K$5),K$6,サマリ_メンバ!$R$7:$R$446,$E65,サマリ_メンバ!$O$7:$O$446,IF(ISBLANK($F65),"*",$F65)))</f>
        <v>0</v>
      </c>
      <c r="L65" s="111">
        <f ca="1">IF($C$2&amp;$D$2="当月MW","-",SUMIFS(INDIRECT($B$2&amp;$C$2&amp;$D$2),INDIRECT(L$5),L$6,サマリ_メンバ!$R$7:$R$446,$E65,サマリ_メンバ!$O$7:$O$446,IF(ISBLANK($F65),"*",$F65)))</f>
        <v>0</v>
      </c>
      <c r="M65" s="111">
        <f ca="1">IF($C$2&amp;$D$2="当月MW","-",SUMIFS(INDIRECT($B$2&amp;$C$2&amp;$D$2),INDIRECT(M$5),M$6,サマリ_メンバ!$R$7:$R$446,$E65,サマリ_メンバ!$O$7:$O$446,IF(ISBLANK($F65),"*",$F65)))</f>
        <v>0</v>
      </c>
      <c r="N65" s="116"/>
      <c r="O65" s="111">
        <f ca="1">IF($C$2&amp;$D$2="当月MW","-",SUMIFS(INDIRECT($B$2&amp;$C$2&amp;$D$2),INDIRECT(O$5),O$6,サマリ_メンバ!$R$7:$R$446,$E65,サマリ_メンバ!$O$7:$O$446,IF(ISBLANK($F65),"*",$F65)))</f>
        <v>0</v>
      </c>
      <c r="P65" s="111">
        <f ca="1">IF($C$2&amp;$D$2="当月MW","-",SUMIFS(INDIRECT($B$2&amp;$C$2&amp;$D$2),INDIRECT(P$5),P$6,サマリ_メンバ!$R$7:$R$446,$E65,サマリ_メンバ!$O$7:$O$446,IF(ISBLANK($F65),"*",$F65)))</f>
        <v>0</v>
      </c>
      <c r="Q65" s="111">
        <f ca="1">IF($C$2&amp;$D$2="当月MW","-",SUMIFS(INDIRECT($B$2&amp;$C$2&amp;$D$2),INDIRECT(Q$5),Q$6,サマリ_メンバ!$R$7:$R$446,$E65,サマリ_メンバ!$O$7:$O$446,IF(ISBLANK($F65),"*",$F65)))</f>
        <v>0</v>
      </c>
      <c r="R65" s="111">
        <f ca="1">IF($C$2&amp;$D$2="当月MW","-",SUMIFS(INDIRECT($B$2&amp;$C$2&amp;$D$2),INDIRECT(R$5),R$6,サマリ_メンバ!$R$7:$R$446,$E65,サマリ_メンバ!$O$7:$O$446,IF(ISBLANK($F65),"*",$F65)))</f>
        <v>0</v>
      </c>
      <c r="S65" s="111">
        <f ca="1">IF($C$2&amp;$D$2="当月MW","-",SUMIFS(INDIRECT($B$2&amp;$C$2&amp;$D$2),INDIRECT(S$5),S$6,サマリ_メンバ!$R$7:$R$446,$E65,サマリ_メンバ!$O$7:$O$446,IF(ISBLANK($F65),"*",$F65)))</f>
        <v>0</v>
      </c>
      <c r="T65" s="111">
        <f ca="1">IF($C$2&amp;$D$2="当月MW","-",SUMIFS(INDIRECT($B$2&amp;$C$2&amp;$D$2),INDIRECT(T$5),T$6,サマリ_メンバ!$R$7:$R$446,$E65,サマリ_メンバ!$O$7:$O$446,IF(ISBLANK($F65),"*",$F65)))</f>
        <v>0</v>
      </c>
      <c r="U65" s="111">
        <f ca="1">IF($C$2&amp;$D$2="当月MW","-",SUMIFS(INDIRECT($B$2&amp;$C$2&amp;$D$2),INDIRECT(U$5),U$6,サマリ_メンバ!$R$7:$R$446,$E65,サマリ_メンバ!$O$7:$O$446,IF(ISBLANK($F65),"*",$F65)))</f>
        <v>0</v>
      </c>
      <c r="V65" s="111">
        <f ca="1">IF($C$2&amp;$D$2="当月MW","-",SUMIFS(INDIRECT($B$2&amp;$C$2&amp;$D$2),INDIRECT(V$5),V$6,サマリ_メンバ!$R$7:$R$446,$E65,サマリ_メンバ!$O$7:$O$446,IF(ISBLANK($F65),"*",$F65)))</f>
        <v>0</v>
      </c>
      <c r="W65" s="111">
        <f ca="1">IF($C$2&amp;$D$2="当月MW","-",SUMIFS(INDIRECT($B$2&amp;$C$2&amp;$D$2),INDIRECT(W$5),W$6,サマリ_メンバ!$R$7:$R$446,$E65,サマリ_メンバ!$O$7:$O$446,IF(ISBLANK($F65),"*",$F65)))</f>
        <v>0</v>
      </c>
      <c r="X65" s="111">
        <f ca="1">IF($C$2&amp;$D$2="当月MW","-",SUMIFS(INDIRECT($B$2&amp;$C$2&amp;$D$2),INDIRECT(X$5),X$6,サマリ_メンバ!$R$7:$R$446,$E65,サマリ_メンバ!$O$7:$O$446,IF(ISBLANK($F65),"*",$F65)))</f>
        <v>0</v>
      </c>
      <c r="Y65" s="111">
        <f ca="1">IF($C$2&amp;$D$2="当月MW","-",SUMIFS(INDIRECT($B$2&amp;$C$2&amp;$D$2),INDIRECT(Y$5),Y$6,サマリ_メンバ!$R$7:$R$446,$E65,サマリ_メンバ!$O$7:$O$446,IF(ISBLANK($F65),"*",$F65)))</f>
        <v>0</v>
      </c>
      <c r="Z65" s="111">
        <f ca="1">IF($C$2&amp;$D$2="当月MW","-",SUMIFS(INDIRECT($B$2&amp;$C$2&amp;$D$2),INDIRECT(Z$5),Z$6,サマリ_メンバ!$R$7:$R$446,$E65,サマリ_メンバ!$O$7:$O$446,IF(ISBLANK($F65),"*",$F65)))</f>
        <v>0</v>
      </c>
      <c r="AA65" s="111">
        <f ca="1">IF($C$2&amp;$D$2="当月MW","-",SUMIFS(INDIRECT($B$2&amp;$C$2&amp;$D$2),INDIRECT(AA$5),AA$6,サマリ_メンバ!$R$7:$R$446,$E65,サマリ_メンバ!$O$7:$O$446,IF(ISBLANK($F65),"*",$F65)))</f>
        <v>0</v>
      </c>
      <c r="AB65" s="116"/>
    </row>
    <row r="66" spans="1:28" outlineLevel="1">
      <c r="E66" s="22" t="s">
        <v>241</v>
      </c>
      <c r="F66" s="131" t="s">
        <v>583</v>
      </c>
      <c r="G66" s="132" t="s">
        <v>605</v>
      </c>
      <c r="H66" s="136">
        <f t="shared" ca="1" si="17"/>
        <v>0</v>
      </c>
      <c r="I66" s="116"/>
      <c r="J66" s="111">
        <f ca="1">IF($C$2&amp;$D$2="当月MW","-",SUMIFS(INDIRECT($B$2&amp;$C$2&amp;$D$2),INDIRECT(J$5),J$6,サマリ_メンバ!$R$7:$R$446,$E66,サマリ_メンバ!$O$7:$O$446,IF(ISBLANK($F66),"*",$F66)))</f>
        <v>0</v>
      </c>
      <c r="K66" s="111">
        <f ca="1">IF($C$2&amp;$D$2="当月MW","-",SUMIFS(INDIRECT($B$2&amp;$C$2&amp;$D$2),INDIRECT(K$5),K$6,サマリ_メンバ!$R$7:$R$446,$E66,サマリ_メンバ!$O$7:$O$446,IF(ISBLANK($F66),"*",$F66)))</f>
        <v>0</v>
      </c>
      <c r="L66" s="111">
        <f ca="1">IF($C$2&amp;$D$2="当月MW","-",SUMIFS(INDIRECT($B$2&amp;$C$2&amp;$D$2),INDIRECT(L$5),L$6,サマリ_メンバ!$R$7:$R$446,$E66,サマリ_メンバ!$O$7:$O$446,IF(ISBLANK($F66),"*",$F66)))</f>
        <v>0</v>
      </c>
      <c r="M66" s="111">
        <f ca="1">IF($C$2&amp;$D$2="当月MW","-",SUMIFS(INDIRECT($B$2&amp;$C$2&amp;$D$2),INDIRECT(M$5),M$6,サマリ_メンバ!$R$7:$R$446,$E66,サマリ_メンバ!$O$7:$O$446,IF(ISBLANK($F66),"*",$F66)))</f>
        <v>0</v>
      </c>
      <c r="N66" s="116"/>
      <c r="O66" s="111">
        <f ca="1">IF($C$2&amp;$D$2="当月MW","-",SUMIFS(INDIRECT($B$2&amp;$C$2&amp;$D$2),INDIRECT(O$5),O$6,サマリ_メンバ!$R$7:$R$446,$E66,サマリ_メンバ!$O$7:$O$446,IF(ISBLANK($F66),"*",$F66)))</f>
        <v>0</v>
      </c>
      <c r="P66" s="111">
        <f ca="1">IF($C$2&amp;$D$2="当月MW","-",SUMIFS(INDIRECT($B$2&amp;$C$2&amp;$D$2),INDIRECT(P$5),P$6,サマリ_メンバ!$R$7:$R$446,$E66,サマリ_メンバ!$O$7:$O$446,IF(ISBLANK($F66),"*",$F66)))</f>
        <v>0</v>
      </c>
      <c r="Q66" s="111">
        <f ca="1">IF($C$2&amp;$D$2="当月MW","-",SUMIFS(INDIRECT($B$2&amp;$C$2&amp;$D$2),INDIRECT(Q$5),Q$6,サマリ_メンバ!$R$7:$R$446,$E66,サマリ_メンバ!$O$7:$O$446,IF(ISBLANK($F66),"*",$F66)))</f>
        <v>0</v>
      </c>
      <c r="R66" s="111">
        <f ca="1">IF($C$2&amp;$D$2="当月MW","-",SUMIFS(INDIRECT($B$2&amp;$C$2&amp;$D$2),INDIRECT(R$5),R$6,サマリ_メンバ!$R$7:$R$446,$E66,サマリ_メンバ!$O$7:$O$446,IF(ISBLANK($F66),"*",$F66)))</f>
        <v>0</v>
      </c>
      <c r="S66" s="111">
        <f ca="1">IF($C$2&amp;$D$2="当月MW","-",SUMIFS(INDIRECT($B$2&amp;$C$2&amp;$D$2),INDIRECT(S$5),S$6,サマリ_メンバ!$R$7:$R$446,$E66,サマリ_メンバ!$O$7:$O$446,IF(ISBLANK($F66),"*",$F66)))</f>
        <v>0</v>
      </c>
      <c r="T66" s="111">
        <f ca="1">IF($C$2&amp;$D$2="当月MW","-",SUMIFS(INDIRECT($B$2&amp;$C$2&amp;$D$2),INDIRECT(T$5),T$6,サマリ_メンバ!$R$7:$R$446,$E66,サマリ_メンバ!$O$7:$O$446,IF(ISBLANK($F66),"*",$F66)))</f>
        <v>0</v>
      </c>
      <c r="U66" s="111">
        <f ca="1">IF($C$2&amp;$D$2="当月MW","-",SUMIFS(INDIRECT($B$2&amp;$C$2&amp;$D$2),INDIRECT(U$5),U$6,サマリ_メンバ!$R$7:$R$446,$E66,サマリ_メンバ!$O$7:$O$446,IF(ISBLANK($F66),"*",$F66)))</f>
        <v>0</v>
      </c>
      <c r="V66" s="111">
        <f ca="1">IF($C$2&amp;$D$2="当月MW","-",SUMIFS(INDIRECT($B$2&amp;$C$2&amp;$D$2),INDIRECT(V$5),V$6,サマリ_メンバ!$R$7:$R$446,$E66,サマリ_メンバ!$O$7:$O$446,IF(ISBLANK($F66),"*",$F66)))</f>
        <v>0</v>
      </c>
      <c r="W66" s="111">
        <f ca="1">IF($C$2&amp;$D$2="当月MW","-",SUMIFS(INDIRECT($B$2&amp;$C$2&amp;$D$2),INDIRECT(W$5),W$6,サマリ_メンバ!$R$7:$R$446,$E66,サマリ_メンバ!$O$7:$O$446,IF(ISBLANK($F66),"*",$F66)))</f>
        <v>0</v>
      </c>
      <c r="X66" s="111">
        <f ca="1">IF($C$2&amp;$D$2="当月MW","-",SUMIFS(INDIRECT($B$2&amp;$C$2&amp;$D$2),INDIRECT(X$5),X$6,サマリ_メンバ!$R$7:$R$446,$E66,サマリ_メンバ!$O$7:$O$446,IF(ISBLANK($F66),"*",$F66)))</f>
        <v>0</v>
      </c>
      <c r="Y66" s="111">
        <f ca="1">IF($C$2&amp;$D$2="当月MW","-",SUMIFS(INDIRECT($B$2&amp;$C$2&amp;$D$2),INDIRECT(Y$5),Y$6,サマリ_メンバ!$R$7:$R$446,$E66,サマリ_メンバ!$O$7:$O$446,IF(ISBLANK($F66),"*",$F66)))</f>
        <v>0</v>
      </c>
      <c r="Z66" s="111">
        <f ca="1">IF($C$2&amp;$D$2="当月MW","-",SUMIFS(INDIRECT($B$2&amp;$C$2&amp;$D$2),INDIRECT(Z$5),Z$6,サマリ_メンバ!$R$7:$R$446,$E66,サマリ_メンバ!$O$7:$O$446,IF(ISBLANK($F66),"*",$F66)))</f>
        <v>0</v>
      </c>
      <c r="AA66" s="111">
        <f ca="1">IF($C$2&amp;$D$2="当月MW","-",SUMIFS(INDIRECT($B$2&amp;$C$2&amp;$D$2),INDIRECT(AA$5),AA$6,サマリ_メンバ!$R$7:$R$446,$E66,サマリ_メンバ!$O$7:$O$446,IF(ISBLANK($F66),"*",$F66)))</f>
        <v>0</v>
      </c>
      <c r="AB66" s="116"/>
    </row>
    <row r="67" spans="1:28" outlineLevel="1">
      <c r="E67" s="22" t="s">
        <v>242</v>
      </c>
      <c r="F67" s="131" t="s">
        <v>583</v>
      </c>
      <c r="G67" s="132" t="s">
        <v>605</v>
      </c>
      <c r="H67" s="136">
        <f t="shared" ca="1" si="17"/>
        <v>0</v>
      </c>
      <c r="I67" s="116"/>
      <c r="J67" s="111">
        <f ca="1">IF($C$2&amp;$D$2="当月MW","-",SUMIFS(INDIRECT($B$2&amp;$C$2&amp;$D$2),INDIRECT(J$5),J$6,サマリ_メンバ!$R$7:$R$446,$E67,サマリ_メンバ!$O$7:$O$446,IF(ISBLANK($F67),"*",$F67)))</f>
        <v>0</v>
      </c>
      <c r="K67" s="111">
        <f ca="1">IF($C$2&amp;$D$2="当月MW","-",SUMIFS(INDIRECT($B$2&amp;$C$2&amp;$D$2),INDIRECT(K$5),K$6,サマリ_メンバ!$R$7:$R$446,$E67,サマリ_メンバ!$O$7:$O$446,IF(ISBLANK($F67),"*",$F67)))</f>
        <v>0</v>
      </c>
      <c r="L67" s="111">
        <f ca="1">IF($C$2&amp;$D$2="当月MW","-",SUMIFS(INDIRECT($B$2&amp;$C$2&amp;$D$2),INDIRECT(L$5),L$6,サマリ_メンバ!$R$7:$R$446,$E67,サマリ_メンバ!$O$7:$O$446,IF(ISBLANK($F67),"*",$F67)))</f>
        <v>0</v>
      </c>
      <c r="M67" s="111">
        <f ca="1">IF($C$2&amp;$D$2="当月MW","-",SUMIFS(INDIRECT($B$2&amp;$C$2&amp;$D$2),INDIRECT(M$5),M$6,サマリ_メンバ!$R$7:$R$446,$E67,サマリ_メンバ!$O$7:$O$446,IF(ISBLANK($F67),"*",$F67)))</f>
        <v>0</v>
      </c>
      <c r="N67" s="116"/>
      <c r="O67" s="111">
        <f ca="1">IF($C$2&amp;$D$2="当月MW","-",SUMIFS(INDIRECT($B$2&amp;$C$2&amp;$D$2),INDIRECT(O$5),O$6,サマリ_メンバ!$R$7:$R$446,$E67,サマリ_メンバ!$O$7:$O$446,IF(ISBLANK($F67),"*",$F67)))</f>
        <v>0</v>
      </c>
      <c r="P67" s="111">
        <f ca="1">IF($C$2&amp;$D$2="当月MW","-",SUMIFS(INDIRECT($B$2&amp;$C$2&amp;$D$2),INDIRECT(P$5),P$6,サマリ_メンバ!$R$7:$R$446,$E67,サマリ_メンバ!$O$7:$O$446,IF(ISBLANK($F67),"*",$F67)))</f>
        <v>0</v>
      </c>
      <c r="Q67" s="111">
        <f ca="1">IF($C$2&amp;$D$2="当月MW","-",SUMIFS(INDIRECT($B$2&amp;$C$2&amp;$D$2),INDIRECT(Q$5),Q$6,サマリ_メンバ!$R$7:$R$446,$E67,サマリ_メンバ!$O$7:$O$446,IF(ISBLANK($F67),"*",$F67)))</f>
        <v>0</v>
      </c>
      <c r="R67" s="111">
        <f ca="1">IF($C$2&amp;$D$2="当月MW","-",SUMIFS(INDIRECT($B$2&amp;$C$2&amp;$D$2),INDIRECT(R$5),R$6,サマリ_メンバ!$R$7:$R$446,$E67,サマリ_メンバ!$O$7:$O$446,IF(ISBLANK($F67),"*",$F67)))</f>
        <v>0</v>
      </c>
      <c r="S67" s="111">
        <f ca="1">IF($C$2&amp;$D$2="当月MW","-",SUMIFS(INDIRECT($B$2&amp;$C$2&amp;$D$2),INDIRECT(S$5),S$6,サマリ_メンバ!$R$7:$R$446,$E67,サマリ_メンバ!$O$7:$O$446,IF(ISBLANK($F67),"*",$F67)))</f>
        <v>0</v>
      </c>
      <c r="T67" s="111">
        <f ca="1">IF($C$2&amp;$D$2="当月MW","-",SUMIFS(INDIRECT($B$2&amp;$C$2&amp;$D$2),INDIRECT(T$5),T$6,サマリ_メンバ!$R$7:$R$446,$E67,サマリ_メンバ!$O$7:$O$446,IF(ISBLANK($F67),"*",$F67)))</f>
        <v>0</v>
      </c>
      <c r="U67" s="111">
        <f ca="1">IF($C$2&amp;$D$2="当月MW","-",SUMIFS(INDIRECT($B$2&amp;$C$2&amp;$D$2),INDIRECT(U$5),U$6,サマリ_メンバ!$R$7:$R$446,$E67,サマリ_メンバ!$O$7:$O$446,IF(ISBLANK($F67),"*",$F67)))</f>
        <v>0</v>
      </c>
      <c r="V67" s="111">
        <f ca="1">IF($C$2&amp;$D$2="当月MW","-",SUMIFS(INDIRECT($B$2&amp;$C$2&amp;$D$2),INDIRECT(V$5),V$6,サマリ_メンバ!$R$7:$R$446,$E67,サマリ_メンバ!$O$7:$O$446,IF(ISBLANK($F67),"*",$F67)))</f>
        <v>0</v>
      </c>
      <c r="W67" s="111">
        <f ca="1">IF($C$2&amp;$D$2="当月MW","-",SUMIFS(INDIRECT($B$2&amp;$C$2&amp;$D$2),INDIRECT(W$5),W$6,サマリ_メンバ!$R$7:$R$446,$E67,サマリ_メンバ!$O$7:$O$446,IF(ISBLANK($F67),"*",$F67)))</f>
        <v>0</v>
      </c>
      <c r="X67" s="111">
        <f ca="1">IF($C$2&amp;$D$2="当月MW","-",SUMIFS(INDIRECT($B$2&amp;$C$2&amp;$D$2),INDIRECT(X$5),X$6,サマリ_メンバ!$R$7:$R$446,$E67,サマリ_メンバ!$O$7:$O$446,IF(ISBLANK($F67),"*",$F67)))</f>
        <v>0</v>
      </c>
      <c r="Y67" s="111">
        <f ca="1">IF($C$2&amp;$D$2="当月MW","-",SUMIFS(INDIRECT($B$2&amp;$C$2&amp;$D$2),INDIRECT(Y$5),Y$6,サマリ_メンバ!$R$7:$R$446,$E67,サマリ_メンバ!$O$7:$O$446,IF(ISBLANK($F67),"*",$F67)))</f>
        <v>0</v>
      </c>
      <c r="Z67" s="111">
        <f ca="1">IF($C$2&amp;$D$2="当月MW","-",SUMIFS(INDIRECT($B$2&amp;$C$2&amp;$D$2),INDIRECT(Z$5),Z$6,サマリ_メンバ!$R$7:$R$446,$E67,サマリ_メンバ!$O$7:$O$446,IF(ISBLANK($F67),"*",$F67)))</f>
        <v>0</v>
      </c>
      <c r="AA67" s="111">
        <f ca="1">IF($C$2&amp;$D$2="当月MW","-",SUMIFS(INDIRECT($B$2&amp;$C$2&amp;$D$2),INDIRECT(AA$5),AA$6,サマリ_メンバ!$R$7:$R$446,$E67,サマリ_メンバ!$O$7:$O$446,IF(ISBLANK($F67),"*",$F67)))</f>
        <v>0</v>
      </c>
      <c r="AB67" s="116"/>
    </row>
    <row r="68" spans="1:28" outlineLevel="1">
      <c r="E68" s="22" t="s">
        <v>243</v>
      </c>
      <c r="F68" s="131" t="s">
        <v>583</v>
      </c>
      <c r="G68" s="132" t="s">
        <v>473</v>
      </c>
      <c r="H68" s="136">
        <f t="shared" ca="1" si="17"/>
        <v>0</v>
      </c>
      <c r="I68" s="116"/>
      <c r="J68" s="111">
        <f ca="1">IF($C$2&amp;$D$2="当月MW","-",SUMIFS(INDIRECT($B$2&amp;$C$2&amp;$D$2),INDIRECT(J$5),J$6,サマリ_メンバ!$R$7:$R$446,$E68,サマリ_メンバ!$O$7:$O$446,IF(ISBLANK($F68),"*",$F68)))</f>
        <v>0</v>
      </c>
      <c r="K68" s="111">
        <f ca="1">IF($C$2&amp;$D$2="当月MW","-",SUMIFS(INDIRECT($B$2&amp;$C$2&amp;$D$2),INDIRECT(K$5),K$6,サマリ_メンバ!$R$7:$R$446,$E68,サマリ_メンバ!$O$7:$O$446,IF(ISBLANK($F68),"*",$F68)))</f>
        <v>0</v>
      </c>
      <c r="L68" s="111">
        <f ca="1">IF($C$2&amp;$D$2="当月MW","-",SUMIFS(INDIRECT($B$2&amp;$C$2&amp;$D$2),INDIRECT(L$5),L$6,サマリ_メンバ!$R$7:$R$446,$E68,サマリ_メンバ!$O$7:$O$446,IF(ISBLANK($F68),"*",$F68)))</f>
        <v>0</v>
      </c>
      <c r="M68" s="111">
        <f ca="1">IF($C$2&amp;$D$2="当月MW","-",SUMIFS(INDIRECT($B$2&amp;$C$2&amp;$D$2),INDIRECT(M$5),M$6,サマリ_メンバ!$R$7:$R$446,$E68,サマリ_メンバ!$O$7:$O$446,IF(ISBLANK($F68),"*",$F68)))</f>
        <v>0</v>
      </c>
      <c r="N68" s="116"/>
      <c r="O68" s="111">
        <f ca="1">IF($C$2&amp;$D$2="当月MW","-",SUMIFS(INDIRECT($B$2&amp;$C$2&amp;$D$2),INDIRECT(O$5),O$6,サマリ_メンバ!$R$7:$R$446,$E68,サマリ_メンバ!$O$7:$O$446,IF(ISBLANK($F68),"*",$F68)))</f>
        <v>0</v>
      </c>
      <c r="P68" s="111">
        <f ca="1">IF($C$2&amp;$D$2="当月MW","-",SUMIFS(INDIRECT($B$2&amp;$C$2&amp;$D$2),INDIRECT(P$5),P$6,サマリ_メンバ!$R$7:$R$446,$E68,サマリ_メンバ!$O$7:$O$446,IF(ISBLANK($F68),"*",$F68)))</f>
        <v>0</v>
      </c>
      <c r="Q68" s="111">
        <f ca="1">IF($C$2&amp;$D$2="当月MW","-",SUMIFS(INDIRECT($B$2&amp;$C$2&amp;$D$2),INDIRECT(Q$5),Q$6,サマリ_メンバ!$R$7:$R$446,$E68,サマリ_メンバ!$O$7:$O$446,IF(ISBLANK($F68),"*",$F68)))</f>
        <v>0</v>
      </c>
      <c r="R68" s="111">
        <f ca="1">IF($C$2&amp;$D$2="当月MW","-",SUMIFS(INDIRECT($B$2&amp;$C$2&amp;$D$2),INDIRECT(R$5),R$6,サマリ_メンバ!$R$7:$R$446,$E68,サマリ_メンバ!$O$7:$O$446,IF(ISBLANK($F68),"*",$F68)))</f>
        <v>0</v>
      </c>
      <c r="S68" s="111">
        <f ca="1">IF($C$2&amp;$D$2="当月MW","-",SUMIFS(INDIRECT($B$2&amp;$C$2&amp;$D$2),INDIRECT(S$5),S$6,サマリ_メンバ!$R$7:$R$446,$E68,サマリ_メンバ!$O$7:$O$446,IF(ISBLANK($F68),"*",$F68)))</f>
        <v>0</v>
      </c>
      <c r="T68" s="111">
        <f ca="1">IF($C$2&amp;$D$2="当月MW","-",SUMIFS(INDIRECT($B$2&amp;$C$2&amp;$D$2),INDIRECT(T$5),T$6,サマリ_メンバ!$R$7:$R$446,$E68,サマリ_メンバ!$O$7:$O$446,IF(ISBLANK($F68),"*",$F68)))</f>
        <v>0</v>
      </c>
      <c r="U68" s="111">
        <f ca="1">IF($C$2&amp;$D$2="当月MW","-",SUMIFS(INDIRECT($B$2&amp;$C$2&amp;$D$2),INDIRECT(U$5),U$6,サマリ_メンバ!$R$7:$R$446,$E68,サマリ_メンバ!$O$7:$O$446,IF(ISBLANK($F68),"*",$F68)))</f>
        <v>0</v>
      </c>
      <c r="V68" s="111">
        <f ca="1">IF($C$2&amp;$D$2="当月MW","-",SUMIFS(INDIRECT($B$2&amp;$C$2&amp;$D$2),INDIRECT(V$5),V$6,サマリ_メンバ!$R$7:$R$446,$E68,サマリ_メンバ!$O$7:$O$446,IF(ISBLANK($F68),"*",$F68)))</f>
        <v>0</v>
      </c>
      <c r="W68" s="111">
        <f ca="1">IF($C$2&amp;$D$2="当月MW","-",SUMIFS(INDIRECT($B$2&amp;$C$2&amp;$D$2),INDIRECT(W$5),W$6,サマリ_メンバ!$R$7:$R$446,$E68,サマリ_メンバ!$O$7:$O$446,IF(ISBLANK($F68),"*",$F68)))</f>
        <v>0</v>
      </c>
      <c r="X68" s="111">
        <f ca="1">IF($C$2&amp;$D$2="当月MW","-",SUMIFS(INDIRECT($B$2&amp;$C$2&amp;$D$2),INDIRECT(X$5),X$6,サマリ_メンバ!$R$7:$R$446,$E68,サマリ_メンバ!$O$7:$O$446,IF(ISBLANK($F68),"*",$F68)))</f>
        <v>0</v>
      </c>
      <c r="Y68" s="111">
        <f ca="1">IF($C$2&amp;$D$2="当月MW","-",SUMIFS(INDIRECT($B$2&amp;$C$2&amp;$D$2),INDIRECT(Y$5),Y$6,サマリ_メンバ!$R$7:$R$446,$E68,サマリ_メンバ!$O$7:$O$446,IF(ISBLANK($F68),"*",$F68)))</f>
        <v>0</v>
      </c>
      <c r="Z68" s="111">
        <f ca="1">IF($C$2&amp;$D$2="当月MW","-",SUMIFS(INDIRECT($B$2&amp;$C$2&amp;$D$2),INDIRECT(Z$5),Z$6,サマリ_メンバ!$R$7:$R$446,$E68,サマリ_メンバ!$O$7:$O$446,IF(ISBLANK($F68),"*",$F68)))</f>
        <v>0</v>
      </c>
      <c r="AA68" s="111">
        <f ca="1">IF($C$2&amp;$D$2="当月MW","-",SUMIFS(INDIRECT($B$2&amp;$C$2&amp;$D$2),INDIRECT(AA$5),AA$6,サマリ_メンバ!$R$7:$R$446,$E68,サマリ_メンバ!$O$7:$O$446,IF(ISBLANK($F68),"*",$F68)))</f>
        <v>0</v>
      </c>
      <c r="AB68" s="116"/>
    </row>
    <row r="69" spans="1:28" outlineLevel="1">
      <c r="E69" s="22" t="s">
        <v>244</v>
      </c>
      <c r="F69" s="131" t="s">
        <v>583</v>
      </c>
      <c r="G69" s="132" t="s">
        <v>605</v>
      </c>
      <c r="H69" s="136">
        <f t="shared" ca="1" si="17"/>
        <v>0</v>
      </c>
      <c r="I69" s="116"/>
      <c r="J69" s="111">
        <f ca="1">IF($C$2&amp;$D$2="当月MW","-",SUMIFS(INDIRECT($B$2&amp;$C$2&amp;$D$2),INDIRECT(J$5),J$6,サマリ_メンバ!$R$7:$R$446,$E69,サマリ_メンバ!$O$7:$O$446,IF(ISBLANK($F69),"*",$F69)))</f>
        <v>0</v>
      </c>
      <c r="K69" s="111">
        <f ca="1">IF($C$2&amp;$D$2="当月MW","-",SUMIFS(INDIRECT($B$2&amp;$C$2&amp;$D$2),INDIRECT(K$5),K$6,サマリ_メンバ!$R$7:$R$446,$E69,サマリ_メンバ!$O$7:$O$446,IF(ISBLANK($F69),"*",$F69)))</f>
        <v>0</v>
      </c>
      <c r="L69" s="111">
        <f ca="1">IF($C$2&amp;$D$2="当月MW","-",SUMIFS(INDIRECT($B$2&amp;$C$2&amp;$D$2),INDIRECT(L$5),L$6,サマリ_メンバ!$R$7:$R$446,$E69,サマリ_メンバ!$O$7:$O$446,IF(ISBLANK($F69),"*",$F69)))</f>
        <v>0</v>
      </c>
      <c r="M69" s="111">
        <f ca="1">IF($C$2&amp;$D$2="当月MW","-",SUMIFS(INDIRECT($B$2&amp;$C$2&amp;$D$2),INDIRECT(M$5),M$6,サマリ_メンバ!$R$7:$R$446,$E69,サマリ_メンバ!$O$7:$O$446,IF(ISBLANK($F69),"*",$F69)))</f>
        <v>0</v>
      </c>
      <c r="N69" s="116"/>
      <c r="O69" s="111">
        <f ca="1">IF($C$2&amp;$D$2="当月MW","-",SUMIFS(INDIRECT($B$2&amp;$C$2&amp;$D$2),INDIRECT(O$5),O$6,サマリ_メンバ!$R$7:$R$446,$E69,サマリ_メンバ!$O$7:$O$446,IF(ISBLANK($F69),"*",$F69)))</f>
        <v>0</v>
      </c>
      <c r="P69" s="111">
        <f ca="1">IF($C$2&amp;$D$2="当月MW","-",SUMIFS(INDIRECT($B$2&amp;$C$2&amp;$D$2),INDIRECT(P$5),P$6,サマリ_メンバ!$R$7:$R$446,$E69,サマリ_メンバ!$O$7:$O$446,IF(ISBLANK($F69),"*",$F69)))</f>
        <v>0</v>
      </c>
      <c r="Q69" s="111">
        <f ca="1">IF($C$2&amp;$D$2="当月MW","-",SUMIFS(INDIRECT($B$2&amp;$C$2&amp;$D$2),INDIRECT(Q$5),Q$6,サマリ_メンバ!$R$7:$R$446,$E69,サマリ_メンバ!$O$7:$O$446,IF(ISBLANK($F69),"*",$F69)))</f>
        <v>0</v>
      </c>
      <c r="R69" s="111">
        <f ca="1">IF($C$2&amp;$D$2="当月MW","-",SUMIFS(INDIRECT($B$2&amp;$C$2&amp;$D$2),INDIRECT(R$5),R$6,サマリ_メンバ!$R$7:$R$446,$E69,サマリ_メンバ!$O$7:$O$446,IF(ISBLANK($F69),"*",$F69)))</f>
        <v>0</v>
      </c>
      <c r="S69" s="111">
        <f ca="1">IF($C$2&amp;$D$2="当月MW","-",SUMIFS(INDIRECT($B$2&amp;$C$2&amp;$D$2),INDIRECT(S$5),S$6,サマリ_メンバ!$R$7:$R$446,$E69,サマリ_メンバ!$O$7:$O$446,IF(ISBLANK($F69),"*",$F69)))</f>
        <v>0</v>
      </c>
      <c r="T69" s="111">
        <f ca="1">IF($C$2&amp;$D$2="当月MW","-",SUMIFS(INDIRECT($B$2&amp;$C$2&amp;$D$2),INDIRECT(T$5),T$6,サマリ_メンバ!$R$7:$R$446,$E69,サマリ_メンバ!$O$7:$O$446,IF(ISBLANK($F69),"*",$F69)))</f>
        <v>0</v>
      </c>
      <c r="U69" s="111">
        <f ca="1">IF($C$2&amp;$D$2="当月MW","-",SUMIFS(INDIRECT($B$2&amp;$C$2&amp;$D$2),INDIRECT(U$5),U$6,サマリ_メンバ!$R$7:$R$446,$E69,サマリ_メンバ!$O$7:$O$446,IF(ISBLANK($F69),"*",$F69)))</f>
        <v>0</v>
      </c>
      <c r="V69" s="111">
        <f ca="1">IF($C$2&amp;$D$2="当月MW","-",SUMIFS(INDIRECT($B$2&amp;$C$2&amp;$D$2),INDIRECT(V$5),V$6,サマリ_メンバ!$R$7:$R$446,$E69,サマリ_メンバ!$O$7:$O$446,IF(ISBLANK($F69),"*",$F69)))</f>
        <v>0</v>
      </c>
      <c r="W69" s="111">
        <f ca="1">IF($C$2&amp;$D$2="当月MW","-",SUMIFS(INDIRECT($B$2&amp;$C$2&amp;$D$2),INDIRECT(W$5),W$6,サマリ_メンバ!$R$7:$R$446,$E69,サマリ_メンバ!$O$7:$O$446,IF(ISBLANK($F69),"*",$F69)))</f>
        <v>0</v>
      </c>
      <c r="X69" s="111">
        <f ca="1">IF($C$2&amp;$D$2="当月MW","-",SUMIFS(INDIRECT($B$2&amp;$C$2&amp;$D$2),INDIRECT(X$5),X$6,サマリ_メンバ!$R$7:$R$446,$E69,サマリ_メンバ!$O$7:$O$446,IF(ISBLANK($F69),"*",$F69)))</f>
        <v>0</v>
      </c>
      <c r="Y69" s="111">
        <f ca="1">IF($C$2&amp;$D$2="当月MW","-",SUMIFS(INDIRECT($B$2&amp;$C$2&amp;$D$2),INDIRECT(Y$5),Y$6,サマリ_メンバ!$R$7:$R$446,$E69,サマリ_メンバ!$O$7:$O$446,IF(ISBLANK($F69),"*",$F69)))</f>
        <v>0</v>
      </c>
      <c r="Z69" s="111">
        <f ca="1">IF($C$2&amp;$D$2="当月MW","-",SUMIFS(INDIRECT($B$2&amp;$C$2&amp;$D$2),INDIRECT(Z$5),Z$6,サマリ_メンバ!$R$7:$R$446,$E69,サマリ_メンバ!$O$7:$O$446,IF(ISBLANK($F69),"*",$F69)))</f>
        <v>0</v>
      </c>
      <c r="AA69" s="111">
        <f ca="1">IF($C$2&amp;$D$2="当月MW","-",SUMIFS(INDIRECT($B$2&amp;$C$2&amp;$D$2),INDIRECT(AA$5),AA$6,サマリ_メンバ!$R$7:$R$446,$E69,サマリ_メンバ!$O$7:$O$446,IF(ISBLANK($F69),"*",$F69)))</f>
        <v>0</v>
      </c>
      <c r="AB69" s="116"/>
    </row>
    <row r="70" spans="1:28" outlineLevel="1">
      <c r="E70" s="22" t="s">
        <v>245</v>
      </c>
      <c r="F70" s="131" t="s">
        <v>583</v>
      </c>
      <c r="G70" s="132" t="s">
        <v>605</v>
      </c>
      <c r="H70" s="136">
        <f t="shared" ca="1" si="17"/>
        <v>0</v>
      </c>
      <c r="I70" s="116"/>
      <c r="J70" s="111">
        <f ca="1">IF($C$2&amp;$D$2="当月MW","-",SUMIFS(INDIRECT($B$2&amp;$C$2&amp;$D$2),INDIRECT(J$5),J$6,サマリ_メンバ!$R$7:$R$446,$E70,サマリ_メンバ!$O$7:$O$446,IF(ISBLANK($F70),"*",$F70)))</f>
        <v>0</v>
      </c>
      <c r="K70" s="111">
        <f ca="1">IF($C$2&amp;$D$2="当月MW","-",SUMIFS(INDIRECT($B$2&amp;$C$2&amp;$D$2),INDIRECT(K$5),K$6,サマリ_メンバ!$R$7:$R$446,$E70,サマリ_メンバ!$O$7:$O$446,IF(ISBLANK($F70),"*",$F70)))</f>
        <v>0</v>
      </c>
      <c r="L70" s="111">
        <f ca="1">IF($C$2&amp;$D$2="当月MW","-",SUMIFS(INDIRECT($B$2&amp;$C$2&amp;$D$2),INDIRECT(L$5),L$6,サマリ_メンバ!$R$7:$R$446,$E70,サマリ_メンバ!$O$7:$O$446,IF(ISBLANK($F70),"*",$F70)))</f>
        <v>0</v>
      </c>
      <c r="M70" s="111">
        <f ca="1">IF($C$2&amp;$D$2="当月MW","-",SUMIFS(INDIRECT($B$2&amp;$C$2&amp;$D$2),INDIRECT(M$5),M$6,サマリ_メンバ!$R$7:$R$446,$E70,サマリ_メンバ!$O$7:$O$446,IF(ISBLANK($F70),"*",$F70)))</f>
        <v>0</v>
      </c>
      <c r="N70" s="116"/>
      <c r="O70" s="111">
        <f ca="1">IF($C$2&amp;$D$2="当月MW","-",SUMIFS(INDIRECT($B$2&amp;$C$2&amp;$D$2),INDIRECT(O$5),O$6,サマリ_メンバ!$R$7:$R$446,$E70,サマリ_メンバ!$O$7:$O$446,IF(ISBLANK($F70),"*",$F70)))</f>
        <v>0</v>
      </c>
      <c r="P70" s="111">
        <f ca="1">IF($C$2&amp;$D$2="当月MW","-",SUMIFS(INDIRECT($B$2&amp;$C$2&amp;$D$2),INDIRECT(P$5),P$6,サマリ_メンバ!$R$7:$R$446,$E70,サマリ_メンバ!$O$7:$O$446,IF(ISBLANK($F70),"*",$F70)))</f>
        <v>0</v>
      </c>
      <c r="Q70" s="111">
        <f ca="1">IF($C$2&amp;$D$2="当月MW","-",SUMIFS(INDIRECT($B$2&amp;$C$2&amp;$D$2),INDIRECT(Q$5),Q$6,サマリ_メンバ!$R$7:$R$446,$E70,サマリ_メンバ!$O$7:$O$446,IF(ISBLANK($F70),"*",$F70)))</f>
        <v>0</v>
      </c>
      <c r="R70" s="111">
        <f ca="1">IF($C$2&amp;$D$2="当月MW","-",SUMIFS(INDIRECT($B$2&amp;$C$2&amp;$D$2),INDIRECT(R$5),R$6,サマリ_メンバ!$R$7:$R$446,$E70,サマリ_メンバ!$O$7:$O$446,IF(ISBLANK($F70),"*",$F70)))</f>
        <v>0</v>
      </c>
      <c r="S70" s="111">
        <f ca="1">IF($C$2&amp;$D$2="当月MW","-",SUMIFS(INDIRECT($B$2&amp;$C$2&amp;$D$2),INDIRECT(S$5),S$6,サマリ_メンバ!$R$7:$R$446,$E70,サマリ_メンバ!$O$7:$O$446,IF(ISBLANK($F70),"*",$F70)))</f>
        <v>0</v>
      </c>
      <c r="T70" s="111">
        <f ca="1">IF($C$2&amp;$D$2="当月MW","-",SUMIFS(INDIRECT($B$2&amp;$C$2&amp;$D$2),INDIRECT(T$5),T$6,サマリ_メンバ!$R$7:$R$446,$E70,サマリ_メンバ!$O$7:$O$446,IF(ISBLANK($F70),"*",$F70)))</f>
        <v>0</v>
      </c>
      <c r="U70" s="111">
        <f ca="1">IF($C$2&amp;$D$2="当月MW","-",SUMIFS(INDIRECT($B$2&amp;$C$2&amp;$D$2),INDIRECT(U$5),U$6,サマリ_メンバ!$R$7:$R$446,$E70,サマリ_メンバ!$O$7:$O$446,IF(ISBLANK($F70),"*",$F70)))</f>
        <v>0</v>
      </c>
      <c r="V70" s="111">
        <f ca="1">IF($C$2&amp;$D$2="当月MW","-",SUMIFS(INDIRECT($B$2&amp;$C$2&amp;$D$2),INDIRECT(V$5),V$6,サマリ_メンバ!$R$7:$R$446,$E70,サマリ_メンバ!$O$7:$O$446,IF(ISBLANK($F70),"*",$F70)))</f>
        <v>0</v>
      </c>
      <c r="W70" s="111">
        <f ca="1">IF($C$2&amp;$D$2="当月MW","-",SUMIFS(INDIRECT($B$2&amp;$C$2&amp;$D$2),INDIRECT(W$5),W$6,サマリ_メンバ!$R$7:$R$446,$E70,サマリ_メンバ!$O$7:$O$446,IF(ISBLANK($F70),"*",$F70)))</f>
        <v>0</v>
      </c>
      <c r="X70" s="111">
        <f ca="1">IF($C$2&amp;$D$2="当月MW","-",SUMIFS(INDIRECT($B$2&amp;$C$2&amp;$D$2),INDIRECT(X$5),X$6,サマリ_メンバ!$R$7:$R$446,$E70,サマリ_メンバ!$O$7:$O$446,IF(ISBLANK($F70),"*",$F70)))</f>
        <v>0</v>
      </c>
      <c r="Y70" s="111">
        <f ca="1">IF($C$2&amp;$D$2="当月MW","-",SUMIFS(INDIRECT($B$2&amp;$C$2&amp;$D$2),INDIRECT(Y$5),Y$6,サマリ_メンバ!$R$7:$R$446,$E70,サマリ_メンバ!$O$7:$O$446,IF(ISBLANK($F70),"*",$F70)))</f>
        <v>0</v>
      </c>
      <c r="Z70" s="111">
        <f ca="1">IF($C$2&amp;$D$2="当月MW","-",SUMIFS(INDIRECT($B$2&amp;$C$2&amp;$D$2),INDIRECT(Z$5),Z$6,サマリ_メンバ!$R$7:$R$446,$E70,サマリ_メンバ!$O$7:$O$446,IF(ISBLANK($F70),"*",$F70)))</f>
        <v>0</v>
      </c>
      <c r="AA70" s="111">
        <f ca="1">IF($C$2&amp;$D$2="当月MW","-",SUMIFS(INDIRECT($B$2&amp;$C$2&amp;$D$2),INDIRECT(AA$5),AA$6,サマリ_メンバ!$R$7:$R$446,$E70,サマリ_メンバ!$O$7:$O$446,IF(ISBLANK($F70),"*",$F70)))</f>
        <v>0</v>
      </c>
      <c r="AB70" s="116"/>
    </row>
    <row r="71" spans="1:28" outlineLevel="1">
      <c r="E71" s="22" t="s">
        <v>370</v>
      </c>
      <c r="F71" s="131" t="s">
        <v>583</v>
      </c>
      <c r="G71" s="132" t="s">
        <v>605</v>
      </c>
      <c r="H71" s="136">
        <f t="shared" ca="1" si="17"/>
        <v>0</v>
      </c>
      <c r="I71" s="116"/>
      <c r="J71" s="111">
        <f ca="1">IF($C$2&amp;$D$2="当月MW","-",SUMIFS(INDIRECT($B$2&amp;$C$2&amp;$D$2),INDIRECT(J$5),J$6,サマリ_メンバ!$R$7:$R$446,$E71,サマリ_メンバ!$O$7:$O$446,IF(ISBLANK($F71),"*",$F71)))</f>
        <v>0</v>
      </c>
      <c r="K71" s="111">
        <f ca="1">IF($C$2&amp;$D$2="当月MW","-",SUMIFS(INDIRECT($B$2&amp;$C$2&amp;$D$2),INDIRECT(K$5),K$6,サマリ_メンバ!$R$7:$R$446,$E71,サマリ_メンバ!$O$7:$O$446,IF(ISBLANK($F71),"*",$F71)))</f>
        <v>0</v>
      </c>
      <c r="L71" s="111">
        <f ca="1">IF($C$2&amp;$D$2="当月MW","-",SUMIFS(INDIRECT($B$2&amp;$C$2&amp;$D$2),INDIRECT(L$5),L$6,サマリ_メンバ!$R$7:$R$446,$E71,サマリ_メンバ!$O$7:$O$446,IF(ISBLANK($F71),"*",$F71)))</f>
        <v>0</v>
      </c>
      <c r="M71" s="111">
        <f ca="1">IF($C$2&amp;$D$2="当月MW","-",SUMIFS(INDIRECT($B$2&amp;$C$2&amp;$D$2),INDIRECT(M$5),M$6,サマリ_メンバ!$R$7:$R$446,$E71,サマリ_メンバ!$O$7:$O$446,IF(ISBLANK($F71),"*",$F71)))</f>
        <v>0</v>
      </c>
      <c r="N71" s="116"/>
      <c r="O71" s="111">
        <f ca="1">IF($C$2&amp;$D$2="当月MW","-",SUMIFS(INDIRECT($B$2&amp;$C$2&amp;$D$2),INDIRECT(O$5),O$6,サマリ_メンバ!$R$7:$R$446,$E71,サマリ_メンバ!$O$7:$O$446,IF(ISBLANK($F71),"*",$F71)))</f>
        <v>0</v>
      </c>
      <c r="P71" s="111">
        <f ca="1">IF($C$2&amp;$D$2="当月MW","-",SUMIFS(INDIRECT($B$2&amp;$C$2&amp;$D$2),INDIRECT(P$5),P$6,サマリ_メンバ!$R$7:$R$446,$E71,サマリ_メンバ!$O$7:$O$446,IF(ISBLANK($F71),"*",$F71)))</f>
        <v>0</v>
      </c>
      <c r="Q71" s="111">
        <f ca="1">IF($C$2&amp;$D$2="当月MW","-",SUMIFS(INDIRECT($B$2&amp;$C$2&amp;$D$2),INDIRECT(Q$5),Q$6,サマリ_メンバ!$R$7:$R$446,$E71,サマリ_メンバ!$O$7:$O$446,IF(ISBLANK($F71),"*",$F71)))</f>
        <v>0</v>
      </c>
      <c r="R71" s="111">
        <f ca="1">IF($C$2&amp;$D$2="当月MW","-",SUMIFS(INDIRECT($B$2&amp;$C$2&amp;$D$2),INDIRECT(R$5),R$6,サマリ_メンバ!$R$7:$R$446,$E71,サマリ_メンバ!$O$7:$O$446,IF(ISBLANK($F71),"*",$F71)))</f>
        <v>0</v>
      </c>
      <c r="S71" s="111">
        <f ca="1">IF($C$2&amp;$D$2="当月MW","-",SUMIFS(INDIRECT($B$2&amp;$C$2&amp;$D$2),INDIRECT(S$5),S$6,サマリ_メンバ!$R$7:$R$446,$E71,サマリ_メンバ!$O$7:$O$446,IF(ISBLANK($F71),"*",$F71)))</f>
        <v>0</v>
      </c>
      <c r="T71" s="111">
        <f ca="1">IF($C$2&amp;$D$2="当月MW","-",SUMIFS(INDIRECT($B$2&amp;$C$2&amp;$D$2),INDIRECT(T$5),T$6,サマリ_メンバ!$R$7:$R$446,$E71,サマリ_メンバ!$O$7:$O$446,IF(ISBLANK($F71),"*",$F71)))</f>
        <v>0</v>
      </c>
      <c r="U71" s="111">
        <f ca="1">IF($C$2&amp;$D$2="当月MW","-",SUMIFS(INDIRECT($B$2&amp;$C$2&amp;$D$2),INDIRECT(U$5),U$6,サマリ_メンバ!$R$7:$R$446,$E71,サマリ_メンバ!$O$7:$O$446,IF(ISBLANK($F71),"*",$F71)))</f>
        <v>0</v>
      </c>
      <c r="V71" s="111">
        <f ca="1">IF($C$2&amp;$D$2="当月MW","-",SUMIFS(INDIRECT($B$2&amp;$C$2&amp;$D$2),INDIRECT(V$5),V$6,サマリ_メンバ!$R$7:$R$446,$E71,サマリ_メンバ!$O$7:$O$446,IF(ISBLANK($F71),"*",$F71)))</f>
        <v>0</v>
      </c>
      <c r="W71" s="111">
        <f ca="1">IF($C$2&amp;$D$2="当月MW","-",SUMIFS(INDIRECT($B$2&amp;$C$2&amp;$D$2),INDIRECT(W$5),W$6,サマリ_メンバ!$R$7:$R$446,$E71,サマリ_メンバ!$O$7:$O$446,IF(ISBLANK($F71),"*",$F71)))</f>
        <v>0</v>
      </c>
      <c r="X71" s="111">
        <f ca="1">IF($C$2&amp;$D$2="当月MW","-",SUMIFS(INDIRECT($B$2&amp;$C$2&amp;$D$2),INDIRECT(X$5),X$6,サマリ_メンバ!$R$7:$R$446,$E71,サマリ_メンバ!$O$7:$O$446,IF(ISBLANK($F71),"*",$F71)))</f>
        <v>0</v>
      </c>
      <c r="Y71" s="111">
        <f ca="1">IF($C$2&amp;$D$2="当月MW","-",SUMIFS(INDIRECT($B$2&amp;$C$2&amp;$D$2),INDIRECT(Y$5),Y$6,サマリ_メンバ!$R$7:$R$446,$E71,サマリ_メンバ!$O$7:$O$446,IF(ISBLANK($F71),"*",$F71)))</f>
        <v>0</v>
      </c>
      <c r="Z71" s="111">
        <f ca="1">IF($C$2&amp;$D$2="当月MW","-",SUMIFS(INDIRECT($B$2&amp;$C$2&amp;$D$2),INDIRECT(Z$5),Z$6,サマリ_メンバ!$R$7:$R$446,$E71,サマリ_メンバ!$O$7:$O$446,IF(ISBLANK($F71),"*",$F71)))</f>
        <v>0</v>
      </c>
      <c r="AA71" s="111">
        <f ca="1">IF($C$2&amp;$D$2="当月MW","-",SUMIFS(INDIRECT($B$2&amp;$C$2&amp;$D$2),INDIRECT(AA$5),AA$6,サマリ_メンバ!$R$7:$R$446,$E71,サマリ_メンバ!$O$7:$O$446,IF(ISBLANK($F71),"*",$F71)))</f>
        <v>0</v>
      </c>
      <c r="AB71" s="116"/>
    </row>
    <row r="72" spans="1:28" s="331" customFormat="1" outlineLevel="1">
      <c r="A72" s="277"/>
      <c r="B72" s="277"/>
      <c r="E72" s="22" t="s">
        <v>239</v>
      </c>
      <c r="F72" s="337" t="s">
        <v>624</v>
      </c>
      <c r="G72" s="132" t="s">
        <v>635</v>
      </c>
      <c r="H72" s="136">
        <f t="shared" ref="H72:H79" ca="1" si="18">SUM(J72:M72)</f>
        <v>0</v>
      </c>
      <c r="I72" s="116"/>
      <c r="J72" s="111">
        <f ca="1">IF($C$2&amp;$D$2="当月MW","-",SUMIFS(INDIRECT($B$2&amp;$C$2&amp;$D$2),INDIRECT(J$5),J$6,サマリ_メンバ!$R$7:$R$446,$E72,サマリ_メンバ!$O$7:$O$446,IF(ISBLANK($F72),"*",$F72)))</f>
        <v>0</v>
      </c>
      <c r="K72" s="111">
        <f ca="1">IF($C$2&amp;$D$2="当月MW","-",SUMIFS(INDIRECT($B$2&amp;$C$2&amp;$D$2),INDIRECT(K$5),K$6,サマリ_メンバ!$R$7:$R$446,$E72,サマリ_メンバ!$O$7:$O$446,IF(ISBLANK($F72),"*",$F72)))</f>
        <v>0</v>
      </c>
      <c r="L72" s="111">
        <f ca="1">IF($C$2&amp;$D$2="当月MW","-",SUMIFS(INDIRECT($B$2&amp;$C$2&amp;$D$2),INDIRECT(L$5),L$6,サマリ_メンバ!$R$7:$R$446,$E72,サマリ_メンバ!$O$7:$O$446,IF(ISBLANK($F72),"*",$F72)))</f>
        <v>0</v>
      </c>
      <c r="M72" s="111">
        <f ca="1">IF($C$2&amp;$D$2="当月MW","-",SUMIFS(INDIRECT($B$2&amp;$C$2&amp;$D$2),INDIRECT(M$5),M$6,サマリ_メンバ!$R$7:$R$446,$E72,サマリ_メンバ!$O$7:$O$446,IF(ISBLANK($F72),"*",$F72)))</f>
        <v>0</v>
      </c>
      <c r="N72" s="116"/>
      <c r="O72" s="111">
        <f ca="1">IF($C$2&amp;$D$2="当月MW","-",SUMIFS(INDIRECT($B$2&amp;$C$2&amp;$D$2),INDIRECT(O$5),O$6,サマリ_メンバ!$R$7:$R$446,$E72,サマリ_メンバ!$O$7:$O$446,IF(ISBLANK($F72),"*",$F72)))</f>
        <v>0</v>
      </c>
      <c r="P72" s="111">
        <f ca="1">IF($C$2&amp;$D$2="当月MW","-",SUMIFS(INDIRECT($B$2&amp;$C$2&amp;$D$2),INDIRECT(P$5),P$6,サマリ_メンバ!$R$7:$R$446,$E72,サマリ_メンバ!$O$7:$O$446,IF(ISBLANK($F72),"*",$F72)))</f>
        <v>0</v>
      </c>
      <c r="Q72" s="111">
        <f ca="1">IF($C$2&amp;$D$2="当月MW","-",SUMIFS(INDIRECT($B$2&amp;$C$2&amp;$D$2),INDIRECT(Q$5),Q$6,サマリ_メンバ!$R$7:$R$446,$E72,サマリ_メンバ!$O$7:$O$446,IF(ISBLANK($F72),"*",$F72)))</f>
        <v>0</v>
      </c>
      <c r="R72" s="111">
        <f ca="1">IF($C$2&amp;$D$2="当月MW","-",SUMIFS(INDIRECT($B$2&amp;$C$2&amp;$D$2),INDIRECT(R$5),R$6,サマリ_メンバ!$R$7:$R$446,$E72,サマリ_メンバ!$O$7:$O$446,IF(ISBLANK($F72),"*",$F72)))</f>
        <v>0</v>
      </c>
      <c r="S72" s="111">
        <f ca="1">IF($C$2&amp;$D$2="当月MW","-",SUMIFS(INDIRECT($B$2&amp;$C$2&amp;$D$2),INDIRECT(S$5),S$6,サマリ_メンバ!$R$7:$R$446,$E72,サマリ_メンバ!$O$7:$O$446,IF(ISBLANK($F72),"*",$F72)))</f>
        <v>0</v>
      </c>
      <c r="T72" s="111">
        <f ca="1">IF($C$2&amp;$D$2="当月MW","-",SUMIFS(INDIRECT($B$2&amp;$C$2&amp;$D$2),INDIRECT(T$5),T$6,サマリ_メンバ!$R$7:$R$446,$E72,サマリ_メンバ!$O$7:$O$446,IF(ISBLANK($F72),"*",$F72)))</f>
        <v>0</v>
      </c>
      <c r="U72" s="111">
        <f ca="1">IF($C$2&amp;$D$2="当月MW","-",SUMIFS(INDIRECT($B$2&amp;$C$2&amp;$D$2),INDIRECT(U$5),U$6,サマリ_メンバ!$R$7:$R$446,$E72,サマリ_メンバ!$O$7:$O$446,IF(ISBLANK($F72),"*",$F72)))</f>
        <v>0</v>
      </c>
      <c r="V72" s="111">
        <f ca="1">IF($C$2&amp;$D$2="当月MW","-",SUMIFS(INDIRECT($B$2&amp;$C$2&amp;$D$2),INDIRECT(V$5),V$6,サマリ_メンバ!$R$7:$R$446,$E72,サマリ_メンバ!$O$7:$O$446,IF(ISBLANK($F72),"*",$F72)))</f>
        <v>0</v>
      </c>
      <c r="W72" s="111">
        <f ca="1">IF($C$2&amp;$D$2="当月MW","-",SUMIFS(INDIRECT($B$2&amp;$C$2&amp;$D$2),INDIRECT(W$5),W$6,サマリ_メンバ!$R$7:$R$446,$E72,サマリ_メンバ!$O$7:$O$446,IF(ISBLANK($F72),"*",$F72)))</f>
        <v>0</v>
      </c>
      <c r="X72" s="111">
        <f ca="1">IF($C$2&amp;$D$2="当月MW","-",SUMIFS(INDIRECT($B$2&amp;$C$2&amp;$D$2),INDIRECT(X$5),X$6,サマリ_メンバ!$R$7:$R$446,$E72,サマリ_メンバ!$O$7:$O$446,IF(ISBLANK($F72),"*",$F72)))</f>
        <v>0</v>
      </c>
      <c r="Y72" s="111">
        <f ca="1">IF($C$2&amp;$D$2="当月MW","-",SUMIFS(INDIRECT($B$2&amp;$C$2&amp;$D$2),INDIRECT(Y$5),Y$6,サマリ_メンバ!$R$7:$R$446,$E72,サマリ_メンバ!$O$7:$O$446,IF(ISBLANK($F72),"*",$F72)))</f>
        <v>0</v>
      </c>
      <c r="Z72" s="111">
        <f ca="1">IF($C$2&amp;$D$2="当月MW","-",SUMIFS(INDIRECT($B$2&amp;$C$2&amp;$D$2),INDIRECT(Z$5),Z$6,サマリ_メンバ!$R$7:$R$446,$E72,サマリ_メンバ!$O$7:$O$446,IF(ISBLANK($F72),"*",$F72)))</f>
        <v>0</v>
      </c>
      <c r="AA72" s="111">
        <f ca="1">IF($C$2&amp;$D$2="当月MW","-",SUMIFS(INDIRECT($B$2&amp;$C$2&amp;$D$2),INDIRECT(AA$5),AA$6,サマリ_メンバ!$R$7:$R$446,$E72,サマリ_メンバ!$O$7:$O$446,IF(ISBLANK($F72),"*",$F72)))</f>
        <v>0</v>
      </c>
      <c r="AB72" s="116"/>
    </row>
    <row r="73" spans="1:28" s="331" customFormat="1" outlineLevel="1">
      <c r="A73" s="277"/>
      <c r="B73" s="277"/>
      <c r="E73" s="22" t="s">
        <v>240</v>
      </c>
      <c r="F73" s="337" t="s">
        <v>624</v>
      </c>
      <c r="G73" s="132" t="s">
        <v>635</v>
      </c>
      <c r="H73" s="136">
        <f t="shared" ca="1" si="18"/>
        <v>0</v>
      </c>
      <c r="I73" s="116"/>
      <c r="J73" s="111">
        <f ca="1">IF($C$2&amp;$D$2="当月MW","-",SUMIFS(INDIRECT($B$2&amp;$C$2&amp;$D$2),INDIRECT(J$5),J$6,サマリ_メンバ!$R$7:$R$446,$E73,サマリ_メンバ!$O$7:$O$446,IF(ISBLANK($F73),"*",$F73)))</f>
        <v>0</v>
      </c>
      <c r="K73" s="111">
        <f ca="1">IF($C$2&amp;$D$2="当月MW","-",SUMIFS(INDIRECT($B$2&amp;$C$2&amp;$D$2),INDIRECT(K$5),K$6,サマリ_メンバ!$R$7:$R$446,$E73,サマリ_メンバ!$O$7:$O$446,IF(ISBLANK($F73),"*",$F73)))</f>
        <v>0</v>
      </c>
      <c r="L73" s="111">
        <f ca="1">IF($C$2&amp;$D$2="当月MW","-",SUMIFS(INDIRECT($B$2&amp;$C$2&amp;$D$2),INDIRECT(L$5),L$6,サマリ_メンバ!$R$7:$R$446,$E73,サマリ_メンバ!$O$7:$O$446,IF(ISBLANK($F73),"*",$F73)))</f>
        <v>0</v>
      </c>
      <c r="M73" s="111">
        <f ca="1">IF($C$2&amp;$D$2="当月MW","-",SUMIFS(INDIRECT($B$2&amp;$C$2&amp;$D$2),INDIRECT(M$5),M$6,サマリ_メンバ!$R$7:$R$446,$E73,サマリ_メンバ!$O$7:$O$446,IF(ISBLANK($F73),"*",$F73)))</f>
        <v>0</v>
      </c>
      <c r="N73" s="116"/>
      <c r="O73" s="111">
        <f ca="1">IF($C$2&amp;$D$2="当月MW","-",SUMIFS(INDIRECT($B$2&amp;$C$2&amp;$D$2),INDIRECT(O$5),O$6,サマリ_メンバ!$R$7:$R$446,$E73,サマリ_メンバ!$O$7:$O$446,IF(ISBLANK($F73),"*",$F73)))</f>
        <v>0</v>
      </c>
      <c r="P73" s="111">
        <f ca="1">IF($C$2&amp;$D$2="当月MW","-",SUMIFS(INDIRECT($B$2&amp;$C$2&amp;$D$2),INDIRECT(P$5),P$6,サマリ_メンバ!$R$7:$R$446,$E73,サマリ_メンバ!$O$7:$O$446,IF(ISBLANK($F73),"*",$F73)))</f>
        <v>0</v>
      </c>
      <c r="Q73" s="111">
        <f ca="1">IF($C$2&amp;$D$2="当月MW","-",SUMIFS(INDIRECT($B$2&amp;$C$2&amp;$D$2),INDIRECT(Q$5),Q$6,サマリ_メンバ!$R$7:$R$446,$E73,サマリ_メンバ!$O$7:$O$446,IF(ISBLANK($F73),"*",$F73)))</f>
        <v>0</v>
      </c>
      <c r="R73" s="111">
        <f ca="1">IF($C$2&amp;$D$2="当月MW","-",SUMIFS(INDIRECT($B$2&amp;$C$2&amp;$D$2),INDIRECT(R$5),R$6,サマリ_メンバ!$R$7:$R$446,$E73,サマリ_メンバ!$O$7:$O$446,IF(ISBLANK($F73),"*",$F73)))</f>
        <v>0</v>
      </c>
      <c r="S73" s="111">
        <f ca="1">IF($C$2&amp;$D$2="当月MW","-",SUMIFS(INDIRECT($B$2&amp;$C$2&amp;$D$2),INDIRECT(S$5),S$6,サマリ_メンバ!$R$7:$R$446,$E73,サマリ_メンバ!$O$7:$O$446,IF(ISBLANK($F73),"*",$F73)))</f>
        <v>0</v>
      </c>
      <c r="T73" s="111">
        <f ca="1">IF($C$2&amp;$D$2="当月MW","-",SUMIFS(INDIRECT($B$2&amp;$C$2&amp;$D$2),INDIRECT(T$5),T$6,サマリ_メンバ!$R$7:$R$446,$E73,サマリ_メンバ!$O$7:$O$446,IF(ISBLANK($F73),"*",$F73)))</f>
        <v>0</v>
      </c>
      <c r="U73" s="111">
        <f ca="1">IF($C$2&amp;$D$2="当月MW","-",SUMIFS(INDIRECT($B$2&amp;$C$2&amp;$D$2),INDIRECT(U$5),U$6,サマリ_メンバ!$R$7:$R$446,$E73,サマリ_メンバ!$O$7:$O$446,IF(ISBLANK($F73),"*",$F73)))</f>
        <v>0</v>
      </c>
      <c r="V73" s="111">
        <f ca="1">IF($C$2&amp;$D$2="当月MW","-",SUMIFS(INDIRECT($B$2&amp;$C$2&amp;$D$2),INDIRECT(V$5),V$6,サマリ_メンバ!$R$7:$R$446,$E73,サマリ_メンバ!$O$7:$O$446,IF(ISBLANK($F73),"*",$F73)))</f>
        <v>0</v>
      </c>
      <c r="W73" s="111">
        <f ca="1">IF($C$2&amp;$D$2="当月MW","-",SUMIFS(INDIRECT($B$2&amp;$C$2&amp;$D$2),INDIRECT(W$5),W$6,サマリ_メンバ!$R$7:$R$446,$E73,サマリ_メンバ!$O$7:$O$446,IF(ISBLANK($F73),"*",$F73)))</f>
        <v>0</v>
      </c>
      <c r="X73" s="111">
        <f ca="1">IF($C$2&amp;$D$2="当月MW","-",SUMIFS(INDIRECT($B$2&amp;$C$2&amp;$D$2),INDIRECT(X$5),X$6,サマリ_メンバ!$R$7:$R$446,$E73,サマリ_メンバ!$O$7:$O$446,IF(ISBLANK($F73),"*",$F73)))</f>
        <v>0</v>
      </c>
      <c r="Y73" s="111">
        <f ca="1">IF($C$2&amp;$D$2="当月MW","-",SUMIFS(INDIRECT($B$2&amp;$C$2&amp;$D$2),INDIRECT(Y$5),Y$6,サマリ_メンバ!$R$7:$R$446,$E73,サマリ_メンバ!$O$7:$O$446,IF(ISBLANK($F73),"*",$F73)))</f>
        <v>0</v>
      </c>
      <c r="Z73" s="111">
        <f ca="1">IF($C$2&amp;$D$2="当月MW","-",SUMIFS(INDIRECT($B$2&amp;$C$2&amp;$D$2),INDIRECT(Z$5),Z$6,サマリ_メンバ!$R$7:$R$446,$E73,サマリ_メンバ!$O$7:$O$446,IF(ISBLANK($F73),"*",$F73)))</f>
        <v>0</v>
      </c>
      <c r="AA73" s="111">
        <f ca="1">IF($C$2&amp;$D$2="当月MW","-",SUMIFS(INDIRECT($B$2&amp;$C$2&amp;$D$2),INDIRECT(AA$5),AA$6,サマリ_メンバ!$R$7:$R$446,$E73,サマリ_メンバ!$O$7:$O$446,IF(ISBLANK($F73),"*",$F73)))</f>
        <v>0</v>
      </c>
      <c r="AB73" s="116"/>
    </row>
    <row r="74" spans="1:28" s="331" customFormat="1" outlineLevel="1">
      <c r="A74" s="277"/>
      <c r="B74" s="277"/>
      <c r="E74" s="22" t="s">
        <v>241</v>
      </c>
      <c r="F74" s="337" t="s">
        <v>624</v>
      </c>
      <c r="G74" s="132" t="s">
        <v>635</v>
      </c>
      <c r="H74" s="136">
        <f t="shared" ca="1" si="18"/>
        <v>0</v>
      </c>
      <c r="I74" s="116"/>
      <c r="J74" s="111">
        <f ca="1">IF($C$2&amp;$D$2="当月MW","-",SUMIFS(INDIRECT($B$2&amp;$C$2&amp;$D$2),INDIRECT(J$5),J$6,サマリ_メンバ!$R$7:$R$446,$E74,サマリ_メンバ!$O$7:$O$446,IF(ISBLANK($F74),"*",$F74)))</f>
        <v>0</v>
      </c>
      <c r="K74" s="111">
        <f ca="1">IF($C$2&amp;$D$2="当月MW","-",SUMIFS(INDIRECT($B$2&amp;$C$2&amp;$D$2),INDIRECT(K$5),K$6,サマリ_メンバ!$R$7:$R$446,$E74,サマリ_メンバ!$O$7:$O$446,IF(ISBLANK($F74),"*",$F74)))</f>
        <v>0</v>
      </c>
      <c r="L74" s="111">
        <f ca="1">IF($C$2&amp;$D$2="当月MW","-",SUMIFS(INDIRECT($B$2&amp;$C$2&amp;$D$2),INDIRECT(L$5),L$6,サマリ_メンバ!$R$7:$R$446,$E74,サマリ_メンバ!$O$7:$O$446,IF(ISBLANK($F74),"*",$F74)))</f>
        <v>0</v>
      </c>
      <c r="M74" s="111">
        <f ca="1">IF($C$2&amp;$D$2="当月MW","-",SUMIFS(INDIRECT($B$2&amp;$C$2&amp;$D$2),INDIRECT(M$5),M$6,サマリ_メンバ!$R$7:$R$446,$E74,サマリ_メンバ!$O$7:$O$446,IF(ISBLANK($F74),"*",$F74)))</f>
        <v>0</v>
      </c>
      <c r="N74" s="116"/>
      <c r="O74" s="111">
        <f ca="1">IF($C$2&amp;$D$2="当月MW","-",SUMIFS(INDIRECT($B$2&amp;$C$2&amp;$D$2),INDIRECT(O$5),O$6,サマリ_メンバ!$R$7:$R$446,$E74,サマリ_メンバ!$O$7:$O$446,IF(ISBLANK($F74),"*",$F74)))</f>
        <v>0</v>
      </c>
      <c r="P74" s="111">
        <f ca="1">IF($C$2&amp;$D$2="当月MW","-",SUMIFS(INDIRECT($B$2&amp;$C$2&amp;$D$2),INDIRECT(P$5),P$6,サマリ_メンバ!$R$7:$R$446,$E74,サマリ_メンバ!$O$7:$O$446,IF(ISBLANK($F74),"*",$F74)))</f>
        <v>0</v>
      </c>
      <c r="Q74" s="111">
        <f ca="1">IF($C$2&amp;$D$2="当月MW","-",SUMIFS(INDIRECT($B$2&amp;$C$2&amp;$D$2),INDIRECT(Q$5),Q$6,サマリ_メンバ!$R$7:$R$446,$E74,サマリ_メンバ!$O$7:$O$446,IF(ISBLANK($F74),"*",$F74)))</f>
        <v>0</v>
      </c>
      <c r="R74" s="111">
        <f ca="1">IF($C$2&amp;$D$2="当月MW","-",SUMIFS(INDIRECT($B$2&amp;$C$2&amp;$D$2),INDIRECT(R$5),R$6,サマリ_メンバ!$R$7:$R$446,$E74,サマリ_メンバ!$O$7:$O$446,IF(ISBLANK($F74),"*",$F74)))</f>
        <v>0</v>
      </c>
      <c r="S74" s="111">
        <f ca="1">IF($C$2&amp;$D$2="当月MW","-",SUMIFS(INDIRECT($B$2&amp;$C$2&amp;$D$2),INDIRECT(S$5),S$6,サマリ_メンバ!$R$7:$R$446,$E74,サマリ_メンバ!$O$7:$O$446,IF(ISBLANK($F74),"*",$F74)))</f>
        <v>0</v>
      </c>
      <c r="T74" s="111">
        <f ca="1">IF($C$2&amp;$D$2="当月MW","-",SUMIFS(INDIRECT($B$2&amp;$C$2&amp;$D$2),INDIRECT(T$5),T$6,サマリ_メンバ!$R$7:$R$446,$E74,サマリ_メンバ!$O$7:$O$446,IF(ISBLANK($F74),"*",$F74)))</f>
        <v>0</v>
      </c>
      <c r="U74" s="111">
        <f ca="1">IF($C$2&amp;$D$2="当月MW","-",SUMIFS(INDIRECT($B$2&amp;$C$2&amp;$D$2),INDIRECT(U$5),U$6,サマリ_メンバ!$R$7:$R$446,$E74,サマリ_メンバ!$O$7:$O$446,IF(ISBLANK($F74),"*",$F74)))</f>
        <v>0</v>
      </c>
      <c r="V74" s="111">
        <f ca="1">IF($C$2&amp;$D$2="当月MW","-",SUMIFS(INDIRECT($B$2&amp;$C$2&amp;$D$2),INDIRECT(V$5),V$6,サマリ_メンバ!$R$7:$R$446,$E74,サマリ_メンバ!$O$7:$O$446,IF(ISBLANK($F74),"*",$F74)))</f>
        <v>0</v>
      </c>
      <c r="W74" s="111">
        <f ca="1">IF($C$2&amp;$D$2="当月MW","-",SUMIFS(INDIRECT($B$2&amp;$C$2&amp;$D$2),INDIRECT(W$5),W$6,サマリ_メンバ!$R$7:$R$446,$E74,サマリ_メンバ!$O$7:$O$446,IF(ISBLANK($F74),"*",$F74)))</f>
        <v>0</v>
      </c>
      <c r="X74" s="111">
        <f ca="1">IF($C$2&amp;$D$2="当月MW","-",SUMIFS(INDIRECT($B$2&amp;$C$2&amp;$D$2),INDIRECT(X$5),X$6,サマリ_メンバ!$R$7:$R$446,$E74,サマリ_メンバ!$O$7:$O$446,IF(ISBLANK($F74),"*",$F74)))</f>
        <v>0</v>
      </c>
      <c r="Y74" s="111">
        <f ca="1">IF($C$2&amp;$D$2="当月MW","-",SUMIFS(INDIRECT($B$2&amp;$C$2&amp;$D$2),INDIRECT(Y$5),Y$6,サマリ_メンバ!$R$7:$R$446,$E74,サマリ_メンバ!$O$7:$O$446,IF(ISBLANK($F74),"*",$F74)))</f>
        <v>0</v>
      </c>
      <c r="Z74" s="111">
        <f ca="1">IF($C$2&amp;$D$2="当月MW","-",SUMIFS(INDIRECT($B$2&amp;$C$2&amp;$D$2),INDIRECT(Z$5),Z$6,サマリ_メンバ!$R$7:$R$446,$E74,サマリ_メンバ!$O$7:$O$446,IF(ISBLANK($F74),"*",$F74)))</f>
        <v>0</v>
      </c>
      <c r="AA74" s="111">
        <f ca="1">IF($C$2&amp;$D$2="当月MW","-",SUMIFS(INDIRECT($B$2&amp;$C$2&amp;$D$2),INDIRECT(AA$5),AA$6,サマリ_メンバ!$R$7:$R$446,$E74,サマリ_メンバ!$O$7:$O$446,IF(ISBLANK($F74),"*",$F74)))</f>
        <v>0</v>
      </c>
      <c r="AB74" s="116"/>
    </row>
    <row r="75" spans="1:28" s="331" customFormat="1" outlineLevel="1">
      <c r="A75" s="277"/>
      <c r="B75" s="277"/>
      <c r="E75" s="22" t="s">
        <v>242</v>
      </c>
      <c r="F75" s="337" t="s">
        <v>624</v>
      </c>
      <c r="G75" s="132" t="s">
        <v>635</v>
      </c>
      <c r="H75" s="136">
        <f t="shared" ca="1" si="18"/>
        <v>0</v>
      </c>
      <c r="I75" s="116"/>
      <c r="J75" s="111">
        <f ca="1">IF($C$2&amp;$D$2="当月MW","-",SUMIFS(INDIRECT($B$2&amp;$C$2&amp;$D$2),INDIRECT(J$5),J$6,サマリ_メンバ!$R$7:$R$446,$E75,サマリ_メンバ!$O$7:$O$446,IF(ISBLANK($F75),"*",$F75)))</f>
        <v>0</v>
      </c>
      <c r="K75" s="111">
        <f ca="1">IF($C$2&amp;$D$2="当月MW","-",SUMIFS(INDIRECT($B$2&amp;$C$2&amp;$D$2),INDIRECT(K$5),K$6,サマリ_メンバ!$R$7:$R$446,$E75,サマリ_メンバ!$O$7:$O$446,IF(ISBLANK($F75),"*",$F75)))</f>
        <v>0</v>
      </c>
      <c r="L75" s="111">
        <f ca="1">IF($C$2&amp;$D$2="当月MW","-",SUMIFS(INDIRECT($B$2&amp;$C$2&amp;$D$2),INDIRECT(L$5),L$6,サマリ_メンバ!$R$7:$R$446,$E75,サマリ_メンバ!$O$7:$O$446,IF(ISBLANK($F75),"*",$F75)))</f>
        <v>0</v>
      </c>
      <c r="M75" s="111">
        <f ca="1">IF($C$2&amp;$D$2="当月MW","-",SUMIFS(INDIRECT($B$2&amp;$C$2&amp;$D$2),INDIRECT(M$5),M$6,サマリ_メンバ!$R$7:$R$446,$E75,サマリ_メンバ!$O$7:$O$446,IF(ISBLANK($F75),"*",$F75)))</f>
        <v>0</v>
      </c>
      <c r="N75" s="116"/>
      <c r="O75" s="111">
        <f ca="1">IF($C$2&amp;$D$2="当月MW","-",SUMIFS(INDIRECT($B$2&amp;$C$2&amp;$D$2),INDIRECT(O$5),O$6,サマリ_メンバ!$R$7:$R$446,$E75,サマリ_メンバ!$O$7:$O$446,IF(ISBLANK($F75),"*",$F75)))</f>
        <v>0</v>
      </c>
      <c r="P75" s="111">
        <f ca="1">IF($C$2&amp;$D$2="当月MW","-",SUMIFS(INDIRECT($B$2&amp;$C$2&amp;$D$2),INDIRECT(P$5),P$6,サマリ_メンバ!$R$7:$R$446,$E75,サマリ_メンバ!$O$7:$O$446,IF(ISBLANK($F75),"*",$F75)))</f>
        <v>0</v>
      </c>
      <c r="Q75" s="111">
        <f ca="1">IF($C$2&amp;$D$2="当月MW","-",SUMIFS(INDIRECT($B$2&amp;$C$2&amp;$D$2),INDIRECT(Q$5),Q$6,サマリ_メンバ!$R$7:$R$446,$E75,サマリ_メンバ!$O$7:$O$446,IF(ISBLANK($F75),"*",$F75)))</f>
        <v>0</v>
      </c>
      <c r="R75" s="111">
        <f ca="1">IF($C$2&amp;$D$2="当月MW","-",SUMIFS(INDIRECT($B$2&amp;$C$2&amp;$D$2),INDIRECT(R$5),R$6,サマリ_メンバ!$R$7:$R$446,$E75,サマリ_メンバ!$O$7:$O$446,IF(ISBLANK($F75),"*",$F75)))</f>
        <v>0</v>
      </c>
      <c r="S75" s="111">
        <f ca="1">IF($C$2&amp;$D$2="当月MW","-",SUMIFS(INDIRECT($B$2&amp;$C$2&amp;$D$2),INDIRECT(S$5),S$6,サマリ_メンバ!$R$7:$R$446,$E75,サマリ_メンバ!$O$7:$O$446,IF(ISBLANK($F75),"*",$F75)))</f>
        <v>0</v>
      </c>
      <c r="T75" s="111">
        <f ca="1">IF($C$2&amp;$D$2="当月MW","-",SUMIFS(INDIRECT($B$2&amp;$C$2&amp;$D$2),INDIRECT(T$5),T$6,サマリ_メンバ!$R$7:$R$446,$E75,サマリ_メンバ!$O$7:$O$446,IF(ISBLANK($F75),"*",$F75)))</f>
        <v>0</v>
      </c>
      <c r="U75" s="111">
        <f ca="1">IF($C$2&amp;$D$2="当月MW","-",SUMIFS(INDIRECT($B$2&amp;$C$2&amp;$D$2),INDIRECT(U$5),U$6,サマリ_メンバ!$R$7:$R$446,$E75,サマリ_メンバ!$O$7:$O$446,IF(ISBLANK($F75),"*",$F75)))</f>
        <v>0</v>
      </c>
      <c r="V75" s="111">
        <f ca="1">IF($C$2&amp;$D$2="当月MW","-",SUMIFS(INDIRECT($B$2&amp;$C$2&amp;$D$2),INDIRECT(V$5),V$6,サマリ_メンバ!$R$7:$R$446,$E75,サマリ_メンバ!$O$7:$O$446,IF(ISBLANK($F75),"*",$F75)))</f>
        <v>0</v>
      </c>
      <c r="W75" s="111">
        <f ca="1">IF($C$2&amp;$D$2="当月MW","-",SUMIFS(INDIRECT($B$2&amp;$C$2&amp;$D$2),INDIRECT(W$5),W$6,サマリ_メンバ!$R$7:$R$446,$E75,サマリ_メンバ!$O$7:$O$446,IF(ISBLANK($F75),"*",$F75)))</f>
        <v>0</v>
      </c>
      <c r="X75" s="111">
        <f ca="1">IF($C$2&amp;$D$2="当月MW","-",SUMIFS(INDIRECT($B$2&amp;$C$2&amp;$D$2),INDIRECT(X$5),X$6,サマリ_メンバ!$R$7:$R$446,$E75,サマリ_メンバ!$O$7:$O$446,IF(ISBLANK($F75),"*",$F75)))</f>
        <v>0</v>
      </c>
      <c r="Y75" s="111">
        <f ca="1">IF($C$2&amp;$D$2="当月MW","-",SUMIFS(INDIRECT($B$2&amp;$C$2&amp;$D$2),INDIRECT(Y$5),Y$6,サマリ_メンバ!$R$7:$R$446,$E75,サマリ_メンバ!$O$7:$O$446,IF(ISBLANK($F75),"*",$F75)))</f>
        <v>0</v>
      </c>
      <c r="Z75" s="111">
        <f ca="1">IF($C$2&amp;$D$2="当月MW","-",SUMIFS(INDIRECT($B$2&amp;$C$2&amp;$D$2),INDIRECT(Z$5),Z$6,サマリ_メンバ!$R$7:$R$446,$E75,サマリ_メンバ!$O$7:$O$446,IF(ISBLANK($F75),"*",$F75)))</f>
        <v>0</v>
      </c>
      <c r="AA75" s="111">
        <f ca="1">IF($C$2&amp;$D$2="当月MW","-",SUMIFS(INDIRECT($B$2&amp;$C$2&amp;$D$2),INDIRECT(AA$5),AA$6,サマリ_メンバ!$R$7:$R$446,$E75,サマリ_メンバ!$O$7:$O$446,IF(ISBLANK($F75),"*",$F75)))</f>
        <v>0</v>
      </c>
      <c r="AB75" s="116"/>
    </row>
    <row r="76" spans="1:28" s="331" customFormat="1" outlineLevel="1">
      <c r="A76" s="277"/>
      <c r="B76" s="277"/>
      <c r="E76" s="22" t="s">
        <v>243</v>
      </c>
      <c r="F76" s="337" t="s">
        <v>624</v>
      </c>
      <c r="G76" s="132" t="s">
        <v>473</v>
      </c>
      <c r="H76" s="136">
        <f t="shared" ca="1" si="18"/>
        <v>0</v>
      </c>
      <c r="I76" s="116"/>
      <c r="J76" s="111">
        <f ca="1">IF($C$2&amp;$D$2="当月MW","-",SUMIFS(INDIRECT($B$2&amp;$C$2&amp;$D$2),INDIRECT(J$5),J$6,サマリ_メンバ!$R$7:$R$446,$E76,サマリ_メンバ!$O$7:$O$446,IF(ISBLANK($F76),"*",$F76)))</f>
        <v>0</v>
      </c>
      <c r="K76" s="111">
        <f ca="1">IF($C$2&amp;$D$2="当月MW","-",SUMIFS(INDIRECT($B$2&amp;$C$2&amp;$D$2),INDIRECT(K$5),K$6,サマリ_メンバ!$R$7:$R$446,$E76,サマリ_メンバ!$O$7:$O$446,IF(ISBLANK($F76),"*",$F76)))</f>
        <v>0</v>
      </c>
      <c r="L76" s="111">
        <f ca="1">IF($C$2&amp;$D$2="当月MW","-",SUMIFS(INDIRECT($B$2&amp;$C$2&amp;$D$2),INDIRECT(L$5),L$6,サマリ_メンバ!$R$7:$R$446,$E76,サマリ_メンバ!$O$7:$O$446,IF(ISBLANK($F76),"*",$F76)))</f>
        <v>0</v>
      </c>
      <c r="M76" s="111">
        <f ca="1">IF($C$2&amp;$D$2="当月MW","-",SUMIFS(INDIRECT($B$2&amp;$C$2&amp;$D$2),INDIRECT(M$5),M$6,サマリ_メンバ!$R$7:$R$446,$E76,サマリ_メンバ!$O$7:$O$446,IF(ISBLANK($F76),"*",$F76)))</f>
        <v>0</v>
      </c>
      <c r="N76" s="116"/>
      <c r="O76" s="111">
        <f ca="1">IF($C$2&amp;$D$2="当月MW","-",SUMIFS(INDIRECT($B$2&amp;$C$2&amp;$D$2),INDIRECT(O$5),O$6,サマリ_メンバ!$R$7:$R$446,$E76,サマリ_メンバ!$O$7:$O$446,IF(ISBLANK($F76),"*",$F76)))</f>
        <v>0</v>
      </c>
      <c r="P76" s="111">
        <f ca="1">IF($C$2&amp;$D$2="当月MW","-",SUMIFS(INDIRECT($B$2&amp;$C$2&amp;$D$2),INDIRECT(P$5),P$6,サマリ_メンバ!$R$7:$R$446,$E76,サマリ_メンバ!$O$7:$O$446,IF(ISBLANK($F76),"*",$F76)))</f>
        <v>0</v>
      </c>
      <c r="Q76" s="111">
        <f ca="1">IF($C$2&amp;$D$2="当月MW","-",SUMIFS(INDIRECT($B$2&amp;$C$2&amp;$D$2),INDIRECT(Q$5),Q$6,サマリ_メンバ!$R$7:$R$446,$E76,サマリ_メンバ!$O$7:$O$446,IF(ISBLANK($F76),"*",$F76)))</f>
        <v>0</v>
      </c>
      <c r="R76" s="111">
        <f ca="1">IF($C$2&amp;$D$2="当月MW","-",SUMIFS(INDIRECT($B$2&amp;$C$2&amp;$D$2),INDIRECT(R$5),R$6,サマリ_メンバ!$R$7:$R$446,$E76,サマリ_メンバ!$O$7:$O$446,IF(ISBLANK($F76),"*",$F76)))</f>
        <v>0</v>
      </c>
      <c r="S76" s="111">
        <f ca="1">IF($C$2&amp;$D$2="当月MW","-",SUMIFS(INDIRECT($B$2&amp;$C$2&amp;$D$2),INDIRECT(S$5),S$6,サマリ_メンバ!$R$7:$R$446,$E76,サマリ_メンバ!$O$7:$O$446,IF(ISBLANK($F76),"*",$F76)))</f>
        <v>0</v>
      </c>
      <c r="T76" s="111">
        <f ca="1">IF($C$2&amp;$D$2="当月MW","-",SUMIFS(INDIRECT($B$2&amp;$C$2&amp;$D$2),INDIRECT(T$5),T$6,サマリ_メンバ!$R$7:$R$446,$E76,サマリ_メンバ!$O$7:$O$446,IF(ISBLANK($F76),"*",$F76)))</f>
        <v>0</v>
      </c>
      <c r="U76" s="111">
        <f ca="1">IF($C$2&amp;$D$2="当月MW","-",SUMIFS(INDIRECT($B$2&amp;$C$2&amp;$D$2),INDIRECT(U$5),U$6,サマリ_メンバ!$R$7:$R$446,$E76,サマリ_メンバ!$O$7:$O$446,IF(ISBLANK($F76),"*",$F76)))</f>
        <v>0</v>
      </c>
      <c r="V76" s="111">
        <f ca="1">IF($C$2&amp;$D$2="当月MW","-",SUMIFS(INDIRECT($B$2&amp;$C$2&amp;$D$2),INDIRECT(V$5),V$6,サマリ_メンバ!$R$7:$R$446,$E76,サマリ_メンバ!$O$7:$O$446,IF(ISBLANK($F76),"*",$F76)))</f>
        <v>0</v>
      </c>
      <c r="W76" s="111">
        <f ca="1">IF($C$2&amp;$D$2="当月MW","-",SUMIFS(INDIRECT($B$2&amp;$C$2&amp;$D$2),INDIRECT(W$5),W$6,サマリ_メンバ!$R$7:$R$446,$E76,サマリ_メンバ!$O$7:$O$446,IF(ISBLANK($F76),"*",$F76)))</f>
        <v>0</v>
      </c>
      <c r="X76" s="111">
        <f ca="1">IF($C$2&amp;$D$2="当月MW","-",SUMIFS(INDIRECT($B$2&amp;$C$2&amp;$D$2),INDIRECT(X$5),X$6,サマリ_メンバ!$R$7:$R$446,$E76,サマリ_メンバ!$O$7:$O$446,IF(ISBLANK($F76),"*",$F76)))</f>
        <v>0</v>
      </c>
      <c r="Y76" s="111">
        <f ca="1">IF($C$2&amp;$D$2="当月MW","-",SUMIFS(INDIRECT($B$2&amp;$C$2&amp;$D$2),INDIRECT(Y$5),Y$6,サマリ_メンバ!$R$7:$R$446,$E76,サマリ_メンバ!$O$7:$O$446,IF(ISBLANK($F76),"*",$F76)))</f>
        <v>0</v>
      </c>
      <c r="Z76" s="111">
        <f ca="1">IF($C$2&amp;$D$2="当月MW","-",SUMIFS(INDIRECT($B$2&amp;$C$2&amp;$D$2),INDIRECT(Z$5),Z$6,サマリ_メンバ!$R$7:$R$446,$E76,サマリ_メンバ!$O$7:$O$446,IF(ISBLANK($F76),"*",$F76)))</f>
        <v>0</v>
      </c>
      <c r="AA76" s="111">
        <f ca="1">IF($C$2&amp;$D$2="当月MW","-",SUMIFS(INDIRECT($B$2&amp;$C$2&amp;$D$2),INDIRECT(AA$5),AA$6,サマリ_メンバ!$R$7:$R$446,$E76,サマリ_メンバ!$O$7:$O$446,IF(ISBLANK($F76),"*",$F76)))</f>
        <v>0</v>
      </c>
      <c r="AB76" s="116"/>
    </row>
    <row r="77" spans="1:28" s="331" customFormat="1" outlineLevel="1">
      <c r="A77" s="277"/>
      <c r="B77" s="277"/>
      <c r="E77" s="22" t="s">
        <v>244</v>
      </c>
      <c r="F77" s="337" t="s">
        <v>624</v>
      </c>
      <c r="G77" s="132" t="s">
        <v>635</v>
      </c>
      <c r="H77" s="136">
        <f t="shared" ca="1" si="18"/>
        <v>0</v>
      </c>
      <c r="I77" s="116"/>
      <c r="J77" s="111">
        <f ca="1">IF($C$2&amp;$D$2="当月MW","-",SUMIFS(INDIRECT($B$2&amp;$C$2&amp;$D$2),INDIRECT(J$5),J$6,サマリ_メンバ!$R$7:$R$446,$E77,サマリ_メンバ!$O$7:$O$446,IF(ISBLANK($F77),"*",$F77)))</f>
        <v>0</v>
      </c>
      <c r="K77" s="111">
        <f ca="1">IF($C$2&amp;$D$2="当月MW","-",SUMIFS(INDIRECT($B$2&amp;$C$2&amp;$D$2),INDIRECT(K$5),K$6,サマリ_メンバ!$R$7:$R$446,$E77,サマリ_メンバ!$O$7:$O$446,IF(ISBLANK($F77),"*",$F77)))</f>
        <v>0</v>
      </c>
      <c r="L77" s="111">
        <f ca="1">IF($C$2&amp;$D$2="当月MW","-",SUMIFS(INDIRECT($B$2&amp;$C$2&amp;$D$2),INDIRECT(L$5),L$6,サマリ_メンバ!$R$7:$R$446,$E77,サマリ_メンバ!$O$7:$O$446,IF(ISBLANK($F77),"*",$F77)))</f>
        <v>0</v>
      </c>
      <c r="M77" s="111">
        <f ca="1">IF($C$2&amp;$D$2="当月MW","-",SUMIFS(INDIRECT($B$2&amp;$C$2&amp;$D$2),INDIRECT(M$5),M$6,サマリ_メンバ!$R$7:$R$446,$E77,サマリ_メンバ!$O$7:$O$446,IF(ISBLANK($F77),"*",$F77)))</f>
        <v>0</v>
      </c>
      <c r="N77" s="116"/>
      <c r="O77" s="111">
        <f ca="1">IF($C$2&amp;$D$2="当月MW","-",SUMIFS(INDIRECT($B$2&amp;$C$2&amp;$D$2),INDIRECT(O$5),O$6,サマリ_メンバ!$R$7:$R$446,$E77,サマリ_メンバ!$O$7:$O$446,IF(ISBLANK($F77),"*",$F77)))</f>
        <v>0</v>
      </c>
      <c r="P77" s="111">
        <f ca="1">IF($C$2&amp;$D$2="当月MW","-",SUMIFS(INDIRECT($B$2&amp;$C$2&amp;$D$2),INDIRECT(P$5),P$6,サマリ_メンバ!$R$7:$R$446,$E77,サマリ_メンバ!$O$7:$O$446,IF(ISBLANK($F77),"*",$F77)))</f>
        <v>0</v>
      </c>
      <c r="Q77" s="111">
        <f ca="1">IF($C$2&amp;$D$2="当月MW","-",SUMIFS(INDIRECT($B$2&amp;$C$2&amp;$D$2),INDIRECT(Q$5),Q$6,サマリ_メンバ!$R$7:$R$446,$E77,サマリ_メンバ!$O$7:$O$446,IF(ISBLANK($F77),"*",$F77)))</f>
        <v>0</v>
      </c>
      <c r="R77" s="111">
        <f ca="1">IF($C$2&amp;$D$2="当月MW","-",SUMIFS(INDIRECT($B$2&amp;$C$2&amp;$D$2),INDIRECT(R$5),R$6,サマリ_メンバ!$R$7:$R$446,$E77,サマリ_メンバ!$O$7:$O$446,IF(ISBLANK($F77),"*",$F77)))</f>
        <v>0</v>
      </c>
      <c r="S77" s="111">
        <f ca="1">IF($C$2&amp;$D$2="当月MW","-",SUMIFS(INDIRECT($B$2&amp;$C$2&amp;$D$2),INDIRECT(S$5),S$6,サマリ_メンバ!$R$7:$R$446,$E77,サマリ_メンバ!$O$7:$O$446,IF(ISBLANK($F77),"*",$F77)))</f>
        <v>0</v>
      </c>
      <c r="T77" s="111">
        <f ca="1">IF($C$2&amp;$D$2="当月MW","-",SUMIFS(INDIRECT($B$2&amp;$C$2&amp;$D$2),INDIRECT(T$5),T$6,サマリ_メンバ!$R$7:$R$446,$E77,サマリ_メンバ!$O$7:$O$446,IF(ISBLANK($F77),"*",$F77)))</f>
        <v>0</v>
      </c>
      <c r="U77" s="111">
        <f ca="1">IF($C$2&amp;$D$2="当月MW","-",SUMIFS(INDIRECT($B$2&amp;$C$2&amp;$D$2),INDIRECT(U$5),U$6,サマリ_メンバ!$R$7:$R$446,$E77,サマリ_メンバ!$O$7:$O$446,IF(ISBLANK($F77),"*",$F77)))</f>
        <v>0</v>
      </c>
      <c r="V77" s="111">
        <f ca="1">IF($C$2&amp;$D$2="当月MW","-",SUMIFS(INDIRECT($B$2&amp;$C$2&amp;$D$2),INDIRECT(V$5),V$6,サマリ_メンバ!$R$7:$R$446,$E77,サマリ_メンバ!$O$7:$O$446,IF(ISBLANK($F77),"*",$F77)))</f>
        <v>0</v>
      </c>
      <c r="W77" s="111">
        <f ca="1">IF($C$2&amp;$D$2="当月MW","-",SUMIFS(INDIRECT($B$2&amp;$C$2&amp;$D$2),INDIRECT(W$5),W$6,サマリ_メンバ!$R$7:$R$446,$E77,サマリ_メンバ!$O$7:$O$446,IF(ISBLANK($F77),"*",$F77)))</f>
        <v>0</v>
      </c>
      <c r="X77" s="111">
        <f ca="1">IF($C$2&amp;$D$2="当月MW","-",SUMIFS(INDIRECT($B$2&amp;$C$2&amp;$D$2),INDIRECT(X$5),X$6,サマリ_メンバ!$R$7:$R$446,$E77,サマリ_メンバ!$O$7:$O$446,IF(ISBLANK($F77),"*",$F77)))</f>
        <v>0</v>
      </c>
      <c r="Y77" s="111">
        <f ca="1">IF($C$2&amp;$D$2="当月MW","-",SUMIFS(INDIRECT($B$2&amp;$C$2&amp;$D$2),INDIRECT(Y$5),Y$6,サマリ_メンバ!$R$7:$R$446,$E77,サマリ_メンバ!$O$7:$O$446,IF(ISBLANK($F77),"*",$F77)))</f>
        <v>0</v>
      </c>
      <c r="Z77" s="111">
        <f ca="1">IF($C$2&amp;$D$2="当月MW","-",SUMIFS(INDIRECT($B$2&amp;$C$2&amp;$D$2),INDIRECT(Z$5),Z$6,サマリ_メンバ!$R$7:$R$446,$E77,サマリ_メンバ!$O$7:$O$446,IF(ISBLANK($F77),"*",$F77)))</f>
        <v>0</v>
      </c>
      <c r="AA77" s="111">
        <f ca="1">IF($C$2&amp;$D$2="当月MW","-",SUMIFS(INDIRECT($B$2&amp;$C$2&amp;$D$2),INDIRECT(AA$5),AA$6,サマリ_メンバ!$R$7:$R$446,$E77,サマリ_メンバ!$O$7:$O$446,IF(ISBLANK($F77),"*",$F77)))</f>
        <v>0</v>
      </c>
      <c r="AB77" s="116"/>
    </row>
    <row r="78" spans="1:28" s="331" customFormat="1" outlineLevel="1">
      <c r="A78" s="277"/>
      <c r="B78" s="277"/>
      <c r="E78" s="22" t="s">
        <v>245</v>
      </c>
      <c r="F78" s="337" t="s">
        <v>624</v>
      </c>
      <c r="G78" s="132" t="s">
        <v>635</v>
      </c>
      <c r="H78" s="136">
        <f t="shared" ca="1" si="18"/>
        <v>0</v>
      </c>
      <c r="I78" s="116"/>
      <c r="J78" s="111">
        <f ca="1">IF($C$2&amp;$D$2="当月MW","-",SUMIFS(INDIRECT($B$2&amp;$C$2&amp;$D$2),INDIRECT(J$5),J$6,サマリ_メンバ!$R$7:$R$446,$E78,サマリ_メンバ!$O$7:$O$446,IF(ISBLANK($F78),"*",$F78)))</f>
        <v>0</v>
      </c>
      <c r="K78" s="111">
        <f ca="1">IF($C$2&amp;$D$2="当月MW","-",SUMIFS(INDIRECT($B$2&amp;$C$2&amp;$D$2),INDIRECT(K$5),K$6,サマリ_メンバ!$R$7:$R$446,$E78,サマリ_メンバ!$O$7:$O$446,IF(ISBLANK($F78),"*",$F78)))</f>
        <v>0</v>
      </c>
      <c r="L78" s="111">
        <f ca="1">IF($C$2&amp;$D$2="当月MW","-",SUMIFS(INDIRECT($B$2&amp;$C$2&amp;$D$2),INDIRECT(L$5),L$6,サマリ_メンバ!$R$7:$R$446,$E78,サマリ_メンバ!$O$7:$O$446,IF(ISBLANK($F78),"*",$F78)))</f>
        <v>0</v>
      </c>
      <c r="M78" s="111">
        <f ca="1">IF($C$2&amp;$D$2="当月MW","-",SUMIFS(INDIRECT($B$2&amp;$C$2&amp;$D$2),INDIRECT(M$5),M$6,サマリ_メンバ!$R$7:$R$446,$E78,サマリ_メンバ!$O$7:$O$446,IF(ISBLANK($F78),"*",$F78)))</f>
        <v>0</v>
      </c>
      <c r="N78" s="116"/>
      <c r="O78" s="111">
        <f ca="1">IF($C$2&amp;$D$2="当月MW","-",SUMIFS(INDIRECT($B$2&amp;$C$2&amp;$D$2),INDIRECT(O$5),O$6,サマリ_メンバ!$R$7:$R$446,$E78,サマリ_メンバ!$O$7:$O$446,IF(ISBLANK($F78),"*",$F78)))</f>
        <v>0</v>
      </c>
      <c r="P78" s="111">
        <f ca="1">IF($C$2&amp;$D$2="当月MW","-",SUMIFS(INDIRECT($B$2&amp;$C$2&amp;$D$2),INDIRECT(P$5),P$6,サマリ_メンバ!$R$7:$R$446,$E78,サマリ_メンバ!$O$7:$O$446,IF(ISBLANK($F78),"*",$F78)))</f>
        <v>0</v>
      </c>
      <c r="Q78" s="111">
        <f ca="1">IF($C$2&amp;$D$2="当月MW","-",SUMIFS(INDIRECT($B$2&amp;$C$2&amp;$D$2),INDIRECT(Q$5),Q$6,サマリ_メンバ!$R$7:$R$446,$E78,サマリ_メンバ!$O$7:$O$446,IF(ISBLANK($F78),"*",$F78)))</f>
        <v>0</v>
      </c>
      <c r="R78" s="111">
        <f ca="1">IF($C$2&amp;$D$2="当月MW","-",SUMIFS(INDIRECT($B$2&amp;$C$2&amp;$D$2),INDIRECT(R$5),R$6,サマリ_メンバ!$R$7:$R$446,$E78,サマリ_メンバ!$O$7:$O$446,IF(ISBLANK($F78),"*",$F78)))</f>
        <v>0</v>
      </c>
      <c r="S78" s="111">
        <f ca="1">IF($C$2&amp;$D$2="当月MW","-",SUMIFS(INDIRECT($B$2&amp;$C$2&amp;$D$2),INDIRECT(S$5),S$6,サマリ_メンバ!$R$7:$R$446,$E78,サマリ_メンバ!$O$7:$O$446,IF(ISBLANK($F78),"*",$F78)))</f>
        <v>0</v>
      </c>
      <c r="T78" s="111">
        <f ca="1">IF($C$2&amp;$D$2="当月MW","-",SUMIFS(INDIRECT($B$2&amp;$C$2&amp;$D$2),INDIRECT(T$5),T$6,サマリ_メンバ!$R$7:$R$446,$E78,サマリ_メンバ!$O$7:$O$446,IF(ISBLANK($F78),"*",$F78)))</f>
        <v>0</v>
      </c>
      <c r="U78" s="111">
        <f ca="1">IF($C$2&amp;$D$2="当月MW","-",SUMIFS(INDIRECT($B$2&amp;$C$2&amp;$D$2),INDIRECT(U$5),U$6,サマリ_メンバ!$R$7:$R$446,$E78,サマリ_メンバ!$O$7:$O$446,IF(ISBLANK($F78),"*",$F78)))</f>
        <v>0</v>
      </c>
      <c r="V78" s="111">
        <f ca="1">IF($C$2&amp;$D$2="当月MW","-",SUMIFS(INDIRECT($B$2&amp;$C$2&amp;$D$2),INDIRECT(V$5),V$6,サマリ_メンバ!$R$7:$R$446,$E78,サマリ_メンバ!$O$7:$O$446,IF(ISBLANK($F78),"*",$F78)))</f>
        <v>0</v>
      </c>
      <c r="W78" s="111">
        <f ca="1">IF($C$2&amp;$D$2="当月MW","-",SUMIFS(INDIRECT($B$2&amp;$C$2&amp;$D$2),INDIRECT(W$5),W$6,サマリ_メンバ!$R$7:$R$446,$E78,サマリ_メンバ!$O$7:$O$446,IF(ISBLANK($F78),"*",$F78)))</f>
        <v>0</v>
      </c>
      <c r="X78" s="111">
        <f ca="1">IF($C$2&amp;$D$2="当月MW","-",SUMIFS(INDIRECT($B$2&amp;$C$2&amp;$D$2),INDIRECT(X$5),X$6,サマリ_メンバ!$R$7:$R$446,$E78,サマリ_メンバ!$O$7:$O$446,IF(ISBLANK($F78),"*",$F78)))</f>
        <v>0</v>
      </c>
      <c r="Y78" s="111">
        <f ca="1">IF($C$2&amp;$D$2="当月MW","-",SUMIFS(INDIRECT($B$2&amp;$C$2&amp;$D$2),INDIRECT(Y$5),Y$6,サマリ_メンバ!$R$7:$R$446,$E78,サマリ_メンバ!$O$7:$O$446,IF(ISBLANK($F78),"*",$F78)))</f>
        <v>0</v>
      </c>
      <c r="Z78" s="111">
        <f ca="1">IF($C$2&amp;$D$2="当月MW","-",SUMIFS(INDIRECT($B$2&amp;$C$2&amp;$D$2),INDIRECT(Z$5),Z$6,サマリ_メンバ!$R$7:$R$446,$E78,サマリ_メンバ!$O$7:$O$446,IF(ISBLANK($F78),"*",$F78)))</f>
        <v>0</v>
      </c>
      <c r="AA78" s="111">
        <f ca="1">IF($C$2&amp;$D$2="当月MW","-",SUMIFS(INDIRECT($B$2&amp;$C$2&amp;$D$2),INDIRECT(AA$5),AA$6,サマリ_メンバ!$R$7:$R$446,$E78,サマリ_メンバ!$O$7:$O$446,IF(ISBLANK($F78),"*",$F78)))</f>
        <v>0</v>
      </c>
      <c r="AB78" s="116"/>
    </row>
    <row r="79" spans="1:28" s="331" customFormat="1" outlineLevel="1">
      <c r="A79" s="277"/>
      <c r="B79" s="277"/>
      <c r="E79" s="22" t="s">
        <v>370</v>
      </c>
      <c r="F79" s="337" t="s">
        <v>624</v>
      </c>
      <c r="G79" s="132" t="s">
        <v>635</v>
      </c>
      <c r="H79" s="136">
        <f t="shared" ca="1" si="18"/>
        <v>0</v>
      </c>
      <c r="I79" s="116"/>
      <c r="J79" s="111">
        <f ca="1">IF($C$2&amp;$D$2="当月MW","-",SUMIFS(INDIRECT($B$2&amp;$C$2&amp;$D$2),INDIRECT(J$5),J$6,サマリ_メンバ!$R$7:$R$446,$E79,サマリ_メンバ!$O$7:$O$446,IF(ISBLANK($F79),"*",$F79)))</f>
        <v>0</v>
      </c>
      <c r="K79" s="111">
        <f ca="1">IF($C$2&amp;$D$2="当月MW","-",SUMIFS(INDIRECT($B$2&amp;$C$2&amp;$D$2),INDIRECT(K$5),K$6,サマリ_メンバ!$R$7:$R$446,$E79,サマリ_メンバ!$O$7:$O$446,IF(ISBLANK($F79),"*",$F79)))</f>
        <v>0</v>
      </c>
      <c r="L79" s="111">
        <f ca="1">IF($C$2&amp;$D$2="当月MW","-",SUMIFS(INDIRECT($B$2&amp;$C$2&amp;$D$2),INDIRECT(L$5),L$6,サマリ_メンバ!$R$7:$R$446,$E79,サマリ_メンバ!$O$7:$O$446,IF(ISBLANK($F79),"*",$F79)))</f>
        <v>0</v>
      </c>
      <c r="M79" s="111">
        <f ca="1">IF($C$2&amp;$D$2="当月MW","-",SUMIFS(INDIRECT($B$2&amp;$C$2&amp;$D$2),INDIRECT(M$5),M$6,サマリ_メンバ!$R$7:$R$446,$E79,サマリ_メンバ!$O$7:$O$446,IF(ISBLANK($F79),"*",$F79)))</f>
        <v>0</v>
      </c>
      <c r="N79" s="116"/>
      <c r="O79" s="111">
        <f ca="1">IF($C$2&amp;$D$2="当月MW","-",SUMIFS(INDIRECT($B$2&amp;$C$2&amp;$D$2),INDIRECT(O$5),O$6,サマリ_メンバ!$R$7:$R$446,$E79,サマリ_メンバ!$O$7:$O$446,IF(ISBLANK($F79),"*",$F79)))</f>
        <v>0</v>
      </c>
      <c r="P79" s="111">
        <f ca="1">IF($C$2&amp;$D$2="当月MW","-",SUMIFS(INDIRECT($B$2&amp;$C$2&amp;$D$2),INDIRECT(P$5),P$6,サマリ_メンバ!$R$7:$R$446,$E79,サマリ_メンバ!$O$7:$O$446,IF(ISBLANK($F79),"*",$F79)))</f>
        <v>0</v>
      </c>
      <c r="Q79" s="111">
        <f ca="1">IF($C$2&amp;$D$2="当月MW","-",SUMIFS(INDIRECT($B$2&amp;$C$2&amp;$D$2),INDIRECT(Q$5),Q$6,サマリ_メンバ!$R$7:$R$446,$E79,サマリ_メンバ!$O$7:$O$446,IF(ISBLANK($F79),"*",$F79)))</f>
        <v>0</v>
      </c>
      <c r="R79" s="111">
        <f ca="1">IF($C$2&amp;$D$2="当月MW","-",SUMIFS(INDIRECT($B$2&amp;$C$2&amp;$D$2),INDIRECT(R$5),R$6,サマリ_メンバ!$R$7:$R$446,$E79,サマリ_メンバ!$O$7:$O$446,IF(ISBLANK($F79),"*",$F79)))</f>
        <v>0</v>
      </c>
      <c r="S79" s="111">
        <f ca="1">IF($C$2&amp;$D$2="当月MW","-",SUMIFS(INDIRECT($B$2&amp;$C$2&amp;$D$2),INDIRECT(S$5),S$6,サマリ_メンバ!$R$7:$R$446,$E79,サマリ_メンバ!$O$7:$O$446,IF(ISBLANK($F79),"*",$F79)))</f>
        <v>0</v>
      </c>
      <c r="T79" s="111">
        <f ca="1">IF($C$2&amp;$D$2="当月MW","-",SUMIFS(INDIRECT($B$2&amp;$C$2&amp;$D$2),INDIRECT(T$5),T$6,サマリ_メンバ!$R$7:$R$446,$E79,サマリ_メンバ!$O$7:$O$446,IF(ISBLANK($F79),"*",$F79)))</f>
        <v>0</v>
      </c>
      <c r="U79" s="111">
        <f ca="1">IF($C$2&amp;$D$2="当月MW","-",SUMIFS(INDIRECT($B$2&amp;$C$2&amp;$D$2),INDIRECT(U$5),U$6,サマリ_メンバ!$R$7:$R$446,$E79,サマリ_メンバ!$O$7:$O$446,IF(ISBLANK($F79),"*",$F79)))</f>
        <v>0</v>
      </c>
      <c r="V79" s="111">
        <f ca="1">IF($C$2&amp;$D$2="当月MW","-",SUMIFS(INDIRECT($B$2&amp;$C$2&amp;$D$2),INDIRECT(V$5),V$6,サマリ_メンバ!$R$7:$R$446,$E79,サマリ_メンバ!$O$7:$O$446,IF(ISBLANK($F79),"*",$F79)))</f>
        <v>0</v>
      </c>
      <c r="W79" s="111">
        <f ca="1">IF($C$2&amp;$D$2="当月MW","-",SUMIFS(INDIRECT($B$2&amp;$C$2&amp;$D$2),INDIRECT(W$5),W$6,サマリ_メンバ!$R$7:$R$446,$E79,サマリ_メンバ!$O$7:$O$446,IF(ISBLANK($F79),"*",$F79)))</f>
        <v>0</v>
      </c>
      <c r="X79" s="111">
        <f ca="1">IF($C$2&amp;$D$2="当月MW","-",SUMIFS(INDIRECT($B$2&amp;$C$2&amp;$D$2),INDIRECT(X$5),X$6,サマリ_メンバ!$R$7:$R$446,$E79,サマリ_メンバ!$O$7:$O$446,IF(ISBLANK($F79),"*",$F79)))</f>
        <v>0</v>
      </c>
      <c r="Y79" s="111">
        <f ca="1">IF($C$2&amp;$D$2="当月MW","-",SUMIFS(INDIRECT($B$2&amp;$C$2&amp;$D$2),INDIRECT(Y$5),Y$6,サマリ_メンバ!$R$7:$R$446,$E79,サマリ_メンバ!$O$7:$O$446,IF(ISBLANK($F79),"*",$F79)))</f>
        <v>0</v>
      </c>
      <c r="Z79" s="111">
        <f ca="1">IF($C$2&amp;$D$2="当月MW","-",SUMIFS(INDIRECT($B$2&amp;$C$2&amp;$D$2),INDIRECT(Z$5),Z$6,サマリ_メンバ!$R$7:$R$446,$E79,サマリ_メンバ!$O$7:$O$446,IF(ISBLANK($F79),"*",$F79)))</f>
        <v>0</v>
      </c>
      <c r="AA79" s="111">
        <f ca="1">IF($C$2&amp;$D$2="当月MW","-",SUMIFS(INDIRECT($B$2&amp;$C$2&amp;$D$2),INDIRECT(AA$5),AA$6,サマリ_メンバ!$R$7:$R$446,$E79,サマリ_メンバ!$O$7:$O$446,IF(ISBLANK($F79),"*",$F79)))</f>
        <v>0</v>
      </c>
      <c r="AB79" s="116"/>
    </row>
    <row r="80" spans="1:28" outlineLevel="1">
      <c r="E80" s="22" t="s">
        <v>239</v>
      </c>
      <c r="F80" s="131" t="s">
        <v>221</v>
      </c>
      <c r="G80" s="132" t="s">
        <v>305</v>
      </c>
      <c r="H80" s="136">
        <f t="shared" ref="H80:H111" ca="1" si="19">SUM(J80:M80)</f>
        <v>0</v>
      </c>
      <c r="I80" s="116"/>
      <c r="J80" s="111">
        <f ca="1">IF($C$2&amp;$D$2="当月MW","-",SUMIFS(INDIRECT($B$2&amp;$C$2&amp;$D$2),INDIRECT(J$5),J$6,サマリ_メンバ!$R$7:$R$446,$E80,サマリ_メンバ!$O$7:$O$446,IF(ISBLANK($F80),"*",$F80)))</f>
        <v>0</v>
      </c>
      <c r="K80" s="111">
        <f ca="1">IF($C$2&amp;$D$2="当月MW","-",SUMIFS(INDIRECT($B$2&amp;$C$2&amp;$D$2),INDIRECT(K$5),K$6,サマリ_メンバ!$R$7:$R$446,$E80,サマリ_メンバ!$O$7:$O$446,IF(ISBLANK($F80),"*",$F80)))</f>
        <v>0</v>
      </c>
      <c r="L80" s="111">
        <f ca="1">IF($C$2&amp;$D$2="当月MW","-",SUMIFS(INDIRECT($B$2&amp;$C$2&amp;$D$2),INDIRECT(L$5),L$6,サマリ_メンバ!$R$7:$R$446,$E80,サマリ_メンバ!$O$7:$O$446,IF(ISBLANK($F80),"*",$F80)))</f>
        <v>0</v>
      </c>
      <c r="M80" s="111">
        <f ca="1">IF($C$2&amp;$D$2="当月MW","-",SUMIFS(INDIRECT($B$2&amp;$C$2&amp;$D$2),INDIRECT(M$5),M$6,サマリ_メンバ!$R$7:$R$446,$E80,サマリ_メンバ!$O$7:$O$446,IF(ISBLANK($F80),"*",$F80)))</f>
        <v>0</v>
      </c>
      <c r="N80" s="116"/>
      <c r="O80" s="111">
        <f ca="1">IF($C$2&amp;$D$2="当月MW","-",SUMIFS(INDIRECT($B$2&amp;$C$2&amp;$D$2),INDIRECT(O$5),O$6,サマリ_メンバ!$R$7:$R$446,$E80,サマリ_メンバ!$O$7:$O$446,IF(ISBLANK($F80),"*",$F80)))</f>
        <v>0</v>
      </c>
      <c r="P80" s="111">
        <f ca="1">IF($C$2&amp;$D$2="当月MW","-",SUMIFS(INDIRECT($B$2&amp;$C$2&amp;$D$2),INDIRECT(P$5),P$6,サマリ_メンバ!$R$7:$R$446,$E80,サマリ_メンバ!$O$7:$O$446,IF(ISBLANK($F80),"*",$F80)))</f>
        <v>0</v>
      </c>
      <c r="Q80" s="111">
        <f ca="1">IF($C$2&amp;$D$2="当月MW","-",SUMIFS(INDIRECT($B$2&amp;$C$2&amp;$D$2),INDIRECT(Q$5),Q$6,サマリ_メンバ!$R$7:$R$446,$E80,サマリ_メンバ!$O$7:$O$446,IF(ISBLANK($F80),"*",$F80)))</f>
        <v>0</v>
      </c>
      <c r="R80" s="111">
        <f ca="1">IF($C$2&amp;$D$2="当月MW","-",SUMIFS(INDIRECT($B$2&amp;$C$2&amp;$D$2),INDIRECT(R$5),R$6,サマリ_メンバ!$R$7:$R$446,$E80,サマリ_メンバ!$O$7:$O$446,IF(ISBLANK($F80),"*",$F80)))</f>
        <v>0</v>
      </c>
      <c r="S80" s="111">
        <f ca="1">IF($C$2&amp;$D$2="当月MW","-",SUMIFS(INDIRECT($B$2&amp;$C$2&amp;$D$2),INDIRECT(S$5),S$6,サマリ_メンバ!$R$7:$R$446,$E80,サマリ_メンバ!$O$7:$O$446,IF(ISBLANK($F80),"*",$F80)))</f>
        <v>0</v>
      </c>
      <c r="T80" s="111">
        <f ca="1">IF($C$2&amp;$D$2="当月MW","-",SUMIFS(INDIRECT($B$2&amp;$C$2&amp;$D$2),INDIRECT(T$5),T$6,サマリ_メンバ!$R$7:$R$446,$E80,サマリ_メンバ!$O$7:$O$446,IF(ISBLANK($F80),"*",$F80)))</f>
        <v>0</v>
      </c>
      <c r="U80" s="111">
        <f ca="1">IF($C$2&amp;$D$2="当月MW","-",SUMIFS(INDIRECT($B$2&amp;$C$2&amp;$D$2),INDIRECT(U$5),U$6,サマリ_メンバ!$R$7:$R$446,$E80,サマリ_メンバ!$O$7:$O$446,IF(ISBLANK($F80),"*",$F80)))</f>
        <v>0</v>
      </c>
      <c r="V80" s="111">
        <f ca="1">IF($C$2&amp;$D$2="当月MW","-",SUMIFS(INDIRECT($B$2&amp;$C$2&amp;$D$2),INDIRECT(V$5),V$6,サマリ_メンバ!$R$7:$R$446,$E80,サマリ_メンバ!$O$7:$O$446,IF(ISBLANK($F80),"*",$F80)))</f>
        <v>0</v>
      </c>
      <c r="W80" s="111">
        <f ca="1">IF($C$2&amp;$D$2="当月MW","-",SUMIFS(INDIRECT($B$2&amp;$C$2&amp;$D$2),INDIRECT(W$5),W$6,サマリ_メンバ!$R$7:$R$446,$E80,サマリ_メンバ!$O$7:$O$446,IF(ISBLANK($F80),"*",$F80)))</f>
        <v>0</v>
      </c>
      <c r="X80" s="111">
        <f ca="1">IF($C$2&amp;$D$2="当月MW","-",SUMIFS(INDIRECT($B$2&amp;$C$2&amp;$D$2),INDIRECT(X$5),X$6,サマリ_メンバ!$R$7:$R$446,$E80,サマリ_メンバ!$O$7:$O$446,IF(ISBLANK($F80),"*",$F80)))</f>
        <v>0</v>
      </c>
      <c r="Y80" s="111">
        <f ca="1">IF($C$2&amp;$D$2="当月MW","-",SUMIFS(INDIRECT($B$2&amp;$C$2&amp;$D$2),INDIRECT(Y$5),Y$6,サマリ_メンバ!$R$7:$R$446,$E80,サマリ_メンバ!$O$7:$O$446,IF(ISBLANK($F80),"*",$F80)))</f>
        <v>0</v>
      </c>
      <c r="Z80" s="111">
        <f ca="1">IF($C$2&amp;$D$2="当月MW","-",SUMIFS(INDIRECT($B$2&amp;$C$2&amp;$D$2),INDIRECT(Z$5),Z$6,サマリ_メンバ!$R$7:$R$446,$E80,サマリ_メンバ!$O$7:$O$446,IF(ISBLANK($F80),"*",$F80)))</f>
        <v>0</v>
      </c>
      <c r="AA80" s="111">
        <f ca="1">IF($C$2&amp;$D$2="当月MW","-",SUMIFS(INDIRECT($B$2&amp;$C$2&amp;$D$2),INDIRECT(AA$5),AA$6,サマリ_メンバ!$R$7:$R$446,$E80,サマリ_メンバ!$O$7:$O$446,IF(ISBLANK($F80),"*",$F80)))</f>
        <v>0</v>
      </c>
      <c r="AB80" s="116"/>
    </row>
    <row r="81" spans="5:28" outlineLevel="1">
      <c r="E81" s="22" t="s">
        <v>240</v>
      </c>
      <c r="F81" s="131" t="s">
        <v>221</v>
      </c>
      <c r="G81" s="132" t="s">
        <v>305</v>
      </c>
      <c r="H81" s="136">
        <f t="shared" ca="1" si="19"/>
        <v>0</v>
      </c>
      <c r="I81" s="116"/>
      <c r="J81" s="111">
        <f ca="1">IF($C$2&amp;$D$2="当月MW","-",SUMIFS(INDIRECT($B$2&amp;$C$2&amp;$D$2),INDIRECT(J$5),J$6,サマリ_メンバ!$R$7:$R$446,$E81,サマリ_メンバ!$O$7:$O$446,IF(ISBLANK($F81),"*",$F81)))</f>
        <v>0</v>
      </c>
      <c r="K81" s="111">
        <f ca="1">IF($C$2&amp;$D$2="当月MW","-",SUMIFS(INDIRECT($B$2&amp;$C$2&amp;$D$2),INDIRECT(K$5),K$6,サマリ_メンバ!$R$7:$R$446,$E81,サマリ_メンバ!$O$7:$O$446,IF(ISBLANK($F81),"*",$F81)))</f>
        <v>0</v>
      </c>
      <c r="L81" s="111">
        <f ca="1">IF($C$2&amp;$D$2="当月MW","-",SUMIFS(INDIRECT($B$2&amp;$C$2&amp;$D$2),INDIRECT(L$5),L$6,サマリ_メンバ!$R$7:$R$446,$E81,サマリ_メンバ!$O$7:$O$446,IF(ISBLANK($F81),"*",$F81)))</f>
        <v>0</v>
      </c>
      <c r="M81" s="111">
        <f ca="1">IF($C$2&amp;$D$2="当月MW","-",SUMIFS(INDIRECT($B$2&amp;$C$2&amp;$D$2),INDIRECT(M$5),M$6,サマリ_メンバ!$R$7:$R$446,$E81,サマリ_メンバ!$O$7:$O$446,IF(ISBLANK($F81),"*",$F81)))</f>
        <v>0</v>
      </c>
      <c r="N81" s="116"/>
      <c r="O81" s="111">
        <f ca="1">IF($C$2&amp;$D$2="当月MW","-",SUMIFS(INDIRECT($B$2&amp;$C$2&amp;$D$2),INDIRECT(O$5),O$6,サマリ_メンバ!$R$7:$R$446,$E81,サマリ_メンバ!$O$7:$O$446,IF(ISBLANK($F81),"*",$F81)))</f>
        <v>0</v>
      </c>
      <c r="P81" s="111">
        <f ca="1">IF($C$2&amp;$D$2="当月MW","-",SUMIFS(INDIRECT($B$2&amp;$C$2&amp;$D$2),INDIRECT(P$5),P$6,サマリ_メンバ!$R$7:$R$446,$E81,サマリ_メンバ!$O$7:$O$446,IF(ISBLANK($F81),"*",$F81)))</f>
        <v>0</v>
      </c>
      <c r="Q81" s="111">
        <f ca="1">IF($C$2&amp;$D$2="当月MW","-",SUMIFS(INDIRECT($B$2&amp;$C$2&amp;$D$2),INDIRECT(Q$5),Q$6,サマリ_メンバ!$R$7:$R$446,$E81,サマリ_メンバ!$O$7:$O$446,IF(ISBLANK($F81),"*",$F81)))</f>
        <v>0</v>
      </c>
      <c r="R81" s="111">
        <f ca="1">IF($C$2&amp;$D$2="当月MW","-",SUMIFS(INDIRECT($B$2&amp;$C$2&amp;$D$2),INDIRECT(R$5),R$6,サマリ_メンバ!$R$7:$R$446,$E81,サマリ_メンバ!$O$7:$O$446,IF(ISBLANK($F81),"*",$F81)))</f>
        <v>0</v>
      </c>
      <c r="S81" s="111">
        <f ca="1">IF($C$2&amp;$D$2="当月MW","-",SUMIFS(INDIRECT($B$2&amp;$C$2&amp;$D$2),INDIRECT(S$5),S$6,サマリ_メンバ!$R$7:$R$446,$E81,サマリ_メンバ!$O$7:$O$446,IF(ISBLANK($F81),"*",$F81)))</f>
        <v>0</v>
      </c>
      <c r="T81" s="111">
        <f ca="1">IF($C$2&amp;$D$2="当月MW","-",SUMIFS(INDIRECT($B$2&amp;$C$2&amp;$D$2),INDIRECT(T$5),T$6,サマリ_メンバ!$R$7:$R$446,$E81,サマリ_メンバ!$O$7:$O$446,IF(ISBLANK($F81),"*",$F81)))</f>
        <v>0</v>
      </c>
      <c r="U81" s="111">
        <f ca="1">IF($C$2&amp;$D$2="当月MW","-",SUMIFS(INDIRECT($B$2&amp;$C$2&amp;$D$2),INDIRECT(U$5),U$6,サマリ_メンバ!$R$7:$R$446,$E81,サマリ_メンバ!$O$7:$O$446,IF(ISBLANK($F81),"*",$F81)))</f>
        <v>0</v>
      </c>
      <c r="V81" s="111">
        <f ca="1">IF($C$2&amp;$D$2="当月MW","-",SUMIFS(INDIRECT($B$2&amp;$C$2&amp;$D$2),INDIRECT(V$5),V$6,サマリ_メンバ!$R$7:$R$446,$E81,サマリ_メンバ!$O$7:$O$446,IF(ISBLANK($F81),"*",$F81)))</f>
        <v>0</v>
      </c>
      <c r="W81" s="111">
        <f ca="1">IF($C$2&amp;$D$2="当月MW","-",SUMIFS(INDIRECT($B$2&amp;$C$2&amp;$D$2),INDIRECT(W$5),W$6,サマリ_メンバ!$R$7:$R$446,$E81,サマリ_メンバ!$O$7:$O$446,IF(ISBLANK($F81),"*",$F81)))</f>
        <v>0</v>
      </c>
      <c r="X81" s="111">
        <f ca="1">IF($C$2&amp;$D$2="当月MW","-",SUMIFS(INDIRECT($B$2&amp;$C$2&amp;$D$2),INDIRECT(X$5),X$6,サマリ_メンバ!$R$7:$R$446,$E81,サマリ_メンバ!$O$7:$O$446,IF(ISBLANK($F81),"*",$F81)))</f>
        <v>0</v>
      </c>
      <c r="Y81" s="111">
        <f ca="1">IF($C$2&amp;$D$2="当月MW","-",SUMIFS(INDIRECT($B$2&amp;$C$2&amp;$D$2),INDIRECT(Y$5),Y$6,サマリ_メンバ!$R$7:$R$446,$E81,サマリ_メンバ!$O$7:$O$446,IF(ISBLANK($F81),"*",$F81)))</f>
        <v>0</v>
      </c>
      <c r="Z81" s="111">
        <f ca="1">IF($C$2&amp;$D$2="当月MW","-",SUMIFS(INDIRECT($B$2&amp;$C$2&amp;$D$2),INDIRECT(Z$5),Z$6,サマリ_メンバ!$R$7:$R$446,$E81,サマリ_メンバ!$O$7:$O$446,IF(ISBLANK($F81),"*",$F81)))</f>
        <v>0</v>
      </c>
      <c r="AA81" s="111">
        <f ca="1">IF($C$2&amp;$D$2="当月MW","-",SUMIFS(INDIRECT($B$2&amp;$C$2&amp;$D$2),INDIRECT(AA$5),AA$6,サマリ_メンバ!$R$7:$R$446,$E81,サマリ_メンバ!$O$7:$O$446,IF(ISBLANK($F81),"*",$F81)))</f>
        <v>0</v>
      </c>
      <c r="AB81" s="116"/>
    </row>
    <row r="82" spans="5:28" outlineLevel="1">
      <c r="E82" s="22" t="s">
        <v>241</v>
      </c>
      <c r="F82" s="131" t="s">
        <v>221</v>
      </c>
      <c r="G82" s="132" t="s">
        <v>305</v>
      </c>
      <c r="H82" s="136">
        <f t="shared" ca="1" si="19"/>
        <v>0</v>
      </c>
      <c r="I82" s="116"/>
      <c r="J82" s="111">
        <f ca="1">IF($C$2&amp;$D$2="当月MW","-",SUMIFS(INDIRECT($B$2&amp;$C$2&amp;$D$2),INDIRECT(J$5),J$6,サマリ_メンバ!$R$7:$R$446,$E82,サマリ_メンバ!$O$7:$O$446,IF(ISBLANK($F82),"*",$F82)))</f>
        <v>0</v>
      </c>
      <c r="K82" s="111">
        <f ca="1">IF($C$2&amp;$D$2="当月MW","-",SUMIFS(INDIRECT($B$2&amp;$C$2&amp;$D$2),INDIRECT(K$5),K$6,サマリ_メンバ!$R$7:$R$446,$E82,サマリ_メンバ!$O$7:$O$446,IF(ISBLANK($F82),"*",$F82)))</f>
        <v>0</v>
      </c>
      <c r="L82" s="111">
        <f ca="1">IF($C$2&amp;$D$2="当月MW","-",SUMIFS(INDIRECT($B$2&amp;$C$2&amp;$D$2),INDIRECT(L$5),L$6,サマリ_メンバ!$R$7:$R$446,$E82,サマリ_メンバ!$O$7:$O$446,IF(ISBLANK($F82),"*",$F82)))</f>
        <v>0</v>
      </c>
      <c r="M82" s="111">
        <f ca="1">IF($C$2&amp;$D$2="当月MW","-",SUMIFS(INDIRECT($B$2&amp;$C$2&amp;$D$2),INDIRECT(M$5),M$6,サマリ_メンバ!$R$7:$R$446,$E82,サマリ_メンバ!$O$7:$O$446,IF(ISBLANK($F82),"*",$F82)))</f>
        <v>0</v>
      </c>
      <c r="N82" s="116"/>
      <c r="O82" s="111">
        <f ca="1">IF($C$2&amp;$D$2="当月MW","-",SUMIFS(INDIRECT($B$2&amp;$C$2&amp;$D$2),INDIRECT(O$5),O$6,サマリ_メンバ!$R$7:$R$446,$E82,サマリ_メンバ!$O$7:$O$446,IF(ISBLANK($F82),"*",$F82)))</f>
        <v>0</v>
      </c>
      <c r="P82" s="111">
        <f ca="1">IF($C$2&amp;$D$2="当月MW","-",SUMIFS(INDIRECT($B$2&amp;$C$2&amp;$D$2),INDIRECT(P$5),P$6,サマリ_メンバ!$R$7:$R$446,$E82,サマリ_メンバ!$O$7:$O$446,IF(ISBLANK($F82),"*",$F82)))</f>
        <v>0</v>
      </c>
      <c r="Q82" s="111">
        <f ca="1">IF($C$2&amp;$D$2="当月MW","-",SUMIFS(INDIRECT($B$2&amp;$C$2&amp;$D$2),INDIRECT(Q$5),Q$6,サマリ_メンバ!$R$7:$R$446,$E82,サマリ_メンバ!$O$7:$O$446,IF(ISBLANK($F82),"*",$F82)))</f>
        <v>0</v>
      </c>
      <c r="R82" s="111">
        <f ca="1">IF($C$2&amp;$D$2="当月MW","-",SUMIFS(INDIRECT($B$2&amp;$C$2&amp;$D$2),INDIRECT(R$5),R$6,サマリ_メンバ!$R$7:$R$446,$E82,サマリ_メンバ!$O$7:$O$446,IF(ISBLANK($F82),"*",$F82)))</f>
        <v>0</v>
      </c>
      <c r="S82" s="111">
        <f ca="1">IF($C$2&amp;$D$2="当月MW","-",SUMIFS(INDIRECT($B$2&amp;$C$2&amp;$D$2),INDIRECT(S$5),S$6,サマリ_メンバ!$R$7:$R$446,$E82,サマリ_メンバ!$O$7:$O$446,IF(ISBLANK($F82),"*",$F82)))</f>
        <v>0</v>
      </c>
      <c r="T82" s="111">
        <f ca="1">IF($C$2&amp;$D$2="当月MW","-",SUMIFS(INDIRECT($B$2&amp;$C$2&amp;$D$2),INDIRECT(T$5),T$6,サマリ_メンバ!$R$7:$R$446,$E82,サマリ_メンバ!$O$7:$O$446,IF(ISBLANK($F82),"*",$F82)))</f>
        <v>0</v>
      </c>
      <c r="U82" s="111">
        <f ca="1">IF($C$2&amp;$D$2="当月MW","-",SUMIFS(INDIRECT($B$2&amp;$C$2&amp;$D$2),INDIRECT(U$5),U$6,サマリ_メンバ!$R$7:$R$446,$E82,サマリ_メンバ!$O$7:$O$446,IF(ISBLANK($F82),"*",$F82)))</f>
        <v>0</v>
      </c>
      <c r="V82" s="111">
        <f ca="1">IF($C$2&amp;$D$2="当月MW","-",SUMIFS(INDIRECT($B$2&amp;$C$2&amp;$D$2),INDIRECT(V$5),V$6,サマリ_メンバ!$R$7:$R$446,$E82,サマリ_メンバ!$O$7:$O$446,IF(ISBLANK($F82),"*",$F82)))</f>
        <v>0</v>
      </c>
      <c r="W82" s="111">
        <f ca="1">IF($C$2&amp;$D$2="当月MW","-",SUMIFS(INDIRECT($B$2&amp;$C$2&amp;$D$2),INDIRECT(W$5),W$6,サマリ_メンバ!$R$7:$R$446,$E82,サマリ_メンバ!$O$7:$O$446,IF(ISBLANK($F82),"*",$F82)))</f>
        <v>0</v>
      </c>
      <c r="X82" s="111">
        <f ca="1">IF($C$2&amp;$D$2="当月MW","-",SUMIFS(INDIRECT($B$2&amp;$C$2&amp;$D$2),INDIRECT(X$5),X$6,サマリ_メンバ!$R$7:$R$446,$E82,サマリ_メンバ!$O$7:$O$446,IF(ISBLANK($F82),"*",$F82)))</f>
        <v>0</v>
      </c>
      <c r="Y82" s="111">
        <f ca="1">IF($C$2&amp;$D$2="当月MW","-",SUMIFS(INDIRECT($B$2&amp;$C$2&amp;$D$2),INDIRECT(Y$5),Y$6,サマリ_メンバ!$R$7:$R$446,$E82,サマリ_メンバ!$O$7:$O$446,IF(ISBLANK($F82),"*",$F82)))</f>
        <v>0</v>
      </c>
      <c r="Z82" s="111">
        <f ca="1">IF($C$2&amp;$D$2="当月MW","-",SUMIFS(INDIRECT($B$2&amp;$C$2&amp;$D$2),INDIRECT(Z$5),Z$6,サマリ_メンバ!$R$7:$R$446,$E82,サマリ_メンバ!$O$7:$O$446,IF(ISBLANK($F82),"*",$F82)))</f>
        <v>0</v>
      </c>
      <c r="AA82" s="111">
        <f ca="1">IF($C$2&amp;$D$2="当月MW","-",SUMIFS(INDIRECT($B$2&amp;$C$2&amp;$D$2),INDIRECT(AA$5),AA$6,サマリ_メンバ!$R$7:$R$446,$E82,サマリ_メンバ!$O$7:$O$446,IF(ISBLANK($F82),"*",$F82)))</f>
        <v>0</v>
      </c>
      <c r="AB82" s="116"/>
    </row>
    <row r="83" spans="5:28" outlineLevel="1">
      <c r="E83" s="22" t="s">
        <v>242</v>
      </c>
      <c r="F83" s="131" t="s">
        <v>221</v>
      </c>
      <c r="G83" s="132" t="s">
        <v>305</v>
      </c>
      <c r="H83" s="136">
        <f t="shared" ca="1" si="19"/>
        <v>0</v>
      </c>
      <c r="I83" s="116"/>
      <c r="J83" s="111">
        <f ca="1">IF($C$2&amp;$D$2="当月MW","-",SUMIFS(INDIRECT($B$2&amp;$C$2&amp;$D$2),INDIRECT(J$5),J$6,サマリ_メンバ!$R$7:$R$446,$E83,サマリ_メンバ!$O$7:$O$446,IF(ISBLANK($F83),"*",$F83)))</f>
        <v>0</v>
      </c>
      <c r="K83" s="111">
        <f ca="1">IF($C$2&amp;$D$2="当月MW","-",SUMIFS(INDIRECT($B$2&amp;$C$2&amp;$D$2),INDIRECT(K$5),K$6,サマリ_メンバ!$R$7:$R$446,$E83,サマリ_メンバ!$O$7:$O$446,IF(ISBLANK($F83),"*",$F83)))</f>
        <v>0</v>
      </c>
      <c r="L83" s="111">
        <f ca="1">IF($C$2&amp;$D$2="当月MW","-",SUMIFS(INDIRECT($B$2&amp;$C$2&amp;$D$2),INDIRECT(L$5),L$6,サマリ_メンバ!$R$7:$R$446,$E83,サマリ_メンバ!$O$7:$O$446,IF(ISBLANK($F83),"*",$F83)))</f>
        <v>0</v>
      </c>
      <c r="M83" s="111">
        <f ca="1">IF($C$2&amp;$D$2="当月MW","-",SUMIFS(INDIRECT($B$2&amp;$C$2&amp;$D$2),INDIRECT(M$5),M$6,サマリ_メンバ!$R$7:$R$446,$E83,サマリ_メンバ!$O$7:$O$446,IF(ISBLANK($F83),"*",$F83)))</f>
        <v>0</v>
      </c>
      <c r="N83" s="116"/>
      <c r="O83" s="111">
        <f ca="1">IF($C$2&amp;$D$2="当月MW","-",SUMIFS(INDIRECT($B$2&amp;$C$2&amp;$D$2),INDIRECT(O$5),O$6,サマリ_メンバ!$R$7:$R$446,$E83,サマリ_メンバ!$O$7:$O$446,IF(ISBLANK($F83),"*",$F83)))</f>
        <v>0</v>
      </c>
      <c r="P83" s="111">
        <f ca="1">IF($C$2&amp;$D$2="当月MW","-",SUMIFS(INDIRECT($B$2&amp;$C$2&amp;$D$2),INDIRECT(P$5),P$6,サマリ_メンバ!$R$7:$R$446,$E83,サマリ_メンバ!$O$7:$O$446,IF(ISBLANK($F83),"*",$F83)))</f>
        <v>0</v>
      </c>
      <c r="Q83" s="111">
        <f ca="1">IF($C$2&amp;$D$2="当月MW","-",SUMIFS(INDIRECT($B$2&amp;$C$2&amp;$D$2),INDIRECT(Q$5),Q$6,サマリ_メンバ!$R$7:$R$446,$E83,サマリ_メンバ!$O$7:$O$446,IF(ISBLANK($F83),"*",$F83)))</f>
        <v>0</v>
      </c>
      <c r="R83" s="111">
        <f ca="1">IF($C$2&amp;$D$2="当月MW","-",SUMIFS(INDIRECT($B$2&amp;$C$2&amp;$D$2),INDIRECT(R$5),R$6,サマリ_メンバ!$R$7:$R$446,$E83,サマリ_メンバ!$O$7:$O$446,IF(ISBLANK($F83),"*",$F83)))</f>
        <v>0</v>
      </c>
      <c r="S83" s="111">
        <f ca="1">IF($C$2&amp;$D$2="当月MW","-",SUMIFS(INDIRECT($B$2&amp;$C$2&amp;$D$2),INDIRECT(S$5),S$6,サマリ_メンバ!$R$7:$R$446,$E83,サマリ_メンバ!$O$7:$O$446,IF(ISBLANK($F83),"*",$F83)))</f>
        <v>0</v>
      </c>
      <c r="T83" s="111">
        <f ca="1">IF($C$2&amp;$D$2="当月MW","-",SUMIFS(INDIRECT($B$2&amp;$C$2&amp;$D$2),INDIRECT(T$5),T$6,サマリ_メンバ!$R$7:$R$446,$E83,サマリ_メンバ!$O$7:$O$446,IF(ISBLANK($F83),"*",$F83)))</f>
        <v>0</v>
      </c>
      <c r="U83" s="111">
        <f ca="1">IF($C$2&amp;$D$2="当月MW","-",SUMIFS(INDIRECT($B$2&amp;$C$2&amp;$D$2),INDIRECT(U$5),U$6,サマリ_メンバ!$R$7:$R$446,$E83,サマリ_メンバ!$O$7:$O$446,IF(ISBLANK($F83),"*",$F83)))</f>
        <v>0</v>
      </c>
      <c r="V83" s="111">
        <f ca="1">IF($C$2&amp;$D$2="当月MW","-",SUMIFS(INDIRECT($B$2&amp;$C$2&amp;$D$2),INDIRECT(V$5),V$6,サマリ_メンバ!$R$7:$R$446,$E83,サマリ_メンバ!$O$7:$O$446,IF(ISBLANK($F83),"*",$F83)))</f>
        <v>0</v>
      </c>
      <c r="W83" s="111">
        <f ca="1">IF($C$2&amp;$D$2="当月MW","-",SUMIFS(INDIRECT($B$2&amp;$C$2&amp;$D$2),INDIRECT(W$5),W$6,サマリ_メンバ!$R$7:$R$446,$E83,サマリ_メンバ!$O$7:$O$446,IF(ISBLANK($F83),"*",$F83)))</f>
        <v>0</v>
      </c>
      <c r="X83" s="111">
        <f ca="1">IF($C$2&amp;$D$2="当月MW","-",SUMIFS(INDIRECT($B$2&amp;$C$2&amp;$D$2),INDIRECT(X$5),X$6,サマリ_メンバ!$R$7:$R$446,$E83,サマリ_メンバ!$O$7:$O$446,IF(ISBLANK($F83),"*",$F83)))</f>
        <v>0</v>
      </c>
      <c r="Y83" s="111">
        <f ca="1">IF($C$2&amp;$D$2="当月MW","-",SUMIFS(INDIRECT($B$2&amp;$C$2&amp;$D$2),INDIRECT(Y$5),Y$6,サマリ_メンバ!$R$7:$R$446,$E83,サマリ_メンバ!$O$7:$O$446,IF(ISBLANK($F83),"*",$F83)))</f>
        <v>0</v>
      </c>
      <c r="Z83" s="111">
        <f ca="1">IF($C$2&amp;$D$2="当月MW","-",SUMIFS(INDIRECT($B$2&amp;$C$2&amp;$D$2),INDIRECT(Z$5),Z$6,サマリ_メンバ!$R$7:$R$446,$E83,サマリ_メンバ!$O$7:$O$446,IF(ISBLANK($F83),"*",$F83)))</f>
        <v>0</v>
      </c>
      <c r="AA83" s="111">
        <f ca="1">IF($C$2&amp;$D$2="当月MW","-",SUMIFS(INDIRECT($B$2&amp;$C$2&amp;$D$2),INDIRECT(AA$5),AA$6,サマリ_メンバ!$R$7:$R$446,$E83,サマリ_メンバ!$O$7:$O$446,IF(ISBLANK($F83),"*",$F83)))</f>
        <v>0</v>
      </c>
      <c r="AB83" s="116"/>
    </row>
    <row r="84" spans="5:28" outlineLevel="1">
      <c r="E84" s="22" t="s">
        <v>243</v>
      </c>
      <c r="F84" s="131" t="s">
        <v>221</v>
      </c>
      <c r="G84" s="132" t="s">
        <v>473</v>
      </c>
      <c r="H84" s="136">
        <f t="shared" ca="1" si="19"/>
        <v>0</v>
      </c>
      <c r="I84" s="116"/>
      <c r="J84" s="111">
        <f ca="1">IF($C$2&amp;$D$2="当月MW","-",SUMIFS(INDIRECT($B$2&amp;$C$2&amp;$D$2),INDIRECT(J$5),J$6,サマリ_メンバ!$R$7:$R$446,$E84,サマリ_メンバ!$O$7:$O$446,IF(ISBLANK($F84),"*",$F84)))</f>
        <v>0</v>
      </c>
      <c r="K84" s="111">
        <f ca="1">IF($C$2&amp;$D$2="当月MW","-",SUMIFS(INDIRECT($B$2&amp;$C$2&amp;$D$2),INDIRECT(K$5),K$6,サマリ_メンバ!$R$7:$R$446,$E84,サマリ_メンバ!$O$7:$O$446,IF(ISBLANK($F84),"*",$F84)))</f>
        <v>0</v>
      </c>
      <c r="L84" s="111">
        <f ca="1">IF($C$2&amp;$D$2="当月MW","-",SUMIFS(INDIRECT($B$2&amp;$C$2&amp;$D$2),INDIRECT(L$5),L$6,サマリ_メンバ!$R$7:$R$446,$E84,サマリ_メンバ!$O$7:$O$446,IF(ISBLANK($F84),"*",$F84)))</f>
        <v>0</v>
      </c>
      <c r="M84" s="111">
        <f ca="1">IF($C$2&amp;$D$2="当月MW","-",SUMIFS(INDIRECT($B$2&amp;$C$2&amp;$D$2),INDIRECT(M$5),M$6,サマリ_メンバ!$R$7:$R$446,$E84,サマリ_メンバ!$O$7:$O$446,IF(ISBLANK($F84),"*",$F84)))</f>
        <v>0</v>
      </c>
      <c r="N84" s="116"/>
      <c r="O84" s="111">
        <f ca="1">IF($C$2&amp;$D$2="当月MW","-",SUMIFS(INDIRECT($B$2&amp;$C$2&amp;$D$2),INDIRECT(O$5),O$6,サマリ_メンバ!$R$7:$R$446,$E84,サマリ_メンバ!$O$7:$O$446,IF(ISBLANK($F84),"*",$F84)))</f>
        <v>0</v>
      </c>
      <c r="P84" s="111">
        <f ca="1">IF($C$2&amp;$D$2="当月MW","-",SUMIFS(INDIRECT($B$2&amp;$C$2&amp;$D$2),INDIRECT(P$5),P$6,サマリ_メンバ!$R$7:$R$446,$E84,サマリ_メンバ!$O$7:$O$446,IF(ISBLANK($F84),"*",$F84)))</f>
        <v>0</v>
      </c>
      <c r="Q84" s="111">
        <f ca="1">IF($C$2&amp;$D$2="当月MW","-",SUMIFS(INDIRECT($B$2&amp;$C$2&amp;$D$2),INDIRECT(Q$5),Q$6,サマリ_メンバ!$R$7:$R$446,$E84,サマリ_メンバ!$O$7:$O$446,IF(ISBLANK($F84),"*",$F84)))</f>
        <v>0</v>
      </c>
      <c r="R84" s="111">
        <f ca="1">IF($C$2&amp;$D$2="当月MW","-",SUMIFS(INDIRECT($B$2&amp;$C$2&amp;$D$2),INDIRECT(R$5),R$6,サマリ_メンバ!$R$7:$R$446,$E84,サマリ_メンバ!$O$7:$O$446,IF(ISBLANK($F84),"*",$F84)))</f>
        <v>0</v>
      </c>
      <c r="S84" s="111">
        <f ca="1">IF($C$2&amp;$D$2="当月MW","-",SUMIFS(INDIRECT($B$2&amp;$C$2&amp;$D$2),INDIRECT(S$5),S$6,サマリ_メンバ!$R$7:$R$446,$E84,サマリ_メンバ!$O$7:$O$446,IF(ISBLANK($F84),"*",$F84)))</f>
        <v>0</v>
      </c>
      <c r="T84" s="111">
        <f ca="1">IF($C$2&amp;$D$2="当月MW","-",SUMIFS(INDIRECT($B$2&amp;$C$2&amp;$D$2),INDIRECT(T$5),T$6,サマリ_メンバ!$R$7:$R$446,$E84,サマリ_メンバ!$O$7:$O$446,IF(ISBLANK($F84),"*",$F84)))</f>
        <v>0</v>
      </c>
      <c r="U84" s="111">
        <f ca="1">IF($C$2&amp;$D$2="当月MW","-",SUMIFS(INDIRECT($B$2&amp;$C$2&amp;$D$2),INDIRECT(U$5),U$6,サマリ_メンバ!$R$7:$R$446,$E84,サマリ_メンバ!$O$7:$O$446,IF(ISBLANK($F84),"*",$F84)))</f>
        <v>0</v>
      </c>
      <c r="V84" s="111">
        <f ca="1">IF($C$2&amp;$D$2="当月MW","-",SUMIFS(INDIRECT($B$2&amp;$C$2&amp;$D$2),INDIRECT(V$5),V$6,サマリ_メンバ!$R$7:$R$446,$E84,サマリ_メンバ!$O$7:$O$446,IF(ISBLANK($F84),"*",$F84)))</f>
        <v>0</v>
      </c>
      <c r="W84" s="111">
        <f ca="1">IF($C$2&amp;$D$2="当月MW","-",SUMIFS(INDIRECT($B$2&amp;$C$2&amp;$D$2),INDIRECT(W$5),W$6,サマリ_メンバ!$R$7:$R$446,$E84,サマリ_メンバ!$O$7:$O$446,IF(ISBLANK($F84),"*",$F84)))</f>
        <v>0</v>
      </c>
      <c r="X84" s="111">
        <f ca="1">IF($C$2&amp;$D$2="当月MW","-",SUMIFS(INDIRECT($B$2&amp;$C$2&amp;$D$2),INDIRECT(X$5),X$6,サマリ_メンバ!$R$7:$R$446,$E84,サマリ_メンバ!$O$7:$O$446,IF(ISBLANK($F84),"*",$F84)))</f>
        <v>0</v>
      </c>
      <c r="Y84" s="111">
        <f ca="1">IF($C$2&amp;$D$2="当月MW","-",SUMIFS(INDIRECT($B$2&amp;$C$2&amp;$D$2),INDIRECT(Y$5),Y$6,サマリ_メンバ!$R$7:$R$446,$E84,サマリ_メンバ!$O$7:$O$446,IF(ISBLANK($F84),"*",$F84)))</f>
        <v>0</v>
      </c>
      <c r="Z84" s="111">
        <f ca="1">IF($C$2&amp;$D$2="当月MW","-",SUMIFS(INDIRECT($B$2&amp;$C$2&amp;$D$2),INDIRECT(Z$5),Z$6,サマリ_メンバ!$R$7:$R$446,$E84,サマリ_メンバ!$O$7:$O$446,IF(ISBLANK($F84),"*",$F84)))</f>
        <v>0</v>
      </c>
      <c r="AA84" s="111">
        <f ca="1">IF($C$2&amp;$D$2="当月MW","-",SUMIFS(INDIRECT($B$2&amp;$C$2&amp;$D$2),INDIRECT(AA$5),AA$6,サマリ_メンバ!$R$7:$R$446,$E84,サマリ_メンバ!$O$7:$O$446,IF(ISBLANK($F84),"*",$F84)))</f>
        <v>0</v>
      </c>
      <c r="AB84" s="116"/>
    </row>
    <row r="85" spans="5:28" outlineLevel="1">
      <c r="E85" s="22" t="s">
        <v>244</v>
      </c>
      <c r="F85" s="131" t="s">
        <v>221</v>
      </c>
      <c r="G85" s="132" t="s">
        <v>305</v>
      </c>
      <c r="H85" s="136">
        <f t="shared" ca="1" si="19"/>
        <v>0</v>
      </c>
      <c r="I85" s="116"/>
      <c r="J85" s="111">
        <f ca="1">IF($C$2&amp;$D$2="当月MW","-",SUMIFS(INDIRECT($B$2&amp;$C$2&amp;$D$2),INDIRECT(J$5),J$6,サマリ_メンバ!$R$7:$R$446,$E85,サマリ_メンバ!$O$7:$O$446,IF(ISBLANK($F85),"*",$F85)))</f>
        <v>0</v>
      </c>
      <c r="K85" s="111">
        <f ca="1">IF($C$2&amp;$D$2="当月MW","-",SUMIFS(INDIRECT($B$2&amp;$C$2&amp;$D$2),INDIRECT(K$5),K$6,サマリ_メンバ!$R$7:$R$446,$E85,サマリ_メンバ!$O$7:$O$446,IF(ISBLANK($F85),"*",$F85)))</f>
        <v>0</v>
      </c>
      <c r="L85" s="111">
        <f ca="1">IF($C$2&amp;$D$2="当月MW","-",SUMIFS(INDIRECT($B$2&amp;$C$2&amp;$D$2),INDIRECT(L$5),L$6,サマリ_メンバ!$R$7:$R$446,$E85,サマリ_メンバ!$O$7:$O$446,IF(ISBLANK($F85),"*",$F85)))</f>
        <v>0</v>
      </c>
      <c r="M85" s="111">
        <f ca="1">IF($C$2&amp;$D$2="当月MW","-",SUMIFS(INDIRECT($B$2&amp;$C$2&amp;$D$2),INDIRECT(M$5),M$6,サマリ_メンバ!$R$7:$R$446,$E85,サマリ_メンバ!$O$7:$O$446,IF(ISBLANK($F85),"*",$F85)))</f>
        <v>0</v>
      </c>
      <c r="N85" s="116"/>
      <c r="O85" s="111">
        <f ca="1">IF($C$2&amp;$D$2="当月MW","-",SUMIFS(INDIRECT($B$2&amp;$C$2&amp;$D$2),INDIRECT(O$5),O$6,サマリ_メンバ!$R$7:$R$446,$E85,サマリ_メンバ!$O$7:$O$446,IF(ISBLANK($F85),"*",$F85)))</f>
        <v>0</v>
      </c>
      <c r="P85" s="111">
        <f ca="1">IF($C$2&amp;$D$2="当月MW","-",SUMIFS(INDIRECT($B$2&amp;$C$2&amp;$D$2),INDIRECT(P$5),P$6,サマリ_メンバ!$R$7:$R$446,$E85,サマリ_メンバ!$O$7:$O$446,IF(ISBLANK($F85),"*",$F85)))</f>
        <v>0</v>
      </c>
      <c r="Q85" s="111">
        <f ca="1">IF($C$2&amp;$D$2="当月MW","-",SUMIFS(INDIRECT($B$2&amp;$C$2&amp;$D$2),INDIRECT(Q$5),Q$6,サマリ_メンバ!$R$7:$R$446,$E85,サマリ_メンバ!$O$7:$O$446,IF(ISBLANK($F85),"*",$F85)))</f>
        <v>0</v>
      </c>
      <c r="R85" s="111">
        <f ca="1">IF($C$2&amp;$D$2="当月MW","-",SUMIFS(INDIRECT($B$2&amp;$C$2&amp;$D$2),INDIRECT(R$5),R$6,サマリ_メンバ!$R$7:$R$446,$E85,サマリ_メンバ!$O$7:$O$446,IF(ISBLANK($F85),"*",$F85)))</f>
        <v>0</v>
      </c>
      <c r="S85" s="111">
        <f ca="1">IF($C$2&amp;$D$2="当月MW","-",SUMIFS(INDIRECT($B$2&amp;$C$2&amp;$D$2),INDIRECT(S$5),S$6,サマリ_メンバ!$R$7:$R$446,$E85,サマリ_メンバ!$O$7:$O$446,IF(ISBLANK($F85),"*",$F85)))</f>
        <v>0</v>
      </c>
      <c r="T85" s="111">
        <f ca="1">IF($C$2&amp;$D$2="当月MW","-",SUMIFS(INDIRECT($B$2&amp;$C$2&amp;$D$2),INDIRECT(T$5),T$6,サマリ_メンバ!$R$7:$R$446,$E85,サマリ_メンバ!$O$7:$O$446,IF(ISBLANK($F85),"*",$F85)))</f>
        <v>0</v>
      </c>
      <c r="U85" s="111">
        <f ca="1">IF($C$2&amp;$D$2="当月MW","-",SUMIFS(INDIRECT($B$2&amp;$C$2&amp;$D$2),INDIRECT(U$5),U$6,サマリ_メンバ!$R$7:$R$446,$E85,サマリ_メンバ!$O$7:$O$446,IF(ISBLANK($F85),"*",$F85)))</f>
        <v>0</v>
      </c>
      <c r="V85" s="111">
        <f ca="1">IF($C$2&amp;$D$2="当月MW","-",SUMIFS(INDIRECT($B$2&amp;$C$2&amp;$D$2),INDIRECT(V$5),V$6,サマリ_メンバ!$R$7:$R$446,$E85,サマリ_メンバ!$O$7:$O$446,IF(ISBLANK($F85),"*",$F85)))</f>
        <v>0</v>
      </c>
      <c r="W85" s="111">
        <f ca="1">IF($C$2&amp;$D$2="当月MW","-",SUMIFS(INDIRECT($B$2&amp;$C$2&amp;$D$2),INDIRECT(W$5),W$6,サマリ_メンバ!$R$7:$R$446,$E85,サマリ_メンバ!$O$7:$O$446,IF(ISBLANK($F85),"*",$F85)))</f>
        <v>0</v>
      </c>
      <c r="X85" s="111">
        <f ca="1">IF($C$2&amp;$D$2="当月MW","-",SUMIFS(INDIRECT($B$2&amp;$C$2&amp;$D$2),INDIRECT(X$5),X$6,サマリ_メンバ!$R$7:$R$446,$E85,サマリ_メンバ!$O$7:$O$446,IF(ISBLANK($F85),"*",$F85)))</f>
        <v>0</v>
      </c>
      <c r="Y85" s="111">
        <f ca="1">IF($C$2&amp;$D$2="当月MW","-",SUMIFS(INDIRECT($B$2&amp;$C$2&amp;$D$2),INDIRECT(Y$5),Y$6,サマリ_メンバ!$R$7:$R$446,$E85,サマリ_メンバ!$O$7:$O$446,IF(ISBLANK($F85),"*",$F85)))</f>
        <v>0</v>
      </c>
      <c r="Z85" s="111">
        <f ca="1">IF($C$2&amp;$D$2="当月MW","-",SUMIFS(INDIRECT($B$2&amp;$C$2&amp;$D$2),INDIRECT(Z$5),Z$6,サマリ_メンバ!$R$7:$R$446,$E85,サマリ_メンバ!$O$7:$O$446,IF(ISBLANK($F85),"*",$F85)))</f>
        <v>0</v>
      </c>
      <c r="AA85" s="111">
        <f ca="1">IF($C$2&amp;$D$2="当月MW","-",SUMIFS(INDIRECT($B$2&amp;$C$2&amp;$D$2),INDIRECT(AA$5),AA$6,サマリ_メンバ!$R$7:$R$446,$E85,サマリ_メンバ!$O$7:$O$446,IF(ISBLANK($F85),"*",$F85)))</f>
        <v>0</v>
      </c>
      <c r="AB85" s="116"/>
    </row>
    <row r="86" spans="5:28" outlineLevel="1">
      <c r="E86" s="22" t="s">
        <v>245</v>
      </c>
      <c r="F86" s="131" t="s">
        <v>221</v>
      </c>
      <c r="G86" s="132" t="s">
        <v>305</v>
      </c>
      <c r="H86" s="136">
        <f t="shared" ca="1" si="19"/>
        <v>0</v>
      </c>
      <c r="I86" s="116"/>
      <c r="J86" s="111">
        <f ca="1">IF($C$2&amp;$D$2="当月MW","-",SUMIFS(INDIRECT($B$2&amp;$C$2&amp;$D$2),INDIRECT(J$5),J$6,サマリ_メンバ!$R$7:$R$446,$E86,サマリ_メンバ!$O$7:$O$446,IF(ISBLANK($F86),"*",$F86)))</f>
        <v>0</v>
      </c>
      <c r="K86" s="111">
        <f ca="1">IF($C$2&amp;$D$2="当月MW","-",SUMIFS(INDIRECT($B$2&amp;$C$2&amp;$D$2),INDIRECT(K$5),K$6,サマリ_メンバ!$R$7:$R$446,$E86,サマリ_メンバ!$O$7:$O$446,IF(ISBLANK($F86),"*",$F86)))</f>
        <v>0</v>
      </c>
      <c r="L86" s="111">
        <f ca="1">IF($C$2&amp;$D$2="当月MW","-",SUMIFS(INDIRECT($B$2&amp;$C$2&amp;$D$2),INDIRECT(L$5),L$6,サマリ_メンバ!$R$7:$R$446,$E86,サマリ_メンバ!$O$7:$O$446,IF(ISBLANK($F86),"*",$F86)))</f>
        <v>0</v>
      </c>
      <c r="M86" s="111">
        <f ca="1">IF($C$2&amp;$D$2="当月MW","-",SUMIFS(INDIRECT($B$2&amp;$C$2&amp;$D$2),INDIRECT(M$5),M$6,サマリ_メンバ!$R$7:$R$446,$E86,サマリ_メンバ!$O$7:$O$446,IF(ISBLANK($F86),"*",$F86)))</f>
        <v>0</v>
      </c>
      <c r="N86" s="116"/>
      <c r="O86" s="111">
        <f ca="1">IF($C$2&amp;$D$2="当月MW","-",SUMIFS(INDIRECT($B$2&amp;$C$2&amp;$D$2),INDIRECT(O$5),O$6,サマリ_メンバ!$R$7:$R$446,$E86,サマリ_メンバ!$O$7:$O$446,IF(ISBLANK($F86),"*",$F86)))</f>
        <v>0</v>
      </c>
      <c r="P86" s="111">
        <f ca="1">IF($C$2&amp;$D$2="当月MW","-",SUMIFS(INDIRECT($B$2&amp;$C$2&amp;$D$2),INDIRECT(P$5),P$6,サマリ_メンバ!$R$7:$R$446,$E86,サマリ_メンバ!$O$7:$O$446,IF(ISBLANK($F86),"*",$F86)))</f>
        <v>0</v>
      </c>
      <c r="Q86" s="111">
        <f ca="1">IF($C$2&amp;$D$2="当月MW","-",SUMIFS(INDIRECT($B$2&amp;$C$2&amp;$D$2),INDIRECT(Q$5),Q$6,サマリ_メンバ!$R$7:$R$446,$E86,サマリ_メンバ!$O$7:$O$446,IF(ISBLANK($F86),"*",$F86)))</f>
        <v>0</v>
      </c>
      <c r="R86" s="111">
        <f ca="1">IF($C$2&amp;$D$2="当月MW","-",SUMIFS(INDIRECT($B$2&amp;$C$2&amp;$D$2),INDIRECT(R$5),R$6,サマリ_メンバ!$R$7:$R$446,$E86,サマリ_メンバ!$O$7:$O$446,IF(ISBLANK($F86),"*",$F86)))</f>
        <v>0</v>
      </c>
      <c r="S86" s="111">
        <f ca="1">IF($C$2&amp;$D$2="当月MW","-",SUMIFS(INDIRECT($B$2&amp;$C$2&amp;$D$2),INDIRECT(S$5),S$6,サマリ_メンバ!$R$7:$R$446,$E86,サマリ_メンバ!$O$7:$O$446,IF(ISBLANK($F86),"*",$F86)))</f>
        <v>0</v>
      </c>
      <c r="T86" s="111">
        <f ca="1">IF($C$2&amp;$D$2="当月MW","-",SUMIFS(INDIRECT($B$2&amp;$C$2&amp;$D$2),INDIRECT(T$5),T$6,サマリ_メンバ!$R$7:$R$446,$E86,サマリ_メンバ!$O$7:$O$446,IF(ISBLANK($F86),"*",$F86)))</f>
        <v>0</v>
      </c>
      <c r="U86" s="111">
        <f ca="1">IF($C$2&amp;$D$2="当月MW","-",SUMIFS(INDIRECT($B$2&amp;$C$2&amp;$D$2),INDIRECT(U$5),U$6,サマリ_メンバ!$R$7:$R$446,$E86,サマリ_メンバ!$O$7:$O$446,IF(ISBLANK($F86),"*",$F86)))</f>
        <v>0</v>
      </c>
      <c r="V86" s="111">
        <f ca="1">IF($C$2&amp;$D$2="当月MW","-",SUMIFS(INDIRECT($B$2&amp;$C$2&amp;$D$2),INDIRECT(V$5),V$6,サマリ_メンバ!$R$7:$R$446,$E86,サマリ_メンバ!$O$7:$O$446,IF(ISBLANK($F86),"*",$F86)))</f>
        <v>0</v>
      </c>
      <c r="W86" s="111">
        <f ca="1">IF($C$2&amp;$D$2="当月MW","-",SUMIFS(INDIRECT($B$2&amp;$C$2&amp;$D$2),INDIRECT(W$5),W$6,サマリ_メンバ!$R$7:$R$446,$E86,サマリ_メンバ!$O$7:$O$446,IF(ISBLANK($F86),"*",$F86)))</f>
        <v>0</v>
      </c>
      <c r="X86" s="111">
        <f ca="1">IF($C$2&amp;$D$2="当月MW","-",SUMIFS(INDIRECT($B$2&amp;$C$2&amp;$D$2),INDIRECT(X$5),X$6,サマリ_メンバ!$R$7:$R$446,$E86,サマリ_メンバ!$O$7:$O$446,IF(ISBLANK($F86),"*",$F86)))</f>
        <v>0</v>
      </c>
      <c r="Y86" s="111">
        <f ca="1">IF($C$2&amp;$D$2="当月MW","-",SUMIFS(INDIRECT($B$2&amp;$C$2&amp;$D$2),INDIRECT(Y$5),Y$6,サマリ_メンバ!$R$7:$R$446,$E86,サマリ_メンバ!$O$7:$O$446,IF(ISBLANK($F86),"*",$F86)))</f>
        <v>0</v>
      </c>
      <c r="Z86" s="111">
        <f ca="1">IF($C$2&amp;$D$2="当月MW","-",SUMIFS(INDIRECT($B$2&amp;$C$2&amp;$D$2),INDIRECT(Z$5),Z$6,サマリ_メンバ!$R$7:$R$446,$E86,サマリ_メンバ!$O$7:$O$446,IF(ISBLANK($F86),"*",$F86)))</f>
        <v>0</v>
      </c>
      <c r="AA86" s="111">
        <f ca="1">IF($C$2&amp;$D$2="当月MW","-",SUMIFS(INDIRECT($B$2&amp;$C$2&amp;$D$2),INDIRECT(AA$5),AA$6,サマリ_メンバ!$R$7:$R$446,$E86,サマリ_メンバ!$O$7:$O$446,IF(ISBLANK($F86),"*",$F86)))</f>
        <v>0</v>
      </c>
      <c r="AB86" s="116"/>
    </row>
    <row r="87" spans="5:28" outlineLevel="1">
      <c r="E87" s="22" t="s">
        <v>370</v>
      </c>
      <c r="F87" s="131" t="s">
        <v>221</v>
      </c>
      <c r="G87" s="132" t="s">
        <v>305</v>
      </c>
      <c r="H87" s="136">
        <f t="shared" ca="1" si="19"/>
        <v>0</v>
      </c>
      <c r="I87" s="116"/>
      <c r="J87" s="111">
        <f ca="1">IF($C$2&amp;$D$2="当月MW","-",SUMIFS(INDIRECT($B$2&amp;$C$2&amp;$D$2),INDIRECT(J$5),J$6,サマリ_メンバ!$R$7:$R$446,$E87,サマリ_メンバ!$O$7:$O$446,IF(ISBLANK($F87),"*",$F87)))</f>
        <v>0</v>
      </c>
      <c r="K87" s="111">
        <f ca="1">IF($C$2&amp;$D$2="当月MW","-",SUMIFS(INDIRECT($B$2&amp;$C$2&amp;$D$2),INDIRECT(K$5),K$6,サマリ_メンバ!$R$7:$R$446,$E87,サマリ_メンバ!$O$7:$O$446,IF(ISBLANK($F87),"*",$F87)))</f>
        <v>0</v>
      </c>
      <c r="L87" s="111">
        <f ca="1">IF($C$2&amp;$D$2="当月MW","-",SUMIFS(INDIRECT($B$2&amp;$C$2&amp;$D$2),INDIRECT(L$5),L$6,サマリ_メンバ!$R$7:$R$446,$E87,サマリ_メンバ!$O$7:$O$446,IF(ISBLANK($F87),"*",$F87)))</f>
        <v>0</v>
      </c>
      <c r="M87" s="111">
        <f ca="1">IF($C$2&amp;$D$2="当月MW","-",SUMIFS(INDIRECT($B$2&amp;$C$2&amp;$D$2),INDIRECT(M$5),M$6,サマリ_メンバ!$R$7:$R$446,$E87,サマリ_メンバ!$O$7:$O$446,IF(ISBLANK($F87),"*",$F87)))</f>
        <v>0</v>
      </c>
      <c r="N87" s="116"/>
      <c r="O87" s="111">
        <f ca="1">IF($C$2&amp;$D$2="当月MW","-",SUMIFS(INDIRECT($B$2&amp;$C$2&amp;$D$2),INDIRECT(O$5),O$6,サマリ_メンバ!$R$7:$R$446,$E87,サマリ_メンバ!$O$7:$O$446,IF(ISBLANK($F87),"*",$F87)))</f>
        <v>0</v>
      </c>
      <c r="P87" s="111">
        <f ca="1">IF($C$2&amp;$D$2="当月MW","-",SUMIFS(INDIRECT($B$2&amp;$C$2&amp;$D$2),INDIRECT(P$5),P$6,サマリ_メンバ!$R$7:$R$446,$E87,サマリ_メンバ!$O$7:$O$446,IF(ISBLANK($F87),"*",$F87)))</f>
        <v>0</v>
      </c>
      <c r="Q87" s="111">
        <f ca="1">IF($C$2&amp;$D$2="当月MW","-",SUMIFS(INDIRECT($B$2&amp;$C$2&amp;$D$2),INDIRECT(Q$5),Q$6,サマリ_メンバ!$R$7:$R$446,$E87,サマリ_メンバ!$O$7:$O$446,IF(ISBLANK($F87),"*",$F87)))</f>
        <v>0</v>
      </c>
      <c r="R87" s="111">
        <f ca="1">IF($C$2&amp;$D$2="当月MW","-",SUMIFS(INDIRECT($B$2&amp;$C$2&amp;$D$2),INDIRECT(R$5),R$6,サマリ_メンバ!$R$7:$R$446,$E87,サマリ_メンバ!$O$7:$O$446,IF(ISBLANK($F87),"*",$F87)))</f>
        <v>0</v>
      </c>
      <c r="S87" s="111">
        <f ca="1">IF($C$2&amp;$D$2="当月MW","-",SUMIFS(INDIRECT($B$2&amp;$C$2&amp;$D$2),INDIRECT(S$5),S$6,サマリ_メンバ!$R$7:$R$446,$E87,サマリ_メンバ!$O$7:$O$446,IF(ISBLANK($F87),"*",$F87)))</f>
        <v>0</v>
      </c>
      <c r="T87" s="111">
        <f ca="1">IF($C$2&amp;$D$2="当月MW","-",SUMIFS(INDIRECT($B$2&amp;$C$2&amp;$D$2),INDIRECT(T$5),T$6,サマリ_メンバ!$R$7:$R$446,$E87,サマリ_メンバ!$O$7:$O$446,IF(ISBLANK($F87),"*",$F87)))</f>
        <v>0</v>
      </c>
      <c r="U87" s="111">
        <f ca="1">IF($C$2&amp;$D$2="当月MW","-",SUMIFS(INDIRECT($B$2&amp;$C$2&amp;$D$2),INDIRECT(U$5),U$6,サマリ_メンバ!$R$7:$R$446,$E87,サマリ_メンバ!$O$7:$O$446,IF(ISBLANK($F87),"*",$F87)))</f>
        <v>0</v>
      </c>
      <c r="V87" s="111">
        <f ca="1">IF($C$2&amp;$D$2="当月MW","-",SUMIFS(INDIRECT($B$2&amp;$C$2&amp;$D$2),INDIRECT(V$5),V$6,サマリ_メンバ!$R$7:$R$446,$E87,サマリ_メンバ!$O$7:$O$446,IF(ISBLANK($F87),"*",$F87)))</f>
        <v>0</v>
      </c>
      <c r="W87" s="111">
        <f ca="1">IF($C$2&amp;$D$2="当月MW","-",SUMIFS(INDIRECT($B$2&amp;$C$2&amp;$D$2),INDIRECT(W$5),W$6,サマリ_メンバ!$R$7:$R$446,$E87,サマリ_メンバ!$O$7:$O$446,IF(ISBLANK($F87),"*",$F87)))</f>
        <v>0</v>
      </c>
      <c r="X87" s="111">
        <f ca="1">IF($C$2&amp;$D$2="当月MW","-",SUMIFS(INDIRECT($B$2&amp;$C$2&amp;$D$2),INDIRECT(X$5),X$6,サマリ_メンバ!$R$7:$R$446,$E87,サマリ_メンバ!$O$7:$O$446,IF(ISBLANK($F87),"*",$F87)))</f>
        <v>0</v>
      </c>
      <c r="Y87" s="111">
        <f ca="1">IF($C$2&amp;$D$2="当月MW","-",SUMIFS(INDIRECT($B$2&amp;$C$2&amp;$D$2),INDIRECT(Y$5),Y$6,サマリ_メンバ!$R$7:$R$446,$E87,サマリ_メンバ!$O$7:$O$446,IF(ISBLANK($F87),"*",$F87)))</f>
        <v>0</v>
      </c>
      <c r="Z87" s="111">
        <f ca="1">IF($C$2&amp;$D$2="当月MW","-",SUMIFS(INDIRECT($B$2&amp;$C$2&amp;$D$2),INDIRECT(Z$5),Z$6,サマリ_メンバ!$R$7:$R$446,$E87,サマリ_メンバ!$O$7:$O$446,IF(ISBLANK($F87),"*",$F87)))</f>
        <v>0</v>
      </c>
      <c r="AA87" s="111">
        <f ca="1">IF($C$2&amp;$D$2="当月MW","-",SUMIFS(INDIRECT($B$2&amp;$C$2&amp;$D$2),INDIRECT(AA$5),AA$6,サマリ_メンバ!$R$7:$R$446,$E87,サマリ_メンバ!$O$7:$O$446,IF(ISBLANK($F87),"*",$F87)))</f>
        <v>0</v>
      </c>
      <c r="AB87" s="116"/>
    </row>
    <row r="88" spans="5:28" outlineLevel="1">
      <c r="E88" s="22" t="s">
        <v>246</v>
      </c>
      <c r="F88" s="131" t="s">
        <v>222</v>
      </c>
      <c r="G88" s="69" t="s">
        <v>306</v>
      </c>
      <c r="H88" s="136">
        <f t="shared" ca="1" si="19"/>
        <v>0</v>
      </c>
      <c r="I88" s="116"/>
      <c r="J88" s="111">
        <f ca="1">IF($C$2&amp;$D$2="当月MW","-",SUMIFS(INDIRECT($B$2&amp;$C$2&amp;$D$2),INDIRECT(J$5),J$6,サマリ_メンバ!$R$7:$R$446,$E88,サマリ_メンバ!$O$7:$O$446,IF(ISBLANK($F88),"*",$F88)))</f>
        <v>0</v>
      </c>
      <c r="K88" s="111">
        <f ca="1">IF($C$2&amp;$D$2="当月MW","-",SUMIFS(INDIRECT($B$2&amp;$C$2&amp;$D$2),INDIRECT(K$5),K$6,サマリ_メンバ!$R$7:$R$446,$E88,サマリ_メンバ!$O$7:$O$446,IF(ISBLANK($F88),"*",$F88)))</f>
        <v>0</v>
      </c>
      <c r="L88" s="111">
        <f ca="1">IF($C$2&amp;$D$2="当月MW","-",SUMIFS(INDIRECT($B$2&amp;$C$2&amp;$D$2),INDIRECT(L$5),L$6,サマリ_メンバ!$R$7:$R$446,$E88,サマリ_メンバ!$O$7:$O$446,IF(ISBLANK($F88),"*",$F88)))</f>
        <v>0</v>
      </c>
      <c r="M88" s="111">
        <f ca="1">IF($C$2&amp;$D$2="当月MW","-",SUMIFS(INDIRECT($B$2&amp;$C$2&amp;$D$2),INDIRECT(M$5),M$6,サマリ_メンバ!$R$7:$R$446,$E88,サマリ_メンバ!$O$7:$O$446,IF(ISBLANK($F88),"*",$F88)))</f>
        <v>0</v>
      </c>
      <c r="N88" s="116"/>
      <c r="O88" s="111">
        <f ca="1">IF($C$2&amp;$D$2="当月MW","-",SUMIFS(INDIRECT($B$2&amp;$C$2&amp;$D$2),INDIRECT(O$5),O$6,サマリ_メンバ!$R$7:$R$446,$E88,サマリ_メンバ!$O$7:$O$446,IF(ISBLANK($F88),"*",$F88)))</f>
        <v>0</v>
      </c>
      <c r="P88" s="111">
        <f ca="1">IF($C$2&amp;$D$2="当月MW","-",SUMIFS(INDIRECT($B$2&amp;$C$2&amp;$D$2),INDIRECT(P$5),P$6,サマリ_メンバ!$R$7:$R$446,$E88,サマリ_メンバ!$O$7:$O$446,IF(ISBLANK($F88),"*",$F88)))</f>
        <v>0</v>
      </c>
      <c r="Q88" s="111">
        <f ca="1">IF($C$2&amp;$D$2="当月MW","-",SUMIFS(INDIRECT($B$2&amp;$C$2&amp;$D$2),INDIRECT(Q$5),Q$6,サマリ_メンバ!$R$7:$R$446,$E88,サマリ_メンバ!$O$7:$O$446,IF(ISBLANK($F88),"*",$F88)))</f>
        <v>0</v>
      </c>
      <c r="R88" s="111">
        <f ca="1">IF($C$2&amp;$D$2="当月MW","-",SUMIFS(INDIRECT($B$2&amp;$C$2&amp;$D$2),INDIRECT(R$5),R$6,サマリ_メンバ!$R$7:$R$446,$E88,サマリ_メンバ!$O$7:$O$446,IF(ISBLANK($F88),"*",$F88)))</f>
        <v>0</v>
      </c>
      <c r="S88" s="111">
        <f ca="1">IF($C$2&amp;$D$2="当月MW","-",SUMIFS(INDIRECT($B$2&amp;$C$2&amp;$D$2),INDIRECT(S$5),S$6,サマリ_メンバ!$R$7:$R$446,$E88,サマリ_メンバ!$O$7:$O$446,IF(ISBLANK($F88),"*",$F88)))</f>
        <v>0</v>
      </c>
      <c r="T88" s="111">
        <f ca="1">IF($C$2&amp;$D$2="当月MW","-",SUMIFS(INDIRECT($B$2&amp;$C$2&amp;$D$2),INDIRECT(T$5),T$6,サマリ_メンバ!$R$7:$R$446,$E88,サマリ_メンバ!$O$7:$O$446,IF(ISBLANK($F88),"*",$F88)))</f>
        <v>0</v>
      </c>
      <c r="U88" s="111">
        <f ca="1">IF($C$2&amp;$D$2="当月MW","-",SUMIFS(INDIRECT($B$2&amp;$C$2&amp;$D$2),INDIRECT(U$5),U$6,サマリ_メンバ!$R$7:$R$446,$E88,サマリ_メンバ!$O$7:$O$446,IF(ISBLANK($F88),"*",$F88)))</f>
        <v>0</v>
      </c>
      <c r="V88" s="111">
        <f ca="1">IF($C$2&amp;$D$2="当月MW","-",SUMIFS(INDIRECT($B$2&amp;$C$2&amp;$D$2),INDIRECT(V$5),V$6,サマリ_メンバ!$R$7:$R$446,$E88,サマリ_メンバ!$O$7:$O$446,IF(ISBLANK($F88),"*",$F88)))</f>
        <v>0</v>
      </c>
      <c r="W88" s="111">
        <f ca="1">IF($C$2&amp;$D$2="当月MW","-",SUMIFS(INDIRECT($B$2&amp;$C$2&amp;$D$2),INDIRECT(W$5),W$6,サマリ_メンバ!$R$7:$R$446,$E88,サマリ_メンバ!$O$7:$O$446,IF(ISBLANK($F88),"*",$F88)))</f>
        <v>0</v>
      </c>
      <c r="X88" s="111">
        <f ca="1">IF($C$2&amp;$D$2="当月MW","-",SUMIFS(INDIRECT($B$2&amp;$C$2&amp;$D$2),INDIRECT(X$5),X$6,サマリ_メンバ!$R$7:$R$446,$E88,サマリ_メンバ!$O$7:$O$446,IF(ISBLANK($F88),"*",$F88)))</f>
        <v>0</v>
      </c>
      <c r="Y88" s="111">
        <f ca="1">IF($C$2&amp;$D$2="当月MW","-",SUMIFS(INDIRECT($B$2&amp;$C$2&amp;$D$2),INDIRECT(Y$5),Y$6,サマリ_メンバ!$R$7:$R$446,$E88,サマリ_メンバ!$O$7:$O$446,IF(ISBLANK($F88),"*",$F88)))</f>
        <v>0</v>
      </c>
      <c r="Z88" s="111">
        <f ca="1">IF($C$2&amp;$D$2="当月MW","-",SUMIFS(INDIRECT($B$2&amp;$C$2&amp;$D$2),INDIRECT(Z$5),Z$6,サマリ_メンバ!$R$7:$R$446,$E88,サマリ_メンバ!$O$7:$O$446,IF(ISBLANK($F88),"*",$F88)))</f>
        <v>0</v>
      </c>
      <c r="AA88" s="111">
        <f ca="1">IF($C$2&amp;$D$2="当月MW","-",SUMIFS(INDIRECT($B$2&amp;$C$2&amp;$D$2),INDIRECT(AA$5),AA$6,サマリ_メンバ!$R$7:$R$446,$E88,サマリ_メンバ!$O$7:$O$446,IF(ISBLANK($F88),"*",$F88)))</f>
        <v>0</v>
      </c>
      <c r="AB88" s="116"/>
    </row>
    <row r="89" spans="5:28" outlineLevel="1">
      <c r="E89" s="22" t="s">
        <v>247</v>
      </c>
      <c r="F89" s="131" t="s">
        <v>222</v>
      </c>
      <c r="G89" s="69" t="s">
        <v>306</v>
      </c>
      <c r="H89" s="136">
        <f t="shared" ca="1" si="19"/>
        <v>0</v>
      </c>
      <c r="I89" s="116"/>
      <c r="J89" s="111">
        <f ca="1">IF($C$2&amp;$D$2="当月MW","-",SUMIFS(INDIRECT($B$2&amp;$C$2&amp;$D$2),INDIRECT(J$5),J$6,サマリ_メンバ!$R$7:$R$446,$E89,サマリ_メンバ!$O$7:$O$446,IF(ISBLANK($F89),"*",$F89)))</f>
        <v>0</v>
      </c>
      <c r="K89" s="111">
        <f ca="1">IF($C$2&amp;$D$2="当月MW","-",SUMIFS(INDIRECT($B$2&amp;$C$2&amp;$D$2),INDIRECT(K$5),K$6,サマリ_メンバ!$R$7:$R$446,$E89,サマリ_メンバ!$O$7:$O$446,IF(ISBLANK($F89),"*",$F89)))</f>
        <v>0</v>
      </c>
      <c r="L89" s="111">
        <f ca="1">IF($C$2&amp;$D$2="当月MW","-",SUMIFS(INDIRECT($B$2&amp;$C$2&amp;$D$2),INDIRECT(L$5),L$6,サマリ_メンバ!$R$7:$R$446,$E89,サマリ_メンバ!$O$7:$O$446,IF(ISBLANK($F89),"*",$F89)))</f>
        <v>0</v>
      </c>
      <c r="M89" s="111">
        <f ca="1">IF($C$2&amp;$D$2="当月MW","-",SUMIFS(INDIRECT($B$2&amp;$C$2&amp;$D$2),INDIRECT(M$5),M$6,サマリ_メンバ!$R$7:$R$446,$E89,サマリ_メンバ!$O$7:$O$446,IF(ISBLANK($F89),"*",$F89)))</f>
        <v>0</v>
      </c>
      <c r="N89" s="116"/>
      <c r="O89" s="111">
        <f ca="1">IF($C$2&amp;$D$2="当月MW","-",SUMIFS(INDIRECT($B$2&amp;$C$2&amp;$D$2),INDIRECT(O$5),O$6,サマリ_メンバ!$R$7:$R$446,$E89,サマリ_メンバ!$O$7:$O$446,IF(ISBLANK($F89),"*",$F89)))</f>
        <v>0</v>
      </c>
      <c r="P89" s="111">
        <f ca="1">IF($C$2&amp;$D$2="当月MW","-",SUMIFS(INDIRECT($B$2&amp;$C$2&amp;$D$2),INDIRECT(P$5),P$6,サマリ_メンバ!$R$7:$R$446,$E89,サマリ_メンバ!$O$7:$O$446,IF(ISBLANK($F89),"*",$F89)))</f>
        <v>0</v>
      </c>
      <c r="Q89" s="111">
        <f ca="1">IF($C$2&amp;$D$2="当月MW","-",SUMIFS(INDIRECT($B$2&amp;$C$2&amp;$D$2),INDIRECT(Q$5),Q$6,サマリ_メンバ!$R$7:$R$446,$E89,サマリ_メンバ!$O$7:$O$446,IF(ISBLANK($F89),"*",$F89)))</f>
        <v>0</v>
      </c>
      <c r="R89" s="111">
        <f ca="1">IF($C$2&amp;$D$2="当月MW","-",SUMIFS(INDIRECT($B$2&amp;$C$2&amp;$D$2),INDIRECT(R$5),R$6,サマリ_メンバ!$R$7:$R$446,$E89,サマリ_メンバ!$O$7:$O$446,IF(ISBLANK($F89),"*",$F89)))</f>
        <v>0</v>
      </c>
      <c r="S89" s="111">
        <f ca="1">IF($C$2&amp;$D$2="当月MW","-",SUMIFS(INDIRECT($B$2&amp;$C$2&amp;$D$2),INDIRECT(S$5),S$6,サマリ_メンバ!$R$7:$R$446,$E89,サマリ_メンバ!$O$7:$O$446,IF(ISBLANK($F89),"*",$F89)))</f>
        <v>0</v>
      </c>
      <c r="T89" s="111">
        <f ca="1">IF($C$2&amp;$D$2="当月MW","-",SUMIFS(INDIRECT($B$2&amp;$C$2&amp;$D$2),INDIRECT(T$5),T$6,サマリ_メンバ!$R$7:$R$446,$E89,サマリ_メンバ!$O$7:$O$446,IF(ISBLANK($F89),"*",$F89)))</f>
        <v>0</v>
      </c>
      <c r="U89" s="111">
        <f ca="1">IF($C$2&amp;$D$2="当月MW","-",SUMIFS(INDIRECT($B$2&amp;$C$2&amp;$D$2),INDIRECT(U$5),U$6,サマリ_メンバ!$R$7:$R$446,$E89,サマリ_メンバ!$O$7:$O$446,IF(ISBLANK($F89),"*",$F89)))</f>
        <v>0</v>
      </c>
      <c r="V89" s="111">
        <f ca="1">IF($C$2&amp;$D$2="当月MW","-",SUMIFS(INDIRECT($B$2&amp;$C$2&amp;$D$2),INDIRECT(V$5),V$6,サマリ_メンバ!$R$7:$R$446,$E89,サマリ_メンバ!$O$7:$O$446,IF(ISBLANK($F89),"*",$F89)))</f>
        <v>0</v>
      </c>
      <c r="W89" s="111">
        <f ca="1">IF($C$2&amp;$D$2="当月MW","-",SUMIFS(INDIRECT($B$2&amp;$C$2&amp;$D$2),INDIRECT(W$5),W$6,サマリ_メンバ!$R$7:$R$446,$E89,サマリ_メンバ!$O$7:$O$446,IF(ISBLANK($F89),"*",$F89)))</f>
        <v>0</v>
      </c>
      <c r="X89" s="111">
        <f ca="1">IF($C$2&amp;$D$2="当月MW","-",SUMIFS(INDIRECT($B$2&amp;$C$2&amp;$D$2),INDIRECT(X$5),X$6,サマリ_メンバ!$R$7:$R$446,$E89,サマリ_メンバ!$O$7:$O$446,IF(ISBLANK($F89),"*",$F89)))</f>
        <v>0</v>
      </c>
      <c r="Y89" s="111">
        <f ca="1">IF($C$2&amp;$D$2="当月MW","-",SUMIFS(INDIRECT($B$2&amp;$C$2&amp;$D$2),INDIRECT(Y$5),Y$6,サマリ_メンバ!$R$7:$R$446,$E89,サマリ_メンバ!$O$7:$O$446,IF(ISBLANK($F89),"*",$F89)))</f>
        <v>0</v>
      </c>
      <c r="Z89" s="111">
        <f ca="1">IF($C$2&amp;$D$2="当月MW","-",SUMIFS(INDIRECT($B$2&amp;$C$2&amp;$D$2),INDIRECT(Z$5),Z$6,サマリ_メンバ!$R$7:$R$446,$E89,サマリ_メンバ!$O$7:$O$446,IF(ISBLANK($F89),"*",$F89)))</f>
        <v>0</v>
      </c>
      <c r="AA89" s="111">
        <f ca="1">IF($C$2&amp;$D$2="当月MW","-",SUMIFS(INDIRECT($B$2&amp;$C$2&amp;$D$2),INDIRECT(AA$5),AA$6,サマリ_メンバ!$R$7:$R$446,$E89,サマリ_メンバ!$O$7:$O$446,IF(ISBLANK($F89),"*",$F89)))</f>
        <v>0</v>
      </c>
      <c r="AB89" s="116"/>
    </row>
    <row r="90" spans="5:28" outlineLevel="1">
      <c r="E90" s="22" t="s">
        <v>248</v>
      </c>
      <c r="F90" s="131" t="s">
        <v>222</v>
      </c>
      <c r="G90" s="69" t="s">
        <v>306</v>
      </c>
      <c r="H90" s="136">
        <f t="shared" ca="1" si="19"/>
        <v>0</v>
      </c>
      <c r="I90" s="116"/>
      <c r="J90" s="111">
        <f ca="1">IF($C$2&amp;$D$2="当月MW","-",SUMIFS(INDIRECT($B$2&amp;$C$2&amp;$D$2),INDIRECT(J$5),J$6,サマリ_メンバ!$R$7:$R$446,$E90,サマリ_メンバ!$O$7:$O$446,IF(ISBLANK($F90),"*",$F90)))</f>
        <v>0</v>
      </c>
      <c r="K90" s="111">
        <f ca="1">IF($C$2&amp;$D$2="当月MW","-",SUMIFS(INDIRECT($B$2&amp;$C$2&amp;$D$2),INDIRECT(K$5),K$6,サマリ_メンバ!$R$7:$R$446,$E90,サマリ_メンバ!$O$7:$O$446,IF(ISBLANK($F90),"*",$F90)))</f>
        <v>0</v>
      </c>
      <c r="L90" s="111">
        <f ca="1">IF($C$2&amp;$D$2="当月MW","-",SUMIFS(INDIRECT($B$2&amp;$C$2&amp;$D$2),INDIRECT(L$5),L$6,サマリ_メンバ!$R$7:$R$446,$E90,サマリ_メンバ!$O$7:$O$446,IF(ISBLANK($F90),"*",$F90)))</f>
        <v>0</v>
      </c>
      <c r="M90" s="111">
        <f ca="1">IF($C$2&amp;$D$2="当月MW","-",SUMIFS(INDIRECT($B$2&amp;$C$2&amp;$D$2),INDIRECT(M$5),M$6,サマリ_メンバ!$R$7:$R$446,$E90,サマリ_メンバ!$O$7:$O$446,IF(ISBLANK($F90),"*",$F90)))</f>
        <v>0</v>
      </c>
      <c r="N90" s="116"/>
      <c r="O90" s="111">
        <f ca="1">IF($C$2&amp;$D$2="当月MW","-",SUMIFS(INDIRECT($B$2&amp;$C$2&amp;$D$2),INDIRECT(O$5),O$6,サマリ_メンバ!$R$7:$R$446,$E90,サマリ_メンバ!$O$7:$O$446,IF(ISBLANK($F90),"*",$F90)))</f>
        <v>0</v>
      </c>
      <c r="P90" s="111">
        <f ca="1">IF($C$2&amp;$D$2="当月MW","-",SUMIFS(INDIRECT($B$2&amp;$C$2&amp;$D$2),INDIRECT(P$5),P$6,サマリ_メンバ!$R$7:$R$446,$E90,サマリ_メンバ!$O$7:$O$446,IF(ISBLANK($F90),"*",$F90)))</f>
        <v>0</v>
      </c>
      <c r="Q90" s="111">
        <f ca="1">IF($C$2&amp;$D$2="当月MW","-",SUMIFS(INDIRECT($B$2&amp;$C$2&amp;$D$2),INDIRECT(Q$5),Q$6,サマリ_メンバ!$R$7:$R$446,$E90,サマリ_メンバ!$O$7:$O$446,IF(ISBLANK($F90),"*",$F90)))</f>
        <v>0</v>
      </c>
      <c r="R90" s="111">
        <f ca="1">IF($C$2&amp;$D$2="当月MW","-",SUMIFS(INDIRECT($B$2&amp;$C$2&amp;$D$2),INDIRECT(R$5),R$6,サマリ_メンバ!$R$7:$R$446,$E90,サマリ_メンバ!$O$7:$O$446,IF(ISBLANK($F90),"*",$F90)))</f>
        <v>0</v>
      </c>
      <c r="S90" s="111">
        <f ca="1">IF($C$2&amp;$D$2="当月MW","-",SUMIFS(INDIRECT($B$2&amp;$C$2&amp;$D$2),INDIRECT(S$5),S$6,サマリ_メンバ!$R$7:$R$446,$E90,サマリ_メンバ!$O$7:$O$446,IF(ISBLANK($F90),"*",$F90)))</f>
        <v>0</v>
      </c>
      <c r="T90" s="111">
        <f ca="1">IF($C$2&amp;$D$2="当月MW","-",SUMIFS(INDIRECT($B$2&amp;$C$2&amp;$D$2),INDIRECT(T$5),T$6,サマリ_メンバ!$R$7:$R$446,$E90,サマリ_メンバ!$O$7:$O$446,IF(ISBLANK($F90),"*",$F90)))</f>
        <v>0</v>
      </c>
      <c r="U90" s="111">
        <f ca="1">IF($C$2&amp;$D$2="当月MW","-",SUMIFS(INDIRECT($B$2&amp;$C$2&amp;$D$2),INDIRECT(U$5),U$6,サマリ_メンバ!$R$7:$R$446,$E90,サマリ_メンバ!$O$7:$O$446,IF(ISBLANK($F90),"*",$F90)))</f>
        <v>0</v>
      </c>
      <c r="V90" s="111">
        <f ca="1">IF($C$2&amp;$D$2="当月MW","-",SUMIFS(INDIRECT($B$2&amp;$C$2&amp;$D$2),INDIRECT(V$5),V$6,サマリ_メンバ!$R$7:$R$446,$E90,サマリ_メンバ!$O$7:$O$446,IF(ISBLANK($F90),"*",$F90)))</f>
        <v>0</v>
      </c>
      <c r="W90" s="111">
        <f ca="1">IF($C$2&amp;$D$2="当月MW","-",SUMIFS(INDIRECT($B$2&amp;$C$2&amp;$D$2),INDIRECT(W$5),W$6,サマリ_メンバ!$R$7:$R$446,$E90,サマリ_メンバ!$O$7:$O$446,IF(ISBLANK($F90),"*",$F90)))</f>
        <v>0</v>
      </c>
      <c r="X90" s="111">
        <f ca="1">IF($C$2&amp;$D$2="当月MW","-",SUMIFS(INDIRECT($B$2&amp;$C$2&amp;$D$2),INDIRECT(X$5),X$6,サマリ_メンバ!$R$7:$R$446,$E90,サマリ_メンバ!$O$7:$O$446,IF(ISBLANK($F90),"*",$F90)))</f>
        <v>0</v>
      </c>
      <c r="Y90" s="111">
        <f ca="1">IF($C$2&amp;$D$2="当月MW","-",SUMIFS(INDIRECT($B$2&amp;$C$2&amp;$D$2),INDIRECT(Y$5),Y$6,サマリ_メンバ!$R$7:$R$446,$E90,サマリ_メンバ!$O$7:$O$446,IF(ISBLANK($F90),"*",$F90)))</f>
        <v>0</v>
      </c>
      <c r="Z90" s="111">
        <f ca="1">IF($C$2&amp;$D$2="当月MW","-",SUMIFS(INDIRECT($B$2&amp;$C$2&amp;$D$2),INDIRECT(Z$5),Z$6,サマリ_メンバ!$R$7:$R$446,$E90,サマリ_メンバ!$O$7:$O$446,IF(ISBLANK($F90),"*",$F90)))</f>
        <v>0</v>
      </c>
      <c r="AA90" s="111">
        <f ca="1">IF($C$2&amp;$D$2="当月MW","-",SUMIFS(INDIRECT($B$2&amp;$C$2&amp;$D$2),INDIRECT(AA$5),AA$6,サマリ_メンバ!$R$7:$R$446,$E90,サマリ_メンバ!$O$7:$O$446,IF(ISBLANK($F90),"*",$F90)))</f>
        <v>0</v>
      </c>
      <c r="AB90" s="116"/>
    </row>
    <row r="91" spans="5:28" outlineLevel="1">
      <c r="E91" s="22" t="s">
        <v>249</v>
      </c>
      <c r="F91" s="131" t="s">
        <v>222</v>
      </c>
      <c r="G91" s="69" t="s">
        <v>306</v>
      </c>
      <c r="H91" s="136">
        <f t="shared" ca="1" si="19"/>
        <v>0</v>
      </c>
      <c r="I91" s="116"/>
      <c r="J91" s="111">
        <f ca="1">IF($C$2&amp;$D$2="当月MW","-",SUMIFS(INDIRECT($B$2&amp;$C$2&amp;$D$2),INDIRECT(J$5),J$6,サマリ_メンバ!$R$7:$R$446,$E91,サマリ_メンバ!$O$7:$O$446,IF(ISBLANK($F91),"*",$F91)))</f>
        <v>0</v>
      </c>
      <c r="K91" s="111">
        <f ca="1">IF($C$2&amp;$D$2="当月MW","-",SUMIFS(INDIRECT($B$2&amp;$C$2&amp;$D$2),INDIRECT(K$5),K$6,サマリ_メンバ!$R$7:$R$446,$E91,サマリ_メンバ!$O$7:$O$446,IF(ISBLANK($F91),"*",$F91)))</f>
        <v>0</v>
      </c>
      <c r="L91" s="111">
        <f ca="1">IF($C$2&amp;$D$2="当月MW","-",SUMIFS(INDIRECT($B$2&amp;$C$2&amp;$D$2),INDIRECT(L$5),L$6,サマリ_メンバ!$R$7:$R$446,$E91,サマリ_メンバ!$O$7:$O$446,IF(ISBLANK($F91),"*",$F91)))</f>
        <v>0</v>
      </c>
      <c r="M91" s="111">
        <f ca="1">IF($C$2&amp;$D$2="当月MW","-",SUMIFS(INDIRECT($B$2&amp;$C$2&amp;$D$2),INDIRECT(M$5),M$6,サマリ_メンバ!$R$7:$R$446,$E91,サマリ_メンバ!$O$7:$O$446,IF(ISBLANK($F91),"*",$F91)))</f>
        <v>0</v>
      </c>
      <c r="N91" s="116"/>
      <c r="O91" s="111">
        <f ca="1">IF($C$2&amp;$D$2="当月MW","-",SUMIFS(INDIRECT($B$2&amp;$C$2&amp;$D$2),INDIRECT(O$5),O$6,サマリ_メンバ!$R$7:$R$446,$E91,サマリ_メンバ!$O$7:$O$446,IF(ISBLANK($F91),"*",$F91)))</f>
        <v>0</v>
      </c>
      <c r="P91" s="111">
        <f ca="1">IF($C$2&amp;$D$2="当月MW","-",SUMIFS(INDIRECT($B$2&amp;$C$2&amp;$D$2),INDIRECT(P$5),P$6,サマリ_メンバ!$R$7:$R$446,$E91,サマリ_メンバ!$O$7:$O$446,IF(ISBLANK($F91),"*",$F91)))</f>
        <v>0</v>
      </c>
      <c r="Q91" s="111">
        <f ca="1">IF($C$2&amp;$D$2="当月MW","-",SUMIFS(INDIRECT($B$2&amp;$C$2&amp;$D$2),INDIRECT(Q$5),Q$6,サマリ_メンバ!$R$7:$R$446,$E91,サマリ_メンバ!$O$7:$O$446,IF(ISBLANK($F91),"*",$F91)))</f>
        <v>0</v>
      </c>
      <c r="R91" s="111">
        <f ca="1">IF($C$2&amp;$D$2="当月MW","-",SUMIFS(INDIRECT($B$2&amp;$C$2&amp;$D$2),INDIRECT(R$5),R$6,サマリ_メンバ!$R$7:$R$446,$E91,サマリ_メンバ!$O$7:$O$446,IF(ISBLANK($F91),"*",$F91)))</f>
        <v>0</v>
      </c>
      <c r="S91" s="111">
        <f ca="1">IF($C$2&amp;$D$2="当月MW","-",SUMIFS(INDIRECT($B$2&amp;$C$2&amp;$D$2),INDIRECT(S$5),S$6,サマリ_メンバ!$R$7:$R$446,$E91,サマリ_メンバ!$O$7:$O$446,IF(ISBLANK($F91),"*",$F91)))</f>
        <v>0</v>
      </c>
      <c r="T91" s="111">
        <f ca="1">IF($C$2&amp;$D$2="当月MW","-",SUMIFS(INDIRECT($B$2&amp;$C$2&amp;$D$2),INDIRECT(T$5),T$6,サマリ_メンバ!$R$7:$R$446,$E91,サマリ_メンバ!$O$7:$O$446,IF(ISBLANK($F91),"*",$F91)))</f>
        <v>0</v>
      </c>
      <c r="U91" s="111">
        <f ca="1">IF($C$2&amp;$D$2="当月MW","-",SUMIFS(INDIRECT($B$2&amp;$C$2&amp;$D$2),INDIRECT(U$5),U$6,サマリ_メンバ!$R$7:$R$446,$E91,サマリ_メンバ!$O$7:$O$446,IF(ISBLANK($F91),"*",$F91)))</f>
        <v>0</v>
      </c>
      <c r="V91" s="111">
        <f ca="1">IF($C$2&amp;$D$2="当月MW","-",SUMIFS(INDIRECT($B$2&amp;$C$2&amp;$D$2),INDIRECT(V$5),V$6,サマリ_メンバ!$R$7:$R$446,$E91,サマリ_メンバ!$O$7:$O$446,IF(ISBLANK($F91),"*",$F91)))</f>
        <v>0</v>
      </c>
      <c r="W91" s="111">
        <f ca="1">IF($C$2&amp;$D$2="当月MW","-",SUMIFS(INDIRECT($B$2&amp;$C$2&amp;$D$2),INDIRECT(W$5),W$6,サマリ_メンバ!$R$7:$R$446,$E91,サマリ_メンバ!$O$7:$O$446,IF(ISBLANK($F91),"*",$F91)))</f>
        <v>0</v>
      </c>
      <c r="X91" s="111">
        <f ca="1">IF($C$2&amp;$D$2="当月MW","-",SUMIFS(INDIRECT($B$2&amp;$C$2&amp;$D$2),INDIRECT(X$5),X$6,サマリ_メンバ!$R$7:$R$446,$E91,サマリ_メンバ!$O$7:$O$446,IF(ISBLANK($F91),"*",$F91)))</f>
        <v>0</v>
      </c>
      <c r="Y91" s="111">
        <f ca="1">IF($C$2&amp;$D$2="当月MW","-",SUMIFS(INDIRECT($B$2&amp;$C$2&amp;$D$2),INDIRECT(Y$5),Y$6,サマリ_メンバ!$R$7:$R$446,$E91,サマリ_メンバ!$O$7:$O$446,IF(ISBLANK($F91),"*",$F91)))</f>
        <v>0</v>
      </c>
      <c r="Z91" s="111">
        <f ca="1">IF($C$2&amp;$D$2="当月MW","-",SUMIFS(INDIRECT($B$2&amp;$C$2&amp;$D$2),INDIRECT(Z$5),Z$6,サマリ_メンバ!$R$7:$R$446,$E91,サマリ_メンバ!$O$7:$O$446,IF(ISBLANK($F91),"*",$F91)))</f>
        <v>0</v>
      </c>
      <c r="AA91" s="111">
        <f ca="1">IF($C$2&amp;$D$2="当月MW","-",SUMIFS(INDIRECT($B$2&amp;$C$2&amp;$D$2),INDIRECT(AA$5),AA$6,サマリ_メンバ!$R$7:$R$446,$E91,サマリ_メンバ!$O$7:$O$446,IF(ISBLANK($F91),"*",$F91)))</f>
        <v>0</v>
      </c>
      <c r="AB91" s="116"/>
    </row>
    <row r="92" spans="5:28" outlineLevel="1">
      <c r="E92" s="22" t="s">
        <v>250</v>
      </c>
      <c r="F92" s="131" t="s">
        <v>222</v>
      </c>
      <c r="G92" s="132" t="s">
        <v>473</v>
      </c>
      <c r="H92" s="136">
        <f t="shared" ca="1" si="19"/>
        <v>0</v>
      </c>
      <c r="I92" s="116"/>
      <c r="J92" s="111">
        <f ca="1">IF($C$2&amp;$D$2="当月MW","-",SUMIFS(INDIRECT($B$2&amp;$C$2&amp;$D$2),INDIRECT(J$5),J$6,サマリ_メンバ!$R$7:$R$446,$E92,サマリ_メンバ!$O$7:$O$446,IF(ISBLANK($F92),"*",$F92)))</f>
        <v>0</v>
      </c>
      <c r="K92" s="111">
        <f ca="1">IF($C$2&amp;$D$2="当月MW","-",SUMIFS(INDIRECT($B$2&amp;$C$2&amp;$D$2),INDIRECT(K$5),K$6,サマリ_メンバ!$R$7:$R$446,$E92,サマリ_メンバ!$O$7:$O$446,IF(ISBLANK($F92),"*",$F92)))</f>
        <v>0</v>
      </c>
      <c r="L92" s="111">
        <f ca="1">IF($C$2&amp;$D$2="当月MW","-",SUMIFS(INDIRECT($B$2&amp;$C$2&amp;$D$2),INDIRECT(L$5),L$6,サマリ_メンバ!$R$7:$R$446,$E92,サマリ_メンバ!$O$7:$O$446,IF(ISBLANK($F92),"*",$F92)))</f>
        <v>0</v>
      </c>
      <c r="M92" s="111">
        <f ca="1">IF($C$2&amp;$D$2="当月MW","-",SUMIFS(INDIRECT($B$2&amp;$C$2&amp;$D$2),INDIRECT(M$5),M$6,サマリ_メンバ!$R$7:$R$446,$E92,サマリ_メンバ!$O$7:$O$446,IF(ISBLANK($F92),"*",$F92)))</f>
        <v>0</v>
      </c>
      <c r="N92" s="116"/>
      <c r="O92" s="111">
        <f ca="1">IF($C$2&amp;$D$2="当月MW","-",SUMIFS(INDIRECT($B$2&amp;$C$2&amp;$D$2),INDIRECT(O$5),O$6,サマリ_メンバ!$R$7:$R$446,$E92,サマリ_メンバ!$O$7:$O$446,IF(ISBLANK($F92),"*",$F92)))</f>
        <v>0</v>
      </c>
      <c r="P92" s="111">
        <f ca="1">IF($C$2&amp;$D$2="当月MW","-",SUMIFS(INDIRECT($B$2&amp;$C$2&amp;$D$2),INDIRECT(P$5),P$6,サマリ_メンバ!$R$7:$R$446,$E92,サマリ_メンバ!$O$7:$O$446,IF(ISBLANK($F92),"*",$F92)))</f>
        <v>0</v>
      </c>
      <c r="Q92" s="111">
        <f ca="1">IF($C$2&amp;$D$2="当月MW","-",SUMIFS(INDIRECT($B$2&amp;$C$2&amp;$D$2),INDIRECT(Q$5),Q$6,サマリ_メンバ!$R$7:$R$446,$E92,サマリ_メンバ!$O$7:$O$446,IF(ISBLANK($F92),"*",$F92)))</f>
        <v>0</v>
      </c>
      <c r="R92" s="111">
        <f ca="1">IF($C$2&amp;$D$2="当月MW","-",SUMIFS(INDIRECT($B$2&amp;$C$2&amp;$D$2),INDIRECT(R$5),R$6,サマリ_メンバ!$R$7:$R$446,$E92,サマリ_メンバ!$O$7:$O$446,IF(ISBLANK($F92),"*",$F92)))</f>
        <v>0</v>
      </c>
      <c r="S92" s="111">
        <f ca="1">IF($C$2&amp;$D$2="当月MW","-",SUMIFS(INDIRECT($B$2&amp;$C$2&amp;$D$2),INDIRECT(S$5),S$6,サマリ_メンバ!$R$7:$R$446,$E92,サマリ_メンバ!$O$7:$O$446,IF(ISBLANK($F92),"*",$F92)))</f>
        <v>0</v>
      </c>
      <c r="T92" s="111">
        <f ca="1">IF($C$2&amp;$D$2="当月MW","-",SUMIFS(INDIRECT($B$2&amp;$C$2&amp;$D$2),INDIRECT(T$5),T$6,サマリ_メンバ!$R$7:$R$446,$E92,サマリ_メンバ!$O$7:$O$446,IF(ISBLANK($F92),"*",$F92)))</f>
        <v>0</v>
      </c>
      <c r="U92" s="111">
        <f ca="1">IF($C$2&amp;$D$2="当月MW","-",SUMIFS(INDIRECT($B$2&amp;$C$2&amp;$D$2),INDIRECT(U$5),U$6,サマリ_メンバ!$R$7:$R$446,$E92,サマリ_メンバ!$O$7:$O$446,IF(ISBLANK($F92),"*",$F92)))</f>
        <v>0</v>
      </c>
      <c r="V92" s="111">
        <f ca="1">IF($C$2&amp;$D$2="当月MW","-",SUMIFS(INDIRECT($B$2&amp;$C$2&amp;$D$2),INDIRECT(V$5),V$6,サマリ_メンバ!$R$7:$R$446,$E92,サマリ_メンバ!$O$7:$O$446,IF(ISBLANK($F92),"*",$F92)))</f>
        <v>0</v>
      </c>
      <c r="W92" s="111">
        <f ca="1">IF($C$2&amp;$D$2="当月MW","-",SUMIFS(INDIRECT($B$2&amp;$C$2&amp;$D$2),INDIRECT(W$5),W$6,サマリ_メンバ!$R$7:$R$446,$E92,サマリ_メンバ!$O$7:$O$446,IF(ISBLANK($F92),"*",$F92)))</f>
        <v>0</v>
      </c>
      <c r="X92" s="111">
        <f ca="1">IF($C$2&amp;$D$2="当月MW","-",SUMIFS(INDIRECT($B$2&amp;$C$2&amp;$D$2),INDIRECT(X$5),X$6,サマリ_メンバ!$R$7:$R$446,$E92,サマリ_メンバ!$O$7:$O$446,IF(ISBLANK($F92),"*",$F92)))</f>
        <v>0</v>
      </c>
      <c r="Y92" s="111">
        <f ca="1">IF($C$2&amp;$D$2="当月MW","-",SUMIFS(INDIRECT($B$2&amp;$C$2&amp;$D$2),INDIRECT(Y$5),Y$6,サマリ_メンバ!$R$7:$R$446,$E92,サマリ_メンバ!$O$7:$O$446,IF(ISBLANK($F92),"*",$F92)))</f>
        <v>0</v>
      </c>
      <c r="Z92" s="111">
        <f ca="1">IF($C$2&amp;$D$2="当月MW","-",SUMIFS(INDIRECT($B$2&amp;$C$2&amp;$D$2),INDIRECT(Z$5),Z$6,サマリ_メンバ!$R$7:$R$446,$E92,サマリ_メンバ!$O$7:$O$446,IF(ISBLANK($F92),"*",$F92)))</f>
        <v>0</v>
      </c>
      <c r="AA92" s="111">
        <f ca="1">IF($C$2&amp;$D$2="当月MW","-",SUMIFS(INDIRECT($B$2&amp;$C$2&amp;$D$2),INDIRECT(AA$5),AA$6,サマリ_メンバ!$R$7:$R$446,$E92,サマリ_メンバ!$O$7:$O$446,IF(ISBLANK($F92),"*",$F92)))</f>
        <v>0</v>
      </c>
      <c r="AB92" s="116"/>
    </row>
    <row r="93" spans="5:28" outlineLevel="1">
      <c r="E93" s="22" t="s">
        <v>251</v>
      </c>
      <c r="F93" s="131" t="s">
        <v>222</v>
      </c>
      <c r="G93" s="69" t="s">
        <v>306</v>
      </c>
      <c r="H93" s="136">
        <f t="shared" ca="1" si="19"/>
        <v>0</v>
      </c>
      <c r="I93" s="116"/>
      <c r="J93" s="111">
        <f ca="1">IF($C$2&amp;$D$2="当月MW","-",SUMIFS(INDIRECT($B$2&amp;$C$2&amp;$D$2),INDIRECT(J$5),J$6,サマリ_メンバ!$R$7:$R$446,$E93,サマリ_メンバ!$O$7:$O$446,IF(ISBLANK($F93),"*",$F93)))</f>
        <v>0</v>
      </c>
      <c r="K93" s="111">
        <f ca="1">IF($C$2&amp;$D$2="当月MW","-",SUMIFS(INDIRECT($B$2&amp;$C$2&amp;$D$2),INDIRECT(K$5),K$6,サマリ_メンバ!$R$7:$R$446,$E93,サマリ_メンバ!$O$7:$O$446,IF(ISBLANK($F93),"*",$F93)))</f>
        <v>0</v>
      </c>
      <c r="L93" s="111">
        <f ca="1">IF($C$2&amp;$D$2="当月MW","-",SUMIFS(INDIRECT($B$2&amp;$C$2&amp;$D$2),INDIRECT(L$5),L$6,サマリ_メンバ!$R$7:$R$446,$E93,サマリ_メンバ!$O$7:$O$446,IF(ISBLANK($F93),"*",$F93)))</f>
        <v>0</v>
      </c>
      <c r="M93" s="111">
        <f ca="1">IF($C$2&amp;$D$2="当月MW","-",SUMIFS(INDIRECT($B$2&amp;$C$2&amp;$D$2),INDIRECT(M$5),M$6,サマリ_メンバ!$R$7:$R$446,$E93,サマリ_メンバ!$O$7:$O$446,IF(ISBLANK($F93),"*",$F93)))</f>
        <v>0</v>
      </c>
      <c r="N93" s="116"/>
      <c r="O93" s="111">
        <f ca="1">IF($C$2&amp;$D$2="当月MW","-",SUMIFS(INDIRECT($B$2&amp;$C$2&amp;$D$2),INDIRECT(O$5),O$6,サマリ_メンバ!$R$7:$R$446,$E93,サマリ_メンバ!$O$7:$O$446,IF(ISBLANK($F93),"*",$F93)))</f>
        <v>0</v>
      </c>
      <c r="P93" s="111">
        <f ca="1">IF($C$2&amp;$D$2="当月MW","-",SUMIFS(INDIRECT($B$2&amp;$C$2&amp;$D$2),INDIRECT(P$5),P$6,サマリ_メンバ!$R$7:$R$446,$E93,サマリ_メンバ!$O$7:$O$446,IF(ISBLANK($F93),"*",$F93)))</f>
        <v>0</v>
      </c>
      <c r="Q93" s="111">
        <f ca="1">IF($C$2&amp;$D$2="当月MW","-",SUMIFS(INDIRECT($B$2&amp;$C$2&amp;$D$2),INDIRECT(Q$5),Q$6,サマリ_メンバ!$R$7:$R$446,$E93,サマリ_メンバ!$O$7:$O$446,IF(ISBLANK($F93),"*",$F93)))</f>
        <v>0</v>
      </c>
      <c r="R93" s="111">
        <f ca="1">IF($C$2&amp;$D$2="当月MW","-",SUMIFS(INDIRECT($B$2&amp;$C$2&amp;$D$2),INDIRECT(R$5),R$6,サマリ_メンバ!$R$7:$R$446,$E93,サマリ_メンバ!$O$7:$O$446,IF(ISBLANK($F93),"*",$F93)))</f>
        <v>0</v>
      </c>
      <c r="S93" s="111">
        <f ca="1">IF($C$2&amp;$D$2="当月MW","-",SUMIFS(INDIRECT($B$2&amp;$C$2&amp;$D$2),INDIRECT(S$5),S$6,サマリ_メンバ!$R$7:$R$446,$E93,サマリ_メンバ!$O$7:$O$446,IF(ISBLANK($F93),"*",$F93)))</f>
        <v>0</v>
      </c>
      <c r="T93" s="111">
        <f ca="1">IF($C$2&amp;$D$2="当月MW","-",SUMIFS(INDIRECT($B$2&amp;$C$2&amp;$D$2),INDIRECT(T$5),T$6,サマリ_メンバ!$R$7:$R$446,$E93,サマリ_メンバ!$O$7:$O$446,IF(ISBLANK($F93),"*",$F93)))</f>
        <v>0</v>
      </c>
      <c r="U93" s="111">
        <f ca="1">IF($C$2&amp;$D$2="当月MW","-",SUMIFS(INDIRECT($B$2&amp;$C$2&amp;$D$2),INDIRECT(U$5),U$6,サマリ_メンバ!$R$7:$R$446,$E93,サマリ_メンバ!$O$7:$O$446,IF(ISBLANK($F93),"*",$F93)))</f>
        <v>0</v>
      </c>
      <c r="V93" s="111">
        <f ca="1">IF($C$2&amp;$D$2="当月MW","-",SUMIFS(INDIRECT($B$2&amp;$C$2&amp;$D$2),INDIRECT(V$5),V$6,サマリ_メンバ!$R$7:$R$446,$E93,サマリ_メンバ!$O$7:$O$446,IF(ISBLANK($F93),"*",$F93)))</f>
        <v>0</v>
      </c>
      <c r="W93" s="111">
        <f ca="1">IF($C$2&amp;$D$2="当月MW","-",SUMIFS(INDIRECT($B$2&amp;$C$2&amp;$D$2),INDIRECT(W$5),W$6,サマリ_メンバ!$R$7:$R$446,$E93,サマリ_メンバ!$O$7:$O$446,IF(ISBLANK($F93),"*",$F93)))</f>
        <v>0</v>
      </c>
      <c r="X93" s="111">
        <f ca="1">IF($C$2&amp;$D$2="当月MW","-",SUMIFS(INDIRECT($B$2&amp;$C$2&amp;$D$2),INDIRECT(X$5),X$6,サマリ_メンバ!$R$7:$R$446,$E93,サマリ_メンバ!$O$7:$O$446,IF(ISBLANK($F93),"*",$F93)))</f>
        <v>0</v>
      </c>
      <c r="Y93" s="111">
        <f ca="1">IF($C$2&amp;$D$2="当月MW","-",SUMIFS(INDIRECT($B$2&amp;$C$2&amp;$D$2),INDIRECT(Y$5),Y$6,サマリ_メンバ!$R$7:$R$446,$E93,サマリ_メンバ!$O$7:$O$446,IF(ISBLANK($F93),"*",$F93)))</f>
        <v>0</v>
      </c>
      <c r="Z93" s="111">
        <f ca="1">IF($C$2&amp;$D$2="当月MW","-",SUMIFS(INDIRECT($B$2&amp;$C$2&amp;$D$2),INDIRECT(Z$5),Z$6,サマリ_メンバ!$R$7:$R$446,$E93,サマリ_メンバ!$O$7:$O$446,IF(ISBLANK($F93),"*",$F93)))</f>
        <v>0</v>
      </c>
      <c r="AA93" s="111">
        <f ca="1">IF($C$2&amp;$D$2="当月MW","-",SUMIFS(INDIRECT($B$2&amp;$C$2&amp;$D$2),INDIRECT(AA$5),AA$6,サマリ_メンバ!$R$7:$R$446,$E93,サマリ_メンバ!$O$7:$O$446,IF(ISBLANK($F93),"*",$F93)))</f>
        <v>0</v>
      </c>
      <c r="AB93" s="116"/>
    </row>
    <row r="94" spans="5:28" outlineLevel="1">
      <c r="E94" s="22" t="s">
        <v>252</v>
      </c>
      <c r="F94" s="131" t="s">
        <v>222</v>
      </c>
      <c r="G94" s="69" t="s">
        <v>306</v>
      </c>
      <c r="H94" s="136">
        <f t="shared" ca="1" si="19"/>
        <v>0</v>
      </c>
      <c r="I94" s="116"/>
      <c r="J94" s="111">
        <f ca="1">IF($C$2&amp;$D$2="当月MW","-",SUMIFS(INDIRECT($B$2&amp;$C$2&amp;$D$2),INDIRECT(J$5),J$6,サマリ_メンバ!$R$7:$R$446,$E94,サマリ_メンバ!$O$7:$O$446,IF(ISBLANK($F94),"*",$F94)))</f>
        <v>0</v>
      </c>
      <c r="K94" s="111">
        <f ca="1">IF($C$2&amp;$D$2="当月MW","-",SUMIFS(INDIRECT($B$2&amp;$C$2&amp;$D$2),INDIRECT(K$5),K$6,サマリ_メンバ!$R$7:$R$446,$E94,サマリ_メンバ!$O$7:$O$446,IF(ISBLANK($F94),"*",$F94)))</f>
        <v>0</v>
      </c>
      <c r="L94" s="111">
        <f ca="1">IF($C$2&amp;$D$2="当月MW","-",SUMIFS(INDIRECT($B$2&amp;$C$2&amp;$D$2),INDIRECT(L$5),L$6,サマリ_メンバ!$R$7:$R$446,$E94,サマリ_メンバ!$O$7:$O$446,IF(ISBLANK($F94),"*",$F94)))</f>
        <v>0</v>
      </c>
      <c r="M94" s="111">
        <f ca="1">IF($C$2&amp;$D$2="当月MW","-",SUMIFS(INDIRECT($B$2&amp;$C$2&amp;$D$2),INDIRECT(M$5),M$6,サマリ_メンバ!$R$7:$R$446,$E94,サマリ_メンバ!$O$7:$O$446,IF(ISBLANK($F94),"*",$F94)))</f>
        <v>0</v>
      </c>
      <c r="N94" s="116"/>
      <c r="O94" s="111">
        <f ca="1">IF($C$2&amp;$D$2="当月MW","-",SUMIFS(INDIRECT($B$2&amp;$C$2&amp;$D$2),INDIRECT(O$5),O$6,サマリ_メンバ!$R$7:$R$446,$E94,サマリ_メンバ!$O$7:$O$446,IF(ISBLANK($F94),"*",$F94)))</f>
        <v>0</v>
      </c>
      <c r="P94" s="111">
        <f ca="1">IF($C$2&amp;$D$2="当月MW","-",SUMIFS(INDIRECT($B$2&amp;$C$2&amp;$D$2),INDIRECT(P$5),P$6,サマリ_メンバ!$R$7:$R$446,$E94,サマリ_メンバ!$O$7:$O$446,IF(ISBLANK($F94),"*",$F94)))</f>
        <v>0</v>
      </c>
      <c r="Q94" s="111">
        <f ca="1">IF($C$2&amp;$D$2="当月MW","-",SUMIFS(INDIRECT($B$2&amp;$C$2&amp;$D$2),INDIRECT(Q$5),Q$6,サマリ_メンバ!$R$7:$R$446,$E94,サマリ_メンバ!$O$7:$O$446,IF(ISBLANK($F94),"*",$F94)))</f>
        <v>0</v>
      </c>
      <c r="R94" s="111">
        <f ca="1">IF($C$2&amp;$D$2="当月MW","-",SUMIFS(INDIRECT($B$2&amp;$C$2&amp;$D$2),INDIRECT(R$5),R$6,サマリ_メンバ!$R$7:$R$446,$E94,サマリ_メンバ!$O$7:$O$446,IF(ISBLANK($F94),"*",$F94)))</f>
        <v>0</v>
      </c>
      <c r="S94" s="111">
        <f ca="1">IF($C$2&amp;$D$2="当月MW","-",SUMIFS(INDIRECT($B$2&amp;$C$2&amp;$D$2),INDIRECT(S$5),S$6,サマリ_メンバ!$R$7:$R$446,$E94,サマリ_メンバ!$O$7:$O$446,IF(ISBLANK($F94),"*",$F94)))</f>
        <v>0</v>
      </c>
      <c r="T94" s="111">
        <f ca="1">IF($C$2&amp;$D$2="当月MW","-",SUMIFS(INDIRECT($B$2&amp;$C$2&amp;$D$2),INDIRECT(T$5),T$6,サマリ_メンバ!$R$7:$R$446,$E94,サマリ_メンバ!$O$7:$O$446,IF(ISBLANK($F94),"*",$F94)))</f>
        <v>0</v>
      </c>
      <c r="U94" s="111">
        <f ca="1">IF($C$2&amp;$D$2="当月MW","-",SUMIFS(INDIRECT($B$2&amp;$C$2&amp;$D$2),INDIRECT(U$5),U$6,サマリ_メンバ!$R$7:$R$446,$E94,サマリ_メンバ!$O$7:$O$446,IF(ISBLANK($F94),"*",$F94)))</f>
        <v>0</v>
      </c>
      <c r="V94" s="111">
        <f ca="1">IF($C$2&amp;$D$2="当月MW","-",SUMIFS(INDIRECT($B$2&amp;$C$2&amp;$D$2),INDIRECT(V$5),V$6,サマリ_メンバ!$R$7:$R$446,$E94,サマリ_メンバ!$O$7:$O$446,IF(ISBLANK($F94),"*",$F94)))</f>
        <v>0</v>
      </c>
      <c r="W94" s="111">
        <f ca="1">IF($C$2&amp;$D$2="当月MW","-",SUMIFS(INDIRECT($B$2&amp;$C$2&amp;$D$2),INDIRECT(W$5),W$6,サマリ_メンバ!$R$7:$R$446,$E94,サマリ_メンバ!$O$7:$O$446,IF(ISBLANK($F94),"*",$F94)))</f>
        <v>0</v>
      </c>
      <c r="X94" s="111">
        <f ca="1">IF($C$2&amp;$D$2="当月MW","-",SUMIFS(INDIRECT($B$2&amp;$C$2&amp;$D$2),INDIRECT(X$5),X$6,サマリ_メンバ!$R$7:$R$446,$E94,サマリ_メンバ!$O$7:$O$446,IF(ISBLANK($F94),"*",$F94)))</f>
        <v>0</v>
      </c>
      <c r="Y94" s="111">
        <f ca="1">IF($C$2&amp;$D$2="当月MW","-",SUMIFS(INDIRECT($B$2&amp;$C$2&amp;$D$2),INDIRECT(Y$5),Y$6,サマリ_メンバ!$R$7:$R$446,$E94,サマリ_メンバ!$O$7:$O$446,IF(ISBLANK($F94),"*",$F94)))</f>
        <v>0</v>
      </c>
      <c r="Z94" s="111">
        <f ca="1">IF($C$2&amp;$D$2="当月MW","-",SUMIFS(INDIRECT($B$2&amp;$C$2&amp;$D$2),INDIRECT(Z$5),Z$6,サマリ_メンバ!$R$7:$R$446,$E94,サマリ_メンバ!$O$7:$O$446,IF(ISBLANK($F94),"*",$F94)))</f>
        <v>0</v>
      </c>
      <c r="AA94" s="111">
        <f ca="1">IF($C$2&amp;$D$2="当月MW","-",SUMIFS(INDIRECT($B$2&amp;$C$2&amp;$D$2),INDIRECT(AA$5),AA$6,サマリ_メンバ!$R$7:$R$446,$E94,サマリ_メンバ!$O$7:$O$446,IF(ISBLANK($F94),"*",$F94)))</f>
        <v>0</v>
      </c>
      <c r="AB94" s="116"/>
    </row>
    <row r="95" spans="5:28" outlineLevel="1">
      <c r="E95" s="22" t="s">
        <v>371</v>
      </c>
      <c r="F95" s="131" t="s">
        <v>222</v>
      </c>
      <c r="G95" s="69" t="s">
        <v>306</v>
      </c>
      <c r="H95" s="136">
        <f t="shared" ca="1" si="19"/>
        <v>0</v>
      </c>
      <c r="I95" s="116"/>
      <c r="J95" s="111">
        <f ca="1">IF($C$2&amp;$D$2="当月MW","-",SUMIFS(INDIRECT($B$2&amp;$C$2&amp;$D$2),INDIRECT(J$5),J$6,サマリ_メンバ!$R$7:$R$446,$E95,サマリ_メンバ!$O$7:$O$446,IF(ISBLANK($F95),"*",$F95)))</f>
        <v>0</v>
      </c>
      <c r="K95" s="111">
        <f ca="1">IF($C$2&amp;$D$2="当月MW","-",SUMIFS(INDIRECT($B$2&amp;$C$2&amp;$D$2),INDIRECT(K$5),K$6,サマリ_メンバ!$R$7:$R$446,$E95,サマリ_メンバ!$O$7:$O$446,IF(ISBLANK($F95),"*",$F95)))</f>
        <v>0</v>
      </c>
      <c r="L95" s="111">
        <f ca="1">IF($C$2&amp;$D$2="当月MW","-",SUMIFS(INDIRECT($B$2&amp;$C$2&amp;$D$2),INDIRECT(L$5),L$6,サマリ_メンバ!$R$7:$R$446,$E95,サマリ_メンバ!$O$7:$O$446,IF(ISBLANK($F95),"*",$F95)))</f>
        <v>0</v>
      </c>
      <c r="M95" s="111">
        <f ca="1">IF($C$2&amp;$D$2="当月MW","-",SUMIFS(INDIRECT($B$2&amp;$C$2&amp;$D$2),INDIRECT(M$5),M$6,サマリ_メンバ!$R$7:$R$446,$E95,サマリ_メンバ!$O$7:$O$446,IF(ISBLANK($F95),"*",$F95)))</f>
        <v>0</v>
      </c>
      <c r="N95" s="116"/>
      <c r="O95" s="111">
        <f ca="1">IF($C$2&amp;$D$2="当月MW","-",SUMIFS(INDIRECT($B$2&amp;$C$2&amp;$D$2),INDIRECT(O$5),O$6,サマリ_メンバ!$R$7:$R$446,$E95,サマリ_メンバ!$O$7:$O$446,IF(ISBLANK($F95),"*",$F95)))</f>
        <v>0</v>
      </c>
      <c r="P95" s="111">
        <f ca="1">IF($C$2&amp;$D$2="当月MW","-",SUMIFS(INDIRECT($B$2&amp;$C$2&amp;$D$2),INDIRECT(P$5),P$6,サマリ_メンバ!$R$7:$R$446,$E95,サマリ_メンバ!$O$7:$O$446,IF(ISBLANK($F95),"*",$F95)))</f>
        <v>0</v>
      </c>
      <c r="Q95" s="111">
        <f ca="1">IF($C$2&amp;$D$2="当月MW","-",SUMIFS(INDIRECT($B$2&amp;$C$2&amp;$D$2),INDIRECT(Q$5),Q$6,サマリ_メンバ!$R$7:$R$446,$E95,サマリ_メンバ!$O$7:$O$446,IF(ISBLANK($F95),"*",$F95)))</f>
        <v>0</v>
      </c>
      <c r="R95" s="111">
        <f ca="1">IF($C$2&amp;$D$2="当月MW","-",SUMIFS(INDIRECT($B$2&amp;$C$2&amp;$D$2),INDIRECT(R$5),R$6,サマリ_メンバ!$R$7:$R$446,$E95,サマリ_メンバ!$O$7:$O$446,IF(ISBLANK($F95),"*",$F95)))</f>
        <v>0</v>
      </c>
      <c r="S95" s="111">
        <f ca="1">IF($C$2&amp;$D$2="当月MW","-",SUMIFS(INDIRECT($B$2&amp;$C$2&amp;$D$2),INDIRECT(S$5),S$6,サマリ_メンバ!$R$7:$R$446,$E95,サマリ_メンバ!$O$7:$O$446,IF(ISBLANK($F95),"*",$F95)))</f>
        <v>0</v>
      </c>
      <c r="T95" s="111">
        <f ca="1">IF($C$2&amp;$D$2="当月MW","-",SUMIFS(INDIRECT($B$2&amp;$C$2&amp;$D$2),INDIRECT(T$5),T$6,サマリ_メンバ!$R$7:$R$446,$E95,サマリ_メンバ!$O$7:$O$446,IF(ISBLANK($F95),"*",$F95)))</f>
        <v>0</v>
      </c>
      <c r="U95" s="111">
        <f ca="1">IF($C$2&amp;$D$2="当月MW","-",SUMIFS(INDIRECT($B$2&amp;$C$2&amp;$D$2),INDIRECT(U$5),U$6,サマリ_メンバ!$R$7:$R$446,$E95,サマリ_メンバ!$O$7:$O$446,IF(ISBLANK($F95),"*",$F95)))</f>
        <v>0</v>
      </c>
      <c r="V95" s="111">
        <f ca="1">IF($C$2&amp;$D$2="当月MW","-",SUMIFS(INDIRECT($B$2&amp;$C$2&amp;$D$2),INDIRECT(V$5),V$6,サマリ_メンバ!$R$7:$R$446,$E95,サマリ_メンバ!$O$7:$O$446,IF(ISBLANK($F95),"*",$F95)))</f>
        <v>0</v>
      </c>
      <c r="W95" s="111">
        <f ca="1">IF($C$2&amp;$D$2="当月MW","-",SUMIFS(INDIRECT($B$2&amp;$C$2&amp;$D$2),INDIRECT(W$5),W$6,サマリ_メンバ!$R$7:$R$446,$E95,サマリ_メンバ!$O$7:$O$446,IF(ISBLANK($F95),"*",$F95)))</f>
        <v>0</v>
      </c>
      <c r="X95" s="111">
        <f ca="1">IF($C$2&amp;$D$2="当月MW","-",SUMIFS(INDIRECT($B$2&amp;$C$2&amp;$D$2),INDIRECT(X$5),X$6,サマリ_メンバ!$R$7:$R$446,$E95,サマリ_メンバ!$O$7:$O$446,IF(ISBLANK($F95),"*",$F95)))</f>
        <v>0</v>
      </c>
      <c r="Y95" s="111">
        <f ca="1">IF($C$2&amp;$D$2="当月MW","-",SUMIFS(INDIRECT($B$2&amp;$C$2&amp;$D$2),INDIRECT(Y$5),Y$6,サマリ_メンバ!$R$7:$R$446,$E95,サマリ_メンバ!$O$7:$O$446,IF(ISBLANK($F95),"*",$F95)))</f>
        <v>0</v>
      </c>
      <c r="Z95" s="111">
        <f ca="1">IF($C$2&amp;$D$2="当月MW","-",SUMIFS(INDIRECT($B$2&amp;$C$2&amp;$D$2),INDIRECT(Z$5),Z$6,サマリ_メンバ!$R$7:$R$446,$E95,サマリ_メンバ!$O$7:$O$446,IF(ISBLANK($F95),"*",$F95)))</f>
        <v>0</v>
      </c>
      <c r="AA95" s="111">
        <f ca="1">IF($C$2&amp;$D$2="当月MW","-",SUMIFS(INDIRECT($B$2&amp;$C$2&amp;$D$2),INDIRECT(AA$5),AA$6,サマリ_メンバ!$R$7:$R$446,$E95,サマリ_メンバ!$O$7:$O$446,IF(ISBLANK($F95),"*",$F95)))</f>
        <v>0</v>
      </c>
      <c r="AB95" s="116"/>
    </row>
    <row r="96" spans="5:28" outlineLevel="1">
      <c r="E96" s="22" t="s">
        <v>246</v>
      </c>
      <c r="F96" s="131" t="s">
        <v>220</v>
      </c>
      <c r="G96" s="132" t="s">
        <v>307</v>
      </c>
      <c r="H96" s="136">
        <f t="shared" ca="1" si="19"/>
        <v>0</v>
      </c>
      <c r="I96" s="116"/>
      <c r="J96" s="111">
        <f ca="1">IF($C$2&amp;$D$2="当月MW","-",SUMIFS(INDIRECT($B$2&amp;$C$2&amp;$D$2),INDIRECT(J$5),J$6,サマリ_メンバ!$R$7:$R$446,$E96,サマリ_メンバ!$O$7:$O$446,IF(ISBLANK($F96),"*",$F96)))</f>
        <v>0</v>
      </c>
      <c r="K96" s="111">
        <f ca="1">IF($C$2&amp;$D$2="当月MW","-",SUMIFS(INDIRECT($B$2&amp;$C$2&amp;$D$2),INDIRECT(K$5),K$6,サマリ_メンバ!$R$7:$R$446,$E96,サマリ_メンバ!$O$7:$O$446,IF(ISBLANK($F96),"*",$F96)))</f>
        <v>0</v>
      </c>
      <c r="L96" s="111">
        <f ca="1">IF($C$2&amp;$D$2="当月MW","-",SUMIFS(INDIRECT($B$2&amp;$C$2&amp;$D$2),INDIRECT(L$5),L$6,サマリ_メンバ!$R$7:$R$446,$E96,サマリ_メンバ!$O$7:$O$446,IF(ISBLANK($F96),"*",$F96)))</f>
        <v>0</v>
      </c>
      <c r="M96" s="111">
        <f ca="1">IF($C$2&amp;$D$2="当月MW","-",SUMIFS(INDIRECT($B$2&amp;$C$2&amp;$D$2),INDIRECT(M$5),M$6,サマリ_メンバ!$R$7:$R$446,$E96,サマリ_メンバ!$O$7:$O$446,IF(ISBLANK($F96),"*",$F96)))</f>
        <v>0</v>
      </c>
      <c r="N96" s="116"/>
      <c r="O96" s="111">
        <f ca="1">IF($C$2&amp;$D$2="当月MW","-",SUMIFS(INDIRECT($B$2&amp;$C$2&amp;$D$2),INDIRECT(O$5),O$6,サマリ_メンバ!$R$7:$R$446,$E96,サマリ_メンバ!$O$7:$O$446,IF(ISBLANK($F96),"*",$F96)))</f>
        <v>0</v>
      </c>
      <c r="P96" s="111">
        <f ca="1">IF($C$2&amp;$D$2="当月MW","-",SUMIFS(INDIRECT($B$2&amp;$C$2&amp;$D$2),INDIRECT(P$5),P$6,サマリ_メンバ!$R$7:$R$446,$E96,サマリ_メンバ!$O$7:$O$446,IF(ISBLANK($F96),"*",$F96)))</f>
        <v>0</v>
      </c>
      <c r="Q96" s="111">
        <f ca="1">IF($C$2&amp;$D$2="当月MW","-",SUMIFS(INDIRECT($B$2&amp;$C$2&amp;$D$2),INDIRECT(Q$5),Q$6,サマリ_メンバ!$R$7:$R$446,$E96,サマリ_メンバ!$O$7:$O$446,IF(ISBLANK($F96),"*",$F96)))</f>
        <v>0</v>
      </c>
      <c r="R96" s="111">
        <f ca="1">IF($C$2&amp;$D$2="当月MW","-",SUMIFS(INDIRECT($B$2&amp;$C$2&amp;$D$2),INDIRECT(R$5),R$6,サマリ_メンバ!$R$7:$R$446,$E96,サマリ_メンバ!$O$7:$O$446,IF(ISBLANK($F96),"*",$F96)))</f>
        <v>0</v>
      </c>
      <c r="S96" s="111">
        <f ca="1">IF($C$2&amp;$D$2="当月MW","-",SUMIFS(INDIRECT($B$2&amp;$C$2&amp;$D$2),INDIRECT(S$5),S$6,サマリ_メンバ!$R$7:$R$446,$E96,サマリ_メンバ!$O$7:$O$446,IF(ISBLANK($F96),"*",$F96)))</f>
        <v>0</v>
      </c>
      <c r="T96" s="111">
        <f ca="1">IF($C$2&amp;$D$2="当月MW","-",SUMIFS(INDIRECT($B$2&amp;$C$2&amp;$D$2),INDIRECT(T$5),T$6,サマリ_メンバ!$R$7:$R$446,$E96,サマリ_メンバ!$O$7:$O$446,IF(ISBLANK($F96),"*",$F96)))</f>
        <v>0</v>
      </c>
      <c r="U96" s="111">
        <f ca="1">IF($C$2&amp;$D$2="当月MW","-",SUMIFS(INDIRECT($B$2&amp;$C$2&amp;$D$2),INDIRECT(U$5),U$6,サマリ_メンバ!$R$7:$R$446,$E96,サマリ_メンバ!$O$7:$O$446,IF(ISBLANK($F96),"*",$F96)))</f>
        <v>0</v>
      </c>
      <c r="V96" s="111">
        <f ca="1">IF($C$2&amp;$D$2="当月MW","-",SUMIFS(INDIRECT($B$2&amp;$C$2&amp;$D$2),INDIRECT(V$5),V$6,サマリ_メンバ!$R$7:$R$446,$E96,サマリ_メンバ!$O$7:$O$446,IF(ISBLANK($F96),"*",$F96)))</f>
        <v>0</v>
      </c>
      <c r="W96" s="111">
        <f ca="1">IF($C$2&amp;$D$2="当月MW","-",SUMIFS(INDIRECT($B$2&amp;$C$2&amp;$D$2),INDIRECT(W$5),W$6,サマリ_メンバ!$R$7:$R$446,$E96,サマリ_メンバ!$O$7:$O$446,IF(ISBLANK($F96),"*",$F96)))</f>
        <v>0</v>
      </c>
      <c r="X96" s="111">
        <f ca="1">IF($C$2&amp;$D$2="当月MW","-",SUMIFS(INDIRECT($B$2&amp;$C$2&amp;$D$2),INDIRECT(X$5),X$6,サマリ_メンバ!$R$7:$R$446,$E96,サマリ_メンバ!$O$7:$O$446,IF(ISBLANK($F96),"*",$F96)))</f>
        <v>0</v>
      </c>
      <c r="Y96" s="111">
        <f ca="1">IF($C$2&amp;$D$2="当月MW","-",SUMIFS(INDIRECT($B$2&amp;$C$2&amp;$D$2),INDIRECT(Y$5),Y$6,サマリ_メンバ!$R$7:$R$446,$E96,サマリ_メンバ!$O$7:$O$446,IF(ISBLANK($F96),"*",$F96)))</f>
        <v>0</v>
      </c>
      <c r="Z96" s="111">
        <f ca="1">IF($C$2&amp;$D$2="当月MW","-",SUMIFS(INDIRECT($B$2&amp;$C$2&amp;$D$2),INDIRECT(Z$5),Z$6,サマリ_メンバ!$R$7:$R$446,$E96,サマリ_メンバ!$O$7:$O$446,IF(ISBLANK($F96),"*",$F96)))</f>
        <v>0</v>
      </c>
      <c r="AA96" s="111">
        <f ca="1">IF($C$2&amp;$D$2="当月MW","-",SUMIFS(INDIRECT($B$2&amp;$C$2&amp;$D$2),INDIRECT(AA$5),AA$6,サマリ_メンバ!$R$7:$R$446,$E96,サマリ_メンバ!$O$7:$O$446,IF(ISBLANK($F96),"*",$F96)))</f>
        <v>0</v>
      </c>
      <c r="AB96" s="116"/>
    </row>
    <row r="97" spans="1:28" outlineLevel="1">
      <c r="E97" s="22" t="s">
        <v>247</v>
      </c>
      <c r="F97" s="131" t="s">
        <v>220</v>
      </c>
      <c r="G97" s="132" t="s">
        <v>307</v>
      </c>
      <c r="H97" s="136">
        <f t="shared" ca="1" si="19"/>
        <v>0</v>
      </c>
      <c r="I97" s="116"/>
      <c r="J97" s="111">
        <f ca="1">IF($C$2&amp;$D$2="当月MW","-",SUMIFS(INDIRECT($B$2&amp;$C$2&amp;$D$2),INDIRECT(J$5),J$6,サマリ_メンバ!$R$7:$R$446,$E97,サマリ_メンバ!$O$7:$O$446,IF(ISBLANK($F97),"*",$F97)))</f>
        <v>0</v>
      </c>
      <c r="K97" s="111">
        <f ca="1">IF($C$2&amp;$D$2="当月MW","-",SUMIFS(INDIRECT($B$2&amp;$C$2&amp;$D$2),INDIRECT(K$5),K$6,サマリ_メンバ!$R$7:$R$446,$E97,サマリ_メンバ!$O$7:$O$446,IF(ISBLANK($F97),"*",$F97)))</f>
        <v>0</v>
      </c>
      <c r="L97" s="111">
        <f ca="1">IF($C$2&amp;$D$2="当月MW","-",SUMIFS(INDIRECT($B$2&amp;$C$2&amp;$D$2),INDIRECT(L$5),L$6,サマリ_メンバ!$R$7:$R$446,$E97,サマリ_メンバ!$O$7:$O$446,IF(ISBLANK($F97),"*",$F97)))</f>
        <v>0</v>
      </c>
      <c r="M97" s="111">
        <f ca="1">IF($C$2&amp;$D$2="当月MW","-",SUMIFS(INDIRECT($B$2&amp;$C$2&amp;$D$2),INDIRECT(M$5),M$6,サマリ_メンバ!$R$7:$R$446,$E97,サマリ_メンバ!$O$7:$O$446,IF(ISBLANK($F97),"*",$F97)))</f>
        <v>0</v>
      </c>
      <c r="N97" s="116"/>
      <c r="O97" s="111">
        <f ca="1">IF($C$2&amp;$D$2="当月MW","-",SUMIFS(INDIRECT($B$2&amp;$C$2&amp;$D$2),INDIRECT(O$5),O$6,サマリ_メンバ!$R$7:$R$446,$E97,サマリ_メンバ!$O$7:$O$446,IF(ISBLANK($F97),"*",$F97)))</f>
        <v>0</v>
      </c>
      <c r="P97" s="111">
        <f ca="1">IF($C$2&amp;$D$2="当月MW","-",SUMIFS(INDIRECT($B$2&amp;$C$2&amp;$D$2),INDIRECT(P$5),P$6,サマリ_メンバ!$R$7:$R$446,$E97,サマリ_メンバ!$O$7:$O$446,IF(ISBLANK($F97),"*",$F97)))</f>
        <v>0</v>
      </c>
      <c r="Q97" s="111">
        <f ca="1">IF($C$2&amp;$D$2="当月MW","-",SUMIFS(INDIRECT($B$2&amp;$C$2&amp;$D$2),INDIRECT(Q$5),Q$6,サマリ_メンバ!$R$7:$R$446,$E97,サマリ_メンバ!$O$7:$O$446,IF(ISBLANK($F97),"*",$F97)))</f>
        <v>0</v>
      </c>
      <c r="R97" s="111">
        <f ca="1">IF($C$2&amp;$D$2="当月MW","-",SUMIFS(INDIRECT($B$2&amp;$C$2&amp;$D$2),INDIRECT(R$5),R$6,サマリ_メンバ!$R$7:$R$446,$E97,サマリ_メンバ!$O$7:$O$446,IF(ISBLANK($F97),"*",$F97)))</f>
        <v>0</v>
      </c>
      <c r="S97" s="111">
        <f ca="1">IF($C$2&amp;$D$2="当月MW","-",SUMIFS(INDIRECT($B$2&amp;$C$2&amp;$D$2),INDIRECT(S$5),S$6,サマリ_メンバ!$R$7:$R$446,$E97,サマリ_メンバ!$O$7:$O$446,IF(ISBLANK($F97),"*",$F97)))</f>
        <v>0</v>
      </c>
      <c r="T97" s="111">
        <f ca="1">IF($C$2&amp;$D$2="当月MW","-",SUMIFS(INDIRECT($B$2&amp;$C$2&amp;$D$2),INDIRECT(T$5),T$6,サマリ_メンバ!$R$7:$R$446,$E97,サマリ_メンバ!$O$7:$O$446,IF(ISBLANK($F97),"*",$F97)))</f>
        <v>0</v>
      </c>
      <c r="U97" s="111">
        <f ca="1">IF($C$2&amp;$D$2="当月MW","-",SUMIFS(INDIRECT($B$2&amp;$C$2&amp;$D$2),INDIRECT(U$5),U$6,サマリ_メンバ!$R$7:$R$446,$E97,サマリ_メンバ!$O$7:$O$446,IF(ISBLANK($F97),"*",$F97)))</f>
        <v>0</v>
      </c>
      <c r="V97" s="111">
        <f ca="1">IF($C$2&amp;$D$2="当月MW","-",SUMIFS(INDIRECT($B$2&amp;$C$2&amp;$D$2),INDIRECT(V$5),V$6,サマリ_メンバ!$R$7:$R$446,$E97,サマリ_メンバ!$O$7:$O$446,IF(ISBLANK($F97),"*",$F97)))</f>
        <v>0</v>
      </c>
      <c r="W97" s="111">
        <f ca="1">IF($C$2&amp;$D$2="当月MW","-",SUMIFS(INDIRECT($B$2&amp;$C$2&amp;$D$2),INDIRECT(W$5),W$6,サマリ_メンバ!$R$7:$R$446,$E97,サマリ_メンバ!$O$7:$O$446,IF(ISBLANK($F97),"*",$F97)))</f>
        <v>0</v>
      </c>
      <c r="X97" s="111">
        <f ca="1">IF($C$2&amp;$D$2="当月MW","-",SUMIFS(INDIRECT($B$2&amp;$C$2&amp;$D$2),INDIRECT(X$5),X$6,サマリ_メンバ!$R$7:$R$446,$E97,サマリ_メンバ!$O$7:$O$446,IF(ISBLANK($F97),"*",$F97)))</f>
        <v>0</v>
      </c>
      <c r="Y97" s="111">
        <f ca="1">IF($C$2&amp;$D$2="当月MW","-",SUMIFS(INDIRECT($B$2&amp;$C$2&amp;$D$2),INDIRECT(Y$5),Y$6,サマリ_メンバ!$R$7:$R$446,$E97,サマリ_メンバ!$O$7:$O$446,IF(ISBLANK($F97),"*",$F97)))</f>
        <v>0</v>
      </c>
      <c r="Z97" s="111">
        <f ca="1">IF($C$2&amp;$D$2="当月MW","-",SUMIFS(INDIRECT($B$2&amp;$C$2&amp;$D$2),INDIRECT(Z$5),Z$6,サマリ_メンバ!$R$7:$R$446,$E97,サマリ_メンバ!$O$7:$O$446,IF(ISBLANK($F97),"*",$F97)))</f>
        <v>0</v>
      </c>
      <c r="AA97" s="111">
        <f ca="1">IF($C$2&amp;$D$2="当月MW","-",SUMIFS(INDIRECT($B$2&amp;$C$2&amp;$D$2),INDIRECT(AA$5),AA$6,サマリ_メンバ!$R$7:$R$446,$E97,サマリ_メンバ!$O$7:$O$446,IF(ISBLANK($F97),"*",$F97)))</f>
        <v>0</v>
      </c>
      <c r="AB97" s="116"/>
    </row>
    <row r="98" spans="1:28" outlineLevel="1">
      <c r="E98" s="22" t="s">
        <v>248</v>
      </c>
      <c r="F98" s="131" t="s">
        <v>220</v>
      </c>
      <c r="G98" s="132" t="s">
        <v>307</v>
      </c>
      <c r="H98" s="136">
        <f t="shared" ca="1" si="19"/>
        <v>0</v>
      </c>
      <c r="I98" s="116"/>
      <c r="J98" s="111">
        <f ca="1">IF($C$2&amp;$D$2="当月MW","-",SUMIFS(INDIRECT($B$2&amp;$C$2&amp;$D$2),INDIRECT(J$5),J$6,サマリ_メンバ!$R$7:$R$446,$E98,サマリ_メンバ!$O$7:$O$446,IF(ISBLANK($F98),"*",$F98)))</f>
        <v>0</v>
      </c>
      <c r="K98" s="111">
        <f ca="1">IF($C$2&amp;$D$2="当月MW","-",SUMIFS(INDIRECT($B$2&amp;$C$2&amp;$D$2),INDIRECT(K$5),K$6,サマリ_メンバ!$R$7:$R$446,$E98,サマリ_メンバ!$O$7:$O$446,IF(ISBLANK($F98),"*",$F98)))</f>
        <v>0</v>
      </c>
      <c r="L98" s="111">
        <f ca="1">IF($C$2&amp;$D$2="当月MW","-",SUMIFS(INDIRECT($B$2&amp;$C$2&amp;$D$2),INDIRECT(L$5),L$6,サマリ_メンバ!$R$7:$R$446,$E98,サマリ_メンバ!$O$7:$O$446,IF(ISBLANK($F98),"*",$F98)))</f>
        <v>0</v>
      </c>
      <c r="M98" s="111">
        <f ca="1">IF($C$2&amp;$D$2="当月MW","-",SUMIFS(INDIRECT($B$2&amp;$C$2&amp;$D$2),INDIRECT(M$5),M$6,サマリ_メンバ!$R$7:$R$446,$E98,サマリ_メンバ!$O$7:$O$446,IF(ISBLANK($F98),"*",$F98)))</f>
        <v>0</v>
      </c>
      <c r="N98" s="116"/>
      <c r="O98" s="111">
        <f ca="1">IF($C$2&amp;$D$2="当月MW","-",SUMIFS(INDIRECT($B$2&amp;$C$2&amp;$D$2),INDIRECT(O$5),O$6,サマリ_メンバ!$R$7:$R$446,$E98,サマリ_メンバ!$O$7:$O$446,IF(ISBLANK($F98),"*",$F98)))</f>
        <v>0</v>
      </c>
      <c r="P98" s="111">
        <f ca="1">IF($C$2&amp;$D$2="当月MW","-",SUMIFS(INDIRECT($B$2&amp;$C$2&amp;$D$2),INDIRECT(P$5),P$6,サマリ_メンバ!$R$7:$R$446,$E98,サマリ_メンバ!$O$7:$O$446,IF(ISBLANK($F98),"*",$F98)))</f>
        <v>0</v>
      </c>
      <c r="Q98" s="111">
        <f ca="1">IF($C$2&amp;$D$2="当月MW","-",SUMIFS(INDIRECT($B$2&amp;$C$2&amp;$D$2),INDIRECT(Q$5),Q$6,サマリ_メンバ!$R$7:$R$446,$E98,サマリ_メンバ!$O$7:$O$446,IF(ISBLANK($F98),"*",$F98)))</f>
        <v>0</v>
      </c>
      <c r="R98" s="111">
        <f ca="1">IF($C$2&amp;$D$2="当月MW","-",SUMIFS(INDIRECT($B$2&amp;$C$2&amp;$D$2),INDIRECT(R$5),R$6,サマリ_メンバ!$R$7:$R$446,$E98,サマリ_メンバ!$O$7:$O$446,IF(ISBLANK($F98),"*",$F98)))</f>
        <v>0</v>
      </c>
      <c r="S98" s="111">
        <f ca="1">IF($C$2&amp;$D$2="当月MW","-",SUMIFS(INDIRECT($B$2&amp;$C$2&amp;$D$2),INDIRECT(S$5),S$6,サマリ_メンバ!$R$7:$R$446,$E98,サマリ_メンバ!$O$7:$O$446,IF(ISBLANK($F98),"*",$F98)))</f>
        <v>0</v>
      </c>
      <c r="T98" s="111">
        <f ca="1">IF($C$2&amp;$D$2="当月MW","-",SUMIFS(INDIRECT($B$2&amp;$C$2&amp;$D$2),INDIRECT(T$5),T$6,サマリ_メンバ!$R$7:$R$446,$E98,サマリ_メンバ!$O$7:$O$446,IF(ISBLANK($F98),"*",$F98)))</f>
        <v>0</v>
      </c>
      <c r="U98" s="111">
        <f ca="1">IF($C$2&amp;$D$2="当月MW","-",SUMIFS(INDIRECT($B$2&amp;$C$2&amp;$D$2),INDIRECT(U$5),U$6,サマリ_メンバ!$R$7:$R$446,$E98,サマリ_メンバ!$O$7:$O$446,IF(ISBLANK($F98),"*",$F98)))</f>
        <v>0</v>
      </c>
      <c r="V98" s="111">
        <f ca="1">IF($C$2&amp;$D$2="当月MW","-",SUMIFS(INDIRECT($B$2&amp;$C$2&amp;$D$2),INDIRECT(V$5),V$6,サマリ_メンバ!$R$7:$R$446,$E98,サマリ_メンバ!$O$7:$O$446,IF(ISBLANK($F98),"*",$F98)))</f>
        <v>0</v>
      </c>
      <c r="W98" s="111">
        <f ca="1">IF($C$2&amp;$D$2="当月MW","-",SUMIFS(INDIRECT($B$2&amp;$C$2&amp;$D$2),INDIRECT(W$5),W$6,サマリ_メンバ!$R$7:$R$446,$E98,サマリ_メンバ!$O$7:$O$446,IF(ISBLANK($F98),"*",$F98)))</f>
        <v>0</v>
      </c>
      <c r="X98" s="111">
        <f ca="1">IF($C$2&amp;$D$2="当月MW","-",SUMIFS(INDIRECT($B$2&amp;$C$2&amp;$D$2),INDIRECT(X$5),X$6,サマリ_メンバ!$R$7:$R$446,$E98,サマリ_メンバ!$O$7:$O$446,IF(ISBLANK($F98),"*",$F98)))</f>
        <v>0</v>
      </c>
      <c r="Y98" s="111">
        <f ca="1">IF($C$2&amp;$D$2="当月MW","-",SUMIFS(INDIRECT($B$2&amp;$C$2&amp;$D$2),INDIRECT(Y$5),Y$6,サマリ_メンバ!$R$7:$R$446,$E98,サマリ_メンバ!$O$7:$O$446,IF(ISBLANK($F98),"*",$F98)))</f>
        <v>0</v>
      </c>
      <c r="Z98" s="111">
        <f ca="1">IF($C$2&amp;$D$2="当月MW","-",SUMIFS(INDIRECT($B$2&amp;$C$2&amp;$D$2),INDIRECT(Z$5),Z$6,サマリ_メンバ!$R$7:$R$446,$E98,サマリ_メンバ!$O$7:$O$446,IF(ISBLANK($F98),"*",$F98)))</f>
        <v>0</v>
      </c>
      <c r="AA98" s="111">
        <f ca="1">IF($C$2&amp;$D$2="当月MW","-",SUMIFS(INDIRECT($B$2&amp;$C$2&amp;$D$2),INDIRECT(AA$5),AA$6,サマリ_メンバ!$R$7:$R$446,$E98,サマリ_メンバ!$O$7:$O$446,IF(ISBLANK($F98),"*",$F98)))</f>
        <v>0</v>
      </c>
      <c r="AB98" s="116"/>
    </row>
    <row r="99" spans="1:28" outlineLevel="1">
      <c r="E99" s="22" t="s">
        <v>249</v>
      </c>
      <c r="F99" s="131" t="s">
        <v>220</v>
      </c>
      <c r="G99" s="132" t="s">
        <v>307</v>
      </c>
      <c r="H99" s="136">
        <f t="shared" ca="1" si="19"/>
        <v>0</v>
      </c>
      <c r="I99" s="116"/>
      <c r="J99" s="111">
        <f ca="1">IF($C$2&amp;$D$2="当月MW","-",SUMIFS(INDIRECT($B$2&amp;$C$2&amp;$D$2),INDIRECT(J$5),J$6,サマリ_メンバ!$R$7:$R$446,$E99,サマリ_メンバ!$O$7:$O$446,IF(ISBLANK($F99),"*",$F99)))</f>
        <v>0</v>
      </c>
      <c r="K99" s="111">
        <f ca="1">IF($C$2&amp;$D$2="当月MW","-",SUMIFS(INDIRECT($B$2&amp;$C$2&amp;$D$2),INDIRECT(K$5),K$6,サマリ_メンバ!$R$7:$R$446,$E99,サマリ_メンバ!$O$7:$O$446,IF(ISBLANK($F99),"*",$F99)))</f>
        <v>0</v>
      </c>
      <c r="L99" s="111">
        <f ca="1">IF($C$2&amp;$D$2="当月MW","-",SUMIFS(INDIRECT($B$2&amp;$C$2&amp;$D$2),INDIRECT(L$5),L$6,サマリ_メンバ!$R$7:$R$446,$E99,サマリ_メンバ!$O$7:$O$446,IF(ISBLANK($F99),"*",$F99)))</f>
        <v>0</v>
      </c>
      <c r="M99" s="111">
        <f ca="1">IF($C$2&amp;$D$2="当月MW","-",SUMIFS(INDIRECT($B$2&amp;$C$2&amp;$D$2),INDIRECT(M$5),M$6,サマリ_メンバ!$R$7:$R$446,$E99,サマリ_メンバ!$O$7:$O$446,IF(ISBLANK($F99),"*",$F99)))</f>
        <v>0</v>
      </c>
      <c r="N99" s="116"/>
      <c r="O99" s="111">
        <f ca="1">IF($C$2&amp;$D$2="当月MW","-",SUMIFS(INDIRECT($B$2&amp;$C$2&amp;$D$2),INDIRECT(O$5),O$6,サマリ_メンバ!$R$7:$R$446,$E99,サマリ_メンバ!$O$7:$O$446,IF(ISBLANK($F99),"*",$F99)))</f>
        <v>0</v>
      </c>
      <c r="P99" s="111">
        <f ca="1">IF($C$2&amp;$D$2="当月MW","-",SUMIFS(INDIRECT($B$2&amp;$C$2&amp;$D$2),INDIRECT(P$5),P$6,サマリ_メンバ!$R$7:$R$446,$E99,サマリ_メンバ!$O$7:$O$446,IF(ISBLANK($F99),"*",$F99)))</f>
        <v>0</v>
      </c>
      <c r="Q99" s="111">
        <f ca="1">IF($C$2&amp;$D$2="当月MW","-",SUMIFS(INDIRECT($B$2&amp;$C$2&amp;$D$2),INDIRECT(Q$5),Q$6,サマリ_メンバ!$R$7:$R$446,$E99,サマリ_メンバ!$O$7:$O$446,IF(ISBLANK($F99),"*",$F99)))</f>
        <v>0</v>
      </c>
      <c r="R99" s="111">
        <f ca="1">IF($C$2&amp;$D$2="当月MW","-",SUMIFS(INDIRECT($B$2&amp;$C$2&amp;$D$2),INDIRECT(R$5),R$6,サマリ_メンバ!$R$7:$R$446,$E99,サマリ_メンバ!$O$7:$O$446,IF(ISBLANK($F99),"*",$F99)))</f>
        <v>0</v>
      </c>
      <c r="S99" s="111">
        <f ca="1">IF($C$2&amp;$D$2="当月MW","-",SUMIFS(INDIRECT($B$2&amp;$C$2&amp;$D$2),INDIRECT(S$5),S$6,サマリ_メンバ!$R$7:$R$446,$E99,サマリ_メンバ!$O$7:$O$446,IF(ISBLANK($F99),"*",$F99)))</f>
        <v>0</v>
      </c>
      <c r="T99" s="111">
        <f ca="1">IF($C$2&amp;$D$2="当月MW","-",SUMIFS(INDIRECT($B$2&amp;$C$2&amp;$D$2),INDIRECT(T$5),T$6,サマリ_メンバ!$R$7:$R$446,$E99,サマリ_メンバ!$O$7:$O$446,IF(ISBLANK($F99),"*",$F99)))</f>
        <v>0</v>
      </c>
      <c r="U99" s="111">
        <f ca="1">IF($C$2&amp;$D$2="当月MW","-",SUMIFS(INDIRECT($B$2&amp;$C$2&amp;$D$2),INDIRECT(U$5),U$6,サマリ_メンバ!$R$7:$R$446,$E99,サマリ_メンバ!$O$7:$O$446,IF(ISBLANK($F99),"*",$F99)))</f>
        <v>0</v>
      </c>
      <c r="V99" s="111">
        <f ca="1">IF($C$2&amp;$D$2="当月MW","-",SUMIFS(INDIRECT($B$2&amp;$C$2&amp;$D$2),INDIRECT(V$5),V$6,サマリ_メンバ!$R$7:$R$446,$E99,サマリ_メンバ!$O$7:$O$446,IF(ISBLANK($F99),"*",$F99)))</f>
        <v>0</v>
      </c>
      <c r="W99" s="111">
        <f ca="1">IF($C$2&amp;$D$2="当月MW","-",SUMIFS(INDIRECT($B$2&amp;$C$2&amp;$D$2),INDIRECT(W$5),W$6,サマリ_メンバ!$R$7:$R$446,$E99,サマリ_メンバ!$O$7:$O$446,IF(ISBLANK($F99),"*",$F99)))</f>
        <v>0</v>
      </c>
      <c r="X99" s="111">
        <f ca="1">IF($C$2&amp;$D$2="当月MW","-",SUMIFS(INDIRECT($B$2&amp;$C$2&amp;$D$2),INDIRECT(X$5),X$6,サマリ_メンバ!$R$7:$R$446,$E99,サマリ_メンバ!$O$7:$O$446,IF(ISBLANK($F99),"*",$F99)))</f>
        <v>0</v>
      </c>
      <c r="Y99" s="111">
        <f ca="1">IF($C$2&amp;$D$2="当月MW","-",SUMIFS(INDIRECT($B$2&amp;$C$2&amp;$D$2),INDIRECT(Y$5),Y$6,サマリ_メンバ!$R$7:$R$446,$E99,サマリ_メンバ!$O$7:$O$446,IF(ISBLANK($F99),"*",$F99)))</f>
        <v>0</v>
      </c>
      <c r="Z99" s="111">
        <f ca="1">IF($C$2&amp;$D$2="当月MW","-",SUMIFS(INDIRECT($B$2&amp;$C$2&amp;$D$2),INDIRECT(Z$5),Z$6,サマリ_メンバ!$R$7:$R$446,$E99,サマリ_メンバ!$O$7:$O$446,IF(ISBLANK($F99),"*",$F99)))</f>
        <v>0</v>
      </c>
      <c r="AA99" s="111">
        <f ca="1">IF($C$2&amp;$D$2="当月MW","-",SUMIFS(INDIRECT($B$2&amp;$C$2&amp;$D$2),INDIRECT(AA$5),AA$6,サマリ_メンバ!$R$7:$R$446,$E99,サマリ_メンバ!$O$7:$O$446,IF(ISBLANK($F99),"*",$F99)))</f>
        <v>0</v>
      </c>
      <c r="AB99" s="116"/>
    </row>
    <row r="100" spans="1:28" outlineLevel="1">
      <c r="E100" s="22" t="s">
        <v>250</v>
      </c>
      <c r="F100" s="131" t="s">
        <v>220</v>
      </c>
      <c r="G100" s="132" t="s">
        <v>473</v>
      </c>
      <c r="H100" s="136">
        <f t="shared" ca="1" si="19"/>
        <v>0</v>
      </c>
      <c r="I100" s="116"/>
      <c r="J100" s="111">
        <f ca="1">IF($C$2&amp;$D$2="当月MW","-",SUMIFS(INDIRECT($B$2&amp;$C$2&amp;$D$2),INDIRECT(J$5),J$6,サマリ_メンバ!$R$7:$R$446,$E100,サマリ_メンバ!$O$7:$O$446,IF(ISBLANK($F100),"*",$F100)))</f>
        <v>0</v>
      </c>
      <c r="K100" s="111">
        <f ca="1">IF($C$2&amp;$D$2="当月MW","-",SUMIFS(INDIRECT($B$2&amp;$C$2&amp;$D$2),INDIRECT(K$5),K$6,サマリ_メンバ!$R$7:$R$446,$E100,サマリ_メンバ!$O$7:$O$446,IF(ISBLANK($F100),"*",$F100)))</f>
        <v>0</v>
      </c>
      <c r="L100" s="111">
        <f ca="1">IF($C$2&amp;$D$2="当月MW","-",SUMIFS(INDIRECT($B$2&amp;$C$2&amp;$D$2),INDIRECT(L$5),L$6,サマリ_メンバ!$R$7:$R$446,$E100,サマリ_メンバ!$O$7:$O$446,IF(ISBLANK($F100),"*",$F100)))</f>
        <v>0</v>
      </c>
      <c r="M100" s="111">
        <f ca="1">IF($C$2&amp;$D$2="当月MW","-",SUMIFS(INDIRECT($B$2&amp;$C$2&amp;$D$2),INDIRECT(M$5),M$6,サマリ_メンバ!$R$7:$R$446,$E100,サマリ_メンバ!$O$7:$O$446,IF(ISBLANK($F100),"*",$F100)))</f>
        <v>0</v>
      </c>
      <c r="N100" s="116"/>
      <c r="O100" s="111">
        <f ca="1">IF($C$2&amp;$D$2="当月MW","-",SUMIFS(INDIRECT($B$2&amp;$C$2&amp;$D$2),INDIRECT(O$5),O$6,サマリ_メンバ!$R$7:$R$446,$E100,サマリ_メンバ!$O$7:$O$446,IF(ISBLANK($F100),"*",$F100)))</f>
        <v>0</v>
      </c>
      <c r="P100" s="111">
        <f ca="1">IF($C$2&amp;$D$2="当月MW","-",SUMIFS(INDIRECT($B$2&amp;$C$2&amp;$D$2),INDIRECT(P$5),P$6,サマリ_メンバ!$R$7:$R$446,$E100,サマリ_メンバ!$O$7:$O$446,IF(ISBLANK($F100),"*",$F100)))</f>
        <v>0</v>
      </c>
      <c r="Q100" s="111">
        <f ca="1">IF($C$2&amp;$D$2="当月MW","-",SUMIFS(INDIRECT($B$2&amp;$C$2&amp;$D$2),INDIRECT(Q$5),Q$6,サマリ_メンバ!$R$7:$R$446,$E100,サマリ_メンバ!$O$7:$O$446,IF(ISBLANK($F100),"*",$F100)))</f>
        <v>0</v>
      </c>
      <c r="R100" s="111">
        <f ca="1">IF($C$2&amp;$D$2="当月MW","-",SUMIFS(INDIRECT($B$2&amp;$C$2&amp;$D$2),INDIRECT(R$5),R$6,サマリ_メンバ!$R$7:$R$446,$E100,サマリ_メンバ!$O$7:$O$446,IF(ISBLANK($F100),"*",$F100)))</f>
        <v>0</v>
      </c>
      <c r="S100" s="111">
        <f ca="1">IF($C$2&amp;$D$2="当月MW","-",SUMIFS(INDIRECT($B$2&amp;$C$2&amp;$D$2),INDIRECT(S$5),S$6,サマリ_メンバ!$R$7:$R$446,$E100,サマリ_メンバ!$O$7:$O$446,IF(ISBLANK($F100),"*",$F100)))</f>
        <v>0</v>
      </c>
      <c r="T100" s="111">
        <f ca="1">IF($C$2&amp;$D$2="当月MW","-",SUMIFS(INDIRECT($B$2&amp;$C$2&amp;$D$2),INDIRECT(T$5),T$6,サマリ_メンバ!$R$7:$R$446,$E100,サマリ_メンバ!$O$7:$O$446,IF(ISBLANK($F100),"*",$F100)))</f>
        <v>0</v>
      </c>
      <c r="U100" s="111">
        <f ca="1">IF($C$2&amp;$D$2="当月MW","-",SUMIFS(INDIRECT($B$2&amp;$C$2&amp;$D$2),INDIRECT(U$5),U$6,サマリ_メンバ!$R$7:$R$446,$E100,サマリ_メンバ!$O$7:$O$446,IF(ISBLANK($F100),"*",$F100)))</f>
        <v>0</v>
      </c>
      <c r="V100" s="111">
        <f ca="1">IF($C$2&amp;$D$2="当月MW","-",SUMIFS(INDIRECT($B$2&amp;$C$2&amp;$D$2),INDIRECT(V$5),V$6,サマリ_メンバ!$R$7:$R$446,$E100,サマリ_メンバ!$O$7:$O$446,IF(ISBLANK($F100),"*",$F100)))</f>
        <v>0</v>
      </c>
      <c r="W100" s="111">
        <f ca="1">IF($C$2&amp;$D$2="当月MW","-",SUMIFS(INDIRECT($B$2&amp;$C$2&amp;$D$2),INDIRECT(W$5),W$6,サマリ_メンバ!$R$7:$R$446,$E100,サマリ_メンバ!$O$7:$O$446,IF(ISBLANK($F100),"*",$F100)))</f>
        <v>0</v>
      </c>
      <c r="X100" s="111">
        <f ca="1">IF($C$2&amp;$D$2="当月MW","-",SUMIFS(INDIRECT($B$2&amp;$C$2&amp;$D$2),INDIRECT(X$5),X$6,サマリ_メンバ!$R$7:$R$446,$E100,サマリ_メンバ!$O$7:$O$446,IF(ISBLANK($F100),"*",$F100)))</f>
        <v>0</v>
      </c>
      <c r="Y100" s="111">
        <f ca="1">IF($C$2&amp;$D$2="当月MW","-",SUMIFS(INDIRECT($B$2&amp;$C$2&amp;$D$2),INDIRECT(Y$5),Y$6,サマリ_メンバ!$R$7:$R$446,$E100,サマリ_メンバ!$O$7:$O$446,IF(ISBLANK($F100),"*",$F100)))</f>
        <v>0</v>
      </c>
      <c r="Z100" s="111">
        <f ca="1">IF($C$2&amp;$D$2="当月MW","-",SUMIFS(INDIRECT($B$2&amp;$C$2&amp;$D$2),INDIRECT(Z$5),Z$6,サマリ_メンバ!$R$7:$R$446,$E100,サマリ_メンバ!$O$7:$O$446,IF(ISBLANK($F100),"*",$F100)))</f>
        <v>0</v>
      </c>
      <c r="AA100" s="111">
        <f ca="1">IF($C$2&amp;$D$2="当月MW","-",SUMIFS(INDIRECT($B$2&amp;$C$2&amp;$D$2),INDIRECT(AA$5),AA$6,サマリ_メンバ!$R$7:$R$446,$E100,サマリ_メンバ!$O$7:$O$446,IF(ISBLANK($F100),"*",$F100)))</f>
        <v>0</v>
      </c>
      <c r="AB100" s="116"/>
    </row>
    <row r="101" spans="1:28" outlineLevel="1">
      <c r="E101" s="22" t="s">
        <v>251</v>
      </c>
      <c r="F101" s="131" t="s">
        <v>220</v>
      </c>
      <c r="G101" s="132" t="s">
        <v>307</v>
      </c>
      <c r="H101" s="136">
        <f t="shared" ca="1" si="19"/>
        <v>0</v>
      </c>
      <c r="I101" s="116"/>
      <c r="J101" s="111">
        <f ca="1">IF($C$2&amp;$D$2="当月MW","-",SUMIFS(INDIRECT($B$2&amp;$C$2&amp;$D$2),INDIRECT(J$5),J$6,サマリ_メンバ!$R$7:$R$446,$E101,サマリ_メンバ!$O$7:$O$446,IF(ISBLANK($F101),"*",$F101)))</f>
        <v>0</v>
      </c>
      <c r="K101" s="111">
        <f ca="1">IF($C$2&amp;$D$2="当月MW","-",SUMIFS(INDIRECT($B$2&amp;$C$2&amp;$D$2),INDIRECT(K$5),K$6,サマリ_メンバ!$R$7:$R$446,$E101,サマリ_メンバ!$O$7:$O$446,IF(ISBLANK($F101),"*",$F101)))</f>
        <v>0</v>
      </c>
      <c r="L101" s="111">
        <f ca="1">IF($C$2&amp;$D$2="当月MW","-",SUMIFS(INDIRECT($B$2&amp;$C$2&amp;$D$2),INDIRECT(L$5),L$6,サマリ_メンバ!$R$7:$R$446,$E101,サマリ_メンバ!$O$7:$O$446,IF(ISBLANK($F101),"*",$F101)))</f>
        <v>0</v>
      </c>
      <c r="M101" s="111">
        <f ca="1">IF($C$2&amp;$D$2="当月MW","-",SUMIFS(INDIRECT($B$2&amp;$C$2&amp;$D$2),INDIRECT(M$5),M$6,サマリ_メンバ!$R$7:$R$446,$E101,サマリ_メンバ!$O$7:$O$446,IF(ISBLANK($F101),"*",$F101)))</f>
        <v>0</v>
      </c>
      <c r="N101" s="116"/>
      <c r="O101" s="111">
        <f ca="1">IF($C$2&amp;$D$2="当月MW","-",SUMIFS(INDIRECT($B$2&amp;$C$2&amp;$D$2),INDIRECT(O$5),O$6,サマリ_メンバ!$R$7:$R$446,$E101,サマリ_メンバ!$O$7:$O$446,IF(ISBLANK($F101),"*",$F101)))</f>
        <v>0</v>
      </c>
      <c r="P101" s="111">
        <f ca="1">IF($C$2&amp;$D$2="当月MW","-",SUMIFS(INDIRECT($B$2&amp;$C$2&amp;$D$2),INDIRECT(P$5),P$6,サマリ_メンバ!$R$7:$R$446,$E101,サマリ_メンバ!$O$7:$O$446,IF(ISBLANK($F101),"*",$F101)))</f>
        <v>0</v>
      </c>
      <c r="Q101" s="111">
        <f ca="1">IF($C$2&amp;$D$2="当月MW","-",SUMIFS(INDIRECT($B$2&amp;$C$2&amp;$D$2),INDIRECT(Q$5),Q$6,サマリ_メンバ!$R$7:$R$446,$E101,サマリ_メンバ!$O$7:$O$446,IF(ISBLANK($F101),"*",$F101)))</f>
        <v>0</v>
      </c>
      <c r="R101" s="111">
        <f ca="1">IF($C$2&amp;$D$2="当月MW","-",SUMIFS(INDIRECT($B$2&amp;$C$2&amp;$D$2),INDIRECT(R$5),R$6,サマリ_メンバ!$R$7:$R$446,$E101,サマリ_メンバ!$O$7:$O$446,IF(ISBLANK($F101),"*",$F101)))</f>
        <v>0</v>
      </c>
      <c r="S101" s="111">
        <f ca="1">IF($C$2&amp;$D$2="当月MW","-",SUMIFS(INDIRECT($B$2&amp;$C$2&amp;$D$2),INDIRECT(S$5),S$6,サマリ_メンバ!$R$7:$R$446,$E101,サマリ_メンバ!$O$7:$O$446,IF(ISBLANK($F101),"*",$F101)))</f>
        <v>0</v>
      </c>
      <c r="T101" s="111">
        <f ca="1">IF($C$2&amp;$D$2="当月MW","-",SUMIFS(INDIRECT($B$2&amp;$C$2&amp;$D$2),INDIRECT(T$5),T$6,サマリ_メンバ!$R$7:$R$446,$E101,サマリ_メンバ!$O$7:$O$446,IF(ISBLANK($F101),"*",$F101)))</f>
        <v>0</v>
      </c>
      <c r="U101" s="111">
        <f ca="1">IF($C$2&amp;$D$2="当月MW","-",SUMIFS(INDIRECT($B$2&amp;$C$2&amp;$D$2),INDIRECT(U$5),U$6,サマリ_メンバ!$R$7:$R$446,$E101,サマリ_メンバ!$O$7:$O$446,IF(ISBLANK($F101),"*",$F101)))</f>
        <v>0</v>
      </c>
      <c r="V101" s="111">
        <f ca="1">IF($C$2&amp;$D$2="当月MW","-",SUMIFS(INDIRECT($B$2&amp;$C$2&amp;$D$2),INDIRECT(V$5),V$6,サマリ_メンバ!$R$7:$R$446,$E101,サマリ_メンバ!$O$7:$O$446,IF(ISBLANK($F101),"*",$F101)))</f>
        <v>0</v>
      </c>
      <c r="W101" s="111">
        <f ca="1">IF($C$2&amp;$D$2="当月MW","-",SUMIFS(INDIRECT($B$2&amp;$C$2&amp;$D$2),INDIRECT(W$5),W$6,サマリ_メンバ!$R$7:$R$446,$E101,サマリ_メンバ!$O$7:$O$446,IF(ISBLANK($F101),"*",$F101)))</f>
        <v>0</v>
      </c>
      <c r="X101" s="111">
        <f ca="1">IF($C$2&amp;$D$2="当月MW","-",SUMIFS(INDIRECT($B$2&amp;$C$2&amp;$D$2),INDIRECT(X$5),X$6,サマリ_メンバ!$R$7:$R$446,$E101,サマリ_メンバ!$O$7:$O$446,IF(ISBLANK($F101),"*",$F101)))</f>
        <v>0</v>
      </c>
      <c r="Y101" s="111">
        <f ca="1">IF($C$2&amp;$D$2="当月MW","-",SUMIFS(INDIRECT($B$2&amp;$C$2&amp;$D$2),INDIRECT(Y$5),Y$6,サマリ_メンバ!$R$7:$R$446,$E101,サマリ_メンバ!$O$7:$O$446,IF(ISBLANK($F101),"*",$F101)))</f>
        <v>0</v>
      </c>
      <c r="Z101" s="111">
        <f ca="1">IF($C$2&amp;$D$2="当月MW","-",SUMIFS(INDIRECT($B$2&amp;$C$2&amp;$D$2),INDIRECT(Z$5),Z$6,サマリ_メンバ!$R$7:$R$446,$E101,サマリ_メンバ!$O$7:$O$446,IF(ISBLANK($F101),"*",$F101)))</f>
        <v>0</v>
      </c>
      <c r="AA101" s="111">
        <f ca="1">IF($C$2&amp;$D$2="当月MW","-",SUMIFS(INDIRECT($B$2&amp;$C$2&amp;$D$2),INDIRECT(AA$5),AA$6,サマリ_メンバ!$R$7:$R$446,$E101,サマリ_メンバ!$O$7:$O$446,IF(ISBLANK($F101),"*",$F101)))</f>
        <v>0</v>
      </c>
      <c r="AB101" s="116"/>
    </row>
    <row r="102" spans="1:28" outlineLevel="1">
      <c r="E102" s="22" t="s">
        <v>252</v>
      </c>
      <c r="F102" s="131" t="s">
        <v>220</v>
      </c>
      <c r="G102" s="132" t="s">
        <v>307</v>
      </c>
      <c r="H102" s="136">
        <f t="shared" ca="1" si="19"/>
        <v>0</v>
      </c>
      <c r="I102" s="116"/>
      <c r="J102" s="111">
        <f ca="1">IF($C$2&amp;$D$2="当月MW","-",SUMIFS(INDIRECT($B$2&amp;$C$2&amp;$D$2),INDIRECT(J$5),J$6,サマリ_メンバ!$R$7:$R$446,$E102,サマリ_メンバ!$O$7:$O$446,IF(ISBLANK($F102),"*",$F102)))</f>
        <v>0</v>
      </c>
      <c r="K102" s="111">
        <f ca="1">IF($C$2&amp;$D$2="当月MW","-",SUMIFS(INDIRECT($B$2&amp;$C$2&amp;$D$2),INDIRECT(K$5),K$6,サマリ_メンバ!$R$7:$R$446,$E102,サマリ_メンバ!$O$7:$O$446,IF(ISBLANK($F102),"*",$F102)))</f>
        <v>0</v>
      </c>
      <c r="L102" s="111">
        <f ca="1">IF($C$2&amp;$D$2="当月MW","-",SUMIFS(INDIRECT($B$2&amp;$C$2&amp;$D$2),INDIRECT(L$5),L$6,サマリ_メンバ!$R$7:$R$446,$E102,サマリ_メンバ!$O$7:$O$446,IF(ISBLANK($F102),"*",$F102)))</f>
        <v>0</v>
      </c>
      <c r="M102" s="111">
        <f ca="1">IF($C$2&amp;$D$2="当月MW","-",SUMIFS(INDIRECT($B$2&amp;$C$2&amp;$D$2),INDIRECT(M$5),M$6,サマリ_メンバ!$R$7:$R$446,$E102,サマリ_メンバ!$O$7:$O$446,IF(ISBLANK($F102),"*",$F102)))</f>
        <v>0</v>
      </c>
      <c r="N102" s="116"/>
      <c r="O102" s="111">
        <f ca="1">IF($C$2&amp;$D$2="当月MW","-",SUMIFS(INDIRECT($B$2&amp;$C$2&amp;$D$2),INDIRECT(O$5),O$6,サマリ_メンバ!$R$7:$R$446,$E102,サマリ_メンバ!$O$7:$O$446,IF(ISBLANK($F102),"*",$F102)))</f>
        <v>0</v>
      </c>
      <c r="P102" s="111">
        <f ca="1">IF($C$2&amp;$D$2="当月MW","-",SUMIFS(INDIRECT($B$2&amp;$C$2&amp;$D$2),INDIRECT(P$5),P$6,サマリ_メンバ!$R$7:$R$446,$E102,サマリ_メンバ!$O$7:$O$446,IF(ISBLANK($F102),"*",$F102)))</f>
        <v>0</v>
      </c>
      <c r="Q102" s="111">
        <f ca="1">IF($C$2&amp;$D$2="当月MW","-",SUMIFS(INDIRECT($B$2&amp;$C$2&amp;$D$2),INDIRECT(Q$5),Q$6,サマリ_メンバ!$R$7:$R$446,$E102,サマリ_メンバ!$O$7:$O$446,IF(ISBLANK($F102),"*",$F102)))</f>
        <v>0</v>
      </c>
      <c r="R102" s="111">
        <f ca="1">IF($C$2&amp;$D$2="当月MW","-",SUMIFS(INDIRECT($B$2&amp;$C$2&amp;$D$2),INDIRECT(R$5),R$6,サマリ_メンバ!$R$7:$R$446,$E102,サマリ_メンバ!$O$7:$O$446,IF(ISBLANK($F102),"*",$F102)))</f>
        <v>0</v>
      </c>
      <c r="S102" s="111">
        <f ca="1">IF($C$2&amp;$D$2="当月MW","-",SUMIFS(INDIRECT($B$2&amp;$C$2&amp;$D$2),INDIRECT(S$5),S$6,サマリ_メンバ!$R$7:$R$446,$E102,サマリ_メンバ!$O$7:$O$446,IF(ISBLANK($F102),"*",$F102)))</f>
        <v>0</v>
      </c>
      <c r="T102" s="111">
        <f ca="1">IF($C$2&amp;$D$2="当月MW","-",SUMIFS(INDIRECT($B$2&amp;$C$2&amp;$D$2),INDIRECT(T$5),T$6,サマリ_メンバ!$R$7:$R$446,$E102,サマリ_メンバ!$O$7:$O$446,IF(ISBLANK($F102),"*",$F102)))</f>
        <v>0</v>
      </c>
      <c r="U102" s="111">
        <f ca="1">IF($C$2&amp;$D$2="当月MW","-",SUMIFS(INDIRECT($B$2&amp;$C$2&amp;$D$2),INDIRECT(U$5),U$6,サマリ_メンバ!$R$7:$R$446,$E102,サマリ_メンバ!$O$7:$O$446,IF(ISBLANK($F102),"*",$F102)))</f>
        <v>0</v>
      </c>
      <c r="V102" s="111">
        <f ca="1">IF($C$2&amp;$D$2="当月MW","-",SUMIFS(INDIRECT($B$2&amp;$C$2&amp;$D$2),INDIRECT(V$5),V$6,サマリ_メンバ!$R$7:$R$446,$E102,サマリ_メンバ!$O$7:$O$446,IF(ISBLANK($F102),"*",$F102)))</f>
        <v>0</v>
      </c>
      <c r="W102" s="111">
        <f ca="1">IF($C$2&amp;$D$2="当月MW","-",SUMIFS(INDIRECT($B$2&amp;$C$2&amp;$D$2),INDIRECT(W$5),W$6,サマリ_メンバ!$R$7:$R$446,$E102,サマリ_メンバ!$O$7:$O$446,IF(ISBLANK($F102),"*",$F102)))</f>
        <v>0</v>
      </c>
      <c r="X102" s="111">
        <f ca="1">IF($C$2&amp;$D$2="当月MW","-",SUMIFS(INDIRECT($B$2&amp;$C$2&amp;$D$2),INDIRECT(X$5),X$6,サマリ_メンバ!$R$7:$R$446,$E102,サマリ_メンバ!$O$7:$O$446,IF(ISBLANK($F102),"*",$F102)))</f>
        <v>0</v>
      </c>
      <c r="Y102" s="111">
        <f ca="1">IF($C$2&amp;$D$2="当月MW","-",SUMIFS(INDIRECT($B$2&amp;$C$2&amp;$D$2),INDIRECT(Y$5),Y$6,サマリ_メンバ!$R$7:$R$446,$E102,サマリ_メンバ!$O$7:$O$446,IF(ISBLANK($F102),"*",$F102)))</f>
        <v>0</v>
      </c>
      <c r="Z102" s="111">
        <f ca="1">IF($C$2&amp;$D$2="当月MW","-",SUMIFS(INDIRECT($B$2&amp;$C$2&amp;$D$2),INDIRECT(Z$5),Z$6,サマリ_メンバ!$R$7:$R$446,$E102,サマリ_メンバ!$O$7:$O$446,IF(ISBLANK($F102),"*",$F102)))</f>
        <v>0</v>
      </c>
      <c r="AA102" s="111">
        <f ca="1">IF($C$2&amp;$D$2="当月MW","-",SUMIFS(INDIRECT($B$2&amp;$C$2&amp;$D$2),INDIRECT(AA$5),AA$6,サマリ_メンバ!$R$7:$R$446,$E102,サマリ_メンバ!$O$7:$O$446,IF(ISBLANK($F102),"*",$F102)))</f>
        <v>0</v>
      </c>
      <c r="AB102" s="116"/>
    </row>
    <row r="103" spans="1:28" outlineLevel="1">
      <c r="E103" s="22" t="s">
        <v>371</v>
      </c>
      <c r="F103" s="131" t="s">
        <v>220</v>
      </c>
      <c r="G103" s="132" t="s">
        <v>307</v>
      </c>
      <c r="H103" s="136">
        <f t="shared" ca="1" si="19"/>
        <v>0</v>
      </c>
      <c r="I103" s="116"/>
      <c r="J103" s="111">
        <f ca="1">IF($C$2&amp;$D$2="当月MW","-",SUMIFS(INDIRECT($B$2&amp;$C$2&amp;$D$2),INDIRECT(J$5),J$6,サマリ_メンバ!$R$7:$R$446,$E103,サマリ_メンバ!$O$7:$O$446,IF(ISBLANK($F103),"*",$F103)))</f>
        <v>0</v>
      </c>
      <c r="K103" s="111">
        <f ca="1">IF($C$2&amp;$D$2="当月MW","-",SUMIFS(INDIRECT($B$2&amp;$C$2&amp;$D$2),INDIRECT(K$5),K$6,サマリ_メンバ!$R$7:$R$446,$E103,サマリ_メンバ!$O$7:$O$446,IF(ISBLANK($F103),"*",$F103)))</f>
        <v>0</v>
      </c>
      <c r="L103" s="111">
        <f ca="1">IF($C$2&amp;$D$2="当月MW","-",SUMIFS(INDIRECT($B$2&amp;$C$2&amp;$D$2),INDIRECT(L$5),L$6,サマリ_メンバ!$R$7:$R$446,$E103,サマリ_メンバ!$O$7:$O$446,IF(ISBLANK($F103),"*",$F103)))</f>
        <v>0</v>
      </c>
      <c r="M103" s="111">
        <f ca="1">IF($C$2&amp;$D$2="当月MW","-",SUMIFS(INDIRECT($B$2&amp;$C$2&amp;$D$2),INDIRECT(M$5),M$6,サマリ_メンバ!$R$7:$R$446,$E103,サマリ_メンバ!$O$7:$O$446,IF(ISBLANK($F103),"*",$F103)))</f>
        <v>0</v>
      </c>
      <c r="N103" s="116"/>
      <c r="O103" s="111">
        <f ca="1">IF($C$2&amp;$D$2="当月MW","-",SUMIFS(INDIRECT($B$2&amp;$C$2&amp;$D$2),INDIRECT(O$5),O$6,サマリ_メンバ!$R$7:$R$446,$E103,サマリ_メンバ!$O$7:$O$446,IF(ISBLANK($F103),"*",$F103)))</f>
        <v>0</v>
      </c>
      <c r="P103" s="111">
        <f ca="1">IF($C$2&amp;$D$2="当月MW","-",SUMIFS(INDIRECT($B$2&amp;$C$2&amp;$D$2),INDIRECT(P$5),P$6,サマリ_メンバ!$R$7:$R$446,$E103,サマリ_メンバ!$O$7:$O$446,IF(ISBLANK($F103),"*",$F103)))</f>
        <v>0</v>
      </c>
      <c r="Q103" s="111">
        <f ca="1">IF($C$2&amp;$D$2="当月MW","-",SUMIFS(INDIRECT($B$2&amp;$C$2&amp;$D$2),INDIRECT(Q$5),Q$6,サマリ_メンバ!$R$7:$R$446,$E103,サマリ_メンバ!$O$7:$O$446,IF(ISBLANK($F103),"*",$F103)))</f>
        <v>0</v>
      </c>
      <c r="R103" s="111">
        <f ca="1">IF($C$2&amp;$D$2="当月MW","-",SUMIFS(INDIRECT($B$2&amp;$C$2&amp;$D$2),INDIRECT(R$5),R$6,サマリ_メンバ!$R$7:$R$446,$E103,サマリ_メンバ!$O$7:$O$446,IF(ISBLANK($F103),"*",$F103)))</f>
        <v>0</v>
      </c>
      <c r="S103" s="111">
        <f ca="1">IF($C$2&amp;$D$2="当月MW","-",SUMIFS(INDIRECT($B$2&amp;$C$2&amp;$D$2),INDIRECT(S$5),S$6,サマリ_メンバ!$R$7:$R$446,$E103,サマリ_メンバ!$O$7:$O$446,IF(ISBLANK($F103),"*",$F103)))</f>
        <v>0</v>
      </c>
      <c r="T103" s="111">
        <f ca="1">IF($C$2&amp;$D$2="当月MW","-",SUMIFS(INDIRECT($B$2&amp;$C$2&amp;$D$2),INDIRECT(T$5),T$6,サマリ_メンバ!$R$7:$R$446,$E103,サマリ_メンバ!$O$7:$O$446,IF(ISBLANK($F103),"*",$F103)))</f>
        <v>0</v>
      </c>
      <c r="U103" s="111">
        <f ca="1">IF($C$2&amp;$D$2="当月MW","-",SUMIFS(INDIRECT($B$2&amp;$C$2&amp;$D$2),INDIRECT(U$5),U$6,サマリ_メンバ!$R$7:$R$446,$E103,サマリ_メンバ!$O$7:$O$446,IF(ISBLANK($F103),"*",$F103)))</f>
        <v>0</v>
      </c>
      <c r="V103" s="111">
        <f ca="1">IF($C$2&amp;$D$2="当月MW","-",SUMIFS(INDIRECT($B$2&amp;$C$2&amp;$D$2),INDIRECT(V$5),V$6,サマリ_メンバ!$R$7:$R$446,$E103,サマリ_メンバ!$O$7:$O$446,IF(ISBLANK($F103),"*",$F103)))</f>
        <v>0</v>
      </c>
      <c r="W103" s="111">
        <f ca="1">IF($C$2&amp;$D$2="当月MW","-",SUMIFS(INDIRECT($B$2&amp;$C$2&amp;$D$2),INDIRECT(W$5),W$6,サマリ_メンバ!$R$7:$R$446,$E103,サマリ_メンバ!$O$7:$O$446,IF(ISBLANK($F103),"*",$F103)))</f>
        <v>0</v>
      </c>
      <c r="X103" s="111">
        <f ca="1">IF($C$2&amp;$D$2="当月MW","-",SUMIFS(INDIRECT($B$2&amp;$C$2&amp;$D$2),INDIRECT(X$5),X$6,サマリ_メンバ!$R$7:$R$446,$E103,サマリ_メンバ!$O$7:$O$446,IF(ISBLANK($F103),"*",$F103)))</f>
        <v>0</v>
      </c>
      <c r="Y103" s="111">
        <f ca="1">IF($C$2&amp;$D$2="当月MW","-",SUMIFS(INDIRECT($B$2&amp;$C$2&amp;$D$2),INDIRECT(Y$5),Y$6,サマリ_メンバ!$R$7:$R$446,$E103,サマリ_メンバ!$O$7:$O$446,IF(ISBLANK($F103),"*",$F103)))</f>
        <v>0</v>
      </c>
      <c r="Z103" s="111">
        <f ca="1">IF($C$2&amp;$D$2="当月MW","-",SUMIFS(INDIRECT($B$2&amp;$C$2&amp;$D$2),INDIRECT(Z$5),Z$6,サマリ_メンバ!$R$7:$R$446,$E103,サマリ_メンバ!$O$7:$O$446,IF(ISBLANK($F103),"*",$F103)))</f>
        <v>0</v>
      </c>
      <c r="AA103" s="111">
        <f ca="1">IF($C$2&amp;$D$2="当月MW","-",SUMIFS(INDIRECT($B$2&amp;$C$2&amp;$D$2),INDIRECT(AA$5),AA$6,サマリ_メンバ!$R$7:$R$446,$E103,サマリ_メンバ!$O$7:$O$446,IF(ISBLANK($F103),"*",$F103)))</f>
        <v>0</v>
      </c>
      <c r="AB103" s="116"/>
    </row>
    <row r="104" spans="1:28" outlineLevel="1">
      <c r="E104" s="22" t="s">
        <v>246</v>
      </c>
      <c r="F104" s="131" t="s">
        <v>583</v>
      </c>
      <c r="G104" s="132" t="s">
        <v>606</v>
      </c>
      <c r="H104" s="136">
        <f t="shared" ca="1" si="19"/>
        <v>0</v>
      </c>
      <c r="I104" s="116"/>
      <c r="J104" s="111">
        <f ca="1">IF($C$2&amp;$D$2="当月MW","-",SUMIFS(INDIRECT($B$2&amp;$C$2&amp;$D$2),INDIRECT(J$5),J$6,サマリ_メンバ!$R$7:$R$446,$E104,サマリ_メンバ!$O$7:$O$446,IF(ISBLANK($F104),"*",$F104)))</f>
        <v>0</v>
      </c>
      <c r="K104" s="111">
        <f ca="1">IF($C$2&amp;$D$2="当月MW","-",SUMIFS(INDIRECT($B$2&amp;$C$2&amp;$D$2),INDIRECT(K$5),K$6,サマリ_メンバ!$R$7:$R$446,$E104,サマリ_メンバ!$O$7:$O$446,IF(ISBLANK($F104),"*",$F104)))</f>
        <v>0</v>
      </c>
      <c r="L104" s="111">
        <f ca="1">IF($C$2&amp;$D$2="当月MW","-",SUMIFS(INDIRECT($B$2&amp;$C$2&amp;$D$2),INDIRECT(L$5),L$6,サマリ_メンバ!$R$7:$R$446,$E104,サマリ_メンバ!$O$7:$O$446,IF(ISBLANK($F104),"*",$F104)))</f>
        <v>0</v>
      </c>
      <c r="M104" s="111">
        <f ca="1">IF($C$2&amp;$D$2="当月MW","-",SUMIFS(INDIRECT($B$2&amp;$C$2&amp;$D$2),INDIRECT(M$5),M$6,サマリ_メンバ!$R$7:$R$446,$E104,サマリ_メンバ!$O$7:$O$446,IF(ISBLANK($F104),"*",$F104)))</f>
        <v>0</v>
      </c>
      <c r="N104" s="116"/>
      <c r="O104" s="111">
        <f ca="1">IF($C$2&amp;$D$2="当月MW","-",SUMIFS(INDIRECT($B$2&amp;$C$2&amp;$D$2),INDIRECT(O$5),O$6,サマリ_メンバ!$R$7:$R$446,$E104,サマリ_メンバ!$O$7:$O$446,IF(ISBLANK($F104),"*",$F104)))</f>
        <v>0</v>
      </c>
      <c r="P104" s="111">
        <f ca="1">IF($C$2&amp;$D$2="当月MW","-",SUMIFS(INDIRECT($B$2&amp;$C$2&amp;$D$2),INDIRECT(P$5),P$6,サマリ_メンバ!$R$7:$R$446,$E104,サマリ_メンバ!$O$7:$O$446,IF(ISBLANK($F104),"*",$F104)))</f>
        <v>0</v>
      </c>
      <c r="Q104" s="111">
        <f ca="1">IF($C$2&amp;$D$2="当月MW","-",SUMIFS(INDIRECT($B$2&amp;$C$2&amp;$D$2),INDIRECT(Q$5),Q$6,サマリ_メンバ!$R$7:$R$446,$E104,サマリ_メンバ!$O$7:$O$446,IF(ISBLANK($F104),"*",$F104)))</f>
        <v>0</v>
      </c>
      <c r="R104" s="111">
        <f ca="1">IF($C$2&amp;$D$2="当月MW","-",SUMIFS(INDIRECT($B$2&amp;$C$2&amp;$D$2),INDIRECT(R$5),R$6,サマリ_メンバ!$R$7:$R$446,$E104,サマリ_メンバ!$O$7:$O$446,IF(ISBLANK($F104),"*",$F104)))</f>
        <v>0</v>
      </c>
      <c r="S104" s="111">
        <f ca="1">IF($C$2&amp;$D$2="当月MW","-",SUMIFS(INDIRECT($B$2&amp;$C$2&amp;$D$2),INDIRECT(S$5),S$6,サマリ_メンバ!$R$7:$R$446,$E104,サマリ_メンバ!$O$7:$O$446,IF(ISBLANK($F104),"*",$F104)))</f>
        <v>0</v>
      </c>
      <c r="T104" s="111">
        <f ca="1">IF($C$2&amp;$D$2="当月MW","-",SUMIFS(INDIRECT($B$2&amp;$C$2&amp;$D$2),INDIRECT(T$5),T$6,サマリ_メンバ!$R$7:$R$446,$E104,サマリ_メンバ!$O$7:$O$446,IF(ISBLANK($F104),"*",$F104)))</f>
        <v>0</v>
      </c>
      <c r="U104" s="111">
        <f ca="1">IF($C$2&amp;$D$2="当月MW","-",SUMIFS(INDIRECT($B$2&amp;$C$2&amp;$D$2),INDIRECT(U$5),U$6,サマリ_メンバ!$R$7:$R$446,$E104,サマリ_メンバ!$O$7:$O$446,IF(ISBLANK($F104),"*",$F104)))</f>
        <v>0</v>
      </c>
      <c r="V104" s="111">
        <f ca="1">IF($C$2&amp;$D$2="当月MW","-",SUMIFS(INDIRECT($B$2&amp;$C$2&amp;$D$2),INDIRECT(V$5),V$6,サマリ_メンバ!$R$7:$R$446,$E104,サマリ_メンバ!$O$7:$O$446,IF(ISBLANK($F104),"*",$F104)))</f>
        <v>0</v>
      </c>
      <c r="W104" s="111">
        <f ca="1">IF($C$2&amp;$D$2="当月MW","-",SUMIFS(INDIRECT($B$2&amp;$C$2&amp;$D$2),INDIRECT(W$5),W$6,サマリ_メンバ!$R$7:$R$446,$E104,サマリ_メンバ!$O$7:$O$446,IF(ISBLANK($F104),"*",$F104)))</f>
        <v>0</v>
      </c>
      <c r="X104" s="111">
        <f ca="1">IF($C$2&amp;$D$2="当月MW","-",SUMIFS(INDIRECT($B$2&amp;$C$2&amp;$D$2),INDIRECT(X$5),X$6,サマリ_メンバ!$R$7:$R$446,$E104,サマリ_メンバ!$O$7:$O$446,IF(ISBLANK($F104),"*",$F104)))</f>
        <v>0</v>
      </c>
      <c r="Y104" s="111">
        <f ca="1">IF($C$2&amp;$D$2="当月MW","-",SUMIFS(INDIRECT($B$2&amp;$C$2&amp;$D$2),INDIRECT(Y$5),Y$6,サマリ_メンバ!$R$7:$R$446,$E104,サマリ_メンバ!$O$7:$O$446,IF(ISBLANK($F104),"*",$F104)))</f>
        <v>0</v>
      </c>
      <c r="Z104" s="111">
        <f ca="1">IF($C$2&amp;$D$2="当月MW","-",SUMIFS(INDIRECT($B$2&amp;$C$2&amp;$D$2),INDIRECT(Z$5),Z$6,サマリ_メンバ!$R$7:$R$446,$E104,サマリ_メンバ!$O$7:$O$446,IF(ISBLANK($F104),"*",$F104)))</f>
        <v>0</v>
      </c>
      <c r="AA104" s="111">
        <f ca="1">IF($C$2&amp;$D$2="当月MW","-",SUMIFS(INDIRECT($B$2&amp;$C$2&amp;$D$2),INDIRECT(AA$5),AA$6,サマリ_メンバ!$R$7:$R$446,$E104,サマリ_メンバ!$O$7:$O$446,IF(ISBLANK($F104),"*",$F104)))</f>
        <v>0</v>
      </c>
      <c r="AB104" s="116"/>
    </row>
    <row r="105" spans="1:28" outlineLevel="1">
      <c r="E105" s="22" t="s">
        <v>247</v>
      </c>
      <c r="F105" s="131" t="s">
        <v>583</v>
      </c>
      <c r="G105" s="132" t="s">
        <v>606</v>
      </c>
      <c r="H105" s="136">
        <f t="shared" ca="1" si="19"/>
        <v>0</v>
      </c>
      <c r="I105" s="116"/>
      <c r="J105" s="111">
        <f ca="1">IF($C$2&amp;$D$2="当月MW","-",SUMIFS(INDIRECT($B$2&amp;$C$2&amp;$D$2),INDIRECT(J$5),J$6,サマリ_メンバ!$R$7:$R$446,$E105,サマリ_メンバ!$O$7:$O$446,IF(ISBLANK($F105),"*",$F105)))</f>
        <v>0</v>
      </c>
      <c r="K105" s="111">
        <f ca="1">IF($C$2&amp;$D$2="当月MW","-",SUMIFS(INDIRECT($B$2&amp;$C$2&amp;$D$2),INDIRECT(K$5),K$6,サマリ_メンバ!$R$7:$R$446,$E105,サマリ_メンバ!$O$7:$O$446,IF(ISBLANK($F105),"*",$F105)))</f>
        <v>0</v>
      </c>
      <c r="L105" s="111">
        <f ca="1">IF($C$2&amp;$D$2="当月MW","-",SUMIFS(INDIRECT($B$2&amp;$C$2&amp;$D$2),INDIRECT(L$5),L$6,サマリ_メンバ!$R$7:$R$446,$E105,サマリ_メンバ!$O$7:$O$446,IF(ISBLANK($F105),"*",$F105)))</f>
        <v>0</v>
      </c>
      <c r="M105" s="111">
        <f ca="1">IF($C$2&amp;$D$2="当月MW","-",SUMIFS(INDIRECT($B$2&amp;$C$2&amp;$D$2),INDIRECT(M$5),M$6,サマリ_メンバ!$R$7:$R$446,$E105,サマリ_メンバ!$O$7:$O$446,IF(ISBLANK($F105),"*",$F105)))</f>
        <v>0</v>
      </c>
      <c r="N105" s="116"/>
      <c r="O105" s="111">
        <f ca="1">IF($C$2&amp;$D$2="当月MW","-",SUMIFS(INDIRECT($B$2&amp;$C$2&amp;$D$2),INDIRECT(O$5),O$6,サマリ_メンバ!$R$7:$R$446,$E105,サマリ_メンバ!$O$7:$O$446,IF(ISBLANK($F105),"*",$F105)))</f>
        <v>0</v>
      </c>
      <c r="P105" s="111">
        <f ca="1">IF($C$2&amp;$D$2="当月MW","-",SUMIFS(INDIRECT($B$2&amp;$C$2&amp;$D$2),INDIRECT(P$5),P$6,サマリ_メンバ!$R$7:$R$446,$E105,サマリ_メンバ!$O$7:$O$446,IF(ISBLANK($F105),"*",$F105)))</f>
        <v>0</v>
      </c>
      <c r="Q105" s="111">
        <f ca="1">IF($C$2&amp;$D$2="当月MW","-",SUMIFS(INDIRECT($B$2&amp;$C$2&amp;$D$2),INDIRECT(Q$5),Q$6,サマリ_メンバ!$R$7:$R$446,$E105,サマリ_メンバ!$O$7:$O$446,IF(ISBLANK($F105),"*",$F105)))</f>
        <v>0</v>
      </c>
      <c r="R105" s="111">
        <f ca="1">IF($C$2&amp;$D$2="当月MW","-",SUMIFS(INDIRECT($B$2&amp;$C$2&amp;$D$2),INDIRECT(R$5),R$6,サマリ_メンバ!$R$7:$R$446,$E105,サマリ_メンバ!$O$7:$O$446,IF(ISBLANK($F105),"*",$F105)))</f>
        <v>0</v>
      </c>
      <c r="S105" s="111">
        <f ca="1">IF($C$2&amp;$D$2="当月MW","-",SUMIFS(INDIRECT($B$2&amp;$C$2&amp;$D$2),INDIRECT(S$5),S$6,サマリ_メンバ!$R$7:$R$446,$E105,サマリ_メンバ!$O$7:$O$446,IF(ISBLANK($F105),"*",$F105)))</f>
        <v>0</v>
      </c>
      <c r="T105" s="111">
        <f ca="1">IF($C$2&amp;$D$2="当月MW","-",SUMIFS(INDIRECT($B$2&amp;$C$2&amp;$D$2),INDIRECT(T$5),T$6,サマリ_メンバ!$R$7:$R$446,$E105,サマリ_メンバ!$O$7:$O$446,IF(ISBLANK($F105),"*",$F105)))</f>
        <v>0</v>
      </c>
      <c r="U105" s="111">
        <f ca="1">IF($C$2&amp;$D$2="当月MW","-",SUMIFS(INDIRECT($B$2&amp;$C$2&amp;$D$2),INDIRECT(U$5),U$6,サマリ_メンバ!$R$7:$R$446,$E105,サマリ_メンバ!$O$7:$O$446,IF(ISBLANK($F105),"*",$F105)))</f>
        <v>0</v>
      </c>
      <c r="V105" s="111">
        <f ca="1">IF($C$2&amp;$D$2="当月MW","-",SUMIFS(INDIRECT($B$2&amp;$C$2&amp;$D$2),INDIRECT(V$5),V$6,サマリ_メンバ!$R$7:$R$446,$E105,サマリ_メンバ!$O$7:$O$446,IF(ISBLANK($F105),"*",$F105)))</f>
        <v>0</v>
      </c>
      <c r="W105" s="111">
        <f ca="1">IF($C$2&amp;$D$2="当月MW","-",SUMIFS(INDIRECT($B$2&amp;$C$2&amp;$D$2),INDIRECT(W$5),W$6,サマリ_メンバ!$R$7:$R$446,$E105,サマリ_メンバ!$O$7:$O$446,IF(ISBLANK($F105),"*",$F105)))</f>
        <v>0</v>
      </c>
      <c r="X105" s="111">
        <f ca="1">IF($C$2&amp;$D$2="当月MW","-",SUMIFS(INDIRECT($B$2&amp;$C$2&amp;$D$2),INDIRECT(X$5),X$6,サマリ_メンバ!$R$7:$R$446,$E105,サマリ_メンバ!$O$7:$O$446,IF(ISBLANK($F105),"*",$F105)))</f>
        <v>0</v>
      </c>
      <c r="Y105" s="111">
        <f ca="1">IF($C$2&amp;$D$2="当月MW","-",SUMIFS(INDIRECT($B$2&amp;$C$2&amp;$D$2),INDIRECT(Y$5),Y$6,サマリ_メンバ!$R$7:$R$446,$E105,サマリ_メンバ!$O$7:$O$446,IF(ISBLANK($F105),"*",$F105)))</f>
        <v>0</v>
      </c>
      <c r="Z105" s="111">
        <f ca="1">IF($C$2&amp;$D$2="当月MW","-",SUMIFS(INDIRECT($B$2&amp;$C$2&amp;$D$2),INDIRECT(Z$5),Z$6,サマリ_メンバ!$R$7:$R$446,$E105,サマリ_メンバ!$O$7:$O$446,IF(ISBLANK($F105),"*",$F105)))</f>
        <v>0</v>
      </c>
      <c r="AA105" s="111">
        <f ca="1">IF($C$2&amp;$D$2="当月MW","-",SUMIFS(INDIRECT($B$2&amp;$C$2&amp;$D$2),INDIRECT(AA$5),AA$6,サマリ_メンバ!$R$7:$R$446,$E105,サマリ_メンバ!$O$7:$O$446,IF(ISBLANK($F105),"*",$F105)))</f>
        <v>0</v>
      </c>
      <c r="AB105" s="116"/>
    </row>
    <row r="106" spans="1:28" outlineLevel="1">
      <c r="E106" s="22" t="s">
        <v>248</v>
      </c>
      <c r="F106" s="131" t="s">
        <v>583</v>
      </c>
      <c r="G106" s="132" t="s">
        <v>606</v>
      </c>
      <c r="H106" s="136">
        <f t="shared" ca="1" si="19"/>
        <v>0</v>
      </c>
      <c r="I106" s="116"/>
      <c r="J106" s="111">
        <f ca="1">IF($C$2&amp;$D$2="当月MW","-",SUMIFS(INDIRECT($B$2&amp;$C$2&amp;$D$2),INDIRECT(J$5),J$6,サマリ_メンバ!$R$7:$R$446,$E106,サマリ_メンバ!$O$7:$O$446,IF(ISBLANK($F106),"*",$F106)))</f>
        <v>0</v>
      </c>
      <c r="K106" s="111">
        <f ca="1">IF($C$2&amp;$D$2="当月MW","-",SUMIFS(INDIRECT($B$2&amp;$C$2&amp;$D$2),INDIRECT(K$5),K$6,サマリ_メンバ!$R$7:$R$446,$E106,サマリ_メンバ!$O$7:$O$446,IF(ISBLANK($F106),"*",$F106)))</f>
        <v>0</v>
      </c>
      <c r="L106" s="111">
        <f ca="1">IF($C$2&amp;$D$2="当月MW","-",SUMIFS(INDIRECT($B$2&amp;$C$2&amp;$D$2),INDIRECT(L$5),L$6,サマリ_メンバ!$R$7:$R$446,$E106,サマリ_メンバ!$O$7:$O$446,IF(ISBLANK($F106),"*",$F106)))</f>
        <v>0</v>
      </c>
      <c r="M106" s="111">
        <f ca="1">IF($C$2&amp;$D$2="当月MW","-",SUMIFS(INDIRECT($B$2&amp;$C$2&amp;$D$2),INDIRECT(M$5),M$6,サマリ_メンバ!$R$7:$R$446,$E106,サマリ_メンバ!$O$7:$O$446,IF(ISBLANK($F106),"*",$F106)))</f>
        <v>0</v>
      </c>
      <c r="N106" s="116"/>
      <c r="O106" s="111">
        <f ca="1">IF($C$2&amp;$D$2="当月MW","-",SUMIFS(INDIRECT($B$2&amp;$C$2&amp;$D$2),INDIRECT(O$5),O$6,サマリ_メンバ!$R$7:$R$446,$E106,サマリ_メンバ!$O$7:$O$446,IF(ISBLANK($F106),"*",$F106)))</f>
        <v>0</v>
      </c>
      <c r="P106" s="111">
        <f ca="1">IF($C$2&amp;$D$2="当月MW","-",SUMIFS(INDIRECT($B$2&amp;$C$2&amp;$D$2),INDIRECT(P$5),P$6,サマリ_メンバ!$R$7:$R$446,$E106,サマリ_メンバ!$O$7:$O$446,IF(ISBLANK($F106),"*",$F106)))</f>
        <v>0</v>
      </c>
      <c r="Q106" s="111">
        <f ca="1">IF($C$2&amp;$D$2="当月MW","-",SUMIFS(INDIRECT($B$2&amp;$C$2&amp;$D$2),INDIRECT(Q$5),Q$6,サマリ_メンバ!$R$7:$R$446,$E106,サマリ_メンバ!$O$7:$O$446,IF(ISBLANK($F106),"*",$F106)))</f>
        <v>0</v>
      </c>
      <c r="R106" s="111">
        <f ca="1">IF($C$2&amp;$D$2="当月MW","-",SUMIFS(INDIRECT($B$2&amp;$C$2&amp;$D$2),INDIRECT(R$5),R$6,サマリ_メンバ!$R$7:$R$446,$E106,サマリ_メンバ!$O$7:$O$446,IF(ISBLANK($F106),"*",$F106)))</f>
        <v>0</v>
      </c>
      <c r="S106" s="111">
        <f ca="1">IF($C$2&amp;$D$2="当月MW","-",SUMIFS(INDIRECT($B$2&amp;$C$2&amp;$D$2),INDIRECT(S$5),S$6,サマリ_メンバ!$R$7:$R$446,$E106,サマリ_メンバ!$O$7:$O$446,IF(ISBLANK($F106),"*",$F106)))</f>
        <v>0</v>
      </c>
      <c r="T106" s="111">
        <f ca="1">IF($C$2&amp;$D$2="当月MW","-",SUMIFS(INDIRECT($B$2&amp;$C$2&amp;$D$2),INDIRECT(T$5),T$6,サマリ_メンバ!$R$7:$R$446,$E106,サマリ_メンバ!$O$7:$O$446,IF(ISBLANK($F106),"*",$F106)))</f>
        <v>0</v>
      </c>
      <c r="U106" s="111">
        <f ca="1">IF($C$2&amp;$D$2="当月MW","-",SUMIFS(INDIRECT($B$2&amp;$C$2&amp;$D$2),INDIRECT(U$5),U$6,サマリ_メンバ!$R$7:$R$446,$E106,サマリ_メンバ!$O$7:$O$446,IF(ISBLANK($F106),"*",$F106)))</f>
        <v>0</v>
      </c>
      <c r="V106" s="111">
        <f ca="1">IF($C$2&amp;$D$2="当月MW","-",SUMIFS(INDIRECT($B$2&amp;$C$2&amp;$D$2),INDIRECT(V$5),V$6,サマリ_メンバ!$R$7:$R$446,$E106,サマリ_メンバ!$O$7:$O$446,IF(ISBLANK($F106),"*",$F106)))</f>
        <v>0</v>
      </c>
      <c r="W106" s="111">
        <f ca="1">IF($C$2&amp;$D$2="当月MW","-",SUMIFS(INDIRECT($B$2&amp;$C$2&amp;$D$2),INDIRECT(W$5),W$6,サマリ_メンバ!$R$7:$R$446,$E106,サマリ_メンバ!$O$7:$O$446,IF(ISBLANK($F106),"*",$F106)))</f>
        <v>0</v>
      </c>
      <c r="X106" s="111">
        <f ca="1">IF($C$2&amp;$D$2="当月MW","-",SUMIFS(INDIRECT($B$2&amp;$C$2&amp;$D$2),INDIRECT(X$5),X$6,サマリ_メンバ!$R$7:$R$446,$E106,サマリ_メンバ!$O$7:$O$446,IF(ISBLANK($F106),"*",$F106)))</f>
        <v>0</v>
      </c>
      <c r="Y106" s="111">
        <f ca="1">IF($C$2&amp;$D$2="当月MW","-",SUMIFS(INDIRECT($B$2&amp;$C$2&amp;$D$2),INDIRECT(Y$5),Y$6,サマリ_メンバ!$R$7:$R$446,$E106,サマリ_メンバ!$O$7:$O$446,IF(ISBLANK($F106),"*",$F106)))</f>
        <v>0</v>
      </c>
      <c r="Z106" s="111">
        <f ca="1">IF($C$2&amp;$D$2="当月MW","-",SUMIFS(INDIRECT($B$2&amp;$C$2&amp;$D$2),INDIRECT(Z$5),Z$6,サマリ_メンバ!$R$7:$R$446,$E106,サマリ_メンバ!$O$7:$O$446,IF(ISBLANK($F106),"*",$F106)))</f>
        <v>0</v>
      </c>
      <c r="AA106" s="111">
        <f ca="1">IF($C$2&amp;$D$2="当月MW","-",SUMIFS(INDIRECT($B$2&amp;$C$2&amp;$D$2),INDIRECT(AA$5),AA$6,サマリ_メンバ!$R$7:$R$446,$E106,サマリ_メンバ!$O$7:$O$446,IF(ISBLANK($F106),"*",$F106)))</f>
        <v>0</v>
      </c>
      <c r="AB106" s="116"/>
    </row>
    <row r="107" spans="1:28" outlineLevel="1">
      <c r="E107" s="22" t="s">
        <v>249</v>
      </c>
      <c r="F107" s="131" t="s">
        <v>583</v>
      </c>
      <c r="G107" s="132" t="s">
        <v>606</v>
      </c>
      <c r="H107" s="136">
        <f t="shared" ca="1" si="19"/>
        <v>0</v>
      </c>
      <c r="I107" s="116"/>
      <c r="J107" s="111">
        <f ca="1">IF($C$2&amp;$D$2="当月MW","-",SUMIFS(INDIRECT($B$2&amp;$C$2&amp;$D$2),INDIRECT(J$5),J$6,サマリ_メンバ!$R$7:$R$446,$E107,サマリ_メンバ!$O$7:$O$446,IF(ISBLANK($F107),"*",$F107)))</f>
        <v>0</v>
      </c>
      <c r="K107" s="111">
        <f ca="1">IF($C$2&amp;$D$2="当月MW","-",SUMIFS(INDIRECT($B$2&amp;$C$2&amp;$D$2),INDIRECT(K$5),K$6,サマリ_メンバ!$R$7:$R$446,$E107,サマリ_メンバ!$O$7:$O$446,IF(ISBLANK($F107),"*",$F107)))</f>
        <v>0</v>
      </c>
      <c r="L107" s="111">
        <f ca="1">IF($C$2&amp;$D$2="当月MW","-",SUMIFS(INDIRECT($B$2&amp;$C$2&amp;$D$2),INDIRECT(L$5),L$6,サマリ_メンバ!$R$7:$R$446,$E107,サマリ_メンバ!$O$7:$O$446,IF(ISBLANK($F107),"*",$F107)))</f>
        <v>0</v>
      </c>
      <c r="M107" s="111">
        <f ca="1">IF($C$2&amp;$D$2="当月MW","-",SUMIFS(INDIRECT($B$2&amp;$C$2&amp;$D$2),INDIRECT(M$5),M$6,サマリ_メンバ!$R$7:$R$446,$E107,サマリ_メンバ!$O$7:$O$446,IF(ISBLANK($F107),"*",$F107)))</f>
        <v>0</v>
      </c>
      <c r="N107" s="116"/>
      <c r="O107" s="111">
        <f ca="1">IF($C$2&amp;$D$2="当月MW","-",SUMIFS(INDIRECT($B$2&amp;$C$2&amp;$D$2),INDIRECT(O$5),O$6,サマリ_メンバ!$R$7:$R$446,$E107,サマリ_メンバ!$O$7:$O$446,IF(ISBLANK($F107),"*",$F107)))</f>
        <v>0</v>
      </c>
      <c r="P107" s="111">
        <f ca="1">IF($C$2&amp;$D$2="当月MW","-",SUMIFS(INDIRECT($B$2&amp;$C$2&amp;$D$2),INDIRECT(P$5),P$6,サマリ_メンバ!$R$7:$R$446,$E107,サマリ_メンバ!$O$7:$O$446,IF(ISBLANK($F107),"*",$F107)))</f>
        <v>0</v>
      </c>
      <c r="Q107" s="111">
        <f ca="1">IF($C$2&amp;$D$2="当月MW","-",SUMIFS(INDIRECT($B$2&amp;$C$2&amp;$D$2),INDIRECT(Q$5),Q$6,サマリ_メンバ!$R$7:$R$446,$E107,サマリ_メンバ!$O$7:$O$446,IF(ISBLANK($F107),"*",$F107)))</f>
        <v>0</v>
      </c>
      <c r="R107" s="111">
        <f ca="1">IF($C$2&amp;$D$2="当月MW","-",SUMIFS(INDIRECT($B$2&amp;$C$2&amp;$D$2),INDIRECT(R$5),R$6,サマリ_メンバ!$R$7:$R$446,$E107,サマリ_メンバ!$O$7:$O$446,IF(ISBLANK($F107),"*",$F107)))</f>
        <v>0</v>
      </c>
      <c r="S107" s="111">
        <f ca="1">IF($C$2&amp;$D$2="当月MW","-",SUMIFS(INDIRECT($B$2&amp;$C$2&amp;$D$2),INDIRECT(S$5),S$6,サマリ_メンバ!$R$7:$R$446,$E107,サマリ_メンバ!$O$7:$O$446,IF(ISBLANK($F107),"*",$F107)))</f>
        <v>0</v>
      </c>
      <c r="T107" s="111">
        <f ca="1">IF($C$2&amp;$D$2="当月MW","-",SUMIFS(INDIRECT($B$2&amp;$C$2&amp;$D$2),INDIRECT(T$5),T$6,サマリ_メンバ!$R$7:$R$446,$E107,サマリ_メンバ!$O$7:$O$446,IF(ISBLANK($F107),"*",$F107)))</f>
        <v>0</v>
      </c>
      <c r="U107" s="111">
        <f ca="1">IF($C$2&amp;$D$2="当月MW","-",SUMIFS(INDIRECT($B$2&amp;$C$2&amp;$D$2),INDIRECT(U$5),U$6,サマリ_メンバ!$R$7:$R$446,$E107,サマリ_メンバ!$O$7:$O$446,IF(ISBLANK($F107),"*",$F107)))</f>
        <v>0</v>
      </c>
      <c r="V107" s="111">
        <f ca="1">IF($C$2&amp;$D$2="当月MW","-",SUMIFS(INDIRECT($B$2&amp;$C$2&amp;$D$2),INDIRECT(V$5),V$6,サマリ_メンバ!$R$7:$R$446,$E107,サマリ_メンバ!$O$7:$O$446,IF(ISBLANK($F107),"*",$F107)))</f>
        <v>0</v>
      </c>
      <c r="W107" s="111">
        <f ca="1">IF($C$2&amp;$D$2="当月MW","-",SUMIFS(INDIRECT($B$2&amp;$C$2&amp;$D$2),INDIRECT(W$5),W$6,サマリ_メンバ!$R$7:$R$446,$E107,サマリ_メンバ!$O$7:$O$446,IF(ISBLANK($F107),"*",$F107)))</f>
        <v>0</v>
      </c>
      <c r="X107" s="111">
        <f ca="1">IF($C$2&amp;$D$2="当月MW","-",SUMIFS(INDIRECT($B$2&amp;$C$2&amp;$D$2),INDIRECT(X$5),X$6,サマリ_メンバ!$R$7:$R$446,$E107,サマリ_メンバ!$O$7:$O$446,IF(ISBLANK($F107),"*",$F107)))</f>
        <v>0</v>
      </c>
      <c r="Y107" s="111">
        <f ca="1">IF($C$2&amp;$D$2="当月MW","-",SUMIFS(INDIRECT($B$2&amp;$C$2&amp;$D$2),INDIRECT(Y$5),Y$6,サマリ_メンバ!$R$7:$R$446,$E107,サマリ_メンバ!$O$7:$O$446,IF(ISBLANK($F107),"*",$F107)))</f>
        <v>0</v>
      </c>
      <c r="Z107" s="111">
        <f ca="1">IF($C$2&amp;$D$2="当月MW","-",SUMIFS(INDIRECT($B$2&amp;$C$2&amp;$D$2),INDIRECT(Z$5),Z$6,サマリ_メンバ!$R$7:$R$446,$E107,サマリ_メンバ!$O$7:$O$446,IF(ISBLANK($F107),"*",$F107)))</f>
        <v>0</v>
      </c>
      <c r="AA107" s="111">
        <f ca="1">IF($C$2&amp;$D$2="当月MW","-",SUMIFS(INDIRECT($B$2&amp;$C$2&amp;$D$2),INDIRECT(AA$5),AA$6,サマリ_メンバ!$R$7:$R$446,$E107,サマリ_メンバ!$O$7:$O$446,IF(ISBLANK($F107),"*",$F107)))</f>
        <v>0</v>
      </c>
      <c r="AB107" s="116"/>
    </row>
    <row r="108" spans="1:28" outlineLevel="1">
      <c r="E108" s="22" t="s">
        <v>250</v>
      </c>
      <c r="F108" s="131" t="s">
        <v>583</v>
      </c>
      <c r="G108" s="132" t="s">
        <v>473</v>
      </c>
      <c r="H108" s="136">
        <f t="shared" ca="1" si="19"/>
        <v>0</v>
      </c>
      <c r="I108" s="116"/>
      <c r="J108" s="111">
        <f ca="1">IF($C$2&amp;$D$2="当月MW","-",SUMIFS(INDIRECT($B$2&amp;$C$2&amp;$D$2),INDIRECT(J$5),J$6,サマリ_メンバ!$R$7:$R$446,$E108,サマリ_メンバ!$O$7:$O$446,IF(ISBLANK($F108),"*",$F108)))</f>
        <v>0</v>
      </c>
      <c r="K108" s="111">
        <f ca="1">IF($C$2&amp;$D$2="当月MW","-",SUMIFS(INDIRECT($B$2&amp;$C$2&amp;$D$2),INDIRECT(K$5),K$6,サマリ_メンバ!$R$7:$R$446,$E108,サマリ_メンバ!$O$7:$O$446,IF(ISBLANK($F108),"*",$F108)))</f>
        <v>0</v>
      </c>
      <c r="L108" s="111">
        <f ca="1">IF($C$2&amp;$D$2="当月MW","-",SUMIFS(INDIRECT($B$2&amp;$C$2&amp;$D$2),INDIRECT(L$5),L$6,サマリ_メンバ!$R$7:$R$446,$E108,サマリ_メンバ!$O$7:$O$446,IF(ISBLANK($F108),"*",$F108)))</f>
        <v>0</v>
      </c>
      <c r="M108" s="111">
        <f ca="1">IF($C$2&amp;$D$2="当月MW","-",SUMIFS(INDIRECT($B$2&amp;$C$2&amp;$D$2),INDIRECT(M$5),M$6,サマリ_メンバ!$R$7:$R$446,$E108,サマリ_メンバ!$O$7:$O$446,IF(ISBLANK($F108),"*",$F108)))</f>
        <v>0</v>
      </c>
      <c r="N108" s="116"/>
      <c r="O108" s="111">
        <f ca="1">IF($C$2&amp;$D$2="当月MW","-",SUMIFS(INDIRECT($B$2&amp;$C$2&amp;$D$2),INDIRECT(O$5),O$6,サマリ_メンバ!$R$7:$R$446,$E108,サマリ_メンバ!$O$7:$O$446,IF(ISBLANK($F108),"*",$F108)))</f>
        <v>0</v>
      </c>
      <c r="P108" s="111">
        <f ca="1">IF($C$2&amp;$D$2="当月MW","-",SUMIFS(INDIRECT($B$2&amp;$C$2&amp;$D$2),INDIRECT(P$5),P$6,サマリ_メンバ!$R$7:$R$446,$E108,サマリ_メンバ!$O$7:$O$446,IF(ISBLANK($F108),"*",$F108)))</f>
        <v>0</v>
      </c>
      <c r="Q108" s="111">
        <f ca="1">IF($C$2&amp;$D$2="当月MW","-",SUMIFS(INDIRECT($B$2&amp;$C$2&amp;$D$2),INDIRECT(Q$5),Q$6,サマリ_メンバ!$R$7:$R$446,$E108,サマリ_メンバ!$O$7:$O$446,IF(ISBLANK($F108),"*",$F108)))</f>
        <v>0</v>
      </c>
      <c r="R108" s="111">
        <f ca="1">IF($C$2&amp;$D$2="当月MW","-",SUMIFS(INDIRECT($B$2&amp;$C$2&amp;$D$2),INDIRECT(R$5),R$6,サマリ_メンバ!$R$7:$R$446,$E108,サマリ_メンバ!$O$7:$O$446,IF(ISBLANK($F108),"*",$F108)))</f>
        <v>0</v>
      </c>
      <c r="S108" s="111">
        <f ca="1">IF($C$2&amp;$D$2="当月MW","-",SUMIFS(INDIRECT($B$2&amp;$C$2&amp;$D$2),INDIRECT(S$5),S$6,サマリ_メンバ!$R$7:$R$446,$E108,サマリ_メンバ!$O$7:$O$446,IF(ISBLANK($F108),"*",$F108)))</f>
        <v>0</v>
      </c>
      <c r="T108" s="111">
        <f ca="1">IF($C$2&amp;$D$2="当月MW","-",SUMIFS(INDIRECT($B$2&amp;$C$2&amp;$D$2),INDIRECT(T$5),T$6,サマリ_メンバ!$R$7:$R$446,$E108,サマリ_メンバ!$O$7:$O$446,IF(ISBLANK($F108),"*",$F108)))</f>
        <v>0</v>
      </c>
      <c r="U108" s="111">
        <f ca="1">IF($C$2&amp;$D$2="当月MW","-",SUMIFS(INDIRECT($B$2&amp;$C$2&amp;$D$2),INDIRECT(U$5),U$6,サマリ_メンバ!$R$7:$R$446,$E108,サマリ_メンバ!$O$7:$O$446,IF(ISBLANK($F108),"*",$F108)))</f>
        <v>0</v>
      </c>
      <c r="V108" s="111">
        <f ca="1">IF($C$2&amp;$D$2="当月MW","-",SUMIFS(INDIRECT($B$2&amp;$C$2&amp;$D$2),INDIRECT(V$5),V$6,サマリ_メンバ!$R$7:$R$446,$E108,サマリ_メンバ!$O$7:$O$446,IF(ISBLANK($F108),"*",$F108)))</f>
        <v>0</v>
      </c>
      <c r="W108" s="111">
        <f ca="1">IF($C$2&amp;$D$2="当月MW","-",SUMIFS(INDIRECT($B$2&amp;$C$2&amp;$D$2),INDIRECT(W$5),W$6,サマリ_メンバ!$R$7:$R$446,$E108,サマリ_メンバ!$O$7:$O$446,IF(ISBLANK($F108),"*",$F108)))</f>
        <v>0</v>
      </c>
      <c r="X108" s="111">
        <f ca="1">IF($C$2&amp;$D$2="当月MW","-",SUMIFS(INDIRECT($B$2&amp;$C$2&amp;$D$2),INDIRECT(X$5),X$6,サマリ_メンバ!$R$7:$R$446,$E108,サマリ_メンバ!$O$7:$O$446,IF(ISBLANK($F108),"*",$F108)))</f>
        <v>0</v>
      </c>
      <c r="Y108" s="111">
        <f ca="1">IF($C$2&amp;$D$2="当月MW","-",SUMIFS(INDIRECT($B$2&amp;$C$2&amp;$D$2),INDIRECT(Y$5),Y$6,サマリ_メンバ!$R$7:$R$446,$E108,サマリ_メンバ!$O$7:$O$446,IF(ISBLANK($F108),"*",$F108)))</f>
        <v>0</v>
      </c>
      <c r="Z108" s="111">
        <f ca="1">IF($C$2&amp;$D$2="当月MW","-",SUMIFS(INDIRECT($B$2&amp;$C$2&amp;$D$2),INDIRECT(Z$5),Z$6,サマリ_メンバ!$R$7:$R$446,$E108,サマリ_メンバ!$O$7:$O$446,IF(ISBLANK($F108),"*",$F108)))</f>
        <v>0</v>
      </c>
      <c r="AA108" s="111">
        <f ca="1">IF($C$2&amp;$D$2="当月MW","-",SUMIFS(INDIRECT($B$2&amp;$C$2&amp;$D$2),INDIRECT(AA$5),AA$6,サマリ_メンバ!$R$7:$R$446,$E108,サマリ_メンバ!$O$7:$O$446,IF(ISBLANK($F108),"*",$F108)))</f>
        <v>0</v>
      </c>
      <c r="AB108" s="116"/>
    </row>
    <row r="109" spans="1:28" outlineLevel="1">
      <c r="E109" s="22" t="s">
        <v>251</v>
      </c>
      <c r="F109" s="131" t="s">
        <v>583</v>
      </c>
      <c r="G109" s="132" t="s">
        <v>606</v>
      </c>
      <c r="H109" s="136">
        <f t="shared" ca="1" si="19"/>
        <v>0</v>
      </c>
      <c r="I109" s="116"/>
      <c r="J109" s="111">
        <f ca="1">IF($C$2&amp;$D$2="当月MW","-",SUMIFS(INDIRECT($B$2&amp;$C$2&amp;$D$2),INDIRECT(J$5),J$6,サマリ_メンバ!$R$7:$R$446,$E109,サマリ_メンバ!$O$7:$O$446,IF(ISBLANK($F109),"*",$F109)))</f>
        <v>0</v>
      </c>
      <c r="K109" s="111">
        <f ca="1">IF($C$2&amp;$D$2="当月MW","-",SUMIFS(INDIRECT($B$2&amp;$C$2&amp;$D$2),INDIRECT(K$5),K$6,サマリ_メンバ!$R$7:$R$446,$E109,サマリ_メンバ!$O$7:$O$446,IF(ISBLANK($F109),"*",$F109)))</f>
        <v>0</v>
      </c>
      <c r="L109" s="111">
        <f ca="1">IF($C$2&amp;$D$2="当月MW","-",SUMIFS(INDIRECT($B$2&amp;$C$2&amp;$D$2),INDIRECT(L$5),L$6,サマリ_メンバ!$R$7:$R$446,$E109,サマリ_メンバ!$O$7:$O$446,IF(ISBLANK($F109),"*",$F109)))</f>
        <v>0</v>
      </c>
      <c r="M109" s="111">
        <f ca="1">IF($C$2&amp;$D$2="当月MW","-",SUMIFS(INDIRECT($B$2&amp;$C$2&amp;$D$2),INDIRECT(M$5),M$6,サマリ_メンバ!$R$7:$R$446,$E109,サマリ_メンバ!$O$7:$O$446,IF(ISBLANK($F109),"*",$F109)))</f>
        <v>0</v>
      </c>
      <c r="N109" s="116"/>
      <c r="O109" s="111">
        <f ca="1">IF($C$2&amp;$D$2="当月MW","-",SUMIFS(INDIRECT($B$2&amp;$C$2&amp;$D$2),INDIRECT(O$5),O$6,サマリ_メンバ!$R$7:$R$446,$E109,サマリ_メンバ!$O$7:$O$446,IF(ISBLANK($F109),"*",$F109)))</f>
        <v>0</v>
      </c>
      <c r="P109" s="111">
        <f ca="1">IF($C$2&amp;$D$2="当月MW","-",SUMIFS(INDIRECT($B$2&amp;$C$2&amp;$D$2),INDIRECT(P$5),P$6,サマリ_メンバ!$R$7:$R$446,$E109,サマリ_メンバ!$O$7:$O$446,IF(ISBLANK($F109),"*",$F109)))</f>
        <v>0</v>
      </c>
      <c r="Q109" s="111">
        <f ca="1">IF($C$2&amp;$D$2="当月MW","-",SUMIFS(INDIRECT($B$2&amp;$C$2&amp;$D$2),INDIRECT(Q$5),Q$6,サマリ_メンバ!$R$7:$R$446,$E109,サマリ_メンバ!$O$7:$O$446,IF(ISBLANK($F109),"*",$F109)))</f>
        <v>0</v>
      </c>
      <c r="R109" s="111">
        <f ca="1">IF($C$2&amp;$D$2="当月MW","-",SUMIFS(INDIRECT($B$2&amp;$C$2&amp;$D$2),INDIRECT(R$5),R$6,サマリ_メンバ!$R$7:$R$446,$E109,サマリ_メンバ!$O$7:$O$446,IF(ISBLANK($F109),"*",$F109)))</f>
        <v>0</v>
      </c>
      <c r="S109" s="111">
        <f ca="1">IF($C$2&amp;$D$2="当月MW","-",SUMIFS(INDIRECT($B$2&amp;$C$2&amp;$D$2),INDIRECT(S$5),S$6,サマリ_メンバ!$R$7:$R$446,$E109,サマリ_メンバ!$O$7:$O$446,IF(ISBLANK($F109),"*",$F109)))</f>
        <v>0</v>
      </c>
      <c r="T109" s="111">
        <f ca="1">IF($C$2&amp;$D$2="当月MW","-",SUMIFS(INDIRECT($B$2&amp;$C$2&amp;$D$2),INDIRECT(T$5),T$6,サマリ_メンバ!$R$7:$R$446,$E109,サマリ_メンバ!$O$7:$O$446,IF(ISBLANK($F109),"*",$F109)))</f>
        <v>0</v>
      </c>
      <c r="U109" s="111">
        <f ca="1">IF($C$2&amp;$D$2="当月MW","-",SUMIFS(INDIRECT($B$2&amp;$C$2&amp;$D$2),INDIRECT(U$5),U$6,サマリ_メンバ!$R$7:$R$446,$E109,サマリ_メンバ!$O$7:$O$446,IF(ISBLANK($F109),"*",$F109)))</f>
        <v>0</v>
      </c>
      <c r="V109" s="111">
        <f ca="1">IF($C$2&amp;$D$2="当月MW","-",SUMIFS(INDIRECT($B$2&amp;$C$2&amp;$D$2),INDIRECT(V$5),V$6,サマリ_メンバ!$R$7:$R$446,$E109,サマリ_メンバ!$O$7:$O$446,IF(ISBLANK($F109),"*",$F109)))</f>
        <v>0</v>
      </c>
      <c r="W109" s="111">
        <f ca="1">IF($C$2&amp;$D$2="当月MW","-",SUMIFS(INDIRECT($B$2&amp;$C$2&amp;$D$2),INDIRECT(W$5),W$6,サマリ_メンバ!$R$7:$R$446,$E109,サマリ_メンバ!$O$7:$O$446,IF(ISBLANK($F109),"*",$F109)))</f>
        <v>0</v>
      </c>
      <c r="X109" s="111">
        <f ca="1">IF($C$2&amp;$D$2="当月MW","-",SUMIFS(INDIRECT($B$2&amp;$C$2&amp;$D$2),INDIRECT(X$5),X$6,サマリ_メンバ!$R$7:$R$446,$E109,サマリ_メンバ!$O$7:$O$446,IF(ISBLANK($F109),"*",$F109)))</f>
        <v>0</v>
      </c>
      <c r="Y109" s="111">
        <f ca="1">IF($C$2&amp;$D$2="当月MW","-",SUMIFS(INDIRECT($B$2&amp;$C$2&amp;$D$2),INDIRECT(Y$5),Y$6,サマリ_メンバ!$R$7:$R$446,$E109,サマリ_メンバ!$O$7:$O$446,IF(ISBLANK($F109),"*",$F109)))</f>
        <v>0</v>
      </c>
      <c r="Z109" s="111">
        <f ca="1">IF($C$2&amp;$D$2="当月MW","-",SUMIFS(INDIRECT($B$2&amp;$C$2&amp;$D$2),INDIRECT(Z$5),Z$6,サマリ_メンバ!$R$7:$R$446,$E109,サマリ_メンバ!$O$7:$O$446,IF(ISBLANK($F109),"*",$F109)))</f>
        <v>0</v>
      </c>
      <c r="AA109" s="111">
        <f ca="1">IF($C$2&amp;$D$2="当月MW","-",SUMIFS(INDIRECT($B$2&amp;$C$2&amp;$D$2),INDIRECT(AA$5),AA$6,サマリ_メンバ!$R$7:$R$446,$E109,サマリ_メンバ!$O$7:$O$446,IF(ISBLANK($F109),"*",$F109)))</f>
        <v>0</v>
      </c>
      <c r="AB109" s="116"/>
    </row>
    <row r="110" spans="1:28" outlineLevel="1">
      <c r="E110" s="22" t="s">
        <v>252</v>
      </c>
      <c r="F110" s="131" t="s">
        <v>583</v>
      </c>
      <c r="G110" s="132" t="s">
        <v>606</v>
      </c>
      <c r="H110" s="136">
        <f t="shared" ca="1" si="19"/>
        <v>0</v>
      </c>
      <c r="I110" s="116"/>
      <c r="J110" s="111">
        <f ca="1">IF($C$2&amp;$D$2="当月MW","-",SUMIFS(INDIRECT($B$2&amp;$C$2&amp;$D$2),INDIRECT(J$5),J$6,サマリ_メンバ!$R$7:$R$446,$E110,サマリ_メンバ!$O$7:$O$446,IF(ISBLANK($F110),"*",$F110)))</f>
        <v>0</v>
      </c>
      <c r="K110" s="111">
        <f ca="1">IF($C$2&amp;$D$2="当月MW","-",SUMIFS(INDIRECT($B$2&amp;$C$2&amp;$D$2),INDIRECT(K$5),K$6,サマリ_メンバ!$R$7:$R$446,$E110,サマリ_メンバ!$O$7:$O$446,IF(ISBLANK($F110),"*",$F110)))</f>
        <v>0</v>
      </c>
      <c r="L110" s="111">
        <f ca="1">IF($C$2&amp;$D$2="当月MW","-",SUMIFS(INDIRECT($B$2&amp;$C$2&amp;$D$2),INDIRECT(L$5),L$6,サマリ_メンバ!$R$7:$R$446,$E110,サマリ_メンバ!$O$7:$O$446,IF(ISBLANK($F110),"*",$F110)))</f>
        <v>0</v>
      </c>
      <c r="M110" s="111">
        <f ca="1">IF($C$2&amp;$D$2="当月MW","-",SUMIFS(INDIRECT($B$2&amp;$C$2&amp;$D$2),INDIRECT(M$5),M$6,サマリ_メンバ!$R$7:$R$446,$E110,サマリ_メンバ!$O$7:$O$446,IF(ISBLANK($F110),"*",$F110)))</f>
        <v>0</v>
      </c>
      <c r="N110" s="116"/>
      <c r="O110" s="111">
        <f ca="1">IF($C$2&amp;$D$2="当月MW","-",SUMIFS(INDIRECT($B$2&amp;$C$2&amp;$D$2),INDIRECT(O$5),O$6,サマリ_メンバ!$R$7:$R$446,$E110,サマリ_メンバ!$O$7:$O$446,IF(ISBLANK($F110),"*",$F110)))</f>
        <v>0</v>
      </c>
      <c r="P110" s="111">
        <f ca="1">IF($C$2&amp;$D$2="当月MW","-",SUMIFS(INDIRECT($B$2&amp;$C$2&amp;$D$2),INDIRECT(P$5),P$6,サマリ_メンバ!$R$7:$R$446,$E110,サマリ_メンバ!$O$7:$O$446,IF(ISBLANK($F110),"*",$F110)))</f>
        <v>0</v>
      </c>
      <c r="Q110" s="111">
        <f ca="1">IF($C$2&amp;$D$2="当月MW","-",SUMIFS(INDIRECT($B$2&amp;$C$2&amp;$D$2),INDIRECT(Q$5),Q$6,サマリ_メンバ!$R$7:$R$446,$E110,サマリ_メンバ!$O$7:$O$446,IF(ISBLANK($F110),"*",$F110)))</f>
        <v>0</v>
      </c>
      <c r="R110" s="111">
        <f ca="1">IF($C$2&amp;$D$2="当月MW","-",SUMIFS(INDIRECT($B$2&amp;$C$2&amp;$D$2),INDIRECT(R$5),R$6,サマリ_メンバ!$R$7:$R$446,$E110,サマリ_メンバ!$O$7:$O$446,IF(ISBLANK($F110),"*",$F110)))</f>
        <v>0</v>
      </c>
      <c r="S110" s="111">
        <f ca="1">IF($C$2&amp;$D$2="当月MW","-",SUMIFS(INDIRECT($B$2&amp;$C$2&amp;$D$2),INDIRECT(S$5),S$6,サマリ_メンバ!$R$7:$R$446,$E110,サマリ_メンバ!$O$7:$O$446,IF(ISBLANK($F110),"*",$F110)))</f>
        <v>0</v>
      </c>
      <c r="T110" s="111">
        <f ca="1">IF($C$2&amp;$D$2="当月MW","-",SUMIFS(INDIRECT($B$2&amp;$C$2&amp;$D$2),INDIRECT(T$5),T$6,サマリ_メンバ!$R$7:$R$446,$E110,サマリ_メンバ!$O$7:$O$446,IF(ISBLANK($F110),"*",$F110)))</f>
        <v>0</v>
      </c>
      <c r="U110" s="111">
        <f ca="1">IF($C$2&amp;$D$2="当月MW","-",SUMIFS(INDIRECT($B$2&amp;$C$2&amp;$D$2),INDIRECT(U$5),U$6,サマリ_メンバ!$R$7:$R$446,$E110,サマリ_メンバ!$O$7:$O$446,IF(ISBLANK($F110),"*",$F110)))</f>
        <v>0</v>
      </c>
      <c r="V110" s="111">
        <f ca="1">IF($C$2&amp;$D$2="当月MW","-",SUMIFS(INDIRECT($B$2&amp;$C$2&amp;$D$2),INDIRECT(V$5),V$6,サマリ_メンバ!$R$7:$R$446,$E110,サマリ_メンバ!$O$7:$O$446,IF(ISBLANK($F110),"*",$F110)))</f>
        <v>0</v>
      </c>
      <c r="W110" s="111">
        <f ca="1">IF($C$2&amp;$D$2="当月MW","-",SUMIFS(INDIRECT($B$2&amp;$C$2&amp;$D$2),INDIRECT(W$5),W$6,サマリ_メンバ!$R$7:$R$446,$E110,サマリ_メンバ!$O$7:$O$446,IF(ISBLANK($F110),"*",$F110)))</f>
        <v>0</v>
      </c>
      <c r="X110" s="111">
        <f ca="1">IF($C$2&amp;$D$2="当月MW","-",SUMIFS(INDIRECT($B$2&amp;$C$2&amp;$D$2),INDIRECT(X$5),X$6,サマリ_メンバ!$R$7:$R$446,$E110,サマリ_メンバ!$O$7:$O$446,IF(ISBLANK($F110),"*",$F110)))</f>
        <v>0</v>
      </c>
      <c r="Y110" s="111">
        <f ca="1">IF($C$2&amp;$D$2="当月MW","-",SUMIFS(INDIRECT($B$2&amp;$C$2&amp;$D$2),INDIRECT(Y$5),Y$6,サマリ_メンバ!$R$7:$R$446,$E110,サマリ_メンバ!$O$7:$O$446,IF(ISBLANK($F110),"*",$F110)))</f>
        <v>0</v>
      </c>
      <c r="Z110" s="111">
        <f ca="1">IF($C$2&amp;$D$2="当月MW","-",SUMIFS(INDIRECT($B$2&amp;$C$2&amp;$D$2),INDIRECT(Z$5),Z$6,サマリ_メンバ!$R$7:$R$446,$E110,サマリ_メンバ!$O$7:$O$446,IF(ISBLANK($F110),"*",$F110)))</f>
        <v>0</v>
      </c>
      <c r="AA110" s="111">
        <f ca="1">IF($C$2&amp;$D$2="当月MW","-",SUMIFS(INDIRECT($B$2&amp;$C$2&amp;$D$2),INDIRECT(AA$5),AA$6,サマリ_メンバ!$R$7:$R$446,$E110,サマリ_メンバ!$O$7:$O$446,IF(ISBLANK($F110),"*",$F110)))</f>
        <v>0</v>
      </c>
      <c r="AB110" s="116"/>
    </row>
    <row r="111" spans="1:28" outlineLevel="1">
      <c r="E111" s="22" t="s">
        <v>371</v>
      </c>
      <c r="F111" s="131" t="s">
        <v>583</v>
      </c>
      <c r="G111" s="132" t="s">
        <v>606</v>
      </c>
      <c r="H111" s="136">
        <f t="shared" ca="1" si="19"/>
        <v>0</v>
      </c>
      <c r="I111" s="116"/>
      <c r="J111" s="111">
        <f ca="1">IF($C$2&amp;$D$2="当月MW","-",SUMIFS(INDIRECT($B$2&amp;$C$2&amp;$D$2),INDIRECT(J$5),J$6,サマリ_メンバ!$R$7:$R$446,$E111,サマリ_メンバ!$O$7:$O$446,IF(ISBLANK($F111),"*",$F111)))</f>
        <v>0</v>
      </c>
      <c r="K111" s="111">
        <f ca="1">IF($C$2&amp;$D$2="当月MW","-",SUMIFS(INDIRECT($B$2&amp;$C$2&amp;$D$2),INDIRECT(K$5),K$6,サマリ_メンバ!$R$7:$R$446,$E111,サマリ_メンバ!$O$7:$O$446,IF(ISBLANK($F111),"*",$F111)))</f>
        <v>0</v>
      </c>
      <c r="L111" s="111">
        <f ca="1">IF($C$2&amp;$D$2="当月MW","-",SUMIFS(INDIRECT($B$2&amp;$C$2&amp;$D$2),INDIRECT(L$5),L$6,サマリ_メンバ!$R$7:$R$446,$E111,サマリ_メンバ!$O$7:$O$446,IF(ISBLANK($F111),"*",$F111)))</f>
        <v>0</v>
      </c>
      <c r="M111" s="111">
        <f ca="1">IF($C$2&amp;$D$2="当月MW","-",SUMIFS(INDIRECT($B$2&amp;$C$2&amp;$D$2),INDIRECT(M$5),M$6,サマリ_メンバ!$R$7:$R$446,$E111,サマリ_メンバ!$O$7:$O$446,IF(ISBLANK($F111),"*",$F111)))</f>
        <v>0</v>
      </c>
      <c r="N111" s="116"/>
      <c r="O111" s="111">
        <f ca="1">IF($C$2&amp;$D$2="当月MW","-",SUMIFS(INDIRECT($B$2&amp;$C$2&amp;$D$2),INDIRECT(O$5),O$6,サマリ_メンバ!$R$7:$R$446,$E111,サマリ_メンバ!$O$7:$O$446,IF(ISBLANK($F111),"*",$F111)))</f>
        <v>0</v>
      </c>
      <c r="P111" s="111">
        <f ca="1">IF($C$2&amp;$D$2="当月MW","-",SUMIFS(INDIRECT($B$2&amp;$C$2&amp;$D$2),INDIRECT(P$5),P$6,サマリ_メンバ!$R$7:$R$446,$E111,サマリ_メンバ!$O$7:$O$446,IF(ISBLANK($F111),"*",$F111)))</f>
        <v>0</v>
      </c>
      <c r="Q111" s="111">
        <f ca="1">IF($C$2&amp;$D$2="当月MW","-",SUMIFS(INDIRECT($B$2&amp;$C$2&amp;$D$2),INDIRECT(Q$5),Q$6,サマリ_メンバ!$R$7:$R$446,$E111,サマリ_メンバ!$O$7:$O$446,IF(ISBLANK($F111),"*",$F111)))</f>
        <v>0</v>
      </c>
      <c r="R111" s="111">
        <f ca="1">IF($C$2&amp;$D$2="当月MW","-",SUMIFS(INDIRECT($B$2&amp;$C$2&amp;$D$2),INDIRECT(R$5),R$6,サマリ_メンバ!$R$7:$R$446,$E111,サマリ_メンバ!$O$7:$O$446,IF(ISBLANK($F111),"*",$F111)))</f>
        <v>0</v>
      </c>
      <c r="S111" s="111">
        <f ca="1">IF($C$2&amp;$D$2="当月MW","-",SUMIFS(INDIRECT($B$2&amp;$C$2&amp;$D$2),INDIRECT(S$5),S$6,サマリ_メンバ!$R$7:$R$446,$E111,サマリ_メンバ!$O$7:$O$446,IF(ISBLANK($F111),"*",$F111)))</f>
        <v>0</v>
      </c>
      <c r="T111" s="111">
        <f ca="1">IF($C$2&amp;$D$2="当月MW","-",SUMIFS(INDIRECT($B$2&amp;$C$2&amp;$D$2),INDIRECT(T$5),T$6,サマリ_メンバ!$R$7:$R$446,$E111,サマリ_メンバ!$O$7:$O$446,IF(ISBLANK($F111),"*",$F111)))</f>
        <v>0</v>
      </c>
      <c r="U111" s="111">
        <f ca="1">IF($C$2&amp;$D$2="当月MW","-",SUMIFS(INDIRECT($B$2&amp;$C$2&amp;$D$2),INDIRECT(U$5),U$6,サマリ_メンバ!$R$7:$R$446,$E111,サマリ_メンバ!$O$7:$O$446,IF(ISBLANK($F111),"*",$F111)))</f>
        <v>0</v>
      </c>
      <c r="V111" s="111">
        <f ca="1">IF($C$2&amp;$D$2="当月MW","-",SUMIFS(INDIRECT($B$2&amp;$C$2&amp;$D$2),INDIRECT(V$5),V$6,サマリ_メンバ!$R$7:$R$446,$E111,サマリ_メンバ!$O$7:$O$446,IF(ISBLANK($F111),"*",$F111)))</f>
        <v>0</v>
      </c>
      <c r="W111" s="111">
        <f ca="1">IF($C$2&amp;$D$2="当月MW","-",SUMIFS(INDIRECT($B$2&amp;$C$2&amp;$D$2),INDIRECT(W$5),W$6,サマリ_メンバ!$R$7:$R$446,$E111,サマリ_メンバ!$O$7:$O$446,IF(ISBLANK($F111),"*",$F111)))</f>
        <v>0</v>
      </c>
      <c r="X111" s="111">
        <f ca="1">IF($C$2&amp;$D$2="当月MW","-",SUMIFS(INDIRECT($B$2&amp;$C$2&amp;$D$2),INDIRECT(X$5),X$6,サマリ_メンバ!$R$7:$R$446,$E111,サマリ_メンバ!$O$7:$O$446,IF(ISBLANK($F111),"*",$F111)))</f>
        <v>0</v>
      </c>
      <c r="Y111" s="111">
        <f ca="1">IF($C$2&amp;$D$2="当月MW","-",SUMIFS(INDIRECT($B$2&amp;$C$2&amp;$D$2),INDIRECT(Y$5),Y$6,サマリ_メンバ!$R$7:$R$446,$E111,サマリ_メンバ!$O$7:$O$446,IF(ISBLANK($F111),"*",$F111)))</f>
        <v>0</v>
      </c>
      <c r="Z111" s="111">
        <f ca="1">IF($C$2&amp;$D$2="当月MW","-",SUMIFS(INDIRECT($B$2&amp;$C$2&amp;$D$2),INDIRECT(Z$5),Z$6,サマリ_メンバ!$R$7:$R$446,$E111,サマリ_メンバ!$O$7:$O$446,IF(ISBLANK($F111),"*",$F111)))</f>
        <v>0</v>
      </c>
      <c r="AA111" s="111">
        <f ca="1">IF($C$2&amp;$D$2="当月MW","-",SUMIFS(INDIRECT($B$2&amp;$C$2&amp;$D$2),INDIRECT(AA$5),AA$6,サマリ_メンバ!$R$7:$R$446,$E111,サマリ_メンバ!$O$7:$O$446,IF(ISBLANK($F111),"*",$F111)))</f>
        <v>0</v>
      </c>
      <c r="AB111" s="116"/>
    </row>
    <row r="112" spans="1:28" s="331" customFormat="1" outlineLevel="1">
      <c r="A112" s="277"/>
      <c r="B112" s="277"/>
      <c r="E112" s="22" t="s">
        <v>246</v>
      </c>
      <c r="F112" s="337" t="s">
        <v>624</v>
      </c>
      <c r="G112" s="132" t="s">
        <v>636</v>
      </c>
      <c r="H112" s="136">
        <f t="shared" ref="H112:H119" ca="1" si="20">SUM(J112:M112)</f>
        <v>0</v>
      </c>
      <c r="I112" s="116"/>
      <c r="J112" s="111">
        <f ca="1">IF($C$2&amp;$D$2="当月MW","-",SUMIFS(INDIRECT($B$2&amp;$C$2&amp;$D$2),INDIRECT(J$5),J$6,サマリ_メンバ!$R$7:$R$446,$E112,サマリ_メンバ!$O$7:$O$446,IF(ISBLANK($F112),"*",$F112)))</f>
        <v>0</v>
      </c>
      <c r="K112" s="111">
        <f ca="1">IF($C$2&amp;$D$2="当月MW","-",SUMIFS(INDIRECT($B$2&amp;$C$2&amp;$D$2),INDIRECT(K$5),K$6,サマリ_メンバ!$R$7:$R$446,$E112,サマリ_メンバ!$O$7:$O$446,IF(ISBLANK($F112),"*",$F112)))</f>
        <v>0</v>
      </c>
      <c r="L112" s="111">
        <f ca="1">IF($C$2&amp;$D$2="当月MW","-",SUMIFS(INDIRECT($B$2&amp;$C$2&amp;$D$2),INDIRECT(L$5),L$6,サマリ_メンバ!$R$7:$R$446,$E112,サマリ_メンバ!$O$7:$O$446,IF(ISBLANK($F112),"*",$F112)))</f>
        <v>0</v>
      </c>
      <c r="M112" s="111">
        <f ca="1">IF($C$2&amp;$D$2="当月MW","-",SUMIFS(INDIRECT($B$2&amp;$C$2&amp;$D$2),INDIRECT(M$5),M$6,サマリ_メンバ!$R$7:$R$446,$E112,サマリ_メンバ!$O$7:$O$446,IF(ISBLANK($F112),"*",$F112)))</f>
        <v>0</v>
      </c>
      <c r="N112" s="116"/>
      <c r="O112" s="111">
        <f ca="1">IF($C$2&amp;$D$2="当月MW","-",SUMIFS(INDIRECT($B$2&amp;$C$2&amp;$D$2),INDIRECT(O$5),O$6,サマリ_メンバ!$R$7:$R$446,$E112,サマリ_メンバ!$O$7:$O$446,IF(ISBLANK($F112),"*",$F112)))</f>
        <v>0</v>
      </c>
      <c r="P112" s="111">
        <f ca="1">IF($C$2&amp;$D$2="当月MW","-",SUMIFS(INDIRECT($B$2&amp;$C$2&amp;$D$2),INDIRECT(P$5),P$6,サマリ_メンバ!$R$7:$R$446,$E112,サマリ_メンバ!$O$7:$O$446,IF(ISBLANK($F112),"*",$F112)))</f>
        <v>0</v>
      </c>
      <c r="Q112" s="111">
        <f ca="1">IF($C$2&amp;$D$2="当月MW","-",SUMIFS(INDIRECT($B$2&amp;$C$2&amp;$D$2),INDIRECT(Q$5),Q$6,サマリ_メンバ!$R$7:$R$446,$E112,サマリ_メンバ!$O$7:$O$446,IF(ISBLANK($F112),"*",$F112)))</f>
        <v>0</v>
      </c>
      <c r="R112" s="111">
        <f ca="1">IF($C$2&amp;$D$2="当月MW","-",SUMIFS(INDIRECT($B$2&amp;$C$2&amp;$D$2),INDIRECT(R$5),R$6,サマリ_メンバ!$R$7:$R$446,$E112,サマリ_メンバ!$O$7:$O$446,IF(ISBLANK($F112),"*",$F112)))</f>
        <v>0</v>
      </c>
      <c r="S112" s="111">
        <f ca="1">IF($C$2&amp;$D$2="当月MW","-",SUMIFS(INDIRECT($B$2&amp;$C$2&amp;$D$2),INDIRECT(S$5),S$6,サマリ_メンバ!$R$7:$R$446,$E112,サマリ_メンバ!$O$7:$O$446,IF(ISBLANK($F112),"*",$F112)))</f>
        <v>0</v>
      </c>
      <c r="T112" s="111">
        <f ca="1">IF($C$2&amp;$D$2="当月MW","-",SUMIFS(INDIRECT($B$2&amp;$C$2&amp;$D$2),INDIRECT(T$5),T$6,サマリ_メンバ!$R$7:$R$446,$E112,サマリ_メンバ!$O$7:$O$446,IF(ISBLANK($F112),"*",$F112)))</f>
        <v>0</v>
      </c>
      <c r="U112" s="111">
        <f ca="1">IF($C$2&amp;$D$2="当月MW","-",SUMIFS(INDIRECT($B$2&amp;$C$2&amp;$D$2),INDIRECT(U$5),U$6,サマリ_メンバ!$R$7:$R$446,$E112,サマリ_メンバ!$O$7:$O$446,IF(ISBLANK($F112),"*",$F112)))</f>
        <v>0</v>
      </c>
      <c r="V112" s="111">
        <f ca="1">IF($C$2&amp;$D$2="当月MW","-",SUMIFS(INDIRECT($B$2&amp;$C$2&amp;$D$2),INDIRECT(V$5),V$6,サマリ_メンバ!$R$7:$R$446,$E112,サマリ_メンバ!$O$7:$O$446,IF(ISBLANK($F112),"*",$F112)))</f>
        <v>0</v>
      </c>
      <c r="W112" s="111">
        <f ca="1">IF($C$2&amp;$D$2="当月MW","-",SUMIFS(INDIRECT($B$2&amp;$C$2&amp;$D$2),INDIRECT(W$5),W$6,サマリ_メンバ!$R$7:$R$446,$E112,サマリ_メンバ!$O$7:$O$446,IF(ISBLANK($F112),"*",$F112)))</f>
        <v>0</v>
      </c>
      <c r="X112" s="111">
        <f ca="1">IF($C$2&amp;$D$2="当月MW","-",SUMIFS(INDIRECT($B$2&amp;$C$2&amp;$D$2),INDIRECT(X$5),X$6,サマリ_メンバ!$R$7:$R$446,$E112,サマリ_メンバ!$O$7:$O$446,IF(ISBLANK($F112),"*",$F112)))</f>
        <v>0</v>
      </c>
      <c r="Y112" s="111">
        <f ca="1">IF($C$2&amp;$D$2="当月MW","-",SUMIFS(INDIRECT($B$2&amp;$C$2&amp;$D$2),INDIRECT(Y$5),Y$6,サマリ_メンバ!$R$7:$R$446,$E112,サマリ_メンバ!$O$7:$O$446,IF(ISBLANK($F112),"*",$F112)))</f>
        <v>0</v>
      </c>
      <c r="Z112" s="111">
        <f ca="1">IF($C$2&amp;$D$2="当月MW","-",SUMIFS(INDIRECT($B$2&amp;$C$2&amp;$D$2),INDIRECT(Z$5),Z$6,サマリ_メンバ!$R$7:$R$446,$E112,サマリ_メンバ!$O$7:$O$446,IF(ISBLANK($F112),"*",$F112)))</f>
        <v>0</v>
      </c>
      <c r="AA112" s="111">
        <f ca="1">IF($C$2&amp;$D$2="当月MW","-",SUMIFS(INDIRECT($B$2&amp;$C$2&amp;$D$2),INDIRECT(AA$5),AA$6,サマリ_メンバ!$R$7:$R$446,$E112,サマリ_メンバ!$O$7:$O$446,IF(ISBLANK($F112),"*",$F112)))</f>
        <v>0</v>
      </c>
      <c r="AB112" s="116"/>
    </row>
    <row r="113" spans="1:28" s="331" customFormat="1" outlineLevel="1">
      <c r="A113" s="277"/>
      <c r="B113" s="277"/>
      <c r="E113" s="22" t="s">
        <v>247</v>
      </c>
      <c r="F113" s="337" t="s">
        <v>624</v>
      </c>
      <c r="G113" s="132" t="s">
        <v>636</v>
      </c>
      <c r="H113" s="136">
        <f t="shared" ca="1" si="20"/>
        <v>0</v>
      </c>
      <c r="I113" s="116"/>
      <c r="J113" s="111">
        <f ca="1">IF($C$2&amp;$D$2="当月MW","-",SUMIFS(INDIRECT($B$2&amp;$C$2&amp;$D$2),INDIRECT(J$5),J$6,サマリ_メンバ!$R$7:$R$446,$E113,サマリ_メンバ!$O$7:$O$446,IF(ISBLANK($F113),"*",$F113)))</f>
        <v>0</v>
      </c>
      <c r="K113" s="111">
        <f ca="1">IF($C$2&amp;$D$2="当月MW","-",SUMIFS(INDIRECT($B$2&amp;$C$2&amp;$D$2),INDIRECT(K$5),K$6,サマリ_メンバ!$R$7:$R$446,$E113,サマリ_メンバ!$O$7:$O$446,IF(ISBLANK($F113),"*",$F113)))</f>
        <v>0</v>
      </c>
      <c r="L113" s="111">
        <f ca="1">IF($C$2&amp;$D$2="当月MW","-",SUMIFS(INDIRECT($B$2&amp;$C$2&amp;$D$2),INDIRECT(L$5),L$6,サマリ_メンバ!$R$7:$R$446,$E113,サマリ_メンバ!$O$7:$O$446,IF(ISBLANK($F113),"*",$F113)))</f>
        <v>0</v>
      </c>
      <c r="M113" s="111">
        <f ca="1">IF($C$2&amp;$D$2="当月MW","-",SUMIFS(INDIRECT($B$2&amp;$C$2&amp;$D$2),INDIRECT(M$5),M$6,サマリ_メンバ!$R$7:$R$446,$E113,サマリ_メンバ!$O$7:$O$446,IF(ISBLANK($F113),"*",$F113)))</f>
        <v>0</v>
      </c>
      <c r="N113" s="116"/>
      <c r="O113" s="111">
        <f ca="1">IF($C$2&amp;$D$2="当月MW","-",SUMIFS(INDIRECT($B$2&amp;$C$2&amp;$D$2),INDIRECT(O$5),O$6,サマリ_メンバ!$R$7:$R$446,$E113,サマリ_メンバ!$O$7:$O$446,IF(ISBLANK($F113),"*",$F113)))</f>
        <v>0</v>
      </c>
      <c r="P113" s="111">
        <f ca="1">IF($C$2&amp;$D$2="当月MW","-",SUMIFS(INDIRECT($B$2&amp;$C$2&amp;$D$2),INDIRECT(P$5),P$6,サマリ_メンバ!$R$7:$R$446,$E113,サマリ_メンバ!$O$7:$O$446,IF(ISBLANK($F113),"*",$F113)))</f>
        <v>0</v>
      </c>
      <c r="Q113" s="111">
        <f ca="1">IF($C$2&amp;$D$2="当月MW","-",SUMIFS(INDIRECT($B$2&amp;$C$2&amp;$D$2),INDIRECT(Q$5),Q$6,サマリ_メンバ!$R$7:$R$446,$E113,サマリ_メンバ!$O$7:$O$446,IF(ISBLANK($F113),"*",$F113)))</f>
        <v>0</v>
      </c>
      <c r="R113" s="111">
        <f ca="1">IF($C$2&amp;$D$2="当月MW","-",SUMIFS(INDIRECT($B$2&amp;$C$2&amp;$D$2),INDIRECT(R$5),R$6,サマリ_メンバ!$R$7:$R$446,$E113,サマリ_メンバ!$O$7:$O$446,IF(ISBLANK($F113),"*",$F113)))</f>
        <v>0</v>
      </c>
      <c r="S113" s="111">
        <f ca="1">IF($C$2&amp;$D$2="当月MW","-",SUMIFS(INDIRECT($B$2&amp;$C$2&amp;$D$2),INDIRECT(S$5),S$6,サマリ_メンバ!$R$7:$R$446,$E113,サマリ_メンバ!$O$7:$O$446,IF(ISBLANK($F113),"*",$F113)))</f>
        <v>0</v>
      </c>
      <c r="T113" s="111">
        <f ca="1">IF($C$2&amp;$D$2="当月MW","-",SUMIFS(INDIRECT($B$2&amp;$C$2&amp;$D$2),INDIRECT(T$5),T$6,サマリ_メンバ!$R$7:$R$446,$E113,サマリ_メンバ!$O$7:$O$446,IF(ISBLANK($F113),"*",$F113)))</f>
        <v>0</v>
      </c>
      <c r="U113" s="111">
        <f ca="1">IF($C$2&amp;$D$2="当月MW","-",SUMIFS(INDIRECT($B$2&amp;$C$2&amp;$D$2),INDIRECT(U$5),U$6,サマリ_メンバ!$R$7:$R$446,$E113,サマリ_メンバ!$O$7:$O$446,IF(ISBLANK($F113),"*",$F113)))</f>
        <v>0</v>
      </c>
      <c r="V113" s="111">
        <f ca="1">IF($C$2&amp;$D$2="当月MW","-",SUMIFS(INDIRECT($B$2&amp;$C$2&amp;$D$2),INDIRECT(V$5),V$6,サマリ_メンバ!$R$7:$R$446,$E113,サマリ_メンバ!$O$7:$O$446,IF(ISBLANK($F113),"*",$F113)))</f>
        <v>0</v>
      </c>
      <c r="W113" s="111">
        <f ca="1">IF($C$2&amp;$D$2="当月MW","-",SUMIFS(INDIRECT($B$2&amp;$C$2&amp;$D$2),INDIRECT(W$5),W$6,サマリ_メンバ!$R$7:$R$446,$E113,サマリ_メンバ!$O$7:$O$446,IF(ISBLANK($F113),"*",$F113)))</f>
        <v>0</v>
      </c>
      <c r="X113" s="111">
        <f ca="1">IF($C$2&amp;$D$2="当月MW","-",SUMIFS(INDIRECT($B$2&amp;$C$2&amp;$D$2),INDIRECT(X$5),X$6,サマリ_メンバ!$R$7:$R$446,$E113,サマリ_メンバ!$O$7:$O$446,IF(ISBLANK($F113),"*",$F113)))</f>
        <v>0</v>
      </c>
      <c r="Y113" s="111">
        <f ca="1">IF($C$2&amp;$D$2="当月MW","-",SUMIFS(INDIRECT($B$2&amp;$C$2&amp;$D$2),INDIRECT(Y$5),Y$6,サマリ_メンバ!$R$7:$R$446,$E113,サマリ_メンバ!$O$7:$O$446,IF(ISBLANK($F113),"*",$F113)))</f>
        <v>0</v>
      </c>
      <c r="Z113" s="111">
        <f ca="1">IF($C$2&amp;$D$2="当月MW","-",SUMIFS(INDIRECT($B$2&amp;$C$2&amp;$D$2),INDIRECT(Z$5),Z$6,サマリ_メンバ!$R$7:$R$446,$E113,サマリ_メンバ!$O$7:$O$446,IF(ISBLANK($F113),"*",$F113)))</f>
        <v>0</v>
      </c>
      <c r="AA113" s="111">
        <f ca="1">IF($C$2&amp;$D$2="当月MW","-",SUMIFS(INDIRECT($B$2&amp;$C$2&amp;$D$2),INDIRECT(AA$5),AA$6,サマリ_メンバ!$R$7:$R$446,$E113,サマリ_メンバ!$O$7:$O$446,IF(ISBLANK($F113),"*",$F113)))</f>
        <v>0</v>
      </c>
      <c r="AB113" s="116"/>
    </row>
    <row r="114" spans="1:28" s="331" customFormat="1" outlineLevel="1">
      <c r="A114" s="277"/>
      <c r="B114" s="277"/>
      <c r="E114" s="22" t="s">
        <v>248</v>
      </c>
      <c r="F114" s="337" t="s">
        <v>624</v>
      </c>
      <c r="G114" s="132" t="s">
        <v>636</v>
      </c>
      <c r="H114" s="136">
        <f t="shared" ca="1" si="20"/>
        <v>0</v>
      </c>
      <c r="I114" s="116"/>
      <c r="J114" s="111">
        <f ca="1">IF($C$2&amp;$D$2="当月MW","-",SUMIFS(INDIRECT($B$2&amp;$C$2&amp;$D$2),INDIRECT(J$5),J$6,サマリ_メンバ!$R$7:$R$446,$E114,サマリ_メンバ!$O$7:$O$446,IF(ISBLANK($F114),"*",$F114)))</f>
        <v>0</v>
      </c>
      <c r="K114" s="111">
        <f ca="1">IF($C$2&amp;$D$2="当月MW","-",SUMIFS(INDIRECT($B$2&amp;$C$2&amp;$D$2),INDIRECT(K$5),K$6,サマリ_メンバ!$R$7:$R$446,$E114,サマリ_メンバ!$O$7:$O$446,IF(ISBLANK($F114),"*",$F114)))</f>
        <v>0</v>
      </c>
      <c r="L114" s="111">
        <f ca="1">IF($C$2&amp;$D$2="当月MW","-",SUMIFS(INDIRECT($B$2&amp;$C$2&amp;$D$2),INDIRECT(L$5),L$6,サマリ_メンバ!$R$7:$R$446,$E114,サマリ_メンバ!$O$7:$O$446,IF(ISBLANK($F114),"*",$F114)))</f>
        <v>0</v>
      </c>
      <c r="M114" s="111">
        <f ca="1">IF($C$2&amp;$D$2="当月MW","-",SUMIFS(INDIRECT($B$2&amp;$C$2&amp;$D$2),INDIRECT(M$5),M$6,サマリ_メンバ!$R$7:$R$446,$E114,サマリ_メンバ!$O$7:$O$446,IF(ISBLANK($F114),"*",$F114)))</f>
        <v>0</v>
      </c>
      <c r="N114" s="116"/>
      <c r="O114" s="111">
        <f ca="1">IF($C$2&amp;$D$2="当月MW","-",SUMIFS(INDIRECT($B$2&amp;$C$2&amp;$D$2),INDIRECT(O$5),O$6,サマリ_メンバ!$R$7:$R$446,$E114,サマリ_メンバ!$O$7:$O$446,IF(ISBLANK($F114),"*",$F114)))</f>
        <v>0</v>
      </c>
      <c r="P114" s="111">
        <f ca="1">IF($C$2&amp;$D$2="当月MW","-",SUMIFS(INDIRECT($B$2&amp;$C$2&amp;$D$2),INDIRECT(P$5),P$6,サマリ_メンバ!$R$7:$R$446,$E114,サマリ_メンバ!$O$7:$O$446,IF(ISBLANK($F114),"*",$F114)))</f>
        <v>0</v>
      </c>
      <c r="Q114" s="111">
        <f ca="1">IF($C$2&amp;$D$2="当月MW","-",SUMIFS(INDIRECT($B$2&amp;$C$2&amp;$D$2),INDIRECT(Q$5),Q$6,サマリ_メンバ!$R$7:$R$446,$E114,サマリ_メンバ!$O$7:$O$446,IF(ISBLANK($F114),"*",$F114)))</f>
        <v>0</v>
      </c>
      <c r="R114" s="111">
        <f ca="1">IF($C$2&amp;$D$2="当月MW","-",SUMIFS(INDIRECT($B$2&amp;$C$2&amp;$D$2),INDIRECT(R$5),R$6,サマリ_メンバ!$R$7:$R$446,$E114,サマリ_メンバ!$O$7:$O$446,IF(ISBLANK($F114),"*",$F114)))</f>
        <v>0</v>
      </c>
      <c r="S114" s="111">
        <f ca="1">IF($C$2&amp;$D$2="当月MW","-",SUMIFS(INDIRECT($B$2&amp;$C$2&amp;$D$2),INDIRECT(S$5),S$6,サマリ_メンバ!$R$7:$R$446,$E114,サマリ_メンバ!$O$7:$O$446,IF(ISBLANK($F114),"*",$F114)))</f>
        <v>0</v>
      </c>
      <c r="T114" s="111">
        <f ca="1">IF($C$2&amp;$D$2="当月MW","-",SUMIFS(INDIRECT($B$2&amp;$C$2&amp;$D$2),INDIRECT(T$5),T$6,サマリ_メンバ!$R$7:$R$446,$E114,サマリ_メンバ!$O$7:$O$446,IF(ISBLANK($F114),"*",$F114)))</f>
        <v>0</v>
      </c>
      <c r="U114" s="111">
        <f ca="1">IF($C$2&amp;$D$2="当月MW","-",SUMIFS(INDIRECT($B$2&amp;$C$2&amp;$D$2),INDIRECT(U$5),U$6,サマリ_メンバ!$R$7:$R$446,$E114,サマリ_メンバ!$O$7:$O$446,IF(ISBLANK($F114),"*",$F114)))</f>
        <v>0</v>
      </c>
      <c r="V114" s="111">
        <f ca="1">IF($C$2&amp;$D$2="当月MW","-",SUMIFS(INDIRECT($B$2&amp;$C$2&amp;$D$2),INDIRECT(V$5),V$6,サマリ_メンバ!$R$7:$R$446,$E114,サマリ_メンバ!$O$7:$O$446,IF(ISBLANK($F114),"*",$F114)))</f>
        <v>0</v>
      </c>
      <c r="W114" s="111">
        <f ca="1">IF($C$2&amp;$D$2="当月MW","-",SUMIFS(INDIRECT($B$2&amp;$C$2&amp;$D$2),INDIRECT(W$5),W$6,サマリ_メンバ!$R$7:$R$446,$E114,サマリ_メンバ!$O$7:$O$446,IF(ISBLANK($F114),"*",$F114)))</f>
        <v>0</v>
      </c>
      <c r="X114" s="111">
        <f ca="1">IF($C$2&amp;$D$2="当月MW","-",SUMIFS(INDIRECT($B$2&amp;$C$2&amp;$D$2),INDIRECT(X$5),X$6,サマリ_メンバ!$R$7:$R$446,$E114,サマリ_メンバ!$O$7:$O$446,IF(ISBLANK($F114),"*",$F114)))</f>
        <v>0</v>
      </c>
      <c r="Y114" s="111">
        <f ca="1">IF($C$2&amp;$D$2="当月MW","-",SUMIFS(INDIRECT($B$2&amp;$C$2&amp;$D$2),INDIRECT(Y$5),Y$6,サマリ_メンバ!$R$7:$R$446,$E114,サマリ_メンバ!$O$7:$O$446,IF(ISBLANK($F114),"*",$F114)))</f>
        <v>0</v>
      </c>
      <c r="Z114" s="111">
        <f ca="1">IF($C$2&amp;$D$2="当月MW","-",SUMIFS(INDIRECT($B$2&amp;$C$2&amp;$D$2),INDIRECT(Z$5),Z$6,サマリ_メンバ!$R$7:$R$446,$E114,サマリ_メンバ!$O$7:$O$446,IF(ISBLANK($F114),"*",$F114)))</f>
        <v>0</v>
      </c>
      <c r="AA114" s="111">
        <f ca="1">IF($C$2&amp;$D$2="当月MW","-",SUMIFS(INDIRECT($B$2&amp;$C$2&amp;$D$2),INDIRECT(AA$5),AA$6,サマリ_メンバ!$R$7:$R$446,$E114,サマリ_メンバ!$O$7:$O$446,IF(ISBLANK($F114),"*",$F114)))</f>
        <v>0</v>
      </c>
      <c r="AB114" s="116"/>
    </row>
    <row r="115" spans="1:28" s="331" customFormat="1" outlineLevel="1">
      <c r="A115" s="277"/>
      <c r="B115" s="277"/>
      <c r="E115" s="22" t="s">
        <v>249</v>
      </c>
      <c r="F115" s="337" t="s">
        <v>624</v>
      </c>
      <c r="G115" s="132" t="s">
        <v>636</v>
      </c>
      <c r="H115" s="136">
        <f t="shared" ca="1" si="20"/>
        <v>0</v>
      </c>
      <c r="I115" s="116"/>
      <c r="J115" s="111">
        <f ca="1">IF($C$2&amp;$D$2="当月MW","-",SUMIFS(INDIRECT($B$2&amp;$C$2&amp;$D$2),INDIRECT(J$5),J$6,サマリ_メンバ!$R$7:$R$446,$E115,サマリ_メンバ!$O$7:$O$446,IF(ISBLANK($F115),"*",$F115)))</f>
        <v>0</v>
      </c>
      <c r="K115" s="111">
        <f ca="1">IF($C$2&amp;$D$2="当月MW","-",SUMIFS(INDIRECT($B$2&amp;$C$2&amp;$D$2),INDIRECT(K$5),K$6,サマリ_メンバ!$R$7:$R$446,$E115,サマリ_メンバ!$O$7:$O$446,IF(ISBLANK($F115),"*",$F115)))</f>
        <v>0</v>
      </c>
      <c r="L115" s="111">
        <f ca="1">IF($C$2&amp;$D$2="当月MW","-",SUMIFS(INDIRECT($B$2&amp;$C$2&amp;$D$2),INDIRECT(L$5),L$6,サマリ_メンバ!$R$7:$R$446,$E115,サマリ_メンバ!$O$7:$O$446,IF(ISBLANK($F115),"*",$F115)))</f>
        <v>0</v>
      </c>
      <c r="M115" s="111">
        <f ca="1">IF($C$2&amp;$D$2="当月MW","-",SUMIFS(INDIRECT($B$2&amp;$C$2&amp;$D$2),INDIRECT(M$5),M$6,サマリ_メンバ!$R$7:$R$446,$E115,サマリ_メンバ!$O$7:$O$446,IF(ISBLANK($F115),"*",$F115)))</f>
        <v>0</v>
      </c>
      <c r="N115" s="116"/>
      <c r="O115" s="111">
        <f ca="1">IF($C$2&amp;$D$2="当月MW","-",SUMIFS(INDIRECT($B$2&amp;$C$2&amp;$D$2),INDIRECT(O$5),O$6,サマリ_メンバ!$R$7:$R$446,$E115,サマリ_メンバ!$O$7:$O$446,IF(ISBLANK($F115),"*",$F115)))</f>
        <v>0</v>
      </c>
      <c r="P115" s="111">
        <f ca="1">IF($C$2&amp;$D$2="当月MW","-",SUMIFS(INDIRECT($B$2&amp;$C$2&amp;$D$2),INDIRECT(P$5),P$6,サマリ_メンバ!$R$7:$R$446,$E115,サマリ_メンバ!$O$7:$O$446,IF(ISBLANK($F115),"*",$F115)))</f>
        <v>0</v>
      </c>
      <c r="Q115" s="111">
        <f ca="1">IF($C$2&amp;$D$2="当月MW","-",SUMIFS(INDIRECT($B$2&amp;$C$2&amp;$D$2),INDIRECT(Q$5),Q$6,サマリ_メンバ!$R$7:$R$446,$E115,サマリ_メンバ!$O$7:$O$446,IF(ISBLANK($F115),"*",$F115)))</f>
        <v>0</v>
      </c>
      <c r="R115" s="111">
        <f ca="1">IF($C$2&amp;$D$2="当月MW","-",SUMIFS(INDIRECT($B$2&amp;$C$2&amp;$D$2),INDIRECT(R$5),R$6,サマリ_メンバ!$R$7:$R$446,$E115,サマリ_メンバ!$O$7:$O$446,IF(ISBLANK($F115),"*",$F115)))</f>
        <v>0</v>
      </c>
      <c r="S115" s="111">
        <f ca="1">IF($C$2&amp;$D$2="当月MW","-",SUMIFS(INDIRECT($B$2&amp;$C$2&amp;$D$2),INDIRECT(S$5),S$6,サマリ_メンバ!$R$7:$R$446,$E115,サマリ_メンバ!$O$7:$O$446,IF(ISBLANK($F115),"*",$F115)))</f>
        <v>0</v>
      </c>
      <c r="T115" s="111">
        <f ca="1">IF($C$2&amp;$D$2="当月MW","-",SUMIFS(INDIRECT($B$2&amp;$C$2&amp;$D$2),INDIRECT(T$5),T$6,サマリ_メンバ!$R$7:$R$446,$E115,サマリ_メンバ!$O$7:$O$446,IF(ISBLANK($F115),"*",$F115)))</f>
        <v>0</v>
      </c>
      <c r="U115" s="111">
        <f ca="1">IF($C$2&amp;$D$2="当月MW","-",SUMIFS(INDIRECT($B$2&amp;$C$2&amp;$D$2),INDIRECT(U$5),U$6,サマリ_メンバ!$R$7:$R$446,$E115,サマリ_メンバ!$O$7:$O$446,IF(ISBLANK($F115),"*",$F115)))</f>
        <v>0</v>
      </c>
      <c r="V115" s="111">
        <f ca="1">IF($C$2&amp;$D$2="当月MW","-",SUMIFS(INDIRECT($B$2&amp;$C$2&amp;$D$2),INDIRECT(V$5),V$6,サマリ_メンバ!$R$7:$R$446,$E115,サマリ_メンバ!$O$7:$O$446,IF(ISBLANK($F115),"*",$F115)))</f>
        <v>0</v>
      </c>
      <c r="W115" s="111">
        <f ca="1">IF($C$2&amp;$D$2="当月MW","-",SUMIFS(INDIRECT($B$2&amp;$C$2&amp;$D$2),INDIRECT(W$5),W$6,サマリ_メンバ!$R$7:$R$446,$E115,サマリ_メンバ!$O$7:$O$446,IF(ISBLANK($F115),"*",$F115)))</f>
        <v>0</v>
      </c>
      <c r="X115" s="111">
        <f ca="1">IF($C$2&amp;$D$2="当月MW","-",SUMIFS(INDIRECT($B$2&amp;$C$2&amp;$D$2),INDIRECT(X$5),X$6,サマリ_メンバ!$R$7:$R$446,$E115,サマリ_メンバ!$O$7:$O$446,IF(ISBLANK($F115),"*",$F115)))</f>
        <v>0</v>
      </c>
      <c r="Y115" s="111">
        <f ca="1">IF($C$2&amp;$D$2="当月MW","-",SUMIFS(INDIRECT($B$2&amp;$C$2&amp;$D$2),INDIRECT(Y$5),Y$6,サマリ_メンバ!$R$7:$R$446,$E115,サマリ_メンバ!$O$7:$O$446,IF(ISBLANK($F115),"*",$F115)))</f>
        <v>0</v>
      </c>
      <c r="Z115" s="111">
        <f ca="1">IF($C$2&amp;$D$2="当月MW","-",SUMIFS(INDIRECT($B$2&amp;$C$2&amp;$D$2),INDIRECT(Z$5),Z$6,サマリ_メンバ!$R$7:$R$446,$E115,サマリ_メンバ!$O$7:$O$446,IF(ISBLANK($F115),"*",$F115)))</f>
        <v>0</v>
      </c>
      <c r="AA115" s="111">
        <f ca="1">IF($C$2&amp;$D$2="当月MW","-",SUMIFS(INDIRECT($B$2&amp;$C$2&amp;$D$2),INDIRECT(AA$5),AA$6,サマリ_メンバ!$R$7:$R$446,$E115,サマリ_メンバ!$O$7:$O$446,IF(ISBLANK($F115),"*",$F115)))</f>
        <v>0</v>
      </c>
      <c r="AB115" s="116"/>
    </row>
    <row r="116" spans="1:28" s="331" customFormat="1" outlineLevel="1">
      <c r="A116" s="277"/>
      <c r="B116" s="277"/>
      <c r="E116" s="22" t="s">
        <v>250</v>
      </c>
      <c r="F116" s="337" t="s">
        <v>624</v>
      </c>
      <c r="G116" s="132" t="s">
        <v>473</v>
      </c>
      <c r="H116" s="136">
        <f t="shared" ca="1" si="20"/>
        <v>0</v>
      </c>
      <c r="I116" s="116"/>
      <c r="J116" s="111">
        <f ca="1">IF($C$2&amp;$D$2="当月MW","-",SUMIFS(INDIRECT($B$2&amp;$C$2&amp;$D$2),INDIRECT(J$5),J$6,サマリ_メンバ!$R$7:$R$446,$E116,サマリ_メンバ!$O$7:$O$446,IF(ISBLANK($F116),"*",$F116)))</f>
        <v>0</v>
      </c>
      <c r="K116" s="111">
        <f ca="1">IF($C$2&amp;$D$2="当月MW","-",SUMIFS(INDIRECT($B$2&amp;$C$2&amp;$D$2),INDIRECT(K$5),K$6,サマリ_メンバ!$R$7:$R$446,$E116,サマリ_メンバ!$O$7:$O$446,IF(ISBLANK($F116),"*",$F116)))</f>
        <v>0</v>
      </c>
      <c r="L116" s="111">
        <f ca="1">IF($C$2&amp;$D$2="当月MW","-",SUMIFS(INDIRECT($B$2&amp;$C$2&amp;$D$2),INDIRECT(L$5),L$6,サマリ_メンバ!$R$7:$R$446,$E116,サマリ_メンバ!$O$7:$O$446,IF(ISBLANK($F116),"*",$F116)))</f>
        <v>0</v>
      </c>
      <c r="M116" s="111">
        <f ca="1">IF($C$2&amp;$D$2="当月MW","-",SUMIFS(INDIRECT($B$2&amp;$C$2&amp;$D$2),INDIRECT(M$5),M$6,サマリ_メンバ!$R$7:$R$446,$E116,サマリ_メンバ!$O$7:$O$446,IF(ISBLANK($F116),"*",$F116)))</f>
        <v>0</v>
      </c>
      <c r="N116" s="116"/>
      <c r="O116" s="111">
        <f ca="1">IF($C$2&amp;$D$2="当月MW","-",SUMIFS(INDIRECT($B$2&amp;$C$2&amp;$D$2),INDIRECT(O$5),O$6,サマリ_メンバ!$R$7:$R$446,$E116,サマリ_メンバ!$O$7:$O$446,IF(ISBLANK($F116),"*",$F116)))</f>
        <v>0</v>
      </c>
      <c r="P116" s="111">
        <f ca="1">IF($C$2&amp;$D$2="当月MW","-",SUMIFS(INDIRECT($B$2&amp;$C$2&amp;$D$2),INDIRECT(P$5),P$6,サマリ_メンバ!$R$7:$R$446,$E116,サマリ_メンバ!$O$7:$O$446,IF(ISBLANK($F116),"*",$F116)))</f>
        <v>0</v>
      </c>
      <c r="Q116" s="111">
        <f ca="1">IF($C$2&amp;$D$2="当月MW","-",SUMIFS(INDIRECT($B$2&amp;$C$2&amp;$D$2),INDIRECT(Q$5),Q$6,サマリ_メンバ!$R$7:$R$446,$E116,サマリ_メンバ!$O$7:$O$446,IF(ISBLANK($F116),"*",$F116)))</f>
        <v>0</v>
      </c>
      <c r="R116" s="111">
        <f ca="1">IF($C$2&amp;$D$2="当月MW","-",SUMIFS(INDIRECT($B$2&amp;$C$2&amp;$D$2),INDIRECT(R$5),R$6,サマリ_メンバ!$R$7:$R$446,$E116,サマリ_メンバ!$O$7:$O$446,IF(ISBLANK($F116),"*",$F116)))</f>
        <v>0</v>
      </c>
      <c r="S116" s="111">
        <f ca="1">IF($C$2&amp;$D$2="当月MW","-",SUMIFS(INDIRECT($B$2&amp;$C$2&amp;$D$2),INDIRECT(S$5),S$6,サマリ_メンバ!$R$7:$R$446,$E116,サマリ_メンバ!$O$7:$O$446,IF(ISBLANK($F116),"*",$F116)))</f>
        <v>0</v>
      </c>
      <c r="T116" s="111">
        <f ca="1">IF($C$2&amp;$D$2="当月MW","-",SUMIFS(INDIRECT($B$2&amp;$C$2&amp;$D$2),INDIRECT(T$5),T$6,サマリ_メンバ!$R$7:$R$446,$E116,サマリ_メンバ!$O$7:$O$446,IF(ISBLANK($F116),"*",$F116)))</f>
        <v>0</v>
      </c>
      <c r="U116" s="111">
        <f ca="1">IF($C$2&amp;$D$2="当月MW","-",SUMIFS(INDIRECT($B$2&amp;$C$2&amp;$D$2),INDIRECT(U$5),U$6,サマリ_メンバ!$R$7:$R$446,$E116,サマリ_メンバ!$O$7:$O$446,IF(ISBLANK($F116),"*",$F116)))</f>
        <v>0</v>
      </c>
      <c r="V116" s="111">
        <f ca="1">IF($C$2&amp;$D$2="当月MW","-",SUMIFS(INDIRECT($B$2&amp;$C$2&amp;$D$2),INDIRECT(V$5),V$6,サマリ_メンバ!$R$7:$R$446,$E116,サマリ_メンバ!$O$7:$O$446,IF(ISBLANK($F116),"*",$F116)))</f>
        <v>0</v>
      </c>
      <c r="W116" s="111">
        <f ca="1">IF($C$2&amp;$D$2="当月MW","-",SUMIFS(INDIRECT($B$2&amp;$C$2&amp;$D$2),INDIRECT(W$5),W$6,サマリ_メンバ!$R$7:$R$446,$E116,サマリ_メンバ!$O$7:$O$446,IF(ISBLANK($F116),"*",$F116)))</f>
        <v>0</v>
      </c>
      <c r="X116" s="111">
        <f ca="1">IF($C$2&amp;$D$2="当月MW","-",SUMIFS(INDIRECT($B$2&amp;$C$2&amp;$D$2),INDIRECT(X$5),X$6,サマリ_メンバ!$R$7:$R$446,$E116,サマリ_メンバ!$O$7:$O$446,IF(ISBLANK($F116),"*",$F116)))</f>
        <v>0</v>
      </c>
      <c r="Y116" s="111">
        <f ca="1">IF($C$2&amp;$D$2="当月MW","-",SUMIFS(INDIRECT($B$2&amp;$C$2&amp;$D$2),INDIRECT(Y$5),Y$6,サマリ_メンバ!$R$7:$R$446,$E116,サマリ_メンバ!$O$7:$O$446,IF(ISBLANK($F116),"*",$F116)))</f>
        <v>0</v>
      </c>
      <c r="Z116" s="111">
        <f ca="1">IF($C$2&amp;$D$2="当月MW","-",SUMIFS(INDIRECT($B$2&amp;$C$2&amp;$D$2),INDIRECT(Z$5),Z$6,サマリ_メンバ!$R$7:$R$446,$E116,サマリ_メンバ!$O$7:$O$446,IF(ISBLANK($F116),"*",$F116)))</f>
        <v>0</v>
      </c>
      <c r="AA116" s="111">
        <f ca="1">IF($C$2&amp;$D$2="当月MW","-",SUMIFS(INDIRECT($B$2&amp;$C$2&amp;$D$2),INDIRECT(AA$5),AA$6,サマリ_メンバ!$R$7:$R$446,$E116,サマリ_メンバ!$O$7:$O$446,IF(ISBLANK($F116),"*",$F116)))</f>
        <v>0</v>
      </c>
      <c r="AB116" s="116"/>
    </row>
    <row r="117" spans="1:28" s="331" customFormat="1" outlineLevel="1">
      <c r="A117" s="277"/>
      <c r="B117" s="277"/>
      <c r="E117" s="22" t="s">
        <v>251</v>
      </c>
      <c r="F117" s="337" t="s">
        <v>624</v>
      </c>
      <c r="G117" s="132" t="s">
        <v>636</v>
      </c>
      <c r="H117" s="136">
        <f t="shared" ca="1" si="20"/>
        <v>0</v>
      </c>
      <c r="I117" s="116"/>
      <c r="J117" s="111">
        <f ca="1">IF($C$2&amp;$D$2="当月MW","-",SUMIFS(INDIRECT($B$2&amp;$C$2&amp;$D$2),INDIRECT(J$5),J$6,サマリ_メンバ!$R$7:$R$446,$E117,サマリ_メンバ!$O$7:$O$446,IF(ISBLANK($F117),"*",$F117)))</f>
        <v>0</v>
      </c>
      <c r="K117" s="111">
        <f ca="1">IF($C$2&amp;$D$2="当月MW","-",SUMIFS(INDIRECT($B$2&amp;$C$2&amp;$D$2),INDIRECT(K$5),K$6,サマリ_メンバ!$R$7:$R$446,$E117,サマリ_メンバ!$O$7:$O$446,IF(ISBLANK($F117),"*",$F117)))</f>
        <v>0</v>
      </c>
      <c r="L117" s="111">
        <f ca="1">IF($C$2&amp;$D$2="当月MW","-",SUMIFS(INDIRECT($B$2&amp;$C$2&amp;$D$2),INDIRECT(L$5),L$6,サマリ_メンバ!$R$7:$R$446,$E117,サマリ_メンバ!$O$7:$O$446,IF(ISBLANK($F117),"*",$F117)))</f>
        <v>0</v>
      </c>
      <c r="M117" s="111">
        <f ca="1">IF($C$2&amp;$D$2="当月MW","-",SUMIFS(INDIRECT($B$2&amp;$C$2&amp;$D$2),INDIRECT(M$5),M$6,サマリ_メンバ!$R$7:$R$446,$E117,サマリ_メンバ!$O$7:$O$446,IF(ISBLANK($F117),"*",$F117)))</f>
        <v>0</v>
      </c>
      <c r="N117" s="116"/>
      <c r="O117" s="111">
        <f ca="1">IF($C$2&amp;$D$2="当月MW","-",SUMIFS(INDIRECT($B$2&amp;$C$2&amp;$D$2),INDIRECT(O$5),O$6,サマリ_メンバ!$R$7:$R$446,$E117,サマリ_メンバ!$O$7:$O$446,IF(ISBLANK($F117),"*",$F117)))</f>
        <v>0</v>
      </c>
      <c r="P117" s="111">
        <f ca="1">IF($C$2&amp;$D$2="当月MW","-",SUMIFS(INDIRECT($B$2&amp;$C$2&amp;$D$2),INDIRECT(P$5),P$6,サマリ_メンバ!$R$7:$R$446,$E117,サマリ_メンバ!$O$7:$O$446,IF(ISBLANK($F117),"*",$F117)))</f>
        <v>0</v>
      </c>
      <c r="Q117" s="111">
        <f ca="1">IF($C$2&amp;$D$2="当月MW","-",SUMIFS(INDIRECT($B$2&amp;$C$2&amp;$D$2),INDIRECT(Q$5),Q$6,サマリ_メンバ!$R$7:$R$446,$E117,サマリ_メンバ!$O$7:$O$446,IF(ISBLANK($F117),"*",$F117)))</f>
        <v>0</v>
      </c>
      <c r="R117" s="111">
        <f ca="1">IF($C$2&amp;$D$2="当月MW","-",SUMIFS(INDIRECT($B$2&amp;$C$2&amp;$D$2),INDIRECT(R$5),R$6,サマリ_メンバ!$R$7:$R$446,$E117,サマリ_メンバ!$O$7:$O$446,IF(ISBLANK($F117),"*",$F117)))</f>
        <v>0</v>
      </c>
      <c r="S117" s="111">
        <f ca="1">IF($C$2&amp;$D$2="当月MW","-",SUMIFS(INDIRECT($B$2&amp;$C$2&amp;$D$2),INDIRECT(S$5),S$6,サマリ_メンバ!$R$7:$R$446,$E117,サマリ_メンバ!$O$7:$O$446,IF(ISBLANK($F117),"*",$F117)))</f>
        <v>0</v>
      </c>
      <c r="T117" s="111">
        <f ca="1">IF($C$2&amp;$D$2="当月MW","-",SUMIFS(INDIRECT($B$2&amp;$C$2&amp;$D$2),INDIRECT(T$5),T$6,サマリ_メンバ!$R$7:$R$446,$E117,サマリ_メンバ!$O$7:$O$446,IF(ISBLANK($F117),"*",$F117)))</f>
        <v>0</v>
      </c>
      <c r="U117" s="111">
        <f ca="1">IF($C$2&amp;$D$2="当月MW","-",SUMIFS(INDIRECT($B$2&amp;$C$2&amp;$D$2),INDIRECT(U$5),U$6,サマリ_メンバ!$R$7:$R$446,$E117,サマリ_メンバ!$O$7:$O$446,IF(ISBLANK($F117),"*",$F117)))</f>
        <v>0</v>
      </c>
      <c r="V117" s="111">
        <f ca="1">IF($C$2&amp;$D$2="当月MW","-",SUMIFS(INDIRECT($B$2&amp;$C$2&amp;$D$2),INDIRECT(V$5),V$6,サマリ_メンバ!$R$7:$R$446,$E117,サマリ_メンバ!$O$7:$O$446,IF(ISBLANK($F117),"*",$F117)))</f>
        <v>0</v>
      </c>
      <c r="W117" s="111">
        <f ca="1">IF($C$2&amp;$D$2="当月MW","-",SUMIFS(INDIRECT($B$2&amp;$C$2&amp;$D$2),INDIRECT(W$5),W$6,サマリ_メンバ!$R$7:$R$446,$E117,サマリ_メンバ!$O$7:$O$446,IF(ISBLANK($F117),"*",$F117)))</f>
        <v>0</v>
      </c>
      <c r="X117" s="111">
        <f ca="1">IF($C$2&amp;$D$2="当月MW","-",SUMIFS(INDIRECT($B$2&amp;$C$2&amp;$D$2),INDIRECT(X$5),X$6,サマリ_メンバ!$R$7:$R$446,$E117,サマリ_メンバ!$O$7:$O$446,IF(ISBLANK($F117),"*",$F117)))</f>
        <v>0</v>
      </c>
      <c r="Y117" s="111">
        <f ca="1">IF($C$2&amp;$D$2="当月MW","-",SUMIFS(INDIRECT($B$2&amp;$C$2&amp;$D$2),INDIRECT(Y$5),Y$6,サマリ_メンバ!$R$7:$R$446,$E117,サマリ_メンバ!$O$7:$O$446,IF(ISBLANK($F117),"*",$F117)))</f>
        <v>0</v>
      </c>
      <c r="Z117" s="111">
        <f ca="1">IF($C$2&amp;$D$2="当月MW","-",SUMIFS(INDIRECT($B$2&amp;$C$2&amp;$D$2),INDIRECT(Z$5),Z$6,サマリ_メンバ!$R$7:$R$446,$E117,サマリ_メンバ!$O$7:$O$446,IF(ISBLANK($F117),"*",$F117)))</f>
        <v>0</v>
      </c>
      <c r="AA117" s="111">
        <f ca="1">IF($C$2&amp;$D$2="当月MW","-",SUMIFS(INDIRECT($B$2&amp;$C$2&amp;$D$2),INDIRECT(AA$5),AA$6,サマリ_メンバ!$R$7:$R$446,$E117,サマリ_メンバ!$O$7:$O$446,IF(ISBLANK($F117),"*",$F117)))</f>
        <v>0</v>
      </c>
      <c r="AB117" s="116"/>
    </row>
    <row r="118" spans="1:28" s="331" customFormat="1" outlineLevel="1">
      <c r="A118" s="277"/>
      <c r="B118" s="277"/>
      <c r="E118" s="22" t="s">
        <v>252</v>
      </c>
      <c r="F118" s="337" t="s">
        <v>624</v>
      </c>
      <c r="G118" s="132" t="s">
        <v>636</v>
      </c>
      <c r="H118" s="136">
        <f t="shared" ca="1" si="20"/>
        <v>0</v>
      </c>
      <c r="I118" s="116"/>
      <c r="J118" s="111">
        <f ca="1">IF($C$2&amp;$D$2="当月MW","-",SUMIFS(INDIRECT($B$2&amp;$C$2&amp;$D$2),INDIRECT(J$5),J$6,サマリ_メンバ!$R$7:$R$446,$E118,サマリ_メンバ!$O$7:$O$446,IF(ISBLANK($F118),"*",$F118)))</f>
        <v>0</v>
      </c>
      <c r="K118" s="111">
        <f ca="1">IF($C$2&amp;$D$2="当月MW","-",SUMIFS(INDIRECT($B$2&amp;$C$2&amp;$D$2),INDIRECT(K$5),K$6,サマリ_メンバ!$R$7:$R$446,$E118,サマリ_メンバ!$O$7:$O$446,IF(ISBLANK($F118),"*",$F118)))</f>
        <v>0</v>
      </c>
      <c r="L118" s="111">
        <f ca="1">IF($C$2&amp;$D$2="当月MW","-",SUMIFS(INDIRECT($B$2&amp;$C$2&amp;$D$2),INDIRECT(L$5),L$6,サマリ_メンバ!$R$7:$R$446,$E118,サマリ_メンバ!$O$7:$O$446,IF(ISBLANK($F118),"*",$F118)))</f>
        <v>0</v>
      </c>
      <c r="M118" s="111">
        <f ca="1">IF($C$2&amp;$D$2="当月MW","-",SUMIFS(INDIRECT($B$2&amp;$C$2&amp;$D$2),INDIRECT(M$5),M$6,サマリ_メンバ!$R$7:$R$446,$E118,サマリ_メンバ!$O$7:$O$446,IF(ISBLANK($F118),"*",$F118)))</f>
        <v>0</v>
      </c>
      <c r="N118" s="116"/>
      <c r="O118" s="111">
        <f ca="1">IF($C$2&amp;$D$2="当月MW","-",SUMIFS(INDIRECT($B$2&amp;$C$2&amp;$D$2),INDIRECT(O$5),O$6,サマリ_メンバ!$R$7:$R$446,$E118,サマリ_メンバ!$O$7:$O$446,IF(ISBLANK($F118),"*",$F118)))</f>
        <v>0</v>
      </c>
      <c r="P118" s="111">
        <f ca="1">IF($C$2&amp;$D$2="当月MW","-",SUMIFS(INDIRECT($B$2&amp;$C$2&amp;$D$2),INDIRECT(P$5),P$6,サマリ_メンバ!$R$7:$R$446,$E118,サマリ_メンバ!$O$7:$O$446,IF(ISBLANK($F118),"*",$F118)))</f>
        <v>0</v>
      </c>
      <c r="Q118" s="111">
        <f ca="1">IF($C$2&amp;$D$2="当月MW","-",SUMIFS(INDIRECT($B$2&amp;$C$2&amp;$D$2),INDIRECT(Q$5),Q$6,サマリ_メンバ!$R$7:$R$446,$E118,サマリ_メンバ!$O$7:$O$446,IF(ISBLANK($F118),"*",$F118)))</f>
        <v>0</v>
      </c>
      <c r="R118" s="111">
        <f ca="1">IF($C$2&amp;$D$2="当月MW","-",SUMIFS(INDIRECT($B$2&amp;$C$2&amp;$D$2),INDIRECT(R$5),R$6,サマリ_メンバ!$R$7:$R$446,$E118,サマリ_メンバ!$O$7:$O$446,IF(ISBLANK($F118),"*",$F118)))</f>
        <v>0</v>
      </c>
      <c r="S118" s="111">
        <f ca="1">IF($C$2&amp;$D$2="当月MW","-",SUMIFS(INDIRECT($B$2&amp;$C$2&amp;$D$2),INDIRECT(S$5),S$6,サマリ_メンバ!$R$7:$R$446,$E118,サマリ_メンバ!$O$7:$O$446,IF(ISBLANK($F118),"*",$F118)))</f>
        <v>0</v>
      </c>
      <c r="T118" s="111">
        <f ca="1">IF($C$2&amp;$D$2="当月MW","-",SUMIFS(INDIRECT($B$2&amp;$C$2&amp;$D$2),INDIRECT(T$5),T$6,サマリ_メンバ!$R$7:$R$446,$E118,サマリ_メンバ!$O$7:$O$446,IF(ISBLANK($F118),"*",$F118)))</f>
        <v>0</v>
      </c>
      <c r="U118" s="111">
        <f ca="1">IF($C$2&amp;$D$2="当月MW","-",SUMIFS(INDIRECT($B$2&amp;$C$2&amp;$D$2),INDIRECT(U$5),U$6,サマリ_メンバ!$R$7:$R$446,$E118,サマリ_メンバ!$O$7:$O$446,IF(ISBLANK($F118),"*",$F118)))</f>
        <v>0</v>
      </c>
      <c r="V118" s="111">
        <f ca="1">IF($C$2&amp;$D$2="当月MW","-",SUMIFS(INDIRECT($B$2&amp;$C$2&amp;$D$2),INDIRECT(V$5),V$6,サマリ_メンバ!$R$7:$R$446,$E118,サマリ_メンバ!$O$7:$O$446,IF(ISBLANK($F118),"*",$F118)))</f>
        <v>0</v>
      </c>
      <c r="W118" s="111">
        <f ca="1">IF($C$2&amp;$D$2="当月MW","-",SUMIFS(INDIRECT($B$2&amp;$C$2&amp;$D$2),INDIRECT(W$5),W$6,サマリ_メンバ!$R$7:$R$446,$E118,サマリ_メンバ!$O$7:$O$446,IF(ISBLANK($F118),"*",$F118)))</f>
        <v>0</v>
      </c>
      <c r="X118" s="111">
        <f ca="1">IF($C$2&amp;$D$2="当月MW","-",SUMIFS(INDIRECT($B$2&amp;$C$2&amp;$D$2),INDIRECT(X$5),X$6,サマリ_メンバ!$R$7:$R$446,$E118,サマリ_メンバ!$O$7:$O$446,IF(ISBLANK($F118),"*",$F118)))</f>
        <v>0</v>
      </c>
      <c r="Y118" s="111">
        <f ca="1">IF($C$2&amp;$D$2="当月MW","-",SUMIFS(INDIRECT($B$2&amp;$C$2&amp;$D$2),INDIRECT(Y$5),Y$6,サマリ_メンバ!$R$7:$R$446,$E118,サマリ_メンバ!$O$7:$O$446,IF(ISBLANK($F118),"*",$F118)))</f>
        <v>0</v>
      </c>
      <c r="Z118" s="111">
        <f ca="1">IF($C$2&amp;$D$2="当月MW","-",SUMIFS(INDIRECT($B$2&amp;$C$2&amp;$D$2),INDIRECT(Z$5),Z$6,サマリ_メンバ!$R$7:$R$446,$E118,サマリ_メンバ!$O$7:$O$446,IF(ISBLANK($F118),"*",$F118)))</f>
        <v>0</v>
      </c>
      <c r="AA118" s="111">
        <f ca="1">IF($C$2&amp;$D$2="当月MW","-",SUMIFS(INDIRECT($B$2&amp;$C$2&amp;$D$2),INDIRECT(AA$5),AA$6,サマリ_メンバ!$R$7:$R$446,$E118,サマリ_メンバ!$O$7:$O$446,IF(ISBLANK($F118),"*",$F118)))</f>
        <v>0</v>
      </c>
      <c r="AB118" s="116"/>
    </row>
    <row r="119" spans="1:28" s="331" customFormat="1" outlineLevel="1">
      <c r="A119" s="277"/>
      <c r="B119" s="277"/>
      <c r="E119" s="22" t="s">
        <v>371</v>
      </c>
      <c r="F119" s="337" t="s">
        <v>624</v>
      </c>
      <c r="G119" s="132" t="s">
        <v>636</v>
      </c>
      <c r="H119" s="136">
        <f t="shared" ca="1" si="20"/>
        <v>0</v>
      </c>
      <c r="I119" s="116"/>
      <c r="J119" s="111">
        <f ca="1">IF($C$2&amp;$D$2="当月MW","-",SUMIFS(INDIRECT($B$2&amp;$C$2&amp;$D$2),INDIRECT(J$5),J$6,サマリ_メンバ!$R$7:$R$446,$E119,サマリ_メンバ!$O$7:$O$446,IF(ISBLANK($F119),"*",$F119)))</f>
        <v>0</v>
      </c>
      <c r="K119" s="111">
        <f ca="1">IF($C$2&amp;$D$2="当月MW","-",SUMIFS(INDIRECT($B$2&amp;$C$2&amp;$D$2),INDIRECT(K$5),K$6,サマリ_メンバ!$R$7:$R$446,$E119,サマリ_メンバ!$O$7:$O$446,IF(ISBLANK($F119),"*",$F119)))</f>
        <v>0</v>
      </c>
      <c r="L119" s="111">
        <f ca="1">IF($C$2&amp;$D$2="当月MW","-",SUMIFS(INDIRECT($B$2&amp;$C$2&amp;$D$2),INDIRECT(L$5),L$6,サマリ_メンバ!$R$7:$R$446,$E119,サマリ_メンバ!$O$7:$O$446,IF(ISBLANK($F119),"*",$F119)))</f>
        <v>0</v>
      </c>
      <c r="M119" s="111">
        <f ca="1">IF($C$2&amp;$D$2="当月MW","-",SUMIFS(INDIRECT($B$2&amp;$C$2&amp;$D$2),INDIRECT(M$5),M$6,サマリ_メンバ!$R$7:$R$446,$E119,サマリ_メンバ!$O$7:$O$446,IF(ISBLANK($F119),"*",$F119)))</f>
        <v>0</v>
      </c>
      <c r="N119" s="116"/>
      <c r="O119" s="111">
        <f ca="1">IF($C$2&amp;$D$2="当月MW","-",SUMIFS(INDIRECT($B$2&amp;$C$2&amp;$D$2),INDIRECT(O$5),O$6,サマリ_メンバ!$R$7:$R$446,$E119,サマリ_メンバ!$O$7:$O$446,IF(ISBLANK($F119),"*",$F119)))</f>
        <v>0</v>
      </c>
      <c r="P119" s="111">
        <f ca="1">IF($C$2&amp;$D$2="当月MW","-",SUMIFS(INDIRECT($B$2&amp;$C$2&amp;$D$2),INDIRECT(P$5),P$6,サマリ_メンバ!$R$7:$R$446,$E119,サマリ_メンバ!$O$7:$O$446,IF(ISBLANK($F119),"*",$F119)))</f>
        <v>0</v>
      </c>
      <c r="Q119" s="111">
        <f ca="1">IF($C$2&amp;$D$2="当月MW","-",SUMIFS(INDIRECT($B$2&amp;$C$2&amp;$D$2),INDIRECT(Q$5),Q$6,サマリ_メンバ!$R$7:$R$446,$E119,サマリ_メンバ!$O$7:$O$446,IF(ISBLANK($F119),"*",$F119)))</f>
        <v>0</v>
      </c>
      <c r="R119" s="111">
        <f ca="1">IF($C$2&amp;$D$2="当月MW","-",SUMIFS(INDIRECT($B$2&amp;$C$2&amp;$D$2),INDIRECT(R$5),R$6,サマリ_メンバ!$R$7:$R$446,$E119,サマリ_メンバ!$O$7:$O$446,IF(ISBLANK($F119),"*",$F119)))</f>
        <v>0</v>
      </c>
      <c r="S119" s="111">
        <f ca="1">IF($C$2&amp;$D$2="当月MW","-",SUMIFS(INDIRECT($B$2&amp;$C$2&amp;$D$2),INDIRECT(S$5),S$6,サマリ_メンバ!$R$7:$R$446,$E119,サマリ_メンバ!$O$7:$O$446,IF(ISBLANK($F119),"*",$F119)))</f>
        <v>0</v>
      </c>
      <c r="T119" s="111">
        <f ca="1">IF($C$2&amp;$D$2="当月MW","-",SUMIFS(INDIRECT($B$2&amp;$C$2&amp;$D$2),INDIRECT(T$5),T$6,サマリ_メンバ!$R$7:$R$446,$E119,サマリ_メンバ!$O$7:$O$446,IF(ISBLANK($F119),"*",$F119)))</f>
        <v>0</v>
      </c>
      <c r="U119" s="111">
        <f ca="1">IF($C$2&amp;$D$2="当月MW","-",SUMIFS(INDIRECT($B$2&amp;$C$2&amp;$D$2),INDIRECT(U$5),U$6,サマリ_メンバ!$R$7:$R$446,$E119,サマリ_メンバ!$O$7:$O$446,IF(ISBLANK($F119),"*",$F119)))</f>
        <v>0</v>
      </c>
      <c r="V119" s="111">
        <f ca="1">IF($C$2&amp;$D$2="当月MW","-",SUMIFS(INDIRECT($B$2&amp;$C$2&amp;$D$2),INDIRECT(V$5),V$6,サマリ_メンバ!$R$7:$R$446,$E119,サマリ_メンバ!$O$7:$O$446,IF(ISBLANK($F119),"*",$F119)))</f>
        <v>0</v>
      </c>
      <c r="W119" s="111">
        <f ca="1">IF($C$2&amp;$D$2="当月MW","-",SUMIFS(INDIRECT($B$2&amp;$C$2&amp;$D$2),INDIRECT(W$5),W$6,サマリ_メンバ!$R$7:$R$446,$E119,サマリ_メンバ!$O$7:$O$446,IF(ISBLANK($F119),"*",$F119)))</f>
        <v>0</v>
      </c>
      <c r="X119" s="111">
        <f ca="1">IF($C$2&amp;$D$2="当月MW","-",SUMIFS(INDIRECT($B$2&amp;$C$2&amp;$D$2),INDIRECT(X$5),X$6,サマリ_メンバ!$R$7:$R$446,$E119,サマリ_メンバ!$O$7:$O$446,IF(ISBLANK($F119),"*",$F119)))</f>
        <v>0</v>
      </c>
      <c r="Y119" s="111">
        <f ca="1">IF($C$2&amp;$D$2="当月MW","-",SUMIFS(INDIRECT($B$2&amp;$C$2&amp;$D$2),INDIRECT(Y$5),Y$6,サマリ_メンバ!$R$7:$R$446,$E119,サマリ_メンバ!$O$7:$O$446,IF(ISBLANK($F119),"*",$F119)))</f>
        <v>0</v>
      </c>
      <c r="Z119" s="111">
        <f ca="1">IF($C$2&amp;$D$2="当月MW","-",SUMIFS(INDIRECT($B$2&amp;$C$2&amp;$D$2),INDIRECT(Z$5),Z$6,サマリ_メンバ!$R$7:$R$446,$E119,サマリ_メンバ!$O$7:$O$446,IF(ISBLANK($F119),"*",$F119)))</f>
        <v>0</v>
      </c>
      <c r="AA119" s="111">
        <f ca="1">IF($C$2&amp;$D$2="当月MW","-",SUMIFS(INDIRECT($B$2&amp;$C$2&amp;$D$2),INDIRECT(AA$5),AA$6,サマリ_メンバ!$R$7:$R$446,$E119,サマリ_メンバ!$O$7:$O$446,IF(ISBLANK($F119),"*",$F119)))</f>
        <v>0</v>
      </c>
      <c r="AB119" s="116"/>
    </row>
    <row r="120" spans="1:28" outlineLevel="1">
      <c r="E120" s="22" t="s">
        <v>246</v>
      </c>
      <c r="F120" s="131" t="s">
        <v>221</v>
      </c>
      <c r="G120" s="132" t="s">
        <v>308</v>
      </c>
      <c r="H120" s="136">
        <f t="shared" ref="H120:H154" ca="1" si="21">SUM(J120:M120)</f>
        <v>0</v>
      </c>
      <c r="I120" s="116"/>
      <c r="J120" s="111">
        <f ca="1">IF($C$2&amp;$D$2="当月MW","-",SUMIFS(INDIRECT($B$2&amp;$C$2&amp;$D$2),INDIRECT(J$5),J$6,サマリ_メンバ!$R$7:$R$446,$E120,サマリ_メンバ!$O$7:$O$446,IF(ISBLANK($F120),"*",$F120)))</f>
        <v>0</v>
      </c>
      <c r="K120" s="111">
        <f ca="1">IF($C$2&amp;$D$2="当月MW","-",SUMIFS(INDIRECT($B$2&amp;$C$2&amp;$D$2),INDIRECT(K$5),K$6,サマリ_メンバ!$R$7:$R$446,$E120,サマリ_メンバ!$O$7:$O$446,IF(ISBLANK($F120),"*",$F120)))</f>
        <v>0</v>
      </c>
      <c r="L120" s="111">
        <f ca="1">IF($C$2&amp;$D$2="当月MW","-",SUMIFS(INDIRECT($B$2&amp;$C$2&amp;$D$2),INDIRECT(L$5),L$6,サマリ_メンバ!$R$7:$R$446,$E120,サマリ_メンバ!$O$7:$O$446,IF(ISBLANK($F120),"*",$F120)))</f>
        <v>0</v>
      </c>
      <c r="M120" s="111">
        <f ca="1">IF($C$2&amp;$D$2="当月MW","-",SUMIFS(INDIRECT($B$2&amp;$C$2&amp;$D$2),INDIRECT(M$5),M$6,サマリ_メンバ!$R$7:$R$446,$E120,サマリ_メンバ!$O$7:$O$446,IF(ISBLANK($F120),"*",$F120)))</f>
        <v>0</v>
      </c>
      <c r="N120" s="116"/>
      <c r="O120" s="111">
        <f ca="1">IF($C$2&amp;$D$2="当月MW","-",SUMIFS(INDIRECT($B$2&amp;$C$2&amp;$D$2),INDIRECT(O$5),O$6,サマリ_メンバ!$R$7:$R$446,$E120,サマリ_メンバ!$O$7:$O$446,IF(ISBLANK($F120),"*",$F120)))</f>
        <v>0</v>
      </c>
      <c r="P120" s="111">
        <f ca="1">IF($C$2&amp;$D$2="当月MW","-",SUMIFS(INDIRECT($B$2&amp;$C$2&amp;$D$2),INDIRECT(P$5),P$6,サマリ_メンバ!$R$7:$R$446,$E120,サマリ_メンバ!$O$7:$O$446,IF(ISBLANK($F120),"*",$F120)))</f>
        <v>0</v>
      </c>
      <c r="Q120" s="111">
        <f ca="1">IF($C$2&amp;$D$2="当月MW","-",SUMIFS(INDIRECT($B$2&amp;$C$2&amp;$D$2),INDIRECT(Q$5),Q$6,サマリ_メンバ!$R$7:$R$446,$E120,サマリ_メンバ!$O$7:$O$446,IF(ISBLANK($F120),"*",$F120)))</f>
        <v>0</v>
      </c>
      <c r="R120" s="111">
        <f ca="1">IF($C$2&amp;$D$2="当月MW","-",SUMIFS(INDIRECT($B$2&amp;$C$2&amp;$D$2),INDIRECT(R$5),R$6,サマリ_メンバ!$R$7:$R$446,$E120,サマリ_メンバ!$O$7:$O$446,IF(ISBLANK($F120),"*",$F120)))</f>
        <v>0</v>
      </c>
      <c r="S120" s="111">
        <f ca="1">IF($C$2&amp;$D$2="当月MW","-",SUMIFS(INDIRECT($B$2&amp;$C$2&amp;$D$2),INDIRECT(S$5),S$6,サマリ_メンバ!$R$7:$R$446,$E120,サマリ_メンバ!$O$7:$O$446,IF(ISBLANK($F120),"*",$F120)))</f>
        <v>0</v>
      </c>
      <c r="T120" s="111">
        <f ca="1">IF($C$2&amp;$D$2="当月MW","-",SUMIFS(INDIRECT($B$2&amp;$C$2&amp;$D$2),INDIRECT(T$5),T$6,サマリ_メンバ!$R$7:$R$446,$E120,サマリ_メンバ!$O$7:$O$446,IF(ISBLANK($F120),"*",$F120)))</f>
        <v>0</v>
      </c>
      <c r="U120" s="111">
        <f ca="1">IF($C$2&amp;$D$2="当月MW","-",SUMIFS(INDIRECT($B$2&amp;$C$2&amp;$D$2),INDIRECT(U$5),U$6,サマリ_メンバ!$R$7:$R$446,$E120,サマリ_メンバ!$O$7:$O$446,IF(ISBLANK($F120),"*",$F120)))</f>
        <v>0</v>
      </c>
      <c r="V120" s="111">
        <f ca="1">IF($C$2&amp;$D$2="当月MW","-",SUMIFS(INDIRECT($B$2&amp;$C$2&amp;$D$2),INDIRECT(V$5),V$6,サマリ_メンバ!$R$7:$R$446,$E120,サマリ_メンバ!$O$7:$O$446,IF(ISBLANK($F120),"*",$F120)))</f>
        <v>0</v>
      </c>
      <c r="W120" s="111">
        <f ca="1">IF($C$2&amp;$D$2="当月MW","-",SUMIFS(INDIRECT($B$2&amp;$C$2&amp;$D$2),INDIRECT(W$5),W$6,サマリ_メンバ!$R$7:$R$446,$E120,サマリ_メンバ!$O$7:$O$446,IF(ISBLANK($F120),"*",$F120)))</f>
        <v>0</v>
      </c>
      <c r="X120" s="111">
        <f ca="1">IF($C$2&amp;$D$2="当月MW","-",SUMIFS(INDIRECT($B$2&amp;$C$2&amp;$D$2),INDIRECT(X$5),X$6,サマリ_メンバ!$R$7:$R$446,$E120,サマリ_メンバ!$O$7:$O$446,IF(ISBLANK($F120),"*",$F120)))</f>
        <v>0</v>
      </c>
      <c r="Y120" s="111">
        <f ca="1">IF($C$2&amp;$D$2="当月MW","-",SUMIFS(INDIRECT($B$2&amp;$C$2&amp;$D$2),INDIRECT(Y$5),Y$6,サマリ_メンバ!$R$7:$R$446,$E120,サマリ_メンバ!$O$7:$O$446,IF(ISBLANK($F120),"*",$F120)))</f>
        <v>0</v>
      </c>
      <c r="Z120" s="111">
        <f ca="1">IF($C$2&amp;$D$2="当月MW","-",SUMIFS(INDIRECT($B$2&amp;$C$2&amp;$D$2),INDIRECT(Z$5),Z$6,サマリ_メンバ!$R$7:$R$446,$E120,サマリ_メンバ!$O$7:$O$446,IF(ISBLANK($F120),"*",$F120)))</f>
        <v>0</v>
      </c>
      <c r="AA120" s="111">
        <f ca="1">IF($C$2&amp;$D$2="当月MW","-",SUMIFS(INDIRECT($B$2&amp;$C$2&amp;$D$2),INDIRECT(AA$5),AA$6,サマリ_メンバ!$R$7:$R$446,$E120,サマリ_メンバ!$O$7:$O$446,IF(ISBLANK($F120),"*",$F120)))</f>
        <v>0</v>
      </c>
      <c r="AB120" s="116"/>
    </row>
    <row r="121" spans="1:28" outlineLevel="1">
      <c r="E121" s="22" t="s">
        <v>247</v>
      </c>
      <c r="F121" s="131" t="s">
        <v>221</v>
      </c>
      <c r="G121" s="132" t="s">
        <v>308</v>
      </c>
      <c r="H121" s="136">
        <f t="shared" ca="1" si="21"/>
        <v>0</v>
      </c>
      <c r="I121" s="116"/>
      <c r="J121" s="111">
        <f ca="1">IF($C$2&amp;$D$2="当月MW","-",SUMIFS(INDIRECT($B$2&amp;$C$2&amp;$D$2),INDIRECT(J$5),J$6,サマリ_メンバ!$R$7:$R$446,$E121,サマリ_メンバ!$O$7:$O$446,IF(ISBLANK($F121),"*",$F121)))</f>
        <v>0</v>
      </c>
      <c r="K121" s="111">
        <f ca="1">IF($C$2&amp;$D$2="当月MW","-",SUMIFS(INDIRECT($B$2&amp;$C$2&amp;$D$2),INDIRECT(K$5),K$6,サマリ_メンバ!$R$7:$R$446,$E121,サマリ_メンバ!$O$7:$O$446,IF(ISBLANK($F121),"*",$F121)))</f>
        <v>0</v>
      </c>
      <c r="L121" s="111">
        <f ca="1">IF($C$2&amp;$D$2="当月MW","-",SUMIFS(INDIRECT($B$2&amp;$C$2&amp;$D$2),INDIRECT(L$5),L$6,サマリ_メンバ!$R$7:$R$446,$E121,サマリ_メンバ!$O$7:$O$446,IF(ISBLANK($F121),"*",$F121)))</f>
        <v>0</v>
      </c>
      <c r="M121" s="111">
        <f ca="1">IF($C$2&amp;$D$2="当月MW","-",SUMIFS(INDIRECT($B$2&amp;$C$2&amp;$D$2),INDIRECT(M$5),M$6,サマリ_メンバ!$R$7:$R$446,$E121,サマリ_メンバ!$O$7:$O$446,IF(ISBLANK($F121),"*",$F121)))</f>
        <v>0</v>
      </c>
      <c r="N121" s="116"/>
      <c r="O121" s="111">
        <f ca="1">IF($C$2&amp;$D$2="当月MW","-",SUMIFS(INDIRECT($B$2&amp;$C$2&amp;$D$2),INDIRECT(O$5),O$6,サマリ_メンバ!$R$7:$R$446,$E121,サマリ_メンバ!$O$7:$O$446,IF(ISBLANK($F121),"*",$F121)))</f>
        <v>0</v>
      </c>
      <c r="P121" s="111">
        <f ca="1">IF($C$2&amp;$D$2="当月MW","-",SUMIFS(INDIRECT($B$2&amp;$C$2&amp;$D$2),INDIRECT(P$5),P$6,サマリ_メンバ!$R$7:$R$446,$E121,サマリ_メンバ!$O$7:$O$446,IF(ISBLANK($F121),"*",$F121)))</f>
        <v>0</v>
      </c>
      <c r="Q121" s="111">
        <f ca="1">IF($C$2&amp;$D$2="当月MW","-",SUMIFS(INDIRECT($B$2&amp;$C$2&amp;$D$2),INDIRECT(Q$5),Q$6,サマリ_メンバ!$R$7:$R$446,$E121,サマリ_メンバ!$O$7:$O$446,IF(ISBLANK($F121),"*",$F121)))</f>
        <v>0</v>
      </c>
      <c r="R121" s="111">
        <f ca="1">IF($C$2&amp;$D$2="当月MW","-",SUMIFS(INDIRECT($B$2&amp;$C$2&amp;$D$2),INDIRECT(R$5),R$6,サマリ_メンバ!$R$7:$R$446,$E121,サマリ_メンバ!$O$7:$O$446,IF(ISBLANK($F121),"*",$F121)))</f>
        <v>0</v>
      </c>
      <c r="S121" s="111">
        <f ca="1">IF($C$2&amp;$D$2="当月MW","-",SUMIFS(INDIRECT($B$2&amp;$C$2&amp;$D$2),INDIRECT(S$5),S$6,サマリ_メンバ!$R$7:$R$446,$E121,サマリ_メンバ!$O$7:$O$446,IF(ISBLANK($F121),"*",$F121)))</f>
        <v>0</v>
      </c>
      <c r="T121" s="111">
        <f ca="1">IF($C$2&amp;$D$2="当月MW","-",SUMIFS(INDIRECT($B$2&amp;$C$2&amp;$D$2),INDIRECT(T$5),T$6,サマリ_メンバ!$R$7:$R$446,$E121,サマリ_メンバ!$O$7:$O$446,IF(ISBLANK($F121),"*",$F121)))</f>
        <v>0</v>
      </c>
      <c r="U121" s="111">
        <f ca="1">IF($C$2&amp;$D$2="当月MW","-",SUMIFS(INDIRECT($B$2&amp;$C$2&amp;$D$2),INDIRECT(U$5),U$6,サマリ_メンバ!$R$7:$R$446,$E121,サマリ_メンバ!$O$7:$O$446,IF(ISBLANK($F121),"*",$F121)))</f>
        <v>0</v>
      </c>
      <c r="V121" s="111">
        <f ca="1">IF($C$2&amp;$D$2="当月MW","-",SUMIFS(INDIRECT($B$2&amp;$C$2&amp;$D$2),INDIRECT(V$5),V$6,サマリ_メンバ!$R$7:$R$446,$E121,サマリ_メンバ!$O$7:$O$446,IF(ISBLANK($F121),"*",$F121)))</f>
        <v>0</v>
      </c>
      <c r="W121" s="111">
        <f ca="1">IF($C$2&amp;$D$2="当月MW","-",SUMIFS(INDIRECT($B$2&amp;$C$2&amp;$D$2),INDIRECT(W$5),W$6,サマリ_メンバ!$R$7:$R$446,$E121,サマリ_メンバ!$O$7:$O$446,IF(ISBLANK($F121),"*",$F121)))</f>
        <v>0</v>
      </c>
      <c r="X121" s="111">
        <f ca="1">IF($C$2&amp;$D$2="当月MW","-",SUMIFS(INDIRECT($B$2&amp;$C$2&amp;$D$2),INDIRECT(X$5),X$6,サマリ_メンバ!$R$7:$R$446,$E121,サマリ_メンバ!$O$7:$O$446,IF(ISBLANK($F121),"*",$F121)))</f>
        <v>0</v>
      </c>
      <c r="Y121" s="111">
        <f ca="1">IF($C$2&amp;$D$2="当月MW","-",SUMIFS(INDIRECT($B$2&amp;$C$2&amp;$D$2),INDIRECT(Y$5),Y$6,サマリ_メンバ!$R$7:$R$446,$E121,サマリ_メンバ!$O$7:$O$446,IF(ISBLANK($F121),"*",$F121)))</f>
        <v>0</v>
      </c>
      <c r="Z121" s="111">
        <f ca="1">IF($C$2&amp;$D$2="当月MW","-",SUMIFS(INDIRECT($B$2&amp;$C$2&amp;$D$2),INDIRECT(Z$5),Z$6,サマリ_メンバ!$R$7:$R$446,$E121,サマリ_メンバ!$O$7:$O$446,IF(ISBLANK($F121),"*",$F121)))</f>
        <v>0</v>
      </c>
      <c r="AA121" s="111">
        <f ca="1">IF($C$2&amp;$D$2="当月MW","-",SUMIFS(INDIRECT($B$2&amp;$C$2&amp;$D$2),INDIRECT(AA$5),AA$6,サマリ_メンバ!$R$7:$R$446,$E121,サマリ_メンバ!$O$7:$O$446,IF(ISBLANK($F121),"*",$F121)))</f>
        <v>0</v>
      </c>
      <c r="AB121" s="116"/>
    </row>
    <row r="122" spans="1:28" outlineLevel="1">
      <c r="E122" s="22" t="s">
        <v>248</v>
      </c>
      <c r="F122" s="131" t="s">
        <v>221</v>
      </c>
      <c r="G122" s="132" t="s">
        <v>308</v>
      </c>
      <c r="H122" s="136">
        <f t="shared" ca="1" si="21"/>
        <v>0</v>
      </c>
      <c r="I122" s="116"/>
      <c r="J122" s="111">
        <f ca="1">IF($C$2&amp;$D$2="当月MW","-",SUMIFS(INDIRECT($B$2&amp;$C$2&amp;$D$2),INDIRECT(J$5),J$6,サマリ_メンバ!$R$7:$R$446,$E122,サマリ_メンバ!$O$7:$O$446,IF(ISBLANK($F122),"*",$F122)))</f>
        <v>0</v>
      </c>
      <c r="K122" s="111">
        <f ca="1">IF($C$2&amp;$D$2="当月MW","-",SUMIFS(INDIRECT($B$2&amp;$C$2&amp;$D$2),INDIRECT(K$5),K$6,サマリ_メンバ!$R$7:$R$446,$E122,サマリ_メンバ!$O$7:$O$446,IF(ISBLANK($F122),"*",$F122)))</f>
        <v>0</v>
      </c>
      <c r="L122" s="111">
        <f ca="1">IF($C$2&amp;$D$2="当月MW","-",SUMIFS(INDIRECT($B$2&amp;$C$2&amp;$D$2),INDIRECT(L$5),L$6,サマリ_メンバ!$R$7:$R$446,$E122,サマリ_メンバ!$O$7:$O$446,IF(ISBLANK($F122),"*",$F122)))</f>
        <v>0</v>
      </c>
      <c r="M122" s="111">
        <f ca="1">IF($C$2&amp;$D$2="当月MW","-",SUMIFS(INDIRECT($B$2&amp;$C$2&amp;$D$2),INDIRECT(M$5),M$6,サマリ_メンバ!$R$7:$R$446,$E122,サマリ_メンバ!$O$7:$O$446,IF(ISBLANK($F122),"*",$F122)))</f>
        <v>0</v>
      </c>
      <c r="N122" s="116"/>
      <c r="O122" s="111">
        <f ca="1">IF($C$2&amp;$D$2="当月MW","-",SUMIFS(INDIRECT($B$2&amp;$C$2&amp;$D$2),INDIRECT(O$5),O$6,サマリ_メンバ!$R$7:$R$446,$E122,サマリ_メンバ!$O$7:$O$446,IF(ISBLANK($F122),"*",$F122)))</f>
        <v>0</v>
      </c>
      <c r="P122" s="111">
        <f ca="1">IF($C$2&amp;$D$2="当月MW","-",SUMIFS(INDIRECT($B$2&amp;$C$2&amp;$D$2),INDIRECT(P$5),P$6,サマリ_メンバ!$R$7:$R$446,$E122,サマリ_メンバ!$O$7:$O$446,IF(ISBLANK($F122),"*",$F122)))</f>
        <v>0</v>
      </c>
      <c r="Q122" s="111">
        <f ca="1">IF($C$2&amp;$D$2="当月MW","-",SUMIFS(INDIRECT($B$2&amp;$C$2&amp;$D$2),INDIRECT(Q$5),Q$6,サマリ_メンバ!$R$7:$R$446,$E122,サマリ_メンバ!$O$7:$O$446,IF(ISBLANK($F122),"*",$F122)))</f>
        <v>0</v>
      </c>
      <c r="R122" s="111">
        <f ca="1">IF($C$2&amp;$D$2="当月MW","-",SUMIFS(INDIRECT($B$2&amp;$C$2&amp;$D$2),INDIRECT(R$5),R$6,サマリ_メンバ!$R$7:$R$446,$E122,サマリ_メンバ!$O$7:$O$446,IF(ISBLANK($F122),"*",$F122)))</f>
        <v>0</v>
      </c>
      <c r="S122" s="111">
        <f ca="1">IF($C$2&amp;$D$2="当月MW","-",SUMIFS(INDIRECT($B$2&amp;$C$2&amp;$D$2),INDIRECT(S$5),S$6,サマリ_メンバ!$R$7:$R$446,$E122,サマリ_メンバ!$O$7:$O$446,IF(ISBLANK($F122),"*",$F122)))</f>
        <v>0</v>
      </c>
      <c r="T122" s="111">
        <f ca="1">IF($C$2&amp;$D$2="当月MW","-",SUMIFS(INDIRECT($B$2&amp;$C$2&amp;$D$2),INDIRECT(T$5),T$6,サマリ_メンバ!$R$7:$R$446,$E122,サマリ_メンバ!$O$7:$O$446,IF(ISBLANK($F122),"*",$F122)))</f>
        <v>0</v>
      </c>
      <c r="U122" s="111">
        <f ca="1">IF($C$2&amp;$D$2="当月MW","-",SUMIFS(INDIRECT($B$2&amp;$C$2&amp;$D$2),INDIRECT(U$5),U$6,サマリ_メンバ!$R$7:$R$446,$E122,サマリ_メンバ!$O$7:$O$446,IF(ISBLANK($F122),"*",$F122)))</f>
        <v>0</v>
      </c>
      <c r="V122" s="111">
        <f ca="1">IF($C$2&amp;$D$2="当月MW","-",SUMIFS(INDIRECT($B$2&amp;$C$2&amp;$D$2),INDIRECT(V$5),V$6,サマリ_メンバ!$R$7:$R$446,$E122,サマリ_メンバ!$O$7:$O$446,IF(ISBLANK($F122),"*",$F122)))</f>
        <v>0</v>
      </c>
      <c r="W122" s="111">
        <f ca="1">IF($C$2&amp;$D$2="当月MW","-",SUMIFS(INDIRECT($B$2&amp;$C$2&amp;$D$2),INDIRECT(W$5),W$6,サマリ_メンバ!$R$7:$R$446,$E122,サマリ_メンバ!$O$7:$O$446,IF(ISBLANK($F122),"*",$F122)))</f>
        <v>0</v>
      </c>
      <c r="X122" s="111">
        <f ca="1">IF($C$2&amp;$D$2="当月MW","-",SUMIFS(INDIRECT($B$2&amp;$C$2&amp;$D$2),INDIRECT(X$5),X$6,サマリ_メンバ!$R$7:$R$446,$E122,サマリ_メンバ!$O$7:$O$446,IF(ISBLANK($F122),"*",$F122)))</f>
        <v>0</v>
      </c>
      <c r="Y122" s="111">
        <f ca="1">IF($C$2&amp;$D$2="当月MW","-",SUMIFS(INDIRECT($B$2&amp;$C$2&amp;$D$2),INDIRECT(Y$5),Y$6,サマリ_メンバ!$R$7:$R$446,$E122,サマリ_メンバ!$O$7:$O$446,IF(ISBLANK($F122),"*",$F122)))</f>
        <v>0</v>
      </c>
      <c r="Z122" s="111">
        <f ca="1">IF($C$2&amp;$D$2="当月MW","-",SUMIFS(INDIRECT($B$2&amp;$C$2&amp;$D$2),INDIRECT(Z$5),Z$6,サマリ_メンバ!$R$7:$R$446,$E122,サマリ_メンバ!$O$7:$O$446,IF(ISBLANK($F122),"*",$F122)))</f>
        <v>0</v>
      </c>
      <c r="AA122" s="111">
        <f ca="1">IF($C$2&amp;$D$2="当月MW","-",SUMIFS(INDIRECT($B$2&amp;$C$2&amp;$D$2),INDIRECT(AA$5),AA$6,サマリ_メンバ!$R$7:$R$446,$E122,サマリ_メンバ!$O$7:$O$446,IF(ISBLANK($F122),"*",$F122)))</f>
        <v>0</v>
      </c>
      <c r="AB122" s="116"/>
    </row>
    <row r="123" spans="1:28" outlineLevel="1">
      <c r="E123" s="22" t="s">
        <v>249</v>
      </c>
      <c r="F123" s="131" t="s">
        <v>221</v>
      </c>
      <c r="G123" s="132" t="s">
        <v>308</v>
      </c>
      <c r="H123" s="136">
        <f t="shared" ca="1" si="21"/>
        <v>0</v>
      </c>
      <c r="I123" s="116"/>
      <c r="J123" s="111">
        <f ca="1">IF($C$2&amp;$D$2="当月MW","-",SUMIFS(INDIRECT($B$2&amp;$C$2&amp;$D$2),INDIRECT(J$5),J$6,サマリ_メンバ!$R$7:$R$446,$E123,サマリ_メンバ!$O$7:$O$446,IF(ISBLANK($F123),"*",$F123)))</f>
        <v>0</v>
      </c>
      <c r="K123" s="111">
        <f ca="1">IF($C$2&amp;$D$2="当月MW","-",SUMIFS(INDIRECT($B$2&amp;$C$2&amp;$D$2),INDIRECT(K$5),K$6,サマリ_メンバ!$R$7:$R$446,$E123,サマリ_メンバ!$O$7:$O$446,IF(ISBLANK($F123),"*",$F123)))</f>
        <v>0</v>
      </c>
      <c r="L123" s="111">
        <f ca="1">IF($C$2&amp;$D$2="当月MW","-",SUMIFS(INDIRECT($B$2&amp;$C$2&amp;$D$2),INDIRECT(L$5),L$6,サマリ_メンバ!$R$7:$R$446,$E123,サマリ_メンバ!$O$7:$O$446,IF(ISBLANK($F123),"*",$F123)))</f>
        <v>0</v>
      </c>
      <c r="M123" s="111">
        <f ca="1">IF($C$2&amp;$D$2="当月MW","-",SUMIFS(INDIRECT($B$2&amp;$C$2&amp;$D$2),INDIRECT(M$5),M$6,サマリ_メンバ!$R$7:$R$446,$E123,サマリ_メンバ!$O$7:$O$446,IF(ISBLANK($F123),"*",$F123)))</f>
        <v>0</v>
      </c>
      <c r="N123" s="116"/>
      <c r="O123" s="111">
        <f ca="1">IF($C$2&amp;$D$2="当月MW","-",SUMIFS(INDIRECT($B$2&amp;$C$2&amp;$D$2),INDIRECT(O$5),O$6,サマリ_メンバ!$R$7:$R$446,$E123,サマリ_メンバ!$O$7:$O$446,IF(ISBLANK($F123),"*",$F123)))</f>
        <v>0</v>
      </c>
      <c r="P123" s="111">
        <f ca="1">IF($C$2&amp;$D$2="当月MW","-",SUMIFS(INDIRECT($B$2&amp;$C$2&amp;$D$2),INDIRECT(P$5),P$6,サマリ_メンバ!$R$7:$R$446,$E123,サマリ_メンバ!$O$7:$O$446,IF(ISBLANK($F123),"*",$F123)))</f>
        <v>0</v>
      </c>
      <c r="Q123" s="111">
        <f ca="1">IF($C$2&amp;$D$2="当月MW","-",SUMIFS(INDIRECT($B$2&amp;$C$2&amp;$D$2),INDIRECT(Q$5),Q$6,サマリ_メンバ!$R$7:$R$446,$E123,サマリ_メンバ!$O$7:$O$446,IF(ISBLANK($F123),"*",$F123)))</f>
        <v>0</v>
      </c>
      <c r="R123" s="111">
        <f ca="1">IF($C$2&amp;$D$2="当月MW","-",SUMIFS(INDIRECT($B$2&amp;$C$2&amp;$D$2),INDIRECT(R$5),R$6,サマリ_メンバ!$R$7:$R$446,$E123,サマリ_メンバ!$O$7:$O$446,IF(ISBLANK($F123),"*",$F123)))</f>
        <v>0</v>
      </c>
      <c r="S123" s="111">
        <f ca="1">IF($C$2&amp;$D$2="当月MW","-",SUMIFS(INDIRECT($B$2&amp;$C$2&amp;$D$2),INDIRECT(S$5),S$6,サマリ_メンバ!$R$7:$R$446,$E123,サマリ_メンバ!$O$7:$O$446,IF(ISBLANK($F123),"*",$F123)))</f>
        <v>0</v>
      </c>
      <c r="T123" s="111">
        <f ca="1">IF($C$2&amp;$D$2="当月MW","-",SUMIFS(INDIRECT($B$2&amp;$C$2&amp;$D$2),INDIRECT(T$5),T$6,サマリ_メンバ!$R$7:$R$446,$E123,サマリ_メンバ!$O$7:$O$446,IF(ISBLANK($F123),"*",$F123)))</f>
        <v>0</v>
      </c>
      <c r="U123" s="111">
        <f ca="1">IF($C$2&amp;$D$2="当月MW","-",SUMIFS(INDIRECT($B$2&amp;$C$2&amp;$D$2),INDIRECT(U$5),U$6,サマリ_メンバ!$R$7:$R$446,$E123,サマリ_メンバ!$O$7:$O$446,IF(ISBLANK($F123),"*",$F123)))</f>
        <v>0</v>
      </c>
      <c r="V123" s="111">
        <f ca="1">IF($C$2&amp;$D$2="当月MW","-",SUMIFS(INDIRECT($B$2&amp;$C$2&amp;$D$2),INDIRECT(V$5),V$6,サマリ_メンバ!$R$7:$R$446,$E123,サマリ_メンバ!$O$7:$O$446,IF(ISBLANK($F123),"*",$F123)))</f>
        <v>0</v>
      </c>
      <c r="W123" s="111">
        <f ca="1">IF($C$2&amp;$D$2="当月MW","-",SUMIFS(INDIRECT($B$2&amp;$C$2&amp;$D$2),INDIRECT(W$5),W$6,サマリ_メンバ!$R$7:$R$446,$E123,サマリ_メンバ!$O$7:$O$446,IF(ISBLANK($F123),"*",$F123)))</f>
        <v>0</v>
      </c>
      <c r="X123" s="111">
        <f ca="1">IF($C$2&amp;$D$2="当月MW","-",SUMIFS(INDIRECT($B$2&amp;$C$2&amp;$D$2),INDIRECT(X$5),X$6,サマリ_メンバ!$R$7:$R$446,$E123,サマリ_メンバ!$O$7:$O$446,IF(ISBLANK($F123),"*",$F123)))</f>
        <v>0</v>
      </c>
      <c r="Y123" s="111">
        <f ca="1">IF($C$2&amp;$D$2="当月MW","-",SUMIFS(INDIRECT($B$2&amp;$C$2&amp;$D$2),INDIRECT(Y$5),Y$6,サマリ_メンバ!$R$7:$R$446,$E123,サマリ_メンバ!$O$7:$O$446,IF(ISBLANK($F123),"*",$F123)))</f>
        <v>0</v>
      </c>
      <c r="Z123" s="111">
        <f ca="1">IF($C$2&amp;$D$2="当月MW","-",SUMIFS(INDIRECT($B$2&amp;$C$2&amp;$D$2),INDIRECT(Z$5),Z$6,サマリ_メンバ!$R$7:$R$446,$E123,サマリ_メンバ!$O$7:$O$446,IF(ISBLANK($F123),"*",$F123)))</f>
        <v>0</v>
      </c>
      <c r="AA123" s="111">
        <f ca="1">IF($C$2&amp;$D$2="当月MW","-",SUMIFS(INDIRECT($B$2&amp;$C$2&amp;$D$2),INDIRECT(AA$5),AA$6,サマリ_メンバ!$R$7:$R$446,$E123,サマリ_メンバ!$O$7:$O$446,IF(ISBLANK($F123),"*",$F123)))</f>
        <v>0</v>
      </c>
      <c r="AB123" s="116"/>
    </row>
    <row r="124" spans="1:28" outlineLevel="1">
      <c r="E124" s="22" t="s">
        <v>250</v>
      </c>
      <c r="F124" s="131" t="s">
        <v>221</v>
      </c>
      <c r="G124" s="132" t="s">
        <v>473</v>
      </c>
      <c r="H124" s="136">
        <f t="shared" ca="1" si="21"/>
        <v>0</v>
      </c>
      <c r="I124" s="116"/>
      <c r="J124" s="111">
        <f ca="1">IF($C$2&amp;$D$2="当月MW","-",SUMIFS(INDIRECT($B$2&amp;$C$2&amp;$D$2),INDIRECT(J$5),J$6,サマリ_メンバ!$R$7:$R$446,$E124,サマリ_メンバ!$O$7:$O$446,IF(ISBLANK($F124),"*",$F124)))</f>
        <v>0</v>
      </c>
      <c r="K124" s="111">
        <f ca="1">IF($C$2&amp;$D$2="当月MW","-",SUMIFS(INDIRECT($B$2&amp;$C$2&amp;$D$2),INDIRECT(K$5),K$6,サマリ_メンバ!$R$7:$R$446,$E124,サマリ_メンバ!$O$7:$O$446,IF(ISBLANK($F124),"*",$F124)))</f>
        <v>0</v>
      </c>
      <c r="L124" s="111">
        <f ca="1">IF($C$2&amp;$D$2="当月MW","-",SUMIFS(INDIRECT($B$2&amp;$C$2&amp;$D$2),INDIRECT(L$5),L$6,サマリ_メンバ!$R$7:$R$446,$E124,サマリ_メンバ!$O$7:$O$446,IF(ISBLANK($F124),"*",$F124)))</f>
        <v>0</v>
      </c>
      <c r="M124" s="111">
        <f ca="1">IF($C$2&amp;$D$2="当月MW","-",SUMIFS(INDIRECT($B$2&amp;$C$2&amp;$D$2),INDIRECT(M$5),M$6,サマリ_メンバ!$R$7:$R$446,$E124,サマリ_メンバ!$O$7:$O$446,IF(ISBLANK($F124),"*",$F124)))</f>
        <v>0</v>
      </c>
      <c r="N124" s="116"/>
      <c r="O124" s="111">
        <f ca="1">IF($C$2&amp;$D$2="当月MW","-",SUMIFS(INDIRECT($B$2&amp;$C$2&amp;$D$2),INDIRECT(O$5),O$6,サマリ_メンバ!$R$7:$R$446,$E124,サマリ_メンバ!$O$7:$O$446,IF(ISBLANK($F124),"*",$F124)))</f>
        <v>0</v>
      </c>
      <c r="P124" s="111">
        <f ca="1">IF($C$2&amp;$D$2="当月MW","-",SUMIFS(INDIRECT($B$2&amp;$C$2&amp;$D$2),INDIRECT(P$5),P$6,サマリ_メンバ!$R$7:$R$446,$E124,サマリ_メンバ!$O$7:$O$446,IF(ISBLANK($F124),"*",$F124)))</f>
        <v>0</v>
      </c>
      <c r="Q124" s="111">
        <f ca="1">IF($C$2&amp;$D$2="当月MW","-",SUMIFS(INDIRECT($B$2&amp;$C$2&amp;$D$2),INDIRECT(Q$5),Q$6,サマリ_メンバ!$R$7:$R$446,$E124,サマリ_メンバ!$O$7:$O$446,IF(ISBLANK($F124),"*",$F124)))</f>
        <v>0</v>
      </c>
      <c r="R124" s="111">
        <f ca="1">IF($C$2&amp;$D$2="当月MW","-",SUMIFS(INDIRECT($B$2&amp;$C$2&amp;$D$2),INDIRECT(R$5),R$6,サマリ_メンバ!$R$7:$R$446,$E124,サマリ_メンバ!$O$7:$O$446,IF(ISBLANK($F124),"*",$F124)))</f>
        <v>0</v>
      </c>
      <c r="S124" s="111">
        <f ca="1">IF($C$2&amp;$D$2="当月MW","-",SUMIFS(INDIRECT($B$2&amp;$C$2&amp;$D$2),INDIRECT(S$5),S$6,サマリ_メンバ!$R$7:$R$446,$E124,サマリ_メンバ!$O$7:$O$446,IF(ISBLANK($F124),"*",$F124)))</f>
        <v>0</v>
      </c>
      <c r="T124" s="111">
        <f ca="1">IF($C$2&amp;$D$2="当月MW","-",SUMIFS(INDIRECT($B$2&amp;$C$2&amp;$D$2),INDIRECT(T$5),T$6,サマリ_メンバ!$R$7:$R$446,$E124,サマリ_メンバ!$O$7:$O$446,IF(ISBLANK($F124),"*",$F124)))</f>
        <v>0</v>
      </c>
      <c r="U124" s="111">
        <f ca="1">IF($C$2&amp;$D$2="当月MW","-",SUMIFS(INDIRECT($B$2&amp;$C$2&amp;$D$2),INDIRECT(U$5),U$6,サマリ_メンバ!$R$7:$R$446,$E124,サマリ_メンバ!$O$7:$O$446,IF(ISBLANK($F124),"*",$F124)))</f>
        <v>0</v>
      </c>
      <c r="V124" s="111">
        <f ca="1">IF($C$2&amp;$D$2="当月MW","-",SUMIFS(INDIRECT($B$2&amp;$C$2&amp;$D$2),INDIRECT(V$5),V$6,サマリ_メンバ!$R$7:$R$446,$E124,サマリ_メンバ!$O$7:$O$446,IF(ISBLANK($F124),"*",$F124)))</f>
        <v>0</v>
      </c>
      <c r="W124" s="111">
        <f ca="1">IF($C$2&amp;$D$2="当月MW","-",SUMIFS(INDIRECT($B$2&amp;$C$2&amp;$D$2),INDIRECT(W$5),W$6,サマリ_メンバ!$R$7:$R$446,$E124,サマリ_メンバ!$O$7:$O$446,IF(ISBLANK($F124),"*",$F124)))</f>
        <v>0</v>
      </c>
      <c r="X124" s="111">
        <f ca="1">IF($C$2&amp;$D$2="当月MW","-",SUMIFS(INDIRECT($B$2&amp;$C$2&amp;$D$2),INDIRECT(X$5),X$6,サマリ_メンバ!$R$7:$R$446,$E124,サマリ_メンバ!$O$7:$O$446,IF(ISBLANK($F124),"*",$F124)))</f>
        <v>0</v>
      </c>
      <c r="Y124" s="111">
        <f ca="1">IF($C$2&amp;$D$2="当月MW","-",SUMIFS(INDIRECT($B$2&amp;$C$2&amp;$D$2),INDIRECT(Y$5),Y$6,サマリ_メンバ!$R$7:$R$446,$E124,サマリ_メンバ!$O$7:$O$446,IF(ISBLANK($F124),"*",$F124)))</f>
        <v>0</v>
      </c>
      <c r="Z124" s="111">
        <f ca="1">IF($C$2&amp;$D$2="当月MW","-",SUMIFS(INDIRECT($B$2&amp;$C$2&amp;$D$2),INDIRECT(Z$5),Z$6,サマリ_メンバ!$R$7:$R$446,$E124,サマリ_メンバ!$O$7:$O$446,IF(ISBLANK($F124),"*",$F124)))</f>
        <v>0</v>
      </c>
      <c r="AA124" s="111">
        <f ca="1">IF($C$2&amp;$D$2="当月MW","-",SUMIFS(INDIRECT($B$2&amp;$C$2&amp;$D$2),INDIRECT(AA$5),AA$6,サマリ_メンバ!$R$7:$R$446,$E124,サマリ_メンバ!$O$7:$O$446,IF(ISBLANK($F124),"*",$F124)))</f>
        <v>0</v>
      </c>
      <c r="AB124" s="116"/>
    </row>
    <row r="125" spans="1:28" outlineLevel="1">
      <c r="E125" s="22" t="s">
        <v>251</v>
      </c>
      <c r="F125" s="131" t="s">
        <v>221</v>
      </c>
      <c r="G125" s="132" t="s">
        <v>308</v>
      </c>
      <c r="H125" s="136">
        <f t="shared" ca="1" si="21"/>
        <v>0</v>
      </c>
      <c r="I125" s="116"/>
      <c r="J125" s="111">
        <f ca="1">IF($C$2&amp;$D$2="当月MW","-",SUMIFS(INDIRECT($B$2&amp;$C$2&amp;$D$2),INDIRECT(J$5),J$6,サマリ_メンバ!$R$7:$R$446,$E125,サマリ_メンバ!$O$7:$O$446,IF(ISBLANK($F125),"*",$F125)))</f>
        <v>0</v>
      </c>
      <c r="K125" s="111">
        <f ca="1">IF($C$2&amp;$D$2="当月MW","-",SUMIFS(INDIRECT($B$2&amp;$C$2&amp;$D$2),INDIRECT(K$5),K$6,サマリ_メンバ!$R$7:$R$446,$E125,サマリ_メンバ!$O$7:$O$446,IF(ISBLANK($F125),"*",$F125)))</f>
        <v>0</v>
      </c>
      <c r="L125" s="111">
        <f ca="1">IF($C$2&amp;$D$2="当月MW","-",SUMIFS(INDIRECT($B$2&amp;$C$2&amp;$D$2),INDIRECT(L$5),L$6,サマリ_メンバ!$R$7:$R$446,$E125,サマリ_メンバ!$O$7:$O$446,IF(ISBLANK($F125),"*",$F125)))</f>
        <v>0</v>
      </c>
      <c r="M125" s="111">
        <f ca="1">IF($C$2&amp;$D$2="当月MW","-",SUMIFS(INDIRECT($B$2&amp;$C$2&amp;$D$2),INDIRECT(M$5),M$6,サマリ_メンバ!$R$7:$R$446,$E125,サマリ_メンバ!$O$7:$O$446,IF(ISBLANK($F125),"*",$F125)))</f>
        <v>0</v>
      </c>
      <c r="N125" s="116"/>
      <c r="O125" s="111">
        <f ca="1">IF($C$2&amp;$D$2="当月MW","-",SUMIFS(INDIRECT($B$2&amp;$C$2&amp;$D$2),INDIRECT(O$5),O$6,サマリ_メンバ!$R$7:$R$446,$E125,サマリ_メンバ!$O$7:$O$446,IF(ISBLANK($F125),"*",$F125)))</f>
        <v>0</v>
      </c>
      <c r="P125" s="111">
        <f ca="1">IF($C$2&amp;$D$2="当月MW","-",SUMIFS(INDIRECT($B$2&amp;$C$2&amp;$D$2),INDIRECT(P$5),P$6,サマリ_メンバ!$R$7:$R$446,$E125,サマリ_メンバ!$O$7:$O$446,IF(ISBLANK($F125),"*",$F125)))</f>
        <v>0</v>
      </c>
      <c r="Q125" s="111">
        <f ca="1">IF($C$2&amp;$D$2="当月MW","-",SUMIFS(INDIRECT($B$2&amp;$C$2&amp;$D$2),INDIRECT(Q$5),Q$6,サマリ_メンバ!$R$7:$R$446,$E125,サマリ_メンバ!$O$7:$O$446,IF(ISBLANK($F125),"*",$F125)))</f>
        <v>0</v>
      </c>
      <c r="R125" s="111">
        <f ca="1">IF($C$2&amp;$D$2="当月MW","-",SUMIFS(INDIRECT($B$2&amp;$C$2&amp;$D$2),INDIRECT(R$5),R$6,サマリ_メンバ!$R$7:$R$446,$E125,サマリ_メンバ!$O$7:$O$446,IF(ISBLANK($F125),"*",$F125)))</f>
        <v>0</v>
      </c>
      <c r="S125" s="111">
        <f ca="1">IF($C$2&amp;$D$2="当月MW","-",SUMIFS(INDIRECT($B$2&amp;$C$2&amp;$D$2),INDIRECT(S$5),S$6,サマリ_メンバ!$R$7:$R$446,$E125,サマリ_メンバ!$O$7:$O$446,IF(ISBLANK($F125),"*",$F125)))</f>
        <v>0</v>
      </c>
      <c r="T125" s="111">
        <f ca="1">IF($C$2&amp;$D$2="当月MW","-",SUMIFS(INDIRECT($B$2&amp;$C$2&amp;$D$2),INDIRECT(T$5),T$6,サマリ_メンバ!$R$7:$R$446,$E125,サマリ_メンバ!$O$7:$O$446,IF(ISBLANK($F125),"*",$F125)))</f>
        <v>0</v>
      </c>
      <c r="U125" s="111">
        <f ca="1">IF($C$2&amp;$D$2="当月MW","-",SUMIFS(INDIRECT($B$2&amp;$C$2&amp;$D$2),INDIRECT(U$5),U$6,サマリ_メンバ!$R$7:$R$446,$E125,サマリ_メンバ!$O$7:$O$446,IF(ISBLANK($F125),"*",$F125)))</f>
        <v>0</v>
      </c>
      <c r="V125" s="111">
        <f ca="1">IF($C$2&amp;$D$2="当月MW","-",SUMIFS(INDIRECT($B$2&amp;$C$2&amp;$D$2),INDIRECT(V$5),V$6,サマリ_メンバ!$R$7:$R$446,$E125,サマリ_メンバ!$O$7:$O$446,IF(ISBLANK($F125),"*",$F125)))</f>
        <v>0</v>
      </c>
      <c r="W125" s="111">
        <f ca="1">IF($C$2&amp;$D$2="当月MW","-",SUMIFS(INDIRECT($B$2&amp;$C$2&amp;$D$2),INDIRECT(W$5),W$6,サマリ_メンバ!$R$7:$R$446,$E125,サマリ_メンバ!$O$7:$O$446,IF(ISBLANK($F125),"*",$F125)))</f>
        <v>0</v>
      </c>
      <c r="X125" s="111">
        <f ca="1">IF($C$2&amp;$D$2="当月MW","-",SUMIFS(INDIRECT($B$2&amp;$C$2&amp;$D$2),INDIRECT(X$5),X$6,サマリ_メンバ!$R$7:$R$446,$E125,サマリ_メンバ!$O$7:$O$446,IF(ISBLANK($F125),"*",$F125)))</f>
        <v>0</v>
      </c>
      <c r="Y125" s="111">
        <f ca="1">IF($C$2&amp;$D$2="当月MW","-",SUMIFS(INDIRECT($B$2&amp;$C$2&amp;$D$2),INDIRECT(Y$5),Y$6,サマリ_メンバ!$R$7:$R$446,$E125,サマリ_メンバ!$O$7:$O$446,IF(ISBLANK($F125),"*",$F125)))</f>
        <v>0</v>
      </c>
      <c r="Z125" s="111">
        <f ca="1">IF($C$2&amp;$D$2="当月MW","-",SUMIFS(INDIRECT($B$2&amp;$C$2&amp;$D$2),INDIRECT(Z$5),Z$6,サマリ_メンバ!$R$7:$R$446,$E125,サマリ_メンバ!$O$7:$O$446,IF(ISBLANK($F125),"*",$F125)))</f>
        <v>0</v>
      </c>
      <c r="AA125" s="111">
        <f ca="1">IF($C$2&amp;$D$2="当月MW","-",SUMIFS(INDIRECT($B$2&amp;$C$2&amp;$D$2),INDIRECT(AA$5),AA$6,サマリ_メンバ!$R$7:$R$446,$E125,サマリ_メンバ!$O$7:$O$446,IF(ISBLANK($F125),"*",$F125)))</f>
        <v>0</v>
      </c>
      <c r="AB125" s="116"/>
    </row>
    <row r="126" spans="1:28" outlineLevel="1">
      <c r="E126" s="22" t="s">
        <v>252</v>
      </c>
      <c r="F126" s="131" t="s">
        <v>221</v>
      </c>
      <c r="G126" s="132" t="s">
        <v>308</v>
      </c>
      <c r="H126" s="136">
        <f t="shared" ca="1" si="21"/>
        <v>0</v>
      </c>
      <c r="I126" s="116"/>
      <c r="J126" s="111">
        <f ca="1">IF($C$2&amp;$D$2="当月MW","-",SUMIFS(INDIRECT($B$2&amp;$C$2&amp;$D$2),INDIRECT(J$5),J$6,サマリ_メンバ!$R$7:$R$446,$E126,サマリ_メンバ!$O$7:$O$446,IF(ISBLANK($F126),"*",$F126)))</f>
        <v>0</v>
      </c>
      <c r="K126" s="111">
        <f ca="1">IF($C$2&amp;$D$2="当月MW","-",SUMIFS(INDIRECT($B$2&amp;$C$2&amp;$D$2),INDIRECT(K$5),K$6,サマリ_メンバ!$R$7:$R$446,$E126,サマリ_メンバ!$O$7:$O$446,IF(ISBLANK($F126),"*",$F126)))</f>
        <v>0</v>
      </c>
      <c r="L126" s="111">
        <f ca="1">IF($C$2&amp;$D$2="当月MW","-",SUMIFS(INDIRECT($B$2&amp;$C$2&amp;$D$2),INDIRECT(L$5),L$6,サマリ_メンバ!$R$7:$R$446,$E126,サマリ_メンバ!$O$7:$O$446,IF(ISBLANK($F126),"*",$F126)))</f>
        <v>0</v>
      </c>
      <c r="M126" s="111">
        <f ca="1">IF($C$2&amp;$D$2="当月MW","-",SUMIFS(INDIRECT($B$2&amp;$C$2&amp;$D$2),INDIRECT(M$5),M$6,サマリ_メンバ!$R$7:$R$446,$E126,サマリ_メンバ!$O$7:$O$446,IF(ISBLANK($F126),"*",$F126)))</f>
        <v>0</v>
      </c>
      <c r="N126" s="116"/>
      <c r="O126" s="111">
        <f ca="1">IF($C$2&amp;$D$2="当月MW","-",SUMIFS(INDIRECT($B$2&amp;$C$2&amp;$D$2),INDIRECT(O$5),O$6,サマリ_メンバ!$R$7:$R$446,$E126,サマリ_メンバ!$O$7:$O$446,IF(ISBLANK($F126),"*",$F126)))</f>
        <v>0</v>
      </c>
      <c r="P126" s="111">
        <f ca="1">IF($C$2&amp;$D$2="当月MW","-",SUMIFS(INDIRECT($B$2&amp;$C$2&amp;$D$2),INDIRECT(P$5),P$6,サマリ_メンバ!$R$7:$R$446,$E126,サマリ_メンバ!$O$7:$O$446,IF(ISBLANK($F126),"*",$F126)))</f>
        <v>0</v>
      </c>
      <c r="Q126" s="111">
        <f ca="1">IF($C$2&amp;$D$2="当月MW","-",SUMIFS(INDIRECT($B$2&amp;$C$2&amp;$D$2),INDIRECT(Q$5),Q$6,サマリ_メンバ!$R$7:$R$446,$E126,サマリ_メンバ!$O$7:$O$446,IF(ISBLANK($F126),"*",$F126)))</f>
        <v>0</v>
      </c>
      <c r="R126" s="111">
        <f ca="1">IF($C$2&amp;$D$2="当月MW","-",SUMIFS(INDIRECT($B$2&amp;$C$2&amp;$D$2),INDIRECT(R$5),R$6,サマリ_メンバ!$R$7:$R$446,$E126,サマリ_メンバ!$O$7:$O$446,IF(ISBLANK($F126),"*",$F126)))</f>
        <v>0</v>
      </c>
      <c r="S126" s="111">
        <f ca="1">IF($C$2&amp;$D$2="当月MW","-",SUMIFS(INDIRECT($B$2&amp;$C$2&amp;$D$2),INDIRECT(S$5),S$6,サマリ_メンバ!$R$7:$R$446,$E126,サマリ_メンバ!$O$7:$O$446,IF(ISBLANK($F126),"*",$F126)))</f>
        <v>0</v>
      </c>
      <c r="T126" s="111">
        <f ca="1">IF($C$2&amp;$D$2="当月MW","-",SUMIFS(INDIRECT($B$2&amp;$C$2&amp;$D$2),INDIRECT(T$5),T$6,サマリ_メンバ!$R$7:$R$446,$E126,サマリ_メンバ!$O$7:$O$446,IF(ISBLANK($F126),"*",$F126)))</f>
        <v>0</v>
      </c>
      <c r="U126" s="111">
        <f ca="1">IF($C$2&amp;$D$2="当月MW","-",SUMIFS(INDIRECT($B$2&amp;$C$2&amp;$D$2),INDIRECT(U$5),U$6,サマリ_メンバ!$R$7:$R$446,$E126,サマリ_メンバ!$O$7:$O$446,IF(ISBLANK($F126),"*",$F126)))</f>
        <v>0</v>
      </c>
      <c r="V126" s="111">
        <f ca="1">IF($C$2&amp;$D$2="当月MW","-",SUMIFS(INDIRECT($B$2&amp;$C$2&amp;$D$2),INDIRECT(V$5),V$6,サマリ_メンバ!$R$7:$R$446,$E126,サマリ_メンバ!$O$7:$O$446,IF(ISBLANK($F126),"*",$F126)))</f>
        <v>0</v>
      </c>
      <c r="W126" s="111">
        <f ca="1">IF($C$2&amp;$D$2="当月MW","-",SUMIFS(INDIRECT($B$2&amp;$C$2&amp;$D$2),INDIRECT(W$5),W$6,サマリ_メンバ!$R$7:$R$446,$E126,サマリ_メンバ!$O$7:$O$446,IF(ISBLANK($F126),"*",$F126)))</f>
        <v>0</v>
      </c>
      <c r="X126" s="111">
        <f ca="1">IF($C$2&amp;$D$2="当月MW","-",SUMIFS(INDIRECT($B$2&amp;$C$2&amp;$D$2),INDIRECT(X$5),X$6,サマリ_メンバ!$R$7:$R$446,$E126,サマリ_メンバ!$O$7:$O$446,IF(ISBLANK($F126),"*",$F126)))</f>
        <v>0</v>
      </c>
      <c r="Y126" s="111">
        <f ca="1">IF($C$2&amp;$D$2="当月MW","-",SUMIFS(INDIRECT($B$2&amp;$C$2&amp;$D$2),INDIRECT(Y$5),Y$6,サマリ_メンバ!$R$7:$R$446,$E126,サマリ_メンバ!$O$7:$O$446,IF(ISBLANK($F126),"*",$F126)))</f>
        <v>0</v>
      </c>
      <c r="Z126" s="111">
        <f ca="1">IF($C$2&amp;$D$2="当月MW","-",SUMIFS(INDIRECT($B$2&amp;$C$2&amp;$D$2),INDIRECT(Z$5),Z$6,サマリ_メンバ!$R$7:$R$446,$E126,サマリ_メンバ!$O$7:$O$446,IF(ISBLANK($F126),"*",$F126)))</f>
        <v>0</v>
      </c>
      <c r="AA126" s="111">
        <f ca="1">IF($C$2&amp;$D$2="当月MW","-",SUMIFS(INDIRECT($B$2&amp;$C$2&amp;$D$2),INDIRECT(AA$5),AA$6,サマリ_メンバ!$R$7:$R$446,$E126,サマリ_メンバ!$O$7:$O$446,IF(ISBLANK($F126),"*",$F126)))</f>
        <v>0</v>
      </c>
      <c r="AB126" s="116"/>
    </row>
    <row r="127" spans="1:28" outlineLevel="1">
      <c r="E127" s="22" t="s">
        <v>371</v>
      </c>
      <c r="F127" s="131" t="s">
        <v>221</v>
      </c>
      <c r="G127" s="132" t="s">
        <v>308</v>
      </c>
      <c r="H127" s="136">
        <f t="shared" ca="1" si="21"/>
        <v>0</v>
      </c>
      <c r="I127" s="116"/>
      <c r="J127" s="111">
        <f ca="1">IF($C$2&amp;$D$2="当月MW","-",SUMIFS(INDIRECT($B$2&amp;$C$2&amp;$D$2),INDIRECT(J$5),J$6,サマリ_メンバ!$R$7:$R$446,$E127,サマリ_メンバ!$O$7:$O$446,IF(ISBLANK($F127),"*",$F127)))</f>
        <v>0</v>
      </c>
      <c r="K127" s="111">
        <f ca="1">IF($C$2&amp;$D$2="当月MW","-",SUMIFS(INDIRECT($B$2&amp;$C$2&amp;$D$2),INDIRECT(K$5),K$6,サマリ_メンバ!$R$7:$R$446,$E127,サマリ_メンバ!$O$7:$O$446,IF(ISBLANK($F127),"*",$F127)))</f>
        <v>0</v>
      </c>
      <c r="L127" s="111">
        <f ca="1">IF($C$2&amp;$D$2="当月MW","-",SUMIFS(INDIRECT($B$2&amp;$C$2&amp;$D$2),INDIRECT(L$5),L$6,サマリ_メンバ!$R$7:$R$446,$E127,サマリ_メンバ!$O$7:$O$446,IF(ISBLANK($F127),"*",$F127)))</f>
        <v>0</v>
      </c>
      <c r="M127" s="111">
        <f ca="1">IF($C$2&amp;$D$2="当月MW","-",SUMIFS(INDIRECT($B$2&amp;$C$2&amp;$D$2),INDIRECT(M$5),M$6,サマリ_メンバ!$R$7:$R$446,$E127,サマリ_メンバ!$O$7:$O$446,IF(ISBLANK($F127),"*",$F127)))</f>
        <v>0</v>
      </c>
      <c r="N127" s="116"/>
      <c r="O127" s="111">
        <f ca="1">IF($C$2&amp;$D$2="当月MW","-",SUMIFS(INDIRECT($B$2&amp;$C$2&amp;$D$2),INDIRECT(O$5),O$6,サマリ_メンバ!$R$7:$R$446,$E127,サマリ_メンバ!$O$7:$O$446,IF(ISBLANK($F127),"*",$F127)))</f>
        <v>0</v>
      </c>
      <c r="P127" s="111">
        <f ca="1">IF($C$2&amp;$D$2="当月MW","-",SUMIFS(INDIRECT($B$2&amp;$C$2&amp;$D$2),INDIRECT(P$5),P$6,サマリ_メンバ!$R$7:$R$446,$E127,サマリ_メンバ!$O$7:$O$446,IF(ISBLANK($F127),"*",$F127)))</f>
        <v>0</v>
      </c>
      <c r="Q127" s="111">
        <f ca="1">IF($C$2&amp;$D$2="当月MW","-",SUMIFS(INDIRECT($B$2&amp;$C$2&amp;$D$2),INDIRECT(Q$5),Q$6,サマリ_メンバ!$R$7:$R$446,$E127,サマリ_メンバ!$O$7:$O$446,IF(ISBLANK($F127),"*",$F127)))</f>
        <v>0</v>
      </c>
      <c r="R127" s="111">
        <f ca="1">IF($C$2&amp;$D$2="当月MW","-",SUMIFS(INDIRECT($B$2&amp;$C$2&amp;$D$2),INDIRECT(R$5),R$6,サマリ_メンバ!$R$7:$R$446,$E127,サマリ_メンバ!$O$7:$O$446,IF(ISBLANK($F127),"*",$F127)))</f>
        <v>0</v>
      </c>
      <c r="S127" s="111">
        <f ca="1">IF($C$2&amp;$D$2="当月MW","-",SUMIFS(INDIRECT($B$2&amp;$C$2&amp;$D$2),INDIRECT(S$5),S$6,サマリ_メンバ!$R$7:$R$446,$E127,サマリ_メンバ!$O$7:$O$446,IF(ISBLANK($F127),"*",$F127)))</f>
        <v>0</v>
      </c>
      <c r="T127" s="111">
        <f ca="1">IF($C$2&amp;$D$2="当月MW","-",SUMIFS(INDIRECT($B$2&amp;$C$2&amp;$D$2),INDIRECT(T$5),T$6,サマリ_メンバ!$R$7:$R$446,$E127,サマリ_メンバ!$O$7:$O$446,IF(ISBLANK($F127),"*",$F127)))</f>
        <v>0</v>
      </c>
      <c r="U127" s="111">
        <f ca="1">IF($C$2&amp;$D$2="当月MW","-",SUMIFS(INDIRECT($B$2&amp;$C$2&amp;$D$2),INDIRECT(U$5),U$6,サマリ_メンバ!$R$7:$R$446,$E127,サマリ_メンバ!$O$7:$O$446,IF(ISBLANK($F127),"*",$F127)))</f>
        <v>0</v>
      </c>
      <c r="V127" s="111">
        <f ca="1">IF($C$2&amp;$D$2="当月MW","-",SUMIFS(INDIRECT($B$2&amp;$C$2&amp;$D$2),INDIRECT(V$5),V$6,サマリ_メンバ!$R$7:$R$446,$E127,サマリ_メンバ!$O$7:$O$446,IF(ISBLANK($F127),"*",$F127)))</f>
        <v>0</v>
      </c>
      <c r="W127" s="111">
        <f ca="1">IF($C$2&amp;$D$2="当月MW","-",SUMIFS(INDIRECT($B$2&amp;$C$2&amp;$D$2),INDIRECT(W$5),W$6,サマリ_メンバ!$R$7:$R$446,$E127,サマリ_メンバ!$O$7:$O$446,IF(ISBLANK($F127),"*",$F127)))</f>
        <v>0</v>
      </c>
      <c r="X127" s="111">
        <f ca="1">IF($C$2&amp;$D$2="当月MW","-",SUMIFS(INDIRECT($B$2&amp;$C$2&amp;$D$2),INDIRECT(X$5),X$6,サマリ_メンバ!$R$7:$R$446,$E127,サマリ_メンバ!$O$7:$O$446,IF(ISBLANK($F127),"*",$F127)))</f>
        <v>0</v>
      </c>
      <c r="Y127" s="111">
        <f ca="1">IF($C$2&amp;$D$2="当月MW","-",SUMIFS(INDIRECT($B$2&amp;$C$2&amp;$D$2),INDIRECT(Y$5),Y$6,サマリ_メンバ!$R$7:$R$446,$E127,サマリ_メンバ!$O$7:$O$446,IF(ISBLANK($F127),"*",$F127)))</f>
        <v>0</v>
      </c>
      <c r="Z127" s="111">
        <f ca="1">IF($C$2&amp;$D$2="当月MW","-",SUMIFS(INDIRECT($B$2&amp;$C$2&amp;$D$2),INDIRECT(Z$5),Z$6,サマリ_メンバ!$R$7:$R$446,$E127,サマリ_メンバ!$O$7:$O$446,IF(ISBLANK($F127),"*",$F127)))</f>
        <v>0</v>
      </c>
      <c r="AA127" s="111">
        <f ca="1">IF($C$2&amp;$D$2="当月MW","-",SUMIFS(INDIRECT($B$2&amp;$C$2&amp;$D$2),INDIRECT(AA$5),AA$6,サマリ_メンバ!$R$7:$R$446,$E127,サマリ_メンバ!$O$7:$O$446,IF(ISBLANK($F127),"*",$F127)))</f>
        <v>0</v>
      </c>
      <c r="AB127" s="116"/>
    </row>
    <row r="128" spans="1:28" outlineLevel="1">
      <c r="E128" s="22" t="s">
        <v>253</v>
      </c>
      <c r="F128" s="131" t="s">
        <v>222</v>
      </c>
      <c r="G128" s="69" t="s">
        <v>309</v>
      </c>
      <c r="H128" s="136">
        <f t="shared" ca="1" si="21"/>
        <v>0</v>
      </c>
      <c r="I128" s="116"/>
      <c r="J128" s="111">
        <f ca="1">IF($C$2&amp;$D$2="当月MW","-",SUMIFS(INDIRECT($B$2&amp;$C$2&amp;$D$2),INDIRECT(J$5),J$6,サマリ_メンバ!$R$7:$R$446,$E128,サマリ_メンバ!$O$7:$O$446,IF(ISBLANK($F128),"*",$F128)))</f>
        <v>0</v>
      </c>
      <c r="K128" s="111">
        <f ca="1">IF($C$2&amp;$D$2="当月MW","-",SUMIFS(INDIRECT($B$2&amp;$C$2&amp;$D$2),INDIRECT(K$5),K$6,サマリ_メンバ!$R$7:$R$446,$E128,サマリ_メンバ!$O$7:$O$446,IF(ISBLANK($F128),"*",$F128)))</f>
        <v>0</v>
      </c>
      <c r="L128" s="111">
        <f ca="1">IF($C$2&amp;$D$2="当月MW","-",SUMIFS(INDIRECT($B$2&amp;$C$2&amp;$D$2),INDIRECT(L$5),L$6,サマリ_メンバ!$R$7:$R$446,$E128,サマリ_メンバ!$O$7:$O$446,IF(ISBLANK($F128),"*",$F128)))</f>
        <v>0</v>
      </c>
      <c r="M128" s="111">
        <f ca="1">IF($C$2&amp;$D$2="当月MW","-",SUMIFS(INDIRECT($B$2&amp;$C$2&amp;$D$2),INDIRECT(M$5),M$6,サマリ_メンバ!$R$7:$R$446,$E128,サマリ_メンバ!$O$7:$O$446,IF(ISBLANK($F128),"*",$F128)))</f>
        <v>0</v>
      </c>
      <c r="N128" s="116"/>
      <c r="O128" s="111">
        <f ca="1">IF($C$2&amp;$D$2="当月MW","-",SUMIFS(INDIRECT($B$2&amp;$C$2&amp;$D$2),INDIRECT(O$5),O$6,サマリ_メンバ!$R$7:$R$446,$E128,サマリ_メンバ!$O$7:$O$446,IF(ISBLANK($F128),"*",$F128)))</f>
        <v>0</v>
      </c>
      <c r="P128" s="111">
        <f ca="1">IF($C$2&amp;$D$2="当月MW","-",SUMIFS(INDIRECT($B$2&amp;$C$2&amp;$D$2),INDIRECT(P$5),P$6,サマリ_メンバ!$R$7:$R$446,$E128,サマリ_メンバ!$O$7:$O$446,IF(ISBLANK($F128),"*",$F128)))</f>
        <v>0</v>
      </c>
      <c r="Q128" s="111">
        <f ca="1">IF($C$2&amp;$D$2="当月MW","-",SUMIFS(INDIRECT($B$2&amp;$C$2&amp;$D$2),INDIRECT(Q$5),Q$6,サマリ_メンバ!$R$7:$R$446,$E128,サマリ_メンバ!$O$7:$O$446,IF(ISBLANK($F128),"*",$F128)))</f>
        <v>0</v>
      </c>
      <c r="R128" s="111">
        <f ca="1">IF($C$2&amp;$D$2="当月MW","-",SUMIFS(INDIRECT($B$2&amp;$C$2&amp;$D$2),INDIRECT(R$5),R$6,サマリ_メンバ!$R$7:$R$446,$E128,サマリ_メンバ!$O$7:$O$446,IF(ISBLANK($F128),"*",$F128)))</f>
        <v>0</v>
      </c>
      <c r="S128" s="111">
        <f ca="1">IF($C$2&amp;$D$2="当月MW","-",SUMIFS(INDIRECT($B$2&amp;$C$2&amp;$D$2),INDIRECT(S$5),S$6,サマリ_メンバ!$R$7:$R$446,$E128,サマリ_メンバ!$O$7:$O$446,IF(ISBLANK($F128),"*",$F128)))</f>
        <v>0</v>
      </c>
      <c r="T128" s="111">
        <f ca="1">IF($C$2&amp;$D$2="当月MW","-",SUMIFS(INDIRECT($B$2&amp;$C$2&amp;$D$2),INDIRECT(T$5),T$6,サマリ_メンバ!$R$7:$R$446,$E128,サマリ_メンバ!$O$7:$O$446,IF(ISBLANK($F128),"*",$F128)))</f>
        <v>0</v>
      </c>
      <c r="U128" s="111">
        <f ca="1">IF($C$2&amp;$D$2="当月MW","-",SUMIFS(INDIRECT($B$2&amp;$C$2&amp;$D$2),INDIRECT(U$5),U$6,サマリ_メンバ!$R$7:$R$446,$E128,サマリ_メンバ!$O$7:$O$446,IF(ISBLANK($F128),"*",$F128)))</f>
        <v>0</v>
      </c>
      <c r="V128" s="111">
        <f ca="1">IF($C$2&amp;$D$2="当月MW","-",SUMIFS(INDIRECT($B$2&amp;$C$2&amp;$D$2),INDIRECT(V$5),V$6,サマリ_メンバ!$R$7:$R$446,$E128,サマリ_メンバ!$O$7:$O$446,IF(ISBLANK($F128),"*",$F128)))</f>
        <v>0</v>
      </c>
      <c r="W128" s="111">
        <f ca="1">IF($C$2&amp;$D$2="当月MW","-",SUMIFS(INDIRECT($B$2&amp;$C$2&amp;$D$2),INDIRECT(W$5),W$6,サマリ_メンバ!$R$7:$R$446,$E128,サマリ_メンバ!$O$7:$O$446,IF(ISBLANK($F128),"*",$F128)))</f>
        <v>0</v>
      </c>
      <c r="X128" s="111">
        <f ca="1">IF($C$2&amp;$D$2="当月MW","-",SUMIFS(INDIRECT($B$2&amp;$C$2&amp;$D$2),INDIRECT(X$5),X$6,サマリ_メンバ!$R$7:$R$446,$E128,サマリ_メンバ!$O$7:$O$446,IF(ISBLANK($F128),"*",$F128)))</f>
        <v>0</v>
      </c>
      <c r="Y128" s="111">
        <f ca="1">IF($C$2&amp;$D$2="当月MW","-",SUMIFS(INDIRECT($B$2&amp;$C$2&amp;$D$2),INDIRECT(Y$5),Y$6,サマリ_メンバ!$R$7:$R$446,$E128,サマリ_メンバ!$O$7:$O$446,IF(ISBLANK($F128),"*",$F128)))</f>
        <v>0</v>
      </c>
      <c r="Z128" s="111">
        <f ca="1">IF($C$2&amp;$D$2="当月MW","-",SUMIFS(INDIRECT($B$2&amp;$C$2&amp;$D$2),INDIRECT(Z$5),Z$6,サマリ_メンバ!$R$7:$R$446,$E128,サマリ_メンバ!$O$7:$O$446,IF(ISBLANK($F128),"*",$F128)))</f>
        <v>0</v>
      </c>
      <c r="AA128" s="111">
        <f ca="1">IF($C$2&amp;$D$2="当月MW","-",SUMIFS(INDIRECT($B$2&amp;$C$2&amp;$D$2),INDIRECT(AA$5),AA$6,サマリ_メンバ!$R$7:$R$446,$E128,サマリ_メンバ!$O$7:$O$446,IF(ISBLANK($F128),"*",$F128)))</f>
        <v>0</v>
      </c>
      <c r="AB128" s="116"/>
    </row>
    <row r="129" spans="5:28" outlineLevel="1">
      <c r="E129" s="22" t="s">
        <v>254</v>
      </c>
      <c r="F129" s="131" t="s">
        <v>222</v>
      </c>
      <c r="G129" s="69" t="s">
        <v>309</v>
      </c>
      <c r="H129" s="136">
        <f t="shared" ca="1" si="21"/>
        <v>0</v>
      </c>
      <c r="I129" s="116"/>
      <c r="J129" s="111">
        <f ca="1">IF($C$2&amp;$D$2="当月MW","-",SUMIFS(INDIRECT($B$2&amp;$C$2&amp;$D$2),INDIRECT(J$5),J$6,サマリ_メンバ!$R$7:$R$446,$E129,サマリ_メンバ!$O$7:$O$446,IF(ISBLANK($F129),"*",$F129)))</f>
        <v>0</v>
      </c>
      <c r="K129" s="111">
        <f ca="1">IF($C$2&amp;$D$2="当月MW","-",SUMIFS(INDIRECT($B$2&amp;$C$2&amp;$D$2),INDIRECT(K$5),K$6,サマリ_メンバ!$R$7:$R$446,$E129,サマリ_メンバ!$O$7:$O$446,IF(ISBLANK($F129),"*",$F129)))</f>
        <v>0</v>
      </c>
      <c r="L129" s="111">
        <f ca="1">IF($C$2&amp;$D$2="当月MW","-",SUMIFS(INDIRECT($B$2&amp;$C$2&amp;$D$2),INDIRECT(L$5),L$6,サマリ_メンバ!$R$7:$R$446,$E129,サマリ_メンバ!$O$7:$O$446,IF(ISBLANK($F129),"*",$F129)))</f>
        <v>0</v>
      </c>
      <c r="M129" s="111">
        <f ca="1">IF($C$2&amp;$D$2="当月MW","-",SUMIFS(INDIRECT($B$2&amp;$C$2&amp;$D$2),INDIRECT(M$5),M$6,サマリ_メンバ!$R$7:$R$446,$E129,サマリ_メンバ!$O$7:$O$446,IF(ISBLANK($F129),"*",$F129)))</f>
        <v>0</v>
      </c>
      <c r="N129" s="116"/>
      <c r="O129" s="111">
        <f ca="1">IF($C$2&amp;$D$2="当月MW","-",SUMIFS(INDIRECT($B$2&amp;$C$2&amp;$D$2),INDIRECT(O$5),O$6,サマリ_メンバ!$R$7:$R$446,$E129,サマリ_メンバ!$O$7:$O$446,IF(ISBLANK($F129),"*",$F129)))</f>
        <v>0</v>
      </c>
      <c r="P129" s="111">
        <f ca="1">IF($C$2&amp;$D$2="当月MW","-",SUMIFS(INDIRECT($B$2&amp;$C$2&amp;$D$2),INDIRECT(P$5),P$6,サマリ_メンバ!$R$7:$R$446,$E129,サマリ_メンバ!$O$7:$O$446,IF(ISBLANK($F129),"*",$F129)))</f>
        <v>0</v>
      </c>
      <c r="Q129" s="111">
        <f ca="1">IF($C$2&amp;$D$2="当月MW","-",SUMIFS(INDIRECT($B$2&amp;$C$2&amp;$D$2),INDIRECT(Q$5),Q$6,サマリ_メンバ!$R$7:$R$446,$E129,サマリ_メンバ!$O$7:$O$446,IF(ISBLANK($F129),"*",$F129)))</f>
        <v>0</v>
      </c>
      <c r="R129" s="111">
        <f ca="1">IF($C$2&amp;$D$2="当月MW","-",SUMIFS(INDIRECT($B$2&amp;$C$2&amp;$D$2),INDIRECT(R$5),R$6,サマリ_メンバ!$R$7:$R$446,$E129,サマリ_メンバ!$O$7:$O$446,IF(ISBLANK($F129),"*",$F129)))</f>
        <v>0</v>
      </c>
      <c r="S129" s="111">
        <f ca="1">IF($C$2&amp;$D$2="当月MW","-",SUMIFS(INDIRECT($B$2&amp;$C$2&amp;$D$2),INDIRECT(S$5),S$6,サマリ_メンバ!$R$7:$R$446,$E129,サマリ_メンバ!$O$7:$O$446,IF(ISBLANK($F129),"*",$F129)))</f>
        <v>0</v>
      </c>
      <c r="T129" s="111">
        <f ca="1">IF($C$2&amp;$D$2="当月MW","-",SUMIFS(INDIRECT($B$2&amp;$C$2&amp;$D$2),INDIRECT(T$5),T$6,サマリ_メンバ!$R$7:$R$446,$E129,サマリ_メンバ!$O$7:$O$446,IF(ISBLANK($F129),"*",$F129)))</f>
        <v>0</v>
      </c>
      <c r="U129" s="111">
        <f ca="1">IF($C$2&amp;$D$2="当月MW","-",SUMIFS(INDIRECT($B$2&amp;$C$2&amp;$D$2),INDIRECT(U$5),U$6,サマリ_メンバ!$R$7:$R$446,$E129,サマリ_メンバ!$O$7:$O$446,IF(ISBLANK($F129),"*",$F129)))</f>
        <v>0</v>
      </c>
      <c r="V129" s="111">
        <f ca="1">IF($C$2&amp;$D$2="当月MW","-",SUMIFS(INDIRECT($B$2&amp;$C$2&amp;$D$2),INDIRECT(V$5),V$6,サマリ_メンバ!$R$7:$R$446,$E129,サマリ_メンバ!$O$7:$O$446,IF(ISBLANK($F129),"*",$F129)))</f>
        <v>0</v>
      </c>
      <c r="W129" s="111">
        <f ca="1">IF($C$2&amp;$D$2="当月MW","-",SUMIFS(INDIRECT($B$2&amp;$C$2&amp;$D$2),INDIRECT(W$5),W$6,サマリ_メンバ!$R$7:$R$446,$E129,サマリ_メンバ!$O$7:$O$446,IF(ISBLANK($F129),"*",$F129)))</f>
        <v>0</v>
      </c>
      <c r="X129" s="111">
        <f ca="1">IF($C$2&amp;$D$2="当月MW","-",SUMIFS(INDIRECT($B$2&amp;$C$2&amp;$D$2),INDIRECT(X$5),X$6,サマリ_メンバ!$R$7:$R$446,$E129,サマリ_メンバ!$O$7:$O$446,IF(ISBLANK($F129),"*",$F129)))</f>
        <v>0</v>
      </c>
      <c r="Y129" s="111">
        <f ca="1">IF($C$2&amp;$D$2="当月MW","-",SUMIFS(INDIRECT($B$2&amp;$C$2&amp;$D$2),INDIRECT(Y$5),Y$6,サマリ_メンバ!$R$7:$R$446,$E129,サマリ_メンバ!$O$7:$O$446,IF(ISBLANK($F129),"*",$F129)))</f>
        <v>0</v>
      </c>
      <c r="Z129" s="111">
        <f ca="1">IF($C$2&amp;$D$2="当月MW","-",SUMIFS(INDIRECT($B$2&amp;$C$2&amp;$D$2),INDIRECT(Z$5),Z$6,サマリ_メンバ!$R$7:$R$446,$E129,サマリ_メンバ!$O$7:$O$446,IF(ISBLANK($F129),"*",$F129)))</f>
        <v>0</v>
      </c>
      <c r="AA129" s="111">
        <f ca="1">IF($C$2&amp;$D$2="当月MW","-",SUMIFS(INDIRECT($B$2&amp;$C$2&amp;$D$2),INDIRECT(AA$5),AA$6,サマリ_メンバ!$R$7:$R$446,$E129,サマリ_メンバ!$O$7:$O$446,IF(ISBLANK($F129),"*",$F129)))</f>
        <v>0</v>
      </c>
      <c r="AB129" s="116"/>
    </row>
    <row r="130" spans="5:28" outlineLevel="1">
      <c r="E130" s="22" t="s">
        <v>255</v>
      </c>
      <c r="F130" s="131" t="s">
        <v>222</v>
      </c>
      <c r="G130" s="69" t="s">
        <v>309</v>
      </c>
      <c r="H130" s="136">
        <f t="shared" ca="1" si="21"/>
        <v>0</v>
      </c>
      <c r="I130" s="116"/>
      <c r="J130" s="111">
        <f ca="1">IF($C$2&amp;$D$2="当月MW","-",SUMIFS(INDIRECT($B$2&amp;$C$2&amp;$D$2),INDIRECT(J$5),J$6,サマリ_メンバ!$R$7:$R$446,$E130,サマリ_メンバ!$O$7:$O$446,IF(ISBLANK($F130),"*",$F130)))</f>
        <v>0</v>
      </c>
      <c r="K130" s="111">
        <f ca="1">IF($C$2&amp;$D$2="当月MW","-",SUMIFS(INDIRECT($B$2&amp;$C$2&amp;$D$2),INDIRECT(K$5),K$6,サマリ_メンバ!$R$7:$R$446,$E130,サマリ_メンバ!$O$7:$O$446,IF(ISBLANK($F130),"*",$F130)))</f>
        <v>0</v>
      </c>
      <c r="L130" s="111">
        <f ca="1">IF($C$2&amp;$D$2="当月MW","-",SUMIFS(INDIRECT($B$2&amp;$C$2&amp;$D$2),INDIRECT(L$5),L$6,サマリ_メンバ!$R$7:$R$446,$E130,サマリ_メンバ!$O$7:$O$446,IF(ISBLANK($F130),"*",$F130)))</f>
        <v>0</v>
      </c>
      <c r="M130" s="111">
        <f ca="1">IF($C$2&amp;$D$2="当月MW","-",SUMIFS(INDIRECT($B$2&amp;$C$2&amp;$D$2),INDIRECT(M$5),M$6,サマリ_メンバ!$R$7:$R$446,$E130,サマリ_メンバ!$O$7:$O$446,IF(ISBLANK($F130),"*",$F130)))</f>
        <v>0</v>
      </c>
      <c r="N130" s="116"/>
      <c r="O130" s="111">
        <f ca="1">IF($C$2&amp;$D$2="当月MW","-",SUMIFS(INDIRECT($B$2&amp;$C$2&amp;$D$2),INDIRECT(O$5),O$6,サマリ_メンバ!$R$7:$R$446,$E130,サマリ_メンバ!$O$7:$O$446,IF(ISBLANK($F130),"*",$F130)))</f>
        <v>0</v>
      </c>
      <c r="P130" s="111">
        <f ca="1">IF($C$2&amp;$D$2="当月MW","-",SUMIFS(INDIRECT($B$2&amp;$C$2&amp;$D$2),INDIRECT(P$5),P$6,サマリ_メンバ!$R$7:$R$446,$E130,サマリ_メンバ!$O$7:$O$446,IF(ISBLANK($F130),"*",$F130)))</f>
        <v>0</v>
      </c>
      <c r="Q130" s="111">
        <f ca="1">IF($C$2&amp;$D$2="当月MW","-",SUMIFS(INDIRECT($B$2&amp;$C$2&amp;$D$2),INDIRECT(Q$5),Q$6,サマリ_メンバ!$R$7:$R$446,$E130,サマリ_メンバ!$O$7:$O$446,IF(ISBLANK($F130),"*",$F130)))</f>
        <v>0</v>
      </c>
      <c r="R130" s="111">
        <f ca="1">IF($C$2&amp;$D$2="当月MW","-",SUMIFS(INDIRECT($B$2&amp;$C$2&amp;$D$2),INDIRECT(R$5),R$6,サマリ_メンバ!$R$7:$R$446,$E130,サマリ_メンバ!$O$7:$O$446,IF(ISBLANK($F130),"*",$F130)))</f>
        <v>0</v>
      </c>
      <c r="S130" s="111">
        <f ca="1">IF($C$2&amp;$D$2="当月MW","-",SUMIFS(INDIRECT($B$2&amp;$C$2&amp;$D$2),INDIRECT(S$5),S$6,サマリ_メンバ!$R$7:$R$446,$E130,サマリ_メンバ!$O$7:$O$446,IF(ISBLANK($F130),"*",$F130)))</f>
        <v>0</v>
      </c>
      <c r="T130" s="111">
        <f ca="1">IF($C$2&amp;$D$2="当月MW","-",SUMIFS(INDIRECT($B$2&amp;$C$2&amp;$D$2),INDIRECT(T$5),T$6,サマリ_メンバ!$R$7:$R$446,$E130,サマリ_メンバ!$O$7:$O$446,IF(ISBLANK($F130),"*",$F130)))</f>
        <v>0</v>
      </c>
      <c r="U130" s="111">
        <f ca="1">IF($C$2&amp;$D$2="当月MW","-",SUMIFS(INDIRECT($B$2&amp;$C$2&amp;$D$2),INDIRECT(U$5),U$6,サマリ_メンバ!$R$7:$R$446,$E130,サマリ_メンバ!$O$7:$O$446,IF(ISBLANK($F130),"*",$F130)))</f>
        <v>0</v>
      </c>
      <c r="V130" s="111">
        <f ca="1">IF($C$2&amp;$D$2="当月MW","-",SUMIFS(INDIRECT($B$2&amp;$C$2&amp;$D$2),INDIRECT(V$5),V$6,サマリ_メンバ!$R$7:$R$446,$E130,サマリ_メンバ!$O$7:$O$446,IF(ISBLANK($F130),"*",$F130)))</f>
        <v>0</v>
      </c>
      <c r="W130" s="111">
        <f ca="1">IF($C$2&amp;$D$2="当月MW","-",SUMIFS(INDIRECT($B$2&amp;$C$2&amp;$D$2),INDIRECT(W$5),W$6,サマリ_メンバ!$R$7:$R$446,$E130,サマリ_メンバ!$O$7:$O$446,IF(ISBLANK($F130),"*",$F130)))</f>
        <v>0</v>
      </c>
      <c r="X130" s="111">
        <f ca="1">IF($C$2&amp;$D$2="当月MW","-",SUMIFS(INDIRECT($B$2&amp;$C$2&amp;$D$2),INDIRECT(X$5),X$6,サマリ_メンバ!$R$7:$R$446,$E130,サマリ_メンバ!$O$7:$O$446,IF(ISBLANK($F130),"*",$F130)))</f>
        <v>0</v>
      </c>
      <c r="Y130" s="111">
        <f ca="1">IF($C$2&amp;$D$2="当月MW","-",SUMIFS(INDIRECT($B$2&amp;$C$2&amp;$D$2),INDIRECT(Y$5),Y$6,サマリ_メンバ!$R$7:$R$446,$E130,サマリ_メンバ!$O$7:$O$446,IF(ISBLANK($F130),"*",$F130)))</f>
        <v>0</v>
      </c>
      <c r="Z130" s="111">
        <f ca="1">IF($C$2&amp;$D$2="当月MW","-",SUMIFS(INDIRECT($B$2&amp;$C$2&amp;$D$2),INDIRECT(Z$5),Z$6,サマリ_メンバ!$R$7:$R$446,$E130,サマリ_メンバ!$O$7:$O$446,IF(ISBLANK($F130),"*",$F130)))</f>
        <v>0</v>
      </c>
      <c r="AA130" s="111">
        <f ca="1">IF($C$2&amp;$D$2="当月MW","-",SUMIFS(INDIRECT($B$2&amp;$C$2&amp;$D$2),INDIRECT(AA$5),AA$6,サマリ_メンバ!$R$7:$R$446,$E130,サマリ_メンバ!$O$7:$O$446,IF(ISBLANK($F130),"*",$F130)))</f>
        <v>0</v>
      </c>
      <c r="AB130" s="116"/>
    </row>
    <row r="131" spans="5:28" outlineLevel="1">
      <c r="E131" s="22" t="s">
        <v>256</v>
      </c>
      <c r="F131" s="131" t="s">
        <v>222</v>
      </c>
      <c r="G131" s="69" t="s">
        <v>309</v>
      </c>
      <c r="H131" s="136">
        <f t="shared" ca="1" si="21"/>
        <v>0</v>
      </c>
      <c r="I131" s="116"/>
      <c r="J131" s="111">
        <f ca="1">IF($C$2&amp;$D$2="当月MW","-",SUMIFS(INDIRECT($B$2&amp;$C$2&amp;$D$2),INDIRECT(J$5),J$6,サマリ_メンバ!$R$7:$R$446,$E131,サマリ_メンバ!$O$7:$O$446,IF(ISBLANK($F131),"*",$F131)))</f>
        <v>0</v>
      </c>
      <c r="K131" s="111">
        <f ca="1">IF($C$2&amp;$D$2="当月MW","-",SUMIFS(INDIRECT($B$2&amp;$C$2&amp;$D$2),INDIRECT(K$5),K$6,サマリ_メンバ!$R$7:$R$446,$E131,サマリ_メンバ!$O$7:$O$446,IF(ISBLANK($F131),"*",$F131)))</f>
        <v>0</v>
      </c>
      <c r="L131" s="111">
        <f ca="1">IF($C$2&amp;$D$2="当月MW","-",SUMIFS(INDIRECT($B$2&amp;$C$2&amp;$D$2),INDIRECT(L$5),L$6,サマリ_メンバ!$R$7:$R$446,$E131,サマリ_メンバ!$O$7:$O$446,IF(ISBLANK($F131),"*",$F131)))</f>
        <v>0</v>
      </c>
      <c r="M131" s="111">
        <f ca="1">IF($C$2&amp;$D$2="当月MW","-",SUMIFS(INDIRECT($B$2&amp;$C$2&amp;$D$2),INDIRECT(M$5),M$6,サマリ_メンバ!$R$7:$R$446,$E131,サマリ_メンバ!$O$7:$O$446,IF(ISBLANK($F131),"*",$F131)))</f>
        <v>0</v>
      </c>
      <c r="N131" s="116"/>
      <c r="O131" s="111">
        <f ca="1">IF($C$2&amp;$D$2="当月MW","-",SUMIFS(INDIRECT($B$2&amp;$C$2&amp;$D$2),INDIRECT(O$5),O$6,サマリ_メンバ!$R$7:$R$446,$E131,サマリ_メンバ!$O$7:$O$446,IF(ISBLANK($F131),"*",$F131)))</f>
        <v>0</v>
      </c>
      <c r="P131" s="111">
        <f ca="1">IF($C$2&amp;$D$2="当月MW","-",SUMIFS(INDIRECT($B$2&amp;$C$2&amp;$D$2),INDIRECT(P$5),P$6,サマリ_メンバ!$R$7:$R$446,$E131,サマリ_メンバ!$O$7:$O$446,IF(ISBLANK($F131),"*",$F131)))</f>
        <v>0</v>
      </c>
      <c r="Q131" s="111">
        <f ca="1">IF($C$2&amp;$D$2="当月MW","-",SUMIFS(INDIRECT($B$2&amp;$C$2&amp;$D$2),INDIRECT(Q$5),Q$6,サマリ_メンバ!$R$7:$R$446,$E131,サマリ_メンバ!$O$7:$O$446,IF(ISBLANK($F131),"*",$F131)))</f>
        <v>0</v>
      </c>
      <c r="R131" s="111">
        <f ca="1">IF($C$2&amp;$D$2="当月MW","-",SUMIFS(INDIRECT($B$2&amp;$C$2&amp;$D$2),INDIRECT(R$5),R$6,サマリ_メンバ!$R$7:$R$446,$E131,サマリ_メンバ!$O$7:$O$446,IF(ISBLANK($F131),"*",$F131)))</f>
        <v>0</v>
      </c>
      <c r="S131" s="111">
        <f ca="1">IF($C$2&amp;$D$2="当月MW","-",SUMIFS(INDIRECT($B$2&amp;$C$2&amp;$D$2),INDIRECT(S$5),S$6,サマリ_メンバ!$R$7:$R$446,$E131,サマリ_メンバ!$O$7:$O$446,IF(ISBLANK($F131),"*",$F131)))</f>
        <v>0</v>
      </c>
      <c r="T131" s="111">
        <f ca="1">IF($C$2&amp;$D$2="当月MW","-",SUMIFS(INDIRECT($B$2&amp;$C$2&amp;$D$2),INDIRECT(T$5),T$6,サマリ_メンバ!$R$7:$R$446,$E131,サマリ_メンバ!$O$7:$O$446,IF(ISBLANK($F131),"*",$F131)))</f>
        <v>0</v>
      </c>
      <c r="U131" s="111">
        <f ca="1">IF($C$2&amp;$D$2="当月MW","-",SUMIFS(INDIRECT($B$2&amp;$C$2&amp;$D$2),INDIRECT(U$5),U$6,サマリ_メンバ!$R$7:$R$446,$E131,サマリ_メンバ!$O$7:$O$446,IF(ISBLANK($F131),"*",$F131)))</f>
        <v>0</v>
      </c>
      <c r="V131" s="111">
        <f ca="1">IF($C$2&amp;$D$2="当月MW","-",SUMIFS(INDIRECT($B$2&amp;$C$2&amp;$D$2),INDIRECT(V$5),V$6,サマリ_メンバ!$R$7:$R$446,$E131,サマリ_メンバ!$O$7:$O$446,IF(ISBLANK($F131),"*",$F131)))</f>
        <v>0</v>
      </c>
      <c r="W131" s="111">
        <f ca="1">IF($C$2&amp;$D$2="当月MW","-",SUMIFS(INDIRECT($B$2&amp;$C$2&amp;$D$2),INDIRECT(W$5),W$6,サマリ_メンバ!$R$7:$R$446,$E131,サマリ_メンバ!$O$7:$O$446,IF(ISBLANK($F131),"*",$F131)))</f>
        <v>0</v>
      </c>
      <c r="X131" s="111">
        <f ca="1">IF($C$2&amp;$D$2="当月MW","-",SUMIFS(INDIRECT($B$2&amp;$C$2&amp;$D$2),INDIRECT(X$5),X$6,サマリ_メンバ!$R$7:$R$446,$E131,サマリ_メンバ!$O$7:$O$446,IF(ISBLANK($F131),"*",$F131)))</f>
        <v>0</v>
      </c>
      <c r="Y131" s="111">
        <f ca="1">IF($C$2&amp;$D$2="当月MW","-",SUMIFS(INDIRECT($B$2&amp;$C$2&amp;$D$2),INDIRECT(Y$5),Y$6,サマリ_メンバ!$R$7:$R$446,$E131,サマリ_メンバ!$O$7:$O$446,IF(ISBLANK($F131),"*",$F131)))</f>
        <v>0</v>
      </c>
      <c r="Z131" s="111">
        <f ca="1">IF($C$2&amp;$D$2="当月MW","-",SUMIFS(INDIRECT($B$2&amp;$C$2&amp;$D$2),INDIRECT(Z$5),Z$6,サマリ_メンバ!$R$7:$R$446,$E131,サマリ_メンバ!$O$7:$O$446,IF(ISBLANK($F131),"*",$F131)))</f>
        <v>0</v>
      </c>
      <c r="AA131" s="111">
        <f ca="1">IF($C$2&amp;$D$2="当月MW","-",SUMIFS(INDIRECT($B$2&amp;$C$2&amp;$D$2),INDIRECT(AA$5),AA$6,サマリ_メンバ!$R$7:$R$446,$E131,サマリ_メンバ!$O$7:$O$446,IF(ISBLANK($F131),"*",$F131)))</f>
        <v>0</v>
      </c>
      <c r="AB131" s="116"/>
    </row>
    <row r="132" spans="5:28" outlineLevel="1">
      <c r="E132" s="22" t="s">
        <v>257</v>
      </c>
      <c r="F132" s="131" t="s">
        <v>222</v>
      </c>
      <c r="G132" s="132" t="s">
        <v>473</v>
      </c>
      <c r="H132" s="136">
        <f t="shared" ca="1" si="21"/>
        <v>0</v>
      </c>
      <c r="I132" s="116"/>
      <c r="J132" s="111">
        <f ca="1">IF($C$2&amp;$D$2="当月MW","-",SUMIFS(INDIRECT($B$2&amp;$C$2&amp;$D$2),INDIRECT(J$5),J$6,サマリ_メンバ!$R$7:$R$446,$E132,サマリ_メンバ!$O$7:$O$446,IF(ISBLANK($F132),"*",$F132)))</f>
        <v>0</v>
      </c>
      <c r="K132" s="111">
        <f ca="1">IF($C$2&amp;$D$2="当月MW","-",SUMIFS(INDIRECT($B$2&amp;$C$2&amp;$D$2),INDIRECT(K$5),K$6,サマリ_メンバ!$R$7:$R$446,$E132,サマリ_メンバ!$O$7:$O$446,IF(ISBLANK($F132),"*",$F132)))</f>
        <v>0</v>
      </c>
      <c r="L132" s="111">
        <f ca="1">IF($C$2&amp;$D$2="当月MW","-",SUMIFS(INDIRECT($B$2&amp;$C$2&amp;$D$2),INDIRECT(L$5),L$6,サマリ_メンバ!$R$7:$R$446,$E132,サマリ_メンバ!$O$7:$O$446,IF(ISBLANK($F132),"*",$F132)))</f>
        <v>0</v>
      </c>
      <c r="M132" s="111">
        <f ca="1">IF($C$2&amp;$D$2="当月MW","-",SUMIFS(INDIRECT($B$2&amp;$C$2&amp;$D$2),INDIRECT(M$5),M$6,サマリ_メンバ!$R$7:$R$446,$E132,サマリ_メンバ!$O$7:$O$446,IF(ISBLANK($F132),"*",$F132)))</f>
        <v>0</v>
      </c>
      <c r="N132" s="116"/>
      <c r="O132" s="111">
        <f ca="1">IF($C$2&amp;$D$2="当月MW","-",SUMIFS(INDIRECT($B$2&amp;$C$2&amp;$D$2),INDIRECT(O$5),O$6,サマリ_メンバ!$R$7:$R$446,$E132,サマリ_メンバ!$O$7:$O$446,IF(ISBLANK($F132),"*",$F132)))</f>
        <v>0</v>
      </c>
      <c r="P132" s="111">
        <f ca="1">IF($C$2&amp;$D$2="当月MW","-",SUMIFS(INDIRECT($B$2&amp;$C$2&amp;$D$2),INDIRECT(P$5),P$6,サマリ_メンバ!$R$7:$R$446,$E132,サマリ_メンバ!$O$7:$O$446,IF(ISBLANK($F132),"*",$F132)))</f>
        <v>0</v>
      </c>
      <c r="Q132" s="111">
        <f ca="1">IF($C$2&amp;$D$2="当月MW","-",SUMIFS(INDIRECT($B$2&amp;$C$2&amp;$D$2),INDIRECT(Q$5),Q$6,サマリ_メンバ!$R$7:$R$446,$E132,サマリ_メンバ!$O$7:$O$446,IF(ISBLANK($F132),"*",$F132)))</f>
        <v>0</v>
      </c>
      <c r="R132" s="111">
        <f ca="1">IF($C$2&amp;$D$2="当月MW","-",SUMIFS(INDIRECT($B$2&amp;$C$2&amp;$D$2),INDIRECT(R$5),R$6,サマリ_メンバ!$R$7:$R$446,$E132,サマリ_メンバ!$O$7:$O$446,IF(ISBLANK($F132),"*",$F132)))</f>
        <v>0</v>
      </c>
      <c r="S132" s="111">
        <f ca="1">IF($C$2&amp;$D$2="当月MW","-",SUMIFS(INDIRECT($B$2&amp;$C$2&amp;$D$2),INDIRECT(S$5),S$6,サマリ_メンバ!$R$7:$R$446,$E132,サマリ_メンバ!$O$7:$O$446,IF(ISBLANK($F132),"*",$F132)))</f>
        <v>0</v>
      </c>
      <c r="T132" s="111">
        <f ca="1">IF($C$2&amp;$D$2="当月MW","-",SUMIFS(INDIRECT($B$2&amp;$C$2&amp;$D$2),INDIRECT(T$5),T$6,サマリ_メンバ!$R$7:$R$446,$E132,サマリ_メンバ!$O$7:$O$446,IF(ISBLANK($F132),"*",$F132)))</f>
        <v>0</v>
      </c>
      <c r="U132" s="111">
        <f ca="1">IF($C$2&amp;$D$2="当月MW","-",SUMIFS(INDIRECT($B$2&amp;$C$2&amp;$D$2),INDIRECT(U$5),U$6,サマリ_メンバ!$R$7:$R$446,$E132,サマリ_メンバ!$O$7:$O$446,IF(ISBLANK($F132),"*",$F132)))</f>
        <v>0</v>
      </c>
      <c r="V132" s="111">
        <f ca="1">IF($C$2&amp;$D$2="当月MW","-",SUMIFS(INDIRECT($B$2&amp;$C$2&amp;$D$2),INDIRECT(V$5),V$6,サマリ_メンバ!$R$7:$R$446,$E132,サマリ_メンバ!$O$7:$O$446,IF(ISBLANK($F132),"*",$F132)))</f>
        <v>0</v>
      </c>
      <c r="W132" s="111">
        <f ca="1">IF($C$2&amp;$D$2="当月MW","-",SUMIFS(INDIRECT($B$2&amp;$C$2&amp;$D$2),INDIRECT(W$5),W$6,サマリ_メンバ!$R$7:$R$446,$E132,サマリ_メンバ!$O$7:$O$446,IF(ISBLANK($F132),"*",$F132)))</f>
        <v>0</v>
      </c>
      <c r="X132" s="111">
        <f ca="1">IF($C$2&amp;$D$2="当月MW","-",SUMIFS(INDIRECT($B$2&amp;$C$2&amp;$D$2),INDIRECT(X$5),X$6,サマリ_メンバ!$R$7:$R$446,$E132,サマリ_メンバ!$O$7:$O$446,IF(ISBLANK($F132),"*",$F132)))</f>
        <v>0</v>
      </c>
      <c r="Y132" s="111">
        <f ca="1">IF($C$2&amp;$D$2="当月MW","-",SUMIFS(INDIRECT($B$2&amp;$C$2&amp;$D$2),INDIRECT(Y$5),Y$6,サマリ_メンバ!$R$7:$R$446,$E132,サマリ_メンバ!$O$7:$O$446,IF(ISBLANK($F132),"*",$F132)))</f>
        <v>0</v>
      </c>
      <c r="Z132" s="111">
        <f ca="1">IF($C$2&amp;$D$2="当月MW","-",SUMIFS(INDIRECT($B$2&amp;$C$2&amp;$D$2),INDIRECT(Z$5),Z$6,サマリ_メンバ!$R$7:$R$446,$E132,サマリ_メンバ!$O$7:$O$446,IF(ISBLANK($F132),"*",$F132)))</f>
        <v>0</v>
      </c>
      <c r="AA132" s="111">
        <f ca="1">IF($C$2&amp;$D$2="当月MW","-",SUMIFS(INDIRECT($B$2&amp;$C$2&amp;$D$2),INDIRECT(AA$5),AA$6,サマリ_メンバ!$R$7:$R$446,$E132,サマリ_メンバ!$O$7:$O$446,IF(ISBLANK($F132),"*",$F132)))</f>
        <v>0</v>
      </c>
      <c r="AB132" s="116"/>
    </row>
    <row r="133" spans="5:28" outlineLevel="1">
      <c r="E133" s="22" t="s">
        <v>258</v>
      </c>
      <c r="F133" s="131" t="s">
        <v>222</v>
      </c>
      <c r="G133" s="69" t="s">
        <v>309</v>
      </c>
      <c r="H133" s="136">
        <f t="shared" ca="1" si="21"/>
        <v>0</v>
      </c>
      <c r="I133" s="116"/>
      <c r="J133" s="111">
        <f ca="1">IF($C$2&amp;$D$2="当月MW","-",SUMIFS(INDIRECT($B$2&amp;$C$2&amp;$D$2),INDIRECT(J$5),J$6,サマリ_メンバ!$R$7:$R$446,$E133,サマリ_メンバ!$O$7:$O$446,IF(ISBLANK($F133),"*",$F133)))</f>
        <v>0</v>
      </c>
      <c r="K133" s="111">
        <f ca="1">IF($C$2&amp;$D$2="当月MW","-",SUMIFS(INDIRECT($B$2&amp;$C$2&amp;$D$2),INDIRECT(K$5),K$6,サマリ_メンバ!$R$7:$R$446,$E133,サマリ_メンバ!$O$7:$O$446,IF(ISBLANK($F133),"*",$F133)))</f>
        <v>0</v>
      </c>
      <c r="L133" s="111">
        <f ca="1">IF($C$2&amp;$D$2="当月MW","-",SUMIFS(INDIRECT($B$2&amp;$C$2&amp;$D$2),INDIRECT(L$5),L$6,サマリ_メンバ!$R$7:$R$446,$E133,サマリ_メンバ!$O$7:$O$446,IF(ISBLANK($F133),"*",$F133)))</f>
        <v>0</v>
      </c>
      <c r="M133" s="111">
        <f ca="1">IF($C$2&amp;$D$2="当月MW","-",SUMIFS(INDIRECT($B$2&amp;$C$2&amp;$D$2),INDIRECT(M$5),M$6,サマリ_メンバ!$R$7:$R$446,$E133,サマリ_メンバ!$O$7:$O$446,IF(ISBLANK($F133),"*",$F133)))</f>
        <v>0</v>
      </c>
      <c r="N133" s="116"/>
      <c r="O133" s="111">
        <f ca="1">IF($C$2&amp;$D$2="当月MW","-",SUMIFS(INDIRECT($B$2&amp;$C$2&amp;$D$2),INDIRECT(O$5),O$6,サマリ_メンバ!$R$7:$R$446,$E133,サマリ_メンバ!$O$7:$O$446,IF(ISBLANK($F133),"*",$F133)))</f>
        <v>0</v>
      </c>
      <c r="P133" s="111">
        <f ca="1">IF($C$2&amp;$D$2="当月MW","-",SUMIFS(INDIRECT($B$2&amp;$C$2&amp;$D$2),INDIRECT(P$5),P$6,サマリ_メンバ!$R$7:$R$446,$E133,サマリ_メンバ!$O$7:$O$446,IF(ISBLANK($F133),"*",$F133)))</f>
        <v>0</v>
      </c>
      <c r="Q133" s="111">
        <f ca="1">IF($C$2&amp;$D$2="当月MW","-",SUMIFS(INDIRECT($B$2&amp;$C$2&amp;$D$2),INDIRECT(Q$5),Q$6,サマリ_メンバ!$R$7:$R$446,$E133,サマリ_メンバ!$O$7:$O$446,IF(ISBLANK($F133),"*",$F133)))</f>
        <v>0</v>
      </c>
      <c r="R133" s="111">
        <f ca="1">IF($C$2&amp;$D$2="当月MW","-",SUMIFS(INDIRECT($B$2&amp;$C$2&amp;$D$2),INDIRECT(R$5),R$6,サマリ_メンバ!$R$7:$R$446,$E133,サマリ_メンバ!$O$7:$O$446,IF(ISBLANK($F133),"*",$F133)))</f>
        <v>0</v>
      </c>
      <c r="S133" s="111">
        <f ca="1">IF($C$2&amp;$D$2="当月MW","-",SUMIFS(INDIRECT($B$2&amp;$C$2&amp;$D$2),INDIRECT(S$5),S$6,サマリ_メンバ!$R$7:$R$446,$E133,サマリ_メンバ!$O$7:$O$446,IF(ISBLANK($F133),"*",$F133)))</f>
        <v>0</v>
      </c>
      <c r="T133" s="111">
        <f ca="1">IF($C$2&amp;$D$2="当月MW","-",SUMIFS(INDIRECT($B$2&amp;$C$2&amp;$D$2),INDIRECT(T$5),T$6,サマリ_メンバ!$R$7:$R$446,$E133,サマリ_メンバ!$O$7:$O$446,IF(ISBLANK($F133),"*",$F133)))</f>
        <v>0</v>
      </c>
      <c r="U133" s="111">
        <f ca="1">IF($C$2&amp;$D$2="当月MW","-",SUMIFS(INDIRECT($B$2&amp;$C$2&amp;$D$2),INDIRECT(U$5),U$6,サマリ_メンバ!$R$7:$R$446,$E133,サマリ_メンバ!$O$7:$O$446,IF(ISBLANK($F133),"*",$F133)))</f>
        <v>0</v>
      </c>
      <c r="V133" s="111">
        <f ca="1">IF($C$2&amp;$D$2="当月MW","-",SUMIFS(INDIRECT($B$2&amp;$C$2&amp;$D$2),INDIRECT(V$5),V$6,サマリ_メンバ!$R$7:$R$446,$E133,サマリ_メンバ!$O$7:$O$446,IF(ISBLANK($F133),"*",$F133)))</f>
        <v>0</v>
      </c>
      <c r="W133" s="111">
        <f ca="1">IF($C$2&amp;$D$2="当月MW","-",SUMIFS(INDIRECT($B$2&amp;$C$2&amp;$D$2),INDIRECT(W$5),W$6,サマリ_メンバ!$R$7:$R$446,$E133,サマリ_メンバ!$O$7:$O$446,IF(ISBLANK($F133),"*",$F133)))</f>
        <v>0</v>
      </c>
      <c r="X133" s="111">
        <f ca="1">IF($C$2&amp;$D$2="当月MW","-",SUMIFS(INDIRECT($B$2&amp;$C$2&amp;$D$2),INDIRECT(X$5),X$6,サマリ_メンバ!$R$7:$R$446,$E133,サマリ_メンバ!$O$7:$O$446,IF(ISBLANK($F133),"*",$F133)))</f>
        <v>0</v>
      </c>
      <c r="Y133" s="111">
        <f ca="1">IF($C$2&amp;$D$2="当月MW","-",SUMIFS(INDIRECT($B$2&amp;$C$2&amp;$D$2),INDIRECT(Y$5),Y$6,サマリ_メンバ!$R$7:$R$446,$E133,サマリ_メンバ!$O$7:$O$446,IF(ISBLANK($F133),"*",$F133)))</f>
        <v>0</v>
      </c>
      <c r="Z133" s="111">
        <f ca="1">IF($C$2&amp;$D$2="当月MW","-",SUMIFS(INDIRECT($B$2&amp;$C$2&amp;$D$2),INDIRECT(Z$5),Z$6,サマリ_メンバ!$R$7:$R$446,$E133,サマリ_メンバ!$O$7:$O$446,IF(ISBLANK($F133),"*",$F133)))</f>
        <v>0</v>
      </c>
      <c r="AA133" s="111">
        <f ca="1">IF($C$2&amp;$D$2="当月MW","-",SUMIFS(INDIRECT($B$2&amp;$C$2&amp;$D$2),INDIRECT(AA$5),AA$6,サマリ_メンバ!$R$7:$R$446,$E133,サマリ_メンバ!$O$7:$O$446,IF(ISBLANK($F133),"*",$F133)))</f>
        <v>0</v>
      </c>
      <c r="AB133" s="116"/>
    </row>
    <row r="134" spans="5:28" outlineLevel="1">
      <c r="E134" s="22" t="s">
        <v>259</v>
      </c>
      <c r="F134" s="131" t="s">
        <v>222</v>
      </c>
      <c r="G134" s="69" t="s">
        <v>309</v>
      </c>
      <c r="H134" s="136">
        <f t="shared" ca="1" si="21"/>
        <v>0</v>
      </c>
      <c r="I134" s="116"/>
      <c r="J134" s="111">
        <f ca="1">IF($C$2&amp;$D$2="当月MW","-",SUMIFS(INDIRECT($B$2&amp;$C$2&amp;$D$2),INDIRECT(J$5),J$6,サマリ_メンバ!$R$7:$R$446,$E134,サマリ_メンバ!$O$7:$O$446,IF(ISBLANK($F134),"*",$F134)))</f>
        <v>0</v>
      </c>
      <c r="K134" s="111">
        <f ca="1">IF($C$2&amp;$D$2="当月MW","-",SUMIFS(INDIRECT($B$2&amp;$C$2&amp;$D$2),INDIRECT(K$5),K$6,サマリ_メンバ!$R$7:$R$446,$E134,サマリ_メンバ!$O$7:$O$446,IF(ISBLANK($F134),"*",$F134)))</f>
        <v>0</v>
      </c>
      <c r="L134" s="111">
        <f ca="1">IF($C$2&amp;$D$2="当月MW","-",SUMIFS(INDIRECT($B$2&amp;$C$2&amp;$D$2),INDIRECT(L$5),L$6,サマリ_メンバ!$R$7:$R$446,$E134,サマリ_メンバ!$O$7:$O$446,IF(ISBLANK($F134),"*",$F134)))</f>
        <v>0</v>
      </c>
      <c r="M134" s="111">
        <f ca="1">IF($C$2&amp;$D$2="当月MW","-",SUMIFS(INDIRECT($B$2&amp;$C$2&amp;$D$2),INDIRECT(M$5),M$6,サマリ_メンバ!$R$7:$R$446,$E134,サマリ_メンバ!$O$7:$O$446,IF(ISBLANK($F134),"*",$F134)))</f>
        <v>0</v>
      </c>
      <c r="N134" s="116"/>
      <c r="O134" s="111">
        <f ca="1">IF($C$2&amp;$D$2="当月MW","-",SUMIFS(INDIRECT($B$2&amp;$C$2&amp;$D$2),INDIRECT(O$5),O$6,サマリ_メンバ!$R$7:$R$446,$E134,サマリ_メンバ!$O$7:$O$446,IF(ISBLANK($F134),"*",$F134)))</f>
        <v>0</v>
      </c>
      <c r="P134" s="111">
        <f ca="1">IF($C$2&amp;$D$2="当月MW","-",SUMIFS(INDIRECT($B$2&amp;$C$2&amp;$D$2),INDIRECT(P$5),P$6,サマリ_メンバ!$R$7:$R$446,$E134,サマリ_メンバ!$O$7:$O$446,IF(ISBLANK($F134),"*",$F134)))</f>
        <v>0</v>
      </c>
      <c r="Q134" s="111">
        <f ca="1">IF($C$2&amp;$D$2="当月MW","-",SUMIFS(INDIRECT($B$2&amp;$C$2&amp;$D$2),INDIRECT(Q$5),Q$6,サマリ_メンバ!$R$7:$R$446,$E134,サマリ_メンバ!$O$7:$O$446,IF(ISBLANK($F134),"*",$F134)))</f>
        <v>0</v>
      </c>
      <c r="R134" s="111">
        <f ca="1">IF($C$2&amp;$D$2="当月MW","-",SUMIFS(INDIRECT($B$2&amp;$C$2&amp;$D$2),INDIRECT(R$5),R$6,サマリ_メンバ!$R$7:$R$446,$E134,サマリ_メンバ!$O$7:$O$446,IF(ISBLANK($F134),"*",$F134)))</f>
        <v>0</v>
      </c>
      <c r="S134" s="111">
        <f ca="1">IF($C$2&amp;$D$2="当月MW","-",SUMIFS(INDIRECT($B$2&amp;$C$2&amp;$D$2),INDIRECT(S$5),S$6,サマリ_メンバ!$R$7:$R$446,$E134,サマリ_メンバ!$O$7:$O$446,IF(ISBLANK($F134),"*",$F134)))</f>
        <v>0</v>
      </c>
      <c r="T134" s="111">
        <f ca="1">IF($C$2&amp;$D$2="当月MW","-",SUMIFS(INDIRECT($B$2&amp;$C$2&amp;$D$2),INDIRECT(T$5),T$6,サマリ_メンバ!$R$7:$R$446,$E134,サマリ_メンバ!$O$7:$O$446,IF(ISBLANK($F134),"*",$F134)))</f>
        <v>0</v>
      </c>
      <c r="U134" s="111">
        <f ca="1">IF($C$2&amp;$D$2="当月MW","-",SUMIFS(INDIRECT($B$2&amp;$C$2&amp;$D$2),INDIRECT(U$5),U$6,サマリ_メンバ!$R$7:$R$446,$E134,サマリ_メンバ!$O$7:$O$446,IF(ISBLANK($F134),"*",$F134)))</f>
        <v>0</v>
      </c>
      <c r="V134" s="111">
        <f ca="1">IF($C$2&amp;$D$2="当月MW","-",SUMIFS(INDIRECT($B$2&amp;$C$2&amp;$D$2),INDIRECT(V$5),V$6,サマリ_メンバ!$R$7:$R$446,$E134,サマリ_メンバ!$O$7:$O$446,IF(ISBLANK($F134),"*",$F134)))</f>
        <v>0</v>
      </c>
      <c r="W134" s="111">
        <f ca="1">IF($C$2&amp;$D$2="当月MW","-",SUMIFS(INDIRECT($B$2&amp;$C$2&amp;$D$2),INDIRECT(W$5),W$6,サマリ_メンバ!$R$7:$R$446,$E134,サマリ_メンバ!$O$7:$O$446,IF(ISBLANK($F134),"*",$F134)))</f>
        <v>0</v>
      </c>
      <c r="X134" s="111">
        <f ca="1">IF($C$2&amp;$D$2="当月MW","-",SUMIFS(INDIRECT($B$2&amp;$C$2&amp;$D$2),INDIRECT(X$5),X$6,サマリ_メンバ!$R$7:$R$446,$E134,サマリ_メンバ!$O$7:$O$446,IF(ISBLANK($F134),"*",$F134)))</f>
        <v>0</v>
      </c>
      <c r="Y134" s="111">
        <f ca="1">IF($C$2&amp;$D$2="当月MW","-",SUMIFS(INDIRECT($B$2&amp;$C$2&amp;$D$2),INDIRECT(Y$5),Y$6,サマリ_メンバ!$R$7:$R$446,$E134,サマリ_メンバ!$O$7:$O$446,IF(ISBLANK($F134),"*",$F134)))</f>
        <v>0</v>
      </c>
      <c r="Z134" s="111">
        <f ca="1">IF($C$2&amp;$D$2="当月MW","-",SUMIFS(INDIRECT($B$2&amp;$C$2&amp;$D$2),INDIRECT(Z$5),Z$6,サマリ_メンバ!$R$7:$R$446,$E134,サマリ_メンバ!$O$7:$O$446,IF(ISBLANK($F134),"*",$F134)))</f>
        <v>0</v>
      </c>
      <c r="AA134" s="111">
        <f ca="1">IF($C$2&amp;$D$2="当月MW","-",SUMIFS(INDIRECT($B$2&amp;$C$2&amp;$D$2),INDIRECT(AA$5),AA$6,サマリ_メンバ!$R$7:$R$446,$E134,サマリ_メンバ!$O$7:$O$446,IF(ISBLANK($F134),"*",$F134)))</f>
        <v>0</v>
      </c>
      <c r="AB134" s="116"/>
    </row>
    <row r="135" spans="5:28" outlineLevel="1">
      <c r="E135" s="22" t="s">
        <v>372</v>
      </c>
      <c r="F135" s="131" t="s">
        <v>222</v>
      </c>
      <c r="G135" s="69" t="s">
        <v>309</v>
      </c>
      <c r="H135" s="136">
        <f t="shared" ca="1" si="21"/>
        <v>0</v>
      </c>
      <c r="I135" s="116"/>
      <c r="J135" s="111">
        <f ca="1">IF($C$2&amp;$D$2="当月MW","-",SUMIFS(INDIRECT($B$2&amp;$C$2&amp;$D$2),INDIRECT(J$5),J$6,サマリ_メンバ!$R$7:$R$446,$E135,サマリ_メンバ!$O$7:$O$446,IF(ISBLANK($F135),"*",$F135)))</f>
        <v>0</v>
      </c>
      <c r="K135" s="111">
        <f ca="1">IF($C$2&amp;$D$2="当月MW","-",SUMIFS(INDIRECT($B$2&amp;$C$2&amp;$D$2),INDIRECT(K$5),K$6,サマリ_メンバ!$R$7:$R$446,$E135,サマリ_メンバ!$O$7:$O$446,IF(ISBLANK($F135),"*",$F135)))</f>
        <v>0</v>
      </c>
      <c r="L135" s="111">
        <f ca="1">IF($C$2&amp;$D$2="当月MW","-",SUMIFS(INDIRECT($B$2&amp;$C$2&amp;$D$2),INDIRECT(L$5),L$6,サマリ_メンバ!$R$7:$R$446,$E135,サマリ_メンバ!$O$7:$O$446,IF(ISBLANK($F135),"*",$F135)))</f>
        <v>0</v>
      </c>
      <c r="M135" s="111">
        <f ca="1">IF($C$2&amp;$D$2="当月MW","-",SUMIFS(INDIRECT($B$2&amp;$C$2&amp;$D$2),INDIRECT(M$5),M$6,サマリ_メンバ!$R$7:$R$446,$E135,サマリ_メンバ!$O$7:$O$446,IF(ISBLANK($F135),"*",$F135)))</f>
        <v>0</v>
      </c>
      <c r="N135" s="116"/>
      <c r="O135" s="111">
        <f ca="1">IF($C$2&amp;$D$2="当月MW","-",SUMIFS(INDIRECT($B$2&amp;$C$2&amp;$D$2),INDIRECT(O$5),O$6,サマリ_メンバ!$R$7:$R$446,$E135,サマリ_メンバ!$O$7:$O$446,IF(ISBLANK($F135),"*",$F135)))</f>
        <v>0</v>
      </c>
      <c r="P135" s="111">
        <f ca="1">IF($C$2&amp;$D$2="当月MW","-",SUMIFS(INDIRECT($B$2&amp;$C$2&amp;$D$2),INDIRECT(P$5),P$6,サマリ_メンバ!$R$7:$R$446,$E135,サマリ_メンバ!$O$7:$O$446,IF(ISBLANK($F135),"*",$F135)))</f>
        <v>0</v>
      </c>
      <c r="Q135" s="111">
        <f ca="1">IF($C$2&amp;$D$2="当月MW","-",SUMIFS(INDIRECT($B$2&amp;$C$2&amp;$D$2),INDIRECT(Q$5),Q$6,サマリ_メンバ!$R$7:$R$446,$E135,サマリ_メンバ!$O$7:$O$446,IF(ISBLANK($F135),"*",$F135)))</f>
        <v>0</v>
      </c>
      <c r="R135" s="111">
        <f ca="1">IF($C$2&amp;$D$2="当月MW","-",SUMIFS(INDIRECT($B$2&amp;$C$2&amp;$D$2),INDIRECT(R$5),R$6,サマリ_メンバ!$R$7:$R$446,$E135,サマリ_メンバ!$O$7:$O$446,IF(ISBLANK($F135),"*",$F135)))</f>
        <v>0</v>
      </c>
      <c r="S135" s="111">
        <f ca="1">IF($C$2&amp;$D$2="当月MW","-",SUMIFS(INDIRECT($B$2&amp;$C$2&amp;$D$2),INDIRECT(S$5),S$6,サマリ_メンバ!$R$7:$R$446,$E135,サマリ_メンバ!$O$7:$O$446,IF(ISBLANK($F135),"*",$F135)))</f>
        <v>0</v>
      </c>
      <c r="T135" s="111">
        <f ca="1">IF($C$2&amp;$D$2="当月MW","-",SUMIFS(INDIRECT($B$2&amp;$C$2&amp;$D$2),INDIRECT(T$5),T$6,サマリ_メンバ!$R$7:$R$446,$E135,サマリ_メンバ!$O$7:$O$446,IF(ISBLANK($F135),"*",$F135)))</f>
        <v>0</v>
      </c>
      <c r="U135" s="111">
        <f ca="1">IF($C$2&amp;$D$2="当月MW","-",SUMIFS(INDIRECT($B$2&amp;$C$2&amp;$D$2),INDIRECT(U$5),U$6,サマリ_メンバ!$R$7:$R$446,$E135,サマリ_メンバ!$O$7:$O$446,IF(ISBLANK($F135),"*",$F135)))</f>
        <v>0</v>
      </c>
      <c r="V135" s="111">
        <f ca="1">IF($C$2&amp;$D$2="当月MW","-",SUMIFS(INDIRECT($B$2&amp;$C$2&amp;$D$2),INDIRECT(V$5),V$6,サマリ_メンバ!$R$7:$R$446,$E135,サマリ_メンバ!$O$7:$O$446,IF(ISBLANK($F135),"*",$F135)))</f>
        <v>0</v>
      </c>
      <c r="W135" s="111">
        <f ca="1">IF($C$2&amp;$D$2="当月MW","-",SUMIFS(INDIRECT($B$2&amp;$C$2&amp;$D$2),INDIRECT(W$5),W$6,サマリ_メンバ!$R$7:$R$446,$E135,サマリ_メンバ!$O$7:$O$446,IF(ISBLANK($F135),"*",$F135)))</f>
        <v>0</v>
      </c>
      <c r="X135" s="111">
        <f ca="1">IF($C$2&amp;$D$2="当月MW","-",SUMIFS(INDIRECT($B$2&amp;$C$2&amp;$D$2),INDIRECT(X$5),X$6,サマリ_メンバ!$R$7:$R$446,$E135,サマリ_メンバ!$O$7:$O$446,IF(ISBLANK($F135),"*",$F135)))</f>
        <v>0</v>
      </c>
      <c r="Y135" s="111">
        <f ca="1">IF($C$2&amp;$D$2="当月MW","-",SUMIFS(INDIRECT($B$2&amp;$C$2&amp;$D$2),INDIRECT(Y$5),Y$6,サマリ_メンバ!$R$7:$R$446,$E135,サマリ_メンバ!$O$7:$O$446,IF(ISBLANK($F135),"*",$F135)))</f>
        <v>0</v>
      </c>
      <c r="Z135" s="111">
        <f ca="1">IF($C$2&amp;$D$2="当月MW","-",SUMIFS(INDIRECT($B$2&amp;$C$2&amp;$D$2),INDIRECT(Z$5),Z$6,サマリ_メンバ!$R$7:$R$446,$E135,サマリ_メンバ!$O$7:$O$446,IF(ISBLANK($F135),"*",$F135)))</f>
        <v>0</v>
      </c>
      <c r="AA135" s="111">
        <f ca="1">IF($C$2&amp;$D$2="当月MW","-",SUMIFS(INDIRECT($B$2&amp;$C$2&amp;$D$2),INDIRECT(AA$5),AA$6,サマリ_メンバ!$R$7:$R$446,$E135,サマリ_メンバ!$O$7:$O$446,IF(ISBLANK($F135),"*",$F135)))</f>
        <v>0</v>
      </c>
      <c r="AB135" s="116"/>
    </row>
    <row r="136" spans="5:28" outlineLevel="1">
      <c r="E136" s="22" t="s">
        <v>260</v>
      </c>
      <c r="F136" s="131" t="s">
        <v>222</v>
      </c>
      <c r="G136" s="69" t="s">
        <v>309</v>
      </c>
      <c r="H136" s="136">
        <f t="shared" ca="1" si="21"/>
        <v>0</v>
      </c>
      <c r="I136" s="116"/>
      <c r="J136" s="111">
        <f ca="1">IF($C$2&amp;$D$2="当月MW","-",SUMIFS(INDIRECT($B$2&amp;$C$2&amp;$D$2),INDIRECT(J$5),J$6,サマリ_メンバ!$R$7:$R$446,$E136,サマリ_メンバ!$O$7:$O$446,IF(ISBLANK($F136),"*",$F136)))</f>
        <v>0</v>
      </c>
      <c r="K136" s="111">
        <f ca="1">IF($C$2&amp;$D$2="当月MW","-",SUMIFS(INDIRECT($B$2&amp;$C$2&amp;$D$2),INDIRECT(K$5),K$6,サマリ_メンバ!$R$7:$R$446,$E136,サマリ_メンバ!$O$7:$O$446,IF(ISBLANK($F136),"*",$F136)))</f>
        <v>0</v>
      </c>
      <c r="L136" s="111">
        <f ca="1">IF($C$2&amp;$D$2="当月MW","-",SUMIFS(INDIRECT($B$2&amp;$C$2&amp;$D$2),INDIRECT(L$5),L$6,サマリ_メンバ!$R$7:$R$446,$E136,サマリ_メンバ!$O$7:$O$446,IF(ISBLANK($F136),"*",$F136)))</f>
        <v>0</v>
      </c>
      <c r="M136" s="111">
        <f ca="1">IF($C$2&amp;$D$2="当月MW","-",SUMIFS(INDIRECT($B$2&amp;$C$2&amp;$D$2),INDIRECT(M$5),M$6,サマリ_メンバ!$R$7:$R$446,$E136,サマリ_メンバ!$O$7:$O$446,IF(ISBLANK($F136),"*",$F136)))</f>
        <v>0</v>
      </c>
      <c r="N136" s="116"/>
      <c r="O136" s="111">
        <f ca="1">IF($C$2&amp;$D$2="当月MW","-",SUMIFS(INDIRECT($B$2&amp;$C$2&amp;$D$2),INDIRECT(O$5),O$6,サマリ_メンバ!$R$7:$R$446,$E136,サマリ_メンバ!$O$7:$O$446,IF(ISBLANK($F136),"*",$F136)))</f>
        <v>0</v>
      </c>
      <c r="P136" s="111">
        <f ca="1">IF($C$2&amp;$D$2="当月MW","-",SUMIFS(INDIRECT($B$2&amp;$C$2&amp;$D$2),INDIRECT(P$5),P$6,サマリ_メンバ!$R$7:$R$446,$E136,サマリ_メンバ!$O$7:$O$446,IF(ISBLANK($F136),"*",$F136)))</f>
        <v>0</v>
      </c>
      <c r="Q136" s="111">
        <f ca="1">IF($C$2&amp;$D$2="当月MW","-",SUMIFS(INDIRECT($B$2&amp;$C$2&amp;$D$2),INDIRECT(Q$5),Q$6,サマリ_メンバ!$R$7:$R$446,$E136,サマリ_メンバ!$O$7:$O$446,IF(ISBLANK($F136),"*",$F136)))</f>
        <v>0</v>
      </c>
      <c r="R136" s="111">
        <f ca="1">IF($C$2&amp;$D$2="当月MW","-",SUMIFS(INDIRECT($B$2&amp;$C$2&amp;$D$2),INDIRECT(R$5),R$6,サマリ_メンバ!$R$7:$R$446,$E136,サマリ_メンバ!$O$7:$O$446,IF(ISBLANK($F136),"*",$F136)))</f>
        <v>0</v>
      </c>
      <c r="S136" s="111">
        <f ca="1">IF($C$2&amp;$D$2="当月MW","-",SUMIFS(INDIRECT($B$2&amp;$C$2&amp;$D$2),INDIRECT(S$5),S$6,サマリ_メンバ!$R$7:$R$446,$E136,サマリ_メンバ!$O$7:$O$446,IF(ISBLANK($F136),"*",$F136)))</f>
        <v>0</v>
      </c>
      <c r="T136" s="111">
        <f ca="1">IF($C$2&amp;$D$2="当月MW","-",SUMIFS(INDIRECT($B$2&amp;$C$2&amp;$D$2),INDIRECT(T$5),T$6,サマリ_メンバ!$R$7:$R$446,$E136,サマリ_メンバ!$O$7:$O$446,IF(ISBLANK($F136),"*",$F136)))</f>
        <v>0</v>
      </c>
      <c r="U136" s="111">
        <f ca="1">IF($C$2&amp;$D$2="当月MW","-",SUMIFS(INDIRECT($B$2&amp;$C$2&amp;$D$2),INDIRECT(U$5),U$6,サマリ_メンバ!$R$7:$R$446,$E136,サマリ_メンバ!$O$7:$O$446,IF(ISBLANK($F136),"*",$F136)))</f>
        <v>0</v>
      </c>
      <c r="V136" s="111">
        <f ca="1">IF($C$2&amp;$D$2="当月MW","-",SUMIFS(INDIRECT($B$2&amp;$C$2&amp;$D$2),INDIRECT(V$5),V$6,サマリ_メンバ!$R$7:$R$446,$E136,サマリ_メンバ!$O$7:$O$446,IF(ISBLANK($F136),"*",$F136)))</f>
        <v>0</v>
      </c>
      <c r="W136" s="111">
        <f ca="1">IF($C$2&amp;$D$2="当月MW","-",SUMIFS(INDIRECT($B$2&amp;$C$2&amp;$D$2),INDIRECT(W$5),W$6,サマリ_メンバ!$R$7:$R$446,$E136,サマリ_メンバ!$O$7:$O$446,IF(ISBLANK($F136),"*",$F136)))</f>
        <v>0</v>
      </c>
      <c r="X136" s="111">
        <f ca="1">IF($C$2&amp;$D$2="当月MW","-",SUMIFS(INDIRECT($B$2&amp;$C$2&amp;$D$2),INDIRECT(X$5),X$6,サマリ_メンバ!$R$7:$R$446,$E136,サマリ_メンバ!$O$7:$O$446,IF(ISBLANK($F136),"*",$F136)))</f>
        <v>0</v>
      </c>
      <c r="Y136" s="111">
        <f ca="1">IF($C$2&amp;$D$2="当月MW","-",SUMIFS(INDIRECT($B$2&amp;$C$2&amp;$D$2),INDIRECT(Y$5),Y$6,サマリ_メンバ!$R$7:$R$446,$E136,サマリ_メンバ!$O$7:$O$446,IF(ISBLANK($F136),"*",$F136)))</f>
        <v>0</v>
      </c>
      <c r="Z136" s="111">
        <f ca="1">IF($C$2&amp;$D$2="当月MW","-",SUMIFS(INDIRECT($B$2&amp;$C$2&amp;$D$2),INDIRECT(Z$5),Z$6,サマリ_メンバ!$R$7:$R$446,$E136,サマリ_メンバ!$O$7:$O$446,IF(ISBLANK($F136),"*",$F136)))</f>
        <v>0</v>
      </c>
      <c r="AA136" s="111">
        <f ca="1">IF($C$2&amp;$D$2="当月MW","-",SUMIFS(INDIRECT($B$2&amp;$C$2&amp;$D$2),INDIRECT(AA$5),AA$6,サマリ_メンバ!$R$7:$R$446,$E136,サマリ_メンバ!$O$7:$O$446,IF(ISBLANK($F136),"*",$F136)))</f>
        <v>0</v>
      </c>
      <c r="AB136" s="116"/>
    </row>
    <row r="137" spans="5:28" outlineLevel="1">
      <c r="E137" s="22" t="s">
        <v>253</v>
      </c>
      <c r="F137" s="131" t="s">
        <v>220</v>
      </c>
      <c r="G137" s="132" t="s">
        <v>310</v>
      </c>
      <c r="H137" s="136">
        <f t="shared" ca="1" si="21"/>
        <v>0</v>
      </c>
      <c r="I137" s="116"/>
      <c r="J137" s="111">
        <f ca="1">IF($C$2&amp;$D$2="当月MW","-",SUMIFS(INDIRECT($B$2&amp;$C$2&amp;$D$2),INDIRECT(J$5),J$6,サマリ_メンバ!$R$7:$R$446,$E137,サマリ_メンバ!$O$7:$O$446,IF(ISBLANK($F137),"*",$F137)))</f>
        <v>0</v>
      </c>
      <c r="K137" s="111">
        <f ca="1">IF($C$2&amp;$D$2="当月MW","-",SUMIFS(INDIRECT($B$2&amp;$C$2&amp;$D$2),INDIRECT(K$5),K$6,サマリ_メンバ!$R$7:$R$446,$E137,サマリ_メンバ!$O$7:$O$446,IF(ISBLANK($F137),"*",$F137)))</f>
        <v>0</v>
      </c>
      <c r="L137" s="111">
        <f ca="1">IF($C$2&amp;$D$2="当月MW","-",SUMIFS(INDIRECT($B$2&amp;$C$2&amp;$D$2),INDIRECT(L$5),L$6,サマリ_メンバ!$R$7:$R$446,$E137,サマリ_メンバ!$O$7:$O$446,IF(ISBLANK($F137),"*",$F137)))</f>
        <v>0</v>
      </c>
      <c r="M137" s="111">
        <f ca="1">IF($C$2&amp;$D$2="当月MW","-",SUMIFS(INDIRECT($B$2&amp;$C$2&amp;$D$2),INDIRECT(M$5),M$6,サマリ_メンバ!$R$7:$R$446,$E137,サマリ_メンバ!$O$7:$O$446,IF(ISBLANK($F137),"*",$F137)))</f>
        <v>0</v>
      </c>
      <c r="N137" s="116"/>
      <c r="O137" s="111">
        <f ca="1">IF($C$2&amp;$D$2="当月MW","-",SUMIFS(INDIRECT($B$2&amp;$C$2&amp;$D$2),INDIRECT(O$5),O$6,サマリ_メンバ!$R$7:$R$446,$E137,サマリ_メンバ!$O$7:$O$446,IF(ISBLANK($F137),"*",$F137)))</f>
        <v>0</v>
      </c>
      <c r="P137" s="111">
        <f ca="1">IF($C$2&amp;$D$2="当月MW","-",SUMIFS(INDIRECT($B$2&amp;$C$2&amp;$D$2),INDIRECT(P$5),P$6,サマリ_メンバ!$R$7:$R$446,$E137,サマリ_メンバ!$O$7:$O$446,IF(ISBLANK($F137),"*",$F137)))</f>
        <v>0</v>
      </c>
      <c r="Q137" s="111">
        <f ca="1">IF($C$2&amp;$D$2="当月MW","-",SUMIFS(INDIRECT($B$2&amp;$C$2&amp;$D$2),INDIRECT(Q$5),Q$6,サマリ_メンバ!$R$7:$R$446,$E137,サマリ_メンバ!$O$7:$O$446,IF(ISBLANK($F137),"*",$F137)))</f>
        <v>0</v>
      </c>
      <c r="R137" s="111">
        <f ca="1">IF($C$2&amp;$D$2="当月MW","-",SUMIFS(INDIRECT($B$2&amp;$C$2&amp;$D$2),INDIRECT(R$5),R$6,サマリ_メンバ!$R$7:$R$446,$E137,サマリ_メンバ!$O$7:$O$446,IF(ISBLANK($F137),"*",$F137)))</f>
        <v>0</v>
      </c>
      <c r="S137" s="111">
        <f ca="1">IF($C$2&amp;$D$2="当月MW","-",SUMIFS(INDIRECT($B$2&amp;$C$2&amp;$D$2),INDIRECT(S$5),S$6,サマリ_メンバ!$R$7:$R$446,$E137,サマリ_メンバ!$O$7:$O$446,IF(ISBLANK($F137),"*",$F137)))</f>
        <v>0</v>
      </c>
      <c r="T137" s="111">
        <f ca="1">IF($C$2&amp;$D$2="当月MW","-",SUMIFS(INDIRECT($B$2&amp;$C$2&amp;$D$2),INDIRECT(T$5),T$6,サマリ_メンバ!$R$7:$R$446,$E137,サマリ_メンバ!$O$7:$O$446,IF(ISBLANK($F137),"*",$F137)))</f>
        <v>0</v>
      </c>
      <c r="U137" s="111">
        <f ca="1">IF($C$2&amp;$D$2="当月MW","-",SUMIFS(INDIRECT($B$2&amp;$C$2&amp;$D$2),INDIRECT(U$5),U$6,サマリ_メンバ!$R$7:$R$446,$E137,サマリ_メンバ!$O$7:$O$446,IF(ISBLANK($F137),"*",$F137)))</f>
        <v>0</v>
      </c>
      <c r="V137" s="111">
        <f ca="1">IF($C$2&amp;$D$2="当月MW","-",SUMIFS(INDIRECT($B$2&amp;$C$2&amp;$D$2),INDIRECT(V$5),V$6,サマリ_メンバ!$R$7:$R$446,$E137,サマリ_メンバ!$O$7:$O$446,IF(ISBLANK($F137),"*",$F137)))</f>
        <v>0</v>
      </c>
      <c r="W137" s="111">
        <f ca="1">IF($C$2&amp;$D$2="当月MW","-",SUMIFS(INDIRECT($B$2&amp;$C$2&amp;$D$2),INDIRECT(W$5),W$6,サマリ_メンバ!$R$7:$R$446,$E137,サマリ_メンバ!$O$7:$O$446,IF(ISBLANK($F137),"*",$F137)))</f>
        <v>0</v>
      </c>
      <c r="X137" s="111">
        <f ca="1">IF($C$2&amp;$D$2="当月MW","-",SUMIFS(INDIRECT($B$2&amp;$C$2&amp;$D$2),INDIRECT(X$5),X$6,サマリ_メンバ!$R$7:$R$446,$E137,サマリ_メンバ!$O$7:$O$446,IF(ISBLANK($F137),"*",$F137)))</f>
        <v>0</v>
      </c>
      <c r="Y137" s="111">
        <f ca="1">IF($C$2&amp;$D$2="当月MW","-",SUMIFS(INDIRECT($B$2&amp;$C$2&amp;$D$2),INDIRECT(Y$5),Y$6,サマリ_メンバ!$R$7:$R$446,$E137,サマリ_メンバ!$O$7:$O$446,IF(ISBLANK($F137),"*",$F137)))</f>
        <v>0</v>
      </c>
      <c r="Z137" s="111">
        <f ca="1">IF($C$2&amp;$D$2="当月MW","-",SUMIFS(INDIRECT($B$2&amp;$C$2&amp;$D$2),INDIRECT(Z$5),Z$6,サマリ_メンバ!$R$7:$R$446,$E137,サマリ_メンバ!$O$7:$O$446,IF(ISBLANK($F137),"*",$F137)))</f>
        <v>0</v>
      </c>
      <c r="AA137" s="111">
        <f ca="1">IF($C$2&amp;$D$2="当月MW","-",SUMIFS(INDIRECT($B$2&amp;$C$2&amp;$D$2),INDIRECT(AA$5),AA$6,サマリ_メンバ!$R$7:$R$446,$E137,サマリ_メンバ!$O$7:$O$446,IF(ISBLANK($F137),"*",$F137)))</f>
        <v>0</v>
      </c>
      <c r="AB137" s="116"/>
    </row>
    <row r="138" spans="5:28" outlineLevel="1">
      <c r="E138" s="22" t="s">
        <v>254</v>
      </c>
      <c r="F138" s="131" t="s">
        <v>220</v>
      </c>
      <c r="G138" s="132" t="s">
        <v>310</v>
      </c>
      <c r="H138" s="136">
        <f t="shared" ca="1" si="21"/>
        <v>0</v>
      </c>
      <c r="I138" s="116"/>
      <c r="J138" s="111">
        <f ca="1">IF($C$2&amp;$D$2="当月MW","-",SUMIFS(INDIRECT($B$2&amp;$C$2&amp;$D$2),INDIRECT(J$5),J$6,サマリ_メンバ!$R$7:$R$446,$E138,サマリ_メンバ!$O$7:$O$446,IF(ISBLANK($F138),"*",$F138)))</f>
        <v>0</v>
      </c>
      <c r="K138" s="111">
        <f ca="1">IF($C$2&amp;$D$2="当月MW","-",SUMIFS(INDIRECT($B$2&amp;$C$2&amp;$D$2),INDIRECT(K$5),K$6,サマリ_メンバ!$R$7:$R$446,$E138,サマリ_メンバ!$O$7:$O$446,IF(ISBLANK($F138),"*",$F138)))</f>
        <v>0</v>
      </c>
      <c r="L138" s="111">
        <f ca="1">IF($C$2&amp;$D$2="当月MW","-",SUMIFS(INDIRECT($B$2&amp;$C$2&amp;$D$2),INDIRECT(L$5),L$6,サマリ_メンバ!$R$7:$R$446,$E138,サマリ_メンバ!$O$7:$O$446,IF(ISBLANK($F138),"*",$F138)))</f>
        <v>0</v>
      </c>
      <c r="M138" s="111">
        <f ca="1">IF($C$2&amp;$D$2="当月MW","-",SUMIFS(INDIRECT($B$2&amp;$C$2&amp;$D$2),INDIRECT(M$5),M$6,サマリ_メンバ!$R$7:$R$446,$E138,サマリ_メンバ!$O$7:$O$446,IF(ISBLANK($F138),"*",$F138)))</f>
        <v>0</v>
      </c>
      <c r="N138" s="116"/>
      <c r="O138" s="111">
        <f ca="1">IF($C$2&amp;$D$2="当月MW","-",SUMIFS(INDIRECT($B$2&amp;$C$2&amp;$D$2),INDIRECT(O$5),O$6,サマリ_メンバ!$R$7:$R$446,$E138,サマリ_メンバ!$O$7:$O$446,IF(ISBLANK($F138),"*",$F138)))</f>
        <v>0</v>
      </c>
      <c r="P138" s="111">
        <f ca="1">IF($C$2&amp;$D$2="当月MW","-",SUMIFS(INDIRECT($B$2&amp;$C$2&amp;$D$2),INDIRECT(P$5),P$6,サマリ_メンバ!$R$7:$R$446,$E138,サマリ_メンバ!$O$7:$O$446,IF(ISBLANK($F138),"*",$F138)))</f>
        <v>0</v>
      </c>
      <c r="Q138" s="111">
        <f ca="1">IF($C$2&amp;$D$2="当月MW","-",SUMIFS(INDIRECT($B$2&amp;$C$2&amp;$D$2),INDIRECT(Q$5),Q$6,サマリ_メンバ!$R$7:$R$446,$E138,サマリ_メンバ!$O$7:$O$446,IF(ISBLANK($F138),"*",$F138)))</f>
        <v>0</v>
      </c>
      <c r="R138" s="111">
        <f ca="1">IF($C$2&amp;$D$2="当月MW","-",SUMIFS(INDIRECT($B$2&amp;$C$2&amp;$D$2),INDIRECT(R$5),R$6,サマリ_メンバ!$R$7:$R$446,$E138,サマリ_メンバ!$O$7:$O$446,IF(ISBLANK($F138),"*",$F138)))</f>
        <v>0</v>
      </c>
      <c r="S138" s="111">
        <f ca="1">IF($C$2&amp;$D$2="当月MW","-",SUMIFS(INDIRECT($B$2&amp;$C$2&amp;$D$2),INDIRECT(S$5),S$6,サマリ_メンバ!$R$7:$R$446,$E138,サマリ_メンバ!$O$7:$O$446,IF(ISBLANK($F138),"*",$F138)))</f>
        <v>0</v>
      </c>
      <c r="T138" s="111">
        <f ca="1">IF($C$2&amp;$D$2="当月MW","-",SUMIFS(INDIRECT($B$2&amp;$C$2&amp;$D$2),INDIRECT(T$5),T$6,サマリ_メンバ!$R$7:$R$446,$E138,サマリ_メンバ!$O$7:$O$446,IF(ISBLANK($F138),"*",$F138)))</f>
        <v>0</v>
      </c>
      <c r="U138" s="111">
        <f ca="1">IF($C$2&amp;$D$2="当月MW","-",SUMIFS(INDIRECT($B$2&amp;$C$2&amp;$D$2),INDIRECT(U$5),U$6,サマリ_メンバ!$R$7:$R$446,$E138,サマリ_メンバ!$O$7:$O$446,IF(ISBLANK($F138),"*",$F138)))</f>
        <v>0</v>
      </c>
      <c r="V138" s="111">
        <f ca="1">IF($C$2&amp;$D$2="当月MW","-",SUMIFS(INDIRECT($B$2&amp;$C$2&amp;$D$2),INDIRECT(V$5),V$6,サマリ_メンバ!$R$7:$R$446,$E138,サマリ_メンバ!$O$7:$O$446,IF(ISBLANK($F138),"*",$F138)))</f>
        <v>0</v>
      </c>
      <c r="W138" s="111">
        <f ca="1">IF($C$2&amp;$D$2="当月MW","-",SUMIFS(INDIRECT($B$2&amp;$C$2&amp;$D$2),INDIRECT(W$5),W$6,サマリ_メンバ!$R$7:$R$446,$E138,サマリ_メンバ!$O$7:$O$446,IF(ISBLANK($F138),"*",$F138)))</f>
        <v>0</v>
      </c>
      <c r="X138" s="111">
        <f ca="1">IF($C$2&amp;$D$2="当月MW","-",SUMIFS(INDIRECT($B$2&amp;$C$2&amp;$D$2),INDIRECT(X$5),X$6,サマリ_メンバ!$R$7:$R$446,$E138,サマリ_メンバ!$O$7:$O$446,IF(ISBLANK($F138),"*",$F138)))</f>
        <v>0</v>
      </c>
      <c r="Y138" s="111">
        <f ca="1">IF($C$2&amp;$D$2="当月MW","-",SUMIFS(INDIRECT($B$2&amp;$C$2&amp;$D$2),INDIRECT(Y$5),Y$6,サマリ_メンバ!$R$7:$R$446,$E138,サマリ_メンバ!$O$7:$O$446,IF(ISBLANK($F138),"*",$F138)))</f>
        <v>0</v>
      </c>
      <c r="Z138" s="111">
        <f ca="1">IF($C$2&amp;$D$2="当月MW","-",SUMIFS(INDIRECT($B$2&amp;$C$2&amp;$D$2),INDIRECT(Z$5),Z$6,サマリ_メンバ!$R$7:$R$446,$E138,サマリ_メンバ!$O$7:$O$446,IF(ISBLANK($F138),"*",$F138)))</f>
        <v>0</v>
      </c>
      <c r="AA138" s="111">
        <f ca="1">IF($C$2&amp;$D$2="当月MW","-",SUMIFS(INDIRECT($B$2&amp;$C$2&amp;$D$2),INDIRECT(AA$5),AA$6,サマリ_メンバ!$R$7:$R$446,$E138,サマリ_メンバ!$O$7:$O$446,IF(ISBLANK($F138),"*",$F138)))</f>
        <v>0</v>
      </c>
      <c r="AB138" s="116"/>
    </row>
    <row r="139" spans="5:28" outlineLevel="1">
      <c r="E139" s="22" t="s">
        <v>255</v>
      </c>
      <c r="F139" s="131" t="s">
        <v>220</v>
      </c>
      <c r="G139" s="132" t="s">
        <v>310</v>
      </c>
      <c r="H139" s="136">
        <f t="shared" ca="1" si="21"/>
        <v>0</v>
      </c>
      <c r="I139" s="116"/>
      <c r="J139" s="111">
        <f ca="1">IF($C$2&amp;$D$2="当月MW","-",SUMIFS(INDIRECT($B$2&amp;$C$2&amp;$D$2),INDIRECT(J$5),J$6,サマリ_メンバ!$R$7:$R$446,$E139,サマリ_メンバ!$O$7:$O$446,IF(ISBLANK($F139),"*",$F139)))</f>
        <v>0</v>
      </c>
      <c r="K139" s="111">
        <f ca="1">IF($C$2&amp;$D$2="当月MW","-",SUMIFS(INDIRECT($B$2&amp;$C$2&amp;$D$2),INDIRECT(K$5),K$6,サマリ_メンバ!$R$7:$R$446,$E139,サマリ_メンバ!$O$7:$O$446,IF(ISBLANK($F139),"*",$F139)))</f>
        <v>0</v>
      </c>
      <c r="L139" s="111">
        <f ca="1">IF($C$2&amp;$D$2="当月MW","-",SUMIFS(INDIRECT($B$2&amp;$C$2&amp;$D$2),INDIRECT(L$5),L$6,サマリ_メンバ!$R$7:$R$446,$E139,サマリ_メンバ!$O$7:$O$446,IF(ISBLANK($F139),"*",$F139)))</f>
        <v>0</v>
      </c>
      <c r="M139" s="111">
        <f ca="1">IF($C$2&amp;$D$2="当月MW","-",SUMIFS(INDIRECT($B$2&amp;$C$2&amp;$D$2),INDIRECT(M$5),M$6,サマリ_メンバ!$R$7:$R$446,$E139,サマリ_メンバ!$O$7:$O$446,IF(ISBLANK($F139),"*",$F139)))</f>
        <v>0</v>
      </c>
      <c r="N139" s="116"/>
      <c r="O139" s="111">
        <f ca="1">IF($C$2&amp;$D$2="当月MW","-",SUMIFS(INDIRECT($B$2&amp;$C$2&amp;$D$2),INDIRECT(O$5),O$6,サマリ_メンバ!$R$7:$R$446,$E139,サマリ_メンバ!$O$7:$O$446,IF(ISBLANK($F139),"*",$F139)))</f>
        <v>0</v>
      </c>
      <c r="P139" s="111">
        <f ca="1">IF($C$2&amp;$D$2="当月MW","-",SUMIFS(INDIRECT($B$2&amp;$C$2&amp;$D$2),INDIRECT(P$5),P$6,サマリ_メンバ!$R$7:$R$446,$E139,サマリ_メンバ!$O$7:$O$446,IF(ISBLANK($F139),"*",$F139)))</f>
        <v>0</v>
      </c>
      <c r="Q139" s="111">
        <f ca="1">IF($C$2&amp;$D$2="当月MW","-",SUMIFS(INDIRECT($B$2&amp;$C$2&amp;$D$2),INDIRECT(Q$5),Q$6,サマリ_メンバ!$R$7:$R$446,$E139,サマリ_メンバ!$O$7:$O$446,IF(ISBLANK($F139),"*",$F139)))</f>
        <v>0</v>
      </c>
      <c r="R139" s="111">
        <f ca="1">IF($C$2&amp;$D$2="当月MW","-",SUMIFS(INDIRECT($B$2&amp;$C$2&amp;$D$2),INDIRECT(R$5),R$6,サマリ_メンバ!$R$7:$R$446,$E139,サマリ_メンバ!$O$7:$O$446,IF(ISBLANK($F139),"*",$F139)))</f>
        <v>0</v>
      </c>
      <c r="S139" s="111">
        <f ca="1">IF($C$2&amp;$D$2="当月MW","-",SUMIFS(INDIRECT($B$2&amp;$C$2&amp;$D$2),INDIRECT(S$5),S$6,サマリ_メンバ!$R$7:$R$446,$E139,サマリ_メンバ!$O$7:$O$446,IF(ISBLANK($F139),"*",$F139)))</f>
        <v>0</v>
      </c>
      <c r="T139" s="111">
        <f ca="1">IF($C$2&amp;$D$2="当月MW","-",SUMIFS(INDIRECT($B$2&amp;$C$2&amp;$D$2),INDIRECT(T$5),T$6,サマリ_メンバ!$R$7:$R$446,$E139,サマリ_メンバ!$O$7:$O$446,IF(ISBLANK($F139),"*",$F139)))</f>
        <v>0</v>
      </c>
      <c r="U139" s="111">
        <f ca="1">IF($C$2&amp;$D$2="当月MW","-",SUMIFS(INDIRECT($B$2&amp;$C$2&amp;$D$2),INDIRECT(U$5),U$6,サマリ_メンバ!$R$7:$R$446,$E139,サマリ_メンバ!$O$7:$O$446,IF(ISBLANK($F139),"*",$F139)))</f>
        <v>0</v>
      </c>
      <c r="V139" s="111">
        <f ca="1">IF($C$2&amp;$D$2="当月MW","-",SUMIFS(INDIRECT($B$2&amp;$C$2&amp;$D$2),INDIRECT(V$5),V$6,サマリ_メンバ!$R$7:$R$446,$E139,サマリ_メンバ!$O$7:$O$446,IF(ISBLANK($F139),"*",$F139)))</f>
        <v>0</v>
      </c>
      <c r="W139" s="111">
        <f ca="1">IF($C$2&amp;$D$2="当月MW","-",SUMIFS(INDIRECT($B$2&amp;$C$2&amp;$D$2),INDIRECT(W$5),W$6,サマリ_メンバ!$R$7:$R$446,$E139,サマリ_メンバ!$O$7:$O$446,IF(ISBLANK($F139),"*",$F139)))</f>
        <v>0</v>
      </c>
      <c r="X139" s="111">
        <f ca="1">IF($C$2&amp;$D$2="当月MW","-",SUMIFS(INDIRECT($B$2&amp;$C$2&amp;$D$2),INDIRECT(X$5),X$6,サマリ_メンバ!$R$7:$R$446,$E139,サマリ_メンバ!$O$7:$O$446,IF(ISBLANK($F139),"*",$F139)))</f>
        <v>0</v>
      </c>
      <c r="Y139" s="111">
        <f ca="1">IF($C$2&amp;$D$2="当月MW","-",SUMIFS(INDIRECT($B$2&amp;$C$2&amp;$D$2),INDIRECT(Y$5),Y$6,サマリ_メンバ!$R$7:$R$446,$E139,サマリ_メンバ!$O$7:$O$446,IF(ISBLANK($F139),"*",$F139)))</f>
        <v>0</v>
      </c>
      <c r="Z139" s="111">
        <f ca="1">IF($C$2&amp;$D$2="当月MW","-",SUMIFS(INDIRECT($B$2&amp;$C$2&amp;$D$2),INDIRECT(Z$5),Z$6,サマリ_メンバ!$R$7:$R$446,$E139,サマリ_メンバ!$O$7:$O$446,IF(ISBLANK($F139),"*",$F139)))</f>
        <v>0</v>
      </c>
      <c r="AA139" s="111">
        <f ca="1">IF($C$2&amp;$D$2="当月MW","-",SUMIFS(INDIRECT($B$2&amp;$C$2&amp;$D$2),INDIRECT(AA$5),AA$6,サマリ_メンバ!$R$7:$R$446,$E139,サマリ_メンバ!$O$7:$O$446,IF(ISBLANK($F139),"*",$F139)))</f>
        <v>0</v>
      </c>
      <c r="AB139" s="116"/>
    </row>
    <row r="140" spans="5:28" outlineLevel="1">
      <c r="E140" s="22" t="s">
        <v>256</v>
      </c>
      <c r="F140" s="131" t="s">
        <v>220</v>
      </c>
      <c r="G140" s="132" t="s">
        <v>310</v>
      </c>
      <c r="H140" s="136">
        <f t="shared" ca="1" si="21"/>
        <v>0</v>
      </c>
      <c r="I140" s="116"/>
      <c r="J140" s="111">
        <f ca="1">IF($C$2&amp;$D$2="当月MW","-",SUMIFS(INDIRECT($B$2&amp;$C$2&amp;$D$2),INDIRECT(J$5),J$6,サマリ_メンバ!$R$7:$R$446,$E140,サマリ_メンバ!$O$7:$O$446,IF(ISBLANK($F140),"*",$F140)))</f>
        <v>0</v>
      </c>
      <c r="K140" s="111">
        <f ca="1">IF($C$2&amp;$D$2="当月MW","-",SUMIFS(INDIRECT($B$2&amp;$C$2&amp;$D$2),INDIRECT(K$5),K$6,サマリ_メンバ!$R$7:$R$446,$E140,サマリ_メンバ!$O$7:$O$446,IF(ISBLANK($F140),"*",$F140)))</f>
        <v>0</v>
      </c>
      <c r="L140" s="111">
        <f ca="1">IF($C$2&amp;$D$2="当月MW","-",SUMIFS(INDIRECT($B$2&amp;$C$2&amp;$D$2),INDIRECT(L$5),L$6,サマリ_メンバ!$R$7:$R$446,$E140,サマリ_メンバ!$O$7:$O$446,IF(ISBLANK($F140),"*",$F140)))</f>
        <v>0</v>
      </c>
      <c r="M140" s="111">
        <f ca="1">IF($C$2&amp;$D$2="当月MW","-",SUMIFS(INDIRECT($B$2&amp;$C$2&amp;$D$2),INDIRECT(M$5),M$6,サマリ_メンバ!$R$7:$R$446,$E140,サマリ_メンバ!$O$7:$O$446,IF(ISBLANK($F140),"*",$F140)))</f>
        <v>0</v>
      </c>
      <c r="N140" s="116"/>
      <c r="O140" s="111">
        <f ca="1">IF($C$2&amp;$D$2="当月MW","-",SUMIFS(INDIRECT($B$2&amp;$C$2&amp;$D$2),INDIRECT(O$5),O$6,サマリ_メンバ!$R$7:$R$446,$E140,サマリ_メンバ!$O$7:$O$446,IF(ISBLANK($F140),"*",$F140)))</f>
        <v>0</v>
      </c>
      <c r="P140" s="111">
        <f ca="1">IF($C$2&amp;$D$2="当月MW","-",SUMIFS(INDIRECT($B$2&amp;$C$2&amp;$D$2),INDIRECT(P$5),P$6,サマリ_メンバ!$R$7:$R$446,$E140,サマリ_メンバ!$O$7:$O$446,IF(ISBLANK($F140),"*",$F140)))</f>
        <v>0</v>
      </c>
      <c r="Q140" s="111">
        <f ca="1">IF($C$2&amp;$D$2="当月MW","-",SUMIFS(INDIRECT($B$2&amp;$C$2&amp;$D$2),INDIRECT(Q$5),Q$6,サマリ_メンバ!$R$7:$R$446,$E140,サマリ_メンバ!$O$7:$O$446,IF(ISBLANK($F140),"*",$F140)))</f>
        <v>0</v>
      </c>
      <c r="R140" s="111">
        <f ca="1">IF($C$2&amp;$D$2="当月MW","-",SUMIFS(INDIRECT($B$2&amp;$C$2&amp;$D$2),INDIRECT(R$5),R$6,サマリ_メンバ!$R$7:$R$446,$E140,サマリ_メンバ!$O$7:$O$446,IF(ISBLANK($F140),"*",$F140)))</f>
        <v>0</v>
      </c>
      <c r="S140" s="111">
        <f ca="1">IF($C$2&amp;$D$2="当月MW","-",SUMIFS(INDIRECT($B$2&amp;$C$2&amp;$D$2),INDIRECT(S$5),S$6,サマリ_メンバ!$R$7:$R$446,$E140,サマリ_メンバ!$O$7:$O$446,IF(ISBLANK($F140),"*",$F140)))</f>
        <v>0</v>
      </c>
      <c r="T140" s="111">
        <f ca="1">IF($C$2&amp;$D$2="当月MW","-",SUMIFS(INDIRECT($B$2&amp;$C$2&amp;$D$2),INDIRECT(T$5),T$6,サマリ_メンバ!$R$7:$R$446,$E140,サマリ_メンバ!$O$7:$O$446,IF(ISBLANK($F140),"*",$F140)))</f>
        <v>0</v>
      </c>
      <c r="U140" s="111">
        <f ca="1">IF($C$2&amp;$D$2="当月MW","-",SUMIFS(INDIRECT($B$2&amp;$C$2&amp;$D$2),INDIRECT(U$5),U$6,サマリ_メンバ!$R$7:$R$446,$E140,サマリ_メンバ!$O$7:$O$446,IF(ISBLANK($F140),"*",$F140)))</f>
        <v>0</v>
      </c>
      <c r="V140" s="111">
        <f ca="1">IF($C$2&amp;$D$2="当月MW","-",SUMIFS(INDIRECT($B$2&amp;$C$2&amp;$D$2),INDIRECT(V$5),V$6,サマリ_メンバ!$R$7:$R$446,$E140,サマリ_メンバ!$O$7:$O$446,IF(ISBLANK($F140),"*",$F140)))</f>
        <v>0</v>
      </c>
      <c r="W140" s="111">
        <f ca="1">IF($C$2&amp;$D$2="当月MW","-",SUMIFS(INDIRECT($B$2&amp;$C$2&amp;$D$2),INDIRECT(W$5),W$6,サマリ_メンバ!$R$7:$R$446,$E140,サマリ_メンバ!$O$7:$O$446,IF(ISBLANK($F140),"*",$F140)))</f>
        <v>0</v>
      </c>
      <c r="X140" s="111">
        <f ca="1">IF($C$2&amp;$D$2="当月MW","-",SUMIFS(INDIRECT($B$2&amp;$C$2&amp;$D$2),INDIRECT(X$5),X$6,サマリ_メンバ!$R$7:$R$446,$E140,サマリ_メンバ!$O$7:$O$446,IF(ISBLANK($F140),"*",$F140)))</f>
        <v>0</v>
      </c>
      <c r="Y140" s="111">
        <f ca="1">IF($C$2&amp;$D$2="当月MW","-",SUMIFS(INDIRECT($B$2&amp;$C$2&amp;$D$2),INDIRECT(Y$5),Y$6,サマリ_メンバ!$R$7:$R$446,$E140,サマリ_メンバ!$O$7:$O$446,IF(ISBLANK($F140),"*",$F140)))</f>
        <v>0</v>
      </c>
      <c r="Z140" s="111">
        <f ca="1">IF($C$2&amp;$D$2="当月MW","-",SUMIFS(INDIRECT($B$2&amp;$C$2&amp;$D$2),INDIRECT(Z$5),Z$6,サマリ_メンバ!$R$7:$R$446,$E140,サマリ_メンバ!$O$7:$O$446,IF(ISBLANK($F140),"*",$F140)))</f>
        <v>0</v>
      </c>
      <c r="AA140" s="111">
        <f ca="1">IF($C$2&amp;$D$2="当月MW","-",SUMIFS(INDIRECT($B$2&amp;$C$2&amp;$D$2),INDIRECT(AA$5),AA$6,サマリ_メンバ!$R$7:$R$446,$E140,サマリ_メンバ!$O$7:$O$446,IF(ISBLANK($F140),"*",$F140)))</f>
        <v>0</v>
      </c>
      <c r="AB140" s="116"/>
    </row>
    <row r="141" spans="5:28" outlineLevel="1">
      <c r="E141" s="22" t="s">
        <v>257</v>
      </c>
      <c r="F141" s="131" t="s">
        <v>220</v>
      </c>
      <c r="G141" s="132" t="s">
        <v>473</v>
      </c>
      <c r="H141" s="136">
        <f t="shared" ca="1" si="21"/>
        <v>0</v>
      </c>
      <c r="I141" s="116"/>
      <c r="J141" s="111">
        <f ca="1">IF($C$2&amp;$D$2="当月MW","-",SUMIFS(INDIRECT($B$2&amp;$C$2&amp;$D$2),INDIRECT(J$5),J$6,サマリ_メンバ!$R$7:$R$446,$E141,サマリ_メンバ!$O$7:$O$446,IF(ISBLANK($F141),"*",$F141)))</f>
        <v>0</v>
      </c>
      <c r="K141" s="111">
        <f ca="1">IF($C$2&amp;$D$2="当月MW","-",SUMIFS(INDIRECT($B$2&amp;$C$2&amp;$D$2),INDIRECT(K$5),K$6,サマリ_メンバ!$R$7:$R$446,$E141,サマリ_メンバ!$O$7:$O$446,IF(ISBLANK($F141),"*",$F141)))</f>
        <v>0</v>
      </c>
      <c r="L141" s="111">
        <f ca="1">IF($C$2&amp;$D$2="当月MW","-",SUMIFS(INDIRECT($B$2&amp;$C$2&amp;$D$2),INDIRECT(L$5),L$6,サマリ_メンバ!$R$7:$R$446,$E141,サマリ_メンバ!$O$7:$O$446,IF(ISBLANK($F141),"*",$F141)))</f>
        <v>0</v>
      </c>
      <c r="M141" s="111">
        <f ca="1">IF($C$2&amp;$D$2="当月MW","-",SUMIFS(INDIRECT($B$2&amp;$C$2&amp;$D$2),INDIRECT(M$5),M$6,サマリ_メンバ!$R$7:$R$446,$E141,サマリ_メンバ!$O$7:$O$446,IF(ISBLANK($F141),"*",$F141)))</f>
        <v>0</v>
      </c>
      <c r="N141" s="116"/>
      <c r="O141" s="111">
        <f ca="1">IF($C$2&amp;$D$2="当月MW","-",SUMIFS(INDIRECT($B$2&amp;$C$2&amp;$D$2),INDIRECT(O$5),O$6,サマリ_メンバ!$R$7:$R$446,$E141,サマリ_メンバ!$O$7:$O$446,IF(ISBLANK($F141),"*",$F141)))</f>
        <v>0</v>
      </c>
      <c r="P141" s="111">
        <f ca="1">IF($C$2&amp;$D$2="当月MW","-",SUMIFS(INDIRECT($B$2&amp;$C$2&amp;$D$2),INDIRECT(P$5),P$6,サマリ_メンバ!$R$7:$R$446,$E141,サマリ_メンバ!$O$7:$O$446,IF(ISBLANK($F141),"*",$F141)))</f>
        <v>0</v>
      </c>
      <c r="Q141" s="111">
        <f ca="1">IF($C$2&amp;$D$2="当月MW","-",SUMIFS(INDIRECT($B$2&amp;$C$2&amp;$D$2),INDIRECT(Q$5),Q$6,サマリ_メンバ!$R$7:$R$446,$E141,サマリ_メンバ!$O$7:$O$446,IF(ISBLANK($F141),"*",$F141)))</f>
        <v>0</v>
      </c>
      <c r="R141" s="111">
        <f ca="1">IF($C$2&amp;$D$2="当月MW","-",SUMIFS(INDIRECT($B$2&amp;$C$2&amp;$D$2),INDIRECT(R$5),R$6,サマリ_メンバ!$R$7:$R$446,$E141,サマリ_メンバ!$O$7:$O$446,IF(ISBLANK($F141),"*",$F141)))</f>
        <v>0</v>
      </c>
      <c r="S141" s="111">
        <f ca="1">IF($C$2&amp;$D$2="当月MW","-",SUMIFS(INDIRECT($B$2&amp;$C$2&amp;$D$2),INDIRECT(S$5),S$6,サマリ_メンバ!$R$7:$R$446,$E141,サマリ_メンバ!$O$7:$O$446,IF(ISBLANK($F141),"*",$F141)))</f>
        <v>0</v>
      </c>
      <c r="T141" s="111">
        <f ca="1">IF($C$2&amp;$D$2="当月MW","-",SUMIFS(INDIRECT($B$2&amp;$C$2&amp;$D$2),INDIRECT(T$5),T$6,サマリ_メンバ!$R$7:$R$446,$E141,サマリ_メンバ!$O$7:$O$446,IF(ISBLANK($F141),"*",$F141)))</f>
        <v>0</v>
      </c>
      <c r="U141" s="111">
        <f ca="1">IF($C$2&amp;$D$2="当月MW","-",SUMIFS(INDIRECT($B$2&amp;$C$2&amp;$D$2),INDIRECT(U$5),U$6,サマリ_メンバ!$R$7:$R$446,$E141,サマリ_メンバ!$O$7:$O$446,IF(ISBLANK($F141),"*",$F141)))</f>
        <v>0</v>
      </c>
      <c r="V141" s="111">
        <f ca="1">IF($C$2&amp;$D$2="当月MW","-",SUMIFS(INDIRECT($B$2&amp;$C$2&amp;$D$2),INDIRECT(V$5),V$6,サマリ_メンバ!$R$7:$R$446,$E141,サマリ_メンバ!$O$7:$O$446,IF(ISBLANK($F141),"*",$F141)))</f>
        <v>0</v>
      </c>
      <c r="W141" s="111">
        <f ca="1">IF($C$2&amp;$D$2="当月MW","-",SUMIFS(INDIRECT($B$2&amp;$C$2&amp;$D$2),INDIRECT(W$5),W$6,サマリ_メンバ!$R$7:$R$446,$E141,サマリ_メンバ!$O$7:$O$446,IF(ISBLANK($F141),"*",$F141)))</f>
        <v>0</v>
      </c>
      <c r="X141" s="111">
        <f ca="1">IF($C$2&amp;$D$2="当月MW","-",SUMIFS(INDIRECT($B$2&amp;$C$2&amp;$D$2),INDIRECT(X$5),X$6,サマリ_メンバ!$R$7:$R$446,$E141,サマリ_メンバ!$O$7:$O$446,IF(ISBLANK($F141),"*",$F141)))</f>
        <v>0</v>
      </c>
      <c r="Y141" s="111">
        <f ca="1">IF($C$2&amp;$D$2="当月MW","-",SUMIFS(INDIRECT($B$2&amp;$C$2&amp;$D$2),INDIRECT(Y$5),Y$6,サマリ_メンバ!$R$7:$R$446,$E141,サマリ_メンバ!$O$7:$O$446,IF(ISBLANK($F141),"*",$F141)))</f>
        <v>0</v>
      </c>
      <c r="Z141" s="111">
        <f ca="1">IF($C$2&amp;$D$2="当月MW","-",SUMIFS(INDIRECT($B$2&amp;$C$2&amp;$D$2),INDIRECT(Z$5),Z$6,サマリ_メンバ!$R$7:$R$446,$E141,サマリ_メンバ!$O$7:$O$446,IF(ISBLANK($F141),"*",$F141)))</f>
        <v>0</v>
      </c>
      <c r="AA141" s="111">
        <f ca="1">IF($C$2&amp;$D$2="当月MW","-",SUMIFS(INDIRECT($B$2&amp;$C$2&amp;$D$2),INDIRECT(AA$5),AA$6,サマリ_メンバ!$R$7:$R$446,$E141,サマリ_メンバ!$O$7:$O$446,IF(ISBLANK($F141),"*",$F141)))</f>
        <v>0</v>
      </c>
      <c r="AB141" s="116"/>
    </row>
    <row r="142" spans="5:28" outlineLevel="1">
      <c r="E142" s="22" t="s">
        <v>258</v>
      </c>
      <c r="F142" s="131" t="s">
        <v>220</v>
      </c>
      <c r="G142" s="132" t="s">
        <v>310</v>
      </c>
      <c r="H142" s="136">
        <f t="shared" ca="1" si="21"/>
        <v>0</v>
      </c>
      <c r="I142" s="116"/>
      <c r="J142" s="111">
        <f ca="1">IF($C$2&amp;$D$2="当月MW","-",SUMIFS(INDIRECT($B$2&amp;$C$2&amp;$D$2),INDIRECT(J$5),J$6,サマリ_メンバ!$R$7:$R$446,$E142,サマリ_メンバ!$O$7:$O$446,IF(ISBLANK($F142),"*",$F142)))</f>
        <v>0</v>
      </c>
      <c r="K142" s="111">
        <f ca="1">IF($C$2&amp;$D$2="当月MW","-",SUMIFS(INDIRECT($B$2&amp;$C$2&amp;$D$2),INDIRECT(K$5),K$6,サマリ_メンバ!$R$7:$R$446,$E142,サマリ_メンバ!$O$7:$O$446,IF(ISBLANK($F142),"*",$F142)))</f>
        <v>0</v>
      </c>
      <c r="L142" s="111">
        <f ca="1">IF($C$2&amp;$D$2="当月MW","-",SUMIFS(INDIRECT($B$2&amp;$C$2&amp;$D$2),INDIRECT(L$5),L$6,サマリ_メンバ!$R$7:$R$446,$E142,サマリ_メンバ!$O$7:$O$446,IF(ISBLANK($F142),"*",$F142)))</f>
        <v>0</v>
      </c>
      <c r="M142" s="111">
        <f ca="1">IF($C$2&amp;$D$2="当月MW","-",SUMIFS(INDIRECT($B$2&amp;$C$2&amp;$D$2),INDIRECT(M$5),M$6,サマリ_メンバ!$R$7:$R$446,$E142,サマリ_メンバ!$O$7:$O$446,IF(ISBLANK($F142),"*",$F142)))</f>
        <v>0</v>
      </c>
      <c r="N142" s="116"/>
      <c r="O142" s="111">
        <f ca="1">IF($C$2&amp;$D$2="当月MW","-",SUMIFS(INDIRECT($B$2&amp;$C$2&amp;$D$2),INDIRECT(O$5),O$6,サマリ_メンバ!$R$7:$R$446,$E142,サマリ_メンバ!$O$7:$O$446,IF(ISBLANK($F142),"*",$F142)))</f>
        <v>0</v>
      </c>
      <c r="P142" s="111">
        <f ca="1">IF($C$2&amp;$D$2="当月MW","-",SUMIFS(INDIRECT($B$2&amp;$C$2&amp;$D$2),INDIRECT(P$5),P$6,サマリ_メンバ!$R$7:$R$446,$E142,サマリ_メンバ!$O$7:$O$446,IF(ISBLANK($F142),"*",$F142)))</f>
        <v>0</v>
      </c>
      <c r="Q142" s="111">
        <f ca="1">IF($C$2&amp;$D$2="当月MW","-",SUMIFS(INDIRECT($B$2&amp;$C$2&amp;$D$2),INDIRECT(Q$5),Q$6,サマリ_メンバ!$R$7:$R$446,$E142,サマリ_メンバ!$O$7:$O$446,IF(ISBLANK($F142),"*",$F142)))</f>
        <v>0</v>
      </c>
      <c r="R142" s="111">
        <f ca="1">IF($C$2&amp;$D$2="当月MW","-",SUMIFS(INDIRECT($B$2&amp;$C$2&amp;$D$2),INDIRECT(R$5),R$6,サマリ_メンバ!$R$7:$R$446,$E142,サマリ_メンバ!$O$7:$O$446,IF(ISBLANK($F142),"*",$F142)))</f>
        <v>0</v>
      </c>
      <c r="S142" s="111">
        <f ca="1">IF($C$2&amp;$D$2="当月MW","-",SUMIFS(INDIRECT($B$2&amp;$C$2&amp;$D$2),INDIRECT(S$5),S$6,サマリ_メンバ!$R$7:$R$446,$E142,サマリ_メンバ!$O$7:$O$446,IF(ISBLANK($F142),"*",$F142)))</f>
        <v>0</v>
      </c>
      <c r="T142" s="111">
        <f ca="1">IF($C$2&amp;$D$2="当月MW","-",SUMIFS(INDIRECT($B$2&amp;$C$2&amp;$D$2),INDIRECT(T$5),T$6,サマリ_メンバ!$R$7:$R$446,$E142,サマリ_メンバ!$O$7:$O$446,IF(ISBLANK($F142),"*",$F142)))</f>
        <v>0</v>
      </c>
      <c r="U142" s="111">
        <f ca="1">IF($C$2&amp;$D$2="当月MW","-",SUMIFS(INDIRECT($B$2&amp;$C$2&amp;$D$2),INDIRECT(U$5),U$6,サマリ_メンバ!$R$7:$R$446,$E142,サマリ_メンバ!$O$7:$O$446,IF(ISBLANK($F142),"*",$F142)))</f>
        <v>0</v>
      </c>
      <c r="V142" s="111">
        <f ca="1">IF($C$2&amp;$D$2="当月MW","-",SUMIFS(INDIRECT($B$2&amp;$C$2&amp;$D$2),INDIRECT(V$5),V$6,サマリ_メンバ!$R$7:$R$446,$E142,サマリ_メンバ!$O$7:$O$446,IF(ISBLANK($F142),"*",$F142)))</f>
        <v>0</v>
      </c>
      <c r="W142" s="111">
        <f ca="1">IF($C$2&amp;$D$2="当月MW","-",SUMIFS(INDIRECT($B$2&amp;$C$2&amp;$D$2),INDIRECT(W$5),W$6,サマリ_メンバ!$R$7:$R$446,$E142,サマリ_メンバ!$O$7:$O$446,IF(ISBLANK($F142),"*",$F142)))</f>
        <v>0</v>
      </c>
      <c r="X142" s="111">
        <f ca="1">IF($C$2&amp;$D$2="当月MW","-",SUMIFS(INDIRECT($B$2&amp;$C$2&amp;$D$2),INDIRECT(X$5),X$6,サマリ_メンバ!$R$7:$R$446,$E142,サマリ_メンバ!$O$7:$O$446,IF(ISBLANK($F142),"*",$F142)))</f>
        <v>0</v>
      </c>
      <c r="Y142" s="111">
        <f ca="1">IF($C$2&amp;$D$2="当月MW","-",SUMIFS(INDIRECT($B$2&amp;$C$2&amp;$D$2),INDIRECT(Y$5),Y$6,サマリ_メンバ!$R$7:$R$446,$E142,サマリ_メンバ!$O$7:$O$446,IF(ISBLANK($F142),"*",$F142)))</f>
        <v>0</v>
      </c>
      <c r="Z142" s="111">
        <f ca="1">IF($C$2&amp;$D$2="当月MW","-",SUMIFS(INDIRECT($B$2&amp;$C$2&amp;$D$2),INDIRECT(Z$5),Z$6,サマリ_メンバ!$R$7:$R$446,$E142,サマリ_メンバ!$O$7:$O$446,IF(ISBLANK($F142),"*",$F142)))</f>
        <v>0</v>
      </c>
      <c r="AA142" s="111">
        <f ca="1">IF($C$2&amp;$D$2="当月MW","-",SUMIFS(INDIRECT($B$2&amp;$C$2&amp;$D$2),INDIRECT(AA$5),AA$6,サマリ_メンバ!$R$7:$R$446,$E142,サマリ_メンバ!$O$7:$O$446,IF(ISBLANK($F142),"*",$F142)))</f>
        <v>0</v>
      </c>
      <c r="AB142" s="116"/>
    </row>
    <row r="143" spans="5:28" outlineLevel="1">
      <c r="E143" s="22" t="s">
        <v>259</v>
      </c>
      <c r="F143" s="131" t="s">
        <v>220</v>
      </c>
      <c r="G143" s="132" t="s">
        <v>310</v>
      </c>
      <c r="H143" s="136">
        <f t="shared" ca="1" si="21"/>
        <v>0</v>
      </c>
      <c r="I143" s="116"/>
      <c r="J143" s="111">
        <f ca="1">IF($C$2&amp;$D$2="当月MW","-",SUMIFS(INDIRECT($B$2&amp;$C$2&amp;$D$2),INDIRECT(J$5),J$6,サマリ_メンバ!$R$7:$R$446,$E143,サマリ_メンバ!$O$7:$O$446,IF(ISBLANK($F143),"*",$F143)))</f>
        <v>0</v>
      </c>
      <c r="K143" s="111">
        <f ca="1">IF($C$2&amp;$D$2="当月MW","-",SUMIFS(INDIRECT($B$2&amp;$C$2&amp;$D$2),INDIRECT(K$5),K$6,サマリ_メンバ!$R$7:$R$446,$E143,サマリ_メンバ!$O$7:$O$446,IF(ISBLANK($F143),"*",$F143)))</f>
        <v>0</v>
      </c>
      <c r="L143" s="111">
        <f ca="1">IF($C$2&amp;$D$2="当月MW","-",SUMIFS(INDIRECT($B$2&amp;$C$2&amp;$D$2),INDIRECT(L$5),L$6,サマリ_メンバ!$R$7:$R$446,$E143,サマリ_メンバ!$O$7:$O$446,IF(ISBLANK($F143),"*",$F143)))</f>
        <v>0</v>
      </c>
      <c r="M143" s="111">
        <f ca="1">IF($C$2&amp;$D$2="当月MW","-",SUMIFS(INDIRECT($B$2&amp;$C$2&amp;$D$2),INDIRECT(M$5),M$6,サマリ_メンバ!$R$7:$R$446,$E143,サマリ_メンバ!$O$7:$O$446,IF(ISBLANK($F143),"*",$F143)))</f>
        <v>0</v>
      </c>
      <c r="N143" s="116"/>
      <c r="O143" s="111">
        <f ca="1">IF($C$2&amp;$D$2="当月MW","-",SUMIFS(INDIRECT($B$2&amp;$C$2&amp;$D$2),INDIRECT(O$5),O$6,サマリ_メンバ!$R$7:$R$446,$E143,サマリ_メンバ!$O$7:$O$446,IF(ISBLANK($F143),"*",$F143)))</f>
        <v>0</v>
      </c>
      <c r="P143" s="111">
        <f ca="1">IF($C$2&amp;$D$2="当月MW","-",SUMIFS(INDIRECT($B$2&amp;$C$2&amp;$D$2),INDIRECT(P$5),P$6,サマリ_メンバ!$R$7:$R$446,$E143,サマリ_メンバ!$O$7:$O$446,IF(ISBLANK($F143),"*",$F143)))</f>
        <v>0</v>
      </c>
      <c r="Q143" s="111">
        <f ca="1">IF($C$2&amp;$D$2="当月MW","-",SUMIFS(INDIRECT($B$2&amp;$C$2&amp;$D$2),INDIRECT(Q$5),Q$6,サマリ_メンバ!$R$7:$R$446,$E143,サマリ_メンバ!$O$7:$O$446,IF(ISBLANK($F143),"*",$F143)))</f>
        <v>0</v>
      </c>
      <c r="R143" s="111">
        <f ca="1">IF($C$2&amp;$D$2="当月MW","-",SUMIFS(INDIRECT($B$2&amp;$C$2&amp;$D$2),INDIRECT(R$5),R$6,サマリ_メンバ!$R$7:$R$446,$E143,サマリ_メンバ!$O$7:$O$446,IF(ISBLANK($F143),"*",$F143)))</f>
        <v>0</v>
      </c>
      <c r="S143" s="111">
        <f ca="1">IF($C$2&amp;$D$2="当月MW","-",SUMIFS(INDIRECT($B$2&amp;$C$2&amp;$D$2),INDIRECT(S$5),S$6,サマリ_メンバ!$R$7:$R$446,$E143,サマリ_メンバ!$O$7:$O$446,IF(ISBLANK($F143),"*",$F143)))</f>
        <v>0</v>
      </c>
      <c r="T143" s="111">
        <f ca="1">IF($C$2&amp;$D$2="当月MW","-",SUMIFS(INDIRECT($B$2&amp;$C$2&amp;$D$2),INDIRECT(T$5),T$6,サマリ_メンバ!$R$7:$R$446,$E143,サマリ_メンバ!$O$7:$O$446,IF(ISBLANK($F143),"*",$F143)))</f>
        <v>0</v>
      </c>
      <c r="U143" s="111">
        <f ca="1">IF($C$2&amp;$D$2="当月MW","-",SUMIFS(INDIRECT($B$2&amp;$C$2&amp;$D$2),INDIRECT(U$5),U$6,サマリ_メンバ!$R$7:$R$446,$E143,サマリ_メンバ!$O$7:$O$446,IF(ISBLANK($F143),"*",$F143)))</f>
        <v>0</v>
      </c>
      <c r="V143" s="111">
        <f ca="1">IF($C$2&amp;$D$2="当月MW","-",SUMIFS(INDIRECT($B$2&amp;$C$2&amp;$D$2),INDIRECT(V$5),V$6,サマリ_メンバ!$R$7:$R$446,$E143,サマリ_メンバ!$O$7:$O$446,IF(ISBLANK($F143),"*",$F143)))</f>
        <v>0</v>
      </c>
      <c r="W143" s="111">
        <f ca="1">IF($C$2&amp;$D$2="当月MW","-",SUMIFS(INDIRECT($B$2&amp;$C$2&amp;$D$2),INDIRECT(W$5),W$6,サマリ_メンバ!$R$7:$R$446,$E143,サマリ_メンバ!$O$7:$O$446,IF(ISBLANK($F143),"*",$F143)))</f>
        <v>0</v>
      </c>
      <c r="X143" s="111">
        <f ca="1">IF($C$2&amp;$D$2="当月MW","-",SUMIFS(INDIRECT($B$2&amp;$C$2&amp;$D$2),INDIRECT(X$5),X$6,サマリ_メンバ!$R$7:$R$446,$E143,サマリ_メンバ!$O$7:$O$446,IF(ISBLANK($F143),"*",$F143)))</f>
        <v>0</v>
      </c>
      <c r="Y143" s="111">
        <f ca="1">IF($C$2&amp;$D$2="当月MW","-",SUMIFS(INDIRECT($B$2&amp;$C$2&amp;$D$2),INDIRECT(Y$5),Y$6,サマリ_メンバ!$R$7:$R$446,$E143,サマリ_メンバ!$O$7:$O$446,IF(ISBLANK($F143),"*",$F143)))</f>
        <v>0</v>
      </c>
      <c r="Z143" s="111">
        <f ca="1">IF($C$2&amp;$D$2="当月MW","-",SUMIFS(INDIRECT($B$2&amp;$C$2&amp;$D$2),INDIRECT(Z$5),Z$6,サマリ_メンバ!$R$7:$R$446,$E143,サマリ_メンバ!$O$7:$O$446,IF(ISBLANK($F143),"*",$F143)))</f>
        <v>0</v>
      </c>
      <c r="AA143" s="111">
        <f ca="1">IF($C$2&amp;$D$2="当月MW","-",SUMIFS(INDIRECT($B$2&amp;$C$2&amp;$D$2),INDIRECT(AA$5),AA$6,サマリ_メンバ!$R$7:$R$446,$E143,サマリ_メンバ!$O$7:$O$446,IF(ISBLANK($F143),"*",$F143)))</f>
        <v>0</v>
      </c>
      <c r="AB143" s="116"/>
    </row>
    <row r="144" spans="5:28" outlineLevel="1">
      <c r="E144" s="22" t="s">
        <v>372</v>
      </c>
      <c r="F144" s="131" t="s">
        <v>220</v>
      </c>
      <c r="G144" s="132" t="s">
        <v>310</v>
      </c>
      <c r="H144" s="136">
        <f t="shared" ca="1" si="21"/>
        <v>0</v>
      </c>
      <c r="I144" s="116"/>
      <c r="J144" s="111">
        <f ca="1">IF($C$2&amp;$D$2="当月MW","-",SUMIFS(INDIRECT($B$2&amp;$C$2&amp;$D$2),INDIRECT(J$5),J$6,サマリ_メンバ!$R$7:$R$446,$E144,サマリ_メンバ!$O$7:$O$446,IF(ISBLANK($F144),"*",$F144)))</f>
        <v>0</v>
      </c>
      <c r="K144" s="111">
        <f ca="1">IF($C$2&amp;$D$2="当月MW","-",SUMIFS(INDIRECT($B$2&amp;$C$2&amp;$D$2),INDIRECT(K$5),K$6,サマリ_メンバ!$R$7:$R$446,$E144,サマリ_メンバ!$O$7:$O$446,IF(ISBLANK($F144),"*",$F144)))</f>
        <v>0</v>
      </c>
      <c r="L144" s="111">
        <f ca="1">IF($C$2&amp;$D$2="当月MW","-",SUMIFS(INDIRECT($B$2&amp;$C$2&amp;$D$2),INDIRECT(L$5),L$6,サマリ_メンバ!$R$7:$R$446,$E144,サマリ_メンバ!$O$7:$O$446,IF(ISBLANK($F144),"*",$F144)))</f>
        <v>0</v>
      </c>
      <c r="M144" s="111">
        <f ca="1">IF($C$2&amp;$D$2="当月MW","-",SUMIFS(INDIRECT($B$2&amp;$C$2&amp;$D$2),INDIRECT(M$5),M$6,サマリ_メンバ!$R$7:$R$446,$E144,サマリ_メンバ!$O$7:$O$446,IF(ISBLANK($F144),"*",$F144)))</f>
        <v>0</v>
      </c>
      <c r="N144" s="116"/>
      <c r="O144" s="111">
        <f ca="1">IF($C$2&amp;$D$2="当月MW","-",SUMIFS(INDIRECT($B$2&amp;$C$2&amp;$D$2),INDIRECT(O$5),O$6,サマリ_メンバ!$R$7:$R$446,$E144,サマリ_メンバ!$O$7:$O$446,IF(ISBLANK($F144),"*",$F144)))</f>
        <v>0</v>
      </c>
      <c r="P144" s="111">
        <f ca="1">IF($C$2&amp;$D$2="当月MW","-",SUMIFS(INDIRECT($B$2&amp;$C$2&amp;$D$2),INDIRECT(P$5),P$6,サマリ_メンバ!$R$7:$R$446,$E144,サマリ_メンバ!$O$7:$O$446,IF(ISBLANK($F144),"*",$F144)))</f>
        <v>0</v>
      </c>
      <c r="Q144" s="111">
        <f ca="1">IF($C$2&amp;$D$2="当月MW","-",SUMIFS(INDIRECT($B$2&amp;$C$2&amp;$D$2),INDIRECT(Q$5),Q$6,サマリ_メンバ!$R$7:$R$446,$E144,サマリ_メンバ!$O$7:$O$446,IF(ISBLANK($F144),"*",$F144)))</f>
        <v>0</v>
      </c>
      <c r="R144" s="111">
        <f ca="1">IF($C$2&amp;$D$2="当月MW","-",SUMIFS(INDIRECT($B$2&amp;$C$2&amp;$D$2),INDIRECT(R$5),R$6,サマリ_メンバ!$R$7:$R$446,$E144,サマリ_メンバ!$O$7:$O$446,IF(ISBLANK($F144),"*",$F144)))</f>
        <v>0</v>
      </c>
      <c r="S144" s="111">
        <f ca="1">IF($C$2&amp;$D$2="当月MW","-",SUMIFS(INDIRECT($B$2&amp;$C$2&amp;$D$2),INDIRECT(S$5),S$6,サマリ_メンバ!$R$7:$R$446,$E144,サマリ_メンバ!$O$7:$O$446,IF(ISBLANK($F144),"*",$F144)))</f>
        <v>0</v>
      </c>
      <c r="T144" s="111">
        <f ca="1">IF($C$2&amp;$D$2="当月MW","-",SUMIFS(INDIRECT($B$2&amp;$C$2&amp;$D$2),INDIRECT(T$5),T$6,サマリ_メンバ!$R$7:$R$446,$E144,サマリ_メンバ!$O$7:$O$446,IF(ISBLANK($F144),"*",$F144)))</f>
        <v>0</v>
      </c>
      <c r="U144" s="111">
        <f ca="1">IF($C$2&amp;$D$2="当月MW","-",SUMIFS(INDIRECT($B$2&amp;$C$2&amp;$D$2),INDIRECT(U$5),U$6,サマリ_メンバ!$R$7:$R$446,$E144,サマリ_メンバ!$O$7:$O$446,IF(ISBLANK($F144),"*",$F144)))</f>
        <v>0</v>
      </c>
      <c r="V144" s="111">
        <f ca="1">IF($C$2&amp;$D$2="当月MW","-",SUMIFS(INDIRECT($B$2&amp;$C$2&amp;$D$2),INDIRECT(V$5),V$6,サマリ_メンバ!$R$7:$R$446,$E144,サマリ_メンバ!$O$7:$O$446,IF(ISBLANK($F144),"*",$F144)))</f>
        <v>0</v>
      </c>
      <c r="W144" s="111">
        <f ca="1">IF($C$2&amp;$D$2="当月MW","-",SUMIFS(INDIRECT($B$2&amp;$C$2&amp;$D$2),INDIRECT(W$5),W$6,サマリ_メンバ!$R$7:$R$446,$E144,サマリ_メンバ!$O$7:$O$446,IF(ISBLANK($F144),"*",$F144)))</f>
        <v>0</v>
      </c>
      <c r="X144" s="111">
        <f ca="1">IF($C$2&amp;$D$2="当月MW","-",SUMIFS(INDIRECT($B$2&amp;$C$2&amp;$D$2),INDIRECT(X$5),X$6,サマリ_メンバ!$R$7:$R$446,$E144,サマリ_メンバ!$O$7:$O$446,IF(ISBLANK($F144),"*",$F144)))</f>
        <v>0</v>
      </c>
      <c r="Y144" s="111">
        <f ca="1">IF($C$2&amp;$D$2="当月MW","-",SUMIFS(INDIRECT($B$2&amp;$C$2&amp;$D$2),INDIRECT(Y$5),Y$6,サマリ_メンバ!$R$7:$R$446,$E144,サマリ_メンバ!$O$7:$O$446,IF(ISBLANK($F144),"*",$F144)))</f>
        <v>0</v>
      </c>
      <c r="Z144" s="111">
        <f ca="1">IF($C$2&amp;$D$2="当月MW","-",SUMIFS(INDIRECT($B$2&amp;$C$2&amp;$D$2),INDIRECT(Z$5),Z$6,サマリ_メンバ!$R$7:$R$446,$E144,サマリ_メンバ!$O$7:$O$446,IF(ISBLANK($F144),"*",$F144)))</f>
        <v>0</v>
      </c>
      <c r="AA144" s="111">
        <f ca="1">IF($C$2&amp;$D$2="当月MW","-",SUMIFS(INDIRECT($B$2&amp;$C$2&amp;$D$2),INDIRECT(AA$5),AA$6,サマリ_メンバ!$R$7:$R$446,$E144,サマリ_メンバ!$O$7:$O$446,IF(ISBLANK($F144),"*",$F144)))</f>
        <v>0</v>
      </c>
      <c r="AB144" s="116"/>
    </row>
    <row r="145" spans="1:28" outlineLevel="1">
      <c r="E145" s="22" t="s">
        <v>260</v>
      </c>
      <c r="F145" s="131" t="s">
        <v>220</v>
      </c>
      <c r="G145" s="132" t="s">
        <v>310</v>
      </c>
      <c r="H145" s="136">
        <f t="shared" ca="1" si="21"/>
        <v>0</v>
      </c>
      <c r="I145" s="116"/>
      <c r="J145" s="111">
        <f ca="1">IF($C$2&amp;$D$2="当月MW","-",SUMIFS(INDIRECT($B$2&amp;$C$2&amp;$D$2),INDIRECT(J$5),J$6,サマリ_メンバ!$R$7:$R$446,$E145,サマリ_メンバ!$O$7:$O$446,IF(ISBLANK($F145),"*",$F145)))</f>
        <v>0</v>
      </c>
      <c r="K145" s="111">
        <f ca="1">IF($C$2&amp;$D$2="当月MW","-",SUMIFS(INDIRECT($B$2&amp;$C$2&amp;$D$2),INDIRECT(K$5),K$6,サマリ_メンバ!$R$7:$R$446,$E145,サマリ_メンバ!$O$7:$O$446,IF(ISBLANK($F145),"*",$F145)))</f>
        <v>0</v>
      </c>
      <c r="L145" s="111">
        <f ca="1">IF($C$2&amp;$D$2="当月MW","-",SUMIFS(INDIRECT($B$2&amp;$C$2&amp;$D$2),INDIRECT(L$5),L$6,サマリ_メンバ!$R$7:$R$446,$E145,サマリ_メンバ!$O$7:$O$446,IF(ISBLANK($F145),"*",$F145)))</f>
        <v>0</v>
      </c>
      <c r="M145" s="111">
        <f ca="1">IF($C$2&amp;$D$2="当月MW","-",SUMIFS(INDIRECT($B$2&amp;$C$2&amp;$D$2),INDIRECT(M$5),M$6,サマリ_メンバ!$R$7:$R$446,$E145,サマリ_メンバ!$O$7:$O$446,IF(ISBLANK($F145),"*",$F145)))</f>
        <v>0</v>
      </c>
      <c r="N145" s="116"/>
      <c r="O145" s="111">
        <f ca="1">IF($C$2&amp;$D$2="当月MW","-",SUMIFS(INDIRECT($B$2&amp;$C$2&amp;$D$2),INDIRECT(O$5),O$6,サマリ_メンバ!$R$7:$R$446,$E145,サマリ_メンバ!$O$7:$O$446,IF(ISBLANK($F145),"*",$F145)))</f>
        <v>0</v>
      </c>
      <c r="P145" s="111">
        <f ca="1">IF($C$2&amp;$D$2="当月MW","-",SUMIFS(INDIRECT($B$2&amp;$C$2&amp;$D$2),INDIRECT(P$5),P$6,サマリ_メンバ!$R$7:$R$446,$E145,サマリ_メンバ!$O$7:$O$446,IF(ISBLANK($F145),"*",$F145)))</f>
        <v>0</v>
      </c>
      <c r="Q145" s="111">
        <f ca="1">IF($C$2&amp;$D$2="当月MW","-",SUMIFS(INDIRECT($B$2&amp;$C$2&amp;$D$2),INDIRECT(Q$5),Q$6,サマリ_メンバ!$R$7:$R$446,$E145,サマリ_メンバ!$O$7:$O$446,IF(ISBLANK($F145),"*",$F145)))</f>
        <v>0</v>
      </c>
      <c r="R145" s="111">
        <f ca="1">IF($C$2&amp;$D$2="当月MW","-",SUMIFS(INDIRECT($B$2&amp;$C$2&amp;$D$2),INDIRECT(R$5),R$6,サマリ_メンバ!$R$7:$R$446,$E145,サマリ_メンバ!$O$7:$O$446,IF(ISBLANK($F145),"*",$F145)))</f>
        <v>0</v>
      </c>
      <c r="S145" s="111">
        <f ca="1">IF($C$2&amp;$D$2="当月MW","-",SUMIFS(INDIRECT($B$2&amp;$C$2&amp;$D$2),INDIRECT(S$5),S$6,サマリ_メンバ!$R$7:$R$446,$E145,サマリ_メンバ!$O$7:$O$446,IF(ISBLANK($F145),"*",$F145)))</f>
        <v>0</v>
      </c>
      <c r="T145" s="111">
        <f ca="1">IF($C$2&amp;$D$2="当月MW","-",SUMIFS(INDIRECT($B$2&amp;$C$2&amp;$D$2),INDIRECT(T$5),T$6,サマリ_メンバ!$R$7:$R$446,$E145,サマリ_メンバ!$O$7:$O$446,IF(ISBLANK($F145),"*",$F145)))</f>
        <v>0</v>
      </c>
      <c r="U145" s="111">
        <f ca="1">IF($C$2&amp;$D$2="当月MW","-",SUMIFS(INDIRECT($B$2&amp;$C$2&amp;$D$2),INDIRECT(U$5),U$6,サマリ_メンバ!$R$7:$R$446,$E145,サマリ_メンバ!$O$7:$O$446,IF(ISBLANK($F145),"*",$F145)))</f>
        <v>0</v>
      </c>
      <c r="V145" s="111">
        <f ca="1">IF($C$2&amp;$D$2="当月MW","-",SUMIFS(INDIRECT($B$2&amp;$C$2&amp;$D$2),INDIRECT(V$5),V$6,サマリ_メンバ!$R$7:$R$446,$E145,サマリ_メンバ!$O$7:$O$446,IF(ISBLANK($F145),"*",$F145)))</f>
        <v>0</v>
      </c>
      <c r="W145" s="111">
        <f ca="1">IF($C$2&amp;$D$2="当月MW","-",SUMIFS(INDIRECT($B$2&amp;$C$2&amp;$D$2),INDIRECT(W$5),W$6,サマリ_メンバ!$R$7:$R$446,$E145,サマリ_メンバ!$O$7:$O$446,IF(ISBLANK($F145),"*",$F145)))</f>
        <v>0</v>
      </c>
      <c r="X145" s="111">
        <f ca="1">IF($C$2&amp;$D$2="当月MW","-",SUMIFS(INDIRECT($B$2&amp;$C$2&amp;$D$2),INDIRECT(X$5),X$6,サマリ_メンバ!$R$7:$R$446,$E145,サマリ_メンバ!$O$7:$O$446,IF(ISBLANK($F145),"*",$F145)))</f>
        <v>0</v>
      </c>
      <c r="Y145" s="111">
        <f ca="1">IF($C$2&amp;$D$2="当月MW","-",SUMIFS(INDIRECT($B$2&amp;$C$2&amp;$D$2),INDIRECT(Y$5),Y$6,サマリ_メンバ!$R$7:$R$446,$E145,サマリ_メンバ!$O$7:$O$446,IF(ISBLANK($F145),"*",$F145)))</f>
        <v>0</v>
      </c>
      <c r="Z145" s="111">
        <f ca="1">IF($C$2&amp;$D$2="当月MW","-",SUMIFS(INDIRECT($B$2&amp;$C$2&amp;$D$2),INDIRECT(Z$5),Z$6,サマリ_メンバ!$R$7:$R$446,$E145,サマリ_メンバ!$O$7:$O$446,IF(ISBLANK($F145),"*",$F145)))</f>
        <v>0</v>
      </c>
      <c r="AA145" s="111">
        <f ca="1">IF($C$2&amp;$D$2="当月MW","-",SUMIFS(INDIRECT($B$2&amp;$C$2&amp;$D$2),INDIRECT(AA$5),AA$6,サマリ_メンバ!$R$7:$R$446,$E145,サマリ_メンバ!$O$7:$O$446,IF(ISBLANK($F145),"*",$F145)))</f>
        <v>0</v>
      </c>
      <c r="AB145" s="116"/>
    </row>
    <row r="146" spans="1:28" outlineLevel="1">
      <c r="E146" s="22" t="s">
        <v>253</v>
      </c>
      <c r="F146" s="131" t="s">
        <v>583</v>
      </c>
      <c r="G146" s="132" t="s">
        <v>607</v>
      </c>
      <c r="H146" s="136">
        <f t="shared" ca="1" si="21"/>
        <v>0</v>
      </c>
      <c r="I146" s="116"/>
      <c r="J146" s="111">
        <f ca="1">IF($C$2&amp;$D$2="当月MW","-",SUMIFS(INDIRECT($B$2&amp;$C$2&amp;$D$2),INDIRECT(J$5),J$6,サマリ_メンバ!$R$7:$R$446,$E146,サマリ_メンバ!$O$7:$O$446,IF(ISBLANK($F146),"*",$F146)))</f>
        <v>0</v>
      </c>
      <c r="K146" s="111">
        <f ca="1">IF($C$2&amp;$D$2="当月MW","-",SUMIFS(INDIRECT($B$2&amp;$C$2&amp;$D$2),INDIRECT(K$5),K$6,サマリ_メンバ!$R$7:$R$446,$E146,サマリ_メンバ!$O$7:$O$446,IF(ISBLANK($F146),"*",$F146)))</f>
        <v>0</v>
      </c>
      <c r="L146" s="111">
        <f ca="1">IF($C$2&amp;$D$2="当月MW","-",SUMIFS(INDIRECT($B$2&amp;$C$2&amp;$D$2),INDIRECT(L$5),L$6,サマリ_メンバ!$R$7:$R$446,$E146,サマリ_メンバ!$O$7:$O$446,IF(ISBLANK($F146),"*",$F146)))</f>
        <v>0</v>
      </c>
      <c r="M146" s="111">
        <f ca="1">IF($C$2&amp;$D$2="当月MW","-",SUMIFS(INDIRECT($B$2&amp;$C$2&amp;$D$2),INDIRECT(M$5),M$6,サマリ_メンバ!$R$7:$R$446,$E146,サマリ_メンバ!$O$7:$O$446,IF(ISBLANK($F146),"*",$F146)))</f>
        <v>0</v>
      </c>
      <c r="N146" s="116"/>
      <c r="O146" s="111">
        <f ca="1">IF($C$2&amp;$D$2="当月MW","-",SUMIFS(INDIRECT($B$2&amp;$C$2&amp;$D$2),INDIRECT(O$5),O$6,サマリ_メンバ!$R$7:$R$446,$E146,サマリ_メンバ!$O$7:$O$446,IF(ISBLANK($F146),"*",$F146)))</f>
        <v>0</v>
      </c>
      <c r="P146" s="111">
        <f ca="1">IF($C$2&amp;$D$2="当月MW","-",SUMIFS(INDIRECT($B$2&amp;$C$2&amp;$D$2),INDIRECT(P$5),P$6,サマリ_メンバ!$R$7:$R$446,$E146,サマリ_メンバ!$O$7:$O$446,IF(ISBLANK($F146),"*",$F146)))</f>
        <v>0</v>
      </c>
      <c r="Q146" s="111">
        <f ca="1">IF($C$2&amp;$D$2="当月MW","-",SUMIFS(INDIRECT($B$2&amp;$C$2&amp;$D$2),INDIRECT(Q$5),Q$6,サマリ_メンバ!$R$7:$R$446,$E146,サマリ_メンバ!$O$7:$O$446,IF(ISBLANK($F146),"*",$F146)))</f>
        <v>0</v>
      </c>
      <c r="R146" s="111">
        <f ca="1">IF($C$2&amp;$D$2="当月MW","-",SUMIFS(INDIRECT($B$2&amp;$C$2&amp;$D$2),INDIRECT(R$5),R$6,サマリ_メンバ!$R$7:$R$446,$E146,サマリ_メンバ!$O$7:$O$446,IF(ISBLANK($F146),"*",$F146)))</f>
        <v>0</v>
      </c>
      <c r="S146" s="111">
        <f ca="1">IF($C$2&amp;$D$2="当月MW","-",SUMIFS(INDIRECT($B$2&amp;$C$2&amp;$D$2),INDIRECT(S$5),S$6,サマリ_メンバ!$R$7:$R$446,$E146,サマリ_メンバ!$O$7:$O$446,IF(ISBLANK($F146),"*",$F146)))</f>
        <v>0</v>
      </c>
      <c r="T146" s="111">
        <f ca="1">IF($C$2&amp;$D$2="当月MW","-",SUMIFS(INDIRECT($B$2&amp;$C$2&amp;$D$2),INDIRECT(T$5),T$6,サマリ_メンバ!$R$7:$R$446,$E146,サマリ_メンバ!$O$7:$O$446,IF(ISBLANK($F146),"*",$F146)))</f>
        <v>0</v>
      </c>
      <c r="U146" s="111">
        <f ca="1">IF($C$2&amp;$D$2="当月MW","-",SUMIFS(INDIRECT($B$2&amp;$C$2&amp;$D$2),INDIRECT(U$5),U$6,サマリ_メンバ!$R$7:$R$446,$E146,サマリ_メンバ!$O$7:$O$446,IF(ISBLANK($F146),"*",$F146)))</f>
        <v>0</v>
      </c>
      <c r="V146" s="111">
        <f ca="1">IF($C$2&amp;$D$2="当月MW","-",SUMIFS(INDIRECT($B$2&amp;$C$2&amp;$D$2),INDIRECT(V$5),V$6,サマリ_メンバ!$R$7:$R$446,$E146,サマリ_メンバ!$O$7:$O$446,IF(ISBLANK($F146),"*",$F146)))</f>
        <v>0</v>
      </c>
      <c r="W146" s="111">
        <f ca="1">IF($C$2&amp;$D$2="当月MW","-",SUMIFS(INDIRECT($B$2&amp;$C$2&amp;$D$2),INDIRECT(W$5),W$6,サマリ_メンバ!$R$7:$R$446,$E146,サマリ_メンバ!$O$7:$O$446,IF(ISBLANK($F146),"*",$F146)))</f>
        <v>0</v>
      </c>
      <c r="X146" s="111">
        <f ca="1">IF($C$2&amp;$D$2="当月MW","-",SUMIFS(INDIRECT($B$2&amp;$C$2&amp;$D$2),INDIRECT(X$5),X$6,サマリ_メンバ!$R$7:$R$446,$E146,サマリ_メンバ!$O$7:$O$446,IF(ISBLANK($F146),"*",$F146)))</f>
        <v>0</v>
      </c>
      <c r="Y146" s="111">
        <f ca="1">IF($C$2&amp;$D$2="当月MW","-",SUMIFS(INDIRECT($B$2&amp;$C$2&amp;$D$2),INDIRECT(Y$5),Y$6,サマリ_メンバ!$R$7:$R$446,$E146,サマリ_メンバ!$O$7:$O$446,IF(ISBLANK($F146),"*",$F146)))</f>
        <v>0</v>
      </c>
      <c r="Z146" s="111">
        <f ca="1">IF($C$2&amp;$D$2="当月MW","-",SUMIFS(INDIRECT($B$2&amp;$C$2&amp;$D$2),INDIRECT(Z$5),Z$6,サマリ_メンバ!$R$7:$R$446,$E146,サマリ_メンバ!$O$7:$O$446,IF(ISBLANK($F146),"*",$F146)))</f>
        <v>0</v>
      </c>
      <c r="AA146" s="111">
        <f ca="1">IF($C$2&amp;$D$2="当月MW","-",SUMIFS(INDIRECT($B$2&amp;$C$2&amp;$D$2),INDIRECT(AA$5),AA$6,サマリ_メンバ!$R$7:$R$446,$E146,サマリ_メンバ!$O$7:$O$446,IF(ISBLANK($F146),"*",$F146)))</f>
        <v>0</v>
      </c>
      <c r="AB146" s="116"/>
    </row>
    <row r="147" spans="1:28" outlineLevel="1">
      <c r="E147" s="22" t="s">
        <v>254</v>
      </c>
      <c r="F147" s="131" t="s">
        <v>583</v>
      </c>
      <c r="G147" s="132" t="s">
        <v>607</v>
      </c>
      <c r="H147" s="136">
        <f t="shared" ca="1" si="21"/>
        <v>0</v>
      </c>
      <c r="I147" s="116"/>
      <c r="J147" s="111">
        <f ca="1">IF($C$2&amp;$D$2="当月MW","-",SUMIFS(INDIRECT($B$2&amp;$C$2&amp;$D$2),INDIRECT(J$5),J$6,サマリ_メンバ!$R$7:$R$446,$E147,サマリ_メンバ!$O$7:$O$446,IF(ISBLANK($F147),"*",$F147)))</f>
        <v>0</v>
      </c>
      <c r="K147" s="111">
        <f ca="1">IF($C$2&amp;$D$2="当月MW","-",SUMIFS(INDIRECT($B$2&amp;$C$2&amp;$D$2),INDIRECT(K$5),K$6,サマリ_メンバ!$R$7:$R$446,$E147,サマリ_メンバ!$O$7:$O$446,IF(ISBLANK($F147),"*",$F147)))</f>
        <v>0</v>
      </c>
      <c r="L147" s="111">
        <f ca="1">IF($C$2&amp;$D$2="当月MW","-",SUMIFS(INDIRECT($B$2&amp;$C$2&amp;$D$2),INDIRECT(L$5),L$6,サマリ_メンバ!$R$7:$R$446,$E147,サマリ_メンバ!$O$7:$O$446,IF(ISBLANK($F147),"*",$F147)))</f>
        <v>0</v>
      </c>
      <c r="M147" s="111">
        <f ca="1">IF($C$2&amp;$D$2="当月MW","-",SUMIFS(INDIRECT($B$2&amp;$C$2&amp;$D$2),INDIRECT(M$5),M$6,サマリ_メンバ!$R$7:$R$446,$E147,サマリ_メンバ!$O$7:$O$446,IF(ISBLANK($F147),"*",$F147)))</f>
        <v>0</v>
      </c>
      <c r="N147" s="116"/>
      <c r="O147" s="111">
        <f ca="1">IF($C$2&amp;$D$2="当月MW","-",SUMIFS(INDIRECT($B$2&amp;$C$2&amp;$D$2),INDIRECT(O$5),O$6,サマリ_メンバ!$R$7:$R$446,$E147,サマリ_メンバ!$O$7:$O$446,IF(ISBLANK($F147),"*",$F147)))</f>
        <v>0</v>
      </c>
      <c r="P147" s="111">
        <f ca="1">IF($C$2&amp;$D$2="当月MW","-",SUMIFS(INDIRECT($B$2&amp;$C$2&amp;$D$2),INDIRECT(P$5),P$6,サマリ_メンバ!$R$7:$R$446,$E147,サマリ_メンバ!$O$7:$O$446,IF(ISBLANK($F147),"*",$F147)))</f>
        <v>0</v>
      </c>
      <c r="Q147" s="111">
        <f ca="1">IF($C$2&amp;$D$2="当月MW","-",SUMIFS(INDIRECT($B$2&amp;$C$2&amp;$D$2),INDIRECT(Q$5),Q$6,サマリ_メンバ!$R$7:$R$446,$E147,サマリ_メンバ!$O$7:$O$446,IF(ISBLANK($F147),"*",$F147)))</f>
        <v>0</v>
      </c>
      <c r="R147" s="111">
        <f ca="1">IF($C$2&amp;$D$2="当月MW","-",SUMIFS(INDIRECT($B$2&amp;$C$2&amp;$D$2),INDIRECT(R$5),R$6,サマリ_メンバ!$R$7:$R$446,$E147,サマリ_メンバ!$O$7:$O$446,IF(ISBLANK($F147),"*",$F147)))</f>
        <v>0</v>
      </c>
      <c r="S147" s="111">
        <f ca="1">IF($C$2&amp;$D$2="当月MW","-",SUMIFS(INDIRECT($B$2&amp;$C$2&amp;$D$2),INDIRECT(S$5),S$6,サマリ_メンバ!$R$7:$R$446,$E147,サマリ_メンバ!$O$7:$O$446,IF(ISBLANK($F147),"*",$F147)))</f>
        <v>0</v>
      </c>
      <c r="T147" s="111">
        <f ca="1">IF($C$2&amp;$D$2="当月MW","-",SUMIFS(INDIRECT($B$2&amp;$C$2&amp;$D$2),INDIRECT(T$5),T$6,サマリ_メンバ!$R$7:$R$446,$E147,サマリ_メンバ!$O$7:$O$446,IF(ISBLANK($F147),"*",$F147)))</f>
        <v>0</v>
      </c>
      <c r="U147" s="111">
        <f ca="1">IF($C$2&amp;$D$2="当月MW","-",SUMIFS(INDIRECT($B$2&amp;$C$2&amp;$D$2),INDIRECT(U$5),U$6,サマリ_メンバ!$R$7:$R$446,$E147,サマリ_メンバ!$O$7:$O$446,IF(ISBLANK($F147),"*",$F147)))</f>
        <v>0</v>
      </c>
      <c r="V147" s="111">
        <f ca="1">IF($C$2&amp;$D$2="当月MW","-",SUMIFS(INDIRECT($B$2&amp;$C$2&amp;$D$2),INDIRECT(V$5),V$6,サマリ_メンバ!$R$7:$R$446,$E147,サマリ_メンバ!$O$7:$O$446,IF(ISBLANK($F147),"*",$F147)))</f>
        <v>0</v>
      </c>
      <c r="W147" s="111">
        <f ca="1">IF($C$2&amp;$D$2="当月MW","-",SUMIFS(INDIRECT($B$2&amp;$C$2&amp;$D$2),INDIRECT(W$5),W$6,サマリ_メンバ!$R$7:$R$446,$E147,サマリ_メンバ!$O$7:$O$446,IF(ISBLANK($F147),"*",$F147)))</f>
        <v>0</v>
      </c>
      <c r="X147" s="111">
        <f ca="1">IF($C$2&amp;$D$2="当月MW","-",SUMIFS(INDIRECT($B$2&amp;$C$2&amp;$D$2),INDIRECT(X$5),X$6,サマリ_メンバ!$R$7:$R$446,$E147,サマリ_メンバ!$O$7:$O$446,IF(ISBLANK($F147),"*",$F147)))</f>
        <v>0</v>
      </c>
      <c r="Y147" s="111">
        <f ca="1">IF($C$2&amp;$D$2="当月MW","-",SUMIFS(INDIRECT($B$2&amp;$C$2&amp;$D$2),INDIRECT(Y$5),Y$6,サマリ_メンバ!$R$7:$R$446,$E147,サマリ_メンバ!$O$7:$O$446,IF(ISBLANK($F147),"*",$F147)))</f>
        <v>0</v>
      </c>
      <c r="Z147" s="111">
        <f ca="1">IF($C$2&amp;$D$2="当月MW","-",SUMIFS(INDIRECT($B$2&amp;$C$2&amp;$D$2),INDIRECT(Z$5),Z$6,サマリ_メンバ!$R$7:$R$446,$E147,サマリ_メンバ!$O$7:$O$446,IF(ISBLANK($F147),"*",$F147)))</f>
        <v>0</v>
      </c>
      <c r="AA147" s="111">
        <f ca="1">IF($C$2&amp;$D$2="当月MW","-",SUMIFS(INDIRECT($B$2&amp;$C$2&amp;$D$2),INDIRECT(AA$5),AA$6,サマリ_メンバ!$R$7:$R$446,$E147,サマリ_メンバ!$O$7:$O$446,IF(ISBLANK($F147),"*",$F147)))</f>
        <v>0</v>
      </c>
      <c r="AB147" s="116"/>
    </row>
    <row r="148" spans="1:28" outlineLevel="1">
      <c r="E148" s="22" t="s">
        <v>255</v>
      </c>
      <c r="F148" s="131" t="s">
        <v>583</v>
      </c>
      <c r="G148" s="132" t="s">
        <v>607</v>
      </c>
      <c r="H148" s="136">
        <f t="shared" ca="1" si="21"/>
        <v>0</v>
      </c>
      <c r="I148" s="116"/>
      <c r="J148" s="111">
        <f ca="1">IF($C$2&amp;$D$2="当月MW","-",SUMIFS(INDIRECT($B$2&amp;$C$2&amp;$D$2),INDIRECT(J$5),J$6,サマリ_メンバ!$R$7:$R$446,$E148,サマリ_メンバ!$O$7:$O$446,IF(ISBLANK($F148),"*",$F148)))</f>
        <v>0</v>
      </c>
      <c r="K148" s="111">
        <f ca="1">IF($C$2&amp;$D$2="当月MW","-",SUMIFS(INDIRECT($B$2&amp;$C$2&amp;$D$2),INDIRECT(K$5),K$6,サマリ_メンバ!$R$7:$R$446,$E148,サマリ_メンバ!$O$7:$O$446,IF(ISBLANK($F148),"*",$F148)))</f>
        <v>0</v>
      </c>
      <c r="L148" s="111">
        <f ca="1">IF($C$2&amp;$D$2="当月MW","-",SUMIFS(INDIRECT($B$2&amp;$C$2&amp;$D$2),INDIRECT(L$5),L$6,サマリ_メンバ!$R$7:$R$446,$E148,サマリ_メンバ!$O$7:$O$446,IF(ISBLANK($F148),"*",$F148)))</f>
        <v>0</v>
      </c>
      <c r="M148" s="111">
        <f ca="1">IF($C$2&amp;$D$2="当月MW","-",SUMIFS(INDIRECT($B$2&amp;$C$2&amp;$D$2),INDIRECT(M$5),M$6,サマリ_メンバ!$R$7:$R$446,$E148,サマリ_メンバ!$O$7:$O$446,IF(ISBLANK($F148),"*",$F148)))</f>
        <v>0</v>
      </c>
      <c r="N148" s="116"/>
      <c r="O148" s="111">
        <f ca="1">IF($C$2&amp;$D$2="当月MW","-",SUMIFS(INDIRECT($B$2&amp;$C$2&amp;$D$2),INDIRECT(O$5),O$6,サマリ_メンバ!$R$7:$R$446,$E148,サマリ_メンバ!$O$7:$O$446,IF(ISBLANK($F148),"*",$F148)))</f>
        <v>0</v>
      </c>
      <c r="P148" s="111">
        <f ca="1">IF($C$2&amp;$D$2="当月MW","-",SUMIFS(INDIRECT($B$2&amp;$C$2&amp;$D$2),INDIRECT(P$5),P$6,サマリ_メンバ!$R$7:$R$446,$E148,サマリ_メンバ!$O$7:$O$446,IF(ISBLANK($F148),"*",$F148)))</f>
        <v>0</v>
      </c>
      <c r="Q148" s="111">
        <f ca="1">IF($C$2&amp;$D$2="当月MW","-",SUMIFS(INDIRECT($B$2&amp;$C$2&amp;$D$2),INDIRECT(Q$5),Q$6,サマリ_メンバ!$R$7:$R$446,$E148,サマリ_メンバ!$O$7:$O$446,IF(ISBLANK($F148),"*",$F148)))</f>
        <v>0</v>
      </c>
      <c r="R148" s="111">
        <f ca="1">IF($C$2&amp;$D$2="当月MW","-",SUMIFS(INDIRECT($B$2&amp;$C$2&amp;$D$2),INDIRECT(R$5),R$6,サマリ_メンバ!$R$7:$R$446,$E148,サマリ_メンバ!$O$7:$O$446,IF(ISBLANK($F148),"*",$F148)))</f>
        <v>0</v>
      </c>
      <c r="S148" s="111">
        <f ca="1">IF($C$2&amp;$D$2="当月MW","-",SUMIFS(INDIRECT($B$2&amp;$C$2&amp;$D$2),INDIRECT(S$5),S$6,サマリ_メンバ!$R$7:$R$446,$E148,サマリ_メンバ!$O$7:$O$446,IF(ISBLANK($F148),"*",$F148)))</f>
        <v>0</v>
      </c>
      <c r="T148" s="111">
        <f ca="1">IF($C$2&amp;$D$2="当月MW","-",SUMIFS(INDIRECT($B$2&amp;$C$2&amp;$D$2),INDIRECT(T$5),T$6,サマリ_メンバ!$R$7:$R$446,$E148,サマリ_メンバ!$O$7:$O$446,IF(ISBLANK($F148),"*",$F148)))</f>
        <v>0</v>
      </c>
      <c r="U148" s="111">
        <f ca="1">IF($C$2&amp;$D$2="当月MW","-",SUMIFS(INDIRECT($B$2&amp;$C$2&amp;$D$2),INDIRECT(U$5),U$6,サマリ_メンバ!$R$7:$R$446,$E148,サマリ_メンバ!$O$7:$O$446,IF(ISBLANK($F148),"*",$F148)))</f>
        <v>0</v>
      </c>
      <c r="V148" s="111">
        <f ca="1">IF($C$2&amp;$D$2="当月MW","-",SUMIFS(INDIRECT($B$2&amp;$C$2&amp;$D$2),INDIRECT(V$5),V$6,サマリ_メンバ!$R$7:$R$446,$E148,サマリ_メンバ!$O$7:$O$446,IF(ISBLANK($F148),"*",$F148)))</f>
        <v>0</v>
      </c>
      <c r="W148" s="111">
        <f ca="1">IF($C$2&amp;$D$2="当月MW","-",SUMIFS(INDIRECT($B$2&amp;$C$2&amp;$D$2),INDIRECT(W$5),W$6,サマリ_メンバ!$R$7:$R$446,$E148,サマリ_メンバ!$O$7:$O$446,IF(ISBLANK($F148),"*",$F148)))</f>
        <v>0</v>
      </c>
      <c r="X148" s="111">
        <f ca="1">IF($C$2&amp;$D$2="当月MW","-",SUMIFS(INDIRECT($B$2&amp;$C$2&amp;$D$2),INDIRECT(X$5),X$6,サマリ_メンバ!$R$7:$R$446,$E148,サマリ_メンバ!$O$7:$O$446,IF(ISBLANK($F148),"*",$F148)))</f>
        <v>0</v>
      </c>
      <c r="Y148" s="111">
        <f ca="1">IF($C$2&amp;$D$2="当月MW","-",SUMIFS(INDIRECT($B$2&amp;$C$2&amp;$D$2),INDIRECT(Y$5),Y$6,サマリ_メンバ!$R$7:$R$446,$E148,サマリ_メンバ!$O$7:$O$446,IF(ISBLANK($F148),"*",$F148)))</f>
        <v>0</v>
      </c>
      <c r="Z148" s="111">
        <f ca="1">IF($C$2&amp;$D$2="当月MW","-",SUMIFS(INDIRECT($B$2&amp;$C$2&amp;$D$2),INDIRECT(Z$5),Z$6,サマリ_メンバ!$R$7:$R$446,$E148,サマリ_メンバ!$O$7:$O$446,IF(ISBLANK($F148),"*",$F148)))</f>
        <v>0</v>
      </c>
      <c r="AA148" s="111">
        <f ca="1">IF($C$2&amp;$D$2="当月MW","-",SUMIFS(INDIRECT($B$2&amp;$C$2&amp;$D$2),INDIRECT(AA$5),AA$6,サマリ_メンバ!$R$7:$R$446,$E148,サマリ_メンバ!$O$7:$O$446,IF(ISBLANK($F148),"*",$F148)))</f>
        <v>0</v>
      </c>
      <c r="AB148" s="116"/>
    </row>
    <row r="149" spans="1:28" outlineLevel="1">
      <c r="E149" s="22" t="s">
        <v>256</v>
      </c>
      <c r="F149" s="131" t="s">
        <v>583</v>
      </c>
      <c r="G149" s="132" t="s">
        <v>607</v>
      </c>
      <c r="H149" s="136">
        <f t="shared" ca="1" si="21"/>
        <v>0</v>
      </c>
      <c r="I149" s="116"/>
      <c r="J149" s="111">
        <f ca="1">IF($C$2&amp;$D$2="当月MW","-",SUMIFS(INDIRECT($B$2&amp;$C$2&amp;$D$2),INDIRECT(J$5),J$6,サマリ_メンバ!$R$7:$R$446,$E149,サマリ_メンバ!$O$7:$O$446,IF(ISBLANK($F149),"*",$F149)))</f>
        <v>0</v>
      </c>
      <c r="K149" s="111">
        <f ca="1">IF($C$2&amp;$D$2="当月MW","-",SUMIFS(INDIRECT($B$2&amp;$C$2&amp;$D$2),INDIRECT(K$5),K$6,サマリ_メンバ!$R$7:$R$446,$E149,サマリ_メンバ!$O$7:$O$446,IF(ISBLANK($F149),"*",$F149)))</f>
        <v>0</v>
      </c>
      <c r="L149" s="111">
        <f ca="1">IF($C$2&amp;$D$2="当月MW","-",SUMIFS(INDIRECT($B$2&amp;$C$2&amp;$D$2),INDIRECT(L$5),L$6,サマリ_メンバ!$R$7:$R$446,$E149,サマリ_メンバ!$O$7:$O$446,IF(ISBLANK($F149),"*",$F149)))</f>
        <v>0</v>
      </c>
      <c r="M149" s="111">
        <f ca="1">IF($C$2&amp;$D$2="当月MW","-",SUMIFS(INDIRECT($B$2&amp;$C$2&amp;$D$2),INDIRECT(M$5),M$6,サマリ_メンバ!$R$7:$R$446,$E149,サマリ_メンバ!$O$7:$O$446,IF(ISBLANK($F149),"*",$F149)))</f>
        <v>0</v>
      </c>
      <c r="N149" s="116"/>
      <c r="O149" s="111">
        <f ca="1">IF($C$2&amp;$D$2="当月MW","-",SUMIFS(INDIRECT($B$2&amp;$C$2&amp;$D$2),INDIRECT(O$5),O$6,サマリ_メンバ!$R$7:$R$446,$E149,サマリ_メンバ!$O$7:$O$446,IF(ISBLANK($F149),"*",$F149)))</f>
        <v>0</v>
      </c>
      <c r="P149" s="111">
        <f ca="1">IF($C$2&amp;$D$2="当月MW","-",SUMIFS(INDIRECT($B$2&amp;$C$2&amp;$D$2),INDIRECT(P$5),P$6,サマリ_メンバ!$R$7:$R$446,$E149,サマリ_メンバ!$O$7:$O$446,IF(ISBLANK($F149),"*",$F149)))</f>
        <v>0</v>
      </c>
      <c r="Q149" s="111">
        <f ca="1">IF($C$2&amp;$D$2="当月MW","-",SUMIFS(INDIRECT($B$2&amp;$C$2&amp;$D$2),INDIRECT(Q$5),Q$6,サマリ_メンバ!$R$7:$R$446,$E149,サマリ_メンバ!$O$7:$O$446,IF(ISBLANK($F149),"*",$F149)))</f>
        <v>0</v>
      </c>
      <c r="R149" s="111">
        <f ca="1">IF($C$2&amp;$D$2="当月MW","-",SUMIFS(INDIRECT($B$2&amp;$C$2&amp;$D$2),INDIRECT(R$5),R$6,サマリ_メンバ!$R$7:$R$446,$E149,サマリ_メンバ!$O$7:$O$446,IF(ISBLANK($F149),"*",$F149)))</f>
        <v>0</v>
      </c>
      <c r="S149" s="111">
        <f ca="1">IF($C$2&amp;$D$2="当月MW","-",SUMIFS(INDIRECT($B$2&amp;$C$2&amp;$D$2),INDIRECT(S$5),S$6,サマリ_メンバ!$R$7:$R$446,$E149,サマリ_メンバ!$O$7:$O$446,IF(ISBLANK($F149),"*",$F149)))</f>
        <v>0</v>
      </c>
      <c r="T149" s="111">
        <f ca="1">IF($C$2&amp;$D$2="当月MW","-",SUMIFS(INDIRECT($B$2&amp;$C$2&amp;$D$2),INDIRECT(T$5),T$6,サマリ_メンバ!$R$7:$R$446,$E149,サマリ_メンバ!$O$7:$O$446,IF(ISBLANK($F149),"*",$F149)))</f>
        <v>0</v>
      </c>
      <c r="U149" s="111">
        <f ca="1">IF($C$2&amp;$D$2="当月MW","-",SUMIFS(INDIRECT($B$2&amp;$C$2&amp;$D$2),INDIRECT(U$5),U$6,サマリ_メンバ!$R$7:$R$446,$E149,サマリ_メンバ!$O$7:$O$446,IF(ISBLANK($F149),"*",$F149)))</f>
        <v>0</v>
      </c>
      <c r="V149" s="111">
        <f ca="1">IF($C$2&amp;$D$2="当月MW","-",SUMIFS(INDIRECT($B$2&amp;$C$2&amp;$D$2),INDIRECT(V$5),V$6,サマリ_メンバ!$R$7:$R$446,$E149,サマリ_メンバ!$O$7:$O$446,IF(ISBLANK($F149),"*",$F149)))</f>
        <v>0</v>
      </c>
      <c r="W149" s="111">
        <f ca="1">IF($C$2&amp;$D$2="当月MW","-",SUMIFS(INDIRECT($B$2&amp;$C$2&amp;$D$2),INDIRECT(W$5),W$6,サマリ_メンバ!$R$7:$R$446,$E149,サマリ_メンバ!$O$7:$O$446,IF(ISBLANK($F149),"*",$F149)))</f>
        <v>0</v>
      </c>
      <c r="X149" s="111">
        <f ca="1">IF($C$2&amp;$D$2="当月MW","-",SUMIFS(INDIRECT($B$2&amp;$C$2&amp;$D$2),INDIRECT(X$5),X$6,サマリ_メンバ!$R$7:$R$446,$E149,サマリ_メンバ!$O$7:$O$446,IF(ISBLANK($F149),"*",$F149)))</f>
        <v>0</v>
      </c>
      <c r="Y149" s="111">
        <f ca="1">IF($C$2&amp;$D$2="当月MW","-",SUMIFS(INDIRECT($B$2&amp;$C$2&amp;$D$2),INDIRECT(Y$5),Y$6,サマリ_メンバ!$R$7:$R$446,$E149,サマリ_メンバ!$O$7:$O$446,IF(ISBLANK($F149),"*",$F149)))</f>
        <v>0</v>
      </c>
      <c r="Z149" s="111">
        <f ca="1">IF($C$2&amp;$D$2="当月MW","-",SUMIFS(INDIRECT($B$2&amp;$C$2&amp;$D$2),INDIRECT(Z$5),Z$6,サマリ_メンバ!$R$7:$R$446,$E149,サマリ_メンバ!$O$7:$O$446,IF(ISBLANK($F149),"*",$F149)))</f>
        <v>0</v>
      </c>
      <c r="AA149" s="111">
        <f ca="1">IF($C$2&amp;$D$2="当月MW","-",SUMIFS(INDIRECT($B$2&amp;$C$2&amp;$D$2),INDIRECT(AA$5),AA$6,サマリ_メンバ!$R$7:$R$446,$E149,サマリ_メンバ!$O$7:$O$446,IF(ISBLANK($F149),"*",$F149)))</f>
        <v>0</v>
      </c>
      <c r="AB149" s="116"/>
    </row>
    <row r="150" spans="1:28" outlineLevel="1">
      <c r="E150" s="22" t="s">
        <v>257</v>
      </c>
      <c r="F150" s="131" t="s">
        <v>583</v>
      </c>
      <c r="G150" s="132" t="s">
        <v>473</v>
      </c>
      <c r="H150" s="136">
        <f t="shared" ca="1" si="21"/>
        <v>0</v>
      </c>
      <c r="I150" s="116"/>
      <c r="J150" s="111">
        <f ca="1">IF($C$2&amp;$D$2="当月MW","-",SUMIFS(INDIRECT($B$2&amp;$C$2&amp;$D$2),INDIRECT(J$5),J$6,サマリ_メンバ!$R$7:$R$446,$E150,サマリ_メンバ!$O$7:$O$446,IF(ISBLANK($F150),"*",$F150)))</f>
        <v>0</v>
      </c>
      <c r="K150" s="111">
        <f ca="1">IF($C$2&amp;$D$2="当月MW","-",SUMIFS(INDIRECT($B$2&amp;$C$2&amp;$D$2),INDIRECT(K$5),K$6,サマリ_メンバ!$R$7:$R$446,$E150,サマリ_メンバ!$O$7:$O$446,IF(ISBLANK($F150),"*",$F150)))</f>
        <v>0</v>
      </c>
      <c r="L150" s="111">
        <f ca="1">IF($C$2&amp;$D$2="当月MW","-",SUMIFS(INDIRECT($B$2&amp;$C$2&amp;$D$2),INDIRECT(L$5),L$6,サマリ_メンバ!$R$7:$R$446,$E150,サマリ_メンバ!$O$7:$O$446,IF(ISBLANK($F150),"*",$F150)))</f>
        <v>0</v>
      </c>
      <c r="M150" s="111">
        <f ca="1">IF($C$2&amp;$D$2="当月MW","-",SUMIFS(INDIRECT($B$2&amp;$C$2&amp;$D$2),INDIRECT(M$5),M$6,サマリ_メンバ!$R$7:$R$446,$E150,サマリ_メンバ!$O$7:$O$446,IF(ISBLANK($F150),"*",$F150)))</f>
        <v>0</v>
      </c>
      <c r="N150" s="116"/>
      <c r="O150" s="111">
        <f ca="1">IF($C$2&amp;$D$2="当月MW","-",SUMIFS(INDIRECT($B$2&amp;$C$2&amp;$D$2),INDIRECT(O$5),O$6,サマリ_メンバ!$R$7:$R$446,$E150,サマリ_メンバ!$O$7:$O$446,IF(ISBLANK($F150),"*",$F150)))</f>
        <v>0</v>
      </c>
      <c r="P150" s="111">
        <f ca="1">IF($C$2&amp;$D$2="当月MW","-",SUMIFS(INDIRECT($B$2&amp;$C$2&amp;$D$2),INDIRECT(P$5),P$6,サマリ_メンバ!$R$7:$R$446,$E150,サマリ_メンバ!$O$7:$O$446,IF(ISBLANK($F150),"*",$F150)))</f>
        <v>0</v>
      </c>
      <c r="Q150" s="111">
        <f ca="1">IF($C$2&amp;$D$2="当月MW","-",SUMIFS(INDIRECT($B$2&amp;$C$2&amp;$D$2),INDIRECT(Q$5),Q$6,サマリ_メンバ!$R$7:$R$446,$E150,サマリ_メンバ!$O$7:$O$446,IF(ISBLANK($F150),"*",$F150)))</f>
        <v>0</v>
      </c>
      <c r="R150" s="111">
        <f ca="1">IF($C$2&amp;$D$2="当月MW","-",SUMIFS(INDIRECT($B$2&amp;$C$2&amp;$D$2),INDIRECT(R$5),R$6,サマリ_メンバ!$R$7:$R$446,$E150,サマリ_メンバ!$O$7:$O$446,IF(ISBLANK($F150),"*",$F150)))</f>
        <v>0</v>
      </c>
      <c r="S150" s="111">
        <f ca="1">IF($C$2&amp;$D$2="当月MW","-",SUMIFS(INDIRECT($B$2&amp;$C$2&amp;$D$2),INDIRECT(S$5),S$6,サマリ_メンバ!$R$7:$R$446,$E150,サマリ_メンバ!$O$7:$O$446,IF(ISBLANK($F150),"*",$F150)))</f>
        <v>0</v>
      </c>
      <c r="T150" s="111">
        <f ca="1">IF($C$2&amp;$D$2="当月MW","-",SUMIFS(INDIRECT($B$2&amp;$C$2&amp;$D$2),INDIRECT(T$5),T$6,サマリ_メンバ!$R$7:$R$446,$E150,サマリ_メンバ!$O$7:$O$446,IF(ISBLANK($F150),"*",$F150)))</f>
        <v>0</v>
      </c>
      <c r="U150" s="111">
        <f ca="1">IF($C$2&amp;$D$2="当月MW","-",SUMIFS(INDIRECT($B$2&amp;$C$2&amp;$D$2),INDIRECT(U$5),U$6,サマリ_メンバ!$R$7:$R$446,$E150,サマリ_メンバ!$O$7:$O$446,IF(ISBLANK($F150),"*",$F150)))</f>
        <v>0</v>
      </c>
      <c r="V150" s="111">
        <f ca="1">IF($C$2&amp;$D$2="当月MW","-",SUMIFS(INDIRECT($B$2&amp;$C$2&amp;$D$2),INDIRECT(V$5),V$6,サマリ_メンバ!$R$7:$R$446,$E150,サマリ_メンバ!$O$7:$O$446,IF(ISBLANK($F150),"*",$F150)))</f>
        <v>0</v>
      </c>
      <c r="W150" s="111">
        <f ca="1">IF($C$2&amp;$D$2="当月MW","-",SUMIFS(INDIRECT($B$2&amp;$C$2&amp;$D$2),INDIRECT(W$5),W$6,サマリ_メンバ!$R$7:$R$446,$E150,サマリ_メンバ!$O$7:$O$446,IF(ISBLANK($F150),"*",$F150)))</f>
        <v>0</v>
      </c>
      <c r="X150" s="111">
        <f ca="1">IF($C$2&amp;$D$2="当月MW","-",SUMIFS(INDIRECT($B$2&amp;$C$2&amp;$D$2),INDIRECT(X$5),X$6,サマリ_メンバ!$R$7:$R$446,$E150,サマリ_メンバ!$O$7:$O$446,IF(ISBLANK($F150),"*",$F150)))</f>
        <v>0</v>
      </c>
      <c r="Y150" s="111">
        <f ca="1">IF($C$2&amp;$D$2="当月MW","-",SUMIFS(INDIRECT($B$2&amp;$C$2&amp;$D$2),INDIRECT(Y$5),Y$6,サマリ_メンバ!$R$7:$R$446,$E150,サマリ_メンバ!$O$7:$O$446,IF(ISBLANK($F150),"*",$F150)))</f>
        <v>0</v>
      </c>
      <c r="Z150" s="111">
        <f ca="1">IF($C$2&amp;$D$2="当月MW","-",SUMIFS(INDIRECT($B$2&amp;$C$2&amp;$D$2),INDIRECT(Z$5),Z$6,サマリ_メンバ!$R$7:$R$446,$E150,サマリ_メンバ!$O$7:$O$446,IF(ISBLANK($F150),"*",$F150)))</f>
        <v>0</v>
      </c>
      <c r="AA150" s="111">
        <f ca="1">IF($C$2&amp;$D$2="当月MW","-",SUMIFS(INDIRECT($B$2&amp;$C$2&amp;$D$2),INDIRECT(AA$5),AA$6,サマリ_メンバ!$R$7:$R$446,$E150,サマリ_メンバ!$O$7:$O$446,IF(ISBLANK($F150),"*",$F150)))</f>
        <v>0</v>
      </c>
      <c r="AB150" s="116"/>
    </row>
    <row r="151" spans="1:28" outlineLevel="1">
      <c r="E151" s="22" t="s">
        <v>258</v>
      </c>
      <c r="F151" s="131" t="s">
        <v>583</v>
      </c>
      <c r="G151" s="132" t="s">
        <v>607</v>
      </c>
      <c r="H151" s="136">
        <f t="shared" ca="1" si="21"/>
        <v>0</v>
      </c>
      <c r="I151" s="116"/>
      <c r="J151" s="111">
        <f ca="1">IF($C$2&amp;$D$2="当月MW","-",SUMIFS(INDIRECT($B$2&amp;$C$2&amp;$D$2),INDIRECT(J$5),J$6,サマリ_メンバ!$R$7:$R$446,$E151,サマリ_メンバ!$O$7:$O$446,IF(ISBLANK($F151),"*",$F151)))</f>
        <v>0</v>
      </c>
      <c r="K151" s="111">
        <f ca="1">IF($C$2&amp;$D$2="当月MW","-",SUMIFS(INDIRECT($B$2&amp;$C$2&amp;$D$2),INDIRECT(K$5),K$6,サマリ_メンバ!$R$7:$R$446,$E151,サマリ_メンバ!$O$7:$O$446,IF(ISBLANK($F151),"*",$F151)))</f>
        <v>0</v>
      </c>
      <c r="L151" s="111">
        <f ca="1">IF($C$2&amp;$D$2="当月MW","-",SUMIFS(INDIRECT($B$2&amp;$C$2&amp;$D$2),INDIRECT(L$5),L$6,サマリ_メンバ!$R$7:$R$446,$E151,サマリ_メンバ!$O$7:$O$446,IF(ISBLANK($F151),"*",$F151)))</f>
        <v>0</v>
      </c>
      <c r="M151" s="111">
        <f ca="1">IF($C$2&amp;$D$2="当月MW","-",SUMIFS(INDIRECT($B$2&amp;$C$2&amp;$D$2),INDIRECT(M$5),M$6,サマリ_メンバ!$R$7:$R$446,$E151,サマリ_メンバ!$O$7:$O$446,IF(ISBLANK($F151),"*",$F151)))</f>
        <v>0</v>
      </c>
      <c r="N151" s="116"/>
      <c r="O151" s="111">
        <f ca="1">IF($C$2&amp;$D$2="当月MW","-",SUMIFS(INDIRECT($B$2&amp;$C$2&amp;$D$2),INDIRECT(O$5),O$6,サマリ_メンバ!$R$7:$R$446,$E151,サマリ_メンバ!$O$7:$O$446,IF(ISBLANK($F151),"*",$F151)))</f>
        <v>0</v>
      </c>
      <c r="P151" s="111">
        <f ca="1">IF($C$2&amp;$D$2="当月MW","-",SUMIFS(INDIRECT($B$2&amp;$C$2&amp;$D$2),INDIRECT(P$5),P$6,サマリ_メンバ!$R$7:$R$446,$E151,サマリ_メンバ!$O$7:$O$446,IF(ISBLANK($F151),"*",$F151)))</f>
        <v>0</v>
      </c>
      <c r="Q151" s="111">
        <f ca="1">IF($C$2&amp;$D$2="当月MW","-",SUMIFS(INDIRECT($B$2&amp;$C$2&amp;$D$2),INDIRECT(Q$5),Q$6,サマリ_メンバ!$R$7:$R$446,$E151,サマリ_メンバ!$O$7:$O$446,IF(ISBLANK($F151),"*",$F151)))</f>
        <v>0</v>
      </c>
      <c r="R151" s="111">
        <f ca="1">IF($C$2&amp;$D$2="当月MW","-",SUMIFS(INDIRECT($B$2&amp;$C$2&amp;$D$2),INDIRECT(R$5),R$6,サマリ_メンバ!$R$7:$R$446,$E151,サマリ_メンバ!$O$7:$O$446,IF(ISBLANK($F151),"*",$F151)))</f>
        <v>0</v>
      </c>
      <c r="S151" s="111">
        <f ca="1">IF($C$2&amp;$D$2="当月MW","-",SUMIFS(INDIRECT($B$2&amp;$C$2&amp;$D$2),INDIRECT(S$5),S$6,サマリ_メンバ!$R$7:$R$446,$E151,サマリ_メンバ!$O$7:$O$446,IF(ISBLANK($F151),"*",$F151)))</f>
        <v>0</v>
      </c>
      <c r="T151" s="111">
        <f ca="1">IF($C$2&amp;$D$2="当月MW","-",SUMIFS(INDIRECT($B$2&amp;$C$2&amp;$D$2),INDIRECT(T$5),T$6,サマリ_メンバ!$R$7:$R$446,$E151,サマリ_メンバ!$O$7:$O$446,IF(ISBLANK($F151),"*",$F151)))</f>
        <v>0</v>
      </c>
      <c r="U151" s="111">
        <f ca="1">IF($C$2&amp;$D$2="当月MW","-",SUMIFS(INDIRECT($B$2&amp;$C$2&amp;$D$2),INDIRECT(U$5),U$6,サマリ_メンバ!$R$7:$R$446,$E151,サマリ_メンバ!$O$7:$O$446,IF(ISBLANK($F151),"*",$F151)))</f>
        <v>0</v>
      </c>
      <c r="V151" s="111">
        <f ca="1">IF($C$2&amp;$D$2="当月MW","-",SUMIFS(INDIRECT($B$2&amp;$C$2&amp;$D$2),INDIRECT(V$5),V$6,サマリ_メンバ!$R$7:$R$446,$E151,サマリ_メンバ!$O$7:$O$446,IF(ISBLANK($F151),"*",$F151)))</f>
        <v>0</v>
      </c>
      <c r="W151" s="111">
        <f ca="1">IF($C$2&amp;$D$2="当月MW","-",SUMIFS(INDIRECT($B$2&amp;$C$2&amp;$D$2),INDIRECT(W$5),W$6,サマリ_メンバ!$R$7:$R$446,$E151,サマリ_メンバ!$O$7:$O$446,IF(ISBLANK($F151),"*",$F151)))</f>
        <v>0</v>
      </c>
      <c r="X151" s="111">
        <f ca="1">IF($C$2&amp;$D$2="当月MW","-",SUMIFS(INDIRECT($B$2&amp;$C$2&amp;$D$2),INDIRECT(X$5),X$6,サマリ_メンバ!$R$7:$R$446,$E151,サマリ_メンバ!$O$7:$O$446,IF(ISBLANK($F151),"*",$F151)))</f>
        <v>0</v>
      </c>
      <c r="Y151" s="111">
        <f ca="1">IF($C$2&amp;$D$2="当月MW","-",SUMIFS(INDIRECT($B$2&amp;$C$2&amp;$D$2),INDIRECT(Y$5),Y$6,サマリ_メンバ!$R$7:$R$446,$E151,サマリ_メンバ!$O$7:$O$446,IF(ISBLANK($F151),"*",$F151)))</f>
        <v>0</v>
      </c>
      <c r="Z151" s="111">
        <f ca="1">IF($C$2&amp;$D$2="当月MW","-",SUMIFS(INDIRECT($B$2&amp;$C$2&amp;$D$2),INDIRECT(Z$5),Z$6,サマリ_メンバ!$R$7:$R$446,$E151,サマリ_メンバ!$O$7:$O$446,IF(ISBLANK($F151),"*",$F151)))</f>
        <v>0</v>
      </c>
      <c r="AA151" s="111">
        <f ca="1">IF($C$2&amp;$D$2="当月MW","-",SUMIFS(INDIRECT($B$2&amp;$C$2&amp;$D$2),INDIRECT(AA$5),AA$6,サマリ_メンバ!$R$7:$R$446,$E151,サマリ_メンバ!$O$7:$O$446,IF(ISBLANK($F151),"*",$F151)))</f>
        <v>0</v>
      </c>
      <c r="AB151" s="116"/>
    </row>
    <row r="152" spans="1:28" outlineLevel="1">
      <c r="E152" s="22" t="s">
        <v>259</v>
      </c>
      <c r="F152" s="131" t="s">
        <v>583</v>
      </c>
      <c r="G152" s="132" t="s">
        <v>607</v>
      </c>
      <c r="H152" s="136">
        <f t="shared" ca="1" si="21"/>
        <v>0</v>
      </c>
      <c r="I152" s="116"/>
      <c r="J152" s="111">
        <f ca="1">IF($C$2&amp;$D$2="当月MW","-",SUMIFS(INDIRECT($B$2&amp;$C$2&amp;$D$2),INDIRECT(J$5),J$6,サマリ_メンバ!$R$7:$R$446,$E152,サマリ_メンバ!$O$7:$O$446,IF(ISBLANK($F152),"*",$F152)))</f>
        <v>0</v>
      </c>
      <c r="K152" s="111">
        <f ca="1">IF($C$2&amp;$D$2="当月MW","-",SUMIFS(INDIRECT($B$2&amp;$C$2&amp;$D$2),INDIRECT(K$5),K$6,サマリ_メンバ!$R$7:$R$446,$E152,サマリ_メンバ!$O$7:$O$446,IF(ISBLANK($F152),"*",$F152)))</f>
        <v>0</v>
      </c>
      <c r="L152" s="111">
        <f ca="1">IF($C$2&amp;$D$2="当月MW","-",SUMIFS(INDIRECT($B$2&amp;$C$2&amp;$D$2),INDIRECT(L$5),L$6,サマリ_メンバ!$R$7:$R$446,$E152,サマリ_メンバ!$O$7:$O$446,IF(ISBLANK($F152),"*",$F152)))</f>
        <v>0</v>
      </c>
      <c r="M152" s="111">
        <f ca="1">IF($C$2&amp;$D$2="当月MW","-",SUMIFS(INDIRECT($B$2&amp;$C$2&amp;$D$2),INDIRECT(M$5),M$6,サマリ_メンバ!$R$7:$R$446,$E152,サマリ_メンバ!$O$7:$O$446,IF(ISBLANK($F152),"*",$F152)))</f>
        <v>0</v>
      </c>
      <c r="N152" s="116"/>
      <c r="O152" s="111">
        <f ca="1">IF($C$2&amp;$D$2="当月MW","-",SUMIFS(INDIRECT($B$2&amp;$C$2&amp;$D$2),INDIRECT(O$5),O$6,サマリ_メンバ!$R$7:$R$446,$E152,サマリ_メンバ!$O$7:$O$446,IF(ISBLANK($F152),"*",$F152)))</f>
        <v>0</v>
      </c>
      <c r="P152" s="111">
        <f ca="1">IF($C$2&amp;$D$2="当月MW","-",SUMIFS(INDIRECT($B$2&amp;$C$2&amp;$D$2),INDIRECT(P$5),P$6,サマリ_メンバ!$R$7:$R$446,$E152,サマリ_メンバ!$O$7:$O$446,IF(ISBLANK($F152),"*",$F152)))</f>
        <v>0</v>
      </c>
      <c r="Q152" s="111">
        <f ca="1">IF($C$2&amp;$D$2="当月MW","-",SUMIFS(INDIRECT($B$2&amp;$C$2&amp;$D$2),INDIRECT(Q$5),Q$6,サマリ_メンバ!$R$7:$R$446,$E152,サマリ_メンバ!$O$7:$O$446,IF(ISBLANK($F152),"*",$F152)))</f>
        <v>0</v>
      </c>
      <c r="R152" s="111">
        <f ca="1">IF($C$2&amp;$D$2="当月MW","-",SUMIFS(INDIRECT($B$2&amp;$C$2&amp;$D$2),INDIRECT(R$5),R$6,サマリ_メンバ!$R$7:$R$446,$E152,サマリ_メンバ!$O$7:$O$446,IF(ISBLANK($F152),"*",$F152)))</f>
        <v>0</v>
      </c>
      <c r="S152" s="111">
        <f ca="1">IF($C$2&amp;$D$2="当月MW","-",SUMIFS(INDIRECT($B$2&amp;$C$2&amp;$D$2),INDIRECT(S$5),S$6,サマリ_メンバ!$R$7:$R$446,$E152,サマリ_メンバ!$O$7:$O$446,IF(ISBLANK($F152),"*",$F152)))</f>
        <v>0</v>
      </c>
      <c r="T152" s="111">
        <f ca="1">IF($C$2&amp;$D$2="当月MW","-",SUMIFS(INDIRECT($B$2&amp;$C$2&amp;$D$2),INDIRECT(T$5),T$6,サマリ_メンバ!$R$7:$R$446,$E152,サマリ_メンバ!$O$7:$O$446,IF(ISBLANK($F152),"*",$F152)))</f>
        <v>0</v>
      </c>
      <c r="U152" s="111">
        <f ca="1">IF($C$2&amp;$D$2="当月MW","-",SUMIFS(INDIRECT($B$2&amp;$C$2&amp;$D$2),INDIRECT(U$5),U$6,サマリ_メンバ!$R$7:$R$446,$E152,サマリ_メンバ!$O$7:$O$446,IF(ISBLANK($F152),"*",$F152)))</f>
        <v>0</v>
      </c>
      <c r="V152" s="111">
        <f ca="1">IF($C$2&amp;$D$2="当月MW","-",SUMIFS(INDIRECT($B$2&amp;$C$2&amp;$D$2),INDIRECT(V$5),V$6,サマリ_メンバ!$R$7:$R$446,$E152,サマリ_メンバ!$O$7:$O$446,IF(ISBLANK($F152),"*",$F152)))</f>
        <v>0</v>
      </c>
      <c r="W152" s="111">
        <f ca="1">IF($C$2&amp;$D$2="当月MW","-",SUMIFS(INDIRECT($B$2&amp;$C$2&amp;$D$2),INDIRECT(W$5),W$6,サマリ_メンバ!$R$7:$R$446,$E152,サマリ_メンバ!$O$7:$O$446,IF(ISBLANK($F152),"*",$F152)))</f>
        <v>0</v>
      </c>
      <c r="X152" s="111">
        <f ca="1">IF($C$2&amp;$D$2="当月MW","-",SUMIFS(INDIRECT($B$2&amp;$C$2&amp;$D$2),INDIRECT(X$5),X$6,サマリ_メンバ!$R$7:$R$446,$E152,サマリ_メンバ!$O$7:$O$446,IF(ISBLANK($F152),"*",$F152)))</f>
        <v>0</v>
      </c>
      <c r="Y152" s="111">
        <f ca="1">IF($C$2&amp;$D$2="当月MW","-",SUMIFS(INDIRECT($B$2&amp;$C$2&amp;$D$2),INDIRECT(Y$5),Y$6,サマリ_メンバ!$R$7:$R$446,$E152,サマリ_メンバ!$O$7:$O$446,IF(ISBLANK($F152),"*",$F152)))</f>
        <v>0</v>
      </c>
      <c r="Z152" s="111">
        <f ca="1">IF($C$2&amp;$D$2="当月MW","-",SUMIFS(INDIRECT($B$2&amp;$C$2&amp;$D$2),INDIRECT(Z$5),Z$6,サマリ_メンバ!$R$7:$R$446,$E152,サマリ_メンバ!$O$7:$O$446,IF(ISBLANK($F152),"*",$F152)))</f>
        <v>0</v>
      </c>
      <c r="AA152" s="111">
        <f ca="1">IF($C$2&amp;$D$2="当月MW","-",SUMIFS(INDIRECT($B$2&amp;$C$2&amp;$D$2),INDIRECT(AA$5),AA$6,サマリ_メンバ!$R$7:$R$446,$E152,サマリ_メンバ!$O$7:$O$446,IF(ISBLANK($F152),"*",$F152)))</f>
        <v>0</v>
      </c>
      <c r="AB152" s="116"/>
    </row>
    <row r="153" spans="1:28" outlineLevel="1">
      <c r="E153" s="22" t="s">
        <v>372</v>
      </c>
      <c r="F153" s="131" t="s">
        <v>583</v>
      </c>
      <c r="G153" s="132" t="s">
        <v>607</v>
      </c>
      <c r="H153" s="136">
        <f t="shared" ca="1" si="21"/>
        <v>0</v>
      </c>
      <c r="I153" s="116"/>
      <c r="J153" s="111">
        <f ca="1">IF($C$2&amp;$D$2="当月MW","-",SUMIFS(INDIRECT($B$2&amp;$C$2&amp;$D$2),INDIRECT(J$5),J$6,サマリ_メンバ!$R$7:$R$446,$E153,サマリ_メンバ!$O$7:$O$446,IF(ISBLANK($F153),"*",$F153)))</f>
        <v>0</v>
      </c>
      <c r="K153" s="111">
        <f ca="1">IF($C$2&amp;$D$2="当月MW","-",SUMIFS(INDIRECT($B$2&amp;$C$2&amp;$D$2),INDIRECT(K$5),K$6,サマリ_メンバ!$R$7:$R$446,$E153,サマリ_メンバ!$O$7:$O$446,IF(ISBLANK($F153),"*",$F153)))</f>
        <v>0</v>
      </c>
      <c r="L153" s="111">
        <f ca="1">IF($C$2&amp;$D$2="当月MW","-",SUMIFS(INDIRECT($B$2&amp;$C$2&amp;$D$2),INDIRECT(L$5),L$6,サマリ_メンバ!$R$7:$R$446,$E153,サマリ_メンバ!$O$7:$O$446,IF(ISBLANK($F153),"*",$F153)))</f>
        <v>0</v>
      </c>
      <c r="M153" s="111">
        <f ca="1">IF($C$2&amp;$D$2="当月MW","-",SUMIFS(INDIRECT($B$2&amp;$C$2&amp;$D$2),INDIRECT(M$5),M$6,サマリ_メンバ!$R$7:$R$446,$E153,サマリ_メンバ!$O$7:$O$446,IF(ISBLANK($F153),"*",$F153)))</f>
        <v>0</v>
      </c>
      <c r="N153" s="116"/>
      <c r="O153" s="111">
        <f ca="1">IF($C$2&amp;$D$2="当月MW","-",SUMIFS(INDIRECT($B$2&amp;$C$2&amp;$D$2),INDIRECT(O$5),O$6,サマリ_メンバ!$R$7:$R$446,$E153,サマリ_メンバ!$O$7:$O$446,IF(ISBLANK($F153),"*",$F153)))</f>
        <v>0</v>
      </c>
      <c r="P153" s="111">
        <f ca="1">IF($C$2&amp;$D$2="当月MW","-",SUMIFS(INDIRECT($B$2&amp;$C$2&amp;$D$2),INDIRECT(P$5),P$6,サマリ_メンバ!$R$7:$R$446,$E153,サマリ_メンバ!$O$7:$O$446,IF(ISBLANK($F153),"*",$F153)))</f>
        <v>0</v>
      </c>
      <c r="Q153" s="111">
        <f ca="1">IF($C$2&amp;$D$2="当月MW","-",SUMIFS(INDIRECT($B$2&amp;$C$2&amp;$D$2),INDIRECT(Q$5),Q$6,サマリ_メンバ!$R$7:$R$446,$E153,サマリ_メンバ!$O$7:$O$446,IF(ISBLANK($F153),"*",$F153)))</f>
        <v>0</v>
      </c>
      <c r="R153" s="111">
        <f ca="1">IF($C$2&amp;$D$2="当月MW","-",SUMIFS(INDIRECT($B$2&amp;$C$2&amp;$D$2),INDIRECT(R$5),R$6,サマリ_メンバ!$R$7:$R$446,$E153,サマリ_メンバ!$O$7:$O$446,IF(ISBLANK($F153),"*",$F153)))</f>
        <v>0</v>
      </c>
      <c r="S153" s="111">
        <f ca="1">IF($C$2&amp;$D$2="当月MW","-",SUMIFS(INDIRECT($B$2&amp;$C$2&amp;$D$2),INDIRECT(S$5),S$6,サマリ_メンバ!$R$7:$R$446,$E153,サマリ_メンバ!$O$7:$O$446,IF(ISBLANK($F153),"*",$F153)))</f>
        <v>0</v>
      </c>
      <c r="T153" s="111">
        <f ca="1">IF($C$2&amp;$D$2="当月MW","-",SUMIFS(INDIRECT($B$2&amp;$C$2&amp;$D$2),INDIRECT(T$5),T$6,サマリ_メンバ!$R$7:$R$446,$E153,サマリ_メンバ!$O$7:$O$446,IF(ISBLANK($F153),"*",$F153)))</f>
        <v>0</v>
      </c>
      <c r="U153" s="111">
        <f ca="1">IF($C$2&amp;$D$2="当月MW","-",SUMIFS(INDIRECT($B$2&amp;$C$2&amp;$D$2),INDIRECT(U$5),U$6,サマリ_メンバ!$R$7:$R$446,$E153,サマリ_メンバ!$O$7:$O$446,IF(ISBLANK($F153),"*",$F153)))</f>
        <v>0</v>
      </c>
      <c r="V153" s="111">
        <f ca="1">IF($C$2&amp;$D$2="当月MW","-",SUMIFS(INDIRECT($B$2&amp;$C$2&amp;$D$2),INDIRECT(V$5),V$6,サマリ_メンバ!$R$7:$R$446,$E153,サマリ_メンバ!$O$7:$O$446,IF(ISBLANK($F153),"*",$F153)))</f>
        <v>0</v>
      </c>
      <c r="W153" s="111">
        <f ca="1">IF($C$2&amp;$D$2="当月MW","-",SUMIFS(INDIRECT($B$2&amp;$C$2&amp;$D$2),INDIRECT(W$5),W$6,サマリ_メンバ!$R$7:$R$446,$E153,サマリ_メンバ!$O$7:$O$446,IF(ISBLANK($F153),"*",$F153)))</f>
        <v>0</v>
      </c>
      <c r="X153" s="111">
        <f ca="1">IF($C$2&amp;$D$2="当月MW","-",SUMIFS(INDIRECT($B$2&amp;$C$2&amp;$D$2),INDIRECT(X$5),X$6,サマリ_メンバ!$R$7:$R$446,$E153,サマリ_メンバ!$O$7:$O$446,IF(ISBLANK($F153),"*",$F153)))</f>
        <v>0</v>
      </c>
      <c r="Y153" s="111">
        <f ca="1">IF($C$2&amp;$D$2="当月MW","-",SUMIFS(INDIRECT($B$2&amp;$C$2&amp;$D$2),INDIRECT(Y$5),Y$6,サマリ_メンバ!$R$7:$R$446,$E153,サマリ_メンバ!$O$7:$O$446,IF(ISBLANK($F153),"*",$F153)))</f>
        <v>0</v>
      </c>
      <c r="Z153" s="111">
        <f ca="1">IF($C$2&amp;$D$2="当月MW","-",SUMIFS(INDIRECT($B$2&amp;$C$2&amp;$D$2),INDIRECT(Z$5),Z$6,サマリ_メンバ!$R$7:$R$446,$E153,サマリ_メンバ!$O$7:$O$446,IF(ISBLANK($F153),"*",$F153)))</f>
        <v>0</v>
      </c>
      <c r="AA153" s="111">
        <f ca="1">IF($C$2&amp;$D$2="当月MW","-",SUMIFS(INDIRECT($B$2&amp;$C$2&amp;$D$2),INDIRECT(AA$5),AA$6,サマリ_メンバ!$R$7:$R$446,$E153,サマリ_メンバ!$O$7:$O$446,IF(ISBLANK($F153),"*",$F153)))</f>
        <v>0</v>
      </c>
      <c r="AB153" s="116"/>
    </row>
    <row r="154" spans="1:28" outlineLevel="1">
      <c r="E154" s="22" t="s">
        <v>260</v>
      </c>
      <c r="F154" s="131" t="s">
        <v>583</v>
      </c>
      <c r="G154" s="132" t="s">
        <v>607</v>
      </c>
      <c r="H154" s="136">
        <f t="shared" ca="1" si="21"/>
        <v>0</v>
      </c>
      <c r="I154" s="116"/>
      <c r="J154" s="111">
        <f ca="1">IF($C$2&amp;$D$2="当月MW","-",SUMIFS(INDIRECT($B$2&amp;$C$2&amp;$D$2),INDIRECT(J$5),J$6,サマリ_メンバ!$R$7:$R$446,$E154,サマリ_メンバ!$O$7:$O$446,IF(ISBLANK($F154),"*",$F154)))</f>
        <v>0</v>
      </c>
      <c r="K154" s="111">
        <f ca="1">IF($C$2&amp;$D$2="当月MW","-",SUMIFS(INDIRECT($B$2&amp;$C$2&amp;$D$2),INDIRECT(K$5),K$6,サマリ_メンバ!$R$7:$R$446,$E154,サマリ_メンバ!$O$7:$O$446,IF(ISBLANK($F154),"*",$F154)))</f>
        <v>0</v>
      </c>
      <c r="L154" s="111">
        <f ca="1">IF($C$2&amp;$D$2="当月MW","-",SUMIFS(INDIRECT($B$2&amp;$C$2&amp;$D$2),INDIRECT(L$5),L$6,サマリ_メンバ!$R$7:$R$446,$E154,サマリ_メンバ!$O$7:$O$446,IF(ISBLANK($F154),"*",$F154)))</f>
        <v>0</v>
      </c>
      <c r="M154" s="111">
        <f ca="1">IF($C$2&amp;$D$2="当月MW","-",SUMIFS(INDIRECT($B$2&amp;$C$2&amp;$D$2),INDIRECT(M$5),M$6,サマリ_メンバ!$R$7:$R$446,$E154,サマリ_メンバ!$O$7:$O$446,IF(ISBLANK($F154),"*",$F154)))</f>
        <v>0</v>
      </c>
      <c r="N154" s="116"/>
      <c r="O154" s="111">
        <f ca="1">IF($C$2&amp;$D$2="当月MW","-",SUMIFS(INDIRECT($B$2&amp;$C$2&amp;$D$2),INDIRECT(O$5),O$6,サマリ_メンバ!$R$7:$R$446,$E154,サマリ_メンバ!$O$7:$O$446,IF(ISBLANK($F154),"*",$F154)))</f>
        <v>0</v>
      </c>
      <c r="P154" s="111">
        <f ca="1">IF($C$2&amp;$D$2="当月MW","-",SUMIFS(INDIRECT($B$2&amp;$C$2&amp;$D$2),INDIRECT(P$5),P$6,サマリ_メンバ!$R$7:$R$446,$E154,サマリ_メンバ!$O$7:$O$446,IF(ISBLANK($F154),"*",$F154)))</f>
        <v>0</v>
      </c>
      <c r="Q154" s="111">
        <f ca="1">IF($C$2&amp;$D$2="当月MW","-",SUMIFS(INDIRECT($B$2&amp;$C$2&amp;$D$2),INDIRECT(Q$5),Q$6,サマリ_メンバ!$R$7:$R$446,$E154,サマリ_メンバ!$O$7:$O$446,IF(ISBLANK($F154),"*",$F154)))</f>
        <v>0</v>
      </c>
      <c r="R154" s="111">
        <f ca="1">IF($C$2&amp;$D$2="当月MW","-",SUMIFS(INDIRECT($B$2&amp;$C$2&amp;$D$2),INDIRECT(R$5),R$6,サマリ_メンバ!$R$7:$R$446,$E154,サマリ_メンバ!$O$7:$O$446,IF(ISBLANK($F154),"*",$F154)))</f>
        <v>0</v>
      </c>
      <c r="S154" s="111">
        <f ca="1">IF($C$2&amp;$D$2="当月MW","-",SUMIFS(INDIRECT($B$2&amp;$C$2&amp;$D$2),INDIRECT(S$5),S$6,サマリ_メンバ!$R$7:$R$446,$E154,サマリ_メンバ!$O$7:$O$446,IF(ISBLANK($F154),"*",$F154)))</f>
        <v>0</v>
      </c>
      <c r="T154" s="111">
        <f ca="1">IF($C$2&amp;$D$2="当月MW","-",SUMIFS(INDIRECT($B$2&amp;$C$2&amp;$D$2),INDIRECT(T$5),T$6,サマリ_メンバ!$R$7:$R$446,$E154,サマリ_メンバ!$O$7:$O$446,IF(ISBLANK($F154),"*",$F154)))</f>
        <v>0</v>
      </c>
      <c r="U154" s="111">
        <f ca="1">IF($C$2&amp;$D$2="当月MW","-",SUMIFS(INDIRECT($B$2&amp;$C$2&amp;$D$2),INDIRECT(U$5),U$6,サマリ_メンバ!$R$7:$R$446,$E154,サマリ_メンバ!$O$7:$O$446,IF(ISBLANK($F154),"*",$F154)))</f>
        <v>0</v>
      </c>
      <c r="V154" s="111">
        <f ca="1">IF($C$2&amp;$D$2="当月MW","-",SUMIFS(INDIRECT($B$2&amp;$C$2&amp;$D$2),INDIRECT(V$5),V$6,サマリ_メンバ!$R$7:$R$446,$E154,サマリ_メンバ!$O$7:$O$446,IF(ISBLANK($F154),"*",$F154)))</f>
        <v>0</v>
      </c>
      <c r="W154" s="111">
        <f ca="1">IF($C$2&amp;$D$2="当月MW","-",SUMIFS(INDIRECT($B$2&amp;$C$2&amp;$D$2),INDIRECT(W$5),W$6,サマリ_メンバ!$R$7:$R$446,$E154,サマリ_メンバ!$O$7:$O$446,IF(ISBLANK($F154),"*",$F154)))</f>
        <v>0</v>
      </c>
      <c r="X154" s="111">
        <f ca="1">IF($C$2&amp;$D$2="当月MW","-",SUMIFS(INDIRECT($B$2&amp;$C$2&amp;$D$2),INDIRECT(X$5),X$6,サマリ_メンバ!$R$7:$R$446,$E154,サマリ_メンバ!$O$7:$O$446,IF(ISBLANK($F154),"*",$F154)))</f>
        <v>0</v>
      </c>
      <c r="Y154" s="111">
        <f ca="1">IF($C$2&amp;$D$2="当月MW","-",SUMIFS(INDIRECT($B$2&amp;$C$2&amp;$D$2),INDIRECT(Y$5),Y$6,サマリ_メンバ!$R$7:$R$446,$E154,サマリ_メンバ!$O$7:$O$446,IF(ISBLANK($F154),"*",$F154)))</f>
        <v>0</v>
      </c>
      <c r="Z154" s="111">
        <f ca="1">IF($C$2&amp;$D$2="当月MW","-",SUMIFS(INDIRECT($B$2&amp;$C$2&amp;$D$2),INDIRECT(Z$5),Z$6,サマリ_メンバ!$R$7:$R$446,$E154,サマリ_メンバ!$O$7:$O$446,IF(ISBLANK($F154),"*",$F154)))</f>
        <v>0</v>
      </c>
      <c r="AA154" s="111">
        <f ca="1">IF($C$2&amp;$D$2="当月MW","-",SUMIFS(INDIRECT($B$2&amp;$C$2&amp;$D$2),INDIRECT(AA$5),AA$6,サマリ_メンバ!$R$7:$R$446,$E154,サマリ_メンバ!$O$7:$O$446,IF(ISBLANK($F154),"*",$F154)))</f>
        <v>0</v>
      </c>
      <c r="AB154" s="116"/>
    </row>
    <row r="155" spans="1:28" s="331" customFormat="1" outlineLevel="1">
      <c r="A155" s="277"/>
      <c r="B155" s="277"/>
      <c r="E155" s="22" t="s">
        <v>253</v>
      </c>
      <c r="F155" s="337" t="s">
        <v>624</v>
      </c>
      <c r="G155" s="132" t="s">
        <v>637</v>
      </c>
      <c r="H155" s="136">
        <f t="shared" ref="H155:H163" ca="1" si="22">SUM(J155:M155)</f>
        <v>0</v>
      </c>
      <c r="I155" s="116"/>
      <c r="J155" s="111">
        <f ca="1">IF($C$2&amp;$D$2="当月MW","-",SUMIFS(INDIRECT($B$2&amp;$C$2&amp;$D$2),INDIRECT(J$5),J$6,サマリ_メンバ!$R$7:$R$446,$E155,サマリ_メンバ!$O$7:$O$446,IF(ISBLANK($F155),"*",$F155)))</f>
        <v>0</v>
      </c>
      <c r="K155" s="111">
        <f ca="1">IF($C$2&amp;$D$2="当月MW","-",SUMIFS(INDIRECT($B$2&amp;$C$2&amp;$D$2),INDIRECT(K$5),K$6,サマリ_メンバ!$R$7:$R$446,$E155,サマリ_メンバ!$O$7:$O$446,IF(ISBLANK($F155),"*",$F155)))</f>
        <v>0</v>
      </c>
      <c r="L155" s="111">
        <f ca="1">IF($C$2&amp;$D$2="当月MW","-",SUMIFS(INDIRECT($B$2&amp;$C$2&amp;$D$2),INDIRECT(L$5),L$6,サマリ_メンバ!$R$7:$R$446,$E155,サマリ_メンバ!$O$7:$O$446,IF(ISBLANK($F155),"*",$F155)))</f>
        <v>0</v>
      </c>
      <c r="M155" s="111">
        <f ca="1">IF($C$2&amp;$D$2="当月MW","-",SUMIFS(INDIRECT($B$2&amp;$C$2&amp;$D$2),INDIRECT(M$5),M$6,サマリ_メンバ!$R$7:$R$446,$E155,サマリ_メンバ!$O$7:$O$446,IF(ISBLANK($F155),"*",$F155)))</f>
        <v>0</v>
      </c>
      <c r="N155" s="116"/>
      <c r="O155" s="111">
        <f ca="1">IF($C$2&amp;$D$2="当月MW","-",SUMIFS(INDIRECT($B$2&amp;$C$2&amp;$D$2),INDIRECT(O$5),O$6,サマリ_メンバ!$R$7:$R$446,$E155,サマリ_メンバ!$O$7:$O$446,IF(ISBLANK($F155),"*",$F155)))</f>
        <v>0</v>
      </c>
      <c r="P155" s="111">
        <f ca="1">IF($C$2&amp;$D$2="当月MW","-",SUMIFS(INDIRECT($B$2&amp;$C$2&amp;$D$2),INDIRECT(P$5),P$6,サマリ_メンバ!$R$7:$R$446,$E155,サマリ_メンバ!$O$7:$O$446,IF(ISBLANK($F155),"*",$F155)))</f>
        <v>0</v>
      </c>
      <c r="Q155" s="111">
        <f ca="1">IF($C$2&amp;$D$2="当月MW","-",SUMIFS(INDIRECT($B$2&amp;$C$2&amp;$D$2),INDIRECT(Q$5),Q$6,サマリ_メンバ!$R$7:$R$446,$E155,サマリ_メンバ!$O$7:$O$446,IF(ISBLANK($F155),"*",$F155)))</f>
        <v>0</v>
      </c>
      <c r="R155" s="111">
        <f ca="1">IF($C$2&amp;$D$2="当月MW","-",SUMIFS(INDIRECT($B$2&amp;$C$2&amp;$D$2),INDIRECT(R$5),R$6,サマリ_メンバ!$R$7:$R$446,$E155,サマリ_メンバ!$O$7:$O$446,IF(ISBLANK($F155),"*",$F155)))</f>
        <v>0</v>
      </c>
      <c r="S155" s="111">
        <f ca="1">IF($C$2&amp;$D$2="当月MW","-",SUMIFS(INDIRECT($B$2&amp;$C$2&amp;$D$2),INDIRECT(S$5),S$6,サマリ_メンバ!$R$7:$R$446,$E155,サマリ_メンバ!$O$7:$O$446,IF(ISBLANK($F155),"*",$F155)))</f>
        <v>0</v>
      </c>
      <c r="T155" s="111">
        <f ca="1">IF($C$2&amp;$D$2="当月MW","-",SUMIFS(INDIRECT($B$2&amp;$C$2&amp;$D$2),INDIRECT(T$5),T$6,サマリ_メンバ!$R$7:$R$446,$E155,サマリ_メンバ!$O$7:$O$446,IF(ISBLANK($F155),"*",$F155)))</f>
        <v>0</v>
      </c>
      <c r="U155" s="111">
        <f ca="1">IF($C$2&amp;$D$2="当月MW","-",SUMIFS(INDIRECT($B$2&amp;$C$2&amp;$D$2),INDIRECT(U$5),U$6,サマリ_メンバ!$R$7:$R$446,$E155,サマリ_メンバ!$O$7:$O$446,IF(ISBLANK($F155),"*",$F155)))</f>
        <v>0</v>
      </c>
      <c r="V155" s="111">
        <f ca="1">IF($C$2&amp;$D$2="当月MW","-",SUMIFS(INDIRECT($B$2&amp;$C$2&amp;$D$2),INDIRECT(V$5),V$6,サマリ_メンバ!$R$7:$R$446,$E155,サマリ_メンバ!$O$7:$O$446,IF(ISBLANK($F155),"*",$F155)))</f>
        <v>0</v>
      </c>
      <c r="W155" s="111">
        <f ca="1">IF($C$2&amp;$D$2="当月MW","-",SUMIFS(INDIRECT($B$2&amp;$C$2&amp;$D$2),INDIRECT(W$5),W$6,サマリ_メンバ!$R$7:$R$446,$E155,サマリ_メンバ!$O$7:$O$446,IF(ISBLANK($F155),"*",$F155)))</f>
        <v>0</v>
      </c>
      <c r="X155" s="111">
        <f ca="1">IF($C$2&amp;$D$2="当月MW","-",SUMIFS(INDIRECT($B$2&amp;$C$2&amp;$D$2),INDIRECT(X$5),X$6,サマリ_メンバ!$R$7:$R$446,$E155,サマリ_メンバ!$O$7:$O$446,IF(ISBLANK($F155),"*",$F155)))</f>
        <v>0</v>
      </c>
      <c r="Y155" s="111">
        <f ca="1">IF($C$2&amp;$D$2="当月MW","-",SUMIFS(INDIRECT($B$2&amp;$C$2&amp;$D$2),INDIRECT(Y$5),Y$6,サマリ_メンバ!$R$7:$R$446,$E155,サマリ_メンバ!$O$7:$O$446,IF(ISBLANK($F155),"*",$F155)))</f>
        <v>0</v>
      </c>
      <c r="Z155" s="111">
        <f ca="1">IF($C$2&amp;$D$2="当月MW","-",SUMIFS(INDIRECT($B$2&amp;$C$2&amp;$D$2),INDIRECT(Z$5),Z$6,サマリ_メンバ!$R$7:$R$446,$E155,サマリ_メンバ!$O$7:$O$446,IF(ISBLANK($F155),"*",$F155)))</f>
        <v>0</v>
      </c>
      <c r="AA155" s="111">
        <f ca="1">IF($C$2&amp;$D$2="当月MW","-",SUMIFS(INDIRECT($B$2&amp;$C$2&amp;$D$2),INDIRECT(AA$5),AA$6,サマリ_メンバ!$R$7:$R$446,$E155,サマリ_メンバ!$O$7:$O$446,IF(ISBLANK($F155),"*",$F155)))</f>
        <v>0</v>
      </c>
      <c r="AB155" s="116"/>
    </row>
    <row r="156" spans="1:28" s="331" customFormat="1" outlineLevel="1">
      <c r="A156" s="277"/>
      <c r="B156" s="277"/>
      <c r="E156" s="22" t="s">
        <v>254</v>
      </c>
      <c r="F156" s="337" t="s">
        <v>624</v>
      </c>
      <c r="G156" s="132" t="s">
        <v>637</v>
      </c>
      <c r="H156" s="136">
        <f t="shared" ca="1" si="22"/>
        <v>0</v>
      </c>
      <c r="I156" s="116"/>
      <c r="J156" s="111">
        <f ca="1">IF($C$2&amp;$D$2="当月MW","-",SUMIFS(INDIRECT($B$2&amp;$C$2&amp;$D$2),INDIRECT(J$5),J$6,サマリ_メンバ!$R$7:$R$446,$E156,サマリ_メンバ!$O$7:$O$446,IF(ISBLANK($F156),"*",$F156)))</f>
        <v>0</v>
      </c>
      <c r="K156" s="111">
        <f ca="1">IF($C$2&amp;$D$2="当月MW","-",SUMIFS(INDIRECT($B$2&amp;$C$2&amp;$D$2),INDIRECT(K$5),K$6,サマリ_メンバ!$R$7:$R$446,$E156,サマリ_メンバ!$O$7:$O$446,IF(ISBLANK($F156),"*",$F156)))</f>
        <v>0</v>
      </c>
      <c r="L156" s="111">
        <f ca="1">IF($C$2&amp;$D$2="当月MW","-",SUMIFS(INDIRECT($B$2&amp;$C$2&amp;$D$2),INDIRECT(L$5),L$6,サマリ_メンバ!$R$7:$R$446,$E156,サマリ_メンバ!$O$7:$O$446,IF(ISBLANK($F156),"*",$F156)))</f>
        <v>0</v>
      </c>
      <c r="M156" s="111">
        <f ca="1">IF($C$2&amp;$D$2="当月MW","-",SUMIFS(INDIRECT($B$2&amp;$C$2&amp;$D$2),INDIRECT(M$5),M$6,サマリ_メンバ!$R$7:$R$446,$E156,サマリ_メンバ!$O$7:$O$446,IF(ISBLANK($F156),"*",$F156)))</f>
        <v>0</v>
      </c>
      <c r="N156" s="116"/>
      <c r="O156" s="111">
        <f ca="1">IF($C$2&amp;$D$2="当月MW","-",SUMIFS(INDIRECT($B$2&amp;$C$2&amp;$D$2),INDIRECT(O$5),O$6,サマリ_メンバ!$R$7:$R$446,$E156,サマリ_メンバ!$O$7:$O$446,IF(ISBLANK($F156),"*",$F156)))</f>
        <v>0</v>
      </c>
      <c r="P156" s="111">
        <f ca="1">IF($C$2&amp;$D$2="当月MW","-",SUMIFS(INDIRECT($B$2&amp;$C$2&amp;$D$2),INDIRECT(P$5),P$6,サマリ_メンバ!$R$7:$R$446,$E156,サマリ_メンバ!$O$7:$O$446,IF(ISBLANK($F156),"*",$F156)))</f>
        <v>0</v>
      </c>
      <c r="Q156" s="111">
        <f ca="1">IF($C$2&amp;$D$2="当月MW","-",SUMIFS(INDIRECT($B$2&amp;$C$2&amp;$D$2),INDIRECT(Q$5),Q$6,サマリ_メンバ!$R$7:$R$446,$E156,サマリ_メンバ!$O$7:$O$446,IF(ISBLANK($F156),"*",$F156)))</f>
        <v>0</v>
      </c>
      <c r="R156" s="111">
        <f ca="1">IF($C$2&amp;$D$2="当月MW","-",SUMIFS(INDIRECT($B$2&amp;$C$2&amp;$D$2),INDIRECT(R$5),R$6,サマリ_メンバ!$R$7:$R$446,$E156,サマリ_メンバ!$O$7:$O$446,IF(ISBLANK($F156),"*",$F156)))</f>
        <v>0</v>
      </c>
      <c r="S156" s="111">
        <f ca="1">IF($C$2&amp;$D$2="当月MW","-",SUMIFS(INDIRECT($B$2&amp;$C$2&amp;$D$2),INDIRECT(S$5),S$6,サマリ_メンバ!$R$7:$R$446,$E156,サマリ_メンバ!$O$7:$O$446,IF(ISBLANK($F156),"*",$F156)))</f>
        <v>0</v>
      </c>
      <c r="T156" s="111">
        <f ca="1">IF($C$2&amp;$D$2="当月MW","-",SUMIFS(INDIRECT($B$2&amp;$C$2&amp;$D$2),INDIRECT(T$5),T$6,サマリ_メンバ!$R$7:$R$446,$E156,サマリ_メンバ!$O$7:$O$446,IF(ISBLANK($F156),"*",$F156)))</f>
        <v>0</v>
      </c>
      <c r="U156" s="111">
        <f ca="1">IF($C$2&amp;$D$2="当月MW","-",SUMIFS(INDIRECT($B$2&amp;$C$2&amp;$D$2),INDIRECT(U$5),U$6,サマリ_メンバ!$R$7:$R$446,$E156,サマリ_メンバ!$O$7:$O$446,IF(ISBLANK($F156),"*",$F156)))</f>
        <v>0</v>
      </c>
      <c r="V156" s="111">
        <f ca="1">IF($C$2&amp;$D$2="当月MW","-",SUMIFS(INDIRECT($B$2&amp;$C$2&amp;$D$2),INDIRECT(V$5),V$6,サマリ_メンバ!$R$7:$R$446,$E156,サマリ_メンバ!$O$7:$O$446,IF(ISBLANK($F156),"*",$F156)))</f>
        <v>0</v>
      </c>
      <c r="W156" s="111">
        <f ca="1">IF($C$2&amp;$D$2="当月MW","-",SUMIFS(INDIRECT($B$2&amp;$C$2&amp;$D$2),INDIRECT(W$5),W$6,サマリ_メンバ!$R$7:$R$446,$E156,サマリ_メンバ!$O$7:$O$446,IF(ISBLANK($F156),"*",$F156)))</f>
        <v>0</v>
      </c>
      <c r="X156" s="111">
        <f ca="1">IF($C$2&amp;$D$2="当月MW","-",SUMIFS(INDIRECT($B$2&amp;$C$2&amp;$D$2),INDIRECT(X$5),X$6,サマリ_メンバ!$R$7:$R$446,$E156,サマリ_メンバ!$O$7:$O$446,IF(ISBLANK($F156),"*",$F156)))</f>
        <v>0</v>
      </c>
      <c r="Y156" s="111">
        <f ca="1">IF($C$2&amp;$D$2="当月MW","-",SUMIFS(INDIRECT($B$2&amp;$C$2&amp;$D$2),INDIRECT(Y$5),Y$6,サマリ_メンバ!$R$7:$R$446,$E156,サマリ_メンバ!$O$7:$O$446,IF(ISBLANK($F156),"*",$F156)))</f>
        <v>0</v>
      </c>
      <c r="Z156" s="111">
        <f ca="1">IF($C$2&amp;$D$2="当月MW","-",SUMIFS(INDIRECT($B$2&amp;$C$2&amp;$D$2),INDIRECT(Z$5),Z$6,サマリ_メンバ!$R$7:$R$446,$E156,サマリ_メンバ!$O$7:$O$446,IF(ISBLANK($F156),"*",$F156)))</f>
        <v>0</v>
      </c>
      <c r="AA156" s="111">
        <f ca="1">IF($C$2&amp;$D$2="当月MW","-",SUMIFS(INDIRECT($B$2&amp;$C$2&amp;$D$2),INDIRECT(AA$5),AA$6,サマリ_メンバ!$R$7:$R$446,$E156,サマリ_メンバ!$O$7:$O$446,IF(ISBLANK($F156),"*",$F156)))</f>
        <v>0</v>
      </c>
      <c r="AB156" s="116"/>
    </row>
    <row r="157" spans="1:28" s="331" customFormat="1" outlineLevel="1">
      <c r="A157" s="277"/>
      <c r="B157" s="277"/>
      <c r="E157" s="22" t="s">
        <v>255</v>
      </c>
      <c r="F157" s="337" t="s">
        <v>624</v>
      </c>
      <c r="G157" s="132" t="s">
        <v>637</v>
      </c>
      <c r="H157" s="136">
        <f t="shared" ca="1" si="22"/>
        <v>0</v>
      </c>
      <c r="I157" s="116"/>
      <c r="J157" s="111">
        <f ca="1">IF($C$2&amp;$D$2="当月MW","-",SUMIFS(INDIRECT($B$2&amp;$C$2&amp;$D$2),INDIRECT(J$5),J$6,サマリ_メンバ!$R$7:$R$446,$E157,サマリ_メンバ!$O$7:$O$446,IF(ISBLANK($F157),"*",$F157)))</f>
        <v>0</v>
      </c>
      <c r="K157" s="111">
        <f ca="1">IF($C$2&amp;$D$2="当月MW","-",SUMIFS(INDIRECT($B$2&amp;$C$2&amp;$D$2),INDIRECT(K$5),K$6,サマリ_メンバ!$R$7:$R$446,$E157,サマリ_メンバ!$O$7:$O$446,IF(ISBLANK($F157),"*",$F157)))</f>
        <v>0</v>
      </c>
      <c r="L157" s="111">
        <f ca="1">IF($C$2&amp;$D$2="当月MW","-",SUMIFS(INDIRECT($B$2&amp;$C$2&amp;$D$2),INDIRECT(L$5),L$6,サマリ_メンバ!$R$7:$R$446,$E157,サマリ_メンバ!$O$7:$O$446,IF(ISBLANK($F157),"*",$F157)))</f>
        <v>0</v>
      </c>
      <c r="M157" s="111">
        <f ca="1">IF($C$2&amp;$D$2="当月MW","-",SUMIFS(INDIRECT($B$2&amp;$C$2&amp;$D$2),INDIRECT(M$5),M$6,サマリ_メンバ!$R$7:$R$446,$E157,サマリ_メンバ!$O$7:$O$446,IF(ISBLANK($F157),"*",$F157)))</f>
        <v>0</v>
      </c>
      <c r="N157" s="116"/>
      <c r="O157" s="111">
        <f ca="1">IF($C$2&amp;$D$2="当月MW","-",SUMIFS(INDIRECT($B$2&amp;$C$2&amp;$D$2),INDIRECT(O$5),O$6,サマリ_メンバ!$R$7:$R$446,$E157,サマリ_メンバ!$O$7:$O$446,IF(ISBLANK($F157),"*",$F157)))</f>
        <v>0</v>
      </c>
      <c r="P157" s="111">
        <f ca="1">IF($C$2&amp;$D$2="当月MW","-",SUMIFS(INDIRECT($B$2&amp;$C$2&amp;$D$2),INDIRECT(P$5),P$6,サマリ_メンバ!$R$7:$R$446,$E157,サマリ_メンバ!$O$7:$O$446,IF(ISBLANK($F157),"*",$F157)))</f>
        <v>0</v>
      </c>
      <c r="Q157" s="111">
        <f ca="1">IF($C$2&amp;$D$2="当月MW","-",SUMIFS(INDIRECT($B$2&amp;$C$2&amp;$D$2),INDIRECT(Q$5),Q$6,サマリ_メンバ!$R$7:$R$446,$E157,サマリ_メンバ!$O$7:$O$446,IF(ISBLANK($F157),"*",$F157)))</f>
        <v>0</v>
      </c>
      <c r="R157" s="111">
        <f ca="1">IF($C$2&amp;$D$2="当月MW","-",SUMIFS(INDIRECT($B$2&amp;$C$2&amp;$D$2),INDIRECT(R$5),R$6,サマリ_メンバ!$R$7:$R$446,$E157,サマリ_メンバ!$O$7:$O$446,IF(ISBLANK($F157),"*",$F157)))</f>
        <v>0</v>
      </c>
      <c r="S157" s="111">
        <f ca="1">IF($C$2&amp;$D$2="当月MW","-",SUMIFS(INDIRECT($B$2&amp;$C$2&amp;$D$2),INDIRECT(S$5),S$6,サマリ_メンバ!$R$7:$R$446,$E157,サマリ_メンバ!$O$7:$O$446,IF(ISBLANK($F157),"*",$F157)))</f>
        <v>0</v>
      </c>
      <c r="T157" s="111">
        <f ca="1">IF($C$2&amp;$D$2="当月MW","-",SUMIFS(INDIRECT($B$2&amp;$C$2&amp;$D$2),INDIRECT(T$5),T$6,サマリ_メンバ!$R$7:$R$446,$E157,サマリ_メンバ!$O$7:$O$446,IF(ISBLANK($F157),"*",$F157)))</f>
        <v>0</v>
      </c>
      <c r="U157" s="111">
        <f ca="1">IF($C$2&amp;$D$2="当月MW","-",SUMIFS(INDIRECT($B$2&amp;$C$2&amp;$D$2),INDIRECT(U$5),U$6,サマリ_メンバ!$R$7:$R$446,$E157,サマリ_メンバ!$O$7:$O$446,IF(ISBLANK($F157),"*",$F157)))</f>
        <v>0</v>
      </c>
      <c r="V157" s="111">
        <f ca="1">IF($C$2&amp;$D$2="当月MW","-",SUMIFS(INDIRECT($B$2&amp;$C$2&amp;$D$2),INDIRECT(V$5),V$6,サマリ_メンバ!$R$7:$R$446,$E157,サマリ_メンバ!$O$7:$O$446,IF(ISBLANK($F157),"*",$F157)))</f>
        <v>0</v>
      </c>
      <c r="W157" s="111">
        <f ca="1">IF($C$2&amp;$D$2="当月MW","-",SUMIFS(INDIRECT($B$2&amp;$C$2&amp;$D$2),INDIRECT(W$5),W$6,サマリ_メンバ!$R$7:$R$446,$E157,サマリ_メンバ!$O$7:$O$446,IF(ISBLANK($F157),"*",$F157)))</f>
        <v>0</v>
      </c>
      <c r="X157" s="111">
        <f ca="1">IF($C$2&amp;$D$2="当月MW","-",SUMIFS(INDIRECT($B$2&amp;$C$2&amp;$D$2),INDIRECT(X$5),X$6,サマリ_メンバ!$R$7:$R$446,$E157,サマリ_メンバ!$O$7:$O$446,IF(ISBLANK($F157),"*",$F157)))</f>
        <v>0</v>
      </c>
      <c r="Y157" s="111">
        <f ca="1">IF($C$2&amp;$D$2="当月MW","-",SUMIFS(INDIRECT($B$2&amp;$C$2&amp;$D$2),INDIRECT(Y$5),Y$6,サマリ_メンバ!$R$7:$R$446,$E157,サマリ_メンバ!$O$7:$O$446,IF(ISBLANK($F157),"*",$F157)))</f>
        <v>0</v>
      </c>
      <c r="Z157" s="111">
        <f ca="1">IF($C$2&amp;$D$2="当月MW","-",SUMIFS(INDIRECT($B$2&amp;$C$2&amp;$D$2),INDIRECT(Z$5),Z$6,サマリ_メンバ!$R$7:$R$446,$E157,サマリ_メンバ!$O$7:$O$446,IF(ISBLANK($F157),"*",$F157)))</f>
        <v>0</v>
      </c>
      <c r="AA157" s="111">
        <f ca="1">IF($C$2&amp;$D$2="当月MW","-",SUMIFS(INDIRECT($B$2&amp;$C$2&amp;$D$2),INDIRECT(AA$5),AA$6,サマリ_メンバ!$R$7:$R$446,$E157,サマリ_メンバ!$O$7:$O$446,IF(ISBLANK($F157),"*",$F157)))</f>
        <v>0</v>
      </c>
      <c r="AB157" s="116"/>
    </row>
    <row r="158" spans="1:28" s="331" customFormat="1" outlineLevel="1">
      <c r="A158" s="277"/>
      <c r="B158" s="277"/>
      <c r="E158" s="22" t="s">
        <v>256</v>
      </c>
      <c r="F158" s="337" t="s">
        <v>624</v>
      </c>
      <c r="G158" s="132" t="s">
        <v>637</v>
      </c>
      <c r="H158" s="136">
        <f t="shared" ca="1" si="22"/>
        <v>0</v>
      </c>
      <c r="I158" s="116"/>
      <c r="J158" s="111">
        <f ca="1">IF($C$2&amp;$D$2="当月MW","-",SUMIFS(INDIRECT($B$2&amp;$C$2&amp;$D$2),INDIRECT(J$5),J$6,サマリ_メンバ!$R$7:$R$446,$E158,サマリ_メンバ!$O$7:$O$446,IF(ISBLANK($F158),"*",$F158)))</f>
        <v>0</v>
      </c>
      <c r="K158" s="111">
        <f ca="1">IF($C$2&amp;$D$2="当月MW","-",SUMIFS(INDIRECT($B$2&amp;$C$2&amp;$D$2),INDIRECT(K$5),K$6,サマリ_メンバ!$R$7:$R$446,$E158,サマリ_メンバ!$O$7:$O$446,IF(ISBLANK($F158),"*",$F158)))</f>
        <v>0</v>
      </c>
      <c r="L158" s="111">
        <f ca="1">IF($C$2&amp;$D$2="当月MW","-",SUMIFS(INDIRECT($B$2&amp;$C$2&amp;$D$2),INDIRECT(L$5),L$6,サマリ_メンバ!$R$7:$R$446,$E158,サマリ_メンバ!$O$7:$O$446,IF(ISBLANK($F158),"*",$F158)))</f>
        <v>0</v>
      </c>
      <c r="M158" s="111">
        <f ca="1">IF($C$2&amp;$D$2="当月MW","-",SUMIFS(INDIRECT($B$2&amp;$C$2&amp;$D$2),INDIRECT(M$5),M$6,サマリ_メンバ!$R$7:$R$446,$E158,サマリ_メンバ!$O$7:$O$446,IF(ISBLANK($F158),"*",$F158)))</f>
        <v>0</v>
      </c>
      <c r="N158" s="116"/>
      <c r="O158" s="111">
        <f ca="1">IF($C$2&amp;$D$2="当月MW","-",SUMIFS(INDIRECT($B$2&amp;$C$2&amp;$D$2),INDIRECT(O$5),O$6,サマリ_メンバ!$R$7:$R$446,$E158,サマリ_メンバ!$O$7:$O$446,IF(ISBLANK($F158),"*",$F158)))</f>
        <v>0</v>
      </c>
      <c r="P158" s="111">
        <f ca="1">IF($C$2&amp;$D$2="当月MW","-",SUMIFS(INDIRECT($B$2&amp;$C$2&amp;$D$2),INDIRECT(P$5),P$6,サマリ_メンバ!$R$7:$R$446,$E158,サマリ_メンバ!$O$7:$O$446,IF(ISBLANK($F158),"*",$F158)))</f>
        <v>0</v>
      </c>
      <c r="Q158" s="111">
        <f ca="1">IF($C$2&amp;$D$2="当月MW","-",SUMIFS(INDIRECT($B$2&amp;$C$2&amp;$D$2),INDIRECT(Q$5),Q$6,サマリ_メンバ!$R$7:$R$446,$E158,サマリ_メンバ!$O$7:$O$446,IF(ISBLANK($F158),"*",$F158)))</f>
        <v>0</v>
      </c>
      <c r="R158" s="111">
        <f ca="1">IF($C$2&amp;$D$2="当月MW","-",SUMIFS(INDIRECT($B$2&amp;$C$2&amp;$D$2),INDIRECT(R$5),R$6,サマリ_メンバ!$R$7:$R$446,$E158,サマリ_メンバ!$O$7:$O$446,IF(ISBLANK($F158),"*",$F158)))</f>
        <v>0</v>
      </c>
      <c r="S158" s="111">
        <f ca="1">IF($C$2&amp;$D$2="当月MW","-",SUMIFS(INDIRECT($B$2&amp;$C$2&amp;$D$2),INDIRECT(S$5),S$6,サマリ_メンバ!$R$7:$R$446,$E158,サマリ_メンバ!$O$7:$O$446,IF(ISBLANK($F158),"*",$F158)))</f>
        <v>0</v>
      </c>
      <c r="T158" s="111">
        <f ca="1">IF($C$2&amp;$D$2="当月MW","-",SUMIFS(INDIRECT($B$2&amp;$C$2&amp;$D$2),INDIRECT(T$5),T$6,サマリ_メンバ!$R$7:$R$446,$E158,サマリ_メンバ!$O$7:$O$446,IF(ISBLANK($F158),"*",$F158)))</f>
        <v>0</v>
      </c>
      <c r="U158" s="111">
        <f ca="1">IF($C$2&amp;$D$2="当月MW","-",SUMIFS(INDIRECT($B$2&amp;$C$2&amp;$D$2),INDIRECT(U$5),U$6,サマリ_メンバ!$R$7:$R$446,$E158,サマリ_メンバ!$O$7:$O$446,IF(ISBLANK($F158),"*",$F158)))</f>
        <v>0</v>
      </c>
      <c r="V158" s="111">
        <f ca="1">IF($C$2&amp;$D$2="当月MW","-",SUMIFS(INDIRECT($B$2&amp;$C$2&amp;$D$2),INDIRECT(V$5),V$6,サマリ_メンバ!$R$7:$R$446,$E158,サマリ_メンバ!$O$7:$O$446,IF(ISBLANK($F158),"*",$F158)))</f>
        <v>0</v>
      </c>
      <c r="W158" s="111">
        <f ca="1">IF($C$2&amp;$D$2="当月MW","-",SUMIFS(INDIRECT($B$2&amp;$C$2&amp;$D$2),INDIRECT(W$5),W$6,サマリ_メンバ!$R$7:$R$446,$E158,サマリ_メンバ!$O$7:$O$446,IF(ISBLANK($F158),"*",$F158)))</f>
        <v>0</v>
      </c>
      <c r="X158" s="111">
        <f ca="1">IF($C$2&amp;$D$2="当月MW","-",SUMIFS(INDIRECT($B$2&amp;$C$2&amp;$D$2),INDIRECT(X$5),X$6,サマリ_メンバ!$R$7:$R$446,$E158,サマリ_メンバ!$O$7:$O$446,IF(ISBLANK($F158),"*",$F158)))</f>
        <v>0</v>
      </c>
      <c r="Y158" s="111">
        <f ca="1">IF($C$2&amp;$D$2="当月MW","-",SUMIFS(INDIRECT($B$2&amp;$C$2&amp;$D$2),INDIRECT(Y$5),Y$6,サマリ_メンバ!$R$7:$R$446,$E158,サマリ_メンバ!$O$7:$O$446,IF(ISBLANK($F158),"*",$F158)))</f>
        <v>0</v>
      </c>
      <c r="Z158" s="111">
        <f ca="1">IF($C$2&amp;$D$2="当月MW","-",SUMIFS(INDIRECT($B$2&amp;$C$2&amp;$D$2),INDIRECT(Z$5),Z$6,サマリ_メンバ!$R$7:$R$446,$E158,サマリ_メンバ!$O$7:$O$446,IF(ISBLANK($F158),"*",$F158)))</f>
        <v>0</v>
      </c>
      <c r="AA158" s="111">
        <f ca="1">IF($C$2&amp;$D$2="当月MW","-",SUMIFS(INDIRECT($B$2&amp;$C$2&amp;$D$2),INDIRECT(AA$5),AA$6,サマリ_メンバ!$R$7:$R$446,$E158,サマリ_メンバ!$O$7:$O$446,IF(ISBLANK($F158),"*",$F158)))</f>
        <v>0</v>
      </c>
      <c r="AB158" s="116"/>
    </row>
    <row r="159" spans="1:28" s="331" customFormat="1" outlineLevel="1">
      <c r="A159" s="277"/>
      <c r="B159" s="277"/>
      <c r="E159" s="22" t="s">
        <v>257</v>
      </c>
      <c r="F159" s="337" t="s">
        <v>624</v>
      </c>
      <c r="G159" s="132" t="s">
        <v>473</v>
      </c>
      <c r="H159" s="136">
        <f t="shared" ca="1" si="22"/>
        <v>0</v>
      </c>
      <c r="I159" s="116"/>
      <c r="J159" s="111">
        <f ca="1">IF($C$2&amp;$D$2="当月MW","-",SUMIFS(INDIRECT($B$2&amp;$C$2&amp;$D$2),INDIRECT(J$5),J$6,サマリ_メンバ!$R$7:$R$446,$E159,サマリ_メンバ!$O$7:$O$446,IF(ISBLANK($F159),"*",$F159)))</f>
        <v>0</v>
      </c>
      <c r="K159" s="111">
        <f ca="1">IF($C$2&amp;$D$2="当月MW","-",SUMIFS(INDIRECT($B$2&amp;$C$2&amp;$D$2),INDIRECT(K$5),K$6,サマリ_メンバ!$R$7:$R$446,$E159,サマリ_メンバ!$O$7:$O$446,IF(ISBLANK($F159),"*",$F159)))</f>
        <v>0</v>
      </c>
      <c r="L159" s="111">
        <f ca="1">IF($C$2&amp;$D$2="当月MW","-",SUMIFS(INDIRECT($B$2&amp;$C$2&amp;$D$2),INDIRECT(L$5),L$6,サマリ_メンバ!$R$7:$R$446,$E159,サマリ_メンバ!$O$7:$O$446,IF(ISBLANK($F159),"*",$F159)))</f>
        <v>0</v>
      </c>
      <c r="M159" s="111">
        <f ca="1">IF($C$2&amp;$D$2="当月MW","-",SUMIFS(INDIRECT($B$2&amp;$C$2&amp;$D$2),INDIRECT(M$5),M$6,サマリ_メンバ!$R$7:$R$446,$E159,サマリ_メンバ!$O$7:$O$446,IF(ISBLANK($F159),"*",$F159)))</f>
        <v>0</v>
      </c>
      <c r="N159" s="116"/>
      <c r="O159" s="111">
        <f ca="1">IF($C$2&amp;$D$2="当月MW","-",SUMIFS(INDIRECT($B$2&amp;$C$2&amp;$D$2),INDIRECT(O$5),O$6,サマリ_メンバ!$R$7:$R$446,$E159,サマリ_メンバ!$O$7:$O$446,IF(ISBLANK($F159),"*",$F159)))</f>
        <v>0</v>
      </c>
      <c r="P159" s="111">
        <f ca="1">IF($C$2&amp;$D$2="当月MW","-",SUMIFS(INDIRECT($B$2&amp;$C$2&amp;$D$2),INDIRECT(P$5),P$6,サマリ_メンバ!$R$7:$R$446,$E159,サマリ_メンバ!$O$7:$O$446,IF(ISBLANK($F159),"*",$F159)))</f>
        <v>0</v>
      </c>
      <c r="Q159" s="111">
        <f ca="1">IF($C$2&amp;$D$2="当月MW","-",SUMIFS(INDIRECT($B$2&amp;$C$2&amp;$D$2),INDIRECT(Q$5),Q$6,サマリ_メンバ!$R$7:$R$446,$E159,サマリ_メンバ!$O$7:$O$446,IF(ISBLANK($F159),"*",$F159)))</f>
        <v>0</v>
      </c>
      <c r="R159" s="111">
        <f ca="1">IF($C$2&amp;$D$2="当月MW","-",SUMIFS(INDIRECT($B$2&amp;$C$2&amp;$D$2),INDIRECT(R$5),R$6,サマリ_メンバ!$R$7:$R$446,$E159,サマリ_メンバ!$O$7:$O$446,IF(ISBLANK($F159),"*",$F159)))</f>
        <v>0</v>
      </c>
      <c r="S159" s="111">
        <f ca="1">IF($C$2&amp;$D$2="当月MW","-",SUMIFS(INDIRECT($B$2&amp;$C$2&amp;$D$2),INDIRECT(S$5),S$6,サマリ_メンバ!$R$7:$R$446,$E159,サマリ_メンバ!$O$7:$O$446,IF(ISBLANK($F159),"*",$F159)))</f>
        <v>0</v>
      </c>
      <c r="T159" s="111">
        <f ca="1">IF($C$2&amp;$D$2="当月MW","-",SUMIFS(INDIRECT($B$2&amp;$C$2&amp;$D$2),INDIRECT(T$5),T$6,サマリ_メンバ!$R$7:$R$446,$E159,サマリ_メンバ!$O$7:$O$446,IF(ISBLANK($F159),"*",$F159)))</f>
        <v>0</v>
      </c>
      <c r="U159" s="111">
        <f ca="1">IF($C$2&amp;$D$2="当月MW","-",SUMIFS(INDIRECT($B$2&amp;$C$2&amp;$D$2),INDIRECT(U$5),U$6,サマリ_メンバ!$R$7:$R$446,$E159,サマリ_メンバ!$O$7:$O$446,IF(ISBLANK($F159),"*",$F159)))</f>
        <v>0</v>
      </c>
      <c r="V159" s="111">
        <f ca="1">IF($C$2&amp;$D$2="当月MW","-",SUMIFS(INDIRECT($B$2&amp;$C$2&amp;$D$2),INDIRECT(V$5),V$6,サマリ_メンバ!$R$7:$R$446,$E159,サマリ_メンバ!$O$7:$O$446,IF(ISBLANK($F159),"*",$F159)))</f>
        <v>0</v>
      </c>
      <c r="W159" s="111">
        <f ca="1">IF($C$2&amp;$D$2="当月MW","-",SUMIFS(INDIRECT($B$2&amp;$C$2&amp;$D$2),INDIRECT(W$5),W$6,サマリ_メンバ!$R$7:$R$446,$E159,サマリ_メンバ!$O$7:$O$446,IF(ISBLANK($F159),"*",$F159)))</f>
        <v>0</v>
      </c>
      <c r="X159" s="111">
        <f ca="1">IF($C$2&amp;$D$2="当月MW","-",SUMIFS(INDIRECT($B$2&amp;$C$2&amp;$D$2),INDIRECT(X$5),X$6,サマリ_メンバ!$R$7:$R$446,$E159,サマリ_メンバ!$O$7:$O$446,IF(ISBLANK($F159),"*",$F159)))</f>
        <v>0</v>
      </c>
      <c r="Y159" s="111">
        <f ca="1">IF($C$2&amp;$D$2="当月MW","-",SUMIFS(INDIRECT($B$2&amp;$C$2&amp;$D$2),INDIRECT(Y$5),Y$6,サマリ_メンバ!$R$7:$R$446,$E159,サマリ_メンバ!$O$7:$O$446,IF(ISBLANK($F159),"*",$F159)))</f>
        <v>0</v>
      </c>
      <c r="Z159" s="111">
        <f ca="1">IF($C$2&amp;$D$2="当月MW","-",SUMIFS(INDIRECT($B$2&amp;$C$2&amp;$D$2),INDIRECT(Z$5),Z$6,サマリ_メンバ!$R$7:$R$446,$E159,サマリ_メンバ!$O$7:$O$446,IF(ISBLANK($F159),"*",$F159)))</f>
        <v>0</v>
      </c>
      <c r="AA159" s="111">
        <f ca="1">IF($C$2&amp;$D$2="当月MW","-",SUMIFS(INDIRECT($B$2&amp;$C$2&amp;$D$2),INDIRECT(AA$5),AA$6,サマリ_メンバ!$R$7:$R$446,$E159,サマリ_メンバ!$O$7:$O$446,IF(ISBLANK($F159),"*",$F159)))</f>
        <v>0</v>
      </c>
      <c r="AB159" s="116"/>
    </row>
    <row r="160" spans="1:28" s="331" customFormat="1" outlineLevel="1">
      <c r="A160" s="277"/>
      <c r="B160" s="277"/>
      <c r="E160" s="22" t="s">
        <v>258</v>
      </c>
      <c r="F160" s="337" t="s">
        <v>624</v>
      </c>
      <c r="G160" s="132" t="s">
        <v>637</v>
      </c>
      <c r="H160" s="136">
        <f t="shared" ca="1" si="22"/>
        <v>0</v>
      </c>
      <c r="I160" s="116"/>
      <c r="J160" s="111">
        <f ca="1">IF($C$2&amp;$D$2="当月MW","-",SUMIFS(INDIRECT($B$2&amp;$C$2&amp;$D$2),INDIRECT(J$5),J$6,サマリ_メンバ!$R$7:$R$446,$E160,サマリ_メンバ!$O$7:$O$446,IF(ISBLANK($F160),"*",$F160)))</f>
        <v>0</v>
      </c>
      <c r="K160" s="111">
        <f ca="1">IF($C$2&amp;$D$2="当月MW","-",SUMIFS(INDIRECT($B$2&amp;$C$2&amp;$D$2),INDIRECT(K$5),K$6,サマリ_メンバ!$R$7:$R$446,$E160,サマリ_メンバ!$O$7:$O$446,IF(ISBLANK($F160),"*",$F160)))</f>
        <v>0</v>
      </c>
      <c r="L160" s="111">
        <f ca="1">IF($C$2&amp;$D$2="当月MW","-",SUMIFS(INDIRECT($B$2&amp;$C$2&amp;$D$2),INDIRECT(L$5),L$6,サマリ_メンバ!$R$7:$R$446,$E160,サマリ_メンバ!$O$7:$O$446,IF(ISBLANK($F160),"*",$F160)))</f>
        <v>0</v>
      </c>
      <c r="M160" s="111">
        <f ca="1">IF($C$2&amp;$D$2="当月MW","-",SUMIFS(INDIRECT($B$2&amp;$C$2&amp;$D$2),INDIRECT(M$5),M$6,サマリ_メンバ!$R$7:$R$446,$E160,サマリ_メンバ!$O$7:$O$446,IF(ISBLANK($F160),"*",$F160)))</f>
        <v>0</v>
      </c>
      <c r="N160" s="116"/>
      <c r="O160" s="111">
        <f ca="1">IF($C$2&amp;$D$2="当月MW","-",SUMIFS(INDIRECT($B$2&amp;$C$2&amp;$D$2),INDIRECT(O$5),O$6,サマリ_メンバ!$R$7:$R$446,$E160,サマリ_メンバ!$O$7:$O$446,IF(ISBLANK($F160),"*",$F160)))</f>
        <v>0</v>
      </c>
      <c r="P160" s="111">
        <f ca="1">IF($C$2&amp;$D$2="当月MW","-",SUMIFS(INDIRECT($B$2&amp;$C$2&amp;$D$2),INDIRECT(P$5),P$6,サマリ_メンバ!$R$7:$R$446,$E160,サマリ_メンバ!$O$7:$O$446,IF(ISBLANK($F160),"*",$F160)))</f>
        <v>0</v>
      </c>
      <c r="Q160" s="111">
        <f ca="1">IF($C$2&amp;$D$2="当月MW","-",SUMIFS(INDIRECT($B$2&amp;$C$2&amp;$D$2),INDIRECT(Q$5),Q$6,サマリ_メンバ!$R$7:$R$446,$E160,サマリ_メンバ!$O$7:$O$446,IF(ISBLANK($F160),"*",$F160)))</f>
        <v>0</v>
      </c>
      <c r="R160" s="111">
        <f ca="1">IF($C$2&amp;$D$2="当月MW","-",SUMIFS(INDIRECT($B$2&amp;$C$2&amp;$D$2),INDIRECT(R$5),R$6,サマリ_メンバ!$R$7:$R$446,$E160,サマリ_メンバ!$O$7:$O$446,IF(ISBLANK($F160),"*",$F160)))</f>
        <v>0</v>
      </c>
      <c r="S160" s="111">
        <f ca="1">IF($C$2&amp;$D$2="当月MW","-",SUMIFS(INDIRECT($B$2&amp;$C$2&amp;$D$2),INDIRECT(S$5),S$6,サマリ_メンバ!$R$7:$R$446,$E160,サマリ_メンバ!$O$7:$O$446,IF(ISBLANK($F160),"*",$F160)))</f>
        <v>0</v>
      </c>
      <c r="T160" s="111">
        <f ca="1">IF($C$2&amp;$D$2="当月MW","-",SUMIFS(INDIRECT($B$2&amp;$C$2&amp;$D$2),INDIRECT(T$5),T$6,サマリ_メンバ!$R$7:$R$446,$E160,サマリ_メンバ!$O$7:$O$446,IF(ISBLANK($F160),"*",$F160)))</f>
        <v>0</v>
      </c>
      <c r="U160" s="111">
        <f ca="1">IF($C$2&amp;$D$2="当月MW","-",SUMIFS(INDIRECT($B$2&amp;$C$2&amp;$D$2),INDIRECT(U$5),U$6,サマリ_メンバ!$R$7:$R$446,$E160,サマリ_メンバ!$O$7:$O$446,IF(ISBLANK($F160),"*",$F160)))</f>
        <v>0</v>
      </c>
      <c r="V160" s="111">
        <f ca="1">IF($C$2&amp;$D$2="当月MW","-",SUMIFS(INDIRECT($B$2&amp;$C$2&amp;$D$2),INDIRECT(V$5),V$6,サマリ_メンバ!$R$7:$R$446,$E160,サマリ_メンバ!$O$7:$O$446,IF(ISBLANK($F160),"*",$F160)))</f>
        <v>0</v>
      </c>
      <c r="W160" s="111">
        <f ca="1">IF($C$2&amp;$D$2="当月MW","-",SUMIFS(INDIRECT($B$2&amp;$C$2&amp;$D$2),INDIRECT(W$5),W$6,サマリ_メンバ!$R$7:$R$446,$E160,サマリ_メンバ!$O$7:$O$446,IF(ISBLANK($F160),"*",$F160)))</f>
        <v>0</v>
      </c>
      <c r="X160" s="111">
        <f ca="1">IF($C$2&amp;$D$2="当月MW","-",SUMIFS(INDIRECT($B$2&amp;$C$2&amp;$D$2),INDIRECT(X$5),X$6,サマリ_メンバ!$R$7:$R$446,$E160,サマリ_メンバ!$O$7:$O$446,IF(ISBLANK($F160),"*",$F160)))</f>
        <v>0</v>
      </c>
      <c r="Y160" s="111">
        <f ca="1">IF($C$2&amp;$D$2="当月MW","-",SUMIFS(INDIRECT($B$2&amp;$C$2&amp;$D$2),INDIRECT(Y$5),Y$6,サマリ_メンバ!$R$7:$R$446,$E160,サマリ_メンバ!$O$7:$O$446,IF(ISBLANK($F160),"*",$F160)))</f>
        <v>0</v>
      </c>
      <c r="Z160" s="111">
        <f ca="1">IF($C$2&amp;$D$2="当月MW","-",SUMIFS(INDIRECT($B$2&amp;$C$2&amp;$D$2),INDIRECT(Z$5),Z$6,サマリ_メンバ!$R$7:$R$446,$E160,サマリ_メンバ!$O$7:$O$446,IF(ISBLANK($F160),"*",$F160)))</f>
        <v>0</v>
      </c>
      <c r="AA160" s="111">
        <f ca="1">IF($C$2&amp;$D$2="当月MW","-",SUMIFS(INDIRECT($B$2&amp;$C$2&amp;$D$2),INDIRECT(AA$5),AA$6,サマリ_メンバ!$R$7:$R$446,$E160,サマリ_メンバ!$O$7:$O$446,IF(ISBLANK($F160),"*",$F160)))</f>
        <v>0</v>
      </c>
      <c r="AB160" s="116"/>
    </row>
    <row r="161" spans="1:28" s="331" customFormat="1" outlineLevel="1">
      <c r="A161" s="277"/>
      <c r="B161" s="277"/>
      <c r="E161" s="22" t="s">
        <v>259</v>
      </c>
      <c r="F161" s="337" t="s">
        <v>624</v>
      </c>
      <c r="G161" s="132" t="s">
        <v>637</v>
      </c>
      <c r="H161" s="136">
        <f t="shared" ca="1" si="22"/>
        <v>0</v>
      </c>
      <c r="I161" s="116"/>
      <c r="J161" s="111">
        <f ca="1">IF($C$2&amp;$D$2="当月MW","-",SUMIFS(INDIRECT($B$2&amp;$C$2&amp;$D$2),INDIRECT(J$5),J$6,サマリ_メンバ!$R$7:$R$446,$E161,サマリ_メンバ!$O$7:$O$446,IF(ISBLANK($F161),"*",$F161)))</f>
        <v>0</v>
      </c>
      <c r="K161" s="111">
        <f ca="1">IF($C$2&amp;$D$2="当月MW","-",SUMIFS(INDIRECT($B$2&amp;$C$2&amp;$D$2),INDIRECT(K$5),K$6,サマリ_メンバ!$R$7:$R$446,$E161,サマリ_メンバ!$O$7:$O$446,IF(ISBLANK($F161),"*",$F161)))</f>
        <v>0</v>
      </c>
      <c r="L161" s="111">
        <f ca="1">IF($C$2&amp;$D$2="当月MW","-",SUMIFS(INDIRECT($B$2&amp;$C$2&amp;$D$2),INDIRECT(L$5),L$6,サマリ_メンバ!$R$7:$R$446,$E161,サマリ_メンバ!$O$7:$O$446,IF(ISBLANK($F161),"*",$F161)))</f>
        <v>0</v>
      </c>
      <c r="M161" s="111">
        <f ca="1">IF($C$2&amp;$D$2="当月MW","-",SUMIFS(INDIRECT($B$2&amp;$C$2&amp;$D$2),INDIRECT(M$5),M$6,サマリ_メンバ!$R$7:$R$446,$E161,サマリ_メンバ!$O$7:$O$446,IF(ISBLANK($F161),"*",$F161)))</f>
        <v>0</v>
      </c>
      <c r="N161" s="116"/>
      <c r="O161" s="111">
        <f ca="1">IF($C$2&amp;$D$2="当月MW","-",SUMIFS(INDIRECT($B$2&amp;$C$2&amp;$D$2),INDIRECT(O$5),O$6,サマリ_メンバ!$R$7:$R$446,$E161,サマリ_メンバ!$O$7:$O$446,IF(ISBLANK($F161),"*",$F161)))</f>
        <v>0</v>
      </c>
      <c r="P161" s="111">
        <f ca="1">IF($C$2&amp;$D$2="当月MW","-",SUMIFS(INDIRECT($B$2&amp;$C$2&amp;$D$2),INDIRECT(P$5),P$6,サマリ_メンバ!$R$7:$R$446,$E161,サマリ_メンバ!$O$7:$O$446,IF(ISBLANK($F161),"*",$F161)))</f>
        <v>0</v>
      </c>
      <c r="Q161" s="111">
        <f ca="1">IF($C$2&amp;$D$2="当月MW","-",SUMIFS(INDIRECT($B$2&amp;$C$2&amp;$D$2),INDIRECT(Q$5),Q$6,サマリ_メンバ!$R$7:$R$446,$E161,サマリ_メンバ!$O$7:$O$446,IF(ISBLANK($F161),"*",$F161)))</f>
        <v>0</v>
      </c>
      <c r="R161" s="111">
        <f ca="1">IF($C$2&amp;$D$2="当月MW","-",SUMIFS(INDIRECT($B$2&amp;$C$2&amp;$D$2),INDIRECT(R$5),R$6,サマリ_メンバ!$R$7:$R$446,$E161,サマリ_メンバ!$O$7:$O$446,IF(ISBLANK($F161),"*",$F161)))</f>
        <v>0</v>
      </c>
      <c r="S161" s="111">
        <f ca="1">IF($C$2&amp;$D$2="当月MW","-",SUMIFS(INDIRECT($B$2&amp;$C$2&amp;$D$2),INDIRECT(S$5),S$6,サマリ_メンバ!$R$7:$R$446,$E161,サマリ_メンバ!$O$7:$O$446,IF(ISBLANK($F161),"*",$F161)))</f>
        <v>0</v>
      </c>
      <c r="T161" s="111">
        <f ca="1">IF($C$2&amp;$D$2="当月MW","-",SUMIFS(INDIRECT($B$2&amp;$C$2&amp;$D$2),INDIRECT(T$5),T$6,サマリ_メンバ!$R$7:$R$446,$E161,サマリ_メンバ!$O$7:$O$446,IF(ISBLANK($F161),"*",$F161)))</f>
        <v>0</v>
      </c>
      <c r="U161" s="111">
        <f ca="1">IF($C$2&amp;$D$2="当月MW","-",SUMIFS(INDIRECT($B$2&amp;$C$2&amp;$D$2),INDIRECT(U$5),U$6,サマリ_メンバ!$R$7:$R$446,$E161,サマリ_メンバ!$O$7:$O$446,IF(ISBLANK($F161),"*",$F161)))</f>
        <v>0</v>
      </c>
      <c r="V161" s="111">
        <f ca="1">IF($C$2&amp;$D$2="当月MW","-",SUMIFS(INDIRECT($B$2&amp;$C$2&amp;$D$2),INDIRECT(V$5),V$6,サマリ_メンバ!$R$7:$R$446,$E161,サマリ_メンバ!$O$7:$O$446,IF(ISBLANK($F161),"*",$F161)))</f>
        <v>0</v>
      </c>
      <c r="W161" s="111">
        <f ca="1">IF($C$2&amp;$D$2="当月MW","-",SUMIFS(INDIRECT($B$2&amp;$C$2&amp;$D$2),INDIRECT(W$5),W$6,サマリ_メンバ!$R$7:$R$446,$E161,サマリ_メンバ!$O$7:$O$446,IF(ISBLANK($F161),"*",$F161)))</f>
        <v>0</v>
      </c>
      <c r="X161" s="111">
        <f ca="1">IF($C$2&amp;$D$2="当月MW","-",SUMIFS(INDIRECT($B$2&amp;$C$2&amp;$D$2),INDIRECT(X$5),X$6,サマリ_メンバ!$R$7:$R$446,$E161,サマリ_メンバ!$O$7:$O$446,IF(ISBLANK($F161),"*",$F161)))</f>
        <v>0</v>
      </c>
      <c r="Y161" s="111">
        <f ca="1">IF($C$2&amp;$D$2="当月MW","-",SUMIFS(INDIRECT($B$2&amp;$C$2&amp;$D$2),INDIRECT(Y$5),Y$6,サマリ_メンバ!$R$7:$R$446,$E161,サマリ_メンバ!$O$7:$O$446,IF(ISBLANK($F161),"*",$F161)))</f>
        <v>0</v>
      </c>
      <c r="Z161" s="111">
        <f ca="1">IF($C$2&amp;$D$2="当月MW","-",SUMIFS(INDIRECT($B$2&amp;$C$2&amp;$D$2),INDIRECT(Z$5),Z$6,サマリ_メンバ!$R$7:$R$446,$E161,サマリ_メンバ!$O$7:$O$446,IF(ISBLANK($F161),"*",$F161)))</f>
        <v>0</v>
      </c>
      <c r="AA161" s="111">
        <f ca="1">IF($C$2&amp;$D$2="当月MW","-",SUMIFS(INDIRECT($B$2&amp;$C$2&amp;$D$2),INDIRECT(AA$5),AA$6,サマリ_メンバ!$R$7:$R$446,$E161,サマリ_メンバ!$O$7:$O$446,IF(ISBLANK($F161),"*",$F161)))</f>
        <v>0</v>
      </c>
      <c r="AB161" s="116"/>
    </row>
    <row r="162" spans="1:28" s="331" customFormat="1" outlineLevel="1">
      <c r="A162" s="277"/>
      <c r="B162" s="277"/>
      <c r="E162" s="22" t="s">
        <v>372</v>
      </c>
      <c r="F162" s="337" t="s">
        <v>624</v>
      </c>
      <c r="G162" s="132" t="s">
        <v>637</v>
      </c>
      <c r="H162" s="136">
        <f t="shared" ca="1" si="22"/>
        <v>0</v>
      </c>
      <c r="I162" s="116"/>
      <c r="J162" s="111">
        <f ca="1">IF($C$2&amp;$D$2="当月MW","-",SUMIFS(INDIRECT($B$2&amp;$C$2&amp;$D$2),INDIRECT(J$5),J$6,サマリ_メンバ!$R$7:$R$446,$E162,サマリ_メンバ!$O$7:$O$446,IF(ISBLANK($F162),"*",$F162)))</f>
        <v>0</v>
      </c>
      <c r="K162" s="111">
        <f ca="1">IF($C$2&amp;$D$2="当月MW","-",SUMIFS(INDIRECT($B$2&amp;$C$2&amp;$D$2),INDIRECT(K$5),K$6,サマリ_メンバ!$R$7:$R$446,$E162,サマリ_メンバ!$O$7:$O$446,IF(ISBLANK($F162),"*",$F162)))</f>
        <v>0</v>
      </c>
      <c r="L162" s="111">
        <f ca="1">IF($C$2&amp;$D$2="当月MW","-",SUMIFS(INDIRECT($B$2&amp;$C$2&amp;$D$2),INDIRECT(L$5),L$6,サマリ_メンバ!$R$7:$R$446,$E162,サマリ_メンバ!$O$7:$O$446,IF(ISBLANK($F162),"*",$F162)))</f>
        <v>0</v>
      </c>
      <c r="M162" s="111">
        <f ca="1">IF($C$2&amp;$D$2="当月MW","-",SUMIFS(INDIRECT($B$2&amp;$C$2&amp;$D$2),INDIRECT(M$5),M$6,サマリ_メンバ!$R$7:$R$446,$E162,サマリ_メンバ!$O$7:$O$446,IF(ISBLANK($F162),"*",$F162)))</f>
        <v>0</v>
      </c>
      <c r="N162" s="116"/>
      <c r="O162" s="111">
        <f ca="1">IF($C$2&amp;$D$2="当月MW","-",SUMIFS(INDIRECT($B$2&amp;$C$2&amp;$D$2),INDIRECT(O$5),O$6,サマリ_メンバ!$R$7:$R$446,$E162,サマリ_メンバ!$O$7:$O$446,IF(ISBLANK($F162),"*",$F162)))</f>
        <v>0</v>
      </c>
      <c r="P162" s="111">
        <f ca="1">IF($C$2&amp;$D$2="当月MW","-",SUMIFS(INDIRECT($B$2&amp;$C$2&amp;$D$2),INDIRECT(P$5),P$6,サマリ_メンバ!$R$7:$R$446,$E162,サマリ_メンバ!$O$7:$O$446,IF(ISBLANK($F162),"*",$F162)))</f>
        <v>0</v>
      </c>
      <c r="Q162" s="111">
        <f ca="1">IF($C$2&amp;$D$2="当月MW","-",SUMIFS(INDIRECT($B$2&amp;$C$2&amp;$D$2),INDIRECT(Q$5),Q$6,サマリ_メンバ!$R$7:$R$446,$E162,サマリ_メンバ!$O$7:$O$446,IF(ISBLANK($F162),"*",$F162)))</f>
        <v>0</v>
      </c>
      <c r="R162" s="111">
        <f ca="1">IF($C$2&amp;$D$2="当月MW","-",SUMIFS(INDIRECT($B$2&amp;$C$2&amp;$D$2),INDIRECT(R$5),R$6,サマリ_メンバ!$R$7:$R$446,$E162,サマリ_メンバ!$O$7:$O$446,IF(ISBLANK($F162),"*",$F162)))</f>
        <v>0</v>
      </c>
      <c r="S162" s="111">
        <f ca="1">IF($C$2&amp;$D$2="当月MW","-",SUMIFS(INDIRECT($B$2&amp;$C$2&amp;$D$2),INDIRECT(S$5),S$6,サマリ_メンバ!$R$7:$R$446,$E162,サマリ_メンバ!$O$7:$O$446,IF(ISBLANK($F162),"*",$F162)))</f>
        <v>0</v>
      </c>
      <c r="T162" s="111">
        <f ca="1">IF($C$2&amp;$D$2="当月MW","-",SUMIFS(INDIRECT($B$2&amp;$C$2&amp;$D$2),INDIRECT(T$5),T$6,サマリ_メンバ!$R$7:$R$446,$E162,サマリ_メンバ!$O$7:$O$446,IF(ISBLANK($F162),"*",$F162)))</f>
        <v>0</v>
      </c>
      <c r="U162" s="111">
        <f ca="1">IF($C$2&amp;$D$2="当月MW","-",SUMIFS(INDIRECT($B$2&amp;$C$2&amp;$D$2),INDIRECT(U$5),U$6,サマリ_メンバ!$R$7:$R$446,$E162,サマリ_メンバ!$O$7:$O$446,IF(ISBLANK($F162),"*",$F162)))</f>
        <v>0</v>
      </c>
      <c r="V162" s="111">
        <f ca="1">IF($C$2&amp;$D$2="当月MW","-",SUMIFS(INDIRECT($B$2&amp;$C$2&amp;$D$2),INDIRECT(V$5),V$6,サマリ_メンバ!$R$7:$R$446,$E162,サマリ_メンバ!$O$7:$O$446,IF(ISBLANK($F162),"*",$F162)))</f>
        <v>0</v>
      </c>
      <c r="W162" s="111">
        <f ca="1">IF($C$2&amp;$D$2="当月MW","-",SUMIFS(INDIRECT($B$2&amp;$C$2&amp;$D$2),INDIRECT(W$5),W$6,サマリ_メンバ!$R$7:$R$446,$E162,サマリ_メンバ!$O$7:$O$446,IF(ISBLANK($F162),"*",$F162)))</f>
        <v>0</v>
      </c>
      <c r="X162" s="111">
        <f ca="1">IF($C$2&amp;$D$2="当月MW","-",SUMIFS(INDIRECT($B$2&amp;$C$2&amp;$D$2),INDIRECT(X$5),X$6,サマリ_メンバ!$R$7:$R$446,$E162,サマリ_メンバ!$O$7:$O$446,IF(ISBLANK($F162),"*",$F162)))</f>
        <v>0</v>
      </c>
      <c r="Y162" s="111">
        <f ca="1">IF($C$2&amp;$D$2="当月MW","-",SUMIFS(INDIRECT($B$2&amp;$C$2&amp;$D$2),INDIRECT(Y$5),Y$6,サマリ_メンバ!$R$7:$R$446,$E162,サマリ_メンバ!$O$7:$O$446,IF(ISBLANK($F162),"*",$F162)))</f>
        <v>0</v>
      </c>
      <c r="Z162" s="111">
        <f ca="1">IF($C$2&amp;$D$2="当月MW","-",SUMIFS(INDIRECT($B$2&amp;$C$2&amp;$D$2),INDIRECT(Z$5),Z$6,サマリ_メンバ!$R$7:$R$446,$E162,サマリ_メンバ!$O$7:$O$446,IF(ISBLANK($F162),"*",$F162)))</f>
        <v>0</v>
      </c>
      <c r="AA162" s="111">
        <f ca="1">IF($C$2&amp;$D$2="当月MW","-",SUMIFS(INDIRECT($B$2&amp;$C$2&amp;$D$2),INDIRECT(AA$5),AA$6,サマリ_メンバ!$R$7:$R$446,$E162,サマリ_メンバ!$O$7:$O$446,IF(ISBLANK($F162),"*",$F162)))</f>
        <v>0</v>
      </c>
      <c r="AB162" s="116"/>
    </row>
    <row r="163" spans="1:28" s="331" customFormat="1" outlineLevel="1">
      <c r="A163" s="277"/>
      <c r="B163" s="277"/>
      <c r="E163" s="22" t="s">
        <v>260</v>
      </c>
      <c r="F163" s="337" t="s">
        <v>624</v>
      </c>
      <c r="G163" s="132" t="s">
        <v>637</v>
      </c>
      <c r="H163" s="136">
        <f t="shared" ca="1" si="22"/>
        <v>0</v>
      </c>
      <c r="I163" s="116"/>
      <c r="J163" s="111">
        <f ca="1">IF($C$2&amp;$D$2="当月MW","-",SUMIFS(INDIRECT($B$2&amp;$C$2&amp;$D$2),INDIRECT(J$5),J$6,サマリ_メンバ!$R$7:$R$446,$E163,サマリ_メンバ!$O$7:$O$446,IF(ISBLANK($F163),"*",$F163)))</f>
        <v>0</v>
      </c>
      <c r="K163" s="111">
        <f ca="1">IF($C$2&amp;$D$2="当月MW","-",SUMIFS(INDIRECT($B$2&amp;$C$2&amp;$D$2),INDIRECT(K$5),K$6,サマリ_メンバ!$R$7:$R$446,$E163,サマリ_メンバ!$O$7:$O$446,IF(ISBLANK($F163),"*",$F163)))</f>
        <v>0</v>
      </c>
      <c r="L163" s="111">
        <f ca="1">IF($C$2&amp;$D$2="当月MW","-",SUMIFS(INDIRECT($B$2&amp;$C$2&amp;$D$2),INDIRECT(L$5),L$6,サマリ_メンバ!$R$7:$R$446,$E163,サマリ_メンバ!$O$7:$O$446,IF(ISBLANK($F163),"*",$F163)))</f>
        <v>0</v>
      </c>
      <c r="M163" s="111">
        <f ca="1">IF($C$2&amp;$D$2="当月MW","-",SUMIFS(INDIRECT($B$2&amp;$C$2&amp;$D$2),INDIRECT(M$5),M$6,サマリ_メンバ!$R$7:$R$446,$E163,サマリ_メンバ!$O$7:$O$446,IF(ISBLANK($F163),"*",$F163)))</f>
        <v>0</v>
      </c>
      <c r="N163" s="116"/>
      <c r="O163" s="111">
        <f ca="1">IF($C$2&amp;$D$2="当月MW","-",SUMIFS(INDIRECT($B$2&amp;$C$2&amp;$D$2),INDIRECT(O$5),O$6,サマリ_メンバ!$R$7:$R$446,$E163,サマリ_メンバ!$O$7:$O$446,IF(ISBLANK($F163),"*",$F163)))</f>
        <v>0</v>
      </c>
      <c r="P163" s="111">
        <f ca="1">IF($C$2&amp;$D$2="当月MW","-",SUMIFS(INDIRECT($B$2&amp;$C$2&amp;$D$2),INDIRECT(P$5),P$6,サマリ_メンバ!$R$7:$R$446,$E163,サマリ_メンバ!$O$7:$O$446,IF(ISBLANK($F163),"*",$F163)))</f>
        <v>0</v>
      </c>
      <c r="Q163" s="111">
        <f ca="1">IF($C$2&amp;$D$2="当月MW","-",SUMIFS(INDIRECT($B$2&amp;$C$2&amp;$D$2),INDIRECT(Q$5),Q$6,サマリ_メンバ!$R$7:$R$446,$E163,サマリ_メンバ!$O$7:$O$446,IF(ISBLANK($F163),"*",$F163)))</f>
        <v>0</v>
      </c>
      <c r="R163" s="111">
        <f ca="1">IF($C$2&amp;$D$2="当月MW","-",SUMIFS(INDIRECT($B$2&amp;$C$2&amp;$D$2),INDIRECT(R$5),R$6,サマリ_メンバ!$R$7:$R$446,$E163,サマリ_メンバ!$O$7:$O$446,IF(ISBLANK($F163),"*",$F163)))</f>
        <v>0</v>
      </c>
      <c r="S163" s="111">
        <f ca="1">IF($C$2&amp;$D$2="当月MW","-",SUMIFS(INDIRECT($B$2&amp;$C$2&amp;$D$2),INDIRECT(S$5),S$6,サマリ_メンバ!$R$7:$R$446,$E163,サマリ_メンバ!$O$7:$O$446,IF(ISBLANK($F163),"*",$F163)))</f>
        <v>0</v>
      </c>
      <c r="T163" s="111">
        <f ca="1">IF($C$2&amp;$D$2="当月MW","-",SUMIFS(INDIRECT($B$2&amp;$C$2&amp;$D$2),INDIRECT(T$5),T$6,サマリ_メンバ!$R$7:$R$446,$E163,サマリ_メンバ!$O$7:$O$446,IF(ISBLANK($F163),"*",$F163)))</f>
        <v>0</v>
      </c>
      <c r="U163" s="111">
        <f ca="1">IF($C$2&amp;$D$2="当月MW","-",SUMIFS(INDIRECT($B$2&amp;$C$2&amp;$D$2),INDIRECT(U$5),U$6,サマリ_メンバ!$R$7:$R$446,$E163,サマリ_メンバ!$O$7:$O$446,IF(ISBLANK($F163),"*",$F163)))</f>
        <v>0</v>
      </c>
      <c r="V163" s="111">
        <f ca="1">IF($C$2&amp;$D$2="当月MW","-",SUMIFS(INDIRECT($B$2&amp;$C$2&amp;$D$2),INDIRECT(V$5),V$6,サマリ_メンバ!$R$7:$R$446,$E163,サマリ_メンバ!$O$7:$O$446,IF(ISBLANK($F163),"*",$F163)))</f>
        <v>0</v>
      </c>
      <c r="W163" s="111">
        <f ca="1">IF($C$2&amp;$D$2="当月MW","-",SUMIFS(INDIRECT($B$2&amp;$C$2&amp;$D$2),INDIRECT(W$5),W$6,サマリ_メンバ!$R$7:$R$446,$E163,サマリ_メンバ!$O$7:$O$446,IF(ISBLANK($F163),"*",$F163)))</f>
        <v>0</v>
      </c>
      <c r="X163" s="111">
        <f ca="1">IF($C$2&amp;$D$2="当月MW","-",SUMIFS(INDIRECT($B$2&amp;$C$2&amp;$D$2),INDIRECT(X$5),X$6,サマリ_メンバ!$R$7:$R$446,$E163,サマリ_メンバ!$O$7:$O$446,IF(ISBLANK($F163),"*",$F163)))</f>
        <v>0</v>
      </c>
      <c r="Y163" s="111">
        <f ca="1">IF($C$2&amp;$D$2="当月MW","-",SUMIFS(INDIRECT($B$2&amp;$C$2&amp;$D$2),INDIRECT(Y$5),Y$6,サマリ_メンバ!$R$7:$R$446,$E163,サマリ_メンバ!$O$7:$O$446,IF(ISBLANK($F163),"*",$F163)))</f>
        <v>0</v>
      </c>
      <c r="Z163" s="111">
        <f ca="1">IF($C$2&amp;$D$2="当月MW","-",SUMIFS(INDIRECT($B$2&amp;$C$2&amp;$D$2),INDIRECT(Z$5),Z$6,サマリ_メンバ!$R$7:$R$446,$E163,サマリ_メンバ!$O$7:$O$446,IF(ISBLANK($F163),"*",$F163)))</f>
        <v>0</v>
      </c>
      <c r="AA163" s="111">
        <f ca="1">IF($C$2&amp;$D$2="当月MW","-",SUMIFS(INDIRECT($B$2&amp;$C$2&amp;$D$2),INDIRECT(AA$5),AA$6,サマリ_メンバ!$R$7:$R$446,$E163,サマリ_メンバ!$O$7:$O$446,IF(ISBLANK($F163),"*",$F163)))</f>
        <v>0</v>
      </c>
      <c r="AB163" s="116"/>
    </row>
    <row r="164" spans="1:28" outlineLevel="1">
      <c r="E164" s="22" t="s">
        <v>253</v>
      </c>
      <c r="F164" s="131" t="s">
        <v>221</v>
      </c>
      <c r="G164" s="132" t="s">
        <v>311</v>
      </c>
      <c r="H164" s="136">
        <f t="shared" ref="H164:H198" ca="1" si="23">SUM(J164:M164)</f>
        <v>0</v>
      </c>
      <c r="I164" s="116"/>
      <c r="J164" s="111">
        <f ca="1">IF($C$2&amp;$D$2="当月MW","-",SUMIFS(INDIRECT($B$2&amp;$C$2&amp;$D$2),INDIRECT(J$5),J$6,サマリ_メンバ!$R$7:$R$446,$E164,サマリ_メンバ!$O$7:$O$446,IF(ISBLANK($F164),"*",$F164)))</f>
        <v>0</v>
      </c>
      <c r="K164" s="111">
        <f ca="1">IF($C$2&amp;$D$2="当月MW","-",SUMIFS(INDIRECT($B$2&amp;$C$2&amp;$D$2),INDIRECT(K$5),K$6,サマリ_メンバ!$R$7:$R$446,$E164,サマリ_メンバ!$O$7:$O$446,IF(ISBLANK($F164),"*",$F164)))</f>
        <v>0</v>
      </c>
      <c r="L164" s="111">
        <f ca="1">IF($C$2&amp;$D$2="当月MW","-",SUMIFS(INDIRECT($B$2&amp;$C$2&amp;$D$2),INDIRECT(L$5),L$6,サマリ_メンバ!$R$7:$R$446,$E164,サマリ_メンバ!$O$7:$O$446,IF(ISBLANK($F164),"*",$F164)))</f>
        <v>0</v>
      </c>
      <c r="M164" s="111">
        <f ca="1">IF($C$2&amp;$D$2="当月MW","-",SUMIFS(INDIRECT($B$2&amp;$C$2&amp;$D$2),INDIRECT(M$5),M$6,サマリ_メンバ!$R$7:$R$446,$E164,サマリ_メンバ!$O$7:$O$446,IF(ISBLANK($F164),"*",$F164)))</f>
        <v>0</v>
      </c>
      <c r="N164" s="116"/>
      <c r="O164" s="111">
        <f ca="1">IF($C$2&amp;$D$2="当月MW","-",SUMIFS(INDIRECT($B$2&amp;$C$2&amp;$D$2),INDIRECT(O$5),O$6,サマリ_メンバ!$R$7:$R$446,$E164,サマリ_メンバ!$O$7:$O$446,IF(ISBLANK($F164),"*",$F164)))</f>
        <v>0</v>
      </c>
      <c r="P164" s="111">
        <f ca="1">IF($C$2&amp;$D$2="当月MW","-",SUMIFS(INDIRECT($B$2&amp;$C$2&amp;$D$2),INDIRECT(P$5),P$6,サマリ_メンバ!$R$7:$R$446,$E164,サマリ_メンバ!$O$7:$O$446,IF(ISBLANK($F164),"*",$F164)))</f>
        <v>0</v>
      </c>
      <c r="Q164" s="111">
        <f ca="1">IF($C$2&amp;$D$2="当月MW","-",SUMIFS(INDIRECT($B$2&amp;$C$2&amp;$D$2),INDIRECT(Q$5),Q$6,サマリ_メンバ!$R$7:$R$446,$E164,サマリ_メンバ!$O$7:$O$446,IF(ISBLANK($F164),"*",$F164)))</f>
        <v>0</v>
      </c>
      <c r="R164" s="111">
        <f ca="1">IF($C$2&amp;$D$2="当月MW","-",SUMIFS(INDIRECT($B$2&amp;$C$2&amp;$D$2),INDIRECT(R$5),R$6,サマリ_メンバ!$R$7:$R$446,$E164,サマリ_メンバ!$O$7:$O$446,IF(ISBLANK($F164),"*",$F164)))</f>
        <v>0</v>
      </c>
      <c r="S164" s="111">
        <f ca="1">IF($C$2&amp;$D$2="当月MW","-",SUMIFS(INDIRECT($B$2&amp;$C$2&amp;$D$2),INDIRECT(S$5),S$6,サマリ_メンバ!$R$7:$R$446,$E164,サマリ_メンバ!$O$7:$O$446,IF(ISBLANK($F164),"*",$F164)))</f>
        <v>0</v>
      </c>
      <c r="T164" s="111">
        <f ca="1">IF($C$2&amp;$D$2="当月MW","-",SUMIFS(INDIRECT($B$2&amp;$C$2&amp;$D$2),INDIRECT(T$5),T$6,サマリ_メンバ!$R$7:$R$446,$E164,サマリ_メンバ!$O$7:$O$446,IF(ISBLANK($F164),"*",$F164)))</f>
        <v>0</v>
      </c>
      <c r="U164" s="111">
        <f ca="1">IF($C$2&amp;$D$2="当月MW","-",SUMIFS(INDIRECT($B$2&amp;$C$2&amp;$D$2),INDIRECT(U$5),U$6,サマリ_メンバ!$R$7:$R$446,$E164,サマリ_メンバ!$O$7:$O$446,IF(ISBLANK($F164),"*",$F164)))</f>
        <v>0</v>
      </c>
      <c r="V164" s="111">
        <f ca="1">IF($C$2&amp;$D$2="当月MW","-",SUMIFS(INDIRECT($B$2&amp;$C$2&amp;$D$2),INDIRECT(V$5),V$6,サマリ_メンバ!$R$7:$R$446,$E164,サマリ_メンバ!$O$7:$O$446,IF(ISBLANK($F164),"*",$F164)))</f>
        <v>0</v>
      </c>
      <c r="W164" s="111">
        <f ca="1">IF($C$2&amp;$D$2="当月MW","-",SUMIFS(INDIRECT($B$2&amp;$C$2&amp;$D$2),INDIRECT(W$5),W$6,サマリ_メンバ!$R$7:$R$446,$E164,サマリ_メンバ!$O$7:$O$446,IF(ISBLANK($F164),"*",$F164)))</f>
        <v>0</v>
      </c>
      <c r="X164" s="111">
        <f ca="1">IF($C$2&amp;$D$2="当月MW","-",SUMIFS(INDIRECT($B$2&amp;$C$2&amp;$D$2),INDIRECT(X$5),X$6,サマリ_メンバ!$R$7:$R$446,$E164,サマリ_メンバ!$O$7:$O$446,IF(ISBLANK($F164),"*",$F164)))</f>
        <v>0</v>
      </c>
      <c r="Y164" s="111">
        <f ca="1">IF($C$2&amp;$D$2="当月MW","-",SUMIFS(INDIRECT($B$2&amp;$C$2&amp;$D$2),INDIRECT(Y$5),Y$6,サマリ_メンバ!$R$7:$R$446,$E164,サマリ_メンバ!$O$7:$O$446,IF(ISBLANK($F164),"*",$F164)))</f>
        <v>0</v>
      </c>
      <c r="Z164" s="111">
        <f ca="1">IF($C$2&amp;$D$2="当月MW","-",SUMIFS(INDIRECT($B$2&amp;$C$2&amp;$D$2),INDIRECT(Z$5),Z$6,サマリ_メンバ!$R$7:$R$446,$E164,サマリ_メンバ!$O$7:$O$446,IF(ISBLANK($F164),"*",$F164)))</f>
        <v>0</v>
      </c>
      <c r="AA164" s="111">
        <f ca="1">IF($C$2&amp;$D$2="当月MW","-",SUMIFS(INDIRECT($B$2&amp;$C$2&amp;$D$2),INDIRECT(AA$5),AA$6,サマリ_メンバ!$R$7:$R$446,$E164,サマリ_メンバ!$O$7:$O$446,IF(ISBLANK($F164),"*",$F164)))</f>
        <v>0</v>
      </c>
      <c r="AB164" s="116"/>
    </row>
    <row r="165" spans="1:28" outlineLevel="1">
      <c r="E165" s="22" t="s">
        <v>254</v>
      </c>
      <c r="F165" s="131" t="s">
        <v>221</v>
      </c>
      <c r="G165" s="132" t="s">
        <v>311</v>
      </c>
      <c r="H165" s="136">
        <f t="shared" ca="1" si="23"/>
        <v>0</v>
      </c>
      <c r="I165" s="116"/>
      <c r="J165" s="111">
        <f ca="1">IF($C$2&amp;$D$2="当月MW","-",SUMIFS(INDIRECT($B$2&amp;$C$2&amp;$D$2),INDIRECT(J$5),J$6,サマリ_メンバ!$R$7:$R$446,$E165,サマリ_メンバ!$O$7:$O$446,IF(ISBLANK($F165),"*",$F165)))</f>
        <v>0</v>
      </c>
      <c r="K165" s="111">
        <f ca="1">IF($C$2&amp;$D$2="当月MW","-",SUMIFS(INDIRECT($B$2&amp;$C$2&amp;$D$2),INDIRECT(K$5),K$6,サマリ_メンバ!$R$7:$R$446,$E165,サマリ_メンバ!$O$7:$O$446,IF(ISBLANK($F165),"*",$F165)))</f>
        <v>0</v>
      </c>
      <c r="L165" s="111">
        <f ca="1">IF($C$2&amp;$D$2="当月MW","-",SUMIFS(INDIRECT($B$2&amp;$C$2&amp;$D$2),INDIRECT(L$5),L$6,サマリ_メンバ!$R$7:$R$446,$E165,サマリ_メンバ!$O$7:$O$446,IF(ISBLANK($F165),"*",$F165)))</f>
        <v>0</v>
      </c>
      <c r="M165" s="111">
        <f ca="1">IF($C$2&amp;$D$2="当月MW","-",SUMIFS(INDIRECT($B$2&amp;$C$2&amp;$D$2),INDIRECT(M$5),M$6,サマリ_メンバ!$R$7:$R$446,$E165,サマリ_メンバ!$O$7:$O$446,IF(ISBLANK($F165),"*",$F165)))</f>
        <v>0</v>
      </c>
      <c r="N165" s="116"/>
      <c r="O165" s="111">
        <f ca="1">IF($C$2&amp;$D$2="当月MW","-",SUMIFS(INDIRECT($B$2&amp;$C$2&amp;$D$2),INDIRECT(O$5),O$6,サマリ_メンバ!$R$7:$R$446,$E165,サマリ_メンバ!$O$7:$O$446,IF(ISBLANK($F165),"*",$F165)))</f>
        <v>0</v>
      </c>
      <c r="P165" s="111">
        <f ca="1">IF($C$2&amp;$D$2="当月MW","-",SUMIFS(INDIRECT($B$2&amp;$C$2&amp;$D$2),INDIRECT(P$5),P$6,サマリ_メンバ!$R$7:$R$446,$E165,サマリ_メンバ!$O$7:$O$446,IF(ISBLANK($F165),"*",$F165)))</f>
        <v>0</v>
      </c>
      <c r="Q165" s="111">
        <f ca="1">IF($C$2&amp;$D$2="当月MW","-",SUMIFS(INDIRECT($B$2&amp;$C$2&amp;$D$2),INDIRECT(Q$5),Q$6,サマリ_メンバ!$R$7:$R$446,$E165,サマリ_メンバ!$O$7:$O$446,IF(ISBLANK($F165),"*",$F165)))</f>
        <v>0</v>
      </c>
      <c r="R165" s="111">
        <f ca="1">IF($C$2&amp;$D$2="当月MW","-",SUMIFS(INDIRECT($B$2&amp;$C$2&amp;$D$2),INDIRECT(R$5),R$6,サマリ_メンバ!$R$7:$R$446,$E165,サマリ_メンバ!$O$7:$O$446,IF(ISBLANK($F165),"*",$F165)))</f>
        <v>0</v>
      </c>
      <c r="S165" s="111">
        <f ca="1">IF($C$2&amp;$D$2="当月MW","-",SUMIFS(INDIRECT($B$2&amp;$C$2&amp;$D$2),INDIRECT(S$5),S$6,サマリ_メンバ!$R$7:$R$446,$E165,サマリ_メンバ!$O$7:$O$446,IF(ISBLANK($F165),"*",$F165)))</f>
        <v>0</v>
      </c>
      <c r="T165" s="111">
        <f ca="1">IF($C$2&amp;$D$2="当月MW","-",SUMIFS(INDIRECT($B$2&amp;$C$2&amp;$D$2),INDIRECT(T$5),T$6,サマリ_メンバ!$R$7:$R$446,$E165,サマリ_メンバ!$O$7:$O$446,IF(ISBLANK($F165),"*",$F165)))</f>
        <v>0</v>
      </c>
      <c r="U165" s="111">
        <f ca="1">IF($C$2&amp;$D$2="当月MW","-",SUMIFS(INDIRECT($B$2&amp;$C$2&amp;$D$2),INDIRECT(U$5),U$6,サマリ_メンバ!$R$7:$R$446,$E165,サマリ_メンバ!$O$7:$O$446,IF(ISBLANK($F165),"*",$F165)))</f>
        <v>0</v>
      </c>
      <c r="V165" s="111">
        <f ca="1">IF($C$2&amp;$D$2="当月MW","-",SUMIFS(INDIRECT($B$2&amp;$C$2&amp;$D$2),INDIRECT(V$5),V$6,サマリ_メンバ!$R$7:$R$446,$E165,サマリ_メンバ!$O$7:$O$446,IF(ISBLANK($F165),"*",$F165)))</f>
        <v>0</v>
      </c>
      <c r="W165" s="111">
        <f ca="1">IF($C$2&amp;$D$2="当月MW","-",SUMIFS(INDIRECT($B$2&amp;$C$2&amp;$D$2),INDIRECT(W$5),W$6,サマリ_メンバ!$R$7:$R$446,$E165,サマリ_メンバ!$O$7:$O$446,IF(ISBLANK($F165),"*",$F165)))</f>
        <v>0</v>
      </c>
      <c r="X165" s="111">
        <f ca="1">IF($C$2&amp;$D$2="当月MW","-",SUMIFS(INDIRECT($B$2&amp;$C$2&amp;$D$2),INDIRECT(X$5),X$6,サマリ_メンバ!$R$7:$R$446,$E165,サマリ_メンバ!$O$7:$O$446,IF(ISBLANK($F165),"*",$F165)))</f>
        <v>0</v>
      </c>
      <c r="Y165" s="111">
        <f ca="1">IF($C$2&amp;$D$2="当月MW","-",SUMIFS(INDIRECT($B$2&amp;$C$2&amp;$D$2),INDIRECT(Y$5),Y$6,サマリ_メンバ!$R$7:$R$446,$E165,サマリ_メンバ!$O$7:$O$446,IF(ISBLANK($F165),"*",$F165)))</f>
        <v>0</v>
      </c>
      <c r="Z165" s="111">
        <f ca="1">IF($C$2&amp;$D$2="当月MW","-",SUMIFS(INDIRECT($B$2&amp;$C$2&amp;$D$2),INDIRECT(Z$5),Z$6,サマリ_メンバ!$R$7:$R$446,$E165,サマリ_メンバ!$O$7:$O$446,IF(ISBLANK($F165),"*",$F165)))</f>
        <v>0</v>
      </c>
      <c r="AA165" s="111">
        <f ca="1">IF($C$2&amp;$D$2="当月MW","-",SUMIFS(INDIRECT($B$2&amp;$C$2&amp;$D$2),INDIRECT(AA$5),AA$6,サマリ_メンバ!$R$7:$R$446,$E165,サマリ_メンバ!$O$7:$O$446,IF(ISBLANK($F165),"*",$F165)))</f>
        <v>0</v>
      </c>
      <c r="AB165" s="116"/>
    </row>
    <row r="166" spans="1:28" outlineLevel="1">
      <c r="E166" s="22" t="s">
        <v>255</v>
      </c>
      <c r="F166" s="131" t="s">
        <v>221</v>
      </c>
      <c r="G166" s="132" t="s">
        <v>311</v>
      </c>
      <c r="H166" s="136">
        <f t="shared" ca="1" si="23"/>
        <v>0</v>
      </c>
      <c r="I166" s="116"/>
      <c r="J166" s="111">
        <f ca="1">IF($C$2&amp;$D$2="当月MW","-",SUMIFS(INDIRECT($B$2&amp;$C$2&amp;$D$2),INDIRECT(J$5),J$6,サマリ_メンバ!$R$7:$R$446,$E166,サマリ_メンバ!$O$7:$O$446,IF(ISBLANK($F166),"*",$F166)))</f>
        <v>0</v>
      </c>
      <c r="K166" s="111">
        <f ca="1">IF($C$2&amp;$D$2="当月MW","-",SUMIFS(INDIRECT($B$2&amp;$C$2&amp;$D$2),INDIRECT(K$5),K$6,サマリ_メンバ!$R$7:$R$446,$E166,サマリ_メンバ!$O$7:$O$446,IF(ISBLANK($F166),"*",$F166)))</f>
        <v>0</v>
      </c>
      <c r="L166" s="111">
        <f ca="1">IF($C$2&amp;$D$2="当月MW","-",SUMIFS(INDIRECT($B$2&amp;$C$2&amp;$D$2),INDIRECT(L$5),L$6,サマリ_メンバ!$R$7:$R$446,$E166,サマリ_メンバ!$O$7:$O$446,IF(ISBLANK($F166),"*",$F166)))</f>
        <v>0</v>
      </c>
      <c r="M166" s="111">
        <f ca="1">IF($C$2&amp;$D$2="当月MW","-",SUMIFS(INDIRECT($B$2&amp;$C$2&amp;$D$2),INDIRECT(M$5),M$6,サマリ_メンバ!$R$7:$R$446,$E166,サマリ_メンバ!$O$7:$O$446,IF(ISBLANK($F166),"*",$F166)))</f>
        <v>0</v>
      </c>
      <c r="N166" s="116"/>
      <c r="O166" s="111">
        <f ca="1">IF($C$2&amp;$D$2="当月MW","-",SUMIFS(INDIRECT($B$2&amp;$C$2&amp;$D$2),INDIRECT(O$5),O$6,サマリ_メンバ!$R$7:$R$446,$E166,サマリ_メンバ!$O$7:$O$446,IF(ISBLANK($F166),"*",$F166)))</f>
        <v>0</v>
      </c>
      <c r="P166" s="111">
        <f ca="1">IF($C$2&amp;$D$2="当月MW","-",SUMIFS(INDIRECT($B$2&amp;$C$2&amp;$D$2),INDIRECT(P$5),P$6,サマリ_メンバ!$R$7:$R$446,$E166,サマリ_メンバ!$O$7:$O$446,IF(ISBLANK($F166),"*",$F166)))</f>
        <v>0</v>
      </c>
      <c r="Q166" s="111">
        <f ca="1">IF($C$2&amp;$D$2="当月MW","-",SUMIFS(INDIRECT($B$2&amp;$C$2&amp;$D$2),INDIRECT(Q$5),Q$6,サマリ_メンバ!$R$7:$R$446,$E166,サマリ_メンバ!$O$7:$O$446,IF(ISBLANK($F166),"*",$F166)))</f>
        <v>0</v>
      </c>
      <c r="R166" s="111">
        <f ca="1">IF($C$2&amp;$D$2="当月MW","-",SUMIFS(INDIRECT($B$2&amp;$C$2&amp;$D$2),INDIRECT(R$5),R$6,サマリ_メンバ!$R$7:$R$446,$E166,サマリ_メンバ!$O$7:$O$446,IF(ISBLANK($F166),"*",$F166)))</f>
        <v>0</v>
      </c>
      <c r="S166" s="111">
        <f ca="1">IF($C$2&amp;$D$2="当月MW","-",SUMIFS(INDIRECT($B$2&amp;$C$2&amp;$D$2),INDIRECT(S$5),S$6,サマリ_メンバ!$R$7:$R$446,$E166,サマリ_メンバ!$O$7:$O$446,IF(ISBLANK($F166),"*",$F166)))</f>
        <v>0</v>
      </c>
      <c r="T166" s="111">
        <f ca="1">IF($C$2&amp;$D$2="当月MW","-",SUMIFS(INDIRECT($B$2&amp;$C$2&amp;$D$2),INDIRECT(T$5),T$6,サマリ_メンバ!$R$7:$R$446,$E166,サマリ_メンバ!$O$7:$O$446,IF(ISBLANK($F166),"*",$F166)))</f>
        <v>0</v>
      </c>
      <c r="U166" s="111">
        <f ca="1">IF($C$2&amp;$D$2="当月MW","-",SUMIFS(INDIRECT($B$2&amp;$C$2&amp;$D$2),INDIRECT(U$5),U$6,サマリ_メンバ!$R$7:$R$446,$E166,サマリ_メンバ!$O$7:$O$446,IF(ISBLANK($F166),"*",$F166)))</f>
        <v>0</v>
      </c>
      <c r="V166" s="111">
        <f ca="1">IF($C$2&amp;$D$2="当月MW","-",SUMIFS(INDIRECT($B$2&amp;$C$2&amp;$D$2),INDIRECT(V$5),V$6,サマリ_メンバ!$R$7:$R$446,$E166,サマリ_メンバ!$O$7:$O$446,IF(ISBLANK($F166),"*",$F166)))</f>
        <v>0</v>
      </c>
      <c r="W166" s="111">
        <f ca="1">IF($C$2&amp;$D$2="当月MW","-",SUMIFS(INDIRECT($B$2&amp;$C$2&amp;$D$2),INDIRECT(W$5),W$6,サマリ_メンバ!$R$7:$R$446,$E166,サマリ_メンバ!$O$7:$O$446,IF(ISBLANK($F166),"*",$F166)))</f>
        <v>0</v>
      </c>
      <c r="X166" s="111">
        <f ca="1">IF($C$2&amp;$D$2="当月MW","-",SUMIFS(INDIRECT($B$2&amp;$C$2&amp;$D$2),INDIRECT(X$5),X$6,サマリ_メンバ!$R$7:$R$446,$E166,サマリ_メンバ!$O$7:$O$446,IF(ISBLANK($F166),"*",$F166)))</f>
        <v>0</v>
      </c>
      <c r="Y166" s="111">
        <f ca="1">IF($C$2&amp;$D$2="当月MW","-",SUMIFS(INDIRECT($B$2&amp;$C$2&amp;$D$2),INDIRECT(Y$5),Y$6,サマリ_メンバ!$R$7:$R$446,$E166,サマリ_メンバ!$O$7:$O$446,IF(ISBLANK($F166),"*",$F166)))</f>
        <v>0</v>
      </c>
      <c r="Z166" s="111">
        <f ca="1">IF($C$2&amp;$D$2="当月MW","-",SUMIFS(INDIRECT($B$2&amp;$C$2&amp;$D$2),INDIRECT(Z$5),Z$6,サマリ_メンバ!$R$7:$R$446,$E166,サマリ_メンバ!$O$7:$O$446,IF(ISBLANK($F166),"*",$F166)))</f>
        <v>0</v>
      </c>
      <c r="AA166" s="111">
        <f ca="1">IF($C$2&amp;$D$2="当月MW","-",SUMIFS(INDIRECT($B$2&amp;$C$2&amp;$D$2),INDIRECT(AA$5),AA$6,サマリ_メンバ!$R$7:$R$446,$E166,サマリ_メンバ!$O$7:$O$446,IF(ISBLANK($F166),"*",$F166)))</f>
        <v>0</v>
      </c>
      <c r="AB166" s="116"/>
    </row>
    <row r="167" spans="1:28" outlineLevel="1">
      <c r="E167" s="22" t="s">
        <v>256</v>
      </c>
      <c r="F167" s="131" t="s">
        <v>221</v>
      </c>
      <c r="G167" s="132" t="s">
        <v>311</v>
      </c>
      <c r="H167" s="136">
        <f t="shared" ca="1" si="23"/>
        <v>0</v>
      </c>
      <c r="I167" s="116"/>
      <c r="J167" s="111">
        <f ca="1">IF($C$2&amp;$D$2="当月MW","-",SUMIFS(INDIRECT($B$2&amp;$C$2&amp;$D$2),INDIRECT(J$5),J$6,サマリ_メンバ!$R$7:$R$446,$E167,サマリ_メンバ!$O$7:$O$446,IF(ISBLANK($F167),"*",$F167)))</f>
        <v>0</v>
      </c>
      <c r="K167" s="111">
        <f ca="1">IF($C$2&amp;$D$2="当月MW","-",SUMIFS(INDIRECT($B$2&amp;$C$2&amp;$D$2),INDIRECT(K$5),K$6,サマリ_メンバ!$R$7:$R$446,$E167,サマリ_メンバ!$O$7:$O$446,IF(ISBLANK($F167),"*",$F167)))</f>
        <v>0</v>
      </c>
      <c r="L167" s="111">
        <f ca="1">IF($C$2&amp;$D$2="当月MW","-",SUMIFS(INDIRECT($B$2&amp;$C$2&amp;$D$2),INDIRECT(L$5),L$6,サマリ_メンバ!$R$7:$R$446,$E167,サマリ_メンバ!$O$7:$O$446,IF(ISBLANK($F167),"*",$F167)))</f>
        <v>0</v>
      </c>
      <c r="M167" s="111">
        <f ca="1">IF($C$2&amp;$D$2="当月MW","-",SUMIFS(INDIRECT($B$2&amp;$C$2&amp;$D$2),INDIRECT(M$5),M$6,サマリ_メンバ!$R$7:$R$446,$E167,サマリ_メンバ!$O$7:$O$446,IF(ISBLANK($F167),"*",$F167)))</f>
        <v>0</v>
      </c>
      <c r="N167" s="116"/>
      <c r="O167" s="111">
        <f ca="1">IF($C$2&amp;$D$2="当月MW","-",SUMIFS(INDIRECT($B$2&amp;$C$2&amp;$D$2),INDIRECT(O$5),O$6,サマリ_メンバ!$R$7:$R$446,$E167,サマリ_メンバ!$O$7:$O$446,IF(ISBLANK($F167),"*",$F167)))</f>
        <v>0</v>
      </c>
      <c r="P167" s="111">
        <f ca="1">IF($C$2&amp;$D$2="当月MW","-",SUMIFS(INDIRECT($B$2&amp;$C$2&amp;$D$2),INDIRECT(P$5),P$6,サマリ_メンバ!$R$7:$R$446,$E167,サマリ_メンバ!$O$7:$O$446,IF(ISBLANK($F167),"*",$F167)))</f>
        <v>0</v>
      </c>
      <c r="Q167" s="111">
        <f ca="1">IF($C$2&amp;$D$2="当月MW","-",SUMIFS(INDIRECT($B$2&amp;$C$2&amp;$D$2),INDIRECT(Q$5),Q$6,サマリ_メンバ!$R$7:$R$446,$E167,サマリ_メンバ!$O$7:$O$446,IF(ISBLANK($F167),"*",$F167)))</f>
        <v>0</v>
      </c>
      <c r="R167" s="111">
        <f ca="1">IF($C$2&amp;$D$2="当月MW","-",SUMIFS(INDIRECT($B$2&amp;$C$2&amp;$D$2),INDIRECT(R$5),R$6,サマリ_メンバ!$R$7:$R$446,$E167,サマリ_メンバ!$O$7:$O$446,IF(ISBLANK($F167),"*",$F167)))</f>
        <v>0</v>
      </c>
      <c r="S167" s="111">
        <f ca="1">IF($C$2&amp;$D$2="当月MW","-",SUMIFS(INDIRECT($B$2&amp;$C$2&amp;$D$2),INDIRECT(S$5),S$6,サマリ_メンバ!$R$7:$R$446,$E167,サマリ_メンバ!$O$7:$O$446,IF(ISBLANK($F167),"*",$F167)))</f>
        <v>0</v>
      </c>
      <c r="T167" s="111">
        <f ca="1">IF($C$2&amp;$D$2="当月MW","-",SUMIFS(INDIRECT($B$2&amp;$C$2&amp;$D$2),INDIRECT(T$5),T$6,サマリ_メンバ!$R$7:$R$446,$E167,サマリ_メンバ!$O$7:$O$446,IF(ISBLANK($F167),"*",$F167)))</f>
        <v>0</v>
      </c>
      <c r="U167" s="111">
        <f ca="1">IF($C$2&amp;$D$2="当月MW","-",SUMIFS(INDIRECT($B$2&amp;$C$2&amp;$D$2),INDIRECT(U$5),U$6,サマリ_メンバ!$R$7:$R$446,$E167,サマリ_メンバ!$O$7:$O$446,IF(ISBLANK($F167),"*",$F167)))</f>
        <v>0</v>
      </c>
      <c r="V167" s="111">
        <f ca="1">IF($C$2&amp;$D$2="当月MW","-",SUMIFS(INDIRECT($B$2&amp;$C$2&amp;$D$2),INDIRECT(V$5),V$6,サマリ_メンバ!$R$7:$R$446,$E167,サマリ_メンバ!$O$7:$O$446,IF(ISBLANK($F167),"*",$F167)))</f>
        <v>0</v>
      </c>
      <c r="W167" s="111">
        <f ca="1">IF($C$2&amp;$D$2="当月MW","-",SUMIFS(INDIRECT($B$2&amp;$C$2&amp;$D$2),INDIRECT(W$5),W$6,サマリ_メンバ!$R$7:$R$446,$E167,サマリ_メンバ!$O$7:$O$446,IF(ISBLANK($F167),"*",$F167)))</f>
        <v>0</v>
      </c>
      <c r="X167" s="111">
        <f ca="1">IF($C$2&amp;$D$2="当月MW","-",SUMIFS(INDIRECT($B$2&amp;$C$2&amp;$D$2),INDIRECT(X$5),X$6,サマリ_メンバ!$R$7:$R$446,$E167,サマリ_メンバ!$O$7:$O$446,IF(ISBLANK($F167),"*",$F167)))</f>
        <v>0</v>
      </c>
      <c r="Y167" s="111">
        <f ca="1">IF($C$2&amp;$D$2="当月MW","-",SUMIFS(INDIRECT($B$2&amp;$C$2&amp;$D$2),INDIRECT(Y$5),Y$6,サマリ_メンバ!$R$7:$R$446,$E167,サマリ_メンバ!$O$7:$O$446,IF(ISBLANK($F167),"*",$F167)))</f>
        <v>0</v>
      </c>
      <c r="Z167" s="111">
        <f ca="1">IF($C$2&amp;$D$2="当月MW","-",SUMIFS(INDIRECT($B$2&amp;$C$2&amp;$D$2),INDIRECT(Z$5),Z$6,サマリ_メンバ!$R$7:$R$446,$E167,サマリ_メンバ!$O$7:$O$446,IF(ISBLANK($F167),"*",$F167)))</f>
        <v>0</v>
      </c>
      <c r="AA167" s="111">
        <f ca="1">IF($C$2&amp;$D$2="当月MW","-",SUMIFS(INDIRECT($B$2&amp;$C$2&amp;$D$2),INDIRECT(AA$5),AA$6,サマリ_メンバ!$R$7:$R$446,$E167,サマリ_メンバ!$O$7:$O$446,IF(ISBLANK($F167),"*",$F167)))</f>
        <v>0</v>
      </c>
      <c r="AB167" s="116"/>
    </row>
    <row r="168" spans="1:28" outlineLevel="1">
      <c r="E168" s="22" t="s">
        <v>257</v>
      </c>
      <c r="F168" s="131" t="s">
        <v>221</v>
      </c>
      <c r="G168" s="132" t="s">
        <v>473</v>
      </c>
      <c r="H168" s="136">
        <f t="shared" ca="1" si="23"/>
        <v>0</v>
      </c>
      <c r="I168" s="116"/>
      <c r="J168" s="111">
        <f ca="1">IF($C$2&amp;$D$2="当月MW","-",SUMIFS(INDIRECT($B$2&amp;$C$2&amp;$D$2),INDIRECT(J$5),J$6,サマリ_メンバ!$R$7:$R$446,$E168,サマリ_メンバ!$O$7:$O$446,IF(ISBLANK($F168),"*",$F168)))</f>
        <v>0</v>
      </c>
      <c r="K168" s="111">
        <f ca="1">IF($C$2&amp;$D$2="当月MW","-",SUMIFS(INDIRECT($B$2&amp;$C$2&amp;$D$2),INDIRECT(K$5),K$6,サマリ_メンバ!$R$7:$R$446,$E168,サマリ_メンバ!$O$7:$O$446,IF(ISBLANK($F168),"*",$F168)))</f>
        <v>0</v>
      </c>
      <c r="L168" s="111">
        <f ca="1">IF($C$2&amp;$D$2="当月MW","-",SUMIFS(INDIRECT($B$2&amp;$C$2&amp;$D$2),INDIRECT(L$5),L$6,サマリ_メンバ!$R$7:$R$446,$E168,サマリ_メンバ!$O$7:$O$446,IF(ISBLANK($F168),"*",$F168)))</f>
        <v>0</v>
      </c>
      <c r="M168" s="111">
        <f ca="1">IF($C$2&amp;$D$2="当月MW","-",SUMIFS(INDIRECT($B$2&amp;$C$2&amp;$D$2),INDIRECT(M$5),M$6,サマリ_メンバ!$R$7:$R$446,$E168,サマリ_メンバ!$O$7:$O$446,IF(ISBLANK($F168),"*",$F168)))</f>
        <v>0</v>
      </c>
      <c r="N168" s="116"/>
      <c r="O168" s="111">
        <f ca="1">IF($C$2&amp;$D$2="当月MW","-",SUMIFS(INDIRECT($B$2&amp;$C$2&amp;$D$2),INDIRECT(O$5),O$6,サマリ_メンバ!$R$7:$R$446,$E168,サマリ_メンバ!$O$7:$O$446,IF(ISBLANK($F168),"*",$F168)))</f>
        <v>0</v>
      </c>
      <c r="P168" s="111">
        <f ca="1">IF($C$2&amp;$D$2="当月MW","-",SUMIFS(INDIRECT($B$2&amp;$C$2&amp;$D$2),INDIRECT(P$5),P$6,サマリ_メンバ!$R$7:$R$446,$E168,サマリ_メンバ!$O$7:$O$446,IF(ISBLANK($F168),"*",$F168)))</f>
        <v>0</v>
      </c>
      <c r="Q168" s="111">
        <f ca="1">IF($C$2&amp;$D$2="当月MW","-",SUMIFS(INDIRECT($B$2&amp;$C$2&amp;$D$2),INDIRECT(Q$5),Q$6,サマリ_メンバ!$R$7:$R$446,$E168,サマリ_メンバ!$O$7:$O$446,IF(ISBLANK($F168),"*",$F168)))</f>
        <v>0</v>
      </c>
      <c r="R168" s="111">
        <f ca="1">IF($C$2&amp;$D$2="当月MW","-",SUMIFS(INDIRECT($B$2&amp;$C$2&amp;$D$2),INDIRECT(R$5),R$6,サマリ_メンバ!$R$7:$R$446,$E168,サマリ_メンバ!$O$7:$O$446,IF(ISBLANK($F168),"*",$F168)))</f>
        <v>0</v>
      </c>
      <c r="S168" s="111">
        <f ca="1">IF($C$2&amp;$D$2="当月MW","-",SUMIFS(INDIRECT($B$2&amp;$C$2&amp;$D$2),INDIRECT(S$5),S$6,サマリ_メンバ!$R$7:$R$446,$E168,サマリ_メンバ!$O$7:$O$446,IF(ISBLANK($F168),"*",$F168)))</f>
        <v>0</v>
      </c>
      <c r="T168" s="111">
        <f ca="1">IF($C$2&amp;$D$2="当月MW","-",SUMIFS(INDIRECT($B$2&amp;$C$2&amp;$D$2),INDIRECT(T$5),T$6,サマリ_メンバ!$R$7:$R$446,$E168,サマリ_メンバ!$O$7:$O$446,IF(ISBLANK($F168),"*",$F168)))</f>
        <v>0</v>
      </c>
      <c r="U168" s="111">
        <f ca="1">IF($C$2&amp;$D$2="当月MW","-",SUMIFS(INDIRECT($B$2&amp;$C$2&amp;$D$2),INDIRECT(U$5),U$6,サマリ_メンバ!$R$7:$R$446,$E168,サマリ_メンバ!$O$7:$O$446,IF(ISBLANK($F168),"*",$F168)))</f>
        <v>0</v>
      </c>
      <c r="V168" s="111">
        <f ca="1">IF($C$2&amp;$D$2="当月MW","-",SUMIFS(INDIRECT($B$2&amp;$C$2&amp;$D$2),INDIRECT(V$5),V$6,サマリ_メンバ!$R$7:$R$446,$E168,サマリ_メンバ!$O$7:$O$446,IF(ISBLANK($F168),"*",$F168)))</f>
        <v>0</v>
      </c>
      <c r="W168" s="111">
        <f ca="1">IF($C$2&amp;$D$2="当月MW","-",SUMIFS(INDIRECT($B$2&amp;$C$2&amp;$D$2),INDIRECT(W$5),W$6,サマリ_メンバ!$R$7:$R$446,$E168,サマリ_メンバ!$O$7:$O$446,IF(ISBLANK($F168),"*",$F168)))</f>
        <v>0</v>
      </c>
      <c r="X168" s="111">
        <f ca="1">IF($C$2&amp;$D$2="当月MW","-",SUMIFS(INDIRECT($B$2&amp;$C$2&amp;$D$2),INDIRECT(X$5),X$6,サマリ_メンバ!$R$7:$R$446,$E168,サマリ_メンバ!$O$7:$O$446,IF(ISBLANK($F168),"*",$F168)))</f>
        <v>0</v>
      </c>
      <c r="Y168" s="111">
        <f ca="1">IF($C$2&amp;$D$2="当月MW","-",SUMIFS(INDIRECT($B$2&amp;$C$2&amp;$D$2),INDIRECT(Y$5),Y$6,サマリ_メンバ!$R$7:$R$446,$E168,サマリ_メンバ!$O$7:$O$446,IF(ISBLANK($F168),"*",$F168)))</f>
        <v>0</v>
      </c>
      <c r="Z168" s="111">
        <f ca="1">IF($C$2&amp;$D$2="当月MW","-",SUMIFS(INDIRECT($B$2&amp;$C$2&amp;$D$2),INDIRECT(Z$5),Z$6,サマリ_メンバ!$R$7:$R$446,$E168,サマリ_メンバ!$O$7:$O$446,IF(ISBLANK($F168),"*",$F168)))</f>
        <v>0</v>
      </c>
      <c r="AA168" s="111">
        <f ca="1">IF($C$2&amp;$D$2="当月MW","-",SUMIFS(INDIRECT($B$2&amp;$C$2&amp;$D$2),INDIRECT(AA$5),AA$6,サマリ_メンバ!$R$7:$R$446,$E168,サマリ_メンバ!$O$7:$O$446,IF(ISBLANK($F168),"*",$F168)))</f>
        <v>0</v>
      </c>
      <c r="AB168" s="116"/>
    </row>
    <row r="169" spans="1:28" outlineLevel="1">
      <c r="E169" s="22" t="s">
        <v>258</v>
      </c>
      <c r="F169" s="131" t="s">
        <v>221</v>
      </c>
      <c r="G169" s="132" t="s">
        <v>311</v>
      </c>
      <c r="H169" s="136">
        <f t="shared" ca="1" si="23"/>
        <v>0</v>
      </c>
      <c r="I169" s="116"/>
      <c r="J169" s="111">
        <f ca="1">IF($C$2&amp;$D$2="当月MW","-",SUMIFS(INDIRECT($B$2&amp;$C$2&amp;$D$2),INDIRECT(J$5),J$6,サマリ_メンバ!$R$7:$R$446,$E169,サマリ_メンバ!$O$7:$O$446,IF(ISBLANK($F169),"*",$F169)))</f>
        <v>0</v>
      </c>
      <c r="K169" s="111">
        <f ca="1">IF($C$2&amp;$D$2="当月MW","-",SUMIFS(INDIRECT($B$2&amp;$C$2&amp;$D$2),INDIRECT(K$5),K$6,サマリ_メンバ!$R$7:$R$446,$E169,サマリ_メンバ!$O$7:$O$446,IF(ISBLANK($F169),"*",$F169)))</f>
        <v>0</v>
      </c>
      <c r="L169" s="111">
        <f ca="1">IF($C$2&amp;$D$2="当月MW","-",SUMIFS(INDIRECT($B$2&amp;$C$2&amp;$D$2),INDIRECT(L$5),L$6,サマリ_メンバ!$R$7:$R$446,$E169,サマリ_メンバ!$O$7:$O$446,IF(ISBLANK($F169),"*",$F169)))</f>
        <v>0</v>
      </c>
      <c r="M169" s="111">
        <f ca="1">IF($C$2&amp;$D$2="当月MW","-",SUMIFS(INDIRECT($B$2&amp;$C$2&amp;$D$2),INDIRECT(M$5),M$6,サマリ_メンバ!$R$7:$R$446,$E169,サマリ_メンバ!$O$7:$O$446,IF(ISBLANK($F169),"*",$F169)))</f>
        <v>0</v>
      </c>
      <c r="N169" s="116"/>
      <c r="O169" s="111">
        <f ca="1">IF($C$2&amp;$D$2="当月MW","-",SUMIFS(INDIRECT($B$2&amp;$C$2&amp;$D$2),INDIRECT(O$5),O$6,サマリ_メンバ!$R$7:$R$446,$E169,サマリ_メンバ!$O$7:$O$446,IF(ISBLANK($F169),"*",$F169)))</f>
        <v>0</v>
      </c>
      <c r="P169" s="111">
        <f ca="1">IF($C$2&amp;$D$2="当月MW","-",SUMIFS(INDIRECT($B$2&amp;$C$2&amp;$D$2),INDIRECT(P$5),P$6,サマリ_メンバ!$R$7:$R$446,$E169,サマリ_メンバ!$O$7:$O$446,IF(ISBLANK($F169),"*",$F169)))</f>
        <v>0</v>
      </c>
      <c r="Q169" s="111">
        <f ca="1">IF($C$2&amp;$D$2="当月MW","-",SUMIFS(INDIRECT($B$2&amp;$C$2&amp;$D$2),INDIRECT(Q$5),Q$6,サマリ_メンバ!$R$7:$R$446,$E169,サマリ_メンバ!$O$7:$O$446,IF(ISBLANK($F169),"*",$F169)))</f>
        <v>0</v>
      </c>
      <c r="R169" s="111">
        <f ca="1">IF($C$2&amp;$D$2="当月MW","-",SUMIFS(INDIRECT($B$2&amp;$C$2&amp;$D$2),INDIRECT(R$5),R$6,サマリ_メンバ!$R$7:$R$446,$E169,サマリ_メンバ!$O$7:$O$446,IF(ISBLANK($F169),"*",$F169)))</f>
        <v>0</v>
      </c>
      <c r="S169" s="111">
        <f ca="1">IF($C$2&amp;$D$2="当月MW","-",SUMIFS(INDIRECT($B$2&amp;$C$2&amp;$D$2),INDIRECT(S$5),S$6,サマリ_メンバ!$R$7:$R$446,$E169,サマリ_メンバ!$O$7:$O$446,IF(ISBLANK($F169),"*",$F169)))</f>
        <v>0</v>
      </c>
      <c r="T169" s="111">
        <f ca="1">IF($C$2&amp;$D$2="当月MW","-",SUMIFS(INDIRECT($B$2&amp;$C$2&amp;$D$2),INDIRECT(T$5),T$6,サマリ_メンバ!$R$7:$R$446,$E169,サマリ_メンバ!$O$7:$O$446,IF(ISBLANK($F169),"*",$F169)))</f>
        <v>0</v>
      </c>
      <c r="U169" s="111">
        <f ca="1">IF($C$2&amp;$D$2="当月MW","-",SUMIFS(INDIRECT($B$2&amp;$C$2&amp;$D$2),INDIRECT(U$5),U$6,サマリ_メンバ!$R$7:$R$446,$E169,サマリ_メンバ!$O$7:$O$446,IF(ISBLANK($F169),"*",$F169)))</f>
        <v>0</v>
      </c>
      <c r="V169" s="111">
        <f ca="1">IF($C$2&amp;$D$2="当月MW","-",SUMIFS(INDIRECT($B$2&amp;$C$2&amp;$D$2),INDIRECT(V$5),V$6,サマリ_メンバ!$R$7:$R$446,$E169,サマリ_メンバ!$O$7:$O$446,IF(ISBLANK($F169),"*",$F169)))</f>
        <v>0</v>
      </c>
      <c r="W169" s="111">
        <f ca="1">IF($C$2&amp;$D$2="当月MW","-",SUMIFS(INDIRECT($B$2&amp;$C$2&amp;$D$2),INDIRECT(W$5),W$6,サマリ_メンバ!$R$7:$R$446,$E169,サマリ_メンバ!$O$7:$O$446,IF(ISBLANK($F169),"*",$F169)))</f>
        <v>0</v>
      </c>
      <c r="X169" s="111">
        <f ca="1">IF($C$2&amp;$D$2="当月MW","-",SUMIFS(INDIRECT($B$2&amp;$C$2&amp;$D$2),INDIRECT(X$5),X$6,サマリ_メンバ!$R$7:$R$446,$E169,サマリ_メンバ!$O$7:$O$446,IF(ISBLANK($F169),"*",$F169)))</f>
        <v>0</v>
      </c>
      <c r="Y169" s="111">
        <f ca="1">IF($C$2&amp;$D$2="当月MW","-",SUMIFS(INDIRECT($B$2&amp;$C$2&amp;$D$2),INDIRECT(Y$5),Y$6,サマリ_メンバ!$R$7:$R$446,$E169,サマリ_メンバ!$O$7:$O$446,IF(ISBLANK($F169),"*",$F169)))</f>
        <v>0</v>
      </c>
      <c r="Z169" s="111">
        <f ca="1">IF($C$2&amp;$D$2="当月MW","-",SUMIFS(INDIRECT($B$2&amp;$C$2&amp;$D$2),INDIRECT(Z$5),Z$6,サマリ_メンバ!$R$7:$R$446,$E169,サマリ_メンバ!$O$7:$O$446,IF(ISBLANK($F169),"*",$F169)))</f>
        <v>0</v>
      </c>
      <c r="AA169" s="111">
        <f ca="1">IF($C$2&amp;$D$2="当月MW","-",SUMIFS(INDIRECT($B$2&amp;$C$2&amp;$D$2),INDIRECT(AA$5),AA$6,サマリ_メンバ!$R$7:$R$446,$E169,サマリ_メンバ!$O$7:$O$446,IF(ISBLANK($F169),"*",$F169)))</f>
        <v>0</v>
      </c>
      <c r="AB169" s="116"/>
    </row>
    <row r="170" spans="1:28" outlineLevel="1">
      <c r="E170" s="22" t="s">
        <v>259</v>
      </c>
      <c r="F170" s="131" t="s">
        <v>221</v>
      </c>
      <c r="G170" s="132" t="s">
        <v>311</v>
      </c>
      <c r="H170" s="136">
        <f t="shared" ca="1" si="23"/>
        <v>0</v>
      </c>
      <c r="I170" s="116"/>
      <c r="J170" s="111">
        <f ca="1">IF($C$2&amp;$D$2="当月MW","-",SUMIFS(INDIRECT($B$2&amp;$C$2&amp;$D$2),INDIRECT(J$5),J$6,サマリ_メンバ!$R$7:$R$446,$E170,サマリ_メンバ!$O$7:$O$446,IF(ISBLANK($F170),"*",$F170)))</f>
        <v>0</v>
      </c>
      <c r="K170" s="111">
        <f ca="1">IF($C$2&amp;$D$2="当月MW","-",SUMIFS(INDIRECT($B$2&amp;$C$2&amp;$D$2),INDIRECT(K$5),K$6,サマリ_メンバ!$R$7:$R$446,$E170,サマリ_メンバ!$O$7:$O$446,IF(ISBLANK($F170),"*",$F170)))</f>
        <v>0</v>
      </c>
      <c r="L170" s="111">
        <f ca="1">IF($C$2&amp;$D$2="当月MW","-",SUMIFS(INDIRECT($B$2&amp;$C$2&amp;$D$2),INDIRECT(L$5),L$6,サマリ_メンバ!$R$7:$R$446,$E170,サマリ_メンバ!$O$7:$O$446,IF(ISBLANK($F170),"*",$F170)))</f>
        <v>0</v>
      </c>
      <c r="M170" s="111">
        <f ca="1">IF($C$2&amp;$D$2="当月MW","-",SUMIFS(INDIRECT($B$2&amp;$C$2&amp;$D$2),INDIRECT(M$5),M$6,サマリ_メンバ!$R$7:$R$446,$E170,サマリ_メンバ!$O$7:$O$446,IF(ISBLANK($F170),"*",$F170)))</f>
        <v>0</v>
      </c>
      <c r="N170" s="116"/>
      <c r="O170" s="111">
        <f ca="1">IF($C$2&amp;$D$2="当月MW","-",SUMIFS(INDIRECT($B$2&amp;$C$2&amp;$D$2),INDIRECT(O$5),O$6,サマリ_メンバ!$R$7:$R$446,$E170,サマリ_メンバ!$O$7:$O$446,IF(ISBLANK($F170),"*",$F170)))</f>
        <v>0</v>
      </c>
      <c r="P170" s="111">
        <f ca="1">IF($C$2&amp;$D$2="当月MW","-",SUMIFS(INDIRECT($B$2&amp;$C$2&amp;$D$2),INDIRECT(P$5),P$6,サマリ_メンバ!$R$7:$R$446,$E170,サマリ_メンバ!$O$7:$O$446,IF(ISBLANK($F170),"*",$F170)))</f>
        <v>0</v>
      </c>
      <c r="Q170" s="111">
        <f ca="1">IF($C$2&amp;$D$2="当月MW","-",SUMIFS(INDIRECT($B$2&amp;$C$2&amp;$D$2),INDIRECT(Q$5),Q$6,サマリ_メンバ!$R$7:$R$446,$E170,サマリ_メンバ!$O$7:$O$446,IF(ISBLANK($F170),"*",$F170)))</f>
        <v>0</v>
      </c>
      <c r="R170" s="111">
        <f ca="1">IF($C$2&amp;$D$2="当月MW","-",SUMIFS(INDIRECT($B$2&amp;$C$2&amp;$D$2),INDIRECT(R$5),R$6,サマリ_メンバ!$R$7:$R$446,$E170,サマリ_メンバ!$O$7:$O$446,IF(ISBLANK($F170),"*",$F170)))</f>
        <v>0</v>
      </c>
      <c r="S170" s="111">
        <f ca="1">IF($C$2&amp;$D$2="当月MW","-",SUMIFS(INDIRECT($B$2&amp;$C$2&amp;$D$2),INDIRECT(S$5),S$6,サマリ_メンバ!$R$7:$R$446,$E170,サマリ_メンバ!$O$7:$O$446,IF(ISBLANK($F170),"*",$F170)))</f>
        <v>0</v>
      </c>
      <c r="T170" s="111">
        <f ca="1">IF($C$2&amp;$D$2="当月MW","-",SUMIFS(INDIRECT($B$2&amp;$C$2&amp;$D$2),INDIRECT(T$5),T$6,サマリ_メンバ!$R$7:$R$446,$E170,サマリ_メンバ!$O$7:$O$446,IF(ISBLANK($F170),"*",$F170)))</f>
        <v>0</v>
      </c>
      <c r="U170" s="111">
        <f ca="1">IF($C$2&amp;$D$2="当月MW","-",SUMIFS(INDIRECT($B$2&amp;$C$2&amp;$D$2),INDIRECT(U$5),U$6,サマリ_メンバ!$R$7:$R$446,$E170,サマリ_メンバ!$O$7:$O$446,IF(ISBLANK($F170),"*",$F170)))</f>
        <v>0</v>
      </c>
      <c r="V170" s="111">
        <f ca="1">IF($C$2&amp;$D$2="当月MW","-",SUMIFS(INDIRECT($B$2&amp;$C$2&amp;$D$2),INDIRECT(V$5),V$6,サマリ_メンバ!$R$7:$R$446,$E170,サマリ_メンバ!$O$7:$O$446,IF(ISBLANK($F170),"*",$F170)))</f>
        <v>0</v>
      </c>
      <c r="W170" s="111">
        <f ca="1">IF($C$2&amp;$D$2="当月MW","-",SUMIFS(INDIRECT($B$2&amp;$C$2&amp;$D$2),INDIRECT(W$5),W$6,サマリ_メンバ!$R$7:$R$446,$E170,サマリ_メンバ!$O$7:$O$446,IF(ISBLANK($F170),"*",$F170)))</f>
        <v>0</v>
      </c>
      <c r="X170" s="111">
        <f ca="1">IF($C$2&amp;$D$2="当月MW","-",SUMIFS(INDIRECT($B$2&amp;$C$2&amp;$D$2),INDIRECT(X$5),X$6,サマリ_メンバ!$R$7:$R$446,$E170,サマリ_メンバ!$O$7:$O$446,IF(ISBLANK($F170),"*",$F170)))</f>
        <v>0</v>
      </c>
      <c r="Y170" s="111">
        <f ca="1">IF($C$2&amp;$D$2="当月MW","-",SUMIFS(INDIRECT($B$2&amp;$C$2&amp;$D$2),INDIRECT(Y$5),Y$6,サマリ_メンバ!$R$7:$R$446,$E170,サマリ_メンバ!$O$7:$O$446,IF(ISBLANK($F170),"*",$F170)))</f>
        <v>0</v>
      </c>
      <c r="Z170" s="111">
        <f ca="1">IF($C$2&amp;$D$2="当月MW","-",SUMIFS(INDIRECT($B$2&amp;$C$2&amp;$D$2),INDIRECT(Z$5),Z$6,サマリ_メンバ!$R$7:$R$446,$E170,サマリ_メンバ!$O$7:$O$446,IF(ISBLANK($F170),"*",$F170)))</f>
        <v>0</v>
      </c>
      <c r="AA170" s="111">
        <f ca="1">IF($C$2&amp;$D$2="当月MW","-",SUMIFS(INDIRECT($B$2&amp;$C$2&amp;$D$2),INDIRECT(AA$5),AA$6,サマリ_メンバ!$R$7:$R$446,$E170,サマリ_メンバ!$O$7:$O$446,IF(ISBLANK($F170),"*",$F170)))</f>
        <v>0</v>
      </c>
      <c r="AB170" s="116"/>
    </row>
    <row r="171" spans="1:28" outlineLevel="1">
      <c r="E171" s="22" t="s">
        <v>372</v>
      </c>
      <c r="F171" s="131" t="s">
        <v>221</v>
      </c>
      <c r="G171" s="132" t="s">
        <v>311</v>
      </c>
      <c r="H171" s="136">
        <f t="shared" ca="1" si="23"/>
        <v>0</v>
      </c>
      <c r="I171" s="116"/>
      <c r="J171" s="111">
        <f ca="1">IF($C$2&amp;$D$2="当月MW","-",SUMIFS(INDIRECT($B$2&amp;$C$2&amp;$D$2),INDIRECT(J$5),J$6,サマリ_メンバ!$R$7:$R$446,$E171,サマリ_メンバ!$O$7:$O$446,IF(ISBLANK($F171),"*",$F171)))</f>
        <v>0</v>
      </c>
      <c r="K171" s="111">
        <f ca="1">IF($C$2&amp;$D$2="当月MW","-",SUMIFS(INDIRECT($B$2&amp;$C$2&amp;$D$2),INDIRECT(K$5),K$6,サマリ_メンバ!$R$7:$R$446,$E171,サマリ_メンバ!$O$7:$O$446,IF(ISBLANK($F171),"*",$F171)))</f>
        <v>0</v>
      </c>
      <c r="L171" s="111">
        <f ca="1">IF($C$2&amp;$D$2="当月MW","-",SUMIFS(INDIRECT($B$2&amp;$C$2&amp;$D$2),INDIRECT(L$5),L$6,サマリ_メンバ!$R$7:$R$446,$E171,サマリ_メンバ!$O$7:$O$446,IF(ISBLANK($F171),"*",$F171)))</f>
        <v>0</v>
      </c>
      <c r="M171" s="111">
        <f ca="1">IF($C$2&amp;$D$2="当月MW","-",SUMIFS(INDIRECT($B$2&amp;$C$2&amp;$D$2),INDIRECT(M$5),M$6,サマリ_メンバ!$R$7:$R$446,$E171,サマリ_メンバ!$O$7:$O$446,IF(ISBLANK($F171),"*",$F171)))</f>
        <v>0</v>
      </c>
      <c r="N171" s="116"/>
      <c r="O171" s="111">
        <f ca="1">IF($C$2&amp;$D$2="当月MW","-",SUMIFS(INDIRECT($B$2&amp;$C$2&amp;$D$2),INDIRECT(O$5),O$6,サマリ_メンバ!$R$7:$R$446,$E171,サマリ_メンバ!$O$7:$O$446,IF(ISBLANK($F171),"*",$F171)))</f>
        <v>0</v>
      </c>
      <c r="P171" s="111">
        <f ca="1">IF($C$2&amp;$D$2="当月MW","-",SUMIFS(INDIRECT($B$2&amp;$C$2&amp;$D$2),INDIRECT(P$5),P$6,サマリ_メンバ!$R$7:$R$446,$E171,サマリ_メンバ!$O$7:$O$446,IF(ISBLANK($F171),"*",$F171)))</f>
        <v>0</v>
      </c>
      <c r="Q171" s="111">
        <f ca="1">IF($C$2&amp;$D$2="当月MW","-",SUMIFS(INDIRECT($B$2&amp;$C$2&amp;$D$2),INDIRECT(Q$5),Q$6,サマリ_メンバ!$R$7:$R$446,$E171,サマリ_メンバ!$O$7:$O$446,IF(ISBLANK($F171),"*",$F171)))</f>
        <v>0</v>
      </c>
      <c r="R171" s="111">
        <f ca="1">IF($C$2&amp;$D$2="当月MW","-",SUMIFS(INDIRECT($B$2&amp;$C$2&amp;$D$2),INDIRECT(R$5),R$6,サマリ_メンバ!$R$7:$R$446,$E171,サマリ_メンバ!$O$7:$O$446,IF(ISBLANK($F171),"*",$F171)))</f>
        <v>0</v>
      </c>
      <c r="S171" s="111">
        <f ca="1">IF($C$2&amp;$D$2="当月MW","-",SUMIFS(INDIRECT($B$2&amp;$C$2&amp;$D$2),INDIRECT(S$5),S$6,サマリ_メンバ!$R$7:$R$446,$E171,サマリ_メンバ!$O$7:$O$446,IF(ISBLANK($F171),"*",$F171)))</f>
        <v>0</v>
      </c>
      <c r="T171" s="111">
        <f ca="1">IF($C$2&amp;$D$2="当月MW","-",SUMIFS(INDIRECT($B$2&amp;$C$2&amp;$D$2),INDIRECT(T$5),T$6,サマリ_メンバ!$R$7:$R$446,$E171,サマリ_メンバ!$O$7:$O$446,IF(ISBLANK($F171),"*",$F171)))</f>
        <v>0</v>
      </c>
      <c r="U171" s="111">
        <f ca="1">IF($C$2&amp;$D$2="当月MW","-",SUMIFS(INDIRECT($B$2&amp;$C$2&amp;$D$2),INDIRECT(U$5),U$6,サマリ_メンバ!$R$7:$R$446,$E171,サマリ_メンバ!$O$7:$O$446,IF(ISBLANK($F171),"*",$F171)))</f>
        <v>0</v>
      </c>
      <c r="V171" s="111">
        <f ca="1">IF($C$2&amp;$D$2="当月MW","-",SUMIFS(INDIRECT($B$2&amp;$C$2&amp;$D$2),INDIRECT(V$5),V$6,サマリ_メンバ!$R$7:$R$446,$E171,サマリ_メンバ!$O$7:$O$446,IF(ISBLANK($F171),"*",$F171)))</f>
        <v>0</v>
      </c>
      <c r="W171" s="111">
        <f ca="1">IF($C$2&amp;$D$2="当月MW","-",SUMIFS(INDIRECT($B$2&amp;$C$2&amp;$D$2),INDIRECT(W$5),W$6,サマリ_メンバ!$R$7:$R$446,$E171,サマリ_メンバ!$O$7:$O$446,IF(ISBLANK($F171),"*",$F171)))</f>
        <v>0</v>
      </c>
      <c r="X171" s="111">
        <f ca="1">IF($C$2&amp;$D$2="当月MW","-",SUMIFS(INDIRECT($B$2&amp;$C$2&amp;$D$2),INDIRECT(X$5),X$6,サマリ_メンバ!$R$7:$R$446,$E171,サマリ_メンバ!$O$7:$O$446,IF(ISBLANK($F171),"*",$F171)))</f>
        <v>0</v>
      </c>
      <c r="Y171" s="111">
        <f ca="1">IF($C$2&amp;$D$2="当月MW","-",SUMIFS(INDIRECT($B$2&amp;$C$2&amp;$D$2),INDIRECT(Y$5),Y$6,サマリ_メンバ!$R$7:$R$446,$E171,サマリ_メンバ!$O$7:$O$446,IF(ISBLANK($F171),"*",$F171)))</f>
        <v>0</v>
      </c>
      <c r="Z171" s="111">
        <f ca="1">IF($C$2&amp;$D$2="当月MW","-",SUMIFS(INDIRECT($B$2&amp;$C$2&amp;$D$2),INDIRECT(Z$5),Z$6,サマリ_メンバ!$R$7:$R$446,$E171,サマリ_メンバ!$O$7:$O$446,IF(ISBLANK($F171),"*",$F171)))</f>
        <v>0</v>
      </c>
      <c r="AA171" s="111">
        <f ca="1">IF($C$2&amp;$D$2="当月MW","-",SUMIFS(INDIRECT($B$2&amp;$C$2&amp;$D$2),INDIRECT(AA$5),AA$6,サマリ_メンバ!$R$7:$R$446,$E171,サマリ_メンバ!$O$7:$O$446,IF(ISBLANK($F171),"*",$F171)))</f>
        <v>0</v>
      </c>
      <c r="AB171" s="116"/>
    </row>
    <row r="172" spans="1:28" outlineLevel="1">
      <c r="E172" s="22" t="s">
        <v>260</v>
      </c>
      <c r="F172" s="131" t="s">
        <v>221</v>
      </c>
      <c r="G172" s="132" t="s">
        <v>311</v>
      </c>
      <c r="H172" s="136">
        <f t="shared" ca="1" si="23"/>
        <v>0</v>
      </c>
      <c r="I172" s="116"/>
      <c r="J172" s="111">
        <f ca="1">IF($C$2&amp;$D$2="当月MW","-",SUMIFS(INDIRECT($B$2&amp;$C$2&amp;$D$2),INDIRECT(J$5),J$6,サマリ_メンバ!$R$7:$R$446,$E172,サマリ_メンバ!$O$7:$O$446,IF(ISBLANK($F172),"*",$F172)))</f>
        <v>0</v>
      </c>
      <c r="K172" s="111">
        <f ca="1">IF($C$2&amp;$D$2="当月MW","-",SUMIFS(INDIRECT($B$2&amp;$C$2&amp;$D$2),INDIRECT(K$5),K$6,サマリ_メンバ!$R$7:$R$446,$E172,サマリ_メンバ!$O$7:$O$446,IF(ISBLANK($F172),"*",$F172)))</f>
        <v>0</v>
      </c>
      <c r="L172" s="111">
        <f ca="1">IF($C$2&amp;$D$2="当月MW","-",SUMIFS(INDIRECT($B$2&amp;$C$2&amp;$D$2),INDIRECT(L$5),L$6,サマリ_メンバ!$R$7:$R$446,$E172,サマリ_メンバ!$O$7:$O$446,IF(ISBLANK($F172),"*",$F172)))</f>
        <v>0</v>
      </c>
      <c r="M172" s="111">
        <f ca="1">IF($C$2&amp;$D$2="当月MW","-",SUMIFS(INDIRECT($B$2&amp;$C$2&amp;$D$2),INDIRECT(M$5),M$6,サマリ_メンバ!$R$7:$R$446,$E172,サマリ_メンバ!$O$7:$O$446,IF(ISBLANK($F172),"*",$F172)))</f>
        <v>0</v>
      </c>
      <c r="N172" s="116"/>
      <c r="O172" s="111">
        <f ca="1">IF($C$2&amp;$D$2="当月MW","-",SUMIFS(INDIRECT($B$2&amp;$C$2&amp;$D$2),INDIRECT(O$5),O$6,サマリ_メンバ!$R$7:$R$446,$E172,サマリ_メンバ!$O$7:$O$446,IF(ISBLANK($F172),"*",$F172)))</f>
        <v>0</v>
      </c>
      <c r="P172" s="111">
        <f ca="1">IF($C$2&amp;$D$2="当月MW","-",SUMIFS(INDIRECT($B$2&amp;$C$2&amp;$D$2),INDIRECT(P$5),P$6,サマリ_メンバ!$R$7:$R$446,$E172,サマリ_メンバ!$O$7:$O$446,IF(ISBLANK($F172),"*",$F172)))</f>
        <v>0</v>
      </c>
      <c r="Q172" s="111">
        <f ca="1">IF($C$2&amp;$D$2="当月MW","-",SUMIFS(INDIRECT($B$2&amp;$C$2&amp;$D$2),INDIRECT(Q$5),Q$6,サマリ_メンバ!$R$7:$R$446,$E172,サマリ_メンバ!$O$7:$O$446,IF(ISBLANK($F172),"*",$F172)))</f>
        <v>0</v>
      </c>
      <c r="R172" s="111">
        <f ca="1">IF($C$2&amp;$D$2="当月MW","-",SUMIFS(INDIRECT($B$2&amp;$C$2&amp;$D$2),INDIRECT(R$5),R$6,サマリ_メンバ!$R$7:$R$446,$E172,サマリ_メンバ!$O$7:$O$446,IF(ISBLANK($F172),"*",$F172)))</f>
        <v>0</v>
      </c>
      <c r="S172" s="111">
        <f ca="1">IF($C$2&amp;$D$2="当月MW","-",SUMIFS(INDIRECT($B$2&amp;$C$2&amp;$D$2),INDIRECT(S$5),S$6,サマリ_メンバ!$R$7:$R$446,$E172,サマリ_メンバ!$O$7:$O$446,IF(ISBLANK($F172),"*",$F172)))</f>
        <v>0</v>
      </c>
      <c r="T172" s="111">
        <f ca="1">IF($C$2&amp;$D$2="当月MW","-",SUMIFS(INDIRECT($B$2&amp;$C$2&amp;$D$2),INDIRECT(T$5),T$6,サマリ_メンバ!$R$7:$R$446,$E172,サマリ_メンバ!$O$7:$O$446,IF(ISBLANK($F172),"*",$F172)))</f>
        <v>0</v>
      </c>
      <c r="U172" s="111">
        <f ca="1">IF($C$2&amp;$D$2="当月MW","-",SUMIFS(INDIRECT($B$2&amp;$C$2&amp;$D$2),INDIRECT(U$5),U$6,サマリ_メンバ!$R$7:$R$446,$E172,サマリ_メンバ!$O$7:$O$446,IF(ISBLANK($F172),"*",$F172)))</f>
        <v>0</v>
      </c>
      <c r="V172" s="111">
        <f ca="1">IF($C$2&amp;$D$2="当月MW","-",SUMIFS(INDIRECT($B$2&amp;$C$2&amp;$D$2),INDIRECT(V$5),V$6,サマリ_メンバ!$R$7:$R$446,$E172,サマリ_メンバ!$O$7:$O$446,IF(ISBLANK($F172),"*",$F172)))</f>
        <v>0</v>
      </c>
      <c r="W172" s="111">
        <f ca="1">IF($C$2&amp;$D$2="当月MW","-",SUMIFS(INDIRECT($B$2&amp;$C$2&amp;$D$2),INDIRECT(W$5),W$6,サマリ_メンバ!$R$7:$R$446,$E172,サマリ_メンバ!$O$7:$O$446,IF(ISBLANK($F172),"*",$F172)))</f>
        <v>0</v>
      </c>
      <c r="X172" s="111">
        <f ca="1">IF($C$2&amp;$D$2="当月MW","-",SUMIFS(INDIRECT($B$2&amp;$C$2&amp;$D$2),INDIRECT(X$5),X$6,サマリ_メンバ!$R$7:$R$446,$E172,サマリ_メンバ!$O$7:$O$446,IF(ISBLANK($F172),"*",$F172)))</f>
        <v>0</v>
      </c>
      <c r="Y172" s="111">
        <f ca="1">IF($C$2&amp;$D$2="当月MW","-",SUMIFS(INDIRECT($B$2&amp;$C$2&amp;$D$2),INDIRECT(Y$5),Y$6,サマリ_メンバ!$R$7:$R$446,$E172,サマリ_メンバ!$O$7:$O$446,IF(ISBLANK($F172),"*",$F172)))</f>
        <v>0</v>
      </c>
      <c r="Z172" s="111">
        <f ca="1">IF($C$2&amp;$D$2="当月MW","-",SUMIFS(INDIRECT($B$2&amp;$C$2&amp;$D$2),INDIRECT(Z$5),Z$6,サマリ_メンバ!$R$7:$R$446,$E172,サマリ_メンバ!$O$7:$O$446,IF(ISBLANK($F172),"*",$F172)))</f>
        <v>0</v>
      </c>
      <c r="AA172" s="111">
        <f ca="1">IF($C$2&amp;$D$2="当月MW","-",SUMIFS(INDIRECT($B$2&amp;$C$2&amp;$D$2),INDIRECT(AA$5),AA$6,サマリ_メンバ!$R$7:$R$446,$E172,サマリ_メンバ!$O$7:$O$446,IF(ISBLANK($F172),"*",$F172)))</f>
        <v>0</v>
      </c>
      <c r="AB172" s="116"/>
    </row>
    <row r="173" spans="1:28" outlineLevel="1">
      <c r="E173" s="22" t="s">
        <v>261</v>
      </c>
      <c r="F173" s="131" t="s">
        <v>222</v>
      </c>
      <c r="G173" s="69" t="s">
        <v>312</v>
      </c>
      <c r="H173" s="136">
        <f t="shared" ca="1" si="23"/>
        <v>0</v>
      </c>
      <c r="I173" s="116"/>
      <c r="J173" s="111">
        <f ca="1">IF($C$2&amp;$D$2="当月MW","-",SUMIFS(INDIRECT($B$2&amp;$C$2&amp;$D$2),INDIRECT(J$5),J$6,サマリ_メンバ!$R$7:$R$446,$E173,サマリ_メンバ!$O$7:$O$446,IF(ISBLANK($F173),"*",$F173)))</f>
        <v>0</v>
      </c>
      <c r="K173" s="111">
        <f ca="1">IF($C$2&amp;$D$2="当月MW","-",SUMIFS(INDIRECT($B$2&amp;$C$2&amp;$D$2),INDIRECT(K$5),K$6,サマリ_メンバ!$R$7:$R$446,$E173,サマリ_メンバ!$O$7:$O$446,IF(ISBLANK($F173),"*",$F173)))</f>
        <v>0</v>
      </c>
      <c r="L173" s="111">
        <f ca="1">IF($C$2&amp;$D$2="当月MW","-",SUMIFS(INDIRECT($B$2&amp;$C$2&amp;$D$2),INDIRECT(L$5),L$6,サマリ_メンバ!$R$7:$R$446,$E173,サマリ_メンバ!$O$7:$O$446,IF(ISBLANK($F173),"*",$F173)))</f>
        <v>0</v>
      </c>
      <c r="M173" s="111">
        <f ca="1">IF($C$2&amp;$D$2="当月MW","-",SUMIFS(INDIRECT($B$2&amp;$C$2&amp;$D$2),INDIRECT(M$5),M$6,サマリ_メンバ!$R$7:$R$446,$E173,サマリ_メンバ!$O$7:$O$446,IF(ISBLANK($F173),"*",$F173)))</f>
        <v>0</v>
      </c>
      <c r="N173" s="116"/>
      <c r="O173" s="111">
        <f ca="1">IF($C$2&amp;$D$2="当月MW","-",SUMIFS(INDIRECT($B$2&amp;$C$2&amp;$D$2),INDIRECT(O$5),O$6,サマリ_メンバ!$R$7:$R$446,$E173,サマリ_メンバ!$O$7:$O$446,IF(ISBLANK($F173),"*",$F173)))</f>
        <v>0</v>
      </c>
      <c r="P173" s="111">
        <f ca="1">IF($C$2&amp;$D$2="当月MW","-",SUMIFS(INDIRECT($B$2&amp;$C$2&amp;$D$2),INDIRECT(P$5),P$6,サマリ_メンバ!$R$7:$R$446,$E173,サマリ_メンバ!$O$7:$O$446,IF(ISBLANK($F173),"*",$F173)))</f>
        <v>0</v>
      </c>
      <c r="Q173" s="111">
        <f ca="1">IF($C$2&amp;$D$2="当月MW","-",SUMIFS(INDIRECT($B$2&amp;$C$2&amp;$D$2),INDIRECT(Q$5),Q$6,サマリ_メンバ!$R$7:$R$446,$E173,サマリ_メンバ!$O$7:$O$446,IF(ISBLANK($F173),"*",$F173)))</f>
        <v>0</v>
      </c>
      <c r="R173" s="111">
        <f ca="1">IF($C$2&amp;$D$2="当月MW","-",SUMIFS(INDIRECT($B$2&amp;$C$2&amp;$D$2),INDIRECT(R$5),R$6,サマリ_メンバ!$R$7:$R$446,$E173,サマリ_メンバ!$O$7:$O$446,IF(ISBLANK($F173),"*",$F173)))</f>
        <v>0</v>
      </c>
      <c r="S173" s="111">
        <f ca="1">IF($C$2&amp;$D$2="当月MW","-",SUMIFS(INDIRECT($B$2&amp;$C$2&amp;$D$2),INDIRECT(S$5),S$6,サマリ_メンバ!$R$7:$R$446,$E173,サマリ_メンバ!$O$7:$O$446,IF(ISBLANK($F173),"*",$F173)))</f>
        <v>0</v>
      </c>
      <c r="T173" s="111">
        <f ca="1">IF($C$2&amp;$D$2="当月MW","-",SUMIFS(INDIRECT($B$2&amp;$C$2&amp;$D$2),INDIRECT(T$5),T$6,サマリ_メンバ!$R$7:$R$446,$E173,サマリ_メンバ!$O$7:$O$446,IF(ISBLANK($F173),"*",$F173)))</f>
        <v>0</v>
      </c>
      <c r="U173" s="111">
        <f ca="1">IF($C$2&amp;$D$2="当月MW","-",SUMIFS(INDIRECT($B$2&amp;$C$2&amp;$D$2),INDIRECT(U$5),U$6,サマリ_メンバ!$R$7:$R$446,$E173,サマリ_メンバ!$O$7:$O$446,IF(ISBLANK($F173),"*",$F173)))</f>
        <v>0</v>
      </c>
      <c r="V173" s="111">
        <f ca="1">IF($C$2&amp;$D$2="当月MW","-",SUMIFS(INDIRECT($B$2&amp;$C$2&amp;$D$2),INDIRECT(V$5),V$6,サマリ_メンバ!$R$7:$R$446,$E173,サマリ_メンバ!$O$7:$O$446,IF(ISBLANK($F173),"*",$F173)))</f>
        <v>0</v>
      </c>
      <c r="W173" s="111">
        <f ca="1">IF($C$2&amp;$D$2="当月MW","-",SUMIFS(INDIRECT($B$2&amp;$C$2&amp;$D$2),INDIRECT(W$5),W$6,サマリ_メンバ!$R$7:$R$446,$E173,サマリ_メンバ!$O$7:$O$446,IF(ISBLANK($F173),"*",$F173)))</f>
        <v>0</v>
      </c>
      <c r="X173" s="111">
        <f ca="1">IF($C$2&amp;$D$2="当月MW","-",SUMIFS(INDIRECT($B$2&amp;$C$2&amp;$D$2),INDIRECT(X$5),X$6,サマリ_メンバ!$R$7:$R$446,$E173,サマリ_メンバ!$O$7:$O$446,IF(ISBLANK($F173),"*",$F173)))</f>
        <v>0</v>
      </c>
      <c r="Y173" s="111">
        <f ca="1">IF($C$2&amp;$D$2="当月MW","-",SUMIFS(INDIRECT($B$2&amp;$C$2&amp;$D$2),INDIRECT(Y$5),Y$6,サマリ_メンバ!$R$7:$R$446,$E173,サマリ_メンバ!$O$7:$O$446,IF(ISBLANK($F173),"*",$F173)))</f>
        <v>0</v>
      </c>
      <c r="Z173" s="111">
        <f ca="1">IF($C$2&amp;$D$2="当月MW","-",SUMIFS(INDIRECT($B$2&amp;$C$2&amp;$D$2),INDIRECT(Z$5),Z$6,サマリ_メンバ!$R$7:$R$446,$E173,サマリ_メンバ!$O$7:$O$446,IF(ISBLANK($F173),"*",$F173)))</f>
        <v>0</v>
      </c>
      <c r="AA173" s="111">
        <f ca="1">IF($C$2&amp;$D$2="当月MW","-",SUMIFS(INDIRECT($B$2&amp;$C$2&amp;$D$2),INDIRECT(AA$5),AA$6,サマリ_メンバ!$R$7:$R$446,$E173,サマリ_メンバ!$O$7:$O$446,IF(ISBLANK($F173),"*",$F173)))</f>
        <v>0</v>
      </c>
      <c r="AB173" s="116"/>
    </row>
    <row r="174" spans="1:28" outlineLevel="1">
      <c r="E174" s="22" t="s">
        <v>262</v>
      </c>
      <c r="F174" s="131" t="s">
        <v>222</v>
      </c>
      <c r="G174" s="69" t="s">
        <v>312</v>
      </c>
      <c r="H174" s="136">
        <f t="shared" ca="1" si="23"/>
        <v>0</v>
      </c>
      <c r="I174" s="116"/>
      <c r="J174" s="111">
        <f ca="1">IF($C$2&amp;$D$2="当月MW","-",SUMIFS(INDIRECT($B$2&amp;$C$2&amp;$D$2),INDIRECT(J$5),J$6,サマリ_メンバ!$R$7:$R$446,$E174,サマリ_メンバ!$O$7:$O$446,IF(ISBLANK($F174),"*",$F174)))</f>
        <v>0</v>
      </c>
      <c r="K174" s="111">
        <f ca="1">IF($C$2&amp;$D$2="当月MW","-",SUMIFS(INDIRECT($B$2&amp;$C$2&amp;$D$2),INDIRECT(K$5),K$6,サマリ_メンバ!$R$7:$R$446,$E174,サマリ_メンバ!$O$7:$O$446,IF(ISBLANK($F174),"*",$F174)))</f>
        <v>0</v>
      </c>
      <c r="L174" s="111">
        <f ca="1">IF($C$2&amp;$D$2="当月MW","-",SUMIFS(INDIRECT($B$2&amp;$C$2&amp;$D$2),INDIRECT(L$5),L$6,サマリ_メンバ!$R$7:$R$446,$E174,サマリ_メンバ!$O$7:$O$446,IF(ISBLANK($F174),"*",$F174)))</f>
        <v>0</v>
      </c>
      <c r="M174" s="111">
        <f ca="1">IF($C$2&amp;$D$2="当月MW","-",SUMIFS(INDIRECT($B$2&amp;$C$2&amp;$D$2),INDIRECT(M$5),M$6,サマリ_メンバ!$R$7:$R$446,$E174,サマリ_メンバ!$O$7:$O$446,IF(ISBLANK($F174),"*",$F174)))</f>
        <v>0</v>
      </c>
      <c r="N174" s="116"/>
      <c r="O174" s="111">
        <f ca="1">IF($C$2&amp;$D$2="当月MW","-",SUMIFS(INDIRECT($B$2&amp;$C$2&amp;$D$2),INDIRECT(O$5),O$6,サマリ_メンバ!$R$7:$R$446,$E174,サマリ_メンバ!$O$7:$O$446,IF(ISBLANK($F174),"*",$F174)))</f>
        <v>0</v>
      </c>
      <c r="P174" s="111">
        <f ca="1">IF($C$2&amp;$D$2="当月MW","-",SUMIFS(INDIRECT($B$2&amp;$C$2&amp;$D$2),INDIRECT(P$5),P$6,サマリ_メンバ!$R$7:$R$446,$E174,サマリ_メンバ!$O$7:$O$446,IF(ISBLANK($F174),"*",$F174)))</f>
        <v>0</v>
      </c>
      <c r="Q174" s="111">
        <f ca="1">IF($C$2&amp;$D$2="当月MW","-",SUMIFS(INDIRECT($B$2&amp;$C$2&amp;$D$2),INDIRECT(Q$5),Q$6,サマリ_メンバ!$R$7:$R$446,$E174,サマリ_メンバ!$O$7:$O$446,IF(ISBLANK($F174),"*",$F174)))</f>
        <v>0</v>
      </c>
      <c r="R174" s="111">
        <f ca="1">IF($C$2&amp;$D$2="当月MW","-",SUMIFS(INDIRECT($B$2&amp;$C$2&amp;$D$2),INDIRECT(R$5),R$6,サマリ_メンバ!$R$7:$R$446,$E174,サマリ_メンバ!$O$7:$O$446,IF(ISBLANK($F174),"*",$F174)))</f>
        <v>0</v>
      </c>
      <c r="S174" s="111">
        <f ca="1">IF($C$2&amp;$D$2="当月MW","-",SUMIFS(INDIRECT($B$2&amp;$C$2&amp;$D$2),INDIRECT(S$5),S$6,サマリ_メンバ!$R$7:$R$446,$E174,サマリ_メンバ!$O$7:$O$446,IF(ISBLANK($F174),"*",$F174)))</f>
        <v>0</v>
      </c>
      <c r="T174" s="111">
        <f ca="1">IF($C$2&amp;$D$2="当月MW","-",SUMIFS(INDIRECT($B$2&amp;$C$2&amp;$D$2),INDIRECT(T$5),T$6,サマリ_メンバ!$R$7:$R$446,$E174,サマリ_メンバ!$O$7:$O$446,IF(ISBLANK($F174),"*",$F174)))</f>
        <v>0</v>
      </c>
      <c r="U174" s="111">
        <f ca="1">IF($C$2&amp;$D$2="当月MW","-",SUMIFS(INDIRECT($B$2&amp;$C$2&amp;$D$2),INDIRECT(U$5),U$6,サマリ_メンバ!$R$7:$R$446,$E174,サマリ_メンバ!$O$7:$O$446,IF(ISBLANK($F174),"*",$F174)))</f>
        <v>0</v>
      </c>
      <c r="V174" s="111">
        <f ca="1">IF($C$2&amp;$D$2="当月MW","-",SUMIFS(INDIRECT($B$2&amp;$C$2&amp;$D$2),INDIRECT(V$5),V$6,サマリ_メンバ!$R$7:$R$446,$E174,サマリ_メンバ!$O$7:$O$446,IF(ISBLANK($F174),"*",$F174)))</f>
        <v>0</v>
      </c>
      <c r="W174" s="111">
        <f ca="1">IF($C$2&amp;$D$2="当月MW","-",SUMIFS(INDIRECT($B$2&amp;$C$2&amp;$D$2),INDIRECT(W$5),W$6,サマリ_メンバ!$R$7:$R$446,$E174,サマリ_メンバ!$O$7:$O$446,IF(ISBLANK($F174),"*",$F174)))</f>
        <v>0</v>
      </c>
      <c r="X174" s="111">
        <f ca="1">IF($C$2&amp;$D$2="当月MW","-",SUMIFS(INDIRECT($B$2&amp;$C$2&amp;$D$2),INDIRECT(X$5),X$6,サマリ_メンバ!$R$7:$R$446,$E174,サマリ_メンバ!$O$7:$O$446,IF(ISBLANK($F174),"*",$F174)))</f>
        <v>0</v>
      </c>
      <c r="Y174" s="111">
        <f ca="1">IF($C$2&amp;$D$2="当月MW","-",SUMIFS(INDIRECT($B$2&amp;$C$2&amp;$D$2),INDIRECT(Y$5),Y$6,サマリ_メンバ!$R$7:$R$446,$E174,サマリ_メンバ!$O$7:$O$446,IF(ISBLANK($F174),"*",$F174)))</f>
        <v>0</v>
      </c>
      <c r="Z174" s="111">
        <f ca="1">IF($C$2&amp;$D$2="当月MW","-",SUMIFS(INDIRECT($B$2&amp;$C$2&amp;$D$2),INDIRECT(Z$5),Z$6,サマリ_メンバ!$R$7:$R$446,$E174,サマリ_メンバ!$O$7:$O$446,IF(ISBLANK($F174),"*",$F174)))</f>
        <v>0</v>
      </c>
      <c r="AA174" s="111">
        <f ca="1">IF($C$2&amp;$D$2="当月MW","-",SUMIFS(INDIRECT($B$2&amp;$C$2&amp;$D$2),INDIRECT(AA$5),AA$6,サマリ_メンバ!$R$7:$R$446,$E174,サマリ_メンバ!$O$7:$O$446,IF(ISBLANK($F174),"*",$F174)))</f>
        <v>0</v>
      </c>
      <c r="AB174" s="116"/>
    </row>
    <row r="175" spans="1:28" outlineLevel="1">
      <c r="E175" s="22" t="s">
        <v>263</v>
      </c>
      <c r="F175" s="131" t="s">
        <v>222</v>
      </c>
      <c r="G175" s="69" t="s">
        <v>312</v>
      </c>
      <c r="H175" s="136">
        <f t="shared" ca="1" si="23"/>
        <v>0</v>
      </c>
      <c r="I175" s="116"/>
      <c r="J175" s="111">
        <f ca="1">IF($C$2&amp;$D$2="当月MW","-",SUMIFS(INDIRECT($B$2&amp;$C$2&amp;$D$2),INDIRECT(J$5),J$6,サマリ_メンバ!$R$7:$R$446,$E175,サマリ_メンバ!$O$7:$O$446,IF(ISBLANK($F175),"*",$F175)))</f>
        <v>0</v>
      </c>
      <c r="K175" s="111">
        <f ca="1">IF($C$2&amp;$D$2="当月MW","-",SUMIFS(INDIRECT($B$2&amp;$C$2&amp;$D$2),INDIRECT(K$5),K$6,サマリ_メンバ!$R$7:$R$446,$E175,サマリ_メンバ!$O$7:$O$446,IF(ISBLANK($F175),"*",$F175)))</f>
        <v>0</v>
      </c>
      <c r="L175" s="111">
        <f ca="1">IF($C$2&amp;$D$2="当月MW","-",SUMIFS(INDIRECT($B$2&amp;$C$2&amp;$D$2),INDIRECT(L$5),L$6,サマリ_メンバ!$R$7:$R$446,$E175,サマリ_メンバ!$O$7:$O$446,IF(ISBLANK($F175),"*",$F175)))</f>
        <v>0</v>
      </c>
      <c r="M175" s="111">
        <f ca="1">IF($C$2&amp;$D$2="当月MW","-",SUMIFS(INDIRECT($B$2&amp;$C$2&amp;$D$2),INDIRECT(M$5),M$6,サマリ_メンバ!$R$7:$R$446,$E175,サマリ_メンバ!$O$7:$O$446,IF(ISBLANK($F175),"*",$F175)))</f>
        <v>0</v>
      </c>
      <c r="N175" s="116"/>
      <c r="O175" s="111">
        <f ca="1">IF($C$2&amp;$D$2="当月MW","-",SUMIFS(INDIRECT($B$2&amp;$C$2&amp;$D$2),INDIRECT(O$5),O$6,サマリ_メンバ!$R$7:$R$446,$E175,サマリ_メンバ!$O$7:$O$446,IF(ISBLANK($F175),"*",$F175)))</f>
        <v>0</v>
      </c>
      <c r="P175" s="111">
        <f ca="1">IF($C$2&amp;$D$2="当月MW","-",SUMIFS(INDIRECT($B$2&amp;$C$2&amp;$D$2),INDIRECT(P$5),P$6,サマリ_メンバ!$R$7:$R$446,$E175,サマリ_メンバ!$O$7:$O$446,IF(ISBLANK($F175),"*",$F175)))</f>
        <v>0</v>
      </c>
      <c r="Q175" s="111">
        <f ca="1">IF($C$2&amp;$D$2="当月MW","-",SUMIFS(INDIRECT($B$2&amp;$C$2&amp;$D$2),INDIRECT(Q$5),Q$6,サマリ_メンバ!$R$7:$R$446,$E175,サマリ_メンバ!$O$7:$O$446,IF(ISBLANK($F175),"*",$F175)))</f>
        <v>0</v>
      </c>
      <c r="R175" s="111">
        <f ca="1">IF($C$2&amp;$D$2="当月MW","-",SUMIFS(INDIRECT($B$2&amp;$C$2&amp;$D$2),INDIRECT(R$5),R$6,サマリ_メンバ!$R$7:$R$446,$E175,サマリ_メンバ!$O$7:$O$446,IF(ISBLANK($F175),"*",$F175)))</f>
        <v>0</v>
      </c>
      <c r="S175" s="111">
        <f ca="1">IF($C$2&amp;$D$2="当月MW","-",SUMIFS(INDIRECT($B$2&amp;$C$2&amp;$D$2),INDIRECT(S$5),S$6,サマリ_メンバ!$R$7:$R$446,$E175,サマリ_メンバ!$O$7:$O$446,IF(ISBLANK($F175),"*",$F175)))</f>
        <v>0</v>
      </c>
      <c r="T175" s="111">
        <f ca="1">IF($C$2&amp;$D$2="当月MW","-",SUMIFS(INDIRECT($B$2&amp;$C$2&amp;$D$2),INDIRECT(T$5),T$6,サマリ_メンバ!$R$7:$R$446,$E175,サマリ_メンバ!$O$7:$O$446,IF(ISBLANK($F175),"*",$F175)))</f>
        <v>0</v>
      </c>
      <c r="U175" s="111">
        <f ca="1">IF($C$2&amp;$D$2="当月MW","-",SUMIFS(INDIRECT($B$2&amp;$C$2&amp;$D$2),INDIRECT(U$5),U$6,サマリ_メンバ!$R$7:$R$446,$E175,サマリ_メンバ!$O$7:$O$446,IF(ISBLANK($F175),"*",$F175)))</f>
        <v>0</v>
      </c>
      <c r="V175" s="111">
        <f ca="1">IF($C$2&amp;$D$2="当月MW","-",SUMIFS(INDIRECT($B$2&amp;$C$2&amp;$D$2),INDIRECT(V$5),V$6,サマリ_メンバ!$R$7:$R$446,$E175,サマリ_メンバ!$O$7:$O$446,IF(ISBLANK($F175),"*",$F175)))</f>
        <v>0</v>
      </c>
      <c r="W175" s="111">
        <f ca="1">IF($C$2&amp;$D$2="当月MW","-",SUMIFS(INDIRECT($B$2&amp;$C$2&amp;$D$2),INDIRECT(W$5),W$6,サマリ_メンバ!$R$7:$R$446,$E175,サマリ_メンバ!$O$7:$O$446,IF(ISBLANK($F175),"*",$F175)))</f>
        <v>0</v>
      </c>
      <c r="X175" s="111">
        <f ca="1">IF($C$2&amp;$D$2="当月MW","-",SUMIFS(INDIRECT($B$2&amp;$C$2&amp;$D$2),INDIRECT(X$5),X$6,サマリ_メンバ!$R$7:$R$446,$E175,サマリ_メンバ!$O$7:$O$446,IF(ISBLANK($F175),"*",$F175)))</f>
        <v>0</v>
      </c>
      <c r="Y175" s="111">
        <f ca="1">IF($C$2&amp;$D$2="当月MW","-",SUMIFS(INDIRECT($B$2&amp;$C$2&amp;$D$2),INDIRECT(Y$5),Y$6,サマリ_メンバ!$R$7:$R$446,$E175,サマリ_メンバ!$O$7:$O$446,IF(ISBLANK($F175),"*",$F175)))</f>
        <v>0</v>
      </c>
      <c r="Z175" s="111">
        <f ca="1">IF($C$2&amp;$D$2="当月MW","-",SUMIFS(INDIRECT($B$2&amp;$C$2&amp;$D$2),INDIRECT(Z$5),Z$6,サマリ_メンバ!$R$7:$R$446,$E175,サマリ_メンバ!$O$7:$O$446,IF(ISBLANK($F175),"*",$F175)))</f>
        <v>0</v>
      </c>
      <c r="AA175" s="111">
        <f ca="1">IF($C$2&amp;$D$2="当月MW","-",SUMIFS(INDIRECT($B$2&amp;$C$2&amp;$D$2),INDIRECT(AA$5),AA$6,サマリ_メンバ!$R$7:$R$446,$E175,サマリ_メンバ!$O$7:$O$446,IF(ISBLANK($F175),"*",$F175)))</f>
        <v>0</v>
      </c>
      <c r="AB175" s="116"/>
    </row>
    <row r="176" spans="1:28" outlineLevel="1">
      <c r="E176" s="22" t="s">
        <v>264</v>
      </c>
      <c r="F176" s="131" t="s">
        <v>222</v>
      </c>
      <c r="G176" s="69" t="s">
        <v>312</v>
      </c>
      <c r="H176" s="136">
        <f t="shared" ca="1" si="23"/>
        <v>0</v>
      </c>
      <c r="I176" s="116"/>
      <c r="J176" s="111">
        <f ca="1">IF($C$2&amp;$D$2="当月MW","-",SUMIFS(INDIRECT($B$2&amp;$C$2&amp;$D$2),INDIRECT(J$5),J$6,サマリ_メンバ!$R$7:$R$446,$E176,サマリ_メンバ!$O$7:$O$446,IF(ISBLANK($F176),"*",$F176)))</f>
        <v>0</v>
      </c>
      <c r="K176" s="111">
        <f ca="1">IF($C$2&amp;$D$2="当月MW","-",SUMIFS(INDIRECT($B$2&amp;$C$2&amp;$D$2),INDIRECT(K$5),K$6,サマリ_メンバ!$R$7:$R$446,$E176,サマリ_メンバ!$O$7:$O$446,IF(ISBLANK($F176),"*",$F176)))</f>
        <v>0</v>
      </c>
      <c r="L176" s="111">
        <f ca="1">IF($C$2&amp;$D$2="当月MW","-",SUMIFS(INDIRECT($B$2&amp;$C$2&amp;$D$2),INDIRECT(L$5),L$6,サマリ_メンバ!$R$7:$R$446,$E176,サマリ_メンバ!$O$7:$O$446,IF(ISBLANK($F176),"*",$F176)))</f>
        <v>0</v>
      </c>
      <c r="M176" s="111">
        <f ca="1">IF($C$2&amp;$D$2="当月MW","-",SUMIFS(INDIRECT($B$2&amp;$C$2&amp;$D$2),INDIRECT(M$5),M$6,サマリ_メンバ!$R$7:$R$446,$E176,サマリ_メンバ!$O$7:$O$446,IF(ISBLANK($F176),"*",$F176)))</f>
        <v>0</v>
      </c>
      <c r="N176" s="116"/>
      <c r="O176" s="111">
        <f ca="1">IF($C$2&amp;$D$2="当月MW","-",SUMIFS(INDIRECT($B$2&amp;$C$2&amp;$D$2),INDIRECT(O$5),O$6,サマリ_メンバ!$R$7:$R$446,$E176,サマリ_メンバ!$O$7:$O$446,IF(ISBLANK($F176),"*",$F176)))</f>
        <v>0</v>
      </c>
      <c r="P176" s="111">
        <f ca="1">IF($C$2&amp;$D$2="当月MW","-",SUMIFS(INDIRECT($B$2&amp;$C$2&amp;$D$2),INDIRECT(P$5),P$6,サマリ_メンバ!$R$7:$R$446,$E176,サマリ_メンバ!$O$7:$O$446,IF(ISBLANK($F176),"*",$F176)))</f>
        <v>0</v>
      </c>
      <c r="Q176" s="111">
        <f ca="1">IF($C$2&amp;$D$2="当月MW","-",SUMIFS(INDIRECT($B$2&amp;$C$2&amp;$D$2),INDIRECT(Q$5),Q$6,サマリ_メンバ!$R$7:$R$446,$E176,サマリ_メンバ!$O$7:$O$446,IF(ISBLANK($F176),"*",$F176)))</f>
        <v>0</v>
      </c>
      <c r="R176" s="111">
        <f ca="1">IF($C$2&amp;$D$2="当月MW","-",SUMIFS(INDIRECT($B$2&amp;$C$2&amp;$D$2),INDIRECT(R$5),R$6,サマリ_メンバ!$R$7:$R$446,$E176,サマリ_メンバ!$O$7:$O$446,IF(ISBLANK($F176),"*",$F176)))</f>
        <v>0</v>
      </c>
      <c r="S176" s="111">
        <f ca="1">IF($C$2&amp;$D$2="当月MW","-",SUMIFS(INDIRECT($B$2&amp;$C$2&amp;$D$2),INDIRECT(S$5),S$6,サマリ_メンバ!$R$7:$R$446,$E176,サマリ_メンバ!$O$7:$O$446,IF(ISBLANK($F176),"*",$F176)))</f>
        <v>0</v>
      </c>
      <c r="T176" s="111">
        <f ca="1">IF($C$2&amp;$D$2="当月MW","-",SUMIFS(INDIRECT($B$2&amp;$C$2&amp;$D$2),INDIRECT(T$5),T$6,サマリ_メンバ!$R$7:$R$446,$E176,サマリ_メンバ!$O$7:$O$446,IF(ISBLANK($F176),"*",$F176)))</f>
        <v>0</v>
      </c>
      <c r="U176" s="111">
        <f ca="1">IF($C$2&amp;$D$2="当月MW","-",SUMIFS(INDIRECT($B$2&amp;$C$2&amp;$D$2),INDIRECT(U$5),U$6,サマリ_メンバ!$R$7:$R$446,$E176,サマリ_メンバ!$O$7:$O$446,IF(ISBLANK($F176),"*",$F176)))</f>
        <v>0</v>
      </c>
      <c r="V176" s="111">
        <f ca="1">IF($C$2&amp;$D$2="当月MW","-",SUMIFS(INDIRECT($B$2&amp;$C$2&amp;$D$2),INDIRECT(V$5),V$6,サマリ_メンバ!$R$7:$R$446,$E176,サマリ_メンバ!$O$7:$O$446,IF(ISBLANK($F176),"*",$F176)))</f>
        <v>0</v>
      </c>
      <c r="W176" s="111">
        <f ca="1">IF($C$2&amp;$D$2="当月MW","-",SUMIFS(INDIRECT($B$2&amp;$C$2&amp;$D$2),INDIRECT(W$5),W$6,サマリ_メンバ!$R$7:$R$446,$E176,サマリ_メンバ!$O$7:$O$446,IF(ISBLANK($F176),"*",$F176)))</f>
        <v>0</v>
      </c>
      <c r="X176" s="111">
        <f ca="1">IF($C$2&amp;$D$2="当月MW","-",SUMIFS(INDIRECT($B$2&amp;$C$2&amp;$D$2),INDIRECT(X$5),X$6,サマリ_メンバ!$R$7:$R$446,$E176,サマリ_メンバ!$O$7:$O$446,IF(ISBLANK($F176),"*",$F176)))</f>
        <v>0</v>
      </c>
      <c r="Y176" s="111">
        <f ca="1">IF($C$2&amp;$D$2="当月MW","-",SUMIFS(INDIRECT($B$2&amp;$C$2&amp;$D$2),INDIRECT(Y$5),Y$6,サマリ_メンバ!$R$7:$R$446,$E176,サマリ_メンバ!$O$7:$O$446,IF(ISBLANK($F176),"*",$F176)))</f>
        <v>0</v>
      </c>
      <c r="Z176" s="111">
        <f ca="1">IF($C$2&amp;$D$2="当月MW","-",SUMIFS(INDIRECT($B$2&amp;$C$2&amp;$D$2),INDIRECT(Z$5),Z$6,サマリ_メンバ!$R$7:$R$446,$E176,サマリ_メンバ!$O$7:$O$446,IF(ISBLANK($F176),"*",$F176)))</f>
        <v>0</v>
      </c>
      <c r="AA176" s="111">
        <f ca="1">IF($C$2&amp;$D$2="当月MW","-",SUMIFS(INDIRECT($B$2&amp;$C$2&amp;$D$2),INDIRECT(AA$5),AA$6,サマリ_メンバ!$R$7:$R$446,$E176,サマリ_メンバ!$O$7:$O$446,IF(ISBLANK($F176),"*",$F176)))</f>
        <v>0</v>
      </c>
      <c r="AB176" s="116"/>
    </row>
    <row r="177" spans="5:28" outlineLevel="1">
      <c r="E177" s="22" t="s">
        <v>265</v>
      </c>
      <c r="F177" s="131" t="s">
        <v>222</v>
      </c>
      <c r="G177" s="132" t="s">
        <v>473</v>
      </c>
      <c r="H177" s="136">
        <f t="shared" ca="1" si="23"/>
        <v>0</v>
      </c>
      <c r="I177" s="116"/>
      <c r="J177" s="111">
        <f ca="1">IF($C$2&amp;$D$2="当月MW","-",SUMIFS(INDIRECT($B$2&amp;$C$2&amp;$D$2),INDIRECT(J$5),J$6,サマリ_メンバ!$R$7:$R$446,$E177,サマリ_メンバ!$O$7:$O$446,IF(ISBLANK($F177),"*",$F177)))</f>
        <v>0</v>
      </c>
      <c r="K177" s="111">
        <f ca="1">IF($C$2&amp;$D$2="当月MW","-",SUMIFS(INDIRECT($B$2&amp;$C$2&amp;$D$2),INDIRECT(K$5),K$6,サマリ_メンバ!$R$7:$R$446,$E177,サマリ_メンバ!$O$7:$O$446,IF(ISBLANK($F177),"*",$F177)))</f>
        <v>0</v>
      </c>
      <c r="L177" s="111">
        <f ca="1">IF($C$2&amp;$D$2="当月MW","-",SUMIFS(INDIRECT($B$2&amp;$C$2&amp;$D$2),INDIRECT(L$5),L$6,サマリ_メンバ!$R$7:$R$446,$E177,サマリ_メンバ!$O$7:$O$446,IF(ISBLANK($F177),"*",$F177)))</f>
        <v>0</v>
      </c>
      <c r="M177" s="111">
        <f ca="1">IF($C$2&amp;$D$2="当月MW","-",SUMIFS(INDIRECT($B$2&amp;$C$2&amp;$D$2),INDIRECT(M$5),M$6,サマリ_メンバ!$R$7:$R$446,$E177,サマリ_メンバ!$O$7:$O$446,IF(ISBLANK($F177),"*",$F177)))</f>
        <v>0</v>
      </c>
      <c r="N177" s="116"/>
      <c r="O177" s="111">
        <f ca="1">IF($C$2&amp;$D$2="当月MW","-",SUMIFS(INDIRECT($B$2&amp;$C$2&amp;$D$2),INDIRECT(O$5),O$6,サマリ_メンバ!$R$7:$R$446,$E177,サマリ_メンバ!$O$7:$O$446,IF(ISBLANK($F177),"*",$F177)))</f>
        <v>0</v>
      </c>
      <c r="P177" s="111">
        <f ca="1">IF($C$2&amp;$D$2="当月MW","-",SUMIFS(INDIRECT($B$2&amp;$C$2&amp;$D$2),INDIRECT(P$5),P$6,サマリ_メンバ!$R$7:$R$446,$E177,サマリ_メンバ!$O$7:$O$446,IF(ISBLANK($F177),"*",$F177)))</f>
        <v>0</v>
      </c>
      <c r="Q177" s="111">
        <f ca="1">IF($C$2&amp;$D$2="当月MW","-",SUMIFS(INDIRECT($B$2&amp;$C$2&amp;$D$2),INDIRECT(Q$5),Q$6,サマリ_メンバ!$R$7:$R$446,$E177,サマリ_メンバ!$O$7:$O$446,IF(ISBLANK($F177),"*",$F177)))</f>
        <v>0</v>
      </c>
      <c r="R177" s="111">
        <f ca="1">IF($C$2&amp;$D$2="当月MW","-",SUMIFS(INDIRECT($B$2&amp;$C$2&amp;$D$2),INDIRECT(R$5),R$6,サマリ_メンバ!$R$7:$R$446,$E177,サマリ_メンバ!$O$7:$O$446,IF(ISBLANK($F177),"*",$F177)))</f>
        <v>0</v>
      </c>
      <c r="S177" s="111">
        <f ca="1">IF($C$2&amp;$D$2="当月MW","-",SUMIFS(INDIRECT($B$2&amp;$C$2&amp;$D$2),INDIRECT(S$5),S$6,サマリ_メンバ!$R$7:$R$446,$E177,サマリ_メンバ!$O$7:$O$446,IF(ISBLANK($F177),"*",$F177)))</f>
        <v>0</v>
      </c>
      <c r="T177" s="111">
        <f ca="1">IF($C$2&amp;$D$2="当月MW","-",SUMIFS(INDIRECT($B$2&amp;$C$2&amp;$D$2),INDIRECT(T$5),T$6,サマリ_メンバ!$R$7:$R$446,$E177,サマリ_メンバ!$O$7:$O$446,IF(ISBLANK($F177),"*",$F177)))</f>
        <v>0</v>
      </c>
      <c r="U177" s="111">
        <f ca="1">IF($C$2&amp;$D$2="当月MW","-",SUMIFS(INDIRECT($B$2&amp;$C$2&amp;$D$2),INDIRECT(U$5),U$6,サマリ_メンバ!$R$7:$R$446,$E177,サマリ_メンバ!$O$7:$O$446,IF(ISBLANK($F177),"*",$F177)))</f>
        <v>0</v>
      </c>
      <c r="V177" s="111">
        <f ca="1">IF($C$2&amp;$D$2="当月MW","-",SUMIFS(INDIRECT($B$2&amp;$C$2&amp;$D$2),INDIRECT(V$5),V$6,サマリ_メンバ!$R$7:$R$446,$E177,サマリ_メンバ!$O$7:$O$446,IF(ISBLANK($F177),"*",$F177)))</f>
        <v>0</v>
      </c>
      <c r="W177" s="111">
        <f ca="1">IF($C$2&amp;$D$2="当月MW","-",SUMIFS(INDIRECT($B$2&amp;$C$2&amp;$D$2),INDIRECT(W$5),W$6,サマリ_メンバ!$R$7:$R$446,$E177,サマリ_メンバ!$O$7:$O$446,IF(ISBLANK($F177),"*",$F177)))</f>
        <v>0</v>
      </c>
      <c r="X177" s="111">
        <f ca="1">IF($C$2&amp;$D$2="当月MW","-",SUMIFS(INDIRECT($B$2&amp;$C$2&amp;$D$2),INDIRECT(X$5),X$6,サマリ_メンバ!$R$7:$R$446,$E177,サマリ_メンバ!$O$7:$O$446,IF(ISBLANK($F177),"*",$F177)))</f>
        <v>0</v>
      </c>
      <c r="Y177" s="111">
        <f ca="1">IF($C$2&amp;$D$2="当月MW","-",SUMIFS(INDIRECT($B$2&amp;$C$2&amp;$D$2),INDIRECT(Y$5),Y$6,サマリ_メンバ!$R$7:$R$446,$E177,サマリ_メンバ!$O$7:$O$446,IF(ISBLANK($F177),"*",$F177)))</f>
        <v>0</v>
      </c>
      <c r="Z177" s="111">
        <f ca="1">IF($C$2&amp;$D$2="当月MW","-",SUMIFS(INDIRECT($B$2&amp;$C$2&amp;$D$2),INDIRECT(Z$5),Z$6,サマリ_メンバ!$R$7:$R$446,$E177,サマリ_メンバ!$O$7:$O$446,IF(ISBLANK($F177),"*",$F177)))</f>
        <v>0</v>
      </c>
      <c r="AA177" s="111">
        <f ca="1">IF($C$2&amp;$D$2="当月MW","-",SUMIFS(INDIRECT($B$2&amp;$C$2&amp;$D$2),INDIRECT(AA$5),AA$6,サマリ_メンバ!$R$7:$R$446,$E177,サマリ_メンバ!$O$7:$O$446,IF(ISBLANK($F177),"*",$F177)))</f>
        <v>0</v>
      </c>
      <c r="AB177" s="116"/>
    </row>
    <row r="178" spans="5:28" outlineLevel="1">
      <c r="E178" s="22" t="s">
        <v>266</v>
      </c>
      <c r="F178" s="131" t="s">
        <v>222</v>
      </c>
      <c r="G178" s="69" t="s">
        <v>312</v>
      </c>
      <c r="H178" s="136">
        <f t="shared" ca="1" si="23"/>
        <v>0</v>
      </c>
      <c r="I178" s="116"/>
      <c r="J178" s="111">
        <f ca="1">IF($C$2&amp;$D$2="当月MW","-",SUMIFS(INDIRECT($B$2&amp;$C$2&amp;$D$2),INDIRECT(J$5),J$6,サマリ_メンバ!$R$7:$R$446,$E178,サマリ_メンバ!$O$7:$O$446,IF(ISBLANK($F178),"*",$F178)))</f>
        <v>0</v>
      </c>
      <c r="K178" s="111">
        <f ca="1">IF($C$2&amp;$D$2="当月MW","-",SUMIFS(INDIRECT($B$2&amp;$C$2&amp;$D$2),INDIRECT(K$5),K$6,サマリ_メンバ!$R$7:$R$446,$E178,サマリ_メンバ!$O$7:$O$446,IF(ISBLANK($F178),"*",$F178)))</f>
        <v>0</v>
      </c>
      <c r="L178" s="111">
        <f ca="1">IF($C$2&amp;$D$2="当月MW","-",SUMIFS(INDIRECT($B$2&amp;$C$2&amp;$D$2),INDIRECT(L$5),L$6,サマリ_メンバ!$R$7:$R$446,$E178,サマリ_メンバ!$O$7:$O$446,IF(ISBLANK($F178),"*",$F178)))</f>
        <v>0</v>
      </c>
      <c r="M178" s="111">
        <f ca="1">IF($C$2&amp;$D$2="当月MW","-",SUMIFS(INDIRECT($B$2&amp;$C$2&amp;$D$2),INDIRECT(M$5),M$6,サマリ_メンバ!$R$7:$R$446,$E178,サマリ_メンバ!$O$7:$O$446,IF(ISBLANK($F178),"*",$F178)))</f>
        <v>0</v>
      </c>
      <c r="N178" s="116"/>
      <c r="O178" s="111">
        <f ca="1">IF($C$2&amp;$D$2="当月MW","-",SUMIFS(INDIRECT($B$2&amp;$C$2&amp;$D$2),INDIRECT(O$5),O$6,サマリ_メンバ!$R$7:$R$446,$E178,サマリ_メンバ!$O$7:$O$446,IF(ISBLANK($F178),"*",$F178)))</f>
        <v>0</v>
      </c>
      <c r="P178" s="111">
        <f ca="1">IF($C$2&amp;$D$2="当月MW","-",SUMIFS(INDIRECT($B$2&amp;$C$2&amp;$D$2),INDIRECT(P$5),P$6,サマリ_メンバ!$R$7:$R$446,$E178,サマリ_メンバ!$O$7:$O$446,IF(ISBLANK($F178),"*",$F178)))</f>
        <v>0</v>
      </c>
      <c r="Q178" s="111">
        <f ca="1">IF($C$2&amp;$D$2="当月MW","-",SUMIFS(INDIRECT($B$2&amp;$C$2&amp;$D$2),INDIRECT(Q$5),Q$6,サマリ_メンバ!$R$7:$R$446,$E178,サマリ_メンバ!$O$7:$O$446,IF(ISBLANK($F178),"*",$F178)))</f>
        <v>0</v>
      </c>
      <c r="R178" s="111">
        <f ca="1">IF($C$2&amp;$D$2="当月MW","-",SUMIFS(INDIRECT($B$2&amp;$C$2&amp;$D$2),INDIRECT(R$5),R$6,サマリ_メンバ!$R$7:$R$446,$E178,サマリ_メンバ!$O$7:$O$446,IF(ISBLANK($F178),"*",$F178)))</f>
        <v>0</v>
      </c>
      <c r="S178" s="111">
        <f ca="1">IF($C$2&amp;$D$2="当月MW","-",SUMIFS(INDIRECT($B$2&amp;$C$2&amp;$D$2),INDIRECT(S$5),S$6,サマリ_メンバ!$R$7:$R$446,$E178,サマリ_メンバ!$O$7:$O$446,IF(ISBLANK($F178),"*",$F178)))</f>
        <v>0</v>
      </c>
      <c r="T178" s="111">
        <f ca="1">IF($C$2&amp;$D$2="当月MW","-",SUMIFS(INDIRECT($B$2&amp;$C$2&amp;$D$2),INDIRECT(T$5),T$6,サマリ_メンバ!$R$7:$R$446,$E178,サマリ_メンバ!$O$7:$O$446,IF(ISBLANK($F178),"*",$F178)))</f>
        <v>0</v>
      </c>
      <c r="U178" s="111">
        <f ca="1">IF($C$2&amp;$D$2="当月MW","-",SUMIFS(INDIRECT($B$2&amp;$C$2&amp;$D$2),INDIRECT(U$5),U$6,サマリ_メンバ!$R$7:$R$446,$E178,サマリ_メンバ!$O$7:$O$446,IF(ISBLANK($F178),"*",$F178)))</f>
        <v>0</v>
      </c>
      <c r="V178" s="111">
        <f ca="1">IF($C$2&amp;$D$2="当月MW","-",SUMIFS(INDIRECT($B$2&amp;$C$2&amp;$D$2),INDIRECT(V$5),V$6,サマリ_メンバ!$R$7:$R$446,$E178,サマリ_メンバ!$O$7:$O$446,IF(ISBLANK($F178),"*",$F178)))</f>
        <v>0</v>
      </c>
      <c r="W178" s="111">
        <f ca="1">IF($C$2&amp;$D$2="当月MW","-",SUMIFS(INDIRECT($B$2&amp;$C$2&amp;$D$2),INDIRECT(W$5),W$6,サマリ_メンバ!$R$7:$R$446,$E178,サマリ_メンバ!$O$7:$O$446,IF(ISBLANK($F178),"*",$F178)))</f>
        <v>0</v>
      </c>
      <c r="X178" s="111">
        <f ca="1">IF($C$2&amp;$D$2="当月MW","-",SUMIFS(INDIRECT($B$2&amp;$C$2&amp;$D$2),INDIRECT(X$5),X$6,サマリ_メンバ!$R$7:$R$446,$E178,サマリ_メンバ!$O$7:$O$446,IF(ISBLANK($F178),"*",$F178)))</f>
        <v>0</v>
      </c>
      <c r="Y178" s="111">
        <f ca="1">IF($C$2&amp;$D$2="当月MW","-",SUMIFS(INDIRECT($B$2&amp;$C$2&amp;$D$2),INDIRECT(Y$5),Y$6,サマリ_メンバ!$R$7:$R$446,$E178,サマリ_メンバ!$O$7:$O$446,IF(ISBLANK($F178),"*",$F178)))</f>
        <v>0</v>
      </c>
      <c r="Z178" s="111">
        <f ca="1">IF($C$2&amp;$D$2="当月MW","-",SUMIFS(INDIRECT($B$2&amp;$C$2&amp;$D$2),INDIRECT(Z$5),Z$6,サマリ_メンバ!$R$7:$R$446,$E178,サマリ_メンバ!$O$7:$O$446,IF(ISBLANK($F178),"*",$F178)))</f>
        <v>0</v>
      </c>
      <c r="AA178" s="111">
        <f ca="1">IF($C$2&amp;$D$2="当月MW","-",SUMIFS(INDIRECT($B$2&amp;$C$2&amp;$D$2),INDIRECT(AA$5),AA$6,サマリ_メンバ!$R$7:$R$446,$E178,サマリ_メンバ!$O$7:$O$446,IF(ISBLANK($F178),"*",$F178)))</f>
        <v>0</v>
      </c>
      <c r="AB178" s="116"/>
    </row>
    <row r="179" spans="5:28" outlineLevel="1">
      <c r="E179" s="22" t="s">
        <v>267</v>
      </c>
      <c r="F179" s="131" t="s">
        <v>222</v>
      </c>
      <c r="G179" s="69" t="s">
        <v>312</v>
      </c>
      <c r="H179" s="136">
        <f t="shared" ca="1" si="23"/>
        <v>0</v>
      </c>
      <c r="I179" s="116"/>
      <c r="J179" s="111">
        <f ca="1">IF($C$2&amp;$D$2="当月MW","-",SUMIFS(INDIRECT($B$2&amp;$C$2&amp;$D$2),INDIRECT(J$5),J$6,サマリ_メンバ!$R$7:$R$446,$E179,サマリ_メンバ!$O$7:$O$446,IF(ISBLANK($F179),"*",$F179)))</f>
        <v>0</v>
      </c>
      <c r="K179" s="111">
        <f ca="1">IF($C$2&amp;$D$2="当月MW","-",SUMIFS(INDIRECT($B$2&amp;$C$2&amp;$D$2),INDIRECT(K$5),K$6,サマリ_メンバ!$R$7:$R$446,$E179,サマリ_メンバ!$O$7:$O$446,IF(ISBLANK($F179),"*",$F179)))</f>
        <v>0</v>
      </c>
      <c r="L179" s="111">
        <f ca="1">IF($C$2&amp;$D$2="当月MW","-",SUMIFS(INDIRECT($B$2&amp;$C$2&amp;$D$2),INDIRECT(L$5),L$6,サマリ_メンバ!$R$7:$R$446,$E179,サマリ_メンバ!$O$7:$O$446,IF(ISBLANK($F179),"*",$F179)))</f>
        <v>0</v>
      </c>
      <c r="M179" s="111">
        <f ca="1">IF($C$2&amp;$D$2="当月MW","-",SUMIFS(INDIRECT($B$2&amp;$C$2&amp;$D$2),INDIRECT(M$5),M$6,サマリ_メンバ!$R$7:$R$446,$E179,サマリ_メンバ!$O$7:$O$446,IF(ISBLANK($F179),"*",$F179)))</f>
        <v>0</v>
      </c>
      <c r="N179" s="116"/>
      <c r="O179" s="111">
        <f ca="1">IF($C$2&amp;$D$2="当月MW","-",SUMIFS(INDIRECT($B$2&amp;$C$2&amp;$D$2),INDIRECT(O$5),O$6,サマリ_メンバ!$R$7:$R$446,$E179,サマリ_メンバ!$O$7:$O$446,IF(ISBLANK($F179),"*",$F179)))</f>
        <v>0</v>
      </c>
      <c r="P179" s="111">
        <f ca="1">IF($C$2&amp;$D$2="当月MW","-",SUMIFS(INDIRECT($B$2&amp;$C$2&amp;$D$2),INDIRECT(P$5),P$6,サマリ_メンバ!$R$7:$R$446,$E179,サマリ_メンバ!$O$7:$O$446,IF(ISBLANK($F179),"*",$F179)))</f>
        <v>0</v>
      </c>
      <c r="Q179" s="111">
        <f ca="1">IF($C$2&amp;$D$2="当月MW","-",SUMIFS(INDIRECT($B$2&amp;$C$2&amp;$D$2),INDIRECT(Q$5),Q$6,サマリ_メンバ!$R$7:$R$446,$E179,サマリ_メンバ!$O$7:$O$446,IF(ISBLANK($F179),"*",$F179)))</f>
        <v>0</v>
      </c>
      <c r="R179" s="111">
        <f ca="1">IF($C$2&amp;$D$2="当月MW","-",SUMIFS(INDIRECT($B$2&amp;$C$2&amp;$D$2),INDIRECT(R$5),R$6,サマリ_メンバ!$R$7:$R$446,$E179,サマリ_メンバ!$O$7:$O$446,IF(ISBLANK($F179),"*",$F179)))</f>
        <v>0</v>
      </c>
      <c r="S179" s="111">
        <f ca="1">IF($C$2&amp;$D$2="当月MW","-",SUMIFS(INDIRECT($B$2&amp;$C$2&amp;$D$2),INDIRECT(S$5),S$6,サマリ_メンバ!$R$7:$R$446,$E179,サマリ_メンバ!$O$7:$O$446,IF(ISBLANK($F179),"*",$F179)))</f>
        <v>0</v>
      </c>
      <c r="T179" s="111">
        <f ca="1">IF($C$2&amp;$D$2="当月MW","-",SUMIFS(INDIRECT($B$2&amp;$C$2&amp;$D$2),INDIRECT(T$5),T$6,サマリ_メンバ!$R$7:$R$446,$E179,サマリ_メンバ!$O$7:$O$446,IF(ISBLANK($F179),"*",$F179)))</f>
        <v>0</v>
      </c>
      <c r="U179" s="111">
        <f ca="1">IF($C$2&amp;$D$2="当月MW","-",SUMIFS(INDIRECT($B$2&amp;$C$2&amp;$D$2),INDIRECT(U$5),U$6,サマリ_メンバ!$R$7:$R$446,$E179,サマリ_メンバ!$O$7:$O$446,IF(ISBLANK($F179),"*",$F179)))</f>
        <v>0</v>
      </c>
      <c r="V179" s="111">
        <f ca="1">IF($C$2&amp;$D$2="当月MW","-",SUMIFS(INDIRECT($B$2&amp;$C$2&amp;$D$2),INDIRECT(V$5),V$6,サマリ_メンバ!$R$7:$R$446,$E179,サマリ_メンバ!$O$7:$O$446,IF(ISBLANK($F179),"*",$F179)))</f>
        <v>0</v>
      </c>
      <c r="W179" s="111">
        <f ca="1">IF($C$2&amp;$D$2="当月MW","-",SUMIFS(INDIRECT($B$2&amp;$C$2&amp;$D$2),INDIRECT(W$5),W$6,サマリ_メンバ!$R$7:$R$446,$E179,サマリ_メンバ!$O$7:$O$446,IF(ISBLANK($F179),"*",$F179)))</f>
        <v>0</v>
      </c>
      <c r="X179" s="111">
        <f ca="1">IF($C$2&amp;$D$2="当月MW","-",SUMIFS(INDIRECT($B$2&amp;$C$2&amp;$D$2),INDIRECT(X$5),X$6,サマリ_メンバ!$R$7:$R$446,$E179,サマリ_メンバ!$O$7:$O$446,IF(ISBLANK($F179),"*",$F179)))</f>
        <v>0</v>
      </c>
      <c r="Y179" s="111">
        <f ca="1">IF($C$2&amp;$D$2="当月MW","-",SUMIFS(INDIRECT($B$2&amp;$C$2&amp;$D$2),INDIRECT(Y$5),Y$6,サマリ_メンバ!$R$7:$R$446,$E179,サマリ_メンバ!$O$7:$O$446,IF(ISBLANK($F179),"*",$F179)))</f>
        <v>0</v>
      </c>
      <c r="Z179" s="111">
        <f ca="1">IF($C$2&amp;$D$2="当月MW","-",SUMIFS(INDIRECT($B$2&amp;$C$2&amp;$D$2),INDIRECT(Z$5),Z$6,サマリ_メンバ!$R$7:$R$446,$E179,サマリ_メンバ!$O$7:$O$446,IF(ISBLANK($F179),"*",$F179)))</f>
        <v>0</v>
      </c>
      <c r="AA179" s="111">
        <f ca="1">IF($C$2&amp;$D$2="当月MW","-",SUMIFS(INDIRECT($B$2&amp;$C$2&amp;$D$2),INDIRECT(AA$5),AA$6,サマリ_メンバ!$R$7:$R$446,$E179,サマリ_メンバ!$O$7:$O$446,IF(ISBLANK($F179),"*",$F179)))</f>
        <v>0</v>
      </c>
      <c r="AB179" s="116"/>
    </row>
    <row r="180" spans="5:28" outlineLevel="1">
      <c r="E180" s="22" t="s">
        <v>373</v>
      </c>
      <c r="F180" s="131" t="s">
        <v>222</v>
      </c>
      <c r="G180" s="69" t="s">
        <v>312</v>
      </c>
      <c r="H180" s="136">
        <f t="shared" ca="1" si="23"/>
        <v>0</v>
      </c>
      <c r="I180" s="116"/>
      <c r="J180" s="111">
        <f ca="1">IF($C$2&amp;$D$2="当月MW","-",SUMIFS(INDIRECT($B$2&amp;$C$2&amp;$D$2),INDIRECT(J$5),J$6,サマリ_メンバ!$R$7:$R$446,$E180,サマリ_メンバ!$O$7:$O$446,IF(ISBLANK($F180),"*",$F180)))</f>
        <v>0</v>
      </c>
      <c r="K180" s="111">
        <f ca="1">IF($C$2&amp;$D$2="当月MW","-",SUMIFS(INDIRECT($B$2&amp;$C$2&amp;$D$2),INDIRECT(K$5),K$6,サマリ_メンバ!$R$7:$R$446,$E180,サマリ_メンバ!$O$7:$O$446,IF(ISBLANK($F180),"*",$F180)))</f>
        <v>0</v>
      </c>
      <c r="L180" s="111">
        <f ca="1">IF($C$2&amp;$D$2="当月MW","-",SUMIFS(INDIRECT($B$2&amp;$C$2&amp;$D$2),INDIRECT(L$5),L$6,サマリ_メンバ!$R$7:$R$446,$E180,サマリ_メンバ!$O$7:$O$446,IF(ISBLANK($F180),"*",$F180)))</f>
        <v>0</v>
      </c>
      <c r="M180" s="111">
        <f ca="1">IF($C$2&amp;$D$2="当月MW","-",SUMIFS(INDIRECT($B$2&amp;$C$2&amp;$D$2),INDIRECT(M$5),M$6,サマリ_メンバ!$R$7:$R$446,$E180,サマリ_メンバ!$O$7:$O$446,IF(ISBLANK($F180),"*",$F180)))</f>
        <v>0</v>
      </c>
      <c r="N180" s="116"/>
      <c r="O180" s="111">
        <f ca="1">IF($C$2&amp;$D$2="当月MW","-",SUMIFS(INDIRECT($B$2&amp;$C$2&amp;$D$2),INDIRECT(O$5),O$6,サマリ_メンバ!$R$7:$R$446,$E180,サマリ_メンバ!$O$7:$O$446,IF(ISBLANK($F180),"*",$F180)))</f>
        <v>0</v>
      </c>
      <c r="P180" s="111">
        <f ca="1">IF($C$2&amp;$D$2="当月MW","-",SUMIFS(INDIRECT($B$2&amp;$C$2&amp;$D$2),INDIRECT(P$5),P$6,サマリ_メンバ!$R$7:$R$446,$E180,サマリ_メンバ!$O$7:$O$446,IF(ISBLANK($F180),"*",$F180)))</f>
        <v>0</v>
      </c>
      <c r="Q180" s="111">
        <f ca="1">IF($C$2&amp;$D$2="当月MW","-",SUMIFS(INDIRECT($B$2&amp;$C$2&amp;$D$2),INDIRECT(Q$5),Q$6,サマリ_メンバ!$R$7:$R$446,$E180,サマリ_メンバ!$O$7:$O$446,IF(ISBLANK($F180),"*",$F180)))</f>
        <v>0</v>
      </c>
      <c r="R180" s="111">
        <f ca="1">IF($C$2&amp;$D$2="当月MW","-",SUMIFS(INDIRECT($B$2&amp;$C$2&amp;$D$2),INDIRECT(R$5),R$6,サマリ_メンバ!$R$7:$R$446,$E180,サマリ_メンバ!$O$7:$O$446,IF(ISBLANK($F180),"*",$F180)))</f>
        <v>0</v>
      </c>
      <c r="S180" s="111">
        <f ca="1">IF($C$2&amp;$D$2="当月MW","-",SUMIFS(INDIRECT($B$2&amp;$C$2&amp;$D$2),INDIRECT(S$5),S$6,サマリ_メンバ!$R$7:$R$446,$E180,サマリ_メンバ!$O$7:$O$446,IF(ISBLANK($F180),"*",$F180)))</f>
        <v>0</v>
      </c>
      <c r="T180" s="111">
        <f ca="1">IF($C$2&amp;$D$2="当月MW","-",SUMIFS(INDIRECT($B$2&amp;$C$2&amp;$D$2),INDIRECT(T$5),T$6,サマリ_メンバ!$R$7:$R$446,$E180,サマリ_メンバ!$O$7:$O$446,IF(ISBLANK($F180),"*",$F180)))</f>
        <v>0</v>
      </c>
      <c r="U180" s="111">
        <f ca="1">IF($C$2&amp;$D$2="当月MW","-",SUMIFS(INDIRECT($B$2&amp;$C$2&amp;$D$2),INDIRECT(U$5),U$6,サマリ_メンバ!$R$7:$R$446,$E180,サマリ_メンバ!$O$7:$O$446,IF(ISBLANK($F180),"*",$F180)))</f>
        <v>0</v>
      </c>
      <c r="V180" s="111">
        <f ca="1">IF($C$2&amp;$D$2="当月MW","-",SUMIFS(INDIRECT($B$2&amp;$C$2&amp;$D$2),INDIRECT(V$5),V$6,サマリ_メンバ!$R$7:$R$446,$E180,サマリ_メンバ!$O$7:$O$446,IF(ISBLANK($F180),"*",$F180)))</f>
        <v>0</v>
      </c>
      <c r="W180" s="111">
        <f ca="1">IF($C$2&amp;$D$2="当月MW","-",SUMIFS(INDIRECT($B$2&amp;$C$2&amp;$D$2),INDIRECT(W$5),W$6,サマリ_メンバ!$R$7:$R$446,$E180,サマリ_メンバ!$O$7:$O$446,IF(ISBLANK($F180),"*",$F180)))</f>
        <v>0</v>
      </c>
      <c r="X180" s="111">
        <f ca="1">IF($C$2&amp;$D$2="当月MW","-",SUMIFS(INDIRECT($B$2&amp;$C$2&amp;$D$2),INDIRECT(X$5),X$6,サマリ_メンバ!$R$7:$R$446,$E180,サマリ_メンバ!$O$7:$O$446,IF(ISBLANK($F180),"*",$F180)))</f>
        <v>0</v>
      </c>
      <c r="Y180" s="111">
        <f ca="1">IF($C$2&amp;$D$2="当月MW","-",SUMIFS(INDIRECT($B$2&amp;$C$2&amp;$D$2),INDIRECT(Y$5),Y$6,サマリ_メンバ!$R$7:$R$446,$E180,サマリ_メンバ!$O$7:$O$446,IF(ISBLANK($F180),"*",$F180)))</f>
        <v>0</v>
      </c>
      <c r="Z180" s="111">
        <f ca="1">IF($C$2&amp;$D$2="当月MW","-",SUMIFS(INDIRECT($B$2&amp;$C$2&amp;$D$2),INDIRECT(Z$5),Z$6,サマリ_メンバ!$R$7:$R$446,$E180,サマリ_メンバ!$O$7:$O$446,IF(ISBLANK($F180),"*",$F180)))</f>
        <v>0</v>
      </c>
      <c r="AA180" s="111">
        <f ca="1">IF($C$2&amp;$D$2="当月MW","-",SUMIFS(INDIRECT($B$2&amp;$C$2&amp;$D$2),INDIRECT(AA$5),AA$6,サマリ_メンバ!$R$7:$R$446,$E180,サマリ_メンバ!$O$7:$O$446,IF(ISBLANK($F180),"*",$F180)))</f>
        <v>0</v>
      </c>
      <c r="AB180" s="116"/>
    </row>
    <row r="181" spans="5:28" outlineLevel="1">
      <c r="E181" s="22" t="s">
        <v>268</v>
      </c>
      <c r="F181" s="131" t="s">
        <v>222</v>
      </c>
      <c r="G181" s="69" t="s">
        <v>312</v>
      </c>
      <c r="H181" s="136">
        <f t="shared" ca="1" si="23"/>
        <v>0</v>
      </c>
      <c r="I181" s="116"/>
      <c r="J181" s="111">
        <f ca="1">IF($C$2&amp;$D$2="当月MW","-",SUMIFS(INDIRECT($B$2&amp;$C$2&amp;$D$2),INDIRECT(J$5),J$6,サマリ_メンバ!$R$7:$R$446,$E181,サマリ_メンバ!$O$7:$O$446,IF(ISBLANK($F181),"*",$F181)))</f>
        <v>0</v>
      </c>
      <c r="K181" s="111">
        <f ca="1">IF($C$2&amp;$D$2="当月MW","-",SUMIFS(INDIRECT($B$2&amp;$C$2&amp;$D$2),INDIRECT(K$5),K$6,サマリ_メンバ!$R$7:$R$446,$E181,サマリ_メンバ!$O$7:$O$446,IF(ISBLANK($F181),"*",$F181)))</f>
        <v>0</v>
      </c>
      <c r="L181" s="111">
        <f ca="1">IF($C$2&amp;$D$2="当月MW","-",SUMIFS(INDIRECT($B$2&amp;$C$2&amp;$D$2),INDIRECT(L$5),L$6,サマリ_メンバ!$R$7:$R$446,$E181,サマリ_メンバ!$O$7:$O$446,IF(ISBLANK($F181),"*",$F181)))</f>
        <v>0</v>
      </c>
      <c r="M181" s="111">
        <f ca="1">IF($C$2&amp;$D$2="当月MW","-",SUMIFS(INDIRECT($B$2&amp;$C$2&amp;$D$2),INDIRECT(M$5),M$6,サマリ_メンバ!$R$7:$R$446,$E181,サマリ_メンバ!$O$7:$O$446,IF(ISBLANK($F181),"*",$F181)))</f>
        <v>0</v>
      </c>
      <c r="N181" s="116"/>
      <c r="O181" s="111">
        <f ca="1">IF($C$2&amp;$D$2="当月MW","-",SUMIFS(INDIRECT($B$2&amp;$C$2&amp;$D$2),INDIRECT(O$5),O$6,サマリ_メンバ!$R$7:$R$446,$E181,サマリ_メンバ!$O$7:$O$446,IF(ISBLANK($F181),"*",$F181)))</f>
        <v>0</v>
      </c>
      <c r="P181" s="111">
        <f ca="1">IF($C$2&amp;$D$2="当月MW","-",SUMIFS(INDIRECT($B$2&amp;$C$2&amp;$D$2),INDIRECT(P$5),P$6,サマリ_メンバ!$R$7:$R$446,$E181,サマリ_メンバ!$O$7:$O$446,IF(ISBLANK($F181),"*",$F181)))</f>
        <v>0</v>
      </c>
      <c r="Q181" s="111">
        <f ca="1">IF($C$2&amp;$D$2="当月MW","-",SUMIFS(INDIRECT($B$2&amp;$C$2&amp;$D$2),INDIRECT(Q$5),Q$6,サマリ_メンバ!$R$7:$R$446,$E181,サマリ_メンバ!$O$7:$O$446,IF(ISBLANK($F181),"*",$F181)))</f>
        <v>0</v>
      </c>
      <c r="R181" s="111">
        <f ca="1">IF($C$2&amp;$D$2="当月MW","-",SUMIFS(INDIRECT($B$2&amp;$C$2&amp;$D$2),INDIRECT(R$5),R$6,サマリ_メンバ!$R$7:$R$446,$E181,サマリ_メンバ!$O$7:$O$446,IF(ISBLANK($F181),"*",$F181)))</f>
        <v>0</v>
      </c>
      <c r="S181" s="111">
        <f ca="1">IF($C$2&amp;$D$2="当月MW","-",SUMIFS(INDIRECT($B$2&amp;$C$2&amp;$D$2),INDIRECT(S$5),S$6,サマリ_メンバ!$R$7:$R$446,$E181,サマリ_メンバ!$O$7:$O$446,IF(ISBLANK($F181),"*",$F181)))</f>
        <v>0</v>
      </c>
      <c r="T181" s="111">
        <f ca="1">IF($C$2&amp;$D$2="当月MW","-",SUMIFS(INDIRECT($B$2&amp;$C$2&amp;$D$2),INDIRECT(T$5),T$6,サマリ_メンバ!$R$7:$R$446,$E181,サマリ_メンバ!$O$7:$O$446,IF(ISBLANK($F181),"*",$F181)))</f>
        <v>0</v>
      </c>
      <c r="U181" s="111">
        <f ca="1">IF($C$2&amp;$D$2="当月MW","-",SUMIFS(INDIRECT($B$2&amp;$C$2&amp;$D$2),INDIRECT(U$5),U$6,サマリ_メンバ!$R$7:$R$446,$E181,サマリ_メンバ!$O$7:$O$446,IF(ISBLANK($F181),"*",$F181)))</f>
        <v>0</v>
      </c>
      <c r="V181" s="111">
        <f ca="1">IF($C$2&amp;$D$2="当月MW","-",SUMIFS(INDIRECT($B$2&amp;$C$2&amp;$D$2),INDIRECT(V$5),V$6,サマリ_メンバ!$R$7:$R$446,$E181,サマリ_メンバ!$O$7:$O$446,IF(ISBLANK($F181),"*",$F181)))</f>
        <v>0</v>
      </c>
      <c r="W181" s="111">
        <f ca="1">IF($C$2&amp;$D$2="当月MW","-",SUMIFS(INDIRECT($B$2&amp;$C$2&amp;$D$2),INDIRECT(W$5),W$6,サマリ_メンバ!$R$7:$R$446,$E181,サマリ_メンバ!$O$7:$O$446,IF(ISBLANK($F181),"*",$F181)))</f>
        <v>0</v>
      </c>
      <c r="X181" s="111">
        <f ca="1">IF($C$2&amp;$D$2="当月MW","-",SUMIFS(INDIRECT($B$2&amp;$C$2&amp;$D$2),INDIRECT(X$5),X$6,サマリ_メンバ!$R$7:$R$446,$E181,サマリ_メンバ!$O$7:$O$446,IF(ISBLANK($F181),"*",$F181)))</f>
        <v>0</v>
      </c>
      <c r="Y181" s="111">
        <f ca="1">IF($C$2&amp;$D$2="当月MW","-",SUMIFS(INDIRECT($B$2&amp;$C$2&amp;$D$2),INDIRECT(Y$5),Y$6,サマリ_メンバ!$R$7:$R$446,$E181,サマリ_メンバ!$O$7:$O$446,IF(ISBLANK($F181),"*",$F181)))</f>
        <v>0</v>
      </c>
      <c r="Z181" s="111">
        <f ca="1">IF($C$2&amp;$D$2="当月MW","-",SUMIFS(INDIRECT($B$2&amp;$C$2&amp;$D$2),INDIRECT(Z$5),Z$6,サマリ_メンバ!$R$7:$R$446,$E181,サマリ_メンバ!$O$7:$O$446,IF(ISBLANK($F181),"*",$F181)))</f>
        <v>0</v>
      </c>
      <c r="AA181" s="111">
        <f ca="1">IF($C$2&amp;$D$2="当月MW","-",SUMIFS(INDIRECT($B$2&amp;$C$2&amp;$D$2),INDIRECT(AA$5),AA$6,サマリ_メンバ!$R$7:$R$446,$E181,サマリ_メンバ!$O$7:$O$446,IF(ISBLANK($F181),"*",$F181)))</f>
        <v>0</v>
      </c>
      <c r="AB181" s="116"/>
    </row>
    <row r="182" spans="5:28" outlineLevel="1">
      <c r="E182" s="22" t="s">
        <v>261</v>
      </c>
      <c r="F182" s="131" t="s">
        <v>220</v>
      </c>
      <c r="G182" s="132" t="s">
        <v>313</v>
      </c>
      <c r="H182" s="136">
        <f t="shared" ca="1" si="23"/>
        <v>0</v>
      </c>
      <c r="I182" s="116"/>
      <c r="J182" s="111">
        <f ca="1">IF($C$2&amp;$D$2="当月MW","-",SUMIFS(INDIRECT($B$2&amp;$C$2&amp;$D$2),INDIRECT(J$5),J$6,サマリ_メンバ!$R$7:$R$446,$E182,サマリ_メンバ!$O$7:$O$446,IF(ISBLANK($F182),"*",$F182)))</f>
        <v>0</v>
      </c>
      <c r="K182" s="111">
        <f ca="1">IF($C$2&amp;$D$2="当月MW","-",SUMIFS(INDIRECT($B$2&amp;$C$2&amp;$D$2),INDIRECT(K$5),K$6,サマリ_メンバ!$R$7:$R$446,$E182,サマリ_メンバ!$O$7:$O$446,IF(ISBLANK($F182),"*",$F182)))</f>
        <v>0</v>
      </c>
      <c r="L182" s="111">
        <f ca="1">IF($C$2&amp;$D$2="当月MW","-",SUMIFS(INDIRECT($B$2&amp;$C$2&amp;$D$2),INDIRECT(L$5),L$6,サマリ_メンバ!$R$7:$R$446,$E182,サマリ_メンバ!$O$7:$O$446,IF(ISBLANK($F182),"*",$F182)))</f>
        <v>0</v>
      </c>
      <c r="M182" s="111">
        <f ca="1">IF($C$2&amp;$D$2="当月MW","-",SUMIFS(INDIRECT($B$2&amp;$C$2&amp;$D$2),INDIRECT(M$5),M$6,サマリ_メンバ!$R$7:$R$446,$E182,サマリ_メンバ!$O$7:$O$446,IF(ISBLANK($F182),"*",$F182)))</f>
        <v>0</v>
      </c>
      <c r="N182" s="116"/>
      <c r="O182" s="111">
        <f ca="1">IF($C$2&amp;$D$2="当月MW","-",SUMIFS(INDIRECT($B$2&amp;$C$2&amp;$D$2),INDIRECT(O$5),O$6,サマリ_メンバ!$R$7:$R$446,$E182,サマリ_メンバ!$O$7:$O$446,IF(ISBLANK($F182),"*",$F182)))</f>
        <v>0</v>
      </c>
      <c r="P182" s="111">
        <f ca="1">IF($C$2&amp;$D$2="当月MW","-",SUMIFS(INDIRECT($B$2&amp;$C$2&amp;$D$2),INDIRECT(P$5),P$6,サマリ_メンバ!$R$7:$R$446,$E182,サマリ_メンバ!$O$7:$O$446,IF(ISBLANK($F182),"*",$F182)))</f>
        <v>0</v>
      </c>
      <c r="Q182" s="111">
        <f ca="1">IF($C$2&amp;$D$2="当月MW","-",SUMIFS(INDIRECT($B$2&amp;$C$2&amp;$D$2),INDIRECT(Q$5),Q$6,サマリ_メンバ!$R$7:$R$446,$E182,サマリ_メンバ!$O$7:$O$446,IF(ISBLANK($F182),"*",$F182)))</f>
        <v>0</v>
      </c>
      <c r="R182" s="111">
        <f ca="1">IF($C$2&amp;$D$2="当月MW","-",SUMIFS(INDIRECT($B$2&amp;$C$2&amp;$D$2),INDIRECT(R$5),R$6,サマリ_メンバ!$R$7:$R$446,$E182,サマリ_メンバ!$O$7:$O$446,IF(ISBLANK($F182),"*",$F182)))</f>
        <v>0</v>
      </c>
      <c r="S182" s="111">
        <f ca="1">IF($C$2&amp;$D$2="当月MW","-",SUMIFS(INDIRECT($B$2&amp;$C$2&amp;$D$2),INDIRECT(S$5),S$6,サマリ_メンバ!$R$7:$R$446,$E182,サマリ_メンバ!$O$7:$O$446,IF(ISBLANK($F182),"*",$F182)))</f>
        <v>0</v>
      </c>
      <c r="T182" s="111">
        <f ca="1">IF($C$2&amp;$D$2="当月MW","-",SUMIFS(INDIRECT($B$2&amp;$C$2&amp;$D$2),INDIRECT(T$5),T$6,サマリ_メンバ!$R$7:$R$446,$E182,サマリ_メンバ!$O$7:$O$446,IF(ISBLANK($F182),"*",$F182)))</f>
        <v>0</v>
      </c>
      <c r="U182" s="111">
        <f ca="1">IF($C$2&amp;$D$2="当月MW","-",SUMIFS(INDIRECT($B$2&amp;$C$2&amp;$D$2),INDIRECT(U$5),U$6,サマリ_メンバ!$R$7:$R$446,$E182,サマリ_メンバ!$O$7:$O$446,IF(ISBLANK($F182),"*",$F182)))</f>
        <v>0</v>
      </c>
      <c r="V182" s="111">
        <f ca="1">IF($C$2&amp;$D$2="当月MW","-",SUMIFS(INDIRECT($B$2&amp;$C$2&amp;$D$2),INDIRECT(V$5),V$6,サマリ_メンバ!$R$7:$R$446,$E182,サマリ_メンバ!$O$7:$O$446,IF(ISBLANK($F182),"*",$F182)))</f>
        <v>0</v>
      </c>
      <c r="W182" s="111">
        <f ca="1">IF($C$2&amp;$D$2="当月MW","-",SUMIFS(INDIRECT($B$2&amp;$C$2&amp;$D$2),INDIRECT(W$5),W$6,サマリ_メンバ!$R$7:$R$446,$E182,サマリ_メンバ!$O$7:$O$446,IF(ISBLANK($F182),"*",$F182)))</f>
        <v>0</v>
      </c>
      <c r="X182" s="111">
        <f ca="1">IF($C$2&amp;$D$2="当月MW","-",SUMIFS(INDIRECT($B$2&amp;$C$2&amp;$D$2),INDIRECT(X$5),X$6,サマリ_メンバ!$R$7:$R$446,$E182,サマリ_メンバ!$O$7:$O$446,IF(ISBLANK($F182),"*",$F182)))</f>
        <v>0</v>
      </c>
      <c r="Y182" s="111">
        <f ca="1">IF($C$2&amp;$D$2="当月MW","-",SUMIFS(INDIRECT($B$2&amp;$C$2&amp;$D$2),INDIRECT(Y$5),Y$6,サマリ_メンバ!$R$7:$R$446,$E182,サマリ_メンバ!$O$7:$O$446,IF(ISBLANK($F182),"*",$F182)))</f>
        <v>0</v>
      </c>
      <c r="Z182" s="111">
        <f ca="1">IF($C$2&amp;$D$2="当月MW","-",SUMIFS(INDIRECT($B$2&amp;$C$2&amp;$D$2),INDIRECT(Z$5),Z$6,サマリ_メンバ!$R$7:$R$446,$E182,サマリ_メンバ!$O$7:$O$446,IF(ISBLANK($F182),"*",$F182)))</f>
        <v>0</v>
      </c>
      <c r="AA182" s="111">
        <f ca="1">IF($C$2&amp;$D$2="当月MW","-",SUMIFS(INDIRECT($B$2&amp;$C$2&amp;$D$2),INDIRECT(AA$5),AA$6,サマリ_メンバ!$R$7:$R$446,$E182,サマリ_メンバ!$O$7:$O$446,IF(ISBLANK($F182),"*",$F182)))</f>
        <v>0</v>
      </c>
      <c r="AB182" s="116"/>
    </row>
    <row r="183" spans="5:28" outlineLevel="1">
      <c r="E183" s="22" t="s">
        <v>262</v>
      </c>
      <c r="F183" s="131" t="s">
        <v>220</v>
      </c>
      <c r="G183" s="132" t="s">
        <v>313</v>
      </c>
      <c r="H183" s="136">
        <f t="shared" ca="1" si="23"/>
        <v>0</v>
      </c>
      <c r="I183" s="116"/>
      <c r="J183" s="111">
        <f ca="1">IF($C$2&amp;$D$2="当月MW","-",SUMIFS(INDIRECT($B$2&amp;$C$2&amp;$D$2),INDIRECT(J$5),J$6,サマリ_メンバ!$R$7:$R$446,$E183,サマリ_メンバ!$O$7:$O$446,IF(ISBLANK($F183),"*",$F183)))</f>
        <v>0</v>
      </c>
      <c r="K183" s="111">
        <f ca="1">IF($C$2&amp;$D$2="当月MW","-",SUMIFS(INDIRECT($B$2&amp;$C$2&amp;$D$2),INDIRECT(K$5),K$6,サマリ_メンバ!$R$7:$R$446,$E183,サマリ_メンバ!$O$7:$O$446,IF(ISBLANK($F183),"*",$F183)))</f>
        <v>0</v>
      </c>
      <c r="L183" s="111">
        <f ca="1">IF($C$2&amp;$D$2="当月MW","-",SUMIFS(INDIRECT($B$2&amp;$C$2&amp;$D$2),INDIRECT(L$5),L$6,サマリ_メンバ!$R$7:$R$446,$E183,サマリ_メンバ!$O$7:$O$446,IF(ISBLANK($F183),"*",$F183)))</f>
        <v>0</v>
      </c>
      <c r="M183" s="111">
        <f ca="1">IF($C$2&amp;$D$2="当月MW","-",SUMIFS(INDIRECT($B$2&amp;$C$2&amp;$D$2),INDIRECT(M$5),M$6,サマリ_メンバ!$R$7:$R$446,$E183,サマリ_メンバ!$O$7:$O$446,IF(ISBLANK($F183),"*",$F183)))</f>
        <v>0</v>
      </c>
      <c r="N183" s="116"/>
      <c r="O183" s="111">
        <f ca="1">IF($C$2&amp;$D$2="当月MW","-",SUMIFS(INDIRECT($B$2&amp;$C$2&amp;$D$2),INDIRECT(O$5),O$6,サマリ_メンバ!$R$7:$R$446,$E183,サマリ_メンバ!$O$7:$O$446,IF(ISBLANK($F183),"*",$F183)))</f>
        <v>0</v>
      </c>
      <c r="P183" s="111">
        <f ca="1">IF($C$2&amp;$D$2="当月MW","-",SUMIFS(INDIRECT($B$2&amp;$C$2&amp;$D$2),INDIRECT(P$5),P$6,サマリ_メンバ!$R$7:$R$446,$E183,サマリ_メンバ!$O$7:$O$446,IF(ISBLANK($F183),"*",$F183)))</f>
        <v>0</v>
      </c>
      <c r="Q183" s="111">
        <f ca="1">IF($C$2&amp;$D$2="当月MW","-",SUMIFS(INDIRECT($B$2&amp;$C$2&amp;$D$2),INDIRECT(Q$5),Q$6,サマリ_メンバ!$R$7:$R$446,$E183,サマリ_メンバ!$O$7:$O$446,IF(ISBLANK($F183),"*",$F183)))</f>
        <v>0</v>
      </c>
      <c r="R183" s="111">
        <f ca="1">IF($C$2&amp;$D$2="当月MW","-",SUMIFS(INDIRECT($B$2&amp;$C$2&amp;$D$2),INDIRECT(R$5),R$6,サマリ_メンバ!$R$7:$R$446,$E183,サマリ_メンバ!$O$7:$O$446,IF(ISBLANK($F183),"*",$F183)))</f>
        <v>0</v>
      </c>
      <c r="S183" s="111">
        <f ca="1">IF($C$2&amp;$D$2="当月MW","-",SUMIFS(INDIRECT($B$2&amp;$C$2&amp;$D$2),INDIRECT(S$5),S$6,サマリ_メンバ!$R$7:$R$446,$E183,サマリ_メンバ!$O$7:$O$446,IF(ISBLANK($F183),"*",$F183)))</f>
        <v>0</v>
      </c>
      <c r="T183" s="111">
        <f ca="1">IF($C$2&amp;$D$2="当月MW","-",SUMIFS(INDIRECT($B$2&amp;$C$2&amp;$D$2),INDIRECT(T$5),T$6,サマリ_メンバ!$R$7:$R$446,$E183,サマリ_メンバ!$O$7:$O$446,IF(ISBLANK($F183),"*",$F183)))</f>
        <v>0</v>
      </c>
      <c r="U183" s="111">
        <f ca="1">IF($C$2&amp;$D$2="当月MW","-",SUMIFS(INDIRECT($B$2&amp;$C$2&amp;$D$2),INDIRECT(U$5),U$6,サマリ_メンバ!$R$7:$R$446,$E183,サマリ_メンバ!$O$7:$O$446,IF(ISBLANK($F183),"*",$F183)))</f>
        <v>0</v>
      </c>
      <c r="V183" s="111">
        <f ca="1">IF($C$2&amp;$D$2="当月MW","-",SUMIFS(INDIRECT($B$2&amp;$C$2&amp;$D$2),INDIRECT(V$5),V$6,サマリ_メンバ!$R$7:$R$446,$E183,サマリ_メンバ!$O$7:$O$446,IF(ISBLANK($F183),"*",$F183)))</f>
        <v>0</v>
      </c>
      <c r="W183" s="111">
        <f ca="1">IF($C$2&amp;$D$2="当月MW","-",SUMIFS(INDIRECT($B$2&amp;$C$2&amp;$D$2),INDIRECT(W$5),W$6,サマリ_メンバ!$R$7:$R$446,$E183,サマリ_メンバ!$O$7:$O$446,IF(ISBLANK($F183),"*",$F183)))</f>
        <v>0</v>
      </c>
      <c r="X183" s="111">
        <f ca="1">IF($C$2&amp;$D$2="当月MW","-",SUMIFS(INDIRECT($B$2&amp;$C$2&amp;$D$2),INDIRECT(X$5),X$6,サマリ_メンバ!$R$7:$R$446,$E183,サマリ_メンバ!$O$7:$O$446,IF(ISBLANK($F183),"*",$F183)))</f>
        <v>0</v>
      </c>
      <c r="Y183" s="111">
        <f ca="1">IF($C$2&amp;$D$2="当月MW","-",SUMIFS(INDIRECT($B$2&amp;$C$2&amp;$D$2),INDIRECT(Y$5),Y$6,サマリ_メンバ!$R$7:$R$446,$E183,サマリ_メンバ!$O$7:$O$446,IF(ISBLANK($F183),"*",$F183)))</f>
        <v>0</v>
      </c>
      <c r="Z183" s="111">
        <f ca="1">IF($C$2&amp;$D$2="当月MW","-",SUMIFS(INDIRECT($B$2&amp;$C$2&amp;$D$2),INDIRECT(Z$5),Z$6,サマリ_メンバ!$R$7:$R$446,$E183,サマリ_メンバ!$O$7:$O$446,IF(ISBLANK($F183),"*",$F183)))</f>
        <v>0</v>
      </c>
      <c r="AA183" s="111">
        <f ca="1">IF($C$2&amp;$D$2="当月MW","-",SUMIFS(INDIRECT($B$2&amp;$C$2&amp;$D$2),INDIRECT(AA$5),AA$6,サマリ_メンバ!$R$7:$R$446,$E183,サマリ_メンバ!$O$7:$O$446,IF(ISBLANK($F183),"*",$F183)))</f>
        <v>0</v>
      </c>
      <c r="AB183" s="116"/>
    </row>
    <row r="184" spans="5:28" outlineLevel="1">
      <c r="E184" s="22" t="s">
        <v>263</v>
      </c>
      <c r="F184" s="131" t="s">
        <v>220</v>
      </c>
      <c r="G184" s="132" t="s">
        <v>313</v>
      </c>
      <c r="H184" s="136">
        <f t="shared" ca="1" si="23"/>
        <v>0</v>
      </c>
      <c r="I184" s="116"/>
      <c r="J184" s="111">
        <f ca="1">IF($C$2&amp;$D$2="当月MW","-",SUMIFS(INDIRECT($B$2&amp;$C$2&amp;$D$2),INDIRECT(J$5),J$6,サマリ_メンバ!$R$7:$R$446,$E184,サマリ_メンバ!$O$7:$O$446,IF(ISBLANK($F184),"*",$F184)))</f>
        <v>0</v>
      </c>
      <c r="K184" s="111">
        <f ca="1">IF($C$2&amp;$D$2="当月MW","-",SUMIFS(INDIRECT($B$2&amp;$C$2&amp;$D$2),INDIRECT(K$5),K$6,サマリ_メンバ!$R$7:$R$446,$E184,サマリ_メンバ!$O$7:$O$446,IF(ISBLANK($F184),"*",$F184)))</f>
        <v>0</v>
      </c>
      <c r="L184" s="111">
        <f ca="1">IF($C$2&amp;$D$2="当月MW","-",SUMIFS(INDIRECT($B$2&amp;$C$2&amp;$D$2),INDIRECT(L$5),L$6,サマリ_メンバ!$R$7:$R$446,$E184,サマリ_メンバ!$O$7:$O$446,IF(ISBLANK($F184),"*",$F184)))</f>
        <v>0</v>
      </c>
      <c r="M184" s="111">
        <f ca="1">IF($C$2&amp;$D$2="当月MW","-",SUMIFS(INDIRECT($B$2&amp;$C$2&amp;$D$2),INDIRECT(M$5),M$6,サマリ_メンバ!$R$7:$R$446,$E184,サマリ_メンバ!$O$7:$O$446,IF(ISBLANK($F184),"*",$F184)))</f>
        <v>0</v>
      </c>
      <c r="N184" s="116"/>
      <c r="O184" s="111">
        <f ca="1">IF($C$2&amp;$D$2="当月MW","-",SUMIFS(INDIRECT($B$2&amp;$C$2&amp;$D$2),INDIRECT(O$5),O$6,サマリ_メンバ!$R$7:$R$446,$E184,サマリ_メンバ!$O$7:$O$446,IF(ISBLANK($F184),"*",$F184)))</f>
        <v>0</v>
      </c>
      <c r="P184" s="111">
        <f ca="1">IF($C$2&amp;$D$2="当月MW","-",SUMIFS(INDIRECT($B$2&amp;$C$2&amp;$D$2),INDIRECT(P$5),P$6,サマリ_メンバ!$R$7:$R$446,$E184,サマリ_メンバ!$O$7:$O$446,IF(ISBLANK($F184),"*",$F184)))</f>
        <v>0</v>
      </c>
      <c r="Q184" s="111">
        <f ca="1">IF($C$2&amp;$D$2="当月MW","-",SUMIFS(INDIRECT($B$2&amp;$C$2&amp;$D$2),INDIRECT(Q$5),Q$6,サマリ_メンバ!$R$7:$R$446,$E184,サマリ_メンバ!$O$7:$O$446,IF(ISBLANK($F184),"*",$F184)))</f>
        <v>0</v>
      </c>
      <c r="R184" s="111">
        <f ca="1">IF($C$2&amp;$D$2="当月MW","-",SUMIFS(INDIRECT($B$2&amp;$C$2&amp;$D$2),INDIRECT(R$5),R$6,サマリ_メンバ!$R$7:$R$446,$E184,サマリ_メンバ!$O$7:$O$446,IF(ISBLANK($F184),"*",$F184)))</f>
        <v>0</v>
      </c>
      <c r="S184" s="111">
        <f ca="1">IF($C$2&amp;$D$2="当月MW","-",SUMIFS(INDIRECT($B$2&amp;$C$2&amp;$D$2),INDIRECT(S$5),S$6,サマリ_メンバ!$R$7:$R$446,$E184,サマリ_メンバ!$O$7:$O$446,IF(ISBLANK($F184),"*",$F184)))</f>
        <v>0</v>
      </c>
      <c r="T184" s="111">
        <f ca="1">IF($C$2&amp;$D$2="当月MW","-",SUMIFS(INDIRECT($B$2&amp;$C$2&amp;$D$2),INDIRECT(T$5),T$6,サマリ_メンバ!$R$7:$R$446,$E184,サマリ_メンバ!$O$7:$O$446,IF(ISBLANK($F184),"*",$F184)))</f>
        <v>0</v>
      </c>
      <c r="U184" s="111">
        <f ca="1">IF($C$2&amp;$D$2="当月MW","-",SUMIFS(INDIRECT($B$2&amp;$C$2&amp;$D$2),INDIRECT(U$5),U$6,サマリ_メンバ!$R$7:$R$446,$E184,サマリ_メンバ!$O$7:$O$446,IF(ISBLANK($F184),"*",$F184)))</f>
        <v>0</v>
      </c>
      <c r="V184" s="111">
        <f ca="1">IF($C$2&amp;$D$2="当月MW","-",SUMIFS(INDIRECT($B$2&amp;$C$2&amp;$D$2),INDIRECT(V$5),V$6,サマリ_メンバ!$R$7:$R$446,$E184,サマリ_メンバ!$O$7:$O$446,IF(ISBLANK($F184),"*",$F184)))</f>
        <v>0</v>
      </c>
      <c r="W184" s="111">
        <f ca="1">IF($C$2&amp;$D$2="当月MW","-",SUMIFS(INDIRECT($B$2&amp;$C$2&amp;$D$2),INDIRECT(W$5),W$6,サマリ_メンバ!$R$7:$R$446,$E184,サマリ_メンバ!$O$7:$O$446,IF(ISBLANK($F184),"*",$F184)))</f>
        <v>0</v>
      </c>
      <c r="X184" s="111">
        <f ca="1">IF($C$2&amp;$D$2="当月MW","-",SUMIFS(INDIRECT($B$2&amp;$C$2&amp;$D$2),INDIRECT(X$5),X$6,サマリ_メンバ!$R$7:$R$446,$E184,サマリ_メンバ!$O$7:$O$446,IF(ISBLANK($F184),"*",$F184)))</f>
        <v>0</v>
      </c>
      <c r="Y184" s="111">
        <f ca="1">IF($C$2&amp;$D$2="当月MW","-",SUMIFS(INDIRECT($B$2&amp;$C$2&amp;$D$2),INDIRECT(Y$5),Y$6,サマリ_メンバ!$R$7:$R$446,$E184,サマリ_メンバ!$O$7:$O$446,IF(ISBLANK($F184),"*",$F184)))</f>
        <v>0</v>
      </c>
      <c r="Z184" s="111">
        <f ca="1">IF($C$2&amp;$D$2="当月MW","-",SUMIFS(INDIRECT($B$2&amp;$C$2&amp;$D$2),INDIRECT(Z$5),Z$6,サマリ_メンバ!$R$7:$R$446,$E184,サマリ_メンバ!$O$7:$O$446,IF(ISBLANK($F184),"*",$F184)))</f>
        <v>0</v>
      </c>
      <c r="AA184" s="111">
        <f ca="1">IF($C$2&amp;$D$2="当月MW","-",SUMIFS(INDIRECT($B$2&amp;$C$2&amp;$D$2),INDIRECT(AA$5),AA$6,サマリ_メンバ!$R$7:$R$446,$E184,サマリ_メンバ!$O$7:$O$446,IF(ISBLANK($F184),"*",$F184)))</f>
        <v>0</v>
      </c>
      <c r="AB184" s="116"/>
    </row>
    <row r="185" spans="5:28" outlineLevel="1">
      <c r="E185" s="22" t="s">
        <v>264</v>
      </c>
      <c r="F185" s="131" t="s">
        <v>220</v>
      </c>
      <c r="G185" s="132" t="s">
        <v>313</v>
      </c>
      <c r="H185" s="136">
        <f t="shared" ca="1" si="23"/>
        <v>0</v>
      </c>
      <c r="I185" s="116"/>
      <c r="J185" s="111">
        <f ca="1">IF($C$2&amp;$D$2="当月MW","-",SUMIFS(INDIRECT($B$2&amp;$C$2&amp;$D$2),INDIRECT(J$5),J$6,サマリ_メンバ!$R$7:$R$446,$E185,サマリ_メンバ!$O$7:$O$446,IF(ISBLANK($F185),"*",$F185)))</f>
        <v>0</v>
      </c>
      <c r="K185" s="111">
        <f ca="1">IF($C$2&amp;$D$2="当月MW","-",SUMIFS(INDIRECT($B$2&amp;$C$2&amp;$D$2),INDIRECT(K$5),K$6,サマリ_メンバ!$R$7:$R$446,$E185,サマリ_メンバ!$O$7:$O$446,IF(ISBLANK($F185),"*",$F185)))</f>
        <v>0</v>
      </c>
      <c r="L185" s="111">
        <f ca="1">IF($C$2&amp;$D$2="当月MW","-",SUMIFS(INDIRECT($B$2&amp;$C$2&amp;$D$2),INDIRECT(L$5),L$6,サマリ_メンバ!$R$7:$R$446,$E185,サマリ_メンバ!$O$7:$O$446,IF(ISBLANK($F185),"*",$F185)))</f>
        <v>0</v>
      </c>
      <c r="M185" s="111">
        <f ca="1">IF($C$2&amp;$D$2="当月MW","-",SUMIFS(INDIRECT($B$2&amp;$C$2&amp;$D$2),INDIRECT(M$5),M$6,サマリ_メンバ!$R$7:$R$446,$E185,サマリ_メンバ!$O$7:$O$446,IF(ISBLANK($F185),"*",$F185)))</f>
        <v>0</v>
      </c>
      <c r="N185" s="116"/>
      <c r="O185" s="111">
        <f ca="1">IF($C$2&amp;$D$2="当月MW","-",SUMIFS(INDIRECT($B$2&amp;$C$2&amp;$D$2),INDIRECT(O$5),O$6,サマリ_メンバ!$R$7:$R$446,$E185,サマリ_メンバ!$O$7:$O$446,IF(ISBLANK($F185),"*",$F185)))</f>
        <v>0</v>
      </c>
      <c r="P185" s="111">
        <f ca="1">IF($C$2&amp;$D$2="当月MW","-",SUMIFS(INDIRECT($B$2&amp;$C$2&amp;$D$2),INDIRECT(P$5),P$6,サマリ_メンバ!$R$7:$R$446,$E185,サマリ_メンバ!$O$7:$O$446,IF(ISBLANK($F185),"*",$F185)))</f>
        <v>0</v>
      </c>
      <c r="Q185" s="111">
        <f ca="1">IF($C$2&amp;$D$2="当月MW","-",SUMIFS(INDIRECT($B$2&amp;$C$2&amp;$D$2),INDIRECT(Q$5),Q$6,サマリ_メンバ!$R$7:$R$446,$E185,サマリ_メンバ!$O$7:$O$446,IF(ISBLANK($F185),"*",$F185)))</f>
        <v>0</v>
      </c>
      <c r="R185" s="111">
        <f ca="1">IF($C$2&amp;$D$2="当月MW","-",SUMIFS(INDIRECT($B$2&amp;$C$2&amp;$D$2),INDIRECT(R$5),R$6,サマリ_メンバ!$R$7:$R$446,$E185,サマリ_メンバ!$O$7:$O$446,IF(ISBLANK($F185),"*",$F185)))</f>
        <v>0</v>
      </c>
      <c r="S185" s="111">
        <f ca="1">IF($C$2&amp;$D$2="当月MW","-",SUMIFS(INDIRECT($B$2&amp;$C$2&amp;$D$2),INDIRECT(S$5),S$6,サマリ_メンバ!$R$7:$R$446,$E185,サマリ_メンバ!$O$7:$O$446,IF(ISBLANK($F185),"*",$F185)))</f>
        <v>0</v>
      </c>
      <c r="T185" s="111">
        <f ca="1">IF($C$2&amp;$D$2="当月MW","-",SUMIFS(INDIRECT($B$2&amp;$C$2&amp;$D$2),INDIRECT(T$5),T$6,サマリ_メンバ!$R$7:$R$446,$E185,サマリ_メンバ!$O$7:$O$446,IF(ISBLANK($F185),"*",$F185)))</f>
        <v>0</v>
      </c>
      <c r="U185" s="111">
        <f ca="1">IF($C$2&amp;$D$2="当月MW","-",SUMIFS(INDIRECT($B$2&amp;$C$2&amp;$D$2),INDIRECT(U$5),U$6,サマリ_メンバ!$R$7:$R$446,$E185,サマリ_メンバ!$O$7:$O$446,IF(ISBLANK($F185),"*",$F185)))</f>
        <v>0</v>
      </c>
      <c r="V185" s="111">
        <f ca="1">IF($C$2&amp;$D$2="当月MW","-",SUMIFS(INDIRECT($B$2&amp;$C$2&amp;$D$2),INDIRECT(V$5),V$6,サマリ_メンバ!$R$7:$R$446,$E185,サマリ_メンバ!$O$7:$O$446,IF(ISBLANK($F185),"*",$F185)))</f>
        <v>0</v>
      </c>
      <c r="W185" s="111">
        <f ca="1">IF($C$2&amp;$D$2="当月MW","-",SUMIFS(INDIRECT($B$2&amp;$C$2&amp;$D$2),INDIRECT(W$5),W$6,サマリ_メンバ!$R$7:$R$446,$E185,サマリ_メンバ!$O$7:$O$446,IF(ISBLANK($F185),"*",$F185)))</f>
        <v>0</v>
      </c>
      <c r="X185" s="111">
        <f ca="1">IF($C$2&amp;$D$2="当月MW","-",SUMIFS(INDIRECT($B$2&amp;$C$2&amp;$D$2),INDIRECT(X$5),X$6,サマリ_メンバ!$R$7:$R$446,$E185,サマリ_メンバ!$O$7:$O$446,IF(ISBLANK($F185),"*",$F185)))</f>
        <v>0</v>
      </c>
      <c r="Y185" s="111">
        <f ca="1">IF($C$2&amp;$D$2="当月MW","-",SUMIFS(INDIRECT($B$2&amp;$C$2&amp;$D$2),INDIRECT(Y$5),Y$6,サマリ_メンバ!$R$7:$R$446,$E185,サマリ_メンバ!$O$7:$O$446,IF(ISBLANK($F185),"*",$F185)))</f>
        <v>0</v>
      </c>
      <c r="Z185" s="111">
        <f ca="1">IF($C$2&amp;$D$2="当月MW","-",SUMIFS(INDIRECT($B$2&amp;$C$2&amp;$D$2),INDIRECT(Z$5),Z$6,サマリ_メンバ!$R$7:$R$446,$E185,サマリ_メンバ!$O$7:$O$446,IF(ISBLANK($F185),"*",$F185)))</f>
        <v>0</v>
      </c>
      <c r="AA185" s="111">
        <f ca="1">IF($C$2&amp;$D$2="当月MW","-",SUMIFS(INDIRECT($B$2&amp;$C$2&amp;$D$2),INDIRECT(AA$5),AA$6,サマリ_メンバ!$R$7:$R$446,$E185,サマリ_メンバ!$O$7:$O$446,IF(ISBLANK($F185),"*",$F185)))</f>
        <v>0</v>
      </c>
      <c r="AB185" s="116"/>
    </row>
    <row r="186" spans="5:28" outlineLevel="1">
      <c r="E186" s="22" t="s">
        <v>265</v>
      </c>
      <c r="F186" s="131" t="s">
        <v>220</v>
      </c>
      <c r="G186" s="132" t="s">
        <v>473</v>
      </c>
      <c r="H186" s="136">
        <f t="shared" ca="1" si="23"/>
        <v>0</v>
      </c>
      <c r="I186" s="116"/>
      <c r="J186" s="111">
        <f ca="1">IF($C$2&amp;$D$2="当月MW","-",SUMIFS(INDIRECT($B$2&amp;$C$2&amp;$D$2),INDIRECT(J$5),J$6,サマリ_メンバ!$R$7:$R$446,$E186,サマリ_メンバ!$O$7:$O$446,IF(ISBLANK($F186),"*",$F186)))</f>
        <v>0</v>
      </c>
      <c r="K186" s="111">
        <f ca="1">IF($C$2&amp;$D$2="当月MW","-",SUMIFS(INDIRECT($B$2&amp;$C$2&amp;$D$2),INDIRECT(K$5),K$6,サマリ_メンバ!$R$7:$R$446,$E186,サマリ_メンバ!$O$7:$O$446,IF(ISBLANK($F186),"*",$F186)))</f>
        <v>0</v>
      </c>
      <c r="L186" s="111">
        <f ca="1">IF($C$2&amp;$D$2="当月MW","-",SUMIFS(INDIRECT($B$2&amp;$C$2&amp;$D$2),INDIRECT(L$5),L$6,サマリ_メンバ!$R$7:$R$446,$E186,サマリ_メンバ!$O$7:$O$446,IF(ISBLANK($F186),"*",$F186)))</f>
        <v>0</v>
      </c>
      <c r="M186" s="111">
        <f ca="1">IF($C$2&amp;$D$2="当月MW","-",SUMIFS(INDIRECT($B$2&amp;$C$2&amp;$D$2),INDIRECT(M$5),M$6,サマリ_メンバ!$R$7:$R$446,$E186,サマリ_メンバ!$O$7:$O$446,IF(ISBLANK($F186),"*",$F186)))</f>
        <v>0</v>
      </c>
      <c r="N186" s="116"/>
      <c r="O186" s="111">
        <f ca="1">IF($C$2&amp;$D$2="当月MW","-",SUMIFS(INDIRECT($B$2&amp;$C$2&amp;$D$2),INDIRECT(O$5),O$6,サマリ_メンバ!$R$7:$R$446,$E186,サマリ_メンバ!$O$7:$O$446,IF(ISBLANK($F186),"*",$F186)))</f>
        <v>0</v>
      </c>
      <c r="P186" s="111">
        <f ca="1">IF($C$2&amp;$D$2="当月MW","-",SUMIFS(INDIRECT($B$2&amp;$C$2&amp;$D$2),INDIRECT(P$5),P$6,サマリ_メンバ!$R$7:$R$446,$E186,サマリ_メンバ!$O$7:$O$446,IF(ISBLANK($F186),"*",$F186)))</f>
        <v>0</v>
      </c>
      <c r="Q186" s="111">
        <f ca="1">IF($C$2&amp;$D$2="当月MW","-",SUMIFS(INDIRECT($B$2&amp;$C$2&amp;$D$2),INDIRECT(Q$5),Q$6,サマリ_メンバ!$R$7:$R$446,$E186,サマリ_メンバ!$O$7:$O$446,IF(ISBLANK($F186),"*",$F186)))</f>
        <v>0</v>
      </c>
      <c r="R186" s="111">
        <f ca="1">IF($C$2&amp;$D$2="当月MW","-",SUMIFS(INDIRECT($B$2&amp;$C$2&amp;$D$2),INDIRECT(R$5),R$6,サマリ_メンバ!$R$7:$R$446,$E186,サマリ_メンバ!$O$7:$O$446,IF(ISBLANK($F186),"*",$F186)))</f>
        <v>0</v>
      </c>
      <c r="S186" s="111">
        <f ca="1">IF($C$2&amp;$D$2="当月MW","-",SUMIFS(INDIRECT($B$2&amp;$C$2&amp;$D$2),INDIRECT(S$5),S$6,サマリ_メンバ!$R$7:$R$446,$E186,サマリ_メンバ!$O$7:$O$446,IF(ISBLANK($F186),"*",$F186)))</f>
        <v>0</v>
      </c>
      <c r="T186" s="111">
        <f ca="1">IF($C$2&amp;$D$2="当月MW","-",SUMIFS(INDIRECT($B$2&amp;$C$2&amp;$D$2),INDIRECT(T$5),T$6,サマリ_メンバ!$R$7:$R$446,$E186,サマリ_メンバ!$O$7:$O$446,IF(ISBLANK($F186),"*",$F186)))</f>
        <v>0</v>
      </c>
      <c r="U186" s="111">
        <f ca="1">IF($C$2&amp;$D$2="当月MW","-",SUMIFS(INDIRECT($B$2&amp;$C$2&amp;$D$2),INDIRECT(U$5),U$6,サマリ_メンバ!$R$7:$R$446,$E186,サマリ_メンバ!$O$7:$O$446,IF(ISBLANK($F186),"*",$F186)))</f>
        <v>0</v>
      </c>
      <c r="V186" s="111">
        <f ca="1">IF($C$2&amp;$D$2="当月MW","-",SUMIFS(INDIRECT($B$2&amp;$C$2&amp;$D$2),INDIRECT(V$5),V$6,サマリ_メンバ!$R$7:$R$446,$E186,サマリ_メンバ!$O$7:$O$446,IF(ISBLANK($F186),"*",$F186)))</f>
        <v>0</v>
      </c>
      <c r="W186" s="111">
        <f ca="1">IF($C$2&amp;$D$2="当月MW","-",SUMIFS(INDIRECT($B$2&amp;$C$2&amp;$D$2),INDIRECT(W$5),W$6,サマリ_メンバ!$R$7:$R$446,$E186,サマリ_メンバ!$O$7:$O$446,IF(ISBLANK($F186),"*",$F186)))</f>
        <v>0</v>
      </c>
      <c r="X186" s="111">
        <f ca="1">IF($C$2&amp;$D$2="当月MW","-",SUMIFS(INDIRECT($B$2&amp;$C$2&amp;$D$2),INDIRECT(X$5),X$6,サマリ_メンバ!$R$7:$R$446,$E186,サマリ_メンバ!$O$7:$O$446,IF(ISBLANK($F186),"*",$F186)))</f>
        <v>0</v>
      </c>
      <c r="Y186" s="111">
        <f ca="1">IF($C$2&amp;$D$2="当月MW","-",SUMIFS(INDIRECT($B$2&amp;$C$2&amp;$D$2),INDIRECT(Y$5),Y$6,サマリ_メンバ!$R$7:$R$446,$E186,サマリ_メンバ!$O$7:$O$446,IF(ISBLANK($F186),"*",$F186)))</f>
        <v>0</v>
      </c>
      <c r="Z186" s="111">
        <f ca="1">IF($C$2&amp;$D$2="当月MW","-",SUMIFS(INDIRECT($B$2&amp;$C$2&amp;$D$2),INDIRECT(Z$5),Z$6,サマリ_メンバ!$R$7:$R$446,$E186,サマリ_メンバ!$O$7:$O$446,IF(ISBLANK($F186),"*",$F186)))</f>
        <v>0</v>
      </c>
      <c r="AA186" s="111">
        <f ca="1">IF($C$2&amp;$D$2="当月MW","-",SUMIFS(INDIRECT($B$2&amp;$C$2&amp;$D$2),INDIRECT(AA$5),AA$6,サマリ_メンバ!$R$7:$R$446,$E186,サマリ_メンバ!$O$7:$O$446,IF(ISBLANK($F186),"*",$F186)))</f>
        <v>0</v>
      </c>
      <c r="AB186" s="116"/>
    </row>
    <row r="187" spans="5:28" outlineLevel="1">
      <c r="E187" s="22" t="s">
        <v>266</v>
      </c>
      <c r="F187" s="131" t="s">
        <v>220</v>
      </c>
      <c r="G187" s="132" t="s">
        <v>313</v>
      </c>
      <c r="H187" s="136">
        <f t="shared" ca="1" si="23"/>
        <v>0</v>
      </c>
      <c r="I187" s="116"/>
      <c r="J187" s="111">
        <f ca="1">IF($C$2&amp;$D$2="当月MW","-",SUMIFS(INDIRECT($B$2&amp;$C$2&amp;$D$2),INDIRECT(J$5),J$6,サマリ_メンバ!$R$7:$R$446,$E187,サマリ_メンバ!$O$7:$O$446,IF(ISBLANK($F187),"*",$F187)))</f>
        <v>0</v>
      </c>
      <c r="K187" s="111">
        <f ca="1">IF($C$2&amp;$D$2="当月MW","-",SUMIFS(INDIRECT($B$2&amp;$C$2&amp;$D$2),INDIRECT(K$5),K$6,サマリ_メンバ!$R$7:$R$446,$E187,サマリ_メンバ!$O$7:$O$446,IF(ISBLANK($F187),"*",$F187)))</f>
        <v>0</v>
      </c>
      <c r="L187" s="111">
        <f ca="1">IF($C$2&amp;$D$2="当月MW","-",SUMIFS(INDIRECT($B$2&amp;$C$2&amp;$D$2),INDIRECT(L$5),L$6,サマリ_メンバ!$R$7:$R$446,$E187,サマリ_メンバ!$O$7:$O$446,IF(ISBLANK($F187),"*",$F187)))</f>
        <v>0</v>
      </c>
      <c r="M187" s="111">
        <f ca="1">IF($C$2&amp;$D$2="当月MW","-",SUMIFS(INDIRECT($B$2&amp;$C$2&amp;$D$2),INDIRECT(M$5),M$6,サマリ_メンバ!$R$7:$R$446,$E187,サマリ_メンバ!$O$7:$O$446,IF(ISBLANK($F187),"*",$F187)))</f>
        <v>0</v>
      </c>
      <c r="N187" s="116"/>
      <c r="O187" s="111">
        <f ca="1">IF($C$2&amp;$D$2="当月MW","-",SUMIFS(INDIRECT($B$2&amp;$C$2&amp;$D$2),INDIRECT(O$5),O$6,サマリ_メンバ!$R$7:$R$446,$E187,サマリ_メンバ!$O$7:$O$446,IF(ISBLANK($F187),"*",$F187)))</f>
        <v>0</v>
      </c>
      <c r="P187" s="111">
        <f ca="1">IF($C$2&amp;$D$2="当月MW","-",SUMIFS(INDIRECT($B$2&amp;$C$2&amp;$D$2),INDIRECT(P$5),P$6,サマリ_メンバ!$R$7:$R$446,$E187,サマリ_メンバ!$O$7:$O$446,IF(ISBLANK($F187),"*",$F187)))</f>
        <v>0</v>
      </c>
      <c r="Q187" s="111">
        <f ca="1">IF($C$2&amp;$D$2="当月MW","-",SUMIFS(INDIRECT($B$2&amp;$C$2&amp;$D$2),INDIRECT(Q$5),Q$6,サマリ_メンバ!$R$7:$R$446,$E187,サマリ_メンバ!$O$7:$O$446,IF(ISBLANK($F187),"*",$F187)))</f>
        <v>0</v>
      </c>
      <c r="R187" s="111">
        <f ca="1">IF($C$2&amp;$D$2="当月MW","-",SUMIFS(INDIRECT($B$2&amp;$C$2&amp;$D$2),INDIRECT(R$5),R$6,サマリ_メンバ!$R$7:$R$446,$E187,サマリ_メンバ!$O$7:$O$446,IF(ISBLANK($F187),"*",$F187)))</f>
        <v>0</v>
      </c>
      <c r="S187" s="111">
        <f ca="1">IF($C$2&amp;$D$2="当月MW","-",SUMIFS(INDIRECT($B$2&amp;$C$2&amp;$D$2),INDIRECT(S$5),S$6,サマリ_メンバ!$R$7:$R$446,$E187,サマリ_メンバ!$O$7:$O$446,IF(ISBLANK($F187),"*",$F187)))</f>
        <v>0</v>
      </c>
      <c r="T187" s="111">
        <f ca="1">IF($C$2&amp;$D$2="当月MW","-",SUMIFS(INDIRECT($B$2&amp;$C$2&amp;$D$2),INDIRECT(T$5),T$6,サマリ_メンバ!$R$7:$R$446,$E187,サマリ_メンバ!$O$7:$O$446,IF(ISBLANK($F187),"*",$F187)))</f>
        <v>0</v>
      </c>
      <c r="U187" s="111">
        <f ca="1">IF($C$2&amp;$D$2="当月MW","-",SUMIFS(INDIRECT($B$2&amp;$C$2&amp;$D$2),INDIRECT(U$5),U$6,サマリ_メンバ!$R$7:$R$446,$E187,サマリ_メンバ!$O$7:$O$446,IF(ISBLANK($F187),"*",$F187)))</f>
        <v>0</v>
      </c>
      <c r="V187" s="111">
        <f ca="1">IF($C$2&amp;$D$2="当月MW","-",SUMIFS(INDIRECT($B$2&amp;$C$2&amp;$D$2),INDIRECT(V$5),V$6,サマリ_メンバ!$R$7:$R$446,$E187,サマリ_メンバ!$O$7:$O$446,IF(ISBLANK($F187),"*",$F187)))</f>
        <v>0</v>
      </c>
      <c r="W187" s="111">
        <f ca="1">IF($C$2&amp;$D$2="当月MW","-",SUMIFS(INDIRECT($B$2&amp;$C$2&amp;$D$2),INDIRECT(W$5),W$6,サマリ_メンバ!$R$7:$R$446,$E187,サマリ_メンバ!$O$7:$O$446,IF(ISBLANK($F187),"*",$F187)))</f>
        <v>0</v>
      </c>
      <c r="X187" s="111">
        <f ca="1">IF($C$2&amp;$D$2="当月MW","-",SUMIFS(INDIRECT($B$2&amp;$C$2&amp;$D$2),INDIRECT(X$5),X$6,サマリ_メンバ!$R$7:$R$446,$E187,サマリ_メンバ!$O$7:$O$446,IF(ISBLANK($F187),"*",$F187)))</f>
        <v>0</v>
      </c>
      <c r="Y187" s="111">
        <f ca="1">IF($C$2&amp;$D$2="当月MW","-",SUMIFS(INDIRECT($B$2&amp;$C$2&amp;$D$2),INDIRECT(Y$5),Y$6,サマリ_メンバ!$R$7:$R$446,$E187,サマリ_メンバ!$O$7:$O$446,IF(ISBLANK($F187),"*",$F187)))</f>
        <v>0</v>
      </c>
      <c r="Z187" s="111">
        <f ca="1">IF($C$2&amp;$D$2="当月MW","-",SUMIFS(INDIRECT($B$2&amp;$C$2&amp;$D$2),INDIRECT(Z$5),Z$6,サマリ_メンバ!$R$7:$R$446,$E187,サマリ_メンバ!$O$7:$O$446,IF(ISBLANK($F187),"*",$F187)))</f>
        <v>0</v>
      </c>
      <c r="AA187" s="111">
        <f ca="1">IF($C$2&amp;$D$2="当月MW","-",SUMIFS(INDIRECT($B$2&amp;$C$2&amp;$D$2),INDIRECT(AA$5),AA$6,サマリ_メンバ!$R$7:$R$446,$E187,サマリ_メンバ!$O$7:$O$446,IF(ISBLANK($F187),"*",$F187)))</f>
        <v>0</v>
      </c>
      <c r="AB187" s="116"/>
    </row>
    <row r="188" spans="5:28" outlineLevel="1">
      <c r="E188" s="22" t="s">
        <v>267</v>
      </c>
      <c r="F188" s="131" t="s">
        <v>220</v>
      </c>
      <c r="G188" s="132" t="s">
        <v>313</v>
      </c>
      <c r="H188" s="136">
        <f t="shared" ca="1" si="23"/>
        <v>0</v>
      </c>
      <c r="I188" s="116"/>
      <c r="J188" s="111">
        <f ca="1">IF($C$2&amp;$D$2="当月MW","-",SUMIFS(INDIRECT($B$2&amp;$C$2&amp;$D$2),INDIRECT(J$5),J$6,サマリ_メンバ!$R$7:$R$446,$E188,サマリ_メンバ!$O$7:$O$446,IF(ISBLANK($F188),"*",$F188)))</f>
        <v>0</v>
      </c>
      <c r="K188" s="111">
        <f ca="1">IF($C$2&amp;$D$2="当月MW","-",SUMIFS(INDIRECT($B$2&amp;$C$2&amp;$D$2),INDIRECT(K$5),K$6,サマリ_メンバ!$R$7:$R$446,$E188,サマリ_メンバ!$O$7:$O$446,IF(ISBLANK($F188),"*",$F188)))</f>
        <v>0</v>
      </c>
      <c r="L188" s="111">
        <f ca="1">IF($C$2&amp;$D$2="当月MW","-",SUMIFS(INDIRECT($B$2&amp;$C$2&amp;$D$2),INDIRECT(L$5),L$6,サマリ_メンバ!$R$7:$R$446,$E188,サマリ_メンバ!$O$7:$O$446,IF(ISBLANK($F188),"*",$F188)))</f>
        <v>0</v>
      </c>
      <c r="M188" s="111">
        <f ca="1">IF($C$2&amp;$D$2="当月MW","-",SUMIFS(INDIRECT($B$2&amp;$C$2&amp;$D$2),INDIRECT(M$5),M$6,サマリ_メンバ!$R$7:$R$446,$E188,サマリ_メンバ!$O$7:$O$446,IF(ISBLANK($F188),"*",$F188)))</f>
        <v>0</v>
      </c>
      <c r="N188" s="116"/>
      <c r="O188" s="111">
        <f ca="1">IF($C$2&amp;$D$2="当月MW","-",SUMIFS(INDIRECT($B$2&amp;$C$2&amp;$D$2),INDIRECT(O$5),O$6,サマリ_メンバ!$R$7:$R$446,$E188,サマリ_メンバ!$O$7:$O$446,IF(ISBLANK($F188),"*",$F188)))</f>
        <v>0</v>
      </c>
      <c r="P188" s="111">
        <f ca="1">IF($C$2&amp;$D$2="当月MW","-",SUMIFS(INDIRECT($B$2&amp;$C$2&amp;$D$2),INDIRECT(P$5),P$6,サマリ_メンバ!$R$7:$R$446,$E188,サマリ_メンバ!$O$7:$O$446,IF(ISBLANK($F188),"*",$F188)))</f>
        <v>0</v>
      </c>
      <c r="Q188" s="111">
        <f ca="1">IF($C$2&amp;$D$2="当月MW","-",SUMIFS(INDIRECT($B$2&amp;$C$2&amp;$D$2),INDIRECT(Q$5),Q$6,サマリ_メンバ!$R$7:$R$446,$E188,サマリ_メンバ!$O$7:$O$446,IF(ISBLANK($F188),"*",$F188)))</f>
        <v>0</v>
      </c>
      <c r="R188" s="111">
        <f ca="1">IF($C$2&amp;$D$2="当月MW","-",SUMIFS(INDIRECT($B$2&amp;$C$2&amp;$D$2),INDIRECT(R$5),R$6,サマリ_メンバ!$R$7:$R$446,$E188,サマリ_メンバ!$O$7:$O$446,IF(ISBLANK($F188),"*",$F188)))</f>
        <v>0</v>
      </c>
      <c r="S188" s="111">
        <f ca="1">IF($C$2&amp;$D$2="当月MW","-",SUMIFS(INDIRECT($B$2&amp;$C$2&amp;$D$2),INDIRECT(S$5),S$6,サマリ_メンバ!$R$7:$R$446,$E188,サマリ_メンバ!$O$7:$O$446,IF(ISBLANK($F188),"*",$F188)))</f>
        <v>0</v>
      </c>
      <c r="T188" s="111">
        <f ca="1">IF($C$2&amp;$D$2="当月MW","-",SUMIFS(INDIRECT($B$2&amp;$C$2&amp;$D$2),INDIRECT(T$5),T$6,サマリ_メンバ!$R$7:$R$446,$E188,サマリ_メンバ!$O$7:$O$446,IF(ISBLANK($F188),"*",$F188)))</f>
        <v>0</v>
      </c>
      <c r="U188" s="111">
        <f ca="1">IF($C$2&amp;$D$2="当月MW","-",SUMIFS(INDIRECT($B$2&amp;$C$2&amp;$D$2),INDIRECT(U$5),U$6,サマリ_メンバ!$R$7:$R$446,$E188,サマリ_メンバ!$O$7:$O$446,IF(ISBLANK($F188),"*",$F188)))</f>
        <v>0</v>
      </c>
      <c r="V188" s="111">
        <f ca="1">IF($C$2&amp;$D$2="当月MW","-",SUMIFS(INDIRECT($B$2&amp;$C$2&amp;$D$2),INDIRECT(V$5),V$6,サマリ_メンバ!$R$7:$R$446,$E188,サマリ_メンバ!$O$7:$O$446,IF(ISBLANK($F188),"*",$F188)))</f>
        <v>0</v>
      </c>
      <c r="W188" s="111">
        <f ca="1">IF($C$2&amp;$D$2="当月MW","-",SUMIFS(INDIRECT($B$2&amp;$C$2&amp;$D$2),INDIRECT(W$5),W$6,サマリ_メンバ!$R$7:$R$446,$E188,サマリ_メンバ!$O$7:$O$446,IF(ISBLANK($F188),"*",$F188)))</f>
        <v>0</v>
      </c>
      <c r="X188" s="111">
        <f ca="1">IF($C$2&amp;$D$2="当月MW","-",SUMIFS(INDIRECT($B$2&amp;$C$2&amp;$D$2),INDIRECT(X$5),X$6,サマリ_メンバ!$R$7:$R$446,$E188,サマリ_メンバ!$O$7:$O$446,IF(ISBLANK($F188),"*",$F188)))</f>
        <v>0</v>
      </c>
      <c r="Y188" s="111">
        <f ca="1">IF($C$2&amp;$D$2="当月MW","-",SUMIFS(INDIRECT($B$2&amp;$C$2&amp;$D$2),INDIRECT(Y$5),Y$6,サマリ_メンバ!$R$7:$R$446,$E188,サマリ_メンバ!$O$7:$O$446,IF(ISBLANK($F188),"*",$F188)))</f>
        <v>0</v>
      </c>
      <c r="Z188" s="111">
        <f ca="1">IF($C$2&amp;$D$2="当月MW","-",SUMIFS(INDIRECT($B$2&amp;$C$2&amp;$D$2),INDIRECT(Z$5),Z$6,サマリ_メンバ!$R$7:$R$446,$E188,サマリ_メンバ!$O$7:$O$446,IF(ISBLANK($F188),"*",$F188)))</f>
        <v>0</v>
      </c>
      <c r="AA188" s="111">
        <f ca="1">IF($C$2&amp;$D$2="当月MW","-",SUMIFS(INDIRECT($B$2&amp;$C$2&amp;$D$2),INDIRECT(AA$5),AA$6,サマリ_メンバ!$R$7:$R$446,$E188,サマリ_メンバ!$O$7:$O$446,IF(ISBLANK($F188),"*",$F188)))</f>
        <v>0</v>
      </c>
      <c r="AB188" s="116"/>
    </row>
    <row r="189" spans="5:28" outlineLevel="1">
      <c r="E189" s="22" t="s">
        <v>373</v>
      </c>
      <c r="F189" s="131" t="s">
        <v>220</v>
      </c>
      <c r="G189" s="132" t="s">
        <v>313</v>
      </c>
      <c r="H189" s="136">
        <f t="shared" ca="1" si="23"/>
        <v>0</v>
      </c>
      <c r="I189" s="116"/>
      <c r="J189" s="111">
        <f ca="1">IF($C$2&amp;$D$2="当月MW","-",SUMIFS(INDIRECT($B$2&amp;$C$2&amp;$D$2),INDIRECT(J$5),J$6,サマリ_メンバ!$R$7:$R$446,$E189,サマリ_メンバ!$O$7:$O$446,IF(ISBLANK($F189),"*",$F189)))</f>
        <v>0</v>
      </c>
      <c r="K189" s="111">
        <f ca="1">IF($C$2&amp;$D$2="当月MW","-",SUMIFS(INDIRECT($B$2&amp;$C$2&amp;$D$2),INDIRECT(K$5),K$6,サマリ_メンバ!$R$7:$R$446,$E189,サマリ_メンバ!$O$7:$O$446,IF(ISBLANK($F189),"*",$F189)))</f>
        <v>0</v>
      </c>
      <c r="L189" s="111">
        <f ca="1">IF($C$2&amp;$D$2="当月MW","-",SUMIFS(INDIRECT($B$2&amp;$C$2&amp;$D$2),INDIRECT(L$5),L$6,サマリ_メンバ!$R$7:$R$446,$E189,サマリ_メンバ!$O$7:$O$446,IF(ISBLANK($F189),"*",$F189)))</f>
        <v>0</v>
      </c>
      <c r="M189" s="111">
        <f ca="1">IF($C$2&amp;$D$2="当月MW","-",SUMIFS(INDIRECT($B$2&amp;$C$2&amp;$D$2),INDIRECT(M$5),M$6,サマリ_メンバ!$R$7:$R$446,$E189,サマリ_メンバ!$O$7:$O$446,IF(ISBLANK($F189),"*",$F189)))</f>
        <v>0</v>
      </c>
      <c r="N189" s="116"/>
      <c r="O189" s="111">
        <f ca="1">IF($C$2&amp;$D$2="当月MW","-",SUMIFS(INDIRECT($B$2&amp;$C$2&amp;$D$2),INDIRECT(O$5),O$6,サマリ_メンバ!$R$7:$R$446,$E189,サマリ_メンバ!$O$7:$O$446,IF(ISBLANK($F189),"*",$F189)))</f>
        <v>0</v>
      </c>
      <c r="P189" s="111">
        <f ca="1">IF($C$2&amp;$D$2="当月MW","-",SUMIFS(INDIRECT($B$2&amp;$C$2&amp;$D$2),INDIRECT(P$5),P$6,サマリ_メンバ!$R$7:$R$446,$E189,サマリ_メンバ!$O$7:$O$446,IF(ISBLANK($F189),"*",$F189)))</f>
        <v>0</v>
      </c>
      <c r="Q189" s="111">
        <f ca="1">IF($C$2&amp;$D$2="当月MW","-",SUMIFS(INDIRECT($B$2&amp;$C$2&amp;$D$2),INDIRECT(Q$5),Q$6,サマリ_メンバ!$R$7:$R$446,$E189,サマリ_メンバ!$O$7:$O$446,IF(ISBLANK($F189),"*",$F189)))</f>
        <v>0</v>
      </c>
      <c r="R189" s="111">
        <f ca="1">IF($C$2&amp;$D$2="当月MW","-",SUMIFS(INDIRECT($B$2&amp;$C$2&amp;$D$2),INDIRECT(R$5),R$6,サマリ_メンバ!$R$7:$R$446,$E189,サマリ_メンバ!$O$7:$O$446,IF(ISBLANK($F189),"*",$F189)))</f>
        <v>0</v>
      </c>
      <c r="S189" s="111">
        <f ca="1">IF($C$2&amp;$D$2="当月MW","-",SUMIFS(INDIRECT($B$2&amp;$C$2&amp;$D$2),INDIRECT(S$5),S$6,サマリ_メンバ!$R$7:$R$446,$E189,サマリ_メンバ!$O$7:$O$446,IF(ISBLANK($F189),"*",$F189)))</f>
        <v>0</v>
      </c>
      <c r="T189" s="111">
        <f ca="1">IF($C$2&amp;$D$2="当月MW","-",SUMIFS(INDIRECT($B$2&amp;$C$2&amp;$D$2),INDIRECT(T$5),T$6,サマリ_メンバ!$R$7:$R$446,$E189,サマリ_メンバ!$O$7:$O$446,IF(ISBLANK($F189),"*",$F189)))</f>
        <v>0</v>
      </c>
      <c r="U189" s="111">
        <f ca="1">IF($C$2&amp;$D$2="当月MW","-",SUMIFS(INDIRECT($B$2&amp;$C$2&amp;$D$2),INDIRECT(U$5),U$6,サマリ_メンバ!$R$7:$R$446,$E189,サマリ_メンバ!$O$7:$O$446,IF(ISBLANK($F189),"*",$F189)))</f>
        <v>0</v>
      </c>
      <c r="V189" s="111">
        <f ca="1">IF($C$2&amp;$D$2="当月MW","-",SUMIFS(INDIRECT($B$2&amp;$C$2&amp;$D$2),INDIRECT(V$5),V$6,サマリ_メンバ!$R$7:$R$446,$E189,サマリ_メンバ!$O$7:$O$446,IF(ISBLANK($F189),"*",$F189)))</f>
        <v>0</v>
      </c>
      <c r="W189" s="111">
        <f ca="1">IF($C$2&amp;$D$2="当月MW","-",SUMIFS(INDIRECT($B$2&amp;$C$2&amp;$D$2),INDIRECT(W$5),W$6,サマリ_メンバ!$R$7:$R$446,$E189,サマリ_メンバ!$O$7:$O$446,IF(ISBLANK($F189),"*",$F189)))</f>
        <v>0</v>
      </c>
      <c r="X189" s="111">
        <f ca="1">IF($C$2&amp;$D$2="当月MW","-",SUMIFS(INDIRECT($B$2&amp;$C$2&amp;$D$2),INDIRECT(X$5),X$6,サマリ_メンバ!$R$7:$R$446,$E189,サマリ_メンバ!$O$7:$O$446,IF(ISBLANK($F189),"*",$F189)))</f>
        <v>0</v>
      </c>
      <c r="Y189" s="111">
        <f ca="1">IF($C$2&amp;$D$2="当月MW","-",SUMIFS(INDIRECT($B$2&amp;$C$2&amp;$D$2),INDIRECT(Y$5),Y$6,サマリ_メンバ!$R$7:$R$446,$E189,サマリ_メンバ!$O$7:$O$446,IF(ISBLANK($F189),"*",$F189)))</f>
        <v>0</v>
      </c>
      <c r="Z189" s="111">
        <f ca="1">IF($C$2&amp;$D$2="当月MW","-",SUMIFS(INDIRECT($B$2&amp;$C$2&amp;$D$2),INDIRECT(Z$5),Z$6,サマリ_メンバ!$R$7:$R$446,$E189,サマリ_メンバ!$O$7:$O$446,IF(ISBLANK($F189),"*",$F189)))</f>
        <v>0</v>
      </c>
      <c r="AA189" s="111">
        <f ca="1">IF($C$2&amp;$D$2="当月MW","-",SUMIFS(INDIRECT($B$2&amp;$C$2&amp;$D$2),INDIRECT(AA$5),AA$6,サマリ_メンバ!$R$7:$R$446,$E189,サマリ_メンバ!$O$7:$O$446,IF(ISBLANK($F189),"*",$F189)))</f>
        <v>0</v>
      </c>
      <c r="AB189" s="116"/>
    </row>
    <row r="190" spans="5:28" outlineLevel="1">
      <c r="E190" s="22" t="s">
        <v>268</v>
      </c>
      <c r="F190" s="131" t="s">
        <v>220</v>
      </c>
      <c r="G190" s="132" t="s">
        <v>313</v>
      </c>
      <c r="H190" s="136">
        <f t="shared" ca="1" si="23"/>
        <v>0</v>
      </c>
      <c r="I190" s="116"/>
      <c r="J190" s="111">
        <f ca="1">IF($C$2&amp;$D$2="当月MW","-",SUMIFS(INDIRECT($B$2&amp;$C$2&amp;$D$2),INDIRECT(J$5),J$6,サマリ_メンバ!$R$7:$R$446,$E190,サマリ_メンバ!$O$7:$O$446,IF(ISBLANK($F190),"*",$F190)))</f>
        <v>0</v>
      </c>
      <c r="K190" s="111">
        <f ca="1">IF($C$2&amp;$D$2="当月MW","-",SUMIFS(INDIRECT($B$2&amp;$C$2&amp;$D$2),INDIRECT(K$5),K$6,サマリ_メンバ!$R$7:$R$446,$E190,サマリ_メンバ!$O$7:$O$446,IF(ISBLANK($F190),"*",$F190)))</f>
        <v>0</v>
      </c>
      <c r="L190" s="111">
        <f ca="1">IF($C$2&amp;$D$2="当月MW","-",SUMIFS(INDIRECT($B$2&amp;$C$2&amp;$D$2),INDIRECT(L$5),L$6,サマリ_メンバ!$R$7:$R$446,$E190,サマリ_メンバ!$O$7:$O$446,IF(ISBLANK($F190),"*",$F190)))</f>
        <v>0</v>
      </c>
      <c r="M190" s="111">
        <f ca="1">IF($C$2&amp;$D$2="当月MW","-",SUMIFS(INDIRECT($B$2&amp;$C$2&amp;$D$2),INDIRECT(M$5),M$6,サマリ_メンバ!$R$7:$R$446,$E190,サマリ_メンバ!$O$7:$O$446,IF(ISBLANK($F190),"*",$F190)))</f>
        <v>0</v>
      </c>
      <c r="N190" s="116"/>
      <c r="O190" s="111">
        <f ca="1">IF($C$2&amp;$D$2="当月MW","-",SUMIFS(INDIRECT($B$2&amp;$C$2&amp;$D$2),INDIRECT(O$5),O$6,サマリ_メンバ!$R$7:$R$446,$E190,サマリ_メンバ!$O$7:$O$446,IF(ISBLANK($F190),"*",$F190)))</f>
        <v>0</v>
      </c>
      <c r="P190" s="111">
        <f ca="1">IF($C$2&amp;$D$2="当月MW","-",SUMIFS(INDIRECT($B$2&amp;$C$2&amp;$D$2),INDIRECT(P$5),P$6,サマリ_メンバ!$R$7:$R$446,$E190,サマリ_メンバ!$O$7:$O$446,IF(ISBLANK($F190),"*",$F190)))</f>
        <v>0</v>
      </c>
      <c r="Q190" s="111">
        <f ca="1">IF($C$2&amp;$D$2="当月MW","-",SUMIFS(INDIRECT($B$2&amp;$C$2&amp;$D$2),INDIRECT(Q$5),Q$6,サマリ_メンバ!$R$7:$R$446,$E190,サマリ_メンバ!$O$7:$O$446,IF(ISBLANK($F190),"*",$F190)))</f>
        <v>0</v>
      </c>
      <c r="R190" s="111">
        <f ca="1">IF($C$2&amp;$D$2="当月MW","-",SUMIFS(INDIRECT($B$2&amp;$C$2&amp;$D$2),INDIRECT(R$5),R$6,サマリ_メンバ!$R$7:$R$446,$E190,サマリ_メンバ!$O$7:$O$446,IF(ISBLANK($F190),"*",$F190)))</f>
        <v>0</v>
      </c>
      <c r="S190" s="111">
        <f ca="1">IF($C$2&amp;$D$2="当月MW","-",SUMIFS(INDIRECT($B$2&amp;$C$2&amp;$D$2),INDIRECT(S$5),S$6,サマリ_メンバ!$R$7:$R$446,$E190,サマリ_メンバ!$O$7:$O$446,IF(ISBLANK($F190),"*",$F190)))</f>
        <v>0</v>
      </c>
      <c r="T190" s="111">
        <f ca="1">IF($C$2&amp;$D$2="当月MW","-",SUMIFS(INDIRECT($B$2&amp;$C$2&amp;$D$2),INDIRECT(T$5),T$6,サマリ_メンバ!$R$7:$R$446,$E190,サマリ_メンバ!$O$7:$O$446,IF(ISBLANK($F190),"*",$F190)))</f>
        <v>0</v>
      </c>
      <c r="U190" s="111">
        <f ca="1">IF($C$2&amp;$D$2="当月MW","-",SUMIFS(INDIRECT($B$2&amp;$C$2&amp;$D$2),INDIRECT(U$5),U$6,サマリ_メンバ!$R$7:$R$446,$E190,サマリ_メンバ!$O$7:$O$446,IF(ISBLANK($F190),"*",$F190)))</f>
        <v>0</v>
      </c>
      <c r="V190" s="111">
        <f ca="1">IF($C$2&amp;$D$2="当月MW","-",SUMIFS(INDIRECT($B$2&amp;$C$2&amp;$D$2),INDIRECT(V$5),V$6,サマリ_メンバ!$R$7:$R$446,$E190,サマリ_メンバ!$O$7:$O$446,IF(ISBLANK($F190),"*",$F190)))</f>
        <v>0</v>
      </c>
      <c r="W190" s="111">
        <f ca="1">IF($C$2&amp;$D$2="当月MW","-",SUMIFS(INDIRECT($B$2&amp;$C$2&amp;$D$2),INDIRECT(W$5),W$6,サマリ_メンバ!$R$7:$R$446,$E190,サマリ_メンバ!$O$7:$O$446,IF(ISBLANK($F190),"*",$F190)))</f>
        <v>0</v>
      </c>
      <c r="X190" s="111">
        <f ca="1">IF($C$2&amp;$D$2="当月MW","-",SUMIFS(INDIRECT($B$2&amp;$C$2&amp;$D$2),INDIRECT(X$5),X$6,サマリ_メンバ!$R$7:$R$446,$E190,サマリ_メンバ!$O$7:$O$446,IF(ISBLANK($F190),"*",$F190)))</f>
        <v>0</v>
      </c>
      <c r="Y190" s="111">
        <f ca="1">IF($C$2&amp;$D$2="当月MW","-",SUMIFS(INDIRECT($B$2&amp;$C$2&amp;$D$2),INDIRECT(Y$5),Y$6,サマリ_メンバ!$R$7:$R$446,$E190,サマリ_メンバ!$O$7:$O$446,IF(ISBLANK($F190),"*",$F190)))</f>
        <v>0</v>
      </c>
      <c r="Z190" s="111">
        <f ca="1">IF($C$2&amp;$D$2="当月MW","-",SUMIFS(INDIRECT($B$2&amp;$C$2&amp;$D$2),INDIRECT(Z$5),Z$6,サマリ_メンバ!$R$7:$R$446,$E190,サマリ_メンバ!$O$7:$O$446,IF(ISBLANK($F190),"*",$F190)))</f>
        <v>0</v>
      </c>
      <c r="AA190" s="111">
        <f ca="1">IF($C$2&amp;$D$2="当月MW","-",SUMIFS(INDIRECT($B$2&amp;$C$2&amp;$D$2),INDIRECT(AA$5),AA$6,サマリ_メンバ!$R$7:$R$446,$E190,サマリ_メンバ!$O$7:$O$446,IF(ISBLANK($F190),"*",$F190)))</f>
        <v>0</v>
      </c>
      <c r="AB190" s="116"/>
    </row>
    <row r="191" spans="5:28" outlineLevel="1">
      <c r="E191" s="22" t="s">
        <v>261</v>
      </c>
      <c r="F191" s="131" t="s">
        <v>583</v>
      </c>
      <c r="G191" s="132" t="s">
        <v>608</v>
      </c>
      <c r="H191" s="136">
        <f t="shared" ca="1" si="23"/>
        <v>0</v>
      </c>
      <c r="I191" s="116"/>
      <c r="J191" s="111">
        <f ca="1">IF($C$2&amp;$D$2="当月MW","-",SUMIFS(INDIRECT($B$2&amp;$C$2&amp;$D$2),INDIRECT(J$5),J$6,サマリ_メンバ!$R$7:$R$446,$E191,サマリ_メンバ!$O$7:$O$446,IF(ISBLANK($F191),"*",$F191)))</f>
        <v>0</v>
      </c>
      <c r="K191" s="111">
        <f ca="1">IF($C$2&amp;$D$2="当月MW","-",SUMIFS(INDIRECT($B$2&amp;$C$2&amp;$D$2),INDIRECT(K$5),K$6,サマリ_メンバ!$R$7:$R$446,$E191,サマリ_メンバ!$O$7:$O$446,IF(ISBLANK($F191),"*",$F191)))</f>
        <v>0</v>
      </c>
      <c r="L191" s="111">
        <f ca="1">IF($C$2&amp;$D$2="当月MW","-",SUMIFS(INDIRECT($B$2&amp;$C$2&amp;$D$2),INDIRECT(L$5),L$6,サマリ_メンバ!$R$7:$R$446,$E191,サマリ_メンバ!$O$7:$O$446,IF(ISBLANK($F191),"*",$F191)))</f>
        <v>0</v>
      </c>
      <c r="M191" s="111">
        <f ca="1">IF($C$2&amp;$D$2="当月MW","-",SUMIFS(INDIRECT($B$2&amp;$C$2&amp;$D$2),INDIRECT(M$5),M$6,サマリ_メンバ!$R$7:$R$446,$E191,サマリ_メンバ!$O$7:$O$446,IF(ISBLANK($F191),"*",$F191)))</f>
        <v>0</v>
      </c>
      <c r="N191" s="116"/>
      <c r="O191" s="111">
        <f ca="1">IF($C$2&amp;$D$2="当月MW","-",SUMIFS(INDIRECT($B$2&amp;$C$2&amp;$D$2),INDIRECT(O$5),O$6,サマリ_メンバ!$R$7:$R$446,$E191,サマリ_メンバ!$O$7:$O$446,IF(ISBLANK($F191),"*",$F191)))</f>
        <v>0</v>
      </c>
      <c r="P191" s="111">
        <f ca="1">IF($C$2&amp;$D$2="当月MW","-",SUMIFS(INDIRECT($B$2&amp;$C$2&amp;$D$2),INDIRECT(P$5),P$6,サマリ_メンバ!$R$7:$R$446,$E191,サマリ_メンバ!$O$7:$O$446,IF(ISBLANK($F191),"*",$F191)))</f>
        <v>0</v>
      </c>
      <c r="Q191" s="111">
        <f ca="1">IF($C$2&amp;$D$2="当月MW","-",SUMIFS(INDIRECT($B$2&amp;$C$2&amp;$D$2),INDIRECT(Q$5),Q$6,サマリ_メンバ!$R$7:$R$446,$E191,サマリ_メンバ!$O$7:$O$446,IF(ISBLANK($F191),"*",$F191)))</f>
        <v>0</v>
      </c>
      <c r="R191" s="111">
        <f ca="1">IF($C$2&amp;$D$2="当月MW","-",SUMIFS(INDIRECT($B$2&amp;$C$2&amp;$D$2),INDIRECT(R$5),R$6,サマリ_メンバ!$R$7:$R$446,$E191,サマリ_メンバ!$O$7:$O$446,IF(ISBLANK($F191),"*",$F191)))</f>
        <v>0</v>
      </c>
      <c r="S191" s="111">
        <f ca="1">IF($C$2&amp;$D$2="当月MW","-",SUMIFS(INDIRECT($B$2&amp;$C$2&amp;$D$2),INDIRECT(S$5),S$6,サマリ_メンバ!$R$7:$R$446,$E191,サマリ_メンバ!$O$7:$O$446,IF(ISBLANK($F191),"*",$F191)))</f>
        <v>0</v>
      </c>
      <c r="T191" s="111">
        <f ca="1">IF($C$2&amp;$D$2="当月MW","-",SUMIFS(INDIRECT($B$2&amp;$C$2&amp;$D$2),INDIRECT(T$5),T$6,サマリ_メンバ!$R$7:$R$446,$E191,サマリ_メンバ!$O$7:$O$446,IF(ISBLANK($F191),"*",$F191)))</f>
        <v>0</v>
      </c>
      <c r="U191" s="111">
        <f ca="1">IF($C$2&amp;$D$2="当月MW","-",SUMIFS(INDIRECT($B$2&amp;$C$2&amp;$D$2),INDIRECT(U$5),U$6,サマリ_メンバ!$R$7:$R$446,$E191,サマリ_メンバ!$O$7:$O$446,IF(ISBLANK($F191),"*",$F191)))</f>
        <v>0</v>
      </c>
      <c r="V191" s="111">
        <f ca="1">IF($C$2&amp;$D$2="当月MW","-",SUMIFS(INDIRECT($B$2&amp;$C$2&amp;$D$2),INDIRECT(V$5),V$6,サマリ_メンバ!$R$7:$R$446,$E191,サマリ_メンバ!$O$7:$O$446,IF(ISBLANK($F191),"*",$F191)))</f>
        <v>0</v>
      </c>
      <c r="W191" s="111">
        <f ca="1">IF($C$2&amp;$D$2="当月MW","-",SUMIFS(INDIRECT($B$2&amp;$C$2&amp;$D$2),INDIRECT(W$5),W$6,サマリ_メンバ!$R$7:$R$446,$E191,サマリ_メンバ!$O$7:$O$446,IF(ISBLANK($F191),"*",$F191)))</f>
        <v>0</v>
      </c>
      <c r="X191" s="111">
        <f ca="1">IF($C$2&amp;$D$2="当月MW","-",SUMIFS(INDIRECT($B$2&amp;$C$2&amp;$D$2),INDIRECT(X$5),X$6,サマリ_メンバ!$R$7:$R$446,$E191,サマリ_メンバ!$O$7:$O$446,IF(ISBLANK($F191),"*",$F191)))</f>
        <v>0</v>
      </c>
      <c r="Y191" s="111">
        <f ca="1">IF($C$2&amp;$D$2="当月MW","-",SUMIFS(INDIRECT($B$2&amp;$C$2&amp;$D$2),INDIRECT(Y$5),Y$6,サマリ_メンバ!$R$7:$R$446,$E191,サマリ_メンバ!$O$7:$O$446,IF(ISBLANK($F191),"*",$F191)))</f>
        <v>0</v>
      </c>
      <c r="Z191" s="111">
        <f ca="1">IF($C$2&amp;$D$2="当月MW","-",SUMIFS(INDIRECT($B$2&amp;$C$2&amp;$D$2),INDIRECT(Z$5),Z$6,サマリ_メンバ!$R$7:$R$446,$E191,サマリ_メンバ!$O$7:$O$446,IF(ISBLANK($F191),"*",$F191)))</f>
        <v>0</v>
      </c>
      <c r="AA191" s="111">
        <f ca="1">IF($C$2&amp;$D$2="当月MW","-",SUMIFS(INDIRECT($B$2&amp;$C$2&amp;$D$2),INDIRECT(AA$5),AA$6,サマリ_メンバ!$R$7:$R$446,$E191,サマリ_メンバ!$O$7:$O$446,IF(ISBLANK($F191),"*",$F191)))</f>
        <v>0</v>
      </c>
      <c r="AB191" s="116"/>
    </row>
    <row r="192" spans="5:28" outlineLevel="1">
      <c r="E192" s="22" t="s">
        <v>262</v>
      </c>
      <c r="F192" s="131" t="s">
        <v>583</v>
      </c>
      <c r="G192" s="132" t="s">
        <v>608</v>
      </c>
      <c r="H192" s="136">
        <f t="shared" ca="1" si="23"/>
        <v>0</v>
      </c>
      <c r="I192" s="116"/>
      <c r="J192" s="111">
        <f ca="1">IF($C$2&amp;$D$2="当月MW","-",SUMIFS(INDIRECT($B$2&amp;$C$2&amp;$D$2),INDIRECT(J$5),J$6,サマリ_メンバ!$R$7:$R$446,$E192,サマリ_メンバ!$O$7:$O$446,IF(ISBLANK($F192),"*",$F192)))</f>
        <v>0</v>
      </c>
      <c r="K192" s="111">
        <f ca="1">IF($C$2&amp;$D$2="当月MW","-",SUMIFS(INDIRECT($B$2&amp;$C$2&amp;$D$2),INDIRECT(K$5),K$6,サマリ_メンバ!$R$7:$R$446,$E192,サマリ_メンバ!$O$7:$O$446,IF(ISBLANK($F192),"*",$F192)))</f>
        <v>0</v>
      </c>
      <c r="L192" s="111">
        <f ca="1">IF($C$2&amp;$D$2="当月MW","-",SUMIFS(INDIRECT($B$2&amp;$C$2&amp;$D$2),INDIRECT(L$5),L$6,サマリ_メンバ!$R$7:$R$446,$E192,サマリ_メンバ!$O$7:$O$446,IF(ISBLANK($F192),"*",$F192)))</f>
        <v>0</v>
      </c>
      <c r="M192" s="111">
        <f ca="1">IF($C$2&amp;$D$2="当月MW","-",SUMIFS(INDIRECT($B$2&amp;$C$2&amp;$D$2),INDIRECT(M$5),M$6,サマリ_メンバ!$R$7:$R$446,$E192,サマリ_メンバ!$O$7:$O$446,IF(ISBLANK($F192),"*",$F192)))</f>
        <v>0</v>
      </c>
      <c r="N192" s="116"/>
      <c r="O192" s="111">
        <f ca="1">IF($C$2&amp;$D$2="当月MW","-",SUMIFS(INDIRECT($B$2&amp;$C$2&amp;$D$2),INDIRECT(O$5),O$6,サマリ_メンバ!$R$7:$R$446,$E192,サマリ_メンバ!$O$7:$O$446,IF(ISBLANK($F192),"*",$F192)))</f>
        <v>0</v>
      </c>
      <c r="P192" s="111">
        <f ca="1">IF($C$2&amp;$D$2="当月MW","-",SUMIFS(INDIRECT($B$2&amp;$C$2&amp;$D$2),INDIRECT(P$5),P$6,サマリ_メンバ!$R$7:$R$446,$E192,サマリ_メンバ!$O$7:$O$446,IF(ISBLANK($F192),"*",$F192)))</f>
        <v>0</v>
      </c>
      <c r="Q192" s="111">
        <f ca="1">IF($C$2&amp;$D$2="当月MW","-",SUMIFS(INDIRECT($B$2&amp;$C$2&amp;$D$2),INDIRECT(Q$5),Q$6,サマリ_メンバ!$R$7:$R$446,$E192,サマリ_メンバ!$O$7:$O$446,IF(ISBLANK($F192),"*",$F192)))</f>
        <v>0</v>
      </c>
      <c r="R192" s="111">
        <f ca="1">IF($C$2&amp;$D$2="当月MW","-",SUMIFS(INDIRECT($B$2&amp;$C$2&amp;$D$2),INDIRECT(R$5),R$6,サマリ_メンバ!$R$7:$R$446,$E192,サマリ_メンバ!$O$7:$O$446,IF(ISBLANK($F192),"*",$F192)))</f>
        <v>0</v>
      </c>
      <c r="S192" s="111">
        <f ca="1">IF($C$2&amp;$D$2="当月MW","-",SUMIFS(INDIRECT($B$2&amp;$C$2&amp;$D$2),INDIRECT(S$5),S$6,サマリ_メンバ!$R$7:$R$446,$E192,サマリ_メンバ!$O$7:$O$446,IF(ISBLANK($F192),"*",$F192)))</f>
        <v>0</v>
      </c>
      <c r="T192" s="111">
        <f ca="1">IF($C$2&amp;$D$2="当月MW","-",SUMIFS(INDIRECT($B$2&amp;$C$2&amp;$D$2),INDIRECT(T$5),T$6,サマリ_メンバ!$R$7:$R$446,$E192,サマリ_メンバ!$O$7:$O$446,IF(ISBLANK($F192),"*",$F192)))</f>
        <v>0</v>
      </c>
      <c r="U192" s="111">
        <f ca="1">IF($C$2&amp;$D$2="当月MW","-",SUMIFS(INDIRECT($B$2&amp;$C$2&amp;$D$2),INDIRECT(U$5),U$6,サマリ_メンバ!$R$7:$R$446,$E192,サマリ_メンバ!$O$7:$O$446,IF(ISBLANK($F192),"*",$F192)))</f>
        <v>0</v>
      </c>
      <c r="V192" s="111">
        <f ca="1">IF($C$2&amp;$D$2="当月MW","-",SUMIFS(INDIRECT($B$2&amp;$C$2&amp;$D$2),INDIRECT(V$5),V$6,サマリ_メンバ!$R$7:$R$446,$E192,サマリ_メンバ!$O$7:$O$446,IF(ISBLANK($F192),"*",$F192)))</f>
        <v>0</v>
      </c>
      <c r="W192" s="111">
        <f ca="1">IF($C$2&amp;$D$2="当月MW","-",SUMIFS(INDIRECT($B$2&amp;$C$2&amp;$D$2),INDIRECT(W$5),W$6,サマリ_メンバ!$R$7:$R$446,$E192,サマリ_メンバ!$O$7:$O$446,IF(ISBLANK($F192),"*",$F192)))</f>
        <v>0</v>
      </c>
      <c r="X192" s="111">
        <f ca="1">IF($C$2&amp;$D$2="当月MW","-",SUMIFS(INDIRECT($B$2&amp;$C$2&amp;$D$2),INDIRECT(X$5),X$6,サマリ_メンバ!$R$7:$R$446,$E192,サマリ_メンバ!$O$7:$O$446,IF(ISBLANK($F192),"*",$F192)))</f>
        <v>0</v>
      </c>
      <c r="Y192" s="111">
        <f ca="1">IF($C$2&amp;$D$2="当月MW","-",SUMIFS(INDIRECT($B$2&amp;$C$2&amp;$D$2),INDIRECT(Y$5),Y$6,サマリ_メンバ!$R$7:$R$446,$E192,サマリ_メンバ!$O$7:$O$446,IF(ISBLANK($F192),"*",$F192)))</f>
        <v>0</v>
      </c>
      <c r="Z192" s="111">
        <f ca="1">IF($C$2&amp;$D$2="当月MW","-",SUMIFS(INDIRECT($B$2&amp;$C$2&amp;$D$2),INDIRECT(Z$5),Z$6,サマリ_メンバ!$R$7:$R$446,$E192,サマリ_メンバ!$O$7:$O$446,IF(ISBLANK($F192),"*",$F192)))</f>
        <v>0</v>
      </c>
      <c r="AA192" s="111">
        <f ca="1">IF($C$2&amp;$D$2="当月MW","-",SUMIFS(INDIRECT($B$2&amp;$C$2&amp;$D$2),INDIRECT(AA$5),AA$6,サマリ_メンバ!$R$7:$R$446,$E192,サマリ_メンバ!$O$7:$O$446,IF(ISBLANK($F192),"*",$F192)))</f>
        <v>0</v>
      </c>
      <c r="AB192" s="116"/>
    </row>
    <row r="193" spans="1:28" outlineLevel="1">
      <c r="E193" s="22" t="s">
        <v>263</v>
      </c>
      <c r="F193" s="131" t="s">
        <v>583</v>
      </c>
      <c r="G193" s="132" t="s">
        <v>608</v>
      </c>
      <c r="H193" s="136">
        <f t="shared" ca="1" si="23"/>
        <v>0</v>
      </c>
      <c r="I193" s="116"/>
      <c r="J193" s="111">
        <f ca="1">IF($C$2&amp;$D$2="当月MW","-",SUMIFS(INDIRECT($B$2&amp;$C$2&amp;$D$2),INDIRECT(J$5),J$6,サマリ_メンバ!$R$7:$R$446,$E193,サマリ_メンバ!$O$7:$O$446,IF(ISBLANK($F193),"*",$F193)))</f>
        <v>0</v>
      </c>
      <c r="K193" s="111">
        <f ca="1">IF($C$2&amp;$D$2="当月MW","-",SUMIFS(INDIRECT($B$2&amp;$C$2&amp;$D$2),INDIRECT(K$5),K$6,サマリ_メンバ!$R$7:$R$446,$E193,サマリ_メンバ!$O$7:$O$446,IF(ISBLANK($F193),"*",$F193)))</f>
        <v>0</v>
      </c>
      <c r="L193" s="111">
        <f ca="1">IF($C$2&amp;$D$2="当月MW","-",SUMIFS(INDIRECT($B$2&amp;$C$2&amp;$D$2),INDIRECT(L$5),L$6,サマリ_メンバ!$R$7:$R$446,$E193,サマリ_メンバ!$O$7:$O$446,IF(ISBLANK($F193),"*",$F193)))</f>
        <v>0</v>
      </c>
      <c r="M193" s="111">
        <f ca="1">IF($C$2&amp;$D$2="当月MW","-",SUMIFS(INDIRECT($B$2&amp;$C$2&amp;$D$2),INDIRECT(M$5),M$6,サマリ_メンバ!$R$7:$R$446,$E193,サマリ_メンバ!$O$7:$O$446,IF(ISBLANK($F193),"*",$F193)))</f>
        <v>0</v>
      </c>
      <c r="N193" s="116"/>
      <c r="O193" s="111">
        <f ca="1">IF($C$2&amp;$D$2="当月MW","-",SUMIFS(INDIRECT($B$2&amp;$C$2&amp;$D$2),INDIRECT(O$5),O$6,サマリ_メンバ!$R$7:$R$446,$E193,サマリ_メンバ!$O$7:$O$446,IF(ISBLANK($F193),"*",$F193)))</f>
        <v>0</v>
      </c>
      <c r="P193" s="111">
        <f ca="1">IF($C$2&amp;$D$2="当月MW","-",SUMIFS(INDIRECT($B$2&amp;$C$2&amp;$D$2),INDIRECT(P$5),P$6,サマリ_メンバ!$R$7:$R$446,$E193,サマリ_メンバ!$O$7:$O$446,IF(ISBLANK($F193),"*",$F193)))</f>
        <v>0</v>
      </c>
      <c r="Q193" s="111">
        <f ca="1">IF($C$2&amp;$D$2="当月MW","-",SUMIFS(INDIRECT($B$2&amp;$C$2&amp;$D$2),INDIRECT(Q$5),Q$6,サマリ_メンバ!$R$7:$R$446,$E193,サマリ_メンバ!$O$7:$O$446,IF(ISBLANK($F193),"*",$F193)))</f>
        <v>0</v>
      </c>
      <c r="R193" s="111">
        <f ca="1">IF($C$2&amp;$D$2="当月MW","-",SUMIFS(INDIRECT($B$2&amp;$C$2&amp;$D$2),INDIRECT(R$5),R$6,サマリ_メンバ!$R$7:$R$446,$E193,サマリ_メンバ!$O$7:$O$446,IF(ISBLANK($F193),"*",$F193)))</f>
        <v>0</v>
      </c>
      <c r="S193" s="111">
        <f ca="1">IF($C$2&amp;$D$2="当月MW","-",SUMIFS(INDIRECT($B$2&amp;$C$2&amp;$D$2),INDIRECT(S$5),S$6,サマリ_メンバ!$R$7:$R$446,$E193,サマリ_メンバ!$O$7:$O$446,IF(ISBLANK($F193),"*",$F193)))</f>
        <v>0</v>
      </c>
      <c r="T193" s="111">
        <f ca="1">IF($C$2&amp;$D$2="当月MW","-",SUMIFS(INDIRECT($B$2&amp;$C$2&amp;$D$2),INDIRECT(T$5),T$6,サマリ_メンバ!$R$7:$R$446,$E193,サマリ_メンバ!$O$7:$O$446,IF(ISBLANK($F193),"*",$F193)))</f>
        <v>0</v>
      </c>
      <c r="U193" s="111">
        <f ca="1">IF($C$2&amp;$D$2="当月MW","-",SUMIFS(INDIRECT($B$2&amp;$C$2&amp;$D$2),INDIRECT(U$5),U$6,サマリ_メンバ!$R$7:$R$446,$E193,サマリ_メンバ!$O$7:$O$446,IF(ISBLANK($F193),"*",$F193)))</f>
        <v>0</v>
      </c>
      <c r="V193" s="111">
        <f ca="1">IF($C$2&amp;$D$2="当月MW","-",SUMIFS(INDIRECT($B$2&amp;$C$2&amp;$D$2),INDIRECT(V$5),V$6,サマリ_メンバ!$R$7:$R$446,$E193,サマリ_メンバ!$O$7:$O$446,IF(ISBLANK($F193),"*",$F193)))</f>
        <v>0</v>
      </c>
      <c r="W193" s="111">
        <f ca="1">IF($C$2&amp;$D$2="当月MW","-",SUMIFS(INDIRECT($B$2&amp;$C$2&amp;$D$2),INDIRECT(W$5),W$6,サマリ_メンバ!$R$7:$R$446,$E193,サマリ_メンバ!$O$7:$O$446,IF(ISBLANK($F193),"*",$F193)))</f>
        <v>0</v>
      </c>
      <c r="X193" s="111">
        <f ca="1">IF($C$2&amp;$D$2="当月MW","-",SUMIFS(INDIRECT($B$2&amp;$C$2&amp;$D$2),INDIRECT(X$5),X$6,サマリ_メンバ!$R$7:$R$446,$E193,サマリ_メンバ!$O$7:$O$446,IF(ISBLANK($F193),"*",$F193)))</f>
        <v>0</v>
      </c>
      <c r="Y193" s="111">
        <f ca="1">IF($C$2&amp;$D$2="当月MW","-",SUMIFS(INDIRECT($B$2&amp;$C$2&amp;$D$2),INDIRECT(Y$5),Y$6,サマリ_メンバ!$R$7:$R$446,$E193,サマリ_メンバ!$O$7:$O$446,IF(ISBLANK($F193),"*",$F193)))</f>
        <v>0</v>
      </c>
      <c r="Z193" s="111">
        <f ca="1">IF($C$2&amp;$D$2="当月MW","-",SUMIFS(INDIRECT($B$2&amp;$C$2&amp;$D$2),INDIRECT(Z$5),Z$6,サマリ_メンバ!$R$7:$R$446,$E193,サマリ_メンバ!$O$7:$O$446,IF(ISBLANK($F193),"*",$F193)))</f>
        <v>0</v>
      </c>
      <c r="AA193" s="111">
        <f ca="1">IF($C$2&amp;$D$2="当月MW","-",SUMIFS(INDIRECT($B$2&amp;$C$2&amp;$D$2),INDIRECT(AA$5),AA$6,サマリ_メンバ!$R$7:$R$446,$E193,サマリ_メンバ!$O$7:$O$446,IF(ISBLANK($F193),"*",$F193)))</f>
        <v>0</v>
      </c>
      <c r="AB193" s="116"/>
    </row>
    <row r="194" spans="1:28" outlineLevel="1">
      <c r="E194" s="22" t="s">
        <v>264</v>
      </c>
      <c r="F194" s="131" t="s">
        <v>583</v>
      </c>
      <c r="G194" s="132" t="s">
        <v>608</v>
      </c>
      <c r="H194" s="136">
        <f t="shared" ca="1" si="23"/>
        <v>0</v>
      </c>
      <c r="I194" s="116"/>
      <c r="J194" s="111">
        <f ca="1">IF($C$2&amp;$D$2="当月MW","-",SUMIFS(INDIRECT($B$2&amp;$C$2&amp;$D$2),INDIRECT(J$5),J$6,サマリ_メンバ!$R$7:$R$446,$E194,サマリ_メンバ!$O$7:$O$446,IF(ISBLANK($F194),"*",$F194)))</f>
        <v>0</v>
      </c>
      <c r="K194" s="111">
        <f ca="1">IF($C$2&amp;$D$2="当月MW","-",SUMIFS(INDIRECT($B$2&amp;$C$2&amp;$D$2),INDIRECT(K$5),K$6,サマリ_メンバ!$R$7:$R$446,$E194,サマリ_メンバ!$O$7:$O$446,IF(ISBLANK($F194),"*",$F194)))</f>
        <v>0</v>
      </c>
      <c r="L194" s="111">
        <f ca="1">IF($C$2&amp;$D$2="当月MW","-",SUMIFS(INDIRECT($B$2&amp;$C$2&amp;$D$2),INDIRECT(L$5),L$6,サマリ_メンバ!$R$7:$R$446,$E194,サマリ_メンバ!$O$7:$O$446,IF(ISBLANK($F194),"*",$F194)))</f>
        <v>0</v>
      </c>
      <c r="M194" s="111">
        <f ca="1">IF($C$2&amp;$D$2="当月MW","-",SUMIFS(INDIRECT($B$2&amp;$C$2&amp;$D$2),INDIRECT(M$5),M$6,サマリ_メンバ!$R$7:$R$446,$E194,サマリ_メンバ!$O$7:$O$446,IF(ISBLANK($F194),"*",$F194)))</f>
        <v>0</v>
      </c>
      <c r="N194" s="116"/>
      <c r="O194" s="111">
        <f ca="1">IF($C$2&amp;$D$2="当月MW","-",SUMIFS(INDIRECT($B$2&amp;$C$2&amp;$D$2),INDIRECT(O$5),O$6,サマリ_メンバ!$R$7:$R$446,$E194,サマリ_メンバ!$O$7:$O$446,IF(ISBLANK($F194),"*",$F194)))</f>
        <v>0</v>
      </c>
      <c r="P194" s="111">
        <f ca="1">IF($C$2&amp;$D$2="当月MW","-",SUMIFS(INDIRECT($B$2&amp;$C$2&amp;$D$2),INDIRECT(P$5),P$6,サマリ_メンバ!$R$7:$R$446,$E194,サマリ_メンバ!$O$7:$O$446,IF(ISBLANK($F194),"*",$F194)))</f>
        <v>0</v>
      </c>
      <c r="Q194" s="111">
        <f ca="1">IF($C$2&amp;$D$2="当月MW","-",SUMIFS(INDIRECT($B$2&amp;$C$2&amp;$D$2),INDIRECT(Q$5),Q$6,サマリ_メンバ!$R$7:$R$446,$E194,サマリ_メンバ!$O$7:$O$446,IF(ISBLANK($F194),"*",$F194)))</f>
        <v>0</v>
      </c>
      <c r="R194" s="111">
        <f ca="1">IF($C$2&amp;$D$2="当月MW","-",SUMIFS(INDIRECT($B$2&amp;$C$2&amp;$D$2),INDIRECT(R$5),R$6,サマリ_メンバ!$R$7:$R$446,$E194,サマリ_メンバ!$O$7:$O$446,IF(ISBLANK($F194),"*",$F194)))</f>
        <v>0</v>
      </c>
      <c r="S194" s="111">
        <f ca="1">IF($C$2&amp;$D$2="当月MW","-",SUMIFS(INDIRECT($B$2&amp;$C$2&amp;$D$2),INDIRECT(S$5),S$6,サマリ_メンバ!$R$7:$R$446,$E194,サマリ_メンバ!$O$7:$O$446,IF(ISBLANK($F194),"*",$F194)))</f>
        <v>0</v>
      </c>
      <c r="T194" s="111">
        <f ca="1">IF($C$2&amp;$D$2="当月MW","-",SUMIFS(INDIRECT($B$2&amp;$C$2&amp;$D$2),INDIRECT(T$5),T$6,サマリ_メンバ!$R$7:$R$446,$E194,サマリ_メンバ!$O$7:$O$446,IF(ISBLANK($F194),"*",$F194)))</f>
        <v>0</v>
      </c>
      <c r="U194" s="111">
        <f ca="1">IF($C$2&amp;$D$2="当月MW","-",SUMIFS(INDIRECT($B$2&amp;$C$2&amp;$D$2),INDIRECT(U$5),U$6,サマリ_メンバ!$R$7:$R$446,$E194,サマリ_メンバ!$O$7:$O$446,IF(ISBLANK($F194),"*",$F194)))</f>
        <v>0</v>
      </c>
      <c r="V194" s="111">
        <f ca="1">IF($C$2&amp;$D$2="当月MW","-",SUMIFS(INDIRECT($B$2&amp;$C$2&amp;$D$2),INDIRECT(V$5),V$6,サマリ_メンバ!$R$7:$R$446,$E194,サマリ_メンバ!$O$7:$O$446,IF(ISBLANK($F194),"*",$F194)))</f>
        <v>0</v>
      </c>
      <c r="W194" s="111">
        <f ca="1">IF($C$2&amp;$D$2="当月MW","-",SUMIFS(INDIRECT($B$2&amp;$C$2&amp;$D$2),INDIRECT(W$5),W$6,サマリ_メンバ!$R$7:$R$446,$E194,サマリ_メンバ!$O$7:$O$446,IF(ISBLANK($F194),"*",$F194)))</f>
        <v>0</v>
      </c>
      <c r="X194" s="111">
        <f ca="1">IF($C$2&amp;$D$2="当月MW","-",SUMIFS(INDIRECT($B$2&amp;$C$2&amp;$D$2),INDIRECT(X$5),X$6,サマリ_メンバ!$R$7:$R$446,$E194,サマリ_メンバ!$O$7:$O$446,IF(ISBLANK($F194),"*",$F194)))</f>
        <v>0</v>
      </c>
      <c r="Y194" s="111">
        <f ca="1">IF($C$2&amp;$D$2="当月MW","-",SUMIFS(INDIRECT($B$2&amp;$C$2&amp;$D$2),INDIRECT(Y$5),Y$6,サマリ_メンバ!$R$7:$R$446,$E194,サマリ_メンバ!$O$7:$O$446,IF(ISBLANK($F194),"*",$F194)))</f>
        <v>0</v>
      </c>
      <c r="Z194" s="111">
        <f ca="1">IF($C$2&amp;$D$2="当月MW","-",SUMIFS(INDIRECT($B$2&amp;$C$2&amp;$D$2),INDIRECT(Z$5),Z$6,サマリ_メンバ!$R$7:$R$446,$E194,サマリ_メンバ!$O$7:$O$446,IF(ISBLANK($F194),"*",$F194)))</f>
        <v>0</v>
      </c>
      <c r="AA194" s="111">
        <f ca="1">IF($C$2&amp;$D$2="当月MW","-",SUMIFS(INDIRECT($B$2&amp;$C$2&amp;$D$2),INDIRECT(AA$5),AA$6,サマリ_メンバ!$R$7:$R$446,$E194,サマリ_メンバ!$O$7:$O$446,IF(ISBLANK($F194),"*",$F194)))</f>
        <v>0</v>
      </c>
      <c r="AB194" s="116"/>
    </row>
    <row r="195" spans="1:28" outlineLevel="1">
      <c r="E195" s="22" t="s">
        <v>265</v>
      </c>
      <c r="F195" s="131" t="s">
        <v>583</v>
      </c>
      <c r="G195" s="132" t="s">
        <v>473</v>
      </c>
      <c r="H195" s="136">
        <f t="shared" ca="1" si="23"/>
        <v>0</v>
      </c>
      <c r="I195" s="116"/>
      <c r="J195" s="111">
        <f ca="1">IF($C$2&amp;$D$2="当月MW","-",SUMIFS(INDIRECT($B$2&amp;$C$2&amp;$D$2),INDIRECT(J$5),J$6,サマリ_メンバ!$R$7:$R$446,$E195,サマリ_メンバ!$O$7:$O$446,IF(ISBLANK($F195),"*",$F195)))</f>
        <v>0</v>
      </c>
      <c r="K195" s="111">
        <f ca="1">IF($C$2&amp;$D$2="当月MW","-",SUMIFS(INDIRECT($B$2&amp;$C$2&amp;$D$2),INDIRECT(K$5),K$6,サマリ_メンバ!$R$7:$R$446,$E195,サマリ_メンバ!$O$7:$O$446,IF(ISBLANK($F195),"*",$F195)))</f>
        <v>0</v>
      </c>
      <c r="L195" s="111">
        <f ca="1">IF($C$2&amp;$D$2="当月MW","-",SUMIFS(INDIRECT($B$2&amp;$C$2&amp;$D$2),INDIRECT(L$5),L$6,サマリ_メンバ!$R$7:$R$446,$E195,サマリ_メンバ!$O$7:$O$446,IF(ISBLANK($F195),"*",$F195)))</f>
        <v>0</v>
      </c>
      <c r="M195" s="111">
        <f ca="1">IF($C$2&amp;$D$2="当月MW","-",SUMIFS(INDIRECT($B$2&amp;$C$2&amp;$D$2),INDIRECT(M$5),M$6,サマリ_メンバ!$R$7:$R$446,$E195,サマリ_メンバ!$O$7:$O$446,IF(ISBLANK($F195),"*",$F195)))</f>
        <v>0</v>
      </c>
      <c r="N195" s="116"/>
      <c r="O195" s="111">
        <f ca="1">IF($C$2&amp;$D$2="当月MW","-",SUMIFS(INDIRECT($B$2&amp;$C$2&amp;$D$2),INDIRECT(O$5),O$6,サマリ_メンバ!$R$7:$R$446,$E195,サマリ_メンバ!$O$7:$O$446,IF(ISBLANK($F195),"*",$F195)))</f>
        <v>0</v>
      </c>
      <c r="P195" s="111">
        <f ca="1">IF($C$2&amp;$D$2="当月MW","-",SUMIFS(INDIRECT($B$2&amp;$C$2&amp;$D$2),INDIRECT(P$5),P$6,サマリ_メンバ!$R$7:$R$446,$E195,サマリ_メンバ!$O$7:$O$446,IF(ISBLANK($F195),"*",$F195)))</f>
        <v>0</v>
      </c>
      <c r="Q195" s="111">
        <f ca="1">IF($C$2&amp;$D$2="当月MW","-",SUMIFS(INDIRECT($B$2&amp;$C$2&amp;$D$2),INDIRECT(Q$5),Q$6,サマリ_メンバ!$R$7:$R$446,$E195,サマリ_メンバ!$O$7:$O$446,IF(ISBLANK($F195),"*",$F195)))</f>
        <v>0</v>
      </c>
      <c r="R195" s="111">
        <f ca="1">IF($C$2&amp;$D$2="当月MW","-",SUMIFS(INDIRECT($B$2&amp;$C$2&amp;$D$2),INDIRECT(R$5),R$6,サマリ_メンバ!$R$7:$R$446,$E195,サマリ_メンバ!$O$7:$O$446,IF(ISBLANK($F195),"*",$F195)))</f>
        <v>0</v>
      </c>
      <c r="S195" s="111">
        <f ca="1">IF($C$2&amp;$D$2="当月MW","-",SUMIFS(INDIRECT($B$2&amp;$C$2&amp;$D$2),INDIRECT(S$5),S$6,サマリ_メンバ!$R$7:$R$446,$E195,サマリ_メンバ!$O$7:$O$446,IF(ISBLANK($F195),"*",$F195)))</f>
        <v>0</v>
      </c>
      <c r="T195" s="111">
        <f ca="1">IF($C$2&amp;$D$2="当月MW","-",SUMIFS(INDIRECT($B$2&amp;$C$2&amp;$D$2),INDIRECT(T$5),T$6,サマリ_メンバ!$R$7:$R$446,$E195,サマリ_メンバ!$O$7:$O$446,IF(ISBLANK($F195),"*",$F195)))</f>
        <v>0</v>
      </c>
      <c r="U195" s="111">
        <f ca="1">IF($C$2&amp;$D$2="当月MW","-",SUMIFS(INDIRECT($B$2&amp;$C$2&amp;$D$2),INDIRECT(U$5),U$6,サマリ_メンバ!$R$7:$R$446,$E195,サマリ_メンバ!$O$7:$O$446,IF(ISBLANK($F195),"*",$F195)))</f>
        <v>0</v>
      </c>
      <c r="V195" s="111">
        <f ca="1">IF($C$2&amp;$D$2="当月MW","-",SUMIFS(INDIRECT($B$2&amp;$C$2&amp;$D$2),INDIRECT(V$5),V$6,サマリ_メンバ!$R$7:$R$446,$E195,サマリ_メンバ!$O$7:$O$446,IF(ISBLANK($F195),"*",$F195)))</f>
        <v>0</v>
      </c>
      <c r="W195" s="111">
        <f ca="1">IF($C$2&amp;$D$2="当月MW","-",SUMIFS(INDIRECT($B$2&amp;$C$2&amp;$D$2),INDIRECT(W$5),W$6,サマリ_メンバ!$R$7:$R$446,$E195,サマリ_メンバ!$O$7:$O$446,IF(ISBLANK($F195),"*",$F195)))</f>
        <v>0</v>
      </c>
      <c r="X195" s="111">
        <f ca="1">IF($C$2&amp;$D$2="当月MW","-",SUMIFS(INDIRECT($B$2&amp;$C$2&amp;$D$2),INDIRECT(X$5),X$6,サマリ_メンバ!$R$7:$R$446,$E195,サマリ_メンバ!$O$7:$O$446,IF(ISBLANK($F195),"*",$F195)))</f>
        <v>0</v>
      </c>
      <c r="Y195" s="111">
        <f ca="1">IF($C$2&amp;$D$2="当月MW","-",SUMIFS(INDIRECT($B$2&amp;$C$2&amp;$D$2),INDIRECT(Y$5),Y$6,サマリ_メンバ!$R$7:$R$446,$E195,サマリ_メンバ!$O$7:$O$446,IF(ISBLANK($F195),"*",$F195)))</f>
        <v>0</v>
      </c>
      <c r="Z195" s="111">
        <f ca="1">IF($C$2&amp;$D$2="当月MW","-",SUMIFS(INDIRECT($B$2&amp;$C$2&amp;$D$2),INDIRECT(Z$5),Z$6,サマリ_メンバ!$R$7:$R$446,$E195,サマリ_メンバ!$O$7:$O$446,IF(ISBLANK($F195),"*",$F195)))</f>
        <v>0</v>
      </c>
      <c r="AA195" s="111">
        <f ca="1">IF($C$2&amp;$D$2="当月MW","-",SUMIFS(INDIRECT($B$2&amp;$C$2&amp;$D$2),INDIRECT(AA$5),AA$6,サマリ_メンバ!$R$7:$R$446,$E195,サマリ_メンバ!$O$7:$O$446,IF(ISBLANK($F195),"*",$F195)))</f>
        <v>0</v>
      </c>
      <c r="AB195" s="116"/>
    </row>
    <row r="196" spans="1:28" outlineLevel="1">
      <c r="E196" s="22" t="s">
        <v>266</v>
      </c>
      <c r="F196" s="131" t="s">
        <v>583</v>
      </c>
      <c r="G196" s="132" t="s">
        <v>608</v>
      </c>
      <c r="H196" s="136">
        <f t="shared" ca="1" si="23"/>
        <v>0</v>
      </c>
      <c r="I196" s="116"/>
      <c r="J196" s="111">
        <f ca="1">IF($C$2&amp;$D$2="当月MW","-",SUMIFS(INDIRECT($B$2&amp;$C$2&amp;$D$2),INDIRECT(J$5),J$6,サマリ_メンバ!$R$7:$R$446,$E196,サマリ_メンバ!$O$7:$O$446,IF(ISBLANK($F196),"*",$F196)))</f>
        <v>0</v>
      </c>
      <c r="K196" s="111">
        <f ca="1">IF($C$2&amp;$D$2="当月MW","-",SUMIFS(INDIRECT($B$2&amp;$C$2&amp;$D$2),INDIRECT(K$5),K$6,サマリ_メンバ!$R$7:$R$446,$E196,サマリ_メンバ!$O$7:$O$446,IF(ISBLANK($F196),"*",$F196)))</f>
        <v>0</v>
      </c>
      <c r="L196" s="111">
        <f ca="1">IF($C$2&amp;$D$2="当月MW","-",SUMIFS(INDIRECT($B$2&amp;$C$2&amp;$D$2),INDIRECT(L$5),L$6,サマリ_メンバ!$R$7:$R$446,$E196,サマリ_メンバ!$O$7:$O$446,IF(ISBLANK($F196),"*",$F196)))</f>
        <v>0</v>
      </c>
      <c r="M196" s="111">
        <f ca="1">IF($C$2&amp;$D$2="当月MW","-",SUMIFS(INDIRECT($B$2&amp;$C$2&amp;$D$2),INDIRECT(M$5),M$6,サマリ_メンバ!$R$7:$R$446,$E196,サマリ_メンバ!$O$7:$O$446,IF(ISBLANK($F196),"*",$F196)))</f>
        <v>0</v>
      </c>
      <c r="N196" s="116"/>
      <c r="O196" s="111">
        <f ca="1">IF($C$2&amp;$D$2="当月MW","-",SUMIFS(INDIRECT($B$2&amp;$C$2&amp;$D$2),INDIRECT(O$5),O$6,サマリ_メンバ!$R$7:$R$446,$E196,サマリ_メンバ!$O$7:$O$446,IF(ISBLANK($F196),"*",$F196)))</f>
        <v>0</v>
      </c>
      <c r="P196" s="111">
        <f ca="1">IF($C$2&amp;$D$2="当月MW","-",SUMIFS(INDIRECT($B$2&amp;$C$2&amp;$D$2),INDIRECT(P$5),P$6,サマリ_メンバ!$R$7:$R$446,$E196,サマリ_メンバ!$O$7:$O$446,IF(ISBLANK($F196),"*",$F196)))</f>
        <v>0</v>
      </c>
      <c r="Q196" s="111">
        <f ca="1">IF($C$2&amp;$D$2="当月MW","-",SUMIFS(INDIRECT($B$2&amp;$C$2&amp;$D$2),INDIRECT(Q$5),Q$6,サマリ_メンバ!$R$7:$R$446,$E196,サマリ_メンバ!$O$7:$O$446,IF(ISBLANK($F196),"*",$F196)))</f>
        <v>0</v>
      </c>
      <c r="R196" s="111">
        <f ca="1">IF($C$2&amp;$D$2="当月MW","-",SUMIFS(INDIRECT($B$2&amp;$C$2&amp;$D$2),INDIRECT(R$5),R$6,サマリ_メンバ!$R$7:$R$446,$E196,サマリ_メンバ!$O$7:$O$446,IF(ISBLANK($F196),"*",$F196)))</f>
        <v>0</v>
      </c>
      <c r="S196" s="111">
        <f ca="1">IF($C$2&amp;$D$2="当月MW","-",SUMIFS(INDIRECT($B$2&amp;$C$2&amp;$D$2),INDIRECT(S$5),S$6,サマリ_メンバ!$R$7:$R$446,$E196,サマリ_メンバ!$O$7:$O$446,IF(ISBLANK($F196),"*",$F196)))</f>
        <v>0</v>
      </c>
      <c r="T196" s="111">
        <f ca="1">IF($C$2&amp;$D$2="当月MW","-",SUMIFS(INDIRECT($B$2&amp;$C$2&amp;$D$2),INDIRECT(T$5),T$6,サマリ_メンバ!$R$7:$R$446,$E196,サマリ_メンバ!$O$7:$O$446,IF(ISBLANK($F196),"*",$F196)))</f>
        <v>0</v>
      </c>
      <c r="U196" s="111">
        <f ca="1">IF($C$2&amp;$D$2="当月MW","-",SUMIFS(INDIRECT($B$2&amp;$C$2&amp;$D$2),INDIRECT(U$5),U$6,サマリ_メンバ!$R$7:$R$446,$E196,サマリ_メンバ!$O$7:$O$446,IF(ISBLANK($F196),"*",$F196)))</f>
        <v>0</v>
      </c>
      <c r="V196" s="111">
        <f ca="1">IF($C$2&amp;$D$2="当月MW","-",SUMIFS(INDIRECT($B$2&amp;$C$2&amp;$D$2),INDIRECT(V$5),V$6,サマリ_メンバ!$R$7:$R$446,$E196,サマリ_メンバ!$O$7:$O$446,IF(ISBLANK($F196),"*",$F196)))</f>
        <v>0</v>
      </c>
      <c r="W196" s="111">
        <f ca="1">IF($C$2&amp;$D$2="当月MW","-",SUMIFS(INDIRECT($B$2&amp;$C$2&amp;$D$2),INDIRECT(W$5),W$6,サマリ_メンバ!$R$7:$R$446,$E196,サマリ_メンバ!$O$7:$O$446,IF(ISBLANK($F196),"*",$F196)))</f>
        <v>0</v>
      </c>
      <c r="X196" s="111">
        <f ca="1">IF($C$2&amp;$D$2="当月MW","-",SUMIFS(INDIRECT($B$2&amp;$C$2&amp;$D$2),INDIRECT(X$5),X$6,サマリ_メンバ!$R$7:$R$446,$E196,サマリ_メンバ!$O$7:$O$446,IF(ISBLANK($F196),"*",$F196)))</f>
        <v>0</v>
      </c>
      <c r="Y196" s="111">
        <f ca="1">IF($C$2&amp;$D$2="当月MW","-",SUMIFS(INDIRECT($B$2&amp;$C$2&amp;$D$2),INDIRECT(Y$5),Y$6,サマリ_メンバ!$R$7:$R$446,$E196,サマリ_メンバ!$O$7:$O$446,IF(ISBLANK($F196),"*",$F196)))</f>
        <v>0</v>
      </c>
      <c r="Z196" s="111">
        <f ca="1">IF($C$2&amp;$D$2="当月MW","-",SUMIFS(INDIRECT($B$2&amp;$C$2&amp;$D$2),INDIRECT(Z$5),Z$6,サマリ_メンバ!$R$7:$R$446,$E196,サマリ_メンバ!$O$7:$O$446,IF(ISBLANK($F196),"*",$F196)))</f>
        <v>0</v>
      </c>
      <c r="AA196" s="111">
        <f ca="1">IF($C$2&amp;$D$2="当月MW","-",SUMIFS(INDIRECT($B$2&amp;$C$2&amp;$D$2),INDIRECT(AA$5),AA$6,サマリ_メンバ!$R$7:$R$446,$E196,サマリ_メンバ!$O$7:$O$446,IF(ISBLANK($F196),"*",$F196)))</f>
        <v>0</v>
      </c>
      <c r="AB196" s="116"/>
    </row>
    <row r="197" spans="1:28" outlineLevel="1">
      <c r="E197" s="22" t="s">
        <v>267</v>
      </c>
      <c r="F197" s="131" t="s">
        <v>583</v>
      </c>
      <c r="G197" s="132" t="s">
        <v>608</v>
      </c>
      <c r="H197" s="136">
        <f t="shared" ca="1" si="23"/>
        <v>0</v>
      </c>
      <c r="I197" s="116"/>
      <c r="J197" s="111">
        <f ca="1">IF($C$2&amp;$D$2="当月MW","-",SUMIFS(INDIRECT($B$2&amp;$C$2&amp;$D$2),INDIRECT(J$5),J$6,サマリ_メンバ!$R$7:$R$446,$E197,サマリ_メンバ!$O$7:$O$446,IF(ISBLANK($F197),"*",$F197)))</f>
        <v>0</v>
      </c>
      <c r="K197" s="111">
        <f ca="1">IF($C$2&amp;$D$2="当月MW","-",SUMIFS(INDIRECT($B$2&amp;$C$2&amp;$D$2),INDIRECT(K$5),K$6,サマリ_メンバ!$R$7:$R$446,$E197,サマリ_メンバ!$O$7:$O$446,IF(ISBLANK($F197),"*",$F197)))</f>
        <v>0</v>
      </c>
      <c r="L197" s="111">
        <f ca="1">IF($C$2&amp;$D$2="当月MW","-",SUMIFS(INDIRECT($B$2&amp;$C$2&amp;$D$2),INDIRECT(L$5),L$6,サマリ_メンバ!$R$7:$R$446,$E197,サマリ_メンバ!$O$7:$O$446,IF(ISBLANK($F197),"*",$F197)))</f>
        <v>0</v>
      </c>
      <c r="M197" s="111">
        <f ca="1">IF($C$2&amp;$D$2="当月MW","-",SUMIFS(INDIRECT($B$2&amp;$C$2&amp;$D$2),INDIRECT(M$5),M$6,サマリ_メンバ!$R$7:$R$446,$E197,サマリ_メンバ!$O$7:$O$446,IF(ISBLANK($F197),"*",$F197)))</f>
        <v>0</v>
      </c>
      <c r="N197" s="116"/>
      <c r="O197" s="111">
        <f ca="1">IF($C$2&amp;$D$2="当月MW","-",SUMIFS(INDIRECT($B$2&amp;$C$2&amp;$D$2),INDIRECT(O$5),O$6,サマリ_メンバ!$R$7:$R$446,$E197,サマリ_メンバ!$O$7:$O$446,IF(ISBLANK($F197),"*",$F197)))</f>
        <v>0</v>
      </c>
      <c r="P197" s="111">
        <f ca="1">IF($C$2&amp;$D$2="当月MW","-",SUMIFS(INDIRECT($B$2&amp;$C$2&amp;$D$2),INDIRECT(P$5),P$6,サマリ_メンバ!$R$7:$R$446,$E197,サマリ_メンバ!$O$7:$O$446,IF(ISBLANK($F197),"*",$F197)))</f>
        <v>0</v>
      </c>
      <c r="Q197" s="111">
        <f ca="1">IF($C$2&amp;$D$2="当月MW","-",SUMIFS(INDIRECT($B$2&amp;$C$2&amp;$D$2),INDIRECT(Q$5),Q$6,サマリ_メンバ!$R$7:$R$446,$E197,サマリ_メンバ!$O$7:$O$446,IF(ISBLANK($F197),"*",$F197)))</f>
        <v>0</v>
      </c>
      <c r="R197" s="111">
        <f ca="1">IF($C$2&amp;$D$2="当月MW","-",SUMIFS(INDIRECT($B$2&amp;$C$2&amp;$D$2),INDIRECT(R$5),R$6,サマリ_メンバ!$R$7:$R$446,$E197,サマリ_メンバ!$O$7:$O$446,IF(ISBLANK($F197),"*",$F197)))</f>
        <v>0</v>
      </c>
      <c r="S197" s="111">
        <f ca="1">IF($C$2&amp;$D$2="当月MW","-",SUMIFS(INDIRECT($B$2&amp;$C$2&amp;$D$2),INDIRECT(S$5),S$6,サマリ_メンバ!$R$7:$R$446,$E197,サマリ_メンバ!$O$7:$O$446,IF(ISBLANK($F197),"*",$F197)))</f>
        <v>0</v>
      </c>
      <c r="T197" s="111">
        <f ca="1">IF($C$2&amp;$D$2="当月MW","-",SUMIFS(INDIRECT($B$2&amp;$C$2&amp;$D$2),INDIRECT(T$5),T$6,サマリ_メンバ!$R$7:$R$446,$E197,サマリ_メンバ!$O$7:$O$446,IF(ISBLANK($F197),"*",$F197)))</f>
        <v>0</v>
      </c>
      <c r="U197" s="111">
        <f ca="1">IF($C$2&amp;$D$2="当月MW","-",SUMIFS(INDIRECT($B$2&amp;$C$2&amp;$D$2),INDIRECT(U$5),U$6,サマリ_メンバ!$R$7:$R$446,$E197,サマリ_メンバ!$O$7:$O$446,IF(ISBLANK($F197),"*",$F197)))</f>
        <v>0</v>
      </c>
      <c r="V197" s="111">
        <f ca="1">IF($C$2&amp;$D$2="当月MW","-",SUMIFS(INDIRECT($B$2&amp;$C$2&amp;$D$2),INDIRECT(V$5),V$6,サマリ_メンバ!$R$7:$R$446,$E197,サマリ_メンバ!$O$7:$O$446,IF(ISBLANK($F197),"*",$F197)))</f>
        <v>0</v>
      </c>
      <c r="W197" s="111">
        <f ca="1">IF($C$2&amp;$D$2="当月MW","-",SUMIFS(INDIRECT($B$2&amp;$C$2&amp;$D$2),INDIRECT(W$5),W$6,サマリ_メンバ!$R$7:$R$446,$E197,サマリ_メンバ!$O$7:$O$446,IF(ISBLANK($F197),"*",$F197)))</f>
        <v>0</v>
      </c>
      <c r="X197" s="111">
        <f ca="1">IF($C$2&amp;$D$2="当月MW","-",SUMIFS(INDIRECT($B$2&amp;$C$2&amp;$D$2),INDIRECT(X$5),X$6,サマリ_メンバ!$R$7:$R$446,$E197,サマリ_メンバ!$O$7:$O$446,IF(ISBLANK($F197),"*",$F197)))</f>
        <v>0</v>
      </c>
      <c r="Y197" s="111">
        <f ca="1">IF($C$2&amp;$D$2="当月MW","-",SUMIFS(INDIRECT($B$2&amp;$C$2&amp;$D$2),INDIRECT(Y$5),Y$6,サマリ_メンバ!$R$7:$R$446,$E197,サマリ_メンバ!$O$7:$O$446,IF(ISBLANK($F197),"*",$F197)))</f>
        <v>0</v>
      </c>
      <c r="Z197" s="111">
        <f ca="1">IF($C$2&amp;$D$2="当月MW","-",SUMIFS(INDIRECT($B$2&amp;$C$2&amp;$D$2),INDIRECT(Z$5),Z$6,サマリ_メンバ!$R$7:$R$446,$E197,サマリ_メンバ!$O$7:$O$446,IF(ISBLANK($F197),"*",$F197)))</f>
        <v>0</v>
      </c>
      <c r="AA197" s="111">
        <f ca="1">IF($C$2&amp;$D$2="当月MW","-",SUMIFS(INDIRECT($B$2&amp;$C$2&amp;$D$2),INDIRECT(AA$5),AA$6,サマリ_メンバ!$R$7:$R$446,$E197,サマリ_メンバ!$O$7:$O$446,IF(ISBLANK($F197),"*",$F197)))</f>
        <v>0</v>
      </c>
      <c r="AB197" s="116"/>
    </row>
    <row r="198" spans="1:28" outlineLevel="1">
      <c r="E198" s="22" t="s">
        <v>373</v>
      </c>
      <c r="F198" s="131" t="s">
        <v>583</v>
      </c>
      <c r="G198" s="132" t="s">
        <v>608</v>
      </c>
      <c r="H198" s="136">
        <f t="shared" ca="1" si="23"/>
        <v>0</v>
      </c>
      <c r="I198" s="116"/>
      <c r="J198" s="111">
        <f ca="1">IF($C$2&amp;$D$2="当月MW","-",SUMIFS(INDIRECT($B$2&amp;$C$2&amp;$D$2),INDIRECT(J$5),J$6,サマリ_メンバ!$R$7:$R$446,$E198,サマリ_メンバ!$O$7:$O$446,IF(ISBLANK($F198),"*",$F198)))</f>
        <v>0</v>
      </c>
      <c r="K198" s="111">
        <f ca="1">IF($C$2&amp;$D$2="当月MW","-",SUMIFS(INDIRECT($B$2&amp;$C$2&amp;$D$2),INDIRECT(K$5),K$6,サマリ_メンバ!$R$7:$R$446,$E198,サマリ_メンバ!$O$7:$O$446,IF(ISBLANK($F198),"*",$F198)))</f>
        <v>0</v>
      </c>
      <c r="L198" s="111">
        <f ca="1">IF($C$2&amp;$D$2="当月MW","-",SUMIFS(INDIRECT($B$2&amp;$C$2&amp;$D$2),INDIRECT(L$5),L$6,サマリ_メンバ!$R$7:$R$446,$E198,サマリ_メンバ!$O$7:$O$446,IF(ISBLANK($F198),"*",$F198)))</f>
        <v>0</v>
      </c>
      <c r="M198" s="111">
        <f ca="1">IF($C$2&amp;$D$2="当月MW","-",SUMIFS(INDIRECT($B$2&amp;$C$2&amp;$D$2),INDIRECT(M$5),M$6,サマリ_メンバ!$R$7:$R$446,$E198,サマリ_メンバ!$O$7:$O$446,IF(ISBLANK($F198),"*",$F198)))</f>
        <v>0</v>
      </c>
      <c r="N198" s="116"/>
      <c r="O198" s="111">
        <f ca="1">IF($C$2&amp;$D$2="当月MW","-",SUMIFS(INDIRECT($B$2&amp;$C$2&amp;$D$2),INDIRECT(O$5),O$6,サマリ_メンバ!$R$7:$R$446,$E198,サマリ_メンバ!$O$7:$O$446,IF(ISBLANK($F198),"*",$F198)))</f>
        <v>0</v>
      </c>
      <c r="P198" s="111">
        <f ca="1">IF($C$2&amp;$D$2="当月MW","-",SUMIFS(INDIRECT($B$2&amp;$C$2&amp;$D$2),INDIRECT(P$5),P$6,サマリ_メンバ!$R$7:$R$446,$E198,サマリ_メンバ!$O$7:$O$446,IF(ISBLANK($F198),"*",$F198)))</f>
        <v>0</v>
      </c>
      <c r="Q198" s="111">
        <f ca="1">IF($C$2&amp;$D$2="当月MW","-",SUMIFS(INDIRECT($B$2&amp;$C$2&amp;$D$2),INDIRECT(Q$5),Q$6,サマリ_メンバ!$R$7:$R$446,$E198,サマリ_メンバ!$O$7:$O$446,IF(ISBLANK($F198),"*",$F198)))</f>
        <v>0</v>
      </c>
      <c r="R198" s="111">
        <f ca="1">IF($C$2&amp;$D$2="当月MW","-",SUMIFS(INDIRECT($B$2&amp;$C$2&amp;$D$2),INDIRECT(R$5),R$6,サマリ_メンバ!$R$7:$R$446,$E198,サマリ_メンバ!$O$7:$O$446,IF(ISBLANK($F198),"*",$F198)))</f>
        <v>0</v>
      </c>
      <c r="S198" s="111">
        <f ca="1">IF($C$2&amp;$D$2="当月MW","-",SUMIFS(INDIRECT($B$2&amp;$C$2&amp;$D$2),INDIRECT(S$5),S$6,サマリ_メンバ!$R$7:$R$446,$E198,サマリ_メンバ!$O$7:$O$446,IF(ISBLANK($F198),"*",$F198)))</f>
        <v>0</v>
      </c>
      <c r="T198" s="111">
        <f ca="1">IF($C$2&amp;$D$2="当月MW","-",SUMIFS(INDIRECT($B$2&amp;$C$2&amp;$D$2),INDIRECT(T$5),T$6,サマリ_メンバ!$R$7:$R$446,$E198,サマリ_メンバ!$O$7:$O$446,IF(ISBLANK($F198),"*",$F198)))</f>
        <v>0</v>
      </c>
      <c r="U198" s="111">
        <f ca="1">IF($C$2&amp;$D$2="当月MW","-",SUMIFS(INDIRECT($B$2&amp;$C$2&amp;$D$2),INDIRECT(U$5),U$6,サマリ_メンバ!$R$7:$R$446,$E198,サマリ_メンバ!$O$7:$O$446,IF(ISBLANK($F198),"*",$F198)))</f>
        <v>0</v>
      </c>
      <c r="V198" s="111">
        <f ca="1">IF($C$2&amp;$D$2="当月MW","-",SUMIFS(INDIRECT($B$2&amp;$C$2&amp;$D$2),INDIRECT(V$5),V$6,サマリ_メンバ!$R$7:$R$446,$E198,サマリ_メンバ!$O$7:$O$446,IF(ISBLANK($F198),"*",$F198)))</f>
        <v>0</v>
      </c>
      <c r="W198" s="111">
        <f ca="1">IF($C$2&amp;$D$2="当月MW","-",SUMIFS(INDIRECT($B$2&amp;$C$2&amp;$D$2),INDIRECT(W$5),W$6,サマリ_メンバ!$R$7:$R$446,$E198,サマリ_メンバ!$O$7:$O$446,IF(ISBLANK($F198),"*",$F198)))</f>
        <v>0</v>
      </c>
      <c r="X198" s="111">
        <f ca="1">IF($C$2&amp;$D$2="当月MW","-",SUMIFS(INDIRECT($B$2&amp;$C$2&amp;$D$2),INDIRECT(X$5),X$6,サマリ_メンバ!$R$7:$R$446,$E198,サマリ_メンバ!$O$7:$O$446,IF(ISBLANK($F198),"*",$F198)))</f>
        <v>0</v>
      </c>
      <c r="Y198" s="111">
        <f ca="1">IF($C$2&amp;$D$2="当月MW","-",SUMIFS(INDIRECT($B$2&amp;$C$2&amp;$D$2),INDIRECT(Y$5),Y$6,サマリ_メンバ!$R$7:$R$446,$E198,サマリ_メンバ!$O$7:$O$446,IF(ISBLANK($F198),"*",$F198)))</f>
        <v>0</v>
      </c>
      <c r="Z198" s="111">
        <f ca="1">IF($C$2&amp;$D$2="当月MW","-",SUMIFS(INDIRECT($B$2&amp;$C$2&amp;$D$2),INDIRECT(Z$5),Z$6,サマリ_メンバ!$R$7:$R$446,$E198,サマリ_メンバ!$O$7:$O$446,IF(ISBLANK($F198),"*",$F198)))</f>
        <v>0</v>
      </c>
      <c r="AA198" s="111">
        <f ca="1">IF($C$2&amp;$D$2="当月MW","-",SUMIFS(INDIRECT($B$2&amp;$C$2&amp;$D$2),INDIRECT(AA$5),AA$6,サマリ_メンバ!$R$7:$R$446,$E198,サマリ_メンバ!$O$7:$O$446,IF(ISBLANK($F198),"*",$F198)))</f>
        <v>0</v>
      </c>
      <c r="AB198" s="116"/>
    </row>
    <row r="199" spans="1:28" outlineLevel="1">
      <c r="E199" s="22" t="s">
        <v>268</v>
      </c>
      <c r="F199" s="131" t="s">
        <v>583</v>
      </c>
      <c r="G199" s="132" t="s">
        <v>608</v>
      </c>
      <c r="H199" s="136">
        <f t="shared" ref="H199:H226" ca="1" si="24">SUM(J199:M199)</f>
        <v>0</v>
      </c>
      <c r="I199" s="116"/>
      <c r="J199" s="111">
        <f ca="1">IF($C$2&amp;$D$2="当月MW","-",SUMIFS(INDIRECT($B$2&amp;$C$2&amp;$D$2),INDIRECT(J$5),J$6,サマリ_メンバ!$R$7:$R$446,$E199,サマリ_メンバ!$O$7:$O$446,IF(ISBLANK($F199),"*",$F199)))</f>
        <v>0</v>
      </c>
      <c r="K199" s="111">
        <f ca="1">IF($C$2&amp;$D$2="当月MW","-",SUMIFS(INDIRECT($B$2&amp;$C$2&amp;$D$2),INDIRECT(K$5),K$6,サマリ_メンバ!$R$7:$R$446,$E199,サマリ_メンバ!$O$7:$O$446,IF(ISBLANK($F199),"*",$F199)))</f>
        <v>0</v>
      </c>
      <c r="L199" s="111">
        <f ca="1">IF($C$2&amp;$D$2="当月MW","-",SUMIFS(INDIRECT($B$2&amp;$C$2&amp;$D$2),INDIRECT(L$5),L$6,サマリ_メンバ!$R$7:$R$446,$E199,サマリ_メンバ!$O$7:$O$446,IF(ISBLANK($F199),"*",$F199)))</f>
        <v>0</v>
      </c>
      <c r="M199" s="111">
        <f ca="1">IF($C$2&amp;$D$2="当月MW","-",SUMIFS(INDIRECT($B$2&amp;$C$2&amp;$D$2),INDIRECT(M$5),M$6,サマリ_メンバ!$R$7:$R$446,$E199,サマリ_メンバ!$O$7:$O$446,IF(ISBLANK($F199),"*",$F199)))</f>
        <v>0</v>
      </c>
      <c r="N199" s="116"/>
      <c r="O199" s="111">
        <f ca="1">IF($C$2&amp;$D$2="当月MW","-",SUMIFS(INDIRECT($B$2&amp;$C$2&amp;$D$2),INDIRECT(O$5),O$6,サマリ_メンバ!$R$7:$R$446,$E199,サマリ_メンバ!$O$7:$O$446,IF(ISBLANK($F199),"*",$F199)))</f>
        <v>0</v>
      </c>
      <c r="P199" s="111">
        <f ca="1">IF($C$2&amp;$D$2="当月MW","-",SUMIFS(INDIRECT($B$2&amp;$C$2&amp;$D$2),INDIRECT(P$5),P$6,サマリ_メンバ!$R$7:$R$446,$E199,サマリ_メンバ!$O$7:$O$446,IF(ISBLANK($F199),"*",$F199)))</f>
        <v>0</v>
      </c>
      <c r="Q199" s="111">
        <f ca="1">IF($C$2&amp;$D$2="当月MW","-",SUMIFS(INDIRECT($B$2&amp;$C$2&amp;$D$2),INDIRECT(Q$5),Q$6,サマリ_メンバ!$R$7:$R$446,$E199,サマリ_メンバ!$O$7:$O$446,IF(ISBLANK($F199),"*",$F199)))</f>
        <v>0</v>
      </c>
      <c r="R199" s="111">
        <f ca="1">IF($C$2&amp;$D$2="当月MW","-",SUMIFS(INDIRECT($B$2&amp;$C$2&amp;$D$2),INDIRECT(R$5),R$6,サマリ_メンバ!$R$7:$R$446,$E199,サマリ_メンバ!$O$7:$O$446,IF(ISBLANK($F199),"*",$F199)))</f>
        <v>0</v>
      </c>
      <c r="S199" s="111">
        <f ca="1">IF($C$2&amp;$D$2="当月MW","-",SUMIFS(INDIRECT($B$2&amp;$C$2&amp;$D$2),INDIRECT(S$5),S$6,サマリ_メンバ!$R$7:$R$446,$E199,サマリ_メンバ!$O$7:$O$446,IF(ISBLANK($F199),"*",$F199)))</f>
        <v>0</v>
      </c>
      <c r="T199" s="111">
        <f ca="1">IF($C$2&amp;$D$2="当月MW","-",SUMIFS(INDIRECT($B$2&amp;$C$2&amp;$D$2),INDIRECT(T$5),T$6,サマリ_メンバ!$R$7:$R$446,$E199,サマリ_メンバ!$O$7:$O$446,IF(ISBLANK($F199),"*",$F199)))</f>
        <v>0</v>
      </c>
      <c r="U199" s="111">
        <f ca="1">IF($C$2&amp;$D$2="当月MW","-",SUMIFS(INDIRECT($B$2&amp;$C$2&amp;$D$2),INDIRECT(U$5),U$6,サマリ_メンバ!$R$7:$R$446,$E199,サマリ_メンバ!$O$7:$O$446,IF(ISBLANK($F199),"*",$F199)))</f>
        <v>0</v>
      </c>
      <c r="V199" s="111">
        <f ca="1">IF($C$2&amp;$D$2="当月MW","-",SUMIFS(INDIRECT($B$2&amp;$C$2&amp;$D$2),INDIRECT(V$5),V$6,サマリ_メンバ!$R$7:$R$446,$E199,サマリ_メンバ!$O$7:$O$446,IF(ISBLANK($F199),"*",$F199)))</f>
        <v>0</v>
      </c>
      <c r="W199" s="111">
        <f ca="1">IF($C$2&amp;$D$2="当月MW","-",SUMIFS(INDIRECT($B$2&amp;$C$2&amp;$D$2),INDIRECT(W$5),W$6,サマリ_メンバ!$R$7:$R$446,$E199,サマリ_メンバ!$O$7:$O$446,IF(ISBLANK($F199),"*",$F199)))</f>
        <v>0</v>
      </c>
      <c r="X199" s="111">
        <f ca="1">IF($C$2&amp;$D$2="当月MW","-",SUMIFS(INDIRECT($B$2&amp;$C$2&amp;$D$2),INDIRECT(X$5),X$6,サマリ_メンバ!$R$7:$R$446,$E199,サマリ_メンバ!$O$7:$O$446,IF(ISBLANK($F199),"*",$F199)))</f>
        <v>0</v>
      </c>
      <c r="Y199" s="111">
        <f ca="1">IF($C$2&amp;$D$2="当月MW","-",SUMIFS(INDIRECT($B$2&amp;$C$2&amp;$D$2),INDIRECT(Y$5),Y$6,サマリ_メンバ!$R$7:$R$446,$E199,サマリ_メンバ!$O$7:$O$446,IF(ISBLANK($F199),"*",$F199)))</f>
        <v>0</v>
      </c>
      <c r="Z199" s="111">
        <f ca="1">IF($C$2&amp;$D$2="当月MW","-",SUMIFS(INDIRECT($B$2&amp;$C$2&amp;$D$2),INDIRECT(Z$5),Z$6,サマリ_メンバ!$R$7:$R$446,$E199,サマリ_メンバ!$O$7:$O$446,IF(ISBLANK($F199),"*",$F199)))</f>
        <v>0</v>
      </c>
      <c r="AA199" s="111">
        <f ca="1">IF($C$2&amp;$D$2="当月MW","-",SUMIFS(INDIRECT($B$2&amp;$C$2&amp;$D$2),INDIRECT(AA$5),AA$6,サマリ_メンバ!$R$7:$R$446,$E199,サマリ_メンバ!$O$7:$O$446,IF(ISBLANK($F199),"*",$F199)))</f>
        <v>0</v>
      </c>
      <c r="AB199" s="116"/>
    </row>
    <row r="200" spans="1:28" s="331" customFormat="1" outlineLevel="1">
      <c r="A200" s="277"/>
      <c r="B200" s="277"/>
      <c r="E200" s="22" t="s">
        <v>261</v>
      </c>
      <c r="F200" s="337" t="s">
        <v>624</v>
      </c>
      <c r="G200" s="132" t="s">
        <v>638</v>
      </c>
      <c r="H200" s="136">
        <f t="shared" ref="H200:H208" ca="1" si="25">SUM(J200:M200)</f>
        <v>0</v>
      </c>
      <c r="I200" s="116"/>
      <c r="J200" s="111">
        <f ca="1">IF($C$2&amp;$D$2="当月MW","-",SUMIFS(INDIRECT($B$2&amp;$C$2&amp;$D$2),INDIRECT(J$5),J$6,サマリ_メンバ!$R$7:$R$446,$E200,サマリ_メンバ!$O$7:$O$446,IF(ISBLANK($F200),"*",$F200)))</f>
        <v>0</v>
      </c>
      <c r="K200" s="111">
        <f ca="1">IF($C$2&amp;$D$2="当月MW","-",SUMIFS(INDIRECT($B$2&amp;$C$2&amp;$D$2),INDIRECT(K$5),K$6,サマリ_メンバ!$R$7:$R$446,$E200,サマリ_メンバ!$O$7:$O$446,IF(ISBLANK($F200),"*",$F200)))</f>
        <v>0</v>
      </c>
      <c r="L200" s="111">
        <f ca="1">IF($C$2&amp;$D$2="当月MW","-",SUMIFS(INDIRECT($B$2&amp;$C$2&amp;$D$2),INDIRECT(L$5),L$6,サマリ_メンバ!$R$7:$R$446,$E200,サマリ_メンバ!$O$7:$O$446,IF(ISBLANK($F200),"*",$F200)))</f>
        <v>0</v>
      </c>
      <c r="M200" s="111">
        <f ca="1">IF($C$2&amp;$D$2="当月MW","-",SUMIFS(INDIRECT($B$2&amp;$C$2&amp;$D$2),INDIRECT(M$5),M$6,サマリ_メンバ!$R$7:$R$446,$E200,サマリ_メンバ!$O$7:$O$446,IF(ISBLANK($F200),"*",$F200)))</f>
        <v>0</v>
      </c>
      <c r="N200" s="116"/>
      <c r="O200" s="111">
        <f ca="1">IF($C$2&amp;$D$2="当月MW","-",SUMIFS(INDIRECT($B$2&amp;$C$2&amp;$D$2),INDIRECT(O$5),O$6,サマリ_メンバ!$R$7:$R$446,$E200,サマリ_メンバ!$O$7:$O$446,IF(ISBLANK($F200),"*",$F200)))</f>
        <v>0</v>
      </c>
      <c r="P200" s="111">
        <f ca="1">IF($C$2&amp;$D$2="当月MW","-",SUMIFS(INDIRECT($B$2&amp;$C$2&amp;$D$2),INDIRECT(P$5),P$6,サマリ_メンバ!$R$7:$R$446,$E200,サマリ_メンバ!$O$7:$O$446,IF(ISBLANK($F200),"*",$F200)))</f>
        <v>0</v>
      </c>
      <c r="Q200" s="111">
        <f ca="1">IF($C$2&amp;$D$2="当月MW","-",SUMIFS(INDIRECT($B$2&amp;$C$2&amp;$D$2),INDIRECT(Q$5),Q$6,サマリ_メンバ!$R$7:$R$446,$E200,サマリ_メンバ!$O$7:$O$446,IF(ISBLANK($F200),"*",$F200)))</f>
        <v>0</v>
      </c>
      <c r="R200" s="111">
        <f ca="1">IF($C$2&amp;$D$2="当月MW","-",SUMIFS(INDIRECT($B$2&amp;$C$2&amp;$D$2),INDIRECT(R$5),R$6,サマリ_メンバ!$R$7:$R$446,$E200,サマリ_メンバ!$O$7:$O$446,IF(ISBLANK($F200),"*",$F200)))</f>
        <v>0</v>
      </c>
      <c r="S200" s="111">
        <f ca="1">IF($C$2&amp;$D$2="当月MW","-",SUMIFS(INDIRECT($B$2&amp;$C$2&amp;$D$2),INDIRECT(S$5),S$6,サマリ_メンバ!$R$7:$R$446,$E200,サマリ_メンバ!$O$7:$O$446,IF(ISBLANK($F200),"*",$F200)))</f>
        <v>0</v>
      </c>
      <c r="T200" s="111">
        <f ca="1">IF($C$2&amp;$D$2="当月MW","-",SUMIFS(INDIRECT($B$2&amp;$C$2&amp;$D$2),INDIRECT(T$5),T$6,サマリ_メンバ!$R$7:$R$446,$E200,サマリ_メンバ!$O$7:$O$446,IF(ISBLANK($F200),"*",$F200)))</f>
        <v>0</v>
      </c>
      <c r="U200" s="111">
        <f ca="1">IF($C$2&amp;$D$2="当月MW","-",SUMIFS(INDIRECT($B$2&amp;$C$2&amp;$D$2),INDIRECT(U$5),U$6,サマリ_メンバ!$R$7:$R$446,$E200,サマリ_メンバ!$O$7:$O$446,IF(ISBLANK($F200),"*",$F200)))</f>
        <v>0</v>
      </c>
      <c r="V200" s="111">
        <f ca="1">IF($C$2&amp;$D$2="当月MW","-",SUMIFS(INDIRECT($B$2&amp;$C$2&amp;$D$2),INDIRECT(V$5),V$6,サマリ_メンバ!$R$7:$R$446,$E200,サマリ_メンバ!$O$7:$O$446,IF(ISBLANK($F200),"*",$F200)))</f>
        <v>0</v>
      </c>
      <c r="W200" s="111">
        <f ca="1">IF($C$2&amp;$D$2="当月MW","-",SUMIFS(INDIRECT($B$2&amp;$C$2&amp;$D$2),INDIRECT(W$5),W$6,サマリ_メンバ!$R$7:$R$446,$E200,サマリ_メンバ!$O$7:$O$446,IF(ISBLANK($F200),"*",$F200)))</f>
        <v>0</v>
      </c>
      <c r="X200" s="111">
        <f ca="1">IF($C$2&amp;$D$2="当月MW","-",SUMIFS(INDIRECT($B$2&amp;$C$2&amp;$D$2),INDIRECT(X$5),X$6,サマリ_メンバ!$R$7:$R$446,$E200,サマリ_メンバ!$O$7:$O$446,IF(ISBLANK($F200),"*",$F200)))</f>
        <v>0</v>
      </c>
      <c r="Y200" s="111">
        <f ca="1">IF($C$2&amp;$D$2="当月MW","-",SUMIFS(INDIRECT($B$2&amp;$C$2&amp;$D$2),INDIRECT(Y$5),Y$6,サマリ_メンバ!$R$7:$R$446,$E200,サマリ_メンバ!$O$7:$O$446,IF(ISBLANK($F200),"*",$F200)))</f>
        <v>0</v>
      </c>
      <c r="Z200" s="111">
        <f ca="1">IF($C$2&amp;$D$2="当月MW","-",SUMIFS(INDIRECT($B$2&amp;$C$2&amp;$D$2),INDIRECT(Z$5),Z$6,サマリ_メンバ!$R$7:$R$446,$E200,サマリ_メンバ!$O$7:$O$446,IF(ISBLANK($F200),"*",$F200)))</f>
        <v>0</v>
      </c>
      <c r="AA200" s="111">
        <f ca="1">IF($C$2&amp;$D$2="当月MW","-",SUMIFS(INDIRECT($B$2&amp;$C$2&amp;$D$2),INDIRECT(AA$5),AA$6,サマリ_メンバ!$R$7:$R$446,$E200,サマリ_メンバ!$O$7:$O$446,IF(ISBLANK($F200),"*",$F200)))</f>
        <v>0</v>
      </c>
      <c r="AB200" s="116"/>
    </row>
    <row r="201" spans="1:28" s="331" customFormat="1" outlineLevel="1">
      <c r="A201" s="277"/>
      <c r="B201" s="277"/>
      <c r="E201" s="22" t="s">
        <v>262</v>
      </c>
      <c r="F201" s="337" t="s">
        <v>624</v>
      </c>
      <c r="G201" s="132" t="s">
        <v>638</v>
      </c>
      <c r="H201" s="136">
        <f t="shared" ca="1" si="25"/>
        <v>0</v>
      </c>
      <c r="I201" s="116"/>
      <c r="J201" s="111">
        <f ca="1">IF($C$2&amp;$D$2="当月MW","-",SUMIFS(INDIRECT($B$2&amp;$C$2&amp;$D$2),INDIRECT(J$5),J$6,サマリ_メンバ!$R$7:$R$446,$E201,サマリ_メンバ!$O$7:$O$446,IF(ISBLANK($F201),"*",$F201)))</f>
        <v>0</v>
      </c>
      <c r="K201" s="111">
        <f ca="1">IF($C$2&amp;$D$2="当月MW","-",SUMIFS(INDIRECT($B$2&amp;$C$2&amp;$D$2),INDIRECT(K$5),K$6,サマリ_メンバ!$R$7:$R$446,$E201,サマリ_メンバ!$O$7:$O$446,IF(ISBLANK($F201),"*",$F201)))</f>
        <v>0</v>
      </c>
      <c r="L201" s="111">
        <f ca="1">IF($C$2&amp;$D$2="当月MW","-",SUMIFS(INDIRECT($B$2&amp;$C$2&amp;$D$2),INDIRECT(L$5),L$6,サマリ_メンバ!$R$7:$R$446,$E201,サマリ_メンバ!$O$7:$O$446,IF(ISBLANK($F201),"*",$F201)))</f>
        <v>0</v>
      </c>
      <c r="M201" s="111">
        <f ca="1">IF($C$2&amp;$D$2="当月MW","-",SUMIFS(INDIRECT($B$2&amp;$C$2&amp;$D$2),INDIRECT(M$5),M$6,サマリ_メンバ!$R$7:$R$446,$E201,サマリ_メンバ!$O$7:$O$446,IF(ISBLANK($F201),"*",$F201)))</f>
        <v>0</v>
      </c>
      <c r="N201" s="116"/>
      <c r="O201" s="111">
        <f ca="1">IF($C$2&amp;$D$2="当月MW","-",SUMIFS(INDIRECT($B$2&amp;$C$2&amp;$D$2),INDIRECT(O$5),O$6,サマリ_メンバ!$R$7:$R$446,$E201,サマリ_メンバ!$O$7:$O$446,IF(ISBLANK($F201),"*",$F201)))</f>
        <v>0</v>
      </c>
      <c r="P201" s="111">
        <f ca="1">IF($C$2&amp;$D$2="当月MW","-",SUMIFS(INDIRECT($B$2&amp;$C$2&amp;$D$2),INDIRECT(P$5),P$6,サマリ_メンバ!$R$7:$R$446,$E201,サマリ_メンバ!$O$7:$O$446,IF(ISBLANK($F201),"*",$F201)))</f>
        <v>0</v>
      </c>
      <c r="Q201" s="111">
        <f ca="1">IF($C$2&amp;$D$2="当月MW","-",SUMIFS(INDIRECT($B$2&amp;$C$2&amp;$D$2),INDIRECT(Q$5),Q$6,サマリ_メンバ!$R$7:$R$446,$E201,サマリ_メンバ!$O$7:$O$446,IF(ISBLANK($F201),"*",$F201)))</f>
        <v>0</v>
      </c>
      <c r="R201" s="111">
        <f ca="1">IF($C$2&amp;$D$2="当月MW","-",SUMIFS(INDIRECT($B$2&amp;$C$2&amp;$D$2),INDIRECT(R$5),R$6,サマリ_メンバ!$R$7:$R$446,$E201,サマリ_メンバ!$O$7:$O$446,IF(ISBLANK($F201),"*",$F201)))</f>
        <v>0</v>
      </c>
      <c r="S201" s="111">
        <f ca="1">IF($C$2&amp;$D$2="当月MW","-",SUMIFS(INDIRECT($B$2&amp;$C$2&amp;$D$2),INDIRECT(S$5),S$6,サマリ_メンバ!$R$7:$R$446,$E201,サマリ_メンバ!$O$7:$O$446,IF(ISBLANK($F201),"*",$F201)))</f>
        <v>0</v>
      </c>
      <c r="T201" s="111">
        <f ca="1">IF($C$2&amp;$D$2="当月MW","-",SUMIFS(INDIRECT($B$2&amp;$C$2&amp;$D$2),INDIRECT(T$5),T$6,サマリ_メンバ!$R$7:$R$446,$E201,サマリ_メンバ!$O$7:$O$446,IF(ISBLANK($F201),"*",$F201)))</f>
        <v>0</v>
      </c>
      <c r="U201" s="111">
        <f ca="1">IF($C$2&amp;$D$2="当月MW","-",SUMIFS(INDIRECT($B$2&amp;$C$2&amp;$D$2),INDIRECT(U$5),U$6,サマリ_メンバ!$R$7:$R$446,$E201,サマリ_メンバ!$O$7:$O$446,IF(ISBLANK($F201),"*",$F201)))</f>
        <v>0</v>
      </c>
      <c r="V201" s="111">
        <f ca="1">IF($C$2&amp;$D$2="当月MW","-",SUMIFS(INDIRECT($B$2&amp;$C$2&amp;$D$2),INDIRECT(V$5),V$6,サマリ_メンバ!$R$7:$R$446,$E201,サマリ_メンバ!$O$7:$O$446,IF(ISBLANK($F201),"*",$F201)))</f>
        <v>0</v>
      </c>
      <c r="W201" s="111">
        <f ca="1">IF($C$2&amp;$D$2="当月MW","-",SUMIFS(INDIRECT($B$2&amp;$C$2&amp;$D$2),INDIRECT(W$5),W$6,サマリ_メンバ!$R$7:$R$446,$E201,サマリ_メンバ!$O$7:$O$446,IF(ISBLANK($F201),"*",$F201)))</f>
        <v>0</v>
      </c>
      <c r="X201" s="111">
        <f ca="1">IF($C$2&amp;$D$2="当月MW","-",SUMIFS(INDIRECT($B$2&amp;$C$2&amp;$D$2),INDIRECT(X$5),X$6,サマリ_メンバ!$R$7:$R$446,$E201,サマリ_メンバ!$O$7:$O$446,IF(ISBLANK($F201),"*",$F201)))</f>
        <v>0</v>
      </c>
      <c r="Y201" s="111">
        <f ca="1">IF($C$2&amp;$D$2="当月MW","-",SUMIFS(INDIRECT($B$2&amp;$C$2&amp;$D$2),INDIRECT(Y$5),Y$6,サマリ_メンバ!$R$7:$R$446,$E201,サマリ_メンバ!$O$7:$O$446,IF(ISBLANK($F201),"*",$F201)))</f>
        <v>0</v>
      </c>
      <c r="Z201" s="111">
        <f ca="1">IF($C$2&amp;$D$2="当月MW","-",SUMIFS(INDIRECT($B$2&amp;$C$2&amp;$D$2),INDIRECT(Z$5),Z$6,サマリ_メンバ!$R$7:$R$446,$E201,サマリ_メンバ!$O$7:$O$446,IF(ISBLANK($F201),"*",$F201)))</f>
        <v>0</v>
      </c>
      <c r="AA201" s="111">
        <f ca="1">IF($C$2&amp;$D$2="当月MW","-",SUMIFS(INDIRECT($B$2&amp;$C$2&amp;$D$2),INDIRECT(AA$5),AA$6,サマリ_メンバ!$R$7:$R$446,$E201,サマリ_メンバ!$O$7:$O$446,IF(ISBLANK($F201),"*",$F201)))</f>
        <v>0</v>
      </c>
      <c r="AB201" s="116"/>
    </row>
    <row r="202" spans="1:28" s="331" customFormat="1" outlineLevel="1">
      <c r="A202" s="277"/>
      <c r="B202" s="277"/>
      <c r="E202" s="22" t="s">
        <v>263</v>
      </c>
      <c r="F202" s="337" t="s">
        <v>624</v>
      </c>
      <c r="G202" s="132" t="s">
        <v>638</v>
      </c>
      <c r="H202" s="136">
        <f t="shared" ca="1" si="25"/>
        <v>0</v>
      </c>
      <c r="I202" s="116"/>
      <c r="J202" s="111">
        <f ca="1">IF($C$2&amp;$D$2="当月MW","-",SUMIFS(INDIRECT($B$2&amp;$C$2&amp;$D$2),INDIRECT(J$5),J$6,サマリ_メンバ!$R$7:$R$446,$E202,サマリ_メンバ!$O$7:$O$446,IF(ISBLANK($F202),"*",$F202)))</f>
        <v>0</v>
      </c>
      <c r="K202" s="111">
        <f ca="1">IF($C$2&amp;$D$2="当月MW","-",SUMIFS(INDIRECT($B$2&amp;$C$2&amp;$D$2),INDIRECT(K$5),K$6,サマリ_メンバ!$R$7:$R$446,$E202,サマリ_メンバ!$O$7:$O$446,IF(ISBLANK($F202),"*",$F202)))</f>
        <v>0</v>
      </c>
      <c r="L202" s="111">
        <f ca="1">IF($C$2&amp;$D$2="当月MW","-",SUMIFS(INDIRECT($B$2&amp;$C$2&amp;$D$2),INDIRECT(L$5),L$6,サマリ_メンバ!$R$7:$R$446,$E202,サマリ_メンバ!$O$7:$O$446,IF(ISBLANK($F202),"*",$F202)))</f>
        <v>0</v>
      </c>
      <c r="M202" s="111">
        <f ca="1">IF($C$2&amp;$D$2="当月MW","-",SUMIFS(INDIRECT($B$2&amp;$C$2&amp;$D$2),INDIRECT(M$5),M$6,サマリ_メンバ!$R$7:$R$446,$E202,サマリ_メンバ!$O$7:$O$446,IF(ISBLANK($F202),"*",$F202)))</f>
        <v>0</v>
      </c>
      <c r="N202" s="116"/>
      <c r="O202" s="111">
        <f ca="1">IF($C$2&amp;$D$2="当月MW","-",SUMIFS(INDIRECT($B$2&amp;$C$2&amp;$D$2),INDIRECT(O$5),O$6,サマリ_メンバ!$R$7:$R$446,$E202,サマリ_メンバ!$O$7:$O$446,IF(ISBLANK($F202),"*",$F202)))</f>
        <v>0</v>
      </c>
      <c r="P202" s="111">
        <f ca="1">IF($C$2&amp;$D$2="当月MW","-",SUMIFS(INDIRECT($B$2&amp;$C$2&amp;$D$2),INDIRECT(P$5),P$6,サマリ_メンバ!$R$7:$R$446,$E202,サマリ_メンバ!$O$7:$O$446,IF(ISBLANK($F202),"*",$F202)))</f>
        <v>0</v>
      </c>
      <c r="Q202" s="111">
        <f ca="1">IF($C$2&amp;$D$2="当月MW","-",SUMIFS(INDIRECT($B$2&amp;$C$2&amp;$D$2),INDIRECT(Q$5),Q$6,サマリ_メンバ!$R$7:$R$446,$E202,サマリ_メンバ!$O$7:$O$446,IF(ISBLANK($F202),"*",$F202)))</f>
        <v>0</v>
      </c>
      <c r="R202" s="111">
        <f ca="1">IF($C$2&amp;$D$2="当月MW","-",SUMIFS(INDIRECT($B$2&amp;$C$2&amp;$D$2),INDIRECT(R$5),R$6,サマリ_メンバ!$R$7:$R$446,$E202,サマリ_メンバ!$O$7:$O$446,IF(ISBLANK($F202),"*",$F202)))</f>
        <v>0</v>
      </c>
      <c r="S202" s="111">
        <f ca="1">IF($C$2&amp;$D$2="当月MW","-",SUMIFS(INDIRECT($B$2&amp;$C$2&amp;$D$2),INDIRECT(S$5),S$6,サマリ_メンバ!$R$7:$R$446,$E202,サマリ_メンバ!$O$7:$O$446,IF(ISBLANK($F202),"*",$F202)))</f>
        <v>0</v>
      </c>
      <c r="T202" s="111">
        <f ca="1">IF($C$2&amp;$D$2="当月MW","-",SUMIFS(INDIRECT($B$2&amp;$C$2&amp;$D$2),INDIRECT(T$5),T$6,サマリ_メンバ!$R$7:$R$446,$E202,サマリ_メンバ!$O$7:$O$446,IF(ISBLANK($F202),"*",$F202)))</f>
        <v>0</v>
      </c>
      <c r="U202" s="111">
        <f ca="1">IF($C$2&amp;$D$2="当月MW","-",SUMIFS(INDIRECT($B$2&amp;$C$2&amp;$D$2),INDIRECT(U$5),U$6,サマリ_メンバ!$R$7:$R$446,$E202,サマリ_メンバ!$O$7:$O$446,IF(ISBLANK($F202),"*",$F202)))</f>
        <v>0</v>
      </c>
      <c r="V202" s="111">
        <f ca="1">IF($C$2&amp;$D$2="当月MW","-",SUMIFS(INDIRECT($B$2&amp;$C$2&amp;$D$2),INDIRECT(V$5),V$6,サマリ_メンバ!$R$7:$R$446,$E202,サマリ_メンバ!$O$7:$O$446,IF(ISBLANK($F202),"*",$F202)))</f>
        <v>0</v>
      </c>
      <c r="W202" s="111">
        <f ca="1">IF($C$2&amp;$D$2="当月MW","-",SUMIFS(INDIRECT($B$2&amp;$C$2&amp;$D$2),INDIRECT(W$5),W$6,サマリ_メンバ!$R$7:$R$446,$E202,サマリ_メンバ!$O$7:$O$446,IF(ISBLANK($F202),"*",$F202)))</f>
        <v>0</v>
      </c>
      <c r="X202" s="111">
        <f ca="1">IF($C$2&amp;$D$2="当月MW","-",SUMIFS(INDIRECT($B$2&amp;$C$2&amp;$D$2),INDIRECT(X$5),X$6,サマリ_メンバ!$R$7:$R$446,$E202,サマリ_メンバ!$O$7:$O$446,IF(ISBLANK($F202),"*",$F202)))</f>
        <v>0</v>
      </c>
      <c r="Y202" s="111">
        <f ca="1">IF($C$2&amp;$D$2="当月MW","-",SUMIFS(INDIRECT($B$2&amp;$C$2&amp;$D$2),INDIRECT(Y$5),Y$6,サマリ_メンバ!$R$7:$R$446,$E202,サマリ_メンバ!$O$7:$O$446,IF(ISBLANK($F202),"*",$F202)))</f>
        <v>0</v>
      </c>
      <c r="Z202" s="111">
        <f ca="1">IF($C$2&amp;$D$2="当月MW","-",SUMIFS(INDIRECT($B$2&amp;$C$2&amp;$D$2),INDIRECT(Z$5),Z$6,サマリ_メンバ!$R$7:$R$446,$E202,サマリ_メンバ!$O$7:$O$446,IF(ISBLANK($F202),"*",$F202)))</f>
        <v>0</v>
      </c>
      <c r="AA202" s="111">
        <f ca="1">IF($C$2&amp;$D$2="当月MW","-",SUMIFS(INDIRECT($B$2&amp;$C$2&amp;$D$2),INDIRECT(AA$5),AA$6,サマリ_メンバ!$R$7:$R$446,$E202,サマリ_メンバ!$O$7:$O$446,IF(ISBLANK($F202),"*",$F202)))</f>
        <v>0</v>
      </c>
      <c r="AB202" s="116"/>
    </row>
    <row r="203" spans="1:28" s="331" customFormat="1" outlineLevel="1">
      <c r="A203" s="277"/>
      <c r="B203" s="277"/>
      <c r="E203" s="22" t="s">
        <v>264</v>
      </c>
      <c r="F203" s="337" t="s">
        <v>624</v>
      </c>
      <c r="G203" s="132" t="s">
        <v>638</v>
      </c>
      <c r="H203" s="136">
        <f t="shared" ca="1" si="25"/>
        <v>0</v>
      </c>
      <c r="I203" s="116"/>
      <c r="J203" s="111">
        <f ca="1">IF($C$2&amp;$D$2="当月MW","-",SUMIFS(INDIRECT($B$2&amp;$C$2&amp;$D$2),INDIRECT(J$5),J$6,サマリ_メンバ!$R$7:$R$446,$E203,サマリ_メンバ!$O$7:$O$446,IF(ISBLANK($F203),"*",$F203)))</f>
        <v>0</v>
      </c>
      <c r="K203" s="111">
        <f ca="1">IF($C$2&amp;$D$2="当月MW","-",SUMIFS(INDIRECT($B$2&amp;$C$2&amp;$D$2),INDIRECT(K$5),K$6,サマリ_メンバ!$R$7:$R$446,$E203,サマリ_メンバ!$O$7:$O$446,IF(ISBLANK($F203),"*",$F203)))</f>
        <v>0</v>
      </c>
      <c r="L203" s="111">
        <f ca="1">IF($C$2&amp;$D$2="当月MW","-",SUMIFS(INDIRECT($B$2&amp;$C$2&amp;$D$2),INDIRECT(L$5),L$6,サマリ_メンバ!$R$7:$R$446,$E203,サマリ_メンバ!$O$7:$O$446,IF(ISBLANK($F203),"*",$F203)))</f>
        <v>0</v>
      </c>
      <c r="M203" s="111">
        <f ca="1">IF($C$2&amp;$D$2="当月MW","-",SUMIFS(INDIRECT($B$2&amp;$C$2&amp;$D$2),INDIRECT(M$5),M$6,サマリ_メンバ!$R$7:$R$446,$E203,サマリ_メンバ!$O$7:$O$446,IF(ISBLANK($F203),"*",$F203)))</f>
        <v>0</v>
      </c>
      <c r="N203" s="116"/>
      <c r="O203" s="111">
        <f ca="1">IF($C$2&amp;$D$2="当月MW","-",SUMIFS(INDIRECT($B$2&amp;$C$2&amp;$D$2),INDIRECT(O$5),O$6,サマリ_メンバ!$R$7:$R$446,$E203,サマリ_メンバ!$O$7:$O$446,IF(ISBLANK($F203),"*",$F203)))</f>
        <v>0</v>
      </c>
      <c r="P203" s="111">
        <f ca="1">IF($C$2&amp;$D$2="当月MW","-",SUMIFS(INDIRECT($B$2&amp;$C$2&amp;$D$2),INDIRECT(P$5),P$6,サマリ_メンバ!$R$7:$R$446,$E203,サマリ_メンバ!$O$7:$O$446,IF(ISBLANK($F203),"*",$F203)))</f>
        <v>0</v>
      </c>
      <c r="Q203" s="111">
        <f ca="1">IF($C$2&amp;$D$2="当月MW","-",SUMIFS(INDIRECT($B$2&amp;$C$2&amp;$D$2),INDIRECT(Q$5),Q$6,サマリ_メンバ!$R$7:$R$446,$E203,サマリ_メンバ!$O$7:$O$446,IF(ISBLANK($F203),"*",$F203)))</f>
        <v>0</v>
      </c>
      <c r="R203" s="111">
        <f ca="1">IF($C$2&amp;$D$2="当月MW","-",SUMIFS(INDIRECT($B$2&amp;$C$2&amp;$D$2),INDIRECT(R$5),R$6,サマリ_メンバ!$R$7:$R$446,$E203,サマリ_メンバ!$O$7:$O$446,IF(ISBLANK($F203),"*",$F203)))</f>
        <v>0</v>
      </c>
      <c r="S203" s="111">
        <f ca="1">IF($C$2&amp;$D$2="当月MW","-",SUMIFS(INDIRECT($B$2&amp;$C$2&amp;$D$2),INDIRECT(S$5),S$6,サマリ_メンバ!$R$7:$R$446,$E203,サマリ_メンバ!$O$7:$O$446,IF(ISBLANK($F203),"*",$F203)))</f>
        <v>0</v>
      </c>
      <c r="T203" s="111">
        <f ca="1">IF($C$2&amp;$D$2="当月MW","-",SUMIFS(INDIRECT($B$2&amp;$C$2&amp;$D$2),INDIRECT(T$5),T$6,サマリ_メンバ!$R$7:$R$446,$E203,サマリ_メンバ!$O$7:$O$446,IF(ISBLANK($F203),"*",$F203)))</f>
        <v>0</v>
      </c>
      <c r="U203" s="111">
        <f ca="1">IF($C$2&amp;$D$2="当月MW","-",SUMIFS(INDIRECT($B$2&amp;$C$2&amp;$D$2),INDIRECT(U$5),U$6,サマリ_メンバ!$R$7:$R$446,$E203,サマリ_メンバ!$O$7:$O$446,IF(ISBLANK($F203),"*",$F203)))</f>
        <v>0</v>
      </c>
      <c r="V203" s="111">
        <f ca="1">IF($C$2&amp;$D$2="当月MW","-",SUMIFS(INDIRECT($B$2&amp;$C$2&amp;$D$2),INDIRECT(V$5),V$6,サマリ_メンバ!$R$7:$R$446,$E203,サマリ_メンバ!$O$7:$O$446,IF(ISBLANK($F203),"*",$F203)))</f>
        <v>0</v>
      </c>
      <c r="W203" s="111">
        <f ca="1">IF($C$2&amp;$D$2="当月MW","-",SUMIFS(INDIRECT($B$2&amp;$C$2&amp;$D$2),INDIRECT(W$5),W$6,サマリ_メンバ!$R$7:$R$446,$E203,サマリ_メンバ!$O$7:$O$446,IF(ISBLANK($F203),"*",$F203)))</f>
        <v>0</v>
      </c>
      <c r="X203" s="111">
        <f ca="1">IF($C$2&amp;$D$2="当月MW","-",SUMIFS(INDIRECT($B$2&amp;$C$2&amp;$D$2),INDIRECT(X$5),X$6,サマリ_メンバ!$R$7:$R$446,$E203,サマリ_メンバ!$O$7:$O$446,IF(ISBLANK($F203),"*",$F203)))</f>
        <v>0</v>
      </c>
      <c r="Y203" s="111">
        <f ca="1">IF($C$2&amp;$D$2="当月MW","-",SUMIFS(INDIRECT($B$2&amp;$C$2&amp;$D$2),INDIRECT(Y$5),Y$6,サマリ_メンバ!$R$7:$R$446,$E203,サマリ_メンバ!$O$7:$O$446,IF(ISBLANK($F203),"*",$F203)))</f>
        <v>0</v>
      </c>
      <c r="Z203" s="111">
        <f ca="1">IF($C$2&amp;$D$2="当月MW","-",SUMIFS(INDIRECT($B$2&amp;$C$2&amp;$D$2),INDIRECT(Z$5),Z$6,サマリ_メンバ!$R$7:$R$446,$E203,サマリ_メンバ!$O$7:$O$446,IF(ISBLANK($F203),"*",$F203)))</f>
        <v>0</v>
      </c>
      <c r="AA203" s="111">
        <f ca="1">IF($C$2&amp;$D$2="当月MW","-",SUMIFS(INDIRECT($B$2&amp;$C$2&amp;$D$2),INDIRECT(AA$5),AA$6,サマリ_メンバ!$R$7:$R$446,$E203,サマリ_メンバ!$O$7:$O$446,IF(ISBLANK($F203),"*",$F203)))</f>
        <v>0</v>
      </c>
      <c r="AB203" s="116"/>
    </row>
    <row r="204" spans="1:28" s="331" customFormat="1" outlineLevel="1">
      <c r="A204" s="277"/>
      <c r="B204" s="277"/>
      <c r="E204" s="22" t="s">
        <v>265</v>
      </c>
      <c r="F204" s="337" t="s">
        <v>624</v>
      </c>
      <c r="G204" s="132" t="s">
        <v>473</v>
      </c>
      <c r="H204" s="136">
        <f t="shared" ca="1" si="25"/>
        <v>0</v>
      </c>
      <c r="I204" s="116"/>
      <c r="J204" s="111">
        <f ca="1">IF($C$2&amp;$D$2="当月MW","-",SUMIFS(INDIRECT($B$2&amp;$C$2&amp;$D$2),INDIRECT(J$5),J$6,サマリ_メンバ!$R$7:$R$446,$E204,サマリ_メンバ!$O$7:$O$446,IF(ISBLANK($F204),"*",$F204)))</f>
        <v>0</v>
      </c>
      <c r="K204" s="111">
        <f ca="1">IF($C$2&amp;$D$2="当月MW","-",SUMIFS(INDIRECT($B$2&amp;$C$2&amp;$D$2),INDIRECT(K$5),K$6,サマリ_メンバ!$R$7:$R$446,$E204,サマリ_メンバ!$O$7:$O$446,IF(ISBLANK($F204),"*",$F204)))</f>
        <v>0</v>
      </c>
      <c r="L204" s="111">
        <f ca="1">IF($C$2&amp;$D$2="当月MW","-",SUMIFS(INDIRECT($B$2&amp;$C$2&amp;$D$2),INDIRECT(L$5),L$6,サマリ_メンバ!$R$7:$R$446,$E204,サマリ_メンバ!$O$7:$O$446,IF(ISBLANK($F204),"*",$F204)))</f>
        <v>0</v>
      </c>
      <c r="M204" s="111">
        <f ca="1">IF($C$2&amp;$D$2="当月MW","-",SUMIFS(INDIRECT($B$2&amp;$C$2&amp;$D$2),INDIRECT(M$5),M$6,サマリ_メンバ!$R$7:$R$446,$E204,サマリ_メンバ!$O$7:$O$446,IF(ISBLANK($F204),"*",$F204)))</f>
        <v>0</v>
      </c>
      <c r="N204" s="116"/>
      <c r="O204" s="111">
        <f ca="1">IF($C$2&amp;$D$2="当月MW","-",SUMIFS(INDIRECT($B$2&amp;$C$2&amp;$D$2),INDIRECT(O$5),O$6,サマリ_メンバ!$R$7:$R$446,$E204,サマリ_メンバ!$O$7:$O$446,IF(ISBLANK($F204),"*",$F204)))</f>
        <v>0</v>
      </c>
      <c r="P204" s="111">
        <f ca="1">IF($C$2&amp;$D$2="当月MW","-",SUMIFS(INDIRECT($B$2&amp;$C$2&amp;$D$2),INDIRECT(P$5),P$6,サマリ_メンバ!$R$7:$R$446,$E204,サマリ_メンバ!$O$7:$O$446,IF(ISBLANK($F204),"*",$F204)))</f>
        <v>0</v>
      </c>
      <c r="Q204" s="111">
        <f ca="1">IF($C$2&amp;$D$2="当月MW","-",SUMIFS(INDIRECT($B$2&amp;$C$2&amp;$D$2),INDIRECT(Q$5),Q$6,サマリ_メンバ!$R$7:$R$446,$E204,サマリ_メンバ!$O$7:$O$446,IF(ISBLANK($F204),"*",$F204)))</f>
        <v>0</v>
      </c>
      <c r="R204" s="111">
        <f ca="1">IF($C$2&amp;$D$2="当月MW","-",SUMIFS(INDIRECT($B$2&amp;$C$2&amp;$D$2),INDIRECT(R$5),R$6,サマリ_メンバ!$R$7:$R$446,$E204,サマリ_メンバ!$O$7:$O$446,IF(ISBLANK($F204),"*",$F204)))</f>
        <v>0</v>
      </c>
      <c r="S204" s="111">
        <f ca="1">IF($C$2&amp;$D$2="当月MW","-",SUMIFS(INDIRECT($B$2&amp;$C$2&amp;$D$2),INDIRECT(S$5),S$6,サマリ_メンバ!$R$7:$R$446,$E204,サマリ_メンバ!$O$7:$O$446,IF(ISBLANK($F204),"*",$F204)))</f>
        <v>0</v>
      </c>
      <c r="T204" s="111">
        <f ca="1">IF($C$2&amp;$D$2="当月MW","-",SUMIFS(INDIRECT($B$2&amp;$C$2&amp;$D$2),INDIRECT(T$5),T$6,サマリ_メンバ!$R$7:$R$446,$E204,サマリ_メンバ!$O$7:$O$446,IF(ISBLANK($F204),"*",$F204)))</f>
        <v>0</v>
      </c>
      <c r="U204" s="111">
        <f ca="1">IF($C$2&amp;$D$2="当月MW","-",SUMIFS(INDIRECT($B$2&amp;$C$2&amp;$D$2),INDIRECT(U$5),U$6,サマリ_メンバ!$R$7:$R$446,$E204,サマリ_メンバ!$O$7:$O$446,IF(ISBLANK($F204),"*",$F204)))</f>
        <v>0</v>
      </c>
      <c r="V204" s="111">
        <f ca="1">IF($C$2&amp;$D$2="当月MW","-",SUMIFS(INDIRECT($B$2&amp;$C$2&amp;$D$2),INDIRECT(V$5),V$6,サマリ_メンバ!$R$7:$R$446,$E204,サマリ_メンバ!$O$7:$O$446,IF(ISBLANK($F204),"*",$F204)))</f>
        <v>0</v>
      </c>
      <c r="W204" s="111">
        <f ca="1">IF($C$2&amp;$D$2="当月MW","-",SUMIFS(INDIRECT($B$2&amp;$C$2&amp;$D$2),INDIRECT(W$5),W$6,サマリ_メンバ!$R$7:$R$446,$E204,サマリ_メンバ!$O$7:$O$446,IF(ISBLANK($F204),"*",$F204)))</f>
        <v>0</v>
      </c>
      <c r="X204" s="111">
        <f ca="1">IF($C$2&amp;$D$2="当月MW","-",SUMIFS(INDIRECT($B$2&amp;$C$2&amp;$D$2),INDIRECT(X$5),X$6,サマリ_メンバ!$R$7:$R$446,$E204,サマリ_メンバ!$O$7:$O$446,IF(ISBLANK($F204),"*",$F204)))</f>
        <v>0</v>
      </c>
      <c r="Y204" s="111">
        <f ca="1">IF($C$2&amp;$D$2="当月MW","-",SUMIFS(INDIRECT($B$2&amp;$C$2&amp;$D$2),INDIRECT(Y$5),Y$6,サマリ_メンバ!$R$7:$R$446,$E204,サマリ_メンバ!$O$7:$O$446,IF(ISBLANK($F204),"*",$F204)))</f>
        <v>0</v>
      </c>
      <c r="Z204" s="111">
        <f ca="1">IF($C$2&amp;$D$2="当月MW","-",SUMIFS(INDIRECT($B$2&amp;$C$2&amp;$D$2),INDIRECT(Z$5),Z$6,サマリ_メンバ!$R$7:$R$446,$E204,サマリ_メンバ!$O$7:$O$446,IF(ISBLANK($F204),"*",$F204)))</f>
        <v>0</v>
      </c>
      <c r="AA204" s="111">
        <f ca="1">IF($C$2&amp;$D$2="当月MW","-",SUMIFS(INDIRECT($B$2&amp;$C$2&amp;$D$2),INDIRECT(AA$5),AA$6,サマリ_メンバ!$R$7:$R$446,$E204,サマリ_メンバ!$O$7:$O$446,IF(ISBLANK($F204),"*",$F204)))</f>
        <v>0</v>
      </c>
      <c r="AB204" s="116"/>
    </row>
    <row r="205" spans="1:28" s="331" customFormat="1" outlineLevel="1">
      <c r="A205" s="277"/>
      <c r="B205" s="277"/>
      <c r="E205" s="22" t="s">
        <v>266</v>
      </c>
      <c r="F205" s="337" t="s">
        <v>624</v>
      </c>
      <c r="G205" s="132" t="s">
        <v>638</v>
      </c>
      <c r="H205" s="136">
        <f t="shared" ca="1" si="25"/>
        <v>0</v>
      </c>
      <c r="I205" s="116"/>
      <c r="J205" s="111">
        <f ca="1">IF($C$2&amp;$D$2="当月MW","-",SUMIFS(INDIRECT($B$2&amp;$C$2&amp;$D$2),INDIRECT(J$5),J$6,サマリ_メンバ!$R$7:$R$446,$E205,サマリ_メンバ!$O$7:$O$446,IF(ISBLANK($F205),"*",$F205)))</f>
        <v>0</v>
      </c>
      <c r="K205" s="111">
        <f ca="1">IF($C$2&amp;$D$2="当月MW","-",SUMIFS(INDIRECT($B$2&amp;$C$2&amp;$D$2),INDIRECT(K$5),K$6,サマリ_メンバ!$R$7:$R$446,$E205,サマリ_メンバ!$O$7:$O$446,IF(ISBLANK($F205),"*",$F205)))</f>
        <v>0</v>
      </c>
      <c r="L205" s="111">
        <f ca="1">IF($C$2&amp;$D$2="当月MW","-",SUMIFS(INDIRECT($B$2&amp;$C$2&amp;$D$2),INDIRECT(L$5),L$6,サマリ_メンバ!$R$7:$R$446,$E205,サマリ_メンバ!$O$7:$O$446,IF(ISBLANK($F205),"*",$F205)))</f>
        <v>0</v>
      </c>
      <c r="M205" s="111">
        <f ca="1">IF($C$2&amp;$D$2="当月MW","-",SUMIFS(INDIRECT($B$2&amp;$C$2&amp;$D$2),INDIRECT(M$5),M$6,サマリ_メンバ!$R$7:$R$446,$E205,サマリ_メンバ!$O$7:$O$446,IF(ISBLANK($F205),"*",$F205)))</f>
        <v>0</v>
      </c>
      <c r="N205" s="116"/>
      <c r="O205" s="111">
        <f ca="1">IF($C$2&amp;$D$2="当月MW","-",SUMIFS(INDIRECT($B$2&amp;$C$2&amp;$D$2),INDIRECT(O$5),O$6,サマリ_メンバ!$R$7:$R$446,$E205,サマリ_メンバ!$O$7:$O$446,IF(ISBLANK($F205),"*",$F205)))</f>
        <v>0</v>
      </c>
      <c r="P205" s="111">
        <f ca="1">IF($C$2&amp;$D$2="当月MW","-",SUMIFS(INDIRECT($B$2&amp;$C$2&amp;$D$2),INDIRECT(P$5),P$6,サマリ_メンバ!$R$7:$R$446,$E205,サマリ_メンバ!$O$7:$O$446,IF(ISBLANK($F205),"*",$F205)))</f>
        <v>0</v>
      </c>
      <c r="Q205" s="111">
        <f ca="1">IF($C$2&amp;$D$2="当月MW","-",SUMIFS(INDIRECT($B$2&amp;$C$2&amp;$D$2),INDIRECT(Q$5),Q$6,サマリ_メンバ!$R$7:$R$446,$E205,サマリ_メンバ!$O$7:$O$446,IF(ISBLANK($F205),"*",$F205)))</f>
        <v>0</v>
      </c>
      <c r="R205" s="111">
        <f ca="1">IF($C$2&amp;$D$2="当月MW","-",SUMIFS(INDIRECT($B$2&amp;$C$2&amp;$D$2),INDIRECT(R$5),R$6,サマリ_メンバ!$R$7:$R$446,$E205,サマリ_メンバ!$O$7:$O$446,IF(ISBLANK($F205),"*",$F205)))</f>
        <v>0</v>
      </c>
      <c r="S205" s="111">
        <f ca="1">IF($C$2&amp;$D$2="当月MW","-",SUMIFS(INDIRECT($B$2&amp;$C$2&amp;$D$2),INDIRECT(S$5),S$6,サマリ_メンバ!$R$7:$R$446,$E205,サマリ_メンバ!$O$7:$O$446,IF(ISBLANK($F205),"*",$F205)))</f>
        <v>0</v>
      </c>
      <c r="T205" s="111">
        <f ca="1">IF($C$2&amp;$D$2="当月MW","-",SUMIFS(INDIRECT($B$2&amp;$C$2&amp;$D$2),INDIRECT(T$5),T$6,サマリ_メンバ!$R$7:$R$446,$E205,サマリ_メンバ!$O$7:$O$446,IF(ISBLANK($F205),"*",$F205)))</f>
        <v>0</v>
      </c>
      <c r="U205" s="111">
        <f ca="1">IF($C$2&amp;$D$2="当月MW","-",SUMIFS(INDIRECT($B$2&amp;$C$2&amp;$D$2),INDIRECT(U$5),U$6,サマリ_メンバ!$R$7:$R$446,$E205,サマリ_メンバ!$O$7:$O$446,IF(ISBLANK($F205),"*",$F205)))</f>
        <v>0</v>
      </c>
      <c r="V205" s="111">
        <f ca="1">IF($C$2&amp;$D$2="当月MW","-",SUMIFS(INDIRECT($B$2&amp;$C$2&amp;$D$2),INDIRECT(V$5),V$6,サマリ_メンバ!$R$7:$R$446,$E205,サマリ_メンバ!$O$7:$O$446,IF(ISBLANK($F205),"*",$F205)))</f>
        <v>0</v>
      </c>
      <c r="W205" s="111">
        <f ca="1">IF($C$2&amp;$D$2="当月MW","-",SUMIFS(INDIRECT($B$2&amp;$C$2&amp;$D$2),INDIRECT(W$5),W$6,サマリ_メンバ!$R$7:$R$446,$E205,サマリ_メンバ!$O$7:$O$446,IF(ISBLANK($F205),"*",$F205)))</f>
        <v>0</v>
      </c>
      <c r="X205" s="111">
        <f ca="1">IF($C$2&amp;$D$2="当月MW","-",SUMIFS(INDIRECT($B$2&amp;$C$2&amp;$D$2),INDIRECT(X$5),X$6,サマリ_メンバ!$R$7:$R$446,$E205,サマリ_メンバ!$O$7:$O$446,IF(ISBLANK($F205),"*",$F205)))</f>
        <v>0</v>
      </c>
      <c r="Y205" s="111">
        <f ca="1">IF($C$2&amp;$D$2="当月MW","-",SUMIFS(INDIRECT($B$2&amp;$C$2&amp;$D$2),INDIRECT(Y$5),Y$6,サマリ_メンバ!$R$7:$R$446,$E205,サマリ_メンバ!$O$7:$O$446,IF(ISBLANK($F205),"*",$F205)))</f>
        <v>0</v>
      </c>
      <c r="Z205" s="111">
        <f ca="1">IF($C$2&amp;$D$2="当月MW","-",SUMIFS(INDIRECT($B$2&amp;$C$2&amp;$D$2),INDIRECT(Z$5),Z$6,サマリ_メンバ!$R$7:$R$446,$E205,サマリ_メンバ!$O$7:$O$446,IF(ISBLANK($F205),"*",$F205)))</f>
        <v>0</v>
      </c>
      <c r="AA205" s="111">
        <f ca="1">IF($C$2&amp;$D$2="当月MW","-",SUMIFS(INDIRECT($B$2&amp;$C$2&amp;$D$2),INDIRECT(AA$5),AA$6,サマリ_メンバ!$R$7:$R$446,$E205,サマリ_メンバ!$O$7:$O$446,IF(ISBLANK($F205),"*",$F205)))</f>
        <v>0</v>
      </c>
      <c r="AB205" s="116"/>
    </row>
    <row r="206" spans="1:28" s="331" customFormat="1" outlineLevel="1">
      <c r="A206" s="277"/>
      <c r="B206" s="277"/>
      <c r="E206" s="22" t="s">
        <v>267</v>
      </c>
      <c r="F206" s="337" t="s">
        <v>624</v>
      </c>
      <c r="G206" s="132" t="s">
        <v>638</v>
      </c>
      <c r="H206" s="136">
        <f t="shared" ca="1" si="25"/>
        <v>0</v>
      </c>
      <c r="I206" s="116"/>
      <c r="J206" s="111">
        <f ca="1">IF($C$2&amp;$D$2="当月MW","-",SUMIFS(INDIRECT($B$2&amp;$C$2&amp;$D$2),INDIRECT(J$5),J$6,サマリ_メンバ!$R$7:$R$446,$E206,サマリ_メンバ!$O$7:$O$446,IF(ISBLANK($F206),"*",$F206)))</f>
        <v>0</v>
      </c>
      <c r="K206" s="111">
        <f ca="1">IF($C$2&amp;$D$2="当月MW","-",SUMIFS(INDIRECT($B$2&amp;$C$2&amp;$D$2),INDIRECT(K$5),K$6,サマリ_メンバ!$R$7:$R$446,$E206,サマリ_メンバ!$O$7:$O$446,IF(ISBLANK($F206),"*",$F206)))</f>
        <v>0</v>
      </c>
      <c r="L206" s="111">
        <f ca="1">IF($C$2&amp;$D$2="当月MW","-",SUMIFS(INDIRECT($B$2&amp;$C$2&amp;$D$2),INDIRECT(L$5),L$6,サマリ_メンバ!$R$7:$R$446,$E206,サマリ_メンバ!$O$7:$O$446,IF(ISBLANK($F206),"*",$F206)))</f>
        <v>0</v>
      </c>
      <c r="M206" s="111">
        <f ca="1">IF($C$2&amp;$D$2="当月MW","-",SUMIFS(INDIRECT($B$2&amp;$C$2&amp;$D$2),INDIRECT(M$5),M$6,サマリ_メンバ!$R$7:$R$446,$E206,サマリ_メンバ!$O$7:$O$446,IF(ISBLANK($F206),"*",$F206)))</f>
        <v>0</v>
      </c>
      <c r="N206" s="116"/>
      <c r="O206" s="111">
        <f ca="1">IF($C$2&amp;$D$2="当月MW","-",SUMIFS(INDIRECT($B$2&amp;$C$2&amp;$D$2),INDIRECT(O$5),O$6,サマリ_メンバ!$R$7:$R$446,$E206,サマリ_メンバ!$O$7:$O$446,IF(ISBLANK($F206),"*",$F206)))</f>
        <v>0</v>
      </c>
      <c r="P206" s="111">
        <f ca="1">IF($C$2&amp;$D$2="当月MW","-",SUMIFS(INDIRECT($B$2&amp;$C$2&amp;$D$2),INDIRECT(P$5),P$6,サマリ_メンバ!$R$7:$R$446,$E206,サマリ_メンバ!$O$7:$O$446,IF(ISBLANK($F206),"*",$F206)))</f>
        <v>0</v>
      </c>
      <c r="Q206" s="111">
        <f ca="1">IF($C$2&amp;$D$2="当月MW","-",SUMIFS(INDIRECT($B$2&amp;$C$2&amp;$D$2),INDIRECT(Q$5),Q$6,サマリ_メンバ!$R$7:$R$446,$E206,サマリ_メンバ!$O$7:$O$446,IF(ISBLANK($F206),"*",$F206)))</f>
        <v>0</v>
      </c>
      <c r="R206" s="111">
        <f ca="1">IF($C$2&amp;$D$2="当月MW","-",SUMIFS(INDIRECT($B$2&amp;$C$2&amp;$D$2),INDIRECT(R$5),R$6,サマリ_メンバ!$R$7:$R$446,$E206,サマリ_メンバ!$O$7:$O$446,IF(ISBLANK($F206),"*",$F206)))</f>
        <v>0</v>
      </c>
      <c r="S206" s="111">
        <f ca="1">IF($C$2&amp;$D$2="当月MW","-",SUMIFS(INDIRECT($B$2&amp;$C$2&amp;$D$2),INDIRECT(S$5),S$6,サマリ_メンバ!$R$7:$R$446,$E206,サマリ_メンバ!$O$7:$O$446,IF(ISBLANK($F206),"*",$F206)))</f>
        <v>0</v>
      </c>
      <c r="T206" s="111">
        <f ca="1">IF($C$2&amp;$D$2="当月MW","-",SUMIFS(INDIRECT($B$2&amp;$C$2&amp;$D$2),INDIRECT(T$5),T$6,サマリ_メンバ!$R$7:$R$446,$E206,サマリ_メンバ!$O$7:$O$446,IF(ISBLANK($F206),"*",$F206)))</f>
        <v>0</v>
      </c>
      <c r="U206" s="111">
        <f ca="1">IF($C$2&amp;$D$2="当月MW","-",SUMIFS(INDIRECT($B$2&amp;$C$2&amp;$D$2),INDIRECT(U$5),U$6,サマリ_メンバ!$R$7:$R$446,$E206,サマリ_メンバ!$O$7:$O$446,IF(ISBLANK($F206),"*",$F206)))</f>
        <v>0</v>
      </c>
      <c r="V206" s="111">
        <f ca="1">IF($C$2&amp;$D$2="当月MW","-",SUMIFS(INDIRECT($B$2&amp;$C$2&amp;$D$2),INDIRECT(V$5),V$6,サマリ_メンバ!$R$7:$R$446,$E206,サマリ_メンバ!$O$7:$O$446,IF(ISBLANK($F206),"*",$F206)))</f>
        <v>0</v>
      </c>
      <c r="W206" s="111">
        <f ca="1">IF($C$2&amp;$D$2="当月MW","-",SUMIFS(INDIRECT($B$2&amp;$C$2&amp;$D$2),INDIRECT(W$5),W$6,サマリ_メンバ!$R$7:$R$446,$E206,サマリ_メンバ!$O$7:$O$446,IF(ISBLANK($F206),"*",$F206)))</f>
        <v>0</v>
      </c>
      <c r="X206" s="111">
        <f ca="1">IF($C$2&amp;$D$2="当月MW","-",SUMIFS(INDIRECT($B$2&amp;$C$2&amp;$D$2),INDIRECT(X$5),X$6,サマリ_メンバ!$R$7:$R$446,$E206,サマリ_メンバ!$O$7:$O$446,IF(ISBLANK($F206),"*",$F206)))</f>
        <v>0</v>
      </c>
      <c r="Y206" s="111">
        <f ca="1">IF($C$2&amp;$D$2="当月MW","-",SUMIFS(INDIRECT($B$2&amp;$C$2&amp;$D$2),INDIRECT(Y$5),Y$6,サマリ_メンバ!$R$7:$R$446,$E206,サマリ_メンバ!$O$7:$O$446,IF(ISBLANK($F206),"*",$F206)))</f>
        <v>0</v>
      </c>
      <c r="Z206" s="111">
        <f ca="1">IF($C$2&amp;$D$2="当月MW","-",SUMIFS(INDIRECT($B$2&amp;$C$2&amp;$D$2),INDIRECT(Z$5),Z$6,サマリ_メンバ!$R$7:$R$446,$E206,サマリ_メンバ!$O$7:$O$446,IF(ISBLANK($F206),"*",$F206)))</f>
        <v>0</v>
      </c>
      <c r="AA206" s="111">
        <f ca="1">IF($C$2&amp;$D$2="当月MW","-",SUMIFS(INDIRECT($B$2&amp;$C$2&amp;$D$2),INDIRECT(AA$5),AA$6,サマリ_メンバ!$R$7:$R$446,$E206,サマリ_メンバ!$O$7:$O$446,IF(ISBLANK($F206),"*",$F206)))</f>
        <v>0</v>
      </c>
      <c r="AB206" s="116"/>
    </row>
    <row r="207" spans="1:28" s="331" customFormat="1" outlineLevel="1">
      <c r="A207" s="277"/>
      <c r="B207" s="277"/>
      <c r="E207" s="22" t="s">
        <v>373</v>
      </c>
      <c r="F207" s="337" t="s">
        <v>624</v>
      </c>
      <c r="G207" s="132" t="s">
        <v>638</v>
      </c>
      <c r="H207" s="136">
        <f t="shared" ca="1" si="25"/>
        <v>0</v>
      </c>
      <c r="I207" s="116"/>
      <c r="J207" s="111">
        <f ca="1">IF($C$2&amp;$D$2="当月MW","-",SUMIFS(INDIRECT($B$2&amp;$C$2&amp;$D$2),INDIRECT(J$5),J$6,サマリ_メンバ!$R$7:$R$446,$E207,サマリ_メンバ!$O$7:$O$446,IF(ISBLANK($F207),"*",$F207)))</f>
        <v>0</v>
      </c>
      <c r="K207" s="111">
        <f ca="1">IF($C$2&amp;$D$2="当月MW","-",SUMIFS(INDIRECT($B$2&amp;$C$2&amp;$D$2),INDIRECT(K$5),K$6,サマリ_メンバ!$R$7:$R$446,$E207,サマリ_メンバ!$O$7:$O$446,IF(ISBLANK($F207),"*",$F207)))</f>
        <v>0</v>
      </c>
      <c r="L207" s="111">
        <f ca="1">IF($C$2&amp;$D$2="当月MW","-",SUMIFS(INDIRECT($B$2&amp;$C$2&amp;$D$2),INDIRECT(L$5),L$6,サマリ_メンバ!$R$7:$R$446,$E207,サマリ_メンバ!$O$7:$O$446,IF(ISBLANK($F207),"*",$F207)))</f>
        <v>0</v>
      </c>
      <c r="M207" s="111">
        <f ca="1">IF($C$2&amp;$D$2="当月MW","-",SUMIFS(INDIRECT($B$2&amp;$C$2&amp;$D$2),INDIRECT(M$5),M$6,サマリ_メンバ!$R$7:$R$446,$E207,サマリ_メンバ!$O$7:$O$446,IF(ISBLANK($F207),"*",$F207)))</f>
        <v>0</v>
      </c>
      <c r="N207" s="116"/>
      <c r="O207" s="111">
        <f ca="1">IF($C$2&amp;$D$2="当月MW","-",SUMIFS(INDIRECT($B$2&amp;$C$2&amp;$D$2),INDIRECT(O$5),O$6,サマリ_メンバ!$R$7:$R$446,$E207,サマリ_メンバ!$O$7:$O$446,IF(ISBLANK($F207),"*",$F207)))</f>
        <v>0</v>
      </c>
      <c r="P207" s="111">
        <f ca="1">IF($C$2&amp;$D$2="当月MW","-",SUMIFS(INDIRECT($B$2&amp;$C$2&amp;$D$2),INDIRECT(P$5),P$6,サマリ_メンバ!$R$7:$R$446,$E207,サマリ_メンバ!$O$7:$O$446,IF(ISBLANK($F207),"*",$F207)))</f>
        <v>0</v>
      </c>
      <c r="Q207" s="111">
        <f ca="1">IF($C$2&amp;$D$2="当月MW","-",SUMIFS(INDIRECT($B$2&amp;$C$2&amp;$D$2),INDIRECT(Q$5),Q$6,サマリ_メンバ!$R$7:$R$446,$E207,サマリ_メンバ!$O$7:$O$446,IF(ISBLANK($F207),"*",$F207)))</f>
        <v>0</v>
      </c>
      <c r="R207" s="111">
        <f ca="1">IF($C$2&amp;$D$2="当月MW","-",SUMIFS(INDIRECT($B$2&amp;$C$2&amp;$D$2),INDIRECT(R$5),R$6,サマリ_メンバ!$R$7:$R$446,$E207,サマリ_メンバ!$O$7:$O$446,IF(ISBLANK($F207),"*",$F207)))</f>
        <v>0</v>
      </c>
      <c r="S207" s="111">
        <f ca="1">IF($C$2&amp;$D$2="当月MW","-",SUMIFS(INDIRECT($B$2&amp;$C$2&amp;$D$2),INDIRECT(S$5),S$6,サマリ_メンバ!$R$7:$R$446,$E207,サマリ_メンバ!$O$7:$O$446,IF(ISBLANK($F207),"*",$F207)))</f>
        <v>0</v>
      </c>
      <c r="T207" s="111">
        <f ca="1">IF($C$2&amp;$D$2="当月MW","-",SUMIFS(INDIRECT($B$2&amp;$C$2&amp;$D$2),INDIRECT(T$5),T$6,サマリ_メンバ!$R$7:$R$446,$E207,サマリ_メンバ!$O$7:$O$446,IF(ISBLANK($F207),"*",$F207)))</f>
        <v>0</v>
      </c>
      <c r="U207" s="111">
        <f ca="1">IF($C$2&amp;$D$2="当月MW","-",SUMIFS(INDIRECT($B$2&amp;$C$2&amp;$D$2),INDIRECT(U$5),U$6,サマリ_メンバ!$R$7:$R$446,$E207,サマリ_メンバ!$O$7:$O$446,IF(ISBLANK($F207),"*",$F207)))</f>
        <v>0</v>
      </c>
      <c r="V207" s="111">
        <f ca="1">IF($C$2&amp;$D$2="当月MW","-",SUMIFS(INDIRECT($B$2&amp;$C$2&amp;$D$2),INDIRECT(V$5),V$6,サマリ_メンバ!$R$7:$R$446,$E207,サマリ_メンバ!$O$7:$O$446,IF(ISBLANK($F207),"*",$F207)))</f>
        <v>0</v>
      </c>
      <c r="W207" s="111">
        <f ca="1">IF($C$2&amp;$D$2="当月MW","-",SUMIFS(INDIRECT($B$2&amp;$C$2&amp;$D$2),INDIRECT(W$5),W$6,サマリ_メンバ!$R$7:$R$446,$E207,サマリ_メンバ!$O$7:$O$446,IF(ISBLANK($F207),"*",$F207)))</f>
        <v>0</v>
      </c>
      <c r="X207" s="111">
        <f ca="1">IF($C$2&amp;$D$2="当月MW","-",SUMIFS(INDIRECT($B$2&amp;$C$2&amp;$D$2),INDIRECT(X$5),X$6,サマリ_メンバ!$R$7:$R$446,$E207,サマリ_メンバ!$O$7:$O$446,IF(ISBLANK($F207),"*",$F207)))</f>
        <v>0</v>
      </c>
      <c r="Y207" s="111">
        <f ca="1">IF($C$2&amp;$D$2="当月MW","-",SUMIFS(INDIRECT($B$2&amp;$C$2&amp;$D$2),INDIRECT(Y$5),Y$6,サマリ_メンバ!$R$7:$R$446,$E207,サマリ_メンバ!$O$7:$O$446,IF(ISBLANK($F207),"*",$F207)))</f>
        <v>0</v>
      </c>
      <c r="Z207" s="111">
        <f ca="1">IF($C$2&amp;$D$2="当月MW","-",SUMIFS(INDIRECT($B$2&amp;$C$2&amp;$D$2),INDIRECT(Z$5),Z$6,サマリ_メンバ!$R$7:$R$446,$E207,サマリ_メンバ!$O$7:$O$446,IF(ISBLANK($F207),"*",$F207)))</f>
        <v>0</v>
      </c>
      <c r="AA207" s="111">
        <f ca="1">IF($C$2&amp;$D$2="当月MW","-",SUMIFS(INDIRECT($B$2&amp;$C$2&amp;$D$2),INDIRECT(AA$5),AA$6,サマリ_メンバ!$R$7:$R$446,$E207,サマリ_メンバ!$O$7:$O$446,IF(ISBLANK($F207),"*",$F207)))</f>
        <v>0</v>
      </c>
      <c r="AB207" s="116"/>
    </row>
    <row r="208" spans="1:28" s="331" customFormat="1" outlineLevel="1">
      <c r="A208" s="277"/>
      <c r="B208" s="277"/>
      <c r="E208" s="22" t="s">
        <v>268</v>
      </c>
      <c r="F208" s="337" t="s">
        <v>624</v>
      </c>
      <c r="G208" s="132" t="s">
        <v>638</v>
      </c>
      <c r="H208" s="136">
        <f t="shared" ca="1" si="25"/>
        <v>0</v>
      </c>
      <c r="I208" s="116"/>
      <c r="J208" s="111">
        <f ca="1">IF($C$2&amp;$D$2="当月MW","-",SUMIFS(INDIRECT($B$2&amp;$C$2&amp;$D$2),INDIRECT(J$5),J$6,サマリ_メンバ!$R$7:$R$446,$E208,サマリ_メンバ!$O$7:$O$446,IF(ISBLANK($F208),"*",$F208)))</f>
        <v>0</v>
      </c>
      <c r="K208" s="111">
        <f ca="1">IF($C$2&amp;$D$2="当月MW","-",SUMIFS(INDIRECT($B$2&amp;$C$2&amp;$D$2),INDIRECT(K$5),K$6,サマリ_メンバ!$R$7:$R$446,$E208,サマリ_メンバ!$O$7:$O$446,IF(ISBLANK($F208),"*",$F208)))</f>
        <v>0</v>
      </c>
      <c r="L208" s="111">
        <f ca="1">IF($C$2&amp;$D$2="当月MW","-",SUMIFS(INDIRECT($B$2&amp;$C$2&amp;$D$2),INDIRECT(L$5),L$6,サマリ_メンバ!$R$7:$R$446,$E208,サマリ_メンバ!$O$7:$O$446,IF(ISBLANK($F208),"*",$F208)))</f>
        <v>0</v>
      </c>
      <c r="M208" s="111">
        <f ca="1">IF($C$2&amp;$D$2="当月MW","-",SUMIFS(INDIRECT($B$2&amp;$C$2&amp;$D$2),INDIRECT(M$5),M$6,サマリ_メンバ!$R$7:$R$446,$E208,サマリ_メンバ!$O$7:$O$446,IF(ISBLANK($F208),"*",$F208)))</f>
        <v>0</v>
      </c>
      <c r="N208" s="116"/>
      <c r="O208" s="111">
        <f ca="1">IF($C$2&amp;$D$2="当月MW","-",SUMIFS(INDIRECT($B$2&amp;$C$2&amp;$D$2),INDIRECT(O$5),O$6,サマリ_メンバ!$R$7:$R$446,$E208,サマリ_メンバ!$O$7:$O$446,IF(ISBLANK($F208),"*",$F208)))</f>
        <v>0</v>
      </c>
      <c r="P208" s="111">
        <f ca="1">IF($C$2&amp;$D$2="当月MW","-",SUMIFS(INDIRECT($B$2&amp;$C$2&amp;$D$2),INDIRECT(P$5),P$6,サマリ_メンバ!$R$7:$R$446,$E208,サマリ_メンバ!$O$7:$O$446,IF(ISBLANK($F208),"*",$F208)))</f>
        <v>0</v>
      </c>
      <c r="Q208" s="111">
        <f ca="1">IF($C$2&amp;$D$2="当月MW","-",SUMIFS(INDIRECT($B$2&amp;$C$2&amp;$D$2),INDIRECT(Q$5),Q$6,サマリ_メンバ!$R$7:$R$446,$E208,サマリ_メンバ!$O$7:$O$446,IF(ISBLANK($F208),"*",$F208)))</f>
        <v>0</v>
      </c>
      <c r="R208" s="111">
        <f ca="1">IF($C$2&amp;$D$2="当月MW","-",SUMIFS(INDIRECT($B$2&amp;$C$2&amp;$D$2),INDIRECT(R$5),R$6,サマリ_メンバ!$R$7:$R$446,$E208,サマリ_メンバ!$O$7:$O$446,IF(ISBLANK($F208),"*",$F208)))</f>
        <v>0</v>
      </c>
      <c r="S208" s="111">
        <f ca="1">IF($C$2&amp;$D$2="当月MW","-",SUMIFS(INDIRECT($B$2&amp;$C$2&amp;$D$2),INDIRECT(S$5),S$6,サマリ_メンバ!$R$7:$R$446,$E208,サマリ_メンバ!$O$7:$O$446,IF(ISBLANK($F208),"*",$F208)))</f>
        <v>0</v>
      </c>
      <c r="T208" s="111">
        <f ca="1">IF($C$2&amp;$D$2="当月MW","-",SUMIFS(INDIRECT($B$2&amp;$C$2&amp;$D$2),INDIRECT(T$5),T$6,サマリ_メンバ!$R$7:$R$446,$E208,サマリ_メンバ!$O$7:$O$446,IF(ISBLANK($F208),"*",$F208)))</f>
        <v>0</v>
      </c>
      <c r="U208" s="111">
        <f ca="1">IF($C$2&amp;$D$2="当月MW","-",SUMIFS(INDIRECT($B$2&amp;$C$2&amp;$D$2),INDIRECT(U$5),U$6,サマリ_メンバ!$R$7:$R$446,$E208,サマリ_メンバ!$O$7:$O$446,IF(ISBLANK($F208),"*",$F208)))</f>
        <v>0</v>
      </c>
      <c r="V208" s="111">
        <f ca="1">IF($C$2&amp;$D$2="当月MW","-",SUMIFS(INDIRECT($B$2&amp;$C$2&amp;$D$2),INDIRECT(V$5),V$6,サマリ_メンバ!$R$7:$R$446,$E208,サマリ_メンバ!$O$7:$O$446,IF(ISBLANK($F208),"*",$F208)))</f>
        <v>0</v>
      </c>
      <c r="W208" s="111">
        <f ca="1">IF($C$2&amp;$D$2="当月MW","-",SUMIFS(INDIRECT($B$2&amp;$C$2&amp;$D$2),INDIRECT(W$5),W$6,サマリ_メンバ!$R$7:$R$446,$E208,サマリ_メンバ!$O$7:$O$446,IF(ISBLANK($F208),"*",$F208)))</f>
        <v>0</v>
      </c>
      <c r="X208" s="111">
        <f ca="1">IF($C$2&amp;$D$2="当月MW","-",SUMIFS(INDIRECT($B$2&amp;$C$2&amp;$D$2),INDIRECT(X$5),X$6,サマリ_メンバ!$R$7:$R$446,$E208,サマリ_メンバ!$O$7:$O$446,IF(ISBLANK($F208),"*",$F208)))</f>
        <v>0</v>
      </c>
      <c r="Y208" s="111">
        <f ca="1">IF($C$2&amp;$D$2="当月MW","-",SUMIFS(INDIRECT($B$2&amp;$C$2&amp;$D$2),INDIRECT(Y$5),Y$6,サマリ_メンバ!$R$7:$R$446,$E208,サマリ_メンバ!$O$7:$O$446,IF(ISBLANK($F208),"*",$F208)))</f>
        <v>0</v>
      </c>
      <c r="Z208" s="111">
        <f ca="1">IF($C$2&amp;$D$2="当月MW","-",SUMIFS(INDIRECT($B$2&amp;$C$2&amp;$D$2),INDIRECT(Z$5),Z$6,サマリ_メンバ!$R$7:$R$446,$E208,サマリ_メンバ!$O$7:$O$446,IF(ISBLANK($F208),"*",$F208)))</f>
        <v>0</v>
      </c>
      <c r="AA208" s="111">
        <f ca="1">IF($C$2&amp;$D$2="当月MW","-",SUMIFS(INDIRECT($B$2&amp;$C$2&amp;$D$2),INDIRECT(AA$5),AA$6,サマリ_メンバ!$R$7:$R$446,$E208,サマリ_メンバ!$O$7:$O$446,IF(ISBLANK($F208),"*",$F208)))</f>
        <v>0</v>
      </c>
      <c r="AB208" s="116"/>
    </row>
    <row r="209" spans="5:28" outlineLevel="1">
      <c r="E209" s="22" t="s">
        <v>261</v>
      </c>
      <c r="F209" s="131" t="s">
        <v>221</v>
      </c>
      <c r="G209" s="132" t="s">
        <v>314</v>
      </c>
      <c r="H209" s="136">
        <f t="shared" ca="1" si="24"/>
        <v>0</v>
      </c>
      <c r="I209" s="116"/>
      <c r="J209" s="111">
        <f ca="1">IF($C$2&amp;$D$2="当月MW","-",SUMIFS(INDIRECT($B$2&amp;$C$2&amp;$D$2),INDIRECT(J$5),J$6,サマリ_メンバ!$R$7:$R$446,$E209,サマリ_メンバ!$O$7:$O$446,IF(ISBLANK($F209),"*",$F209)))</f>
        <v>0</v>
      </c>
      <c r="K209" s="111">
        <f ca="1">IF($C$2&amp;$D$2="当月MW","-",SUMIFS(INDIRECT($B$2&amp;$C$2&amp;$D$2),INDIRECT(K$5),K$6,サマリ_メンバ!$R$7:$R$446,$E209,サマリ_メンバ!$O$7:$O$446,IF(ISBLANK($F209),"*",$F209)))</f>
        <v>0</v>
      </c>
      <c r="L209" s="111">
        <f ca="1">IF($C$2&amp;$D$2="当月MW","-",SUMIFS(INDIRECT($B$2&amp;$C$2&amp;$D$2),INDIRECT(L$5),L$6,サマリ_メンバ!$R$7:$R$446,$E209,サマリ_メンバ!$O$7:$O$446,IF(ISBLANK($F209),"*",$F209)))</f>
        <v>0</v>
      </c>
      <c r="M209" s="111">
        <f ca="1">IF($C$2&amp;$D$2="当月MW","-",SUMIFS(INDIRECT($B$2&amp;$C$2&amp;$D$2),INDIRECT(M$5),M$6,サマリ_メンバ!$R$7:$R$446,$E209,サマリ_メンバ!$O$7:$O$446,IF(ISBLANK($F209),"*",$F209)))</f>
        <v>0</v>
      </c>
      <c r="N209" s="116"/>
      <c r="O209" s="111">
        <f ca="1">IF($C$2&amp;$D$2="当月MW","-",SUMIFS(INDIRECT($B$2&amp;$C$2&amp;$D$2),INDIRECT(O$5),O$6,サマリ_メンバ!$R$7:$R$446,$E209,サマリ_メンバ!$O$7:$O$446,IF(ISBLANK($F209),"*",$F209)))</f>
        <v>0</v>
      </c>
      <c r="P209" s="111">
        <f ca="1">IF($C$2&amp;$D$2="当月MW","-",SUMIFS(INDIRECT($B$2&amp;$C$2&amp;$D$2),INDIRECT(P$5),P$6,サマリ_メンバ!$R$7:$R$446,$E209,サマリ_メンバ!$O$7:$O$446,IF(ISBLANK($F209),"*",$F209)))</f>
        <v>0</v>
      </c>
      <c r="Q209" s="111">
        <f ca="1">IF($C$2&amp;$D$2="当月MW","-",SUMIFS(INDIRECT($B$2&amp;$C$2&amp;$D$2),INDIRECT(Q$5),Q$6,サマリ_メンバ!$R$7:$R$446,$E209,サマリ_メンバ!$O$7:$O$446,IF(ISBLANK($F209),"*",$F209)))</f>
        <v>0</v>
      </c>
      <c r="R209" s="111">
        <f ca="1">IF($C$2&amp;$D$2="当月MW","-",SUMIFS(INDIRECT($B$2&amp;$C$2&amp;$D$2),INDIRECT(R$5),R$6,サマリ_メンバ!$R$7:$R$446,$E209,サマリ_メンバ!$O$7:$O$446,IF(ISBLANK($F209),"*",$F209)))</f>
        <v>0</v>
      </c>
      <c r="S209" s="111">
        <f ca="1">IF($C$2&amp;$D$2="当月MW","-",SUMIFS(INDIRECT($B$2&amp;$C$2&amp;$D$2),INDIRECT(S$5),S$6,サマリ_メンバ!$R$7:$R$446,$E209,サマリ_メンバ!$O$7:$O$446,IF(ISBLANK($F209),"*",$F209)))</f>
        <v>0</v>
      </c>
      <c r="T209" s="111">
        <f ca="1">IF($C$2&amp;$D$2="当月MW","-",SUMIFS(INDIRECT($B$2&amp;$C$2&amp;$D$2),INDIRECT(T$5),T$6,サマリ_メンバ!$R$7:$R$446,$E209,サマリ_メンバ!$O$7:$O$446,IF(ISBLANK($F209),"*",$F209)))</f>
        <v>0</v>
      </c>
      <c r="U209" s="111">
        <f ca="1">IF($C$2&amp;$D$2="当月MW","-",SUMIFS(INDIRECT($B$2&amp;$C$2&amp;$D$2),INDIRECT(U$5),U$6,サマリ_メンバ!$R$7:$R$446,$E209,サマリ_メンバ!$O$7:$O$446,IF(ISBLANK($F209),"*",$F209)))</f>
        <v>0</v>
      </c>
      <c r="V209" s="111">
        <f ca="1">IF($C$2&amp;$D$2="当月MW","-",SUMIFS(INDIRECT($B$2&amp;$C$2&amp;$D$2),INDIRECT(V$5),V$6,サマリ_メンバ!$R$7:$R$446,$E209,サマリ_メンバ!$O$7:$O$446,IF(ISBLANK($F209),"*",$F209)))</f>
        <v>0</v>
      </c>
      <c r="W209" s="111">
        <f ca="1">IF($C$2&amp;$D$2="当月MW","-",SUMIFS(INDIRECT($B$2&amp;$C$2&amp;$D$2),INDIRECT(W$5),W$6,サマリ_メンバ!$R$7:$R$446,$E209,サマリ_メンバ!$O$7:$O$446,IF(ISBLANK($F209),"*",$F209)))</f>
        <v>0</v>
      </c>
      <c r="X209" s="111">
        <f ca="1">IF($C$2&amp;$D$2="当月MW","-",SUMIFS(INDIRECT($B$2&amp;$C$2&amp;$D$2),INDIRECT(X$5),X$6,サマリ_メンバ!$R$7:$R$446,$E209,サマリ_メンバ!$O$7:$O$446,IF(ISBLANK($F209),"*",$F209)))</f>
        <v>0</v>
      </c>
      <c r="Y209" s="111">
        <f ca="1">IF($C$2&amp;$D$2="当月MW","-",SUMIFS(INDIRECT($B$2&amp;$C$2&amp;$D$2),INDIRECT(Y$5),Y$6,サマリ_メンバ!$R$7:$R$446,$E209,サマリ_メンバ!$O$7:$O$446,IF(ISBLANK($F209),"*",$F209)))</f>
        <v>0</v>
      </c>
      <c r="Z209" s="111">
        <f ca="1">IF($C$2&amp;$D$2="当月MW","-",SUMIFS(INDIRECT($B$2&amp;$C$2&amp;$D$2),INDIRECT(Z$5),Z$6,サマリ_メンバ!$R$7:$R$446,$E209,サマリ_メンバ!$O$7:$O$446,IF(ISBLANK($F209),"*",$F209)))</f>
        <v>0</v>
      </c>
      <c r="AA209" s="111">
        <f ca="1">IF($C$2&amp;$D$2="当月MW","-",SUMIFS(INDIRECT($B$2&amp;$C$2&amp;$D$2),INDIRECT(AA$5),AA$6,サマリ_メンバ!$R$7:$R$446,$E209,サマリ_メンバ!$O$7:$O$446,IF(ISBLANK($F209),"*",$F209)))</f>
        <v>0</v>
      </c>
      <c r="AB209" s="116"/>
    </row>
    <row r="210" spans="5:28" outlineLevel="1">
      <c r="E210" s="22" t="s">
        <v>262</v>
      </c>
      <c r="F210" s="131" t="s">
        <v>221</v>
      </c>
      <c r="G210" s="132" t="s">
        <v>314</v>
      </c>
      <c r="H210" s="136">
        <f t="shared" ca="1" si="24"/>
        <v>0</v>
      </c>
      <c r="I210" s="116"/>
      <c r="J210" s="111">
        <f ca="1">IF($C$2&amp;$D$2="当月MW","-",SUMIFS(INDIRECT($B$2&amp;$C$2&amp;$D$2),INDIRECT(J$5),J$6,サマリ_メンバ!$R$7:$R$446,$E210,サマリ_メンバ!$O$7:$O$446,IF(ISBLANK($F210),"*",$F210)))</f>
        <v>0</v>
      </c>
      <c r="K210" s="111">
        <f ca="1">IF($C$2&amp;$D$2="当月MW","-",SUMIFS(INDIRECT($B$2&amp;$C$2&amp;$D$2),INDIRECT(K$5),K$6,サマリ_メンバ!$R$7:$R$446,$E210,サマリ_メンバ!$O$7:$O$446,IF(ISBLANK($F210),"*",$F210)))</f>
        <v>0</v>
      </c>
      <c r="L210" s="111">
        <f ca="1">IF($C$2&amp;$D$2="当月MW","-",SUMIFS(INDIRECT($B$2&amp;$C$2&amp;$D$2),INDIRECT(L$5),L$6,サマリ_メンバ!$R$7:$R$446,$E210,サマリ_メンバ!$O$7:$O$446,IF(ISBLANK($F210),"*",$F210)))</f>
        <v>0</v>
      </c>
      <c r="M210" s="111">
        <f ca="1">IF($C$2&amp;$D$2="当月MW","-",SUMIFS(INDIRECT($B$2&amp;$C$2&amp;$D$2),INDIRECT(M$5),M$6,サマリ_メンバ!$R$7:$R$446,$E210,サマリ_メンバ!$O$7:$O$446,IF(ISBLANK($F210),"*",$F210)))</f>
        <v>0</v>
      </c>
      <c r="N210" s="116"/>
      <c r="O210" s="111">
        <f ca="1">IF($C$2&amp;$D$2="当月MW","-",SUMIFS(INDIRECT($B$2&amp;$C$2&amp;$D$2),INDIRECT(O$5),O$6,サマリ_メンバ!$R$7:$R$446,$E210,サマリ_メンバ!$O$7:$O$446,IF(ISBLANK($F210),"*",$F210)))</f>
        <v>0</v>
      </c>
      <c r="P210" s="111">
        <f ca="1">IF($C$2&amp;$D$2="当月MW","-",SUMIFS(INDIRECT($B$2&amp;$C$2&amp;$D$2),INDIRECT(P$5),P$6,サマリ_メンバ!$R$7:$R$446,$E210,サマリ_メンバ!$O$7:$O$446,IF(ISBLANK($F210),"*",$F210)))</f>
        <v>0</v>
      </c>
      <c r="Q210" s="111">
        <f ca="1">IF($C$2&amp;$D$2="当月MW","-",SUMIFS(INDIRECT($B$2&amp;$C$2&amp;$D$2),INDIRECT(Q$5),Q$6,サマリ_メンバ!$R$7:$R$446,$E210,サマリ_メンバ!$O$7:$O$446,IF(ISBLANK($F210),"*",$F210)))</f>
        <v>0</v>
      </c>
      <c r="R210" s="111">
        <f ca="1">IF($C$2&amp;$D$2="当月MW","-",SUMIFS(INDIRECT($B$2&amp;$C$2&amp;$D$2),INDIRECT(R$5),R$6,サマリ_メンバ!$R$7:$R$446,$E210,サマリ_メンバ!$O$7:$O$446,IF(ISBLANK($F210),"*",$F210)))</f>
        <v>0</v>
      </c>
      <c r="S210" s="111">
        <f ca="1">IF($C$2&amp;$D$2="当月MW","-",SUMIFS(INDIRECT($B$2&amp;$C$2&amp;$D$2),INDIRECT(S$5),S$6,サマリ_メンバ!$R$7:$R$446,$E210,サマリ_メンバ!$O$7:$O$446,IF(ISBLANK($F210),"*",$F210)))</f>
        <v>0</v>
      </c>
      <c r="T210" s="111">
        <f ca="1">IF($C$2&amp;$D$2="当月MW","-",SUMIFS(INDIRECT($B$2&amp;$C$2&amp;$D$2),INDIRECT(T$5),T$6,サマリ_メンバ!$R$7:$R$446,$E210,サマリ_メンバ!$O$7:$O$446,IF(ISBLANK($F210),"*",$F210)))</f>
        <v>0</v>
      </c>
      <c r="U210" s="111">
        <f ca="1">IF($C$2&amp;$D$2="当月MW","-",SUMIFS(INDIRECT($B$2&amp;$C$2&amp;$D$2),INDIRECT(U$5),U$6,サマリ_メンバ!$R$7:$R$446,$E210,サマリ_メンバ!$O$7:$O$446,IF(ISBLANK($F210),"*",$F210)))</f>
        <v>0</v>
      </c>
      <c r="V210" s="111">
        <f ca="1">IF($C$2&amp;$D$2="当月MW","-",SUMIFS(INDIRECT($B$2&amp;$C$2&amp;$D$2),INDIRECT(V$5),V$6,サマリ_メンバ!$R$7:$R$446,$E210,サマリ_メンバ!$O$7:$O$446,IF(ISBLANK($F210),"*",$F210)))</f>
        <v>0</v>
      </c>
      <c r="W210" s="111">
        <f ca="1">IF($C$2&amp;$D$2="当月MW","-",SUMIFS(INDIRECT($B$2&amp;$C$2&amp;$D$2),INDIRECT(W$5),W$6,サマリ_メンバ!$R$7:$R$446,$E210,サマリ_メンバ!$O$7:$O$446,IF(ISBLANK($F210),"*",$F210)))</f>
        <v>0</v>
      </c>
      <c r="X210" s="111">
        <f ca="1">IF($C$2&amp;$D$2="当月MW","-",SUMIFS(INDIRECT($B$2&amp;$C$2&amp;$D$2),INDIRECT(X$5),X$6,サマリ_メンバ!$R$7:$R$446,$E210,サマリ_メンバ!$O$7:$O$446,IF(ISBLANK($F210),"*",$F210)))</f>
        <v>0</v>
      </c>
      <c r="Y210" s="111">
        <f ca="1">IF($C$2&amp;$D$2="当月MW","-",SUMIFS(INDIRECT($B$2&amp;$C$2&amp;$D$2),INDIRECT(Y$5),Y$6,サマリ_メンバ!$R$7:$R$446,$E210,サマリ_メンバ!$O$7:$O$446,IF(ISBLANK($F210),"*",$F210)))</f>
        <v>0</v>
      </c>
      <c r="Z210" s="111">
        <f ca="1">IF($C$2&amp;$D$2="当月MW","-",SUMIFS(INDIRECT($B$2&amp;$C$2&amp;$D$2),INDIRECT(Z$5),Z$6,サマリ_メンバ!$R$7:$R$446,$E210,サマリ_メンバ!$O$7:$O$446,IF(ISBLANK($F210),"*",$F210)))</f>
        <v>0</v>
      </c>
      <c r="AA210" s="111">
        <f ca="1">IF($C$2&amp;$D$2="当月MW","-",SUMIFS(INDIRECT($B$2&amp;$C$2&amp;$D$2),INDIRECT(AA$5),AA$6,サマリ_メンバ!$R$7:$R$446,$E210,サマリ_メンバ!$O$7:$O$446,IF(ISBLANK($F210),"*",$F210)))</f>
        <v>0</v>
      </c>
      <c r="AB210" s="116"/>
    </row>
    <row r="211" spans="5:28" outlineLevel="1">
      <c r="E211" s="22" t="s">
        <v>263</v>
      </c>
      <c r="F211" s="131" t="s">
        <v>221</v>
      </c>
      <c r="G211" s="132" t="s">
        <v>314</v>
      </c>
      <c r="H211" s="136">
        <f t="shared" ca="1" si="24"/>
        <v>0</v>
      </c>
      <c r="I211" s="116"/>
      <c r="J211" s="111">
        <f ca="1">IF($C$2&amp;$D$2="当月MW","-",SUMIFS(INDIRECT($B$2&amp;$C$2&amp;$D$2),INDIRECT(J$5),J$6,サマリ_メンバ!$R$7:$R$446,$E211,サマリ_メンバ!$O$7:$O$446,IF(ISBLANK($F211),"*",$F211)))</f>
        <v>0</v>
      </c>
      <c r="K211" s="111">
        <f ca="1">IF($C$2&amp;$D$2="当月MW","-",SUMIFS(INDIRECT($B$2&amp;$C$2&amp;$D$2),INDIRECT(K$5),K$6,サマリ_メンバ!$R$7:$R$446,$E211,サマリ_メンバ!$O$7:$O$446,IF(ISBLANK($F211),"*",$F211)))</f>
        <v>0</v>
      </c>
      <c r="L211" s="111">
        <f ca="1">IF($C$2&amp;$D$2="当月MW","-",SUMIFS(INDIRECT($B$2&amp;$C$2&amp;$D$2),INDIRECT(L$5),L$6,サマリ_メンバ!$R$7:$R$446,$E211,サマリ_メンバ!$O$7:$O$446,IF(ISBLANK($F211),"*",$F211)))</f>
        <v>0</v>
      </c>
      <c r="M211" s="111">
        <f ca="1">IF($C$2&amp;$D$2="当月MW","-",SUMIFS(INDIRECT($B$2&amp;$C$2&amp;$D$2),INDIRECT(M$5),M$6,サマリ_メンバ!$R$7:$R$446,$E211,サマリ_メンバ!$O$7:$O$446,IF(ISBLANK($F211),"*",$F211)))</f>
        <v>0</v>
      </c>
      <c r="N211" s="116"/>
      <c r="O211" s="111">
        <f ca="1">IF($C$2&amp;$D$2="当月MW","-",SUMIFS(INDIRECT($B$2&amp;$C$2&amp;$D$2),INDIRECT(O$5),O$6,サマリ_メンバ!$R$7:$R$446,$E211,サマリ_メンバ!$O$7:$O$446,IF(ISBLANK($F211),"*",$F211)))</f>
        <v>0</v>
      </c>
      <c r="P211" s="111">
        <f ca="1">IF($C$2&amp;$D$2="当月MW","-",SUMIFS(INDIRECT($B$2&amp;$C$2&amp;$D$2),INDIRECT(P$5),P$6,サマリ_メンバ!$R$7:$R$446,$E211,サマリ_メンバ!$O$7:$O$446,IF(ISBLANK($F211),"*",$F211)))</f>
        <v>0</v>
      </c>
      <c r="Q211" s="111">
        <f ca="1">IF($C$2&amp;$D$2="当月MW","-",SUMIFS(INDIRECT($B$2&amp;$C$2&amp;$D$2),INDIRECT(Q$5),Q$6,サマリ_メンバ!$R$7:$R$446,$E211,サマリ_メンバ!$O$7:$O$446,IF(ISBLANK($F211),"*",$F211)))</f>
        <v>0</v>
      </c>
      <c r="R211" s="111">
        <f ca="1">IF($C$2&amp;$D$2="当月MW","-",SUMIFS(INDIRECT($B$2&amp;$C$2&amp;$D$2),INDIRECT(R$5),R$6,サマリ_メンバ!$R$7:$R$446,$E211,サマリ_メンバ!$O$7:$O$446,IF(ISBLANK($F211),"*",$F211)))</f>
        <v>0</v>
      </c>
      <c r="S211" s="111">
        <f ca="1">IF($C$2&amp;$D$2="当月MW","-",SUMIFS(INDIRECT($B$2&amp;$C$2&amp;$D$2),INDIRECT(S$5),S$6,サマリ_メンバ!$R$7:$R$446,$E211,サマリ_メンバ!$O$7:$O$446,IF(ISBLANK($F211),"*",$F211)))</f>
        <v>0</v>
      </c>
      <c r="T211" s="111">
        <f ca="1">IF($C$2&amp;$D$2="当月MW","-",SUMIFS(INDIRECT($B$2&amp;$C$2&amp;$D$2),INDIRECT(T$5),T$6,サマリ_メンバ!$R$7:$R$446,$E211,サマリ_メンバ!$O$7:$O$446,IF(ISBLANK($F211),"*",$F211)))</f>
        <v>0</v>
      </c>
      <c r="U211" s="111">
        <f ca="1">IF($C$2&amp;$D$2="当月MW","-",SUMIFS(INDIRECT($B$2&amp;$C$2&amp;$D$2),INDIRECT(U$5),U$6,サマリ_メンバ!$R$7:$R$446,$E211,サマリ_メンバ!$O$7:$O$446,IF(ISBLANK($F211),"*",$F211)))</f>
        <v>0</v>
      </c>
      <c r="V211" s="111">
        <f ca="1">IF($C$2&amp;$D$2="当月MW","-",SUMIFS(INDIRECT($B$2&amp;$C$2&amp;$D$2),INDIRECT(V$5),V$6,サマリ_メンバ!$R$7:$R$446,$E211,サマリ_メンバ!$O$7:$O$446,IF(ISBLANK($F211),"*",$F211)))</f>
        <v>0</v>
      </c>
      <c r="W211" s="111">
        <f ca="1">IF($C$2&amp;$D$2="当月MW","-",SUMIFS(INDIRECT($B$2&amp;$C$2&amp;$D$2),INDIRECT(W$5),W$6,サマリ_メンバ!$R$7:$R$446,$E211,サマリ_メンバ!$O$7:$O$446,IF(ISBLANK($F211),"*",$F211)))</f>
        <v>0</v>
      </c>
      <c r="X211" s="111">
        <f ca="1">IF($C$2&amp;$D$2="当月MW","-",SUMIFS(INDIRECT($B$2&amp;$C$2&amp;$D$2),INDIRECT(X$5),X$6,サマリ_メンバ!$R$7:$R$446,$E211,サマリ_メンバ!$O$7:$O$446,IF(ISBLANK($F211),"*",$F211)))</f>
        <v>0</v>
      </c>
      <c r="Y211" s="111">
        <f ca="1">IF($C$2&amp;$D$2="当月MW","-",SUMIFS(INDIRECT($B$2&amp;$C$2&amp;$D$2),INDIRECT(Y$5),Y$6,サマリ_メンバ!$R$7:$R$446,$E211,サマリ_メンバ!$O$7:$O$446,IF(ISBLANK($F211),"*",$F211)))</f>
        <v>0</v>
      </c>
      <c r="Z211" s="111">
        <f ca="1">IF($C$2&amp;$D$2="当月MW","-",SUMIFS(INDIRECT($B$2&amp;$C$2&amp;$D$2),INDIRECT(Z$5),Z$6,サマリ_メンバ!$R$7:$R$446,$E211,サマリ_メンバ!$O$7:$O$446,IF(ISBLANK($F211),"*",$F211)))</f>
        <v>0</v>
      </c>
      <c r="AA211" s="111">
        <f ca="1">IF($C$2&amp;$D$2="当月MW","-",SUMIFS(INDIRECT($B$2&amp;$C$2&amp;$D$2),INDIRECT(AA$5),AA$6,サマリ_メンバ!$R$7:$R$446,$E211,サマリ_メンバ!$O$7:$O$446,IF(ISBLANK($F211),"*",$F211)))</f>
        <v>0</v>
      </c>
      <c r="AB211" s="116"/>
    </row>
    <row r="212" spans="5:28" outlineLevel="1">
      <c r="E212" s="22" t="s">
        <v>264</v>
      </c>
      <c r="F212" s="131" t="s">
        <v>221</v>
      </c>
      <c r="G212" s="132" t="s">
        <v>314</v>
      </c>
      <c r="H212" s="136">
        <f t="shared" ca="1" si="24"/>
        <v>0</v>
      </c>
      <c r="I212" s="116"/>
      <c r="J212" s="111">
        <f ca="1">IF($C$2&amp;$D$2="当月MW","-",SUMIFS(INDIRECT($B$2&amp;$C$2&amp;$D$2),INDIRECT(J$5),J$6,サマリ_メンバ!$R$7:$R$446,$E212,サマリ_メンバ!$O$7:$O$446,IF(ISBLANK($F212),"*",$F212)))</f>
        <v>0</v>
      </c>
      <c r="K212" s="111">
        <f ca="1">IF($C$2&amp;$D$2="当月MW","-",SUMIFS(INDIRECT($B$2&amp;$C$2&amp;$D$2),INDIRECT(K$5),K$6,サマリ_メンバ!$R$7:$R$446,$E212,サマリ_メンバ!$O$7:$O$446,IF(ISBLANK($F212),"*",$F212)))</f>
        <v>0</v>
      </c>
      <c r="L212" s="111">
        <f ca="1">IF($C$2&amp;$D$2="当月MW","-",SUMIFS(INDIRECT($B$2&amp;$C$2&amp;$D$2),INDIRECT(L$5),L$6,サマリ_メンバ!$R$7:$R$446,$E212,サマリ_メンバ!$O$7:$O$446,IF(ISBLANK($F212),"*",$F212)))</f>
        <v>0</v>
      </c>
      <c r="M212" s="111">
        <f ca="1">IF($C$2&amp;$D$2="当月MW","-",SUMIFS(INDIRECT($B$2&amp;$C$2&amp;$D$2),INDIRECT(M$5),M$6,サマリ_メンバ!$R$7:$R$446,$E212,サマリ_メンバ!$O$7:$O$446,IF(ISBLANK($F212),"*",$F212)))</f>
        <v>0</v>
      </c>
      <c r="N212" s="116"/>
      <c r="O212" s="111">
        <f ca="1">IF($C$2&amp;$D$2="当月MW","-",SUMIFS(INDIRECT($B$2&amp;$C$2&amp;$D$2),INDIRECT(O$5),O$6,サマリ_メンバ!$R$7:$R$446,$E212,サマリ_メンバ!$O$7:$O$446,IF(ISBLANK($F212),"*",$F212)))</f>
        <v>0</v>
      </c>
      <c r="P212" s="111">
        <f ca="1">IF($C$2&amp;$D$2="当月MW","-",SUMIFS(INDIRECT($B$2&amp;$C$2&amp;$D$2),INDIRECT(P$5),P$6,サマリ_メンバ!$R$7:$R$446,$E212,サマリ_メンバ!$O$7:$O$446,IF(ISBLANK($F212),"*",$F212)))</f>
        <v>0</v>
      </c>
      <c r="Q212" s="111">
        <f ca="1">IF($C$2&amp;$D$2="当月MW","-",SUMIFS(INDIRECT($B$2&amp;$C$2&amp;$D$2),INDIRECT(Q$5),Q$6,サマリ_メンバ!$R$7:$R$446,$E212,サマリ_メンバ!$O$7:$O$446,IF(ISBLANK($F212),"*",$F212)))</f>
        <v>0</v>
      </c>
      <c r="R212" s="111">
        <f ca="1">IF($C$2&amp;$D$2="当月MW","-",SUMIFS(INDIRECT($B$2&amp;$C$2&amp;$D$2),INDIRECT(R$5),R$6,サマリ_メンバ!$R$7:$R$446,$E212,サマリ_メンバ!$O$7:$O$446,IF(ISBLANK($F212),"*",$F212)))</f>
        <v>0</v>
      </c>
      <c r="S212" s="111">
        <f ca="1">IF($C$2&amp;$D$2="当月MW","-",SUMIFS(INDIRECT($B$2&amp;$C$2&amp;$D$2),INDIRECT(S$5),S$6,サマリ_メンバ!$R$7:$R$446,$E212,サマリ_メンバ!$O$7:$O$446,IF(ISBLANK($F212),"*",$F212)))</f>
        <v>0</v>
      </c>
      <c r="T212" s="111">
        <f ca="1">IF($C$2&amp;$D$2="当月MW","-",SUMIFS(INDIRECT($B$2&amp;$C$2&amp;$D$2),INDIRECT(T$5),T$6,サマリ_メンバ!$R$7:$R$446,$E212,サマリ_メンバ!$O$7:$O$446,IF(ISBLANK($F212),"*",$F212)))</f>
        <v>0</v>
      </c>
      <c r="U212" s="111">
        <f ca="1">IF($C$2&amp;$D$2="当月MW","-",SUMIFS(INDIRECT($B$2&amp;$C$2&amp;$D$2),INDIRECT(U$5),U$6,サマリ_メンバ!$R$7:$R$446,$E212,サマリ_メンバ!$O$7:$O$446,IF(ISBLANK($F212),"*",$F212)))</f>
        <v>0</v>
      </c>
      <c r="V212" s="111">
        <f ca="1">IF($C$2&amp;$D$2="当月MW","-",SUMIFS(INDIRECT($B$2&amp;$C$2&amp;$D$2),INDIRECT(V$5),V$6,サマリ_メンバ!$R$7:$R$446,$E212,サマリ_メンバ!$O$7:$O$446,IF(ISBLANK($F212),"*",$F212)))</f>
        <v>0</v>
      </c>
      <c r="W212" s="111">
        <f ca="1">IF($C$2&amp;$D$2="当月MW","-",SUMIFS(INDIRECT($B$2&amp;$C$2&amp;$D$2),INDIRECT(W$5),W$6,サマリ_メンバ!$R$7:$R$446,$E212,サマリ_メンバ!$O$7:$O$446,IF(ISBLANK($F212),"*",$F212)))</f>
        <v>0</v>
      </c>
      <c r="X212" s="111">
        <f ca="1">IF($C$2&amp;$D$2="当月MW","-",SUMIFS(INDIRECT($B$2&amp;$C$2&amp;$D$2),INDIRECT(X$5),X$6,サマリ_メンバ!$R$7:$R$446,$E212,サマリ_メンバ!$O$7:$O$446,IF(ISBLANK($F212),"*",$F212)))</f>
        <v>0</v>
      </c>
      <c r="Y212" s="111">
        <f ca="1">IF($C$2&amp;$D$2="当月MW","-",SUMIFS(INDIRECT($B$2&amp;$C$2&amp;$D$2),INDIRECT(Y$5),Y$6,サマリ_メンバ!$R$7:$R$446,$E212,サマリ_メンバ!$O$7:$O$446,IF(ISBLANK($F212),"*",$F212)))</f>
        <v>0</v>
      </c>
      <c r="Z212" s="111">
        <f ca="1">IF($C$2&amp;$D$2="当月MW","-",SUMIFS(INDIRECT($B$2&amp;$C$2&amp;$D$2),INDIRECT(Z$5),Z$6,サマリ_メンバ!$R$7:$R$446,$E212,サマリ_メンバ!$O$7:$O$446,IF(ISBLANK($F212),"*",$F212)))</f>
        <v>0</v>
      </c>
      <c r="AA212" s="111">
        <f ca="1">IF($C$2&amp;$D$2="当月MW","-",SUMIFS(INDIRECT($B$2&amp;$C$2&amp;$D$2),INDIRECT(AA$5),AA$6,サマリ_メンバ!$R$7:$R$446,$E212,サマリ_メンバ!$O$7:$O$446,IF(ISBLANK($F212),"*",$F212)))</f>
        <v>0</v>
      </c>
      <c r="AB212" s="116"/>
    </row>
    <row r="213" spans="5:28" outlineLevel="1">
      <c r="E213" s="22" t="s">
        <v>265</v>
      </c>
      <c r="F213" s="131" t="s">
        <v>221</v>
      </c>
      <c r="G213" s="132" t="s">
        <v>473</v>
      </c>
      <c r="H213" s="136">
        <f t="shared" ca="1" si="24"/>
        <v>0</v>
      </c>
      <c r="I213" s="116"/>
      <c r="J213" s="111">
        <f ca="1">IF($C$2&amp;$D$2="当月MW","-",SUMIFS(INDIRECT($B$2&amp;$C$2&amp;$D$2),INDIRECT(J$5),J$6,サマリ_メンバ!$R$7:$R$446,$E213,サマリ_メンバ!$O$7:$O$446,IF(ISBLANK($F213),"*",$F213)))</f>
        <v>0</v>
      </c>
      <c r="K213" s="111">
        <f ca="1">IF($C$2&amp;$D$2="当月MW","-",SUMIFS(INDIRECT($B$2&amp;$C$2&amp;$D$2),INDIRECT(K$5),K$6,サマリ_メンバ!$R$7:$R$446,$E213,サマリ_メンバ!$O$7:$O$446,IF(ISBLANK($F213),"*",$F213)))</f>
        <v>0</v>
      </c>
      <c r="L213" s="111">
        <f ca="1">IF($C$2&amp;$D$2="当月MW","-",SUMIFS(INDIRECT($B$2&amp;$C$2&amp;$D$2),INDIRECT(L$5),L$6,サマリ_メンバ!$R$7:$R$446,$E213,サマリ_メンバ!$O$7:$O$446,IF(ISBLANK($F213),"*",$F213)))</f>
        <v>0</v>
      </c>
      <c r="M213" s="111">
        <f ca="1">IF($C$2&amp;$D$2="当月MW","-",SUMIFS(INDIRECT($B$2&amp;$C$2&amp;$D$2),INDIRECT(M$5),M$6,サマリ_メンバ!$R$7:$R$446,$E213,サマリ_メンバ!$O$7:$O$446,IF(ISBLANK($F213),"*",$F213)))</f>
        <v>0</v>
      </c>
      <c r="N213" s="116"/>
      <c r="O213" s="111">
        <f ca="1">IF($C$2&amp;$D$2="当月MW","-",SUMIFS(INDIRECT($B$2&amp;$C$2&amp;$D$2),INDIRECT(O$5),O$6,サマリ_メンバ!$R$7:$R$446,$E213,サマリ_メンバ!$O$7:$O$446,IF(ISBLANK($F213),"*",$F213)))</f>
        <v>0</v>
      </c>
      <c r="P213" s="111">
        <f ca="1">IF($C$2&amp;$D$2="当月MW","-",SUMIFS(INDIRECT($B$2&amp;$C$2&amp;$D$2),INDIRECT(P$5),P$6,サマリ_メンバ!$R$7:$R$446,$E213,サマリ_メンバ!$O$7:$O$446,IF(ISBLANK($F213),"*",$F213)))</f>
        <v>0</v>
      </c>
      <c r="Q213" s="111">
        <f ca="1">IF($C$2&amp;$D$2="当月MW","-",SUMIFS(INDIRECT($B$2&amp;$C$2&amp;$D$2),INDIRECT(Q$5),Q$6,サマリ_メンバ!$R$7:$R$446,$E213,サマリ_メンバ!$O$7:$O$446,IF(ISBLANK($F213),"*",$F213)))</f>
        <v>0</v>
      </c>
      <c r="R213" s="111">
        <f ca="1">IF($C$2&amp;$D$2="当月MW","-",SUMIFS(INDIRECT($B$2&amp;$C$2&amp;$D$2),INDIRECT(R$5),R$6,サマリ_メンバ!$R$7:$R$446,$E213,サマリ_メンバ!$O$7:$O$446,IF(ISBLANK($F213),"*",$F213)))</f>
        <v>0</v>
      </c>
      <c r="S213" s="111">
        <f ca="1">IF($C$2&amp;$D$2="当月MW","-",SUMIFS(INDIRECT($B$2&amp;$C$2&amp;$D$2),INDIRECT(S$5),S$6,サマリ_メンバ!$R$7:$R$446,$E213,サマリ_メンバ!$O$7:$O$446,IF(ISBLANK($F213),"*",$F213)))</f>
        <v>0</v>
      </c>
      <c r="T213" s="111">
        <f ca="1">IF($C$2&amp;$D$2="当月MW","-",SUMIFS(INDIRECT($B$2&amp;$C$2&amp;$D$2),INDIRECT(T$5),T$6,サマリ_メンバ!$R$7:$R$446,$E213,サマリ_メンバ!$O$7:$O$446,IF(ISBLANK($F213),"*",$F213)))</f>
        <v>0</v>
      </c>
      <c r="U213" s="111">
        <f ca="1">IF($C$2&amp;$D$2="当月MW","-",SUMIFS(INDIRECT($B$2&amp;$C$2&amp;$D$2),INDIRECT(U$5),U$6,サマリ_メンバ!$R$7:$R$446,$E213,サマリ_メンバ!$O$7:$O$446,IF(ISBLANK($F213),"*",$F213)))</f>
        <v>0</v>
      </c>
      <c r="V213" s="111">
        <f ca="1">IF($C$2&amp;$D$2="当月MW","-",SUMIFS(INDIRECT($B$2&amp;$C$2&amp;$D$2),INDIRECT(V$5),V$6,サマリ_メンバ!$R$7:$R$446,$E213,サマリ_メンバ!$O$7:$O$446,IF(ISBLANK($F213),"*",$F213)))</f>
        <v>0</v>
      </c>
      <c r="W213" s="111">
        <f ca="1">IF($C$2&amp;$D$2="当月MW","-",SUMIFS(INDIRECT($B$2&amp;$C$2&amp;$D$2),INDIRECT(W$5),W$6,サマリ_メンバ!$R$7:$R$446,$E213,サマリ_メンバ!$O$7:$O$446,IF(ISBLANK($F213),"*",$F213)))</f>
        <v>0</v>
      </c>
      <c r="X213" s="111">
        <f ca="1">IF($C$2&amp;$D$2="当月MW","-",SUMIFS(INDIRECT($B$2&amp;$C$2&amp;$D$2),INDIRECT(X$5),X$6,サマリ_メンバ!$R$7:$R$446,$E213,サマリ_メンバ!$O$7:$O$446,IF(ISBLANK($F213),"*",$F213)))</f>
        <v>0</v>
      </c>
      <c r="Y213" s="111">
        <f ca="1">IF($C$2&amp;$D$2="当月MW","-",SUMIFS(INDIRECT($B$2&amp;$C$2&amp;$D$2),INDIRECT(Y$5),Y$6,サマリ_メンバ!$R$7:$R$446,$E213,サマリ_メンバ!$O$7:$O$446,IF(ISBLANK($F213),"*",$F213)))</f>
        <v>0</v>
      </c>
      <c r="Z213" s="111">
        <f ca="1">IF($C$2&amp;$D$2="当月MW","-",SUMIFS(INDIRECT($B$2&amp;$C$2&amp;$D$2),INDIRECT(Z$5),Z$6,サマリ_メンバ!$R$7:$R$446,$E213,サマリ_メンバ!$O$7:$O$446,IF(ISBLANK($F213),"*",$F213)))</f>
        <v>0</v>
      </c>
      <c r="AA213" s="111">
        <f ca="1">IF($C$2&amp;$D$2="当月MW","-",SUMIFS(INDIRECT($B$2&amp;$C$2&amp;$D$2),INDIRECT(AA$5),AA$6,サマリ_メンバ!$R$7:$R$446,$E213,サマリ_メンバ!$O$7:$O$446,IF(ISBLANK($F213),"*",$F213)))</f>
        <v>0</v>
      </c>
      <c r="AB213" s="116"/>
    </row>
    <row r="214" spans="5:28" outlineLevel="1">
      <c r="E214" s="22" t="s">
        <v>266</v>
      </c>
      <c r="F214" s="131" t="s">
        <v>221</v>
      </c>
      <c r="G214" s="132" t="s">
        <v>314</v>
      </c>
      <c r="H214" s="136">
        <f t="shared" ca="1" si="24"/>
        <v>0</v>
      </c>
      <c r="I214" s="116"/>
      <c r="J214" s="111">
        <f ca="1">IF($C$2&amp;$D$2="当月MW","-",SUMIFS(INDIRECT($B$2&amp;$C$2&amp;$D$2),INDIRECT(J$5),J$6,サマリ_メンバ!$R$7:$R$446,$E214,サマリ_メンバ!$O$7:$O$446,IF(ISBLANK($F214),"*",$F214)))</f>
        <v>0</v>
      </c>
      <c r="K214" s="111">
        <f ca="1">IF($C$2&amp;$D$2="当月MW","-",SUMIFS(INDIRECT($B$2&amp;$C$2&amp;$D$2),INDIRECT(K$5),K$6,サマリ_メンバ!$R$7:$R$446,$E214,サマリ_メンバ!$O$7:$O$446,IF(ISBLANK($F214),"*",$F214)))</f>
        <v>0</v>
      </c>
      <c r="L214" s="111">
        <f ca="1">IF($C$2&amp;$D$2="当月MW","-",SUMIFS(INDIRECT($B$2&amp;$C$2&amp;$D$2),INDIRECT(L$5),L$6,サマリ_メンバ!$R$7:$R$446,$E214,サマリ_メンバ!$O$7:$O$446,IF(ISBLANK($F214),"*",$F214)))</f>
        <v>0</v>
      </c>
      <c r="M214" s="111">
        <f ca="1">IF($C$2&amp;$D$2="当月MW","-",SUMIFS(INDIRECT($B$2&amp;$C$2&amp;$D$2),INDIRECT(M$5),M$6,サマリ_メンバ!$R$7:$R$446,$E214,サマリ_メンバ!$O$7:$O$446,IF(ISBLANK($F214),"*",$F214)))</f>
        <v>0</v>
      </c>
      <c r="N214" s="116"/>
      <c r="O214" s="111">
        <f ca="1">IF($C$2&amp;$D$2="当月MW","-",SUMIFS(INDIRECT($B$2&amp;$C$2&amp;$D$2),INDIRECT(O$5),O$6,サマリ_メンバ!$R$7:$R$446,$E214,サマリ_メンバ!$O$7:$O$446,IF(ISBLANK($F214),"*",$F214)))</f>
        <v>0</v>
      </c>
      <c r="P214" s="111">
        <f ca="1">IF($C$2&amp;$D$2="当月MW","-",SUMIFS(INDIRECT($B$2&amp;$C$2&amp;$D$2),INDIRECT(P$5),P$6,サマリ_メンバ!$R$7:$R$446,$E214,サマリ_メンバ!$O$7:$O$446,IF(ISBLANK($F214),"*",$F214)))</f>
        <v>0</v>
      </c>
      <c r="Q214" s="111">
        <f ca="1">IF($C$2&amp;$D$2="当月MW","-",SUMIFS(INDIRECT($B$2&amp;$C$2&amp;$D$2),INDIRECT(Q$5),Q$6,サマリ_メンバ!$R$7:$R$446,$E214,サマリ_メンバ!$O$7:$O$446,IF(ISBLANK($F214),"*",$F214)))</f>
        <v>0</v>
      </c>
      <c r="R214" s="111">
        <f ca="1">IF($C$2&amp;$D$2="当月MW","-",SUMIFS(INDIRECT($B$2&amp;$C$2&amp;$D$2),INDIRECT(R$5),R$6,サマリ_メンバ!$R$7:$R$446,$E214,サマリ_メンバ!$O$7:$O$446,IF(ISBLANK($F214),"*",$F214)))</f>
        <v>0</v>
      </c>
      <c r="S214" s="111">
        <f ca="1">IF($C$2&amp;$D$2="当月MW","-",SUMIFS(INDIRECT($B$2&amp;$C$2&amp;$D$2),INDIRECT(S$5),S$6,サマリ_メンバ!$R$7:$R$446,$E214,サマリ_メンバ!$O$7:$O$446,IF(ISBLANK($F214),"*",$F214)))</f>
        <v>0</v>
      </c>
      <c r="T214" s="111">
        <f ca="1">IF($C$2&amp;$D$2="当月MW","-",SUMIFS(INDIRECT($B$2&amp;$C$2&amp;$D$2),INDIRECT(T$5),T$6,サマリ_メンバ!$R$7:$R$446,$E214,サマリ_メンバ!$O$7:$O$446,IF(ISBLANK($F214),"*",$F214)))</f>
        <v>0</v>
      </c>
      <c r="U214" s="111">
        <f ca="1">IF($C$2&amp;$D$2="当月MW","-",SUMIFS(INDIRECT($B$2&amp;$C$2&amp;$D$2),INDIRECT(U$5),U$6,サマリ_メンバ!$R$7:$R$446,$E214,サマリ_メンバ!$O$7:$O$446,IF(ISBLANK($F214),"*",$F214)))</f>
        <v>0</v>
      </c>
      <c r="V214" s="111">
        <f ca="1">IF($C$2&amp;$D$2="当月MW","-",SUMIFS(INDIRECT($B$2&amp;$C$2&amp;$D$2),INDIRECT(V$5),V$6,サマリ_メンバ!$R$7:$R$446,$E214,サマリ_メンバ!$O$7:$O$446,IF(ISBLANK($F214),"*",$F214)))</f>
        <v>0</v>
      </c>
      <c r="W214" s="111">
        <f ca="1">IF($C$2&amp;$D$2="当月MW","-",SUMIFS(INDIRECT($B$2&amp;$C$2&amp;$D$2),INDIRECT(W$5),W$6,サマリ_メンバ!$R$7:$R$446,$E214,サマリ_メンバ!$O$7:$O$446,IF(ISBLANK($F214),"*",$F214)))</f>
        <v>0</v>
      </c>
      <c r="X214" s="111">
        <f ca="1">IF($C$2&amp;$D$2="当月MW","-",SUMIFS(INDIRECT($B$2&amp;$C$2&amp;$D$2),INDIRECT(X$5),X$6,サマリ_メンバ!$R$7:$R$446,$E214,サマリ_メンバ!$O$7:$O$446,IF(ISBLANK($F214),"*",$F214)))</f>
        <v>0</v>
      </c>
      <c r="Y214" s="111">
        <f ca="1">IF($C$2&amp;$D$2="当月MW","-",SUMIFS(INDIRECT($B$2&amp;$C$2&amp;$D$2),INDIRECT(Y$5),Y$6,サマリ_メンバ!$R$7:$R$446,$E214,サマリ_メンバ!$O$7:$O$446,IF(ISBLANK($F214),"*",$F214)))</f>
        <v>0</v>
      </c>
      <c r="Z214" s="111">
        <f ca="1">IF($C$2&amp;$D$2="当月MW","-",SUMIFS(INDIRECT($B$2&amp;$C$2&amp;$D$2),INDIRECT(Z$5),Z$6,サマリ_メンバ!$R$7:$R$446,$E214,サマリ_メンバ!$O$7:$O$446,IF(ISBLANK($F214),"*",$F214)))</f>
        <v>0</v>
      </c>
      <c r="AA214" s="111">
        <f ca="1">IF($C$2&amp;$D$2="当月MW","-",SUMIFS(INDIRECT($B$2&amp;$C$2&amp;$D$2),INDIRECT(AA$5),AA$6,サマリ_メンバ!$R$7:$R$446,$E214,サマリ_メンバ!$O$7:$O$446,IF(ISBLANK($F214),"*",$F214)))</f>
        <v>0</v>
      </c>
      <c r="AB214" s="116"/>
    </row>
    <row r="215" spans="5:28" outlineLevel="1">
      <c r="E215" s="22" t="s">
        <v>267</v>
      </c>
      <c r="F215" s="131" t="s">
        <v>221</v>
      </c>
      <c r="G215" s="132" t="s">
        <v>314</v>
      </c>
      <c r="H215" s="136">
        <f t="shared" ca="1" si="24"/>
        <v>0</v>
      </c>
      <c r="I215" s="116"/>
      <c r="J215" s="111">
        <f ca="1">IF($C$2&amp;$D$2="当月MW","-",SUMIFS(INDIRECT($B$2&amp;$C$2&amp;$D$2),INDIRECT(J$5),J$6,サマリ_メンバ!$R$7:$R$446,$E215,サマリ_メンバ!$O$7:$O$446,IF(ISBLANK($F215),"*",$F215)))</f>
        <v>0</v>
      </c>
      <c r="K215" s="111">
        <f ca="1">IF($C$2&amp;$D$2="当月MW","-",SUMIFS(INDIRECT($B$2&amp;$C$2&amp;$D$2),INDIRECT(K$5),K$6,サマリ_メンバ!$R$7:$R$446,$E215,サマリ_メンバ!$O$7:$O$446,IF(ISBLANK($F215),"*",$F215)))</f>
        <v>0</v>
      </c>
      <c r="L215" s="111">
        <f ca="1">IF($C$2&amp;$D$2="当月MW","-",SUMIFS(INDIRECT($B$2&amp;$C$2&amp;$D$2),INDIRECT(L$5),L$6,サマリ_メンバ!$R$7:$R$446,$E215,サマリ_メンバ!$O$7:$O$446,IF(ISBLANK($F215),"*",$F215)))</f>
        <v>0</v>
      </c>
      <c r="M215" s="111">
        <f ca="1">IF($C$2&amp;$D$2="当月MW","-",SUMIFS(INDIRECT($B$2&amp;$C$2&amp;$D$2),INDIRECT(M$5),M$6,サマリ_メンバ!$R$7:$R$446,$E215,サマリ_メンバ!$O$7:$O$446,IF(ISBLANK($F215),"*",$F215)))</f>
        <v>0</v>
      </c>
      <c r="N215" s="116"/>
      <c r="O215" s="111">
        <f ca="1">IF($C$2&amp;$D$2="当月MW","-",SUMIFS(INDIRECT($B$2&amp;$C$2&amp;$D$2),INDIRECT(O$5),O$6,サマリ_メンバ!$R$7:$R$446,$E215,サマリ_メンバ!$O$7:$O$446,IF(ISBLANK($F215),"*",$F215)))</f>
        <v>0</v>
      </c>
      <c r="P215" s="111">
        <f ca="1">IF($C$2&amp;$D$2="当月MW","-",SUMIFS(INDIRECT($B$2&amp;$C$2&amp;$D$2),INDIRECT(P$5),P$6,サマリ_メンバ!$R$7:$R$446,$E215,サマリ_メンバ!$O$7:$O$446,IF(ISBLANK($F215),"*",$F215)))</f>
        <v>0</v>
      </c>
      <c r="Q215" s="111">
        <f ca="1">IF($C$2&amp;$D$2="当月MW","-",SUMIFS(INDIRECT($B$2&amp;$C$2&amp;$D$2),INDIRECT(Q$5),Q$6,サマリ_メンバ!$R$7:$R$446,$E215,サマリ_メンバ!$O$7:$O$446,IF(ISBLANK($F215),"*",$F215)))</f>
        <v>0</v>
      </c>
      <c r="R215" s="111">
        <f ca="1">IF($C$2&amp;$D$2="当月MW","-",SUMIFS(INDIRECT($B$2&amp;$C$2&amp;$D$2),INDIRECT(R$5),R$6,サマリ_メンバ!$R$7:$R$446,$E215,サマリ_メンバ!$O$7:$O$446,IF(ISBLANK($F215),"*",$F215)))</f>
        <v>0</v>
      </c>
      <c r="S215" s="111">
        <f ca="1">IF($C$2&amp;$D$2="当月MW","-",SUMIFS(INDIRECT($B$2&amp;$C$2&amp;$D$2),INDIRECT(S$5),S$6,サマリ_メンバ!$R$7:$R$446,$E215,サマリ_メンバ!$O$7:$O$446,IF(ISBLANK($F215),"*",$F215)))</f>
        <v>0</v>
      </c>
      <c r="T215" s="111">
        <f ca="1">IF($C$2&amp;$D$2="当月MW","-",SUMIFS(INDIRECT($B$2&amp;$C$2&amp;$D$2),INDIRECT(T$5),T$6,サマリ_メンバ!$R$7:$R$446,$E215,サマリ_メンバ!$O$7:$O$446,IF(ISBLANK($F215),"*",$F215)))</f>
        <v>0</v>
      </c>
      <c r="U215" s="111">
        <f ca="1">IF($C$2&amp;$D$2="当月MW","-",SUMIFS(INDIRECT($B$2&amp;$C$2&amp;$D$2),INDIRECT(U$5),U$6,サマリ_メンバ!$R$7:$R$446,$E215,サマリ_メンバ!$O$7:$O$446,IF(ISBLANK($F215),"*",$F215)))</f>
        <v>0</v>
      </c>
      <c r="V215" s="111">
        <f ca="1">IF($C$2&amp;$D$2="当月MW","-",SUMIFS(INDIRECT($B$2&amp;$C$2&amp;$D$2),INDIRECT(V$5),V$6,サマリ_メンバ!$R$7:$R$446,$E215,サマリ_メンバ!$O$7:$O$446,IF(ISBLANK($F215),"*",$F215)))</f>
        <v>0</v>
      </c>
      <c r="W215" s="111">
        <f ca="1">IF($C$2&amp;$D$2="当月MW","-",SUMIFS(INDIRECT($B$2&amp;$C$2&amp;$D$2),INDIRECT(W$5),W$6,サマリ_メンバ!$R$7:$R$446,$E215,サマリ_メンバ!$O$7:$O$446,IF(ISBLANK($F215),"*",$F215)))</f>
        <v>0</v>
      </c>
      <c r="X215" s="111">
        <f ca="1">IF($C$2&amp;$D$2="当月MW","-",SUMIFS(INDIRECT($B$2&amp;$C$2&amp;$D$2),INDIRECT(X$5),X$6,サマリ_メンバ!$R$7:$R$446,$E215,サマリ_メンバ!$O$7:$O$446,IF(ISBLANK($F215),"*",$F215)))</f>
        <v>0</v>
      </c>
      <c r="Y215" s="111">
        <f ca="1">IF($C$2&amp;$D$2="当月MW","-",SUMIFS(INDIRECT($B$2&amp;$C$2&amp;$D$2),INDIRECT(Y$5),Y$6,サマリ_メンバ!$R$7:$R$446,$E215,サマリ_メンバ!$O$7:$O$446,IF(ISBLANK($F215),"*",$F215)))</f>
        <v>0</v>
      </c>
      <c r="Z215" s="111">
        <f ca="1">IF($C$2&amp;$D$2="当月MW","-",SUMIFS(INDIRECT($B$2&amp;$C$2&amp;$D$2),INDIRECT(Z$5),Z$6,サマリ_メンバ!$R$7:$R$446,$E215,サマリ_メンバ!$O$7:$O$446,IF(ISBLANK($F215),"*",$F215)))</f>
        <v>0</v>
      </c>
      <c r="AA215" s="111">
        <f ca="1">IF($C$2&amp;$D$2="当月MW","-",SUMIFS(INDIRECT($B$2&amp;$C$2&amp;$D$2),INDIRECT(AA$5),AA$6,サマリ_メンバ!$R$7:$R$446,$E215,サマリ_メンバ!$O$7:$O$446,IF(ISBLANK($F215),"*",$F215)))</f>
        <v>0</v>
      </c>
      <c r="AB215" s="116"/>
    </row>
    <row r="216" spans="5:28" outlineLevel="1">
      <c r="E216" s="22" t="s">
        <v>373</v>
      </c>
      <c r="F216" s="131" t="s">
        <v>221</v>
      </c>
      <c r="G216" s="132" t="s">
        <v>314</v>
      </c>
      <c r="H216" s="136">
        <f t="shared" ca="1" si="24"/>
        <v>0</v>
      </c>
      <c r="I216" s="116"/>
      <c r="J216" s="111">
        <f ca="1">IF($C$2&amp;$D$2="当月MW","-",SUMIFS(INDIRECT($B$2&amp;$C$2&amp;$D$2),INDIRECT(J$5),J$6,サマリ_メンバ!$R$7:$R$446,$E216,サマリ_メンバ!$O$7:$O$446,IF(ISBLANK($F216),"*",$F216)))</f>
        <v>0</v>
      </c>
      <c r="K216" s="111">
        <f ca="1">IF($C$2&amp;$D$2="当月MW","-",SUMIFS(INDIRECT($B$2&amp;$C$2&amp;$D$2),INDIRECT(K$5),K$6,サマリ_メンバ!$R$7:$R$446,$E216,サマリ_メンバ!$O$7:$O$446,IF(ISBLANK($F216),"*",$F216)))</f>
        <v>0</v>
      </c>
      <c r="L216" s="111">
        <f ca="1">IF($C$2&amp;$D$2="当月MW","-",SUMIFS(INDIRECT($B$2&amp;$C$2&amp;$D$2),INDIRECT(L$5),L$6,サマリ_メンバ!$R$7:$R$446,$E216,サマリ_メンバ!$O$7:$O$446,IF(ISBLANK($F216),"*",$F216)))</f>
        <v>0</v>
      </c>
      <c r="M216" s="111">
        <f ca="1">IF($C$2&amp;$D$2="当月MW","-",SUMIFS(INDIRECT($B$2&amp;$C$2&amp;$D$2),INDIRECT(M$5),M$6,サマリ_メンバ!$R$7:$R$446,$E216,サマリ_メンバ!$O$7:$O$446,IF(ISBLANK($F216),"*",$F216)))</f>
        <v>0</v>
      </c>
      <c r="N216" s="116"/>
      <c r="O216" s="111">
        <f ca="1">IF($C$2&amp;$D$2="当月MW","-",SUMIFS(INDIRECT($B$2&amp;$C$2&amp;$D$2),INDIRECT(O$5),O$6,サマリ_メンバ!$R$7:$R$446,$E216,サマリ_メンバ!$O$7:$O$446,IF(ISBLANK($F216),"*",$F216)))</f>
        <v>0</v>
      </c>
      <c r="P216" s="111">
        <f ca="1">IF($C$2&amp;$D$2="当月MW","-",SUMIFS(INDIRECT($B$2&amp;$C$2&amp;$D$2),INDIRECT(P$5),P$6,サマリ_メンバ!$R$7:$R$446,$E216,サマリ_メンバ!$O$7:$O$446,IF(ISBLANK($F216),"*",$F216)))</f>
        <v>0</v>
      </c>
      <c r="Q216" s="111">
        <f ca="1">IF($C$2&amp;$D$2="当月MW","-",SUMIFS(INDIRECT($B$2&amp;$C$2&amp;$D$2),INDIRECT(Q$5),Q$6,サマリ_メンバ!$R$7:$R$446,$E216,サマリ_メンバ!$O$7:$O$446,IF(ISBLANK($F216),"*",$F216)))</f>
        <v>0</v>
      </c>
      <c r="R216" s="111">
        <f ca="1">IF($C$2&amp;$D$2="当月MW","-",SUMIFS(INDIRECT($B$2&amp;$C$2&amp;$D$2),INDIRECT(R$5),R$6,サマリ_メンバ!$R$7:$R$446,$E216,サマリ_メンバ!$O$7:$O$446,IF(ISBLANK($F216),"*",$F216)))</f>
        <v>0</v>
      </c>
      <c r="S216" s="111">
        <f ca="1">IF($C$2&amp;$D$2="当月MW","-",SUMIFS(INDIRECT($B$2&amp;$C$2&amp;$D$2),INDIRECT(S$5),S$6,サマリ_メンバ!$R$7:$R$446,$E216,サマリ_メンバ!$O$7:$O$446,IF(ISBLANK($F216),"*",$F216)))</f>
        <v>0</v>
      </c>
      <c r="T216" s="111">
        <f ca="1">IF($C$2&amp;$D$2="当月MW","-",SUMIFS(INDIRECT($B$2&amp;$C$2&amp;$D$2),INDIRECT(T$5),T$6,サマリ_メンバ!$R$7:$R$446,$E216,サマリ_メンバ!$O$7:$O$446,IF(ISBLANK($F216),"*",$F216)))</f>
        <v>0</v>
      </c>
      <c r="U216" s="111">
        <f ca="1">IF($C$2&amp;$D$2="当月MW","-",SUMIFS(INDIRECT($B$2&amp;$C$2&amp;$D$2),INDIRECT(U$5),U$6,サマリ_メンバ!$R$7:$R$446,$E216,サマリ_メンバ!$O$7:$O$446,IF(ISBLANK($F216),"*",$F216)))</f>
        <v>0</v>
      </c>
      <c r="V216" s="111">
        <f ca="1">IF($C$2&amp;$D$2="当月MW","-",SUMIFS(INDIRECT($B$2&amp;$C$2&amp;$D$2),INDIRECT(V$5),V$6,サマリ_メンバ!$R$7:$R$446,$E216,サマリ_メンバ!$O$7:$O$446,IF(ISBLANK($F216),"*",$F216)))</f>
        <v>0</v>
      </c>
      <c r="W216" s="111">
        <f ca="1">IF($C$2&amp;$D$2="当月MW","-",SUMIFS(INDIRECT($B$2&amp;$C$2&amp;$D$2),INDIRECT(W$5),W$6,サマリ_メンバ!$R$7:$R$446,$E216,サマリ_メンバ!$O$7:$O$446,IF(ISBLANK($F216),"*",$F216)))</f>
        <v>0</v>
      </c>
      <c r="X216" s="111">
        <f ca="1">IF($C$2&amp;$D$2="当月MW","-",SUMIFS(INDIRECT($B$2&amp;$C$2&amp;$D$2),INDIRECT(X$5),X$6,サマリ_メンバ!$R$7:$R$446,$E216,サマリ_メンバ!$O$7:$O$446,IF(ISBLANK($F216),"*",$F216)))</f>
        <v>0</v>
      </c>
      <c r="Y216" s="111">
        <f ca="1">IF($C$2&amp;$D$2="当月MW","-",SUMIFS(INDIRECT($B$2&amp;$C$2&amp;$D$2),INDIRECT(Y$5),Y$6,サマリ_メンバ!$R$7:$R$446,$E216,サマリ_メンバ!$O$7:$O$446,IF(ISBLANK($F216),"*",$F216)))</f>
        <v>0</v>
      </c>
      <c r="Z216" s="111">
        <f ca="1">IF($C$2&amp;$D$2="当月MW","-",SUMIFS(INDIRECT($B$2&amp;$C$2&amp;$D$2),INDIRECT(Z$5),Z$6,サマリ_メンバ!$R$7:$R$446,$E216,サマリ_メンバ!$O$7:$O$446,IF(ISBLANK($F216),"*",$F216)))</f>
        <v>0</v>
      </c>
      <c r="AA216" s="111">
        <f ca="1">IF($C$2&amp;$D$2="当月MW","-",SUMIFS(INDIRECT($B$2&amp;$C$2&amp;$D$2),INDIRECT(AA$5),AA$6,サマリ_メンバ!$R$7:$R$446,$E216,サマリ_メンバ!$O$7:$O$446,IF(ISBLANK($F216),"*",$F216)))</f>
        <v>0</v>
      </c>
      <c r="AB216" s="116"/>
    </row>
    <row r="217" spans="5:28" outlineLevel="1">
      <c r="E217" s="22" t="s">
        <v>268</v>
      </c>
      <c r="F217" s="131" t="s">
        <v>221</v>
      </c>
      <c r="G217" s="132" t="s">
        <v>314</v>
      </c>
      <c r="H217" s="136">
        <f t="shared" ca="1" si="24"/>
        <v>0</v>
      </c>
      <c r="I217" s="116"/>
      <c r="J217" s="111">
        <f ca="1">IF($C$2&amp;$D$2="当月MW","-",SUMIFS(INDIRECT($B$2&amp;$C$2&amp;$D$2),INDIRECT(J$5),J$6,サマリ_メンバ!$R$7:$R$446,$E217,サマリ_メンバ!$O$7:$O$446,IF(ISBLANK($F217),"*",$F217)))</f>
        <v>0</v>
      </c>
      <c r="K217" s="111">
        <f ca="1">IF($C$2&amp;$D$2="当月MW","-",SUMIFS(INDIRECT($B$2&amp;$C$2&amp;$D$2),INDIRECT(K$5),K$6,サマリ_メンバ!$R$7:$R$446,$E217,サマリ_メンバ!$O$7:$O$446,IF(ISBLANK($F217),"*",$F217)))</f>
        <v>0</v>
      </c>
      <c r="L217" s="111">
        <f ca="1">IF($C$2&amp;$D$2="当月MW","-",SUMIFS(INDIRECT($B$2&amp;$C$2&amp;$D$2),INDIRECT(L$5),L$6,サマリ_メンバ!$R$7:$R$446,$E217,サマリ_メンバ!$O$7:$O$446,IF(ISBLANK($F217),"*",$F217)))</f>
        <v>0</v>
      </c>
      <c r="M217" s="111">
        <f ca="1">IF($C$2&amp;$D$2="当月MW","-",SUMIFS(INDIRECT($B$2&amp;$C$2&amp;$D$2),INDIRECT(M$5),M$6,サマリ_メンバ!$R$7:$R$446,$E217,サマリ_メンバ!$O$7:$O$446,IF(ISBLANK($F217),"*",$F217)))</f>
        <v>0</v>
      </c>
      <c r="N217" s="116"/>
      <c r="O217" s="111">
        <f ca="1">IF($C$2&amp;$D$2="当月MW","-",SUMIFS(INDIRECT($B$2&amp;$C$2&amp;$D$2),INDIRECT(O$5),O$6,サマリ_メンバ!$R$7:$R$446,$E217,サマリ_メンバ!$O$7:$O$446,IF(ISBLANK($F217),"*",$F217)))</f>
        <v>0</v>
      </c>
      <c r="P217" s="111">
        <f ca="1">IF($C$2&amp;$D$2="当月MW","-",SUMIFS(INDIRECT($B$2&amp;$C$2&amp;$D$2),INDIRECT(P$5),P$6,サマリ_メンバ!$R$7:$R$446,$E217,サマリ_メンバ!$O$7:$O$446,IF(ISBLANK($F217),"*",$F217)))</f>
        <v>0</v>
      </c>
      <c r="Q217" s="111">
        <f ca="1">IF($C$2&amp;$D$2="当月MW","-",SUMIFS(INDIRECT($B$2&amp;$C$2&amp;$D$2),INDIRECT(Q$5),Q$6,サマリ_メンバ!$R$7:$R$446,$E217,サマリ_メンバ!$O$7:$O$446,IF(ISBLANK($F217),"*",$F217)))</f>
        <v>0</v>
      </c>
      <c r="R217" s="111">
        <f ca="1">IF($C$2&amp;$D$2="当月MW","-",SUMIFS(INDIRECT($B$2&amp;$C$2&amp;$D$2),INDIRECT(R$5),R$6,サマリ_メンバ!$R$7:$R$446,$E217,サマリ_メンバ!$O$7:$O$446,IF(ISBLANK($F217),"*",$F217)))</f>
        <v>0</v>
      </c>
      <c r="S217" s="111">
        <f ca="1">IF($C$2&amp;$D$2="当月MW","-",SUMIFS(INDIRECT($B$2&amp;$C$2&amp;$D$2),INDIRECT(S$5),S$6,サマリ_メンバ!$R$7:$R$446,$E217,サマリ_メンバ!$O$7:$O$446,IF(ISBLANK($F217),"*",$F217)))</f>
        <v>0</v>
      </c>
      <c r="T217" s="111">
        <f ca="1">IF($C$2&amp;$D$2="当月MW","-",SUMIFS(INDIRECT($B$2&amp;$C$2&amp;$D$2),INDIRECT(T$5),T$6,サマリ_メンバ!$R$7:$R$446,$E217,サマリ_メンバ!$O$7:$O$446,IF(ISBLANK($F217),"*",$F217)))</f>
        <v>0</v>
      </c>
      <c r="U217" s="111">
        <f ca="1">IF($C$2&amp;$D$2="当月MW","-",SUMIFS(INDIRECT($B$2&amp;$C$2&amp;$D$2),INDIRECT(U$5),U$6,サマリ_メンバ!$R$7:$R$446,$E217,サマリ_メンバ!$O$7:$O$446,IF(ISBLANK($F217),"*",$F217)))</f>
        <v>0</v>
      </c>
      <c r="V217" s="111">
        <f ca="1">IF($C$2&amp;$D$2="当月MW","-",SUMIFS(INDIRECT($B$2&amp;$C$2&amp;$D$2),INDIRECT(V$5),V$6,サマリ_メンバ!$R$7:$R$446,$E217,サマリ_メンバ!$O$7:$O$446,IF(ISBLANK($F217),"*",$F217)))</f>
        <v>0</v>
      </c>
      <c r="W217" s="111">
        <f ca="1">IF($C$2&amp;$D$2="当月MW","-",SUMIFS(INDIRECT($B$2&amp;$C$2&amp;$D$2),INDIRECT(W$5),W$6,サマリ_メンバ!$R$7:$R$446,$E217,サマリ_メンバ!$O$7:$O$446,IF(ISBLANK($F217),"*",$F217)))</f>
        <v>0</v>
      </c>
      <c r="X217" s="111">
        <f ca="1">IF($C$2&amp;$D$2="当月MW","-",SUMIFS(INDIRECT($B$2&amp;$C$2&amp;$D$2),INDIRECT(X$5),X$6,サマリ_メンバ!$R$7:$R$446,$E217,サマリ_メンバ!$O$7:$O$446,IF(ISBLANK($F217),"*",$F217)))</f>
        <v>0</v>
      </c>
      <c r="Y217" s="111">
        <f ca="1">IF($C$2&amp;$D$2="当月MW","-",SUMIFS(INDIRECT($B$2&amp;$C$2&amp;$D$2),INDIRECT(Y$5),Y$6,サマリ_メンバ!$R$7:$R$446,$E217,サマリ_メンバ!$O$7:$O$446,IF(ISBLANK($F217),"*",$F217)))</f>
        <v>0</v>
      </c>
      <c r="Z217" s="111">
        <f ca="1">IF($C$2&amp;$D$2="当月MW","-",SUMIFS(INDIRECT($B$2&amp;$C$2&amp;$D$2),INDIRECT(Z$5),Z$6,サマリ_メンバ!$R$7:$R$446,$E217,サマリ_メンバ!$O$7:$O$446,IF(ISBLANK($F217),"*",$F217)))</f>
        <v>0</v>
      </c>
      <c r="AA217" s="111">
        <f ca="1">IF($C$2&amp;$D$2="当月MW","-",SUMIFS(INDIRECT($B$2&amp;$C$2&amp;$D$2),INDIRECT(AA$5),AA$6,サマリ_メンバ!$R$7:$R$446,$E217,サマリ_メンバ!$O$7:$O$446,IF(ISBLANK($F217),"*",$F217)))</f>
        <v>0</v>
      </c>
      <c r="AB217" s="116"/>
    </row>
    <row r="218" spans="5:28" outlineLevel="1">
      <c r="E218" s="22" t="s">
        <v>269</v>
      </c>
      <c r="F218" s="131"/>
      <c r="G218" s="69" t="s">
        <v>302</v>
      </c>
      <c r="H218" s="136">
        <f t="shared" ca="1" si="24"/>
        <v>0</v>
      </c>
      <c r="I218" s="116"/>
      <c r="J218" s="111">
        <f ca="1">IF($C$2&amp;$D$2="当月MW","-",SUMIFS(INDIRECT($B$2&amp;$C$2&amp;$D$2),INDIRECT(J$5),J$6,サマリ_メンバ!$R$7:$R$446,$E218,サマリ_メンバ!$O$7:$O$446,IF(ISBLANK($F218),"*",$F218)))</f>
        <v>0</v>
      </c>
      <c r="K218" s="111">
        <f ca="1">IF($C$2&amp;$D$2="当月MW","-",SUMIFS(INDIRECT($B$2&amp;$C$2&amp;$D$2),INDIRECT(K$5),K$6,サマリ_メンバ!$R$7:$R$446,$E218,サマリ_メンバ!$O$7:$O$446,IF(ISBLANK($F218),"*",$F218)))</f>
        <v>0</v>
      </c>
      <c r="L218" s="111">
        <f ca="1">IF($C$2&amp;$D$2="当月MW","-",SUMIFS(INDIRECT($B$2&amp;$C$2&amp;$D$2),INDIRECT(L$5),L$6,サマリ_メンバ!$R$7:$R$446,$E218,サマリ_メンバ!$O$7:$O$446,IF(ISBLANK($F218),"*",$F218)))</f>
        <v>0</v>
      </c>
      <c r="M218" s="111">
        <f ca="1">IF($C$2&amp;$D$2="当月MW","-",SUMIFS(INDIRECT($B$2&amp;$C$2&amp;$D$2),INDIRECT(M$5),M$6,サマリ_メンバ!$R$7:$R$446,$E218,サマリ_メンバ!$O$7:$O$446,IF(ISBLANK($F218),"*",$F218)))</f>
        <v>0</v>
      </c>
      <c r="N218" s="116"/>
      <c r="O218" s="111">
        <f ca="1">IF($C$2&amp;$D$2="当月MW","-",SUMIFS(INDIRECT($B$2&amp;$C$2&amp;$D$2),INDIRECT(O$5),O$6,サマリ_メンバ!$R$7:$R$446,$E218,サマリ_メンバ!$O$7:$O$446,IF(ISBLANK($F218),"*",$F218)))</f>
        <v>0</v>
      </c>
      <c r="P218" s="111">
        <f ca="1">IF($C$2&amp;$D$2="当月MW","-",SUMIFS(INDIRECT($B$2&amp;$C$2&amp;$D$2),INDIRECT(P$5),P$6,サマリ_メンバ!$R$7:$R$446,$E218,サマリ_メンバ!$O$7:$O$446,IF(ISBLANK($F218),"*",$F218)))</f>
        <v>0</v>
      </c>
      <c r="Q218" s="111">
        <f ca="1">IF($C$2&amp;$D$2="当月MW","-",SUMIFS(INDIRECT($B$2&amp;$C$2&amp;$D$2),INDIRECT(Q$5),Q$6,サマリ_メンバ!$R$7:$R$446,$E218,サマリ_メンバ!$O$7:$O$446,IF(ISBLANK($F218),"*",$F218)))</f>
        <v>0</v>
      </c>
      <c r="R218" s="111">
        <f ca="1">IF($C$2&amp;$D$2="当月MW","-",SUMIFS(INDIRECT($B$2&amp;$C$2&amp;$D$2),INDIRECT(R$5),R$6,サマリ_メンバ!$R$7:$R$446,$E218,サマリ_メンバ!$O$7:$O$446,IF(ISBLANK($F218),"*",$F218)))</f>
        <v>0</v>
      </c>
      <c r="S218" s="111">
        <f ca="1">IF($C$2&amp;$D$2="当月MW","-",SUMIFS(INDIRECT($B$2&amp;$C$2&amp;$D$2),INDIRECT(S$5),S$6,サマリ_メンバ!$R$7:$R$446,$E218,サマリ_メンバ!$O$7:$O$446,IF(ISBLANK($F218),"*",$F218)))</f>
        <v>0</v>
      </c>
      <c r="T218" s="111">
        <f ca="1">IF($C$2&amp;$D$2="当月MW","-",SUMIFS(INDIRECT($B$2&amp;$C$2&amp;$D$2),INDIRECT(T$5),T$6,サマリ_メンバ!$R$7:$R$446,$E218,サマリ_メンバ!$O$7:$O$446,IF(ISBLANK($F218),"*",$F218)))</f>
        <v>0</v>
      </c>
      <c r="U218" s="111">
        <f ca="1">IF($C$2&amp;$D$2="当月MW","-",SUMIFS(INDIRECT($B$2&amp;$C$2&amp;$D$2),INDIRECT(U$5),U$6,サマリ_メンバ!$R$7:$R$446,$E218,サマリ_メンバ!$O$7:$O$446,IF(ISBLANK($F218),"*",$F218)))</f>
        <v>0</v>
      </c>
      <c r="V218" s="111">
        <f ca="1">IF($C$2&amp;$D$2="当月MW","-",SUMIFS(INDIRECT($B$2&amp;$C$2&amp;$D$2),INDIRECT(V$5),V$6,サマリ_メンバ!$R$7:$R$446,$E218,サマリ_メンバ!$O$7:$O$446,IF(ISBLANK($F218),"*",$F218)))</f>
        <v>0</v>
      </c>
      <c r="W218" s="111">
        <f ca="1">IF($C$2&amp;$D$2="当月MW","-",SUMIFS(INDIRECT($B$2&amp;$C$2&amp;$D$2),INDIRECT(W$5),W$6,サマリ_メンバ!$R$7:$R$446,$E218,サマリ_メンバ!$O$7:$O$446,IF(ISBLANK($F218),"*",$F218)))</f>
        <v>0</v>
      </c>
      <c r="X218" s="111">
        <f ca="1">IF($C$2&amp;$D$2="当月MW","-",SUMIFS(INDIRECT($B$2&amp;$C$2&amp;$D$2),INDIRECT(X$5),X$6,サマリ_メンバ!$R$7:$R$446,$E218,サマリ_メンバ!$O$7:$O$446,IF(ISBLANK($F218),"*",$F218)))</f>
        <v>0</v>
      </c>
      <c r="Y218" s="111">
        <f ca="1">IF($C$2&amp;$D$2="当月MW","-",SUMIFS(INDIRECT($B$2&amp;$C$2&amp;$D$2),INDIRECT(Y$5),Y$6,サマリ_メンバ!$R$7:$R$446,$E218,サマリ_メンバ!$O$7:$O$446,IF(ISBLANK($F218),"*",$F218)))</f>
        <v>0</v>
      </c>
      <c r="Z218" s="111">
        <f ca="1">IF($C$2&amp;$D$2="当月MW","-",SUMIFS(INDIRECT($B$2&amp;$C$2&amp;$D$2),INDIRECT(Z$5),Z$6,サマリ_メンバ!$R$7:$R$446,$E218,サマリ_メンバ!$O$7:$O$446,IF(ISBLANK($F218),"*",$F218)))</f>
        <v>0</v>
      </c>
      <c r="AA218" s="111">
        <f ca="1">IF($C$2&amp;$D$2="当月MW","-",SUMIFS(INDIRECT($B$2&amp;$C$2&amp;$D$2),INDIRECT(AA$5),AA$6,サマリ_メンバ!$R$7:$R$446,$E218,サマリ_メンバ!$O$7:$O$446,IF(ISBLANK($F218),"*",$F218)))</f>
        <v>0</v>
      </c>
      <c r="AB218" s="116"/>
    </row>
    <row r="219" spans="5:28" outlineLevel="1">
      <c r="E219" s="22" t="s">
        <v>270</v>
      </c>
      <c r="F219" s="131"/>
      <c r="G219" s="69" t="s">
        <v>302</v>
      </c>
      <c r="H219" s="136">
        <f t="shared" ca="1" si="24"/>
        <v>0</v>
      </c>
      <c r="I219" s="116"/>
      <c r="J219" s="111">
        <f ca="1">IF($C$2&amp;$D$2="当月MW","-",SUMIFS(INDIRECT($B$2&amp;$C$2&amp;$D$2),INDIRECT(J$5),J$6,サマリ_メンバ!$R$7:$R$446,$E219,サマリ_メンバ!$O$7:$O$446,IF(ISBLANK($F219),"*",$F219)))</f>
        <v>0</v>
      </c>
      <c r="K219" s="111">
        <f ca="1">IF($C$2&amp;$D$2="当月MW","-",SUMIFS(INDIRECT($B$2&amp;$C$2&amp;$D$2),INDIRECT(K$5),K$6,サマリ_メンバ!$R$7:$R$446,$E219,サマリ_メンバ!$O$7:$O$446,IF(ISBLANK($F219),"*",$F219)))</f>
        <v>0</v>
      </c>
      <c r="L219" s="111">
        <f ca="1">IF($C$2&amp;$D$2="当月MW","-",SUMIFS(INDIRECT($B$2&amp;$C$2&amp;$D$2),INDIRECT(L$5),L$6,サマリ_メンバ!$R$7:$R$446,$E219,サマリ_メンバ!$O$7:$O$446,IF(ISBLANK($F219),"*",$F219)))</f>
        <v>0</v>
      </c>
      <c r="M219" s="111">
        <f ca="1">IF($C$2&amp;$D$2="当月MW","-",SUMIFS(INDIRECT($B$2&amp;$C$2&amp;$D$2),INDIRECT(M$5),M$6,サマリ_メンバ!$R$7:$R$446,$E219,サマリ_メンバ!$O$7:$O$446,IF(ISBLANK($F219),"*",$F219)))</f>
        <v>0</v>
      </c>
      <c r="N219" s="116"/>
      <c r="O219" s="111">
        <f ca="1">IF($C$2&amp;$D$2="当月MW","-",SUMIFS(INDIRECT($B$2&amp;$C$2&amp;$D$2),INDIRECT(O$5),O$6,サマリ_メンバ!$R$7:$R$446,$E219,サマリ_メンバ!$O$7:$O$446,IF(ISBLANK($F219),"*",$F219)))</f>
        <v>0</v>
      </c>
      <c r="P219" s="111">
        <f ca="1">IF($C$2&amp;$D$2="当月MW","-",SUMIFS(INDIRECT($B$2&amp;$C$2&amp;$D$2),INDIRECT(P$5),P$6,サマリ_メンバ!$R$7:$R$446,$E219,サマリ_メンバ!$O$7:$O$446,IF(ISBLANK($F219),"*",$F219)))</f>
        <v>0</v>
      </c>
      <c r="Q219" s="111">
        <f ca="1">IF($C$2&amp;$D$2="当月MW","-",SUMIFS(INDIRECT($B$2&amp;$C$2&amp;$D$2),INDIRECT(Q$5),Q$6,サマリ_メンバ!$R$7:$R$446,$E219,サマリ_メンバ!$O$7:$O$446,IF(ISBLANK($F219),"*",$F219)))</f>
        <v>0</v>
      </c>
      <c r="R219" s="111">
        <f ca="1">IF($C$2&amp;$D$2="当月MW","-",SUMIFS(INDIRECT($B$2&amp;$C$2&amp;$D$2),INDIRECT(R$5),R$6,サマリ_メンバ!$R$7:$R$446,$E219,サマリ_メンバ!$O$7:$O$446,IF(ISBLANK($F219),"*",$F219)))</f>
        <v>0</v>
      </c>
      <c r="S219" s="111">
        <f ca="1">IF($C$2&amp;$D$2="当月MW","-",SUMIFS(INDIRECT($B$2&amp;$C$2&amp;$D$2),INDIRECT(S$5),S$6,サマリ_メンバ!$R$7:$R$446,$E219,サマリ_メンバ!$O$7:$O$446,IF(ISBLANK($F219),"*",$F219)))</f>
        <v>0</v>
      </c>
      <c r="T219" s="111">
        <f ca="1">IF($C$2&amp;$D$2="当月MW","-",SUMIFS(INDIRECT($B$2&amp;$C$2&amp;$D$2),INDIRECT(T$5),T$6,サマリ_メンバ!$R$7:$R$446,$E219,サマリ_メンバ!$O$7:$O$446,IF(ISBLANK($F219),"*",$F219)))</f>
        <v>0</v>
      </c>
      <c r="U219" s="111">
        <f ca="1">IF($C$2&amp;$D$2="当月MW","-",SUMIFS(INDIRECT($B$2&amp;$C$2&amp;$D$2),INDIRECT(U$5),U$6,サマリ_メンバ!$R$7:$R$446,$E219,サマリ_メンバ!$O$7:$O$446,IF(ISBLANK($F219),"*",$F219)))</f>
        <v>0</v>
      </c>
      <c r="V219" s="111">
        <f ca="1">IF($C$2&amp;$D$2="当月MW","-",SUMIFS(INDIRECT($B$2&amp;$C$2&amp;$D$2),INDIRECT(V$5),V$6,サマリ_メンバ!$R$7:$R$446,$E219,サマリ_メンバ!$O$7:$O$446,IF(ISBLANK($F219),"*",$F219)))</f>
        <v>0</v>
      </c>
      <c r="W219" s="111">
        <f ca="1">IF($C$2&amp;$D$2="当月MW","-",SUMIFS(INDIRECT($B$2&amp;$C$2&amp;$D$2),INDIRECT(W$5),W$6,サマリ_メンバ!$R$7:$R$446,$E219,サマリ_メンバ!$O$7:$O$446,IF(ISBLANK($F219),"*",$F219)))</f>
        <v>0</v>
      </c>
      <c r="X219" s="111">
        <f ca="1">IF($C$2&amp;$D$2="当月MW","-",SUMIFS(INDIRECT($B$2&amp;$C$2&amp;$D$2),INDIRECT(X$5),X$6,サマリ_メンバ!$R$7:$R$446,$E219,サマリ_メンバ!$O$7:$O$446,IF(ISBLANK($F219),"*",$F219)))</f>
        <v>0</v>
      </c>
      <c r="Y219" s="111">
        <f ca="1">IF($C$2&amp;$D$2="当月MW","-",SUMIFS(INDIRECT($B$2&amp;$C$2&amp;$D$2),INDIRECT(Y$5),Y$6,サマリ_メンバ!$R$7:$R$446,$E219,サマリ_メンバ!$O$7:$O$446,IF(ISBLANK($F219),"*",$F219)))</f>
        <v>0</v>
      </c>
      <c r="Z219" s="111">
        <f ca="1">IF($C$2&amp;$D$2="当月MW","-",SUMIFS(INDIRECT($B$2&amp;$C$2&amp;$D$2),INDIRECT(Z$5),Z$6,サマリ_メンバ!$R$7:$R$446,$E219,サマリ_メンバ!$O$7:$O$446,IF(ISBLANK($F219),"*",$F219)))</f>
        <v>0</v>
      </c>
      <c r="AA219" s="111">
        <f ca="1">IF($C$2&amp;$D$2="当月MW","-",SUMIFS(INDIRECT($B$2&amp;$C$2&amp;$D$2),INDIRECT(AA$5),AA$6,サマリ_メンバ!$R$7:$R$446,$E219,サマリ_メンバ!$O$7:$O$446,IF(ISBLANK($F219),"*",$F219)))</f>
        <v>0</v>
      </c>
      <c r="AB219" s="116"/>
    </row>
    <row r="220" spans="5:28" outlineLevel="1">
      <c r="E220" s="22" t="s">
        <v>271</v>
      </c>
      <c r="F220" s="131"/>
      <c r="G220" s="69" t="s">
        <v>302</v>
      </c>
      <c r="H220" s="136">
        <f t="shared" ca="1" si="24"/>
        <v>0</v>
      </c>
      <c r="I220" s="116"/>
      <c r="J220" s="111">
        <f ca="1">IF($C$2&amp;$D$2="当月MW","-",SUMIFS(INDIRECT($B$2&amp;$C$2&amp;$D$2),INDIRECT(J$5),J$6,サマリ_メンバ!$R$7:$R$446,$E220,サマリ_メンバ!$O$7:$O$446,IF(ISBLANK($F220),"*",$F220)))</f>
        <v>0</v>
      </c>
      <c r="K220" s="111">
        <f ca="1">IF($C$2&amp;$D$2="当月MW","-",SUMIFS(INDIRECT($B$2&amp;$C$2&amp;$D$2),INDIRECT(K$5),K$6,サマリ_メンバ!$R$7:$R$446,$E220,サマリ_メンバ!$O$7:$O$446,IF(ISBLANK($F220),"*",$F220)))</f>
        <v>0</v>
      </c>
      <c r="L220" s="111">
        <f ca="1">IF($C$2&amp;$D$2="当月MW","-",SUMIFS(INDIRECT($B$2&amp;$C$2&amp;$D$2),INDIRECT(L$5),L$6,サマリ_メンバ!$R$7:$R$446,$E220,サマリ_メンバ!$O$7:$O$446,IF(ISBLANK($F220),"*",$F220)))</f>
        <v>0</v>
      </c>
      <c r="M220" s="111">
        <f ca="1">IF($C$2&amp;$D$2="当月MW","-",SUMIFS(INDIRECT($B$2&amp;$C$2&amp;$D$2),INDIRECT(M$5),M$6,サマリ_メンバ!$R$7:$R$446,$E220,サマリ_メンバ!$O$7:$O$446,IF(ISBLANK($F220),"*",$F220)))</f>
        <v>0</v>
      </c>
      <c r="N220" s="116"/>
      <c r="O220" s="111">
        <f ca="1">IF($C$2&amp;$D$2="当月MW","-",SUMIFS(INDIRECT($B$2&amp;$C$2&amp;$D$2),INDIRECT(O$5),O$6,サマリ_メンバ!$R$7:$R$446,$E220,サマリ_メンバ!$O$7:$O$446,IF(ISBLANK($F220),"*",$F220)))</f>
        <v>0</v>
      </c>
      <c r="P220" s="111">
        <f ca="1">IF($C$2&amp;$D$2="当月MW","-",SUMIFS(INDIRECT($B$2&amp;$C$2&amp;$D$2),INDIRECT(P$5),P$6,サマリ_メンバ!$R$7:$R$446,$E220,サマリ_メンバ!$O$7:$O$446,IF(ISBLANK($F220),"*",$F220)))</f>
        <v>0</v>
      </c>
      <c r="Q220" s="111">
        <f ca="1">IF($C$2&amp;$D$2="当月MW","-",SUMIFS(INDIRECT($B$2&amp;$C$2&amp;$D$2),INDIRECT(Q$5),Q$6,サマリ_メンバ!$R$7:$R$446,$E220,サマリ_メンバ!$O$7:$O$446,IF(ISBLANK($F220),"*",$F220)))</f>
        <v>0</v>
      </c>
      <c r="R220" s="111">
        <f ca="1">IF($C$2&amp;$D$2="当月MW","-",SUMIFS(INDIRECT($B$2&amp;$C$2&amp;$D$2),INDIRECT(R$5),R$6,サマリ_メンバ!$R$7:$R$446,$E220,サマリ_メンバ!$O$7:$O$446,IF(ISBLANK($F220),"*",$F220)))</f>
        <v>0</v>
      </c>
      <c r="S220" s="111">
        <f ca="1">IF($C$2&amp;$D$2="当月MW","-",SUMIFS(INDIRECT($B$2&amp;$C$2&amp;$D$2),INDIRECT(S$5),S$6,サマリ_メンバ!$R$7:$R$446,$E220,サマリ_メンバ!$O$7:$O$446,IF(ISBLANK($F220),"*",$F220)))</f>
        <v>0</v>
      </c>
      <c r="T220" s="111">
        <f ca="1">IF($C$2&amp;$D$2="当月MW","-",SUMIFS(INDIRECT($B$2&amp;$C$2&amp;$D$2),INDIRECT(T$5),T$6,サマリ_メンバ!$R$7:$R$446,$E220,サマリ_メンバ!$O$7:$O$446,IF(ISBLANK($F220),"*",$F220)))</f>
        <v>0</v>
      </c>
      <c r="U220" s="111">
        <f ca="1">IF($C$2&amp;$D$2="当月MW","-",SUMIFS(INDIRECT($B$2&amp;$C$2&amp;$D$2),INDIRECT(U$5),U$6,サマリ_メンバ!$R$7:$R$446,$E220,サマリ_メンバ!$O$7:$O$446,IF(ISBLANK($F220),"*",$F220)))</f>
        <v>0</v>
      </c>
      <c r="V220" s="111">
        <f ca="1">IF($C$2&amp;$D$2="当月MW","-",SUMIFS(INDIRECT($B$2&amp;$C$2&amp;$D$2),INDIRECT(V$5),V$6,サマリ_メンバ!$R$7:$R$446,$E220,サマリ_メンバ!$O$7:$O$446,IF(ISBLANK($F220),"*",$F220)))</f>
        <v>0</v>
      </c>
      <c r="W220" s="111">
        <f ca="1">IF($C$2&amp;$D$2="当月MW","-",SUMIFS(INDIRECT($B$2&amp;$C$2&amp;$D$2),INDIRECT(W$5),W$6,サマリ_メンバ!$R$7:$R$446,$E220,サマリ_メンバ!$O$7:$O$446,IF(ISBLANK($F220),"*",$F220)))</f>
        <v>0</v>
      </c>
      <c r="X220" s="111">
        <f ca="1">IF($C$2&amp;$D$2="当月MW","-",SUMIFS(INDIRECT($B$2&amp;$C$2&amp;$D$2),INDIRECT(X$5),X$6,サマリ_メンバ!$R$7:$R$446,$E220,サマリ_メンバ!$O$7:$O$446,IF(ISBLANK($F220),"*",$F220)))</f>
        <v>0</v>
      </c>
      <c r="Y220" s="111">
        <f ca="1">IF($C$2&amp;$D$2="当月MW","-",SUMIFS(INDIRECT($B$2&amp;$C$2&amp;$D$2),INDIRECT(Y$5),Y$6,サマリ_メンバ!$R$7:$R$446,$E220,サマリ_メンバ!$O$7:$O$446,IF(ISBLANK($F220),"*",$F220)))</f>
        <v>0</v>
      </c>
      <c r="Z220" s="111">
        <f ca="1">IF($C$2&amp;$D$2="当月MW","-",SUMIFS(INDIRECT($B$2&amp;$C$2&amp;$D$2),INDIRECT(Z$5),Z$6,サマリ_メンバ!$R$7:$R$446,$E220,サマリ_メンバ!$O$7:$O$446,IF(ISBLANK($F220),"*",$F220)))</f>
        <v>0</v>
      </c>
      <c r="AA220" s="111">
        <f ca="1">IF($C$2&amp;$D$2="当月MW","-",SUMIFS(INDIRECT($B$2&amp;$C$2&amp;$D$2),INDIRECT(AA$5),AA$6,サマリ_メンバ!$R$7:$R$446,$E220,サマリ_メンバ!$O$7:$O$446,IF(ISBLANK($F220),"*",$F220)))</f>
        <v>0</v>
      </c>
      <c r="AB220" s="116"/>
    </row>
    <row r="221" spans="5:28" outlineLevel="1">
      <c r="E221" s="22" t="s">
        <v>272</v>
      </c>
      <c r="F221" s="131"/>
      <c r="G221" s="69" t="s">
        <v>302</v>
      </c>
      <c r="H221" s="136">
        <f t="shared" ca="1" si="24"/>
        <v>0</v>
      </c>
      <c r="I221" s="116"/>
      <c r="J221" s="111">
        <f ca="1">IF($C$2&amp;$D$2="当月MW","-",SUMIFS(INDIRECT($B$2&amp;$C$2&amp;$D$2),INDIRECT(J$5),J$6,サマリ_メンバ!$R$7:$R$446,$E221,サマリ_メンバ!$O$7:$O$446,IF(ISBLANK($F221),"*",$F221)))</f>
        <v>0</v>
      </c>
      <c r="K221" s="111">
        <f ca="1">IF($C$2&amp;$D$2="当月MW","-",SUMIFS(INDIRECT($B$2&amp;$C$2&amp;$D$2),INDIRECT(K$5),K$6,サマリ_メンバ!$R$7:$R$446,$E221,サマリ_メンバ!$O$7:$O$446,IF(ISBLANK($F221),"*",$F221)))</f>
        <v>0</v>
      </c>
      <c r="L221" s="111">
        <f ca="1">IF($C$2&amp;$D$2="当月MW","-",SUMIFS(INDIRECT($B$2&amp;$C$2&amp;$D$2),INDIRECT(L$5),L$6,サマリ_メンバ!$R$7:$R$446,$E221,サマリ_メンバ!$O$7:$O$446,IF(ISBLANK($F221),"*",$F221)))</f>
        <v>0</v>
      </c>
      <c r="M221" s="111">
        <f ca="1">IF($C$2&amp;$D$2="当月MW","-",SUMIFS(INDIRECT($B$2&amp;$C$2&amp;$D$2),INDIRECT(M$5),M$6,サマリ_メンバ!$R$7:$R$446,$E221,サマリ_メンバ!$O$7:$O$446,IF(ISBLANK($F221),"*",$F221)))</f>
        <v>0</v>
      </c>
      <c r="N221" s="116"/>
      <c r="O221" s="111">
        <f ca="1">IF($C$2&amp;$D$2="当月MW","-",SUMIFS(INDIRECT($B$2&amp;$C$2&amp;$D$2),INDIRECT(O$5),O$6,サマリ_メンバ!$R$7:$R$446,$E221,サマリ_メンバ!$O$7:$O$446,IF(ISBLANK($F221),"*",$F221)))</f>
        <v>0</v>
      </c>
      <c r="P221" s="111">
        <f ca="1">IF($C$2&amp;$D$2="当月MW","-",SUMIFS(INDIRECT($B$2&amp;$C$2&amp;$D$2),INDIRECT(P$5),P$6,サマリ_メンバ!$R$7:$R$446,$E221,サマリ_メンバ!$O$7:$O$446,IF(ISBLANK($F221),"*",$F221)))</f>
        <v>0</v>
      </c>
      <c r="Q221" s="111">
        <f ca="1">IF($C$2&amp;$D$2="当月MW","-",SUMIFS(INDIRECT($B$2&amp;$C$2&amp;$D$2),INDIRECT(Q$5),Q$6,サマリ_メンバ!$R$7:$R$446,$E221,サマリ_メンバ!$O$7:$O$446,IF(ISBLANK($F221),"*",$F221)))</f>
        <v>0</v>
      </c>
      <c r="R221" s="111">
        <f ca="1">IF($C$2&amp;$D$2="当月MW","-",SUMIFS(INDIRECT($B$2&amp;$C$2&amp;$D$2),INDIRECT(R$5),R$6,サマリ_メンバ!$R$7:$R$446,$E221,サマリ_メンバ!$O$7:$O$446,IF(ISBLANK($F221),"*",$F221)))</f>
        <v>0</v>
      </c>
      <c r="S221" s="111">
        <f ca="1">IF($C$2&amp;$D$2="当月MW","-",SUMIFS(INDIRECT($B$2&amp;$C$2&amp;$D$2),INDIRECT(S$5),S$6,サマリ_メンバ!$R$7:$R$446,$E221,サマリ_メンバ!$O$7:$O$446,IF(ISBLANK($F221),"*",$F221)))</f>
        <v>0</v>
      </c>
      <c r="T221" s="111">
        <f ca="1">IF($C$2&amp;$D$2="当月MW","-",SUMIFS(INDIRECT($B$2&amp;$C$2&amp;$D$2),INDIRECT(T$5),T$6,サマリ_メンバ!$R$7:$R$446,$E221,サマリ_メンバ!$O$7:$O$446,IF(ISBLANK($F221),"*",$F221)))</f>
        <v>0</v>
      </c>
      <c r="U221" s="111">
        <f ca="1">IF($C$2&amp;$D$2="当月MW","-",SUMIFS(INDIRECT($B$2&amp;$C$2&amp;$D$2),INDIRECT(U$5),U$6,サマリ_メンバ!$R$7:$R$446,$E221,サマリ_メンバ!$O$7:$O$446,IF(ISBLANK($F221),"*",$F221)))</f>
        <v>0</v>
      </c>
      <c r="V221" s="111">
        <f ca="1">IF($C$2&amp;$D$2="当月MW","-",SUMIFS(INDIRECT($B$2&amp;$C$2&amp;$D$2),INDIRECT(V$5),V$6,サマリ_メンバ!$R$7:$R$446,$E221,サマリ_メンバ!$O$7:$O$446,IF(ISBLANK($F221),"*",$F221)))</f>
        <v>0</v>
      </c>
      <c r="W221" s="111">
        <f ca="1">IF($C$2&amp;$D$2="当月MW","-",SUMIFS(INDIRECT($B$2&amp;$C$2&amp;$D$2),INDIRECT(W$5),W$6,サマリ_メンバ!$R$7:$R$446,$E221,サマリ_メンバ!$O$7:$O$446,IF(ISBLANK($F221),"*",$F221)))</f>
        <v>0</v>
      </c>
      <c r="X221" s="111">
        <f ca="1">IF($C$2&amp;$D$2="当月MW","-",SUMIFS(INDIRECT($B$2&amp;$C$2&amp;$D$2),INDIRECT(X$5),X$6,サマリ_メンバ!$R$7:$R$446,$E221,サマリ_メンバ!$O$7:$O$446,IF(ISBLANK($F221),"*",$F221)))</f>
        <v>0</v>
      </c>
      <c r="Y221" s="111">
        <f ca="1">IF($C$2&amp;$D$2="当月MW","-",SUMIFS(INDIRECT($B$2&amp;$C$2&amp;$D$2),INDIRECT(Y$5),Y$6,サマリ_メンバ!$R$7:$R$446,$E221,サマリ_メンバ!$O$7:$O$446,IF(ISBLANK($F221),"*",$F221)))</f>
        <v>0</v>
      </c>
      <c r="Z221" s="111">
        <f ca="1">IF($C$2&amp;$D$2="当月MW","-",SUMIFS(INDIRECT($B$2&amp;$C$2&amp;$D$2),INDIRECT(Z$5),Z$6,サマリ_メンバ!$R$7:$R$446,$E221,サマリ_メンバ!$O$7:$O$446,IF(ISBLANK($F221),"*",$F221)))</f>
        <v>0</v>
      </c>
      <c r="AA221" s="111">
        <f ca="1">IF($C$2&amp;$D$2="当月MW","-",SUMIFS(INDIRECT($B$2&amp;$C$2&amp;$D$2),INDIRECT(AA$5),AA$6,サマリ_メンバ!$R$7:$R$446,$E221,サマリ_メンバ!$O$7:$O$446,IF(ISBLANK($F221),"*",$F221)))</f>
        <v>0</v>
      </c>
      <c r="AB221" s="116"/>
    </row>
    <row r="222" spans="5:28" outlineLevel="1">
      <c r="E222" s="22" t="s">
        <v>273</v>
      </c>
      <c r="F222" s="131"/>
      <c r="G222" s="132" t="s">
        <v>473</v>
      </c>
      <c r="H222" s="136">
        <f t="shared" ca="1" si="24"/>
        <v>0</v>
      </c>
      <c r="I222" s="116"/>
      <c r="J222" s="111">
        <f ca="1">IF($C$2&amp;$D$2="当月MW","-",SUMIFS(INDIRECT($B$2&amp;$C$2&amp;$D$2),INDIRECT(J$5),J$6,サマリ_メンバ!$R$7:$R$446,$E222,サマリ_メンバ!$O$7:$O$446,IF(ISBLANK($F222),"*",$F222)))</f>
        <v>0</v>
      </c>
      <c r="K222" s="111">
        <f ca="1">IF($C$2&amp;$D$2="当月MW","-",SUMIFS(INDIRECT($B$2&amp;$C$2&amp;$D$2),INDIRECT(K$5),K$6,サマリ_メンバ!$R$7:$R$446,$E222,サマリ_メンバ!$O$7:$O$446,IF(ISBLANK($F222),"*",$F222)))</f>
        <v>0</v>
      </c>
      <c r="L222" s="111">
        <f ca="1">IF($C$2&amp;$D$2="当月MW","-",SUMIFS(INDIRECT($B$2&amp;$C$2&amp;$D$2),INDIRECT(L$5),L$6,サマリ_メンバ!$R$7:$R$446,$E222,サマリ_メンバ!$O$7:$O$446,IF(ISBLANK($F222),"*",$F222)))</f>
        <v>0</v>
      </c>
      <c r="M222" s="111">
        <f ca="1">IF($C$2&amp;$D$2="当月MW","-",SUMIFS(INDIRECT($B$2&amp;$C$2&amp;$D$2),INDIRECT(M$5),M$6,サマリ_メンバ!$R$7:$R$446,$E222,サマリ_メンバ!$O$7:$O$446,IF(ISBLANK($F222),"*",$F222)))</f>
        <v>0</v>
      </c>
      <c r="N222" s="116"/>
      <c r="O222" s="111">
        <f ca="1">IF($C$2&amp;$D$2="当月MW","-",SUMIFS(INDIRECT($B$2&amp;$C$2&amp;$D$2),INDIRECT(O$5),O$6,サマリ_メンバ!$R$7:$R$446,$E222,サマリ_メンバ!$O$7:$O$446,IF(ISBLANK($F222),"*",$F222)))</f>
        <v>0</v>
      </c>
      <c r="P222" s="111">
        <f ca="1">IF($C$2&amp;$D$2="当月MW","-",SUMIFS(INDIRECT($B$2&amp;$C$2&amp;$D$2),INDIRECT(P$5),P$6,サマリ_メンバ!$R$7:$R$446,$E222,サマリ_メンバ!$O$7:$O$446,IF(ISBLANK($F222),"*",$F222)))</f>
        <v>0</v>
      </c>
      <c r="Q222" s="111">
        <f ca="1">IF($C$2&amp;$D$2="当月MW","-",SUMIFS(INDIRECT($B$2&amp;$C$2&amp;$D$2),INDIRECT(Q$5),Q$6,サマリ_メンバ!$R$7:$R$446,$E222,サマリ_メンバ!$O$7:$O$446,IF(ISBLANK($F222),"*",$F222)))</f>
        <v>0</v>
      </c>
      <c r="R222" s="111">
        <f ca="1">IF($C$2&amp;$D$2="当月MW","-",SUMIFS(INDIRECT($B$2&amp;$C$2&amp;$D$2),INDIRECT(R$5),R$6,サマリ_メンバ!$R$7:$R$446,$E222,サマリ_メンバ!$O$7:$O$446,IF(ISBLANK($F222),"*",$F222)))</f>
        <v>0</v>
      </c>
      <c r="S222" s="111">
        <f ca="1">IF($C$2&amp;$D$2="当月MW","-",SUMIFS(INDIRECT($B$2&amp;$C$2&amp;$D$2),INDIRECT(S$5),S$6,サマリ_メンバ!$R$7:$R$446,$E222,サマリ_メンバ!$O$7:$O$446,IF(ISBLANK($F222),"*",$F222)))</f>
        <v>0</v>
      </c>
      <c r="T222" s="111">
        <f ca="1">IF($C$2&amp;$D$2="当月MW","-",SUMIFS(INDIRECT($B$2&amp;$C$2&amp;$D$2),INDIRECT(T$5),T$6,サマリ_メンバ!$R$7:$R$446,$E222,サマリ_メンバ!$O$7:$O$446,IF(ISBLANK($F222),"*",$F222)))</f>
        <v>0</v>
      </c>
      <c r="U222" s="111">
        <f ca="1">IF($C$2&amp;$D$2="当月MW","-",SUMIFS(INDIRECT($B$2&amp;$C$2&amp;$D$2),INDIRECT(U$5),U$6,サマリ_メンバ!$R$7:$R$446,$E222,サマリ_メンバ!$O$7:$O$446,IF(ISBLANK($F222),"*",$F222)))</f>
        <v>0</v>
      </c>
      <c r="V222" s="111">
        <f ca="1">IF($C$2&amp;$D$2="当月MW","-",SUMIFS(INDIRECT($B$2&amp;$C$2&amp;$D$2),INDIRECT(V$5),V$6,サマリ_メンバ!$R$7:$R$446,$E222,サマリ_メンバ!$O$7:$O$446,IF(ISBLANK($F222),"*",$F222)))</f>
        <v>0</v>
      </c>
      <c r="W222" s="111">
        <f ca="1">IF($C$2&amp;$D$2="当月MW","-",SUMIFS(INDIRECT($B$2&amp;$C$2&amp;$D$2),INDIRECT(W$5),W$6,サマリ_メンバ!$R$7:$R$446,$E222,サマリ_メンバ!$O$7:$O$446,IF(ISBLANK($F222),"*",$F222)))</f>
        <v>0</v>
      </c>
      <c r="X222" s="111">
        <f ca="1">IF($C$2&amp;$D$2="当月MW","-",SUMIFS(INDIRECT($B$2&amp;$C$2&amp;$D$2),INDIRECT(X$5),X$6,サマリ_メンバ!$R$7:$R$446,$E222,サマリ_メンバ!$O$7:$O$446,IF(ISBLANK($F222),"*",$F222)))</f>
        <v>0</v>
      </c>
      <c r="Y222" s="111">
        <f ca="1">IF($C$2&amp;$D$2="当月MW","-",SUMIFS(INDIRECT($B$2&amp;$C$2&amp;$D$2),INDIRECT(Y$5),Y$6,サマリ_メンバ!$R$7:$R$446,$E222,サマリ_メンバ!$O$7:$O$446,IF(ISBLANK($F222),"*",$F222)))</f>
        <v>0</v>
      </c>
      <c r="Z222" s="111">
        <f ca="1">IF($C$2&amp;$D$2="当月MW","-",SUMIFS(INDIRECT($B$2&amp;$C$2&amp;$D$2),INDIRECT(Z$5),Z$6,サマリ_メンバ!$R$7:$R$446,$E222,サマリ_メンバ!$O$7:$O$446,IF(ISBLANK($F222),"*",$F222)))</f>
        <v>0</v>
      </c>
      <c r="AA222" s="111">
        <f ca="1">IF($C$2&amp;$D$2="当月MW","-",SUMIFS(INDIRECT($B$2&amp;$C$2&amp;$D$2),INDIRECT(AA$5),AA$6,サマリ_メンバ!$R$7:$R$446,$E222,サマリ_メンバ!$O$7:$O$446,IF(ISBLANK($F222),"*",$F222)))</f>
        <v>0</v>
      </c>
      <c r="AB222" s="116"/>
    </row>
    <row r="223" spans="5:28" outlineLevel="1">
      <c r="E223" s="22" t="s">
        <v>274</v>
      </c>
      <c r="F223" s="131"/>
      <c r="G223" s="69" t="s">
        <v>302</v>
      </c>
      <c r="H223" s="136">
        <f t="shared" ca="1" si="24"/>
        <v>0</v>
      </c>
      <c r="I223" s="116"/>
      <c r="J223" s="111">
        <f ca="1">IF($C$2&amp;$D$2="当月MW","-",SUMIFS(INDIRECT($B$2&amp;$C$2&amp;$D$2),INDIRECT(J$5),J$6,サマリ_メンバ!$R$7:$R$446,$E223,サマリ_メンバ!$O$7:$O$446,IF(ISBLANK($F223),"*",$F223)))</f>
        <v>0</v>
      </c>
      <c r="K223" s="111">
        <f ca="1">IF($C$2&amp;$D$2="当月MW","-",SUMIFS(INDIRECT($B$2&amp;$C$2&amp;$D$2),INDIRECT(K$5),K$6,サマリ_メンバ!$R$7:$R$446,$E223,サマリ_メンバ!$O$7:$O$446,IF(ISBLANK($F223),"*",$F223)))</f>
        <v>0</v>
      </c>
      <c r="L223" s="111">
        <f ca="1">IF($C$2&amp;$D$2="当月MW","-",SUMIFS(INDIRECT($B$2&amp;$C$2&amp;$D$2),INDIRECT(L$5),L$6,サマリ_メンバ!$R$7:$R$446,$E223,サマリ_メンバ!$O$7:$O$446,IF(ISBLANK($F223),"*",$F223)))</f>
        <v>0</v>
      </c>
      <c r="M223" s="111">
        <f ca="1">IF($C$2&amp;$D$2="当月MW","-",SUMIFS(INDIRECT($B$2&amp;$C$2&amp;$D$2),INDIRECT(M$5),M$6,サマリ_メンバ!$R$7:$R$446,$E223,サマリ_メンバ!$O$7:$O$446,IF(ISBLANK($F223),"*",$F223)))</f>
        <v>0</v>
      </c>
      <c r="N223" s="116"/>
      <c r="O223" s="111">
        <f ca="1">IF($C$2&amp;$D$2="当月MW","-",SUMIFS(INDIRECT($B$2&amp;$C$2&amp;$D$2),INDIRECT(O$5),O$6,サマリ_メンバ!$R$7:$R$446,$E223,サマリ_メンバ!$O$7:$O$446,IF(ISBLANK($F223),"*",$F223)))</f>
        <v>0</v>
      </c>
      <c r="P223" s="111">
        <f ca="1">IF($C$2&amp;$D$2="当月MW","-",SUMIFS(INDIRECT($B$2&amp;$C$2&amp;$D$2),INDIRECT(P$5),P$6,サマリ_メンバ!$R$7:$R$446,$E223,サマリ_メンバ!$O$7:$O$446,IF(ISBLANK($F223),"*",$F223)))</f>
        <v>0</v>
      </c>
      <c r="Q223" s="111">
        <f ca="1">IF($C$2&amp;$D$2="当月MW","-",SUMIFS(INDIRECT($B$2&amp;$C$2&amp;$D$2),INDIRECT(Q$5),Q$6,サマリ_メンバ!$R$7:$R$446,$E223,サマリ_メンバ!$O$7:$O$446,IF(ISBLANK($F223),"*",$F223)))</f>
        <v>0</v>
      </c>
      <c r="R223" s="111">
        <f ca="1">IF($C$2&amp;$D$2="当月MW","-",SUMIFS(INDIRECT($B$2&amp;$C$2&amp;$D$2),INDIRECT(R$5),R$6,サマリ_メンバ!$R$7:$R$446,$E223,サマリ_メンバ!$O$7:$O$446,IF(ISBLANK($F223),"*",$F223)))</f>
        <v>0</v>
      </c>
      <c r="S223" s="111">
        <f ca="1">IF($C$2&amp;$D$2="当月MW","-",SUMIFS(INDIRECT($B$2&amp;$C$2&amp;$D$2),INDIRECT(S$5),S$6,サマリ_メンバ!$R$7:$R$446,$E223,サマリ_メンバ!$O$7:$O$446,IF(ISBLANK($F223),"*",$F223)))</f>
        <v>0</v>
      </c>
      <c r="T223" s="111">
        <f ca="1">IF($C$2&amp;$D$2="当月MW","-",SUMIFS(INDIRECT($B$2&amp;$C$2&amp;$D$2),INDIRECT(T$5),T$6,サマリ_メンバ!$R$7:$R$446,$E223,サマリ_メンバ!$O$7:$O$446,IF(ISBLANK($F223),"*",$F223)))</f>
        <v>0</v>
      </c>
      <c r="U223" s="111">
        <f ca="1">IF($C$2&amp;$D$2="当月MW","-",SUMIFS(INDIRECT($B$2&amp;$C$2&amp;$D$2),INDIRECT(U$5),U$6,サマリ_メンバ!$R$7:$R$446,$E223,サマリ_メンバ!$O$7:$O$446,IF(ISBLANK($F223),"*",$F223)))</f>
        <v>0</v>
      </c>
      <c r="V223" s="111">
        <f ca="1">IF($C$2&amp;$D$2="当月MW","-",SUMIFS(INDIRECT($B$2&amp;$C$2&amp;$D$2),INDIRECT(V$5),V$6,サマリ_メンバ!$R$7:$R$446,$E223,サマリ_メンバ!$O$7:$O$446,IF(ISBLANK($F223),"*",$F223)))</f>
        <v>0</v>
      </c>
      <c r="W223" s="111">
        <f ca="1">IF($C$2&amp;$D$2="当月MW","-",SUMIFS(INDIRECT($B$2&amp;$C$2&amp;$D$2),INDIRECT(W$5),W$6,サマリ_メンバ!$R$7:$R$446,$E223,サマリ_メンバ!$O$7:$O$446,IF(ISBLANK($F223),"*",$F223)))</f>
        <v>0</v>
      </c>
      <c r="X223" s="111">
        <f ca="1">IF($C$2&amp;$D$2="当月MW","-",SUMIFS(INDIRECT($B$2&amp;$C$2&amp;$D$2),INDIRECT(X$5),X$6,サマリ_メンバ!$R$7:$R$446,$E223,サマリ_メンバ!$O$7:$O$446,IF(ISBLANK($F223),"*",$F223)))</f>
        <v>0</v>
      </c>
      <c r="Y223" s="111">
        <f ca="1">IF($C$2&amp;$D$2="当月MW","-",SUMIFS(INDIRECT($B$2&amp;$C$2&amp;$D$2),INDIRECT(Y$5),Y$6,サマリ_メンバ!$R$7:$R$446,$E223,サマリ_メンバ!$O$7:$O$446,IF(ISBLANK($F223),"*",$F223)))</f>
        <v>0</v>
      </c>
      <c r="Z223" s="111">
        <f ca="1">IF($C$2&amp;$D$2="当月MW","-",SUMIFS(INDIRECT($B$2&amp;$C$2&amp;$D$2),INDIRECT(Z$5),Z$6,サマリ_メンバ!$R$7:$R$446,$E223,サマリ_メンバ!$O$7:$O$446,IF(ISBLANK($F223),"*",$F223)))</f>
        <v>0</v>
      </c>
      <c r="AA223" s="111">
        <f ca="1">IF($C$2&amp;$D$2="当月MW","-",SUMIFS(INDIRECT($B$2&amp;$C$2&amp;$D$2),INDIRECT(AA$5),AA$6,サマリ_メンバ!$R$7:$R$446,$E223,サマリ_メンバ!$O$7:$O$446,IF(ISBLANK($F223),"*",$F223)))</f>
        <v>0</v>
      </c>
      <c r="AB223" s="116"/>
    </row>
    <row r="224" spans="5:28" outlineLevel="1">
      <c r="E224" s="22" t="s">
        <v>275</v>
      </c>
      <c r="F224" s="131"/>
      <c r="G224" s="69" t="s">
        <v>302</v>
      </c>
      <c r="H224" s="136">
        <f t="shared" ca="1" si="24"/>
        <v>0</v>
      </c>
      <c r="I224" s="116"/>
      <c r="J224" s="111">
        <f ca="1">IF($C$2&amp;$D$2="当月MW","-",SUMIFS(INDIRECT($B$2&amp;$C$2&amp;$D$2),INDIRECT(J$5),J$6,サマリ_メンバ!$R$7:$R$446,$E224,サマリ_メンバ!$O$7:$O$446,IF(ISBLANK($F224),"*",$F224)))</f>
        <v>0</v>
      </c>
      <c r="K224" s="111">
        <f ca="1">IF($C$2&amp;$D$2="当月MW","-",SUMIFS(INDIRECT($B$2&amp;$C$2&amp;$D$2),INDIRECT(K$5),K$6,サマリ_メンバ!$R$7:$R$446,$E224,サマリ_メンバ!$O$7:$O$446,IF(ISBLANK($F224),"*",$F224)))</f>
        <v>0</v>
      </c>
      <c r="L224" s="111">
        <f ca="1">IF($C$2&amp;$D$2="当月MW","-",SUMIFS(INDIRECT($B$2&amp;$C$2&amp;$D$2),INDIRECT(L$5),L$6,サマリ_メンバ!$R$7:$R$446,$E224,サマリ_メンバ!$O$7:$O$446,IF(ISBLANK($F224),"*",$F224)))</f>
        <v>0</v>
      </c>
      <c r="M224" s="111">
        <f ca="1">IF($C$2&amp;$D$2="当月MW","-",SUMIFS(INDIRECT($B$2&amp;$C$2&amp;$D$2),INDIRECT(M$5),M$6,サマリ_メンバ!$R$7:$R$446,$E224,サマリ_メンバ!$O$7:$O$446,IF(ISBLANK($F224),"*",$F224)))</f>
        <v>0</v>
      </c>
      <c r="N224" s="116"/>
      <c r="O224" s="111">
        <f ca="1">IF($C$2&amp;$D$2="当月MW","-",SUMIFS(INDIRECT($B$2&amp;$C$2&amp;$D$2),INDIRECT(O$5),O$6,サマリ_メンバ!$R$7:$R$446,$E224,サマリ_メンバ!$O$7:$O$446,IF(ISBLANK($F224),"*",$F224)))</f>
        <v>0</v>
      </c>
      <c r="P224" s="111">
        <f ca="1">IF($C$2&amp;$D$2="当月MW","-",SUMIFS(INDIRECT($B$2&amp;$C$2&amp;$D$2),INDIRECT(P$5),P$6,サマリ_メンバ!$R$7:$R$446,$E224,サマリ_メンバ!$O$7:$O$446,IF(ISBLANK($F224),"*",$F224)))</f>
        <v>0</v>
      </c>
      <c r="Q224" s="111">
        <f ca="1">IF($C$2&amp;$D$2="当月MW","-",SUMIFS(INDIRECT($B$2&amp;$C$2&amp;$D$2),INDIRECT(Q$5),Q$6,サマリ_メンバ!$R$7:$R$446,$E224,サマリ_メンバ!$O$7:$O$446,IF(ISBLANK($F224),"*",$F224)))</f>
        <v>0</v>
      </c>
      <c r="R224" s="111">
        <f ca="1">IF($C$2&amp;$D$2="当月MW","-",SUMIFS(INDIRECT($B$2&amp;$C$2&amp;$D$2),INDIRECT(R$5),R$6,サマリ_メンバ!$R$7:$R$446,$E224,サマリ_メンバ!$O$7:$O$446,IF(ISBLANK($F224),"*",$F224)))</f>
        <v>0</v>
      </c>
      <c r="S224" s="111">
        <f ca="1">IF($C$2&amp;$D$2="当月MW","-",SUMIFS(INDIRECT($B$2&amp;$C$2&amp;$D$2),INDIRECT(S$5),S$6,サマリ_メンバ!$R$7:$R$446,$E224,サマリ_メンバ!$O$7:$O$446,IF(ISBLANK($F224),"*",$F224)))</f>
        <v>0</v>
      </c>
      <c r="T224" s="111">
        <f ca="1">IF($C$2&amp;$D$2="当月MW","-",SUMIFS(INDIRECT($B$2&amp;$C$2&amp;$D$2),INDIRECT(T$5),T$6,サマリ_メンバ!$R$7:$R$446,$E224,サマリ_メンバ!$O$7:$O$446,IF(ISBLANK($F224),"*",$F224)))</f>
        <v>0</v>
      </c>
      <c r="U224" s="111">
        <f ca="1">IF($C$2&amp;$D$2="当月MW","-",SUMIFS(INDIRECT($B$2&amp;$C$2&amp;$D$2),INDIRECT(U$5),U$6,サマリ_メンバ!$R$7:$R$446,$E224,サマリ_メンバ!$O$7:$O$446,IF(ISBLANK($F224),"*",$F224)))</f>
        <v>0</v>
      </c>
      <c r="V224" s="111">
        <f ca="1">IF($C$2&amp;$D$2="当月MW","-",SUMIFS(INDIRECT($B$2&amp;$C$2&amp;$D$2),INDIRECT(V$5),V$6,サマリ_メンバ!$R$7:$R$446,$E224,サマリ_メンバ!$O$7:$O$446,IF(ISBLANK($F224),"*",$F224)))</f>
        <v>0</v>
      </c>
      <c r="W224" s="111">
        <f ca="1">IF($C$2&amp;$D$2="当月MW","-",SUMIFS(INDIRECT($B$2&amp;$C$2&amp;$D$2),INDIRECT(W$5),W$6,サマリ_メンバ!$R$7:$R$446,$E224,サマリ_メンバ!$O$7:$O$446,IF(ISBLANK($F224),"*",$F224)))</f>
        <v>0</v>
      </c>
      <c r="X224" s="111">
        <f ca="1">IF($C$2&amp;$D$2="当月MW","-",SUMIFS(INDIRECT($B$2&amp;$C$2&amp;$D$2),INDIRECT(X$5),X$6,サマリ_メンバ!$R$7:$R$446,$E224,サマリ_メンバ!$O$7:$O$446,IF(ISBLANK($F224),"*",$F224)))</f>
        <v>0</v>
      </c>
      <c r="Y224" s="111">
        <f ca="1">IF($C$2&amp;$D$2="当月MW","-",SUMIFS(INDIRECT($B$2&amp;$C$2&amp;$D$2),INDIRECT(Y$5),Y$6,サマリ_メンバ!$R$7:$R$446,$E224,サマリ_メンバ!$O$7:$O$446,IF(ISBLANK($F224),"*",$F224)))</f>
        <v>0</v>
      </c>
      <c r="Z224" s="111">
        <f ca="1">IF($C$2&amp;$D$2="当月MW","-",SUMIFS(INDIRECT($B$2&amp;$C$2&amp;$D$2),INDIRECT(Z$5),Z$6,サマリ_メンバ!$R$7:$R$446,$E224,サマリ_メンバ!$O$7:$O$446,IF(ISBLANK($F224),"*",$F224)))</f>
        <v>0</v>
      </c>
      <c r="AA224" s="111">
        <f ca="1">IF($C$2&amp;$D$2="当月MW","-",SUMIFS(INDIRECT($B$2&amp;$C$2&amp;$D$2),INDIRECT(AA$5),AA$6,サマリ_メンバ!$R$7:$R$446,$E224,サマリ_メンバ!$O$7:$O$446,IF(ISBLANK($F224),"*",$F224)))</f>
        <v>0</v>
      </c>
      <c r="AB224" s="116"/>
    </row>
    <row r="225" spans="5:28" outlineLevel="1">
      <c r="E225" s="22" t="s">
        <v>374</v>
      </c>
      <c r="F225" s="131"/>
      <c r="G225" s="69" t="s">
        <v>302</v>
      </c>
      <c r="H225" s="136">
        <f t="shared" ca="1" si="24"/>
        <v>0</v>
      </c>
      <c r="I225" s="116"/>
      <c r="J225" s="111">
        <f ca="1">IF($C$2&amp;$D$2="当月MW","-",SUMIFS(INDIRECT($B$2&amp;$C$2&amp;$D$2),INDIRECT(J$5),J$6,サマリ_メンバ!$R$7:$R$446,$E225,サマリ_メンバ!$O$7:$O$446,IF(ISBLANK($F225),"*",$F225)))</f>
        <v>0</v>
      </c>
      <c r="K225" s="111">
        <f ca="1">IF($C$2&amp;$D$2="当月MW","-",SUMIFS(INDIRECT($B$2&amp;$C$2&amp;$D$2),INDIRECT(K$5),K$6,サマリ_メンバ!$R$7:$R$446,$E225,サマリ_メンバ!$O$7:$O$446,IF(ISBLANK($F225),"*",$F225)))</f>
        <v>0</v>
      </c>
      <c r="L225" s="111">
        <f ca="1">IF($C$2&amp;$D$2="当月MW","-",SUMIFS(INDIRECT($B$2&amp;$C$2&amp;$D$2),INDIRECT(L$5),L$6,サマリ_メンバ!$R$7:$R$446,$E225,サマリ_メンバ!$O$7:$O$446,IF(ISBLANK($F225),"*",$F225)))</f>
        <v>0</v>
      </c>
      <c r="M225" s="111">
        <f ca="1">IF($C$2&amp;$D$2="当月MW","-",SUMIFS(INDIRECT($B$2&amp;$C$2&amp;$D$2),INDIRECT(M$5),M$6,サマリ_メンバ!$R$7:$R$446,$E225,サマリ_メンバ!$O$7:$O$446,IF(ISBLANK($F225),"*",$F225)))</f>
        <v>0</v>
      </c>
      <c r="N225" s="116"/>
      <c r="O225" s="111">
        <f ca="1">IF($C$2&amp;$D$2="当月MW","-",SUMIFS(INDIRECT($B$2&amp;$C$2&amp;$D$2),INDIRECT(O$5),O$6,サマリ_メンバ!$R$7:$R$446,$E225,サマリ_メンバ!$O$7:$O$446,IF(ISBLANK($F225),"*",$F225)))</f>
        <v>0</v>
      </c>
      <c r="P225" s="111">
        <f ca="1">IF($C$2&amp;$D$2="当月MW","-",SUMIFS(INDIRECT($B$2&amp;$C$2&amp;$D$2),INDIRECT(P$5),P$6,サマリ_メンバ!$R$7:$R$446,$E225,サマリ_メンバ!$O$7:$O$446,IF(ISBLANK($F225),"*",$F225)))</f>
        <v>0</v>
      </c>
      <c r="Q225" s="111">
        <f ca="1">IF($C$2&amp;$D$2="当月MW","-",SUMIFS(INDIRECT($B$2&amp;$C$2&amp;$D$2),INDIRECT(Q$5),Q$6,サマリ_メンバ!$R$7:$R$446,$E225,サマリ_メンバ!$O$7:$O$446,IF(ISBLANK($F225),"*",$F225)))</f>
        <v>0</v>
      </c>
      <c r="R225" s="111">
        <f ca="1">IF($C$2&amp;$D$2="当月MW","-",SUMIFS(INDIRECT($B$2&amp;$C$2&amp;$D$2),INDIRECT(R$5),R$6,サマリ_メンバ!$R$7:$R$446,$E225,サマリ_メンバ!$O$7:$O$446,IF(ISBLANK($F225),"*",$F225)))</f>
        <v>0</v>
      </c>
      <c r="S225" s="111">
        <f ca="1">IF($C$2&amp;$D$2="当月MW","-",SUMIFS(INDIRECT($B$2&amp;$C$2&amp;$D$2),INDIRECT(S$5),S$6,サマリ_メンバ!$R$7:$R$446,$E225,サマリ_メンバ!$O$7:$O$446,IF(ISBLANK($F225),"*",$F225)))</f>
        <v>0</v>
      </c>
      <c r="T225" s="111">
        <f ca="1">IF($C$2&amp;$D$2="当月MW","-",SUMIFS(INDIRECT($B$2&amp;$C$2&amp;$D$2),INDIRECT(T$5),T$6,サマリ_メンバ!$R$7:$R$446,$E225,サマリ_メンバ!$O$7:$O$446,IF(ISBLANK($F225),"*",$F225)))</f>
        <v>0</v>
      </c>
      <c r="U225" s="111">
        <f ca="1">IF($C$2&amp;$D$2="当月MW","-",SUMIFS(INDIRECT($B$2&amp;$C$2&amp;$D$2),INDIRECT(U$5),U$6,サマリ_メンバ!$R$7:$R$446,$E225,サマリ_メンバ!$O$7:$O$446,IF(ISBLANK($F225),"*",$F225)))</f>
        <v>0</v>
      </c>
      <c r="V225" s="111">
        <f ca="1">IF($C$2&amp;$D$2="当月MW","-",SUMIFS(INDIRECT($B$2&amp;$C$2&amp;$D$2),INDIRECT(V$5),V$6,サマリ_メンバ!$R$7:$R$446,$E225,サマリ_メンバ!$O$7:$O$446,IF(ISBLANK($F225),"*",$F225)))</f>
        <v>0</v>
      </c>
      <c r="W225" s="111">
        <f ca="1">IF($C$2&amp;$D$2="当月MW","-",SUMIFS(INDIRECT($B$2&amp;$C$2&amp;$D$2),INDIRECT(W$5),W$6,サマリ_メンバ!$R$7:$R$446,$E225,サマリ_メンバ!$O$7:$O$446,IF(ISBLANK($F225),"*",$F225)))</f>
        <v>0</v>
      </c>
      <c r="X225" s="111">
        <f ca="1">IF($C$2&amp;$D$2="当月MW","-",SUMIFS(INDIRECT($B$2&amp;$C$2&amp;$D$2),INDIRECT(X$5),X$6,サマリ_メンバ!$R$7:$R$446,$E225,サマリ_メンバ!$O$7:$O$446,IF(ISBLANK($F225),"*",$F225)))</f>
        <v>0</v>
      </c>
      <c r="Y225" s="111">
        <f ca="1">IF($C$2&amp;$D$2="当月MW","-",SUMIFS(INDIRECT($B$2&amp;$C$2&amp;$D$2),INDIRECT(Y$5),Y$6,サマリ_メンバ!$R$7:$R$446,$E225,サマリ_メンバ!$O$7:$O$446,IF(ISBLANK($F225),"*",$F225)))</f>
        <v>0</v>
      </c>
      <c r="Z225" s="111">
        <f ca="1">IF($C$2&amp;$D$2="当月MW","-",SUMIFS(INDIRECT($B$2&amp;$C$2&amp;$D$2),INDIRECT(Z$5),Z$6,サマリ_メンバ!$R$7:$R$446,$E225,サマリ_メンバ!$O$7:$O$446,IF(ISBLANK($F225),"*",$F225)))</f>
        <v>0</v>
      </c>
      <c r="AA225" s="111">
        <f ca="1">IF($C$2&amp;$D$2="当月MW","-",SUMIFS(INDIRECT($B$2&amp;$C$2&amp;$D$2),INDIRECT(AA$5),AA$6,サマリ_メンバ!$R$7:$R$446,$E225,サマリ_メンバ!$O$7:$O$446,IF(ISBLANK($F225),"*",$F225)))</f>
        <v>0</v>
      </c>
      <c r="AB225" s="116"/>
    </row>
    <row r="226" spans="5:28" outlineLevel="1">
      <c r="E226" s="22" t="s">
        <v>276</v>
      </c>
      <c r="F226" s="131"/>
      <c r="G226" s="69" t="s">
        <v>302</v>
      </c>
      <c r="H226" s="136">
        <f t="shared" ca="1" si="24"/>
        <v>0</v>
      </c>
      <c r="I226" s="116"/>
      <c r="J226" s="111">
        <f ca="1">IF($C$2&amp;$D$2="当月MW","-",SUMIFS(INDIRECT($B$2&amp;$C$2&amp;$D$2),INDIRECT(J$5),J$6,サマリ_メンバ!$R$7:$R$446,$E226,サマリ_メンバ!$O$7:$O$446,IF(ISBLANK($F226),"*",$F226)))</f>
        <v>0</v>
      </c>
      <c r="K226" s="111">
        <f ca="1">IF($C$2&amp;$D$2="当月MW","-",SUMIFS(INDIRECT($B$2&amp;$C$2&amp;$D$2),INDIRECT(K$5),K$6,サマリ_メンバ!$R$7:$R$446,$E226,サマリ_メンバ!$O$7:$O$446,IF(ISBLANK($F226),"*",$F226)))</f>
        <v>0</v>
      </c>
      <c r="L226" s="111">
        <f ca="1">IF($C$2&amp;$D$2="当月MW","-",SUMIFS(INDIRECT($B$2&amp;$C$2&amp;$D$2),INDIRECT(L$5),L$6,サマリ_メンバ!$R$7:$R$446,$E226,サマリ_メンバ!$O$7:$O$446,IF(ISBLANK($F226),"*",$F226)))</f>
        <v>0</v>
      </c>
      <c r="M226" s="111">
        <f ca="1">IF($C$2&amp;$D$2="当月MW","-",SUMIFS(INDIRECT($B$2&amp;$C$2&amp;$D$2),INDIRECT(M$5),M$6,サマリ_メンバ!$R$7:$R$446,$E226,サマリ_メンバ!$O$7:$O$446,IF(ISBLANK($F226),"*",$F226)))</f>
        <v>0</v>
      </c>
      <c r="N226" s="116"/>
      <c r="O226" s="111">
        <f ca="1">IF($C$2&amp;$D$2="当月MW","-",SUMIFS(INDIRECT($B$2&amp;$C$2&amp;$D$2),INDIRECT(O$5),O$6,サマリ_メンバ!$R$7:$R$446,$E226,サマリ_メンバ!$O$7:$O$446,IF(ISBLANK($F226),"*",$F226)))</f>
        <v>0</v>
      </c>
      <c r="P226" s="111">
        <f ca="1">IF($C$2&amp;$D$2="当月MW","-",SUMIFS(INDIRECT($B$2&amp;$C$2&amp;$D$2),INDIRECT(P$5),P$6,サマリ_メンバ!$R$7:$R$446,$E226,サマリ_メンバ!$O$7:$O$446,IF(ISBLANK($F226),"*",$F226)))</f>
        <v>0</v>
      </c>
      <c r="Q226" s="111">
        <f ca="1">IF($C$2&amp;$D$2="当月MW","-",SUMIFS(INDIRECT($B$2&amp;$C$2&amp;$D$2),INDIRECT(Q$5),Q$6,サマリ_メンバ!$R$7:$R$446,$E226,サマリ_メンバ!$O$7:$O$446,IF(ISBLANK($F226),"*",$F226)))</f>
        <v>0</v>
      </c>
      <c r="R226" s="111">
        <f ca="1">IF($C$2&amp;$D$2="当月MW","-",SUMIFS(INDIRECT($B$2&amp;$C$2&amp;$D$2),INDIRECT(R$5),R$6,サマリ_メンバ!$R$7:$R$446,$E226,サマリ_メンバ!$O$7:$O$446,IF(ISBLANK($F226),"*",$F226)))</f>
        <v>0</v>
      </c>
      <c r="S226" s="111">
        <f ca="1">IF($C$2&amp;$D$2="当月MW","-",SUMIFS(INDIRECT($B$2&amp;$C$2&amp;$D$2),INDIRECT(S$5),S$6,サマリ_メンバ!$R$7:$R$446,$E226,サマリ_メンバ!$O$7:$O$446,IF(ISBLANK($F226),"*",$F226)))</f>
        <v>0</v>
      </c>
      <c r="T226" s="111">
        <f ca="1">IF($C$2&amp;$D$2="当月MW","-",SUMIFS(INDIRECT($B$2&amp;$C$2&amp;$D$2),INDIRECT(T$5),T$6,サマリ_メンバ!$R$7:$R$446,$E226,サマリ_メンバ!$O$7:$O$446,IF(ISBLANK($F226),"*",$F226)))</f>
        <v>0</v>
      </c>
      <c r="U226" s="111">
        <f ca="1">IF($C$2&amp;$D$2="当月MW","-",SUMIFS(INDIRECT($B$2&amp;$C$2&amp;$D$2),INDIRECT(U$5),U$6,サマリ_メンバ!$R$7:$R$446,$E226,サマリ_メンバ!$O$7:$O$446,IF(ISBLANK($F226),"*",$F226)))</f>
        <v>0</v>
      </c>
      <c r="V226" s="111">
        <f ca="1">IF($C$2&amp;$D$2="当月MW","-",SUMIFS(INDIRECT($B$2&amp;$C$2&amp;$D$2),INDIRECT(V$5),V$6,サマリ_メンバ!$R$7:$R$446,$E226,サマリ_メンバ!$O$7:$O$446,IF(ISBLANK($F226),"*",$F226)))</f>
        <v>0</v>
      </c>
      <c r="W226" s="111">
        <f ca="1">IF($C$2&amp;$D$2="当月MW","-",SUMIFS(INDIRECT($B$2&amp;$C$2&amp;$D$2),INDIRECT(W$5),W$6,サマリ_メンバ!$R$7:$R$446,$E226,サマリ_メンバ!$O$7:$O$446,IF(ISBLANK($F226),"*",$F226)))</f>
        <v>0</v>
      </c>
      <c r="X226" s="111">
        <f ca="1">IF($C$2&amp;$D$2="当月MW","-",SUMIFS(INDIRECT($B$2&amp;$C$2&amp;$D$2),INDIRECT(X$5),X$6,サマリ_メンバ!$R$7:$R$446,$E226,サマリ_メンバ!$O$7:$O$446,IF(ISBLANK($F226),"*",$F226)))</f>
        <v>0</v>
      </c>
      <c r="Y226" s="111">
        <f ca="1">IF($C$2&amp;$D$2="当月MW","-",SUMIFS(INDIRECT($B$2&amp;$C$2&amp;$D$2),INDIRECT(Y$5),Y$6,サマリ_メンバ!$R$7:$R$446,$E226,サマリ_メンバ!$O$7:$O$446,IF(ISBLANK($F226),"*",$F226)))</f>
        <v>0</v>
      </c>
      <c r="Z226" s="111">
        <f ca="1">IF($C$2&amp;$D$2="当月MW","-",SUMIFS(INDIRECT($B$2&amp;$C$2&amp;$D$2),INDIRECT(Z$5),Z$6,サマリ_メンバ!$R$7:$R$446,$E226,サマリ_メンバ!$O$7:$O$446,IF(ISBLANK($F226),"*",$F226)))</f>
        <v>0</v>
      </c>
      <c r="AA226" s="111">
        <f ca="1">IF($C$2&amp;$D$2="当月MW","-",SUMIFS(INDIRECT($B$2&amp;$C$2&amp;$D$2),INDIRECT(AA$5),AA$6,サマリ_メンバ!$R$7:$R$446,$E226,サマリ_メンバ!$O$7:$O$446,IF(ISBLANK($F226),"*",$F226)))</f>
        <v>0</v>
      </c>
      <c r="AB226" s="116"/>
    </row>
    <row r="227" spans="5:28" outlineLevel="1">
      <c r="E227" s="22" t="s">
        <v>277</v>
      </c>
      <c r="F227" s="131"/>
      <c r="G227" s="69" t="s">
        <v>302</v>
      </c>
      <c r="H227" s="136">
        <f t="shared" ref="H227:H281" ca="1" si="26">SUM(J227:M227)</f>
        <v>0</v>
      </c>
      <c r="I227" s="116"/>
      <c r="J227" s="111">
        <f ca="1">IF($C$2&amp;$D$2="当月MW","-",SUMIFS(INDIRECT($B$2&amp;$C$2&amp;$D$2),INDIRECT(J$5),J$6,サマリ_メンバ!$R$7:$R$446,$E227,サマリ_メンバ!$O$7:$O$446,IF(ISBLANK($F227),"*",$F227)))</f>
        <v>0</v>
      </c>
      <c r="K227" s="111">
        <f ca="1">IF($C$2&amp;$D$2="当月MW","-",SUMIFS(INDIRECT($B$2&amp;$C$2&amp;$D$2),INDIRECT(K$5),K$6,サマリ_メンバ!$R$7:$R$446,$E227,サマリ_メンバ!$O$7:$O$446,IF(ISBLANK($F227),"*",$F227)))</f>
        <v>0</v>
      </c>
      <c r="L227" s="111">
        <f ca="1">IF($C$2&amp;$D$2="当月MW","-",SUMIFS(INDIRECT($B$2&amp;$C$2&amp;$D$2),INDIRECT(L$5),L$6,サマリ_メンバ!$R$7:$R$446,$E227,サマリ_メンバ!$O$7:$O$446,IF(ISBLANK($F227),"*",$F227)))</f>
        <v>0</v>
      </c>
      <c r="M227" s="111">
        <f ca="1">IF($C$2&amp;$D$2="当月MW","-",SUMIFS(INDIRECT($B$2&amp;$C$2&amp;$D$2),INDIRECT(M$5),M$6,サマリ_メンバ!$R$7:$R$446,$E227,サマリ_メンバ!$O$7:$O$446,IF(ISBLANK($F227),"*",$F227)))</f>
        <v>0</v>
      </c>
      <c r="N227" s="116"/>
      <c r="O227" s="111">
        <f ca="1">IF($C$2&amp;$D$2="当月MW","-",SUMIFS(INDIRECT($B$2&amp;$C$2&amp;$D$2),INDIRECT(O$5),O$6,サマリ_メンバ!$R$7:$R$446,$E227,サマリ_メンバ!$O$7:$O$446,IF(ISBLANK($F227),"*",$F227)))</f>
        <v>0</v>
      </c>
      <c r="P227" s="111">
        <f ca="1">IF($C$2&amp;$D$2="当月MW","-",SUMIFS(INDIRECT($B$2&amp;$C$2&amp;$D$2),INDIRECT(P$5),P$6,サマリ_メンバ!$R$7:$R$446,$E227,サマリ_メンバ!$O$7:$O$446,IF(ISBLANK($F227),"*",$F227)))</f>
        <v>0</v>
      </c>
      <c r="Q227" s="111">
        <f ca="1">IF($C$2&amp;$D$2="当月MW","-",SUMIFS(INDIRECT($B$2&amp;$C$2&amp;$D$2),INDIRECT(Q$5),Q$6,サマリ_メンバ!$R$7:$R$446,$E227,サマリ_メンバ!$O$7:$O$446,IF(ISBLANK($F227),"*",$F227)))</f>
        <v>0</v>
      </c>
      <c r="R227" s="111">
        <f ca="1">IF($C$2&amp;$D$2="当月MW","-",SUMIFS(INDIRECT($B$2&amp;$C$2&amp;$D$2),INDIRECT(R$5),R$6,サマリ_メンバ!$R$7:$R$446,$E227,サマリ_メンバ!$O$7:$O$446,IF(ISBLANK($F227),"*",$F227)))</f>
        <v>0</v>
      </c>
      <c r="S227" s="111">
        <f ca="1">IF($C$2&amp;$D$2="当月MW","-",SUMIFS(INDIRECT($B$2&amp;$C$2&amp;$D$2),INDIRECT(S$5),S$6,サマリ_メンバ!$R$7:$R$446,$E227,サマリ_メンバ!$O$7:$O$446,IF(ISBLANK($F227),"*",$F227)))</f>
        <v>0</v>
      </c>
      <c r="T227" s="111">
        <f ca="1">IF($C$2&amp;$D$2="当月MW","-",SUMIFS(INDIRECT($B$2&amp;$C$2&amp;$D$2),INDIRECT(T$5),T$6,サマリ_メンバ!$R$7:$R$446,$E227,サマリ_メンバ!$O$7:$O$446,IF(ISBLANK($F227),"*",$F227)))</f>
        <v>0</v>
      </c>
      <c r="U227" s="111">
        <f ca="1">IF($C$2&amp;$D$2="当月MW","-",SUMIFS(INDIRECT($B$2&amp;$C$2&amp;$D$2),INDIRECT(U$5),U$6,サマリ_メンバ!$R$7:$R$446,$E227,サマリ_メンバ!$O$7:$O$446,IF(ISBLANK($F227),"*",$F227)))</f>
        <v>0</v>
      </c>
      <c r="V227" s="111">
        <f ca="1">IF($C$2&amp;$D$2="当月MW","-",SUMIFS(INDIRECT($B$2&amp;$C$2&amp;$D$2),INDIRECT(V$5),V$6,サマリ_メンバ!$R$7:$R$446,$E227,サマリ_メンバ!$O$7:$O$446,IF(ISBLANK($F227),"*",$F227)))</f>
        <v>0</v>
      </c>
      <c r="W227" s="111">
        <f ca="1">IF($C$2&amp;$D$2="当月MW","-",SUMIFS(INDIRECT($B$2&amp;$C$2&amp;$D$2),INDIRECT(W$5),W$6,サマリ_メンバ!$R$7:$R$446,$E227,サマリ_メンバ!$O$7:$O$446,IF(ISBLANK($F227),"*",$F227)))</f>
        <v>0</v>
      </c>
      <c r="X227" s="111">
        <f ca="1">IF($C$2&amp;$D$2="当月MW","-",SUMIFS(INDIRECT($B$2&amp;$C$2&amp;$D$2),INDIRECT(X$5),X$6,サマリ_メンバ!$R$7:$R$446,$E227,サマリ_メンバ!$O$7:$O$446,IF(ISBLANK($F227),"*",$F227)))</f>
        <v>0</v>
      </c>
      <c r="Y227" s="111">
        <f ca="1">IF($C$2&amp;$D$2="当月MW","-",SUMIFS(INDIRECT($B$2&amp;$C$2&amp;$D$2),INDIRECT(Y$5),Y$6,サマリ_メンバ!$R$7:$R$446,$E227,サマリ_メンバ!$O$7:$O$446,IF(ISBLANK($F227),"*",$F227)))</f>
        <v>0</v>
      </c>
      <c r="Z227" s="111">
        <f ca="1">IF($C$2&amp;$D$2="当月MW","-",SUMIFS(INDIRECT($B$2&amp;$C$2&amp;$D$2),INDIRECT(Z$5),Z$6,サマリ_メンバ!$R$7:$R$446,$E227,サマリ_メンバ!$O$7:$O$446,IF(ISBLANK($F227),"*",$F227)))</f>
        <v>0</v>
      </c>
      <c r="AA227" s="111">
        <f ca="1">IF($C$2&amp;$D$2="当月MW","-",SUMIFS(INDIRECT($B$2&amp;$C$2&amp;$D$2),INDIRECT(AA$5),AA$6,サマリ_メンバ!$R$7:$R$446,$E227,サマリ_メンバ!$O$7:$O$446,IF(ISBLANK($F227),"*",$F227)))</f>
        <v>0</v>
      </c>
      <c r="AB227" s="116"/>
    </row>
    <row r="228" spans="5:28" outlineLevel="1">
      <c r="E228" s="22" t="s">
        <v>278</v>
      </c>
      <c r="F228" s="131"/>
      <c r="G228" s="69" t="s">
        <v>302</v>
      </c>
      <c r="H228" s="136">
        <f t="shared" ca="1" si="26"/>
        <v>0</v>
      </c>
      <c r="I228" s="116"/>
      <c r="J228" s="111">
        <f ca="1">IF($C$2&amp;$D$2="当月MW","-",SUMIFS(INDIRECT($B$2&amp;$C$2&amp;$D$2),INDIRECT(J$5),J$6,サマリ_メンバ!$R$7:$R$446,$E228,サマリ_メンバ!$O$7:$O$446,IF(ISBLANK($F228),"*",$F228)))</f>
        <v>0</v>
      </c>
      <c r="K228" s="111">
        <f ca="1">IF($C$2&amp;$D$2="当月MW","-",SUMIFS(INDIRECT($B$2&amp;$C$2&amp;$D$2),INDIRECT(K$5),K$6,サマリ_メンバ!$R$7:$R$446,$E228,サマリ_メンバ!$O$7:$O$446,IF(ISBLANK($F228),"*",$F228)))</f>
        <v>0</v>
      </c>
      <c r="L228" s="111">
        <f ca="1">IF($C$2&amp;$D$2="当月MW","-",SUMIFS(INDIRECT($B$2&amp;$C$2&amp;$D$2),INDIRECT(L$5),L$6,サマリ_メンバ!$R$7:$R$446,$E228,サマリ_メンバ!$O$7:$O$446,IF(ISBLANK($F228),"*",$F228)))</f>
        <v>0</v>
      </c>
      <c r="M228" s="111">
        <f ca="1">IF($C$2&amp;$D$2="当月MW","-",SUMIFS(INDIRECT($B$2&amp;$C$2&amp;$D$2),INDIRECT(M$5),M$6,サマリ_メンバ!$R$7:$R$446,$E228,サマリ_メンバ!$O$7:$O$446,IF(ISBLANK($F228),"*",$F228)))</f>
        <v>0</v>
      </c>
      <c r="N228" s="116"/>
      <c r="O228" s="111">
        <f ca="1">IF($C$2&amp;$D$2="当月MW","-",SUMIFS(INDIRECT($B$2&amp;$C$2&amp;$D$2),INDIRECT(O$5),O$6,サマリ_メンバ!$R$7:$R$446,$E228,サマリ_メンバ!$O$7:$O$446,IF(ISBLANK($F228),"*",$F228)))</f>
        <v>0</v>
      </c>
      <c r="P228" s="111">
        <f ca="1">IF($C$2&amp;$D$2="当月MW","-",SUMIFS(INDIRECT($B$2&amp;$C$2&amp;$D$2),INDIRECT(P$5),P$6,サマリ_メンバ!$R$7:$R$446,$E228,サマリ_メンバ!$O$7:$O$446,IF(ISBLANK($F228),"*",$F228)))</f>
        <v>0</v>
      </c>
      <c r="Q228" s="111">
        <f ca="1">IF($C$2&amp;$D$2="当月MW","-",SUMIFS(INDIRECT($B$2&amp;$C$2&amp;$D$2),INDIRECT(Q$5),Q$6,サマリ_メンバ!$R$7:$R$446,$E228,サマリ_メンバ!$O$7:$O$446,IF(ISBLANK($F228),"*",$F228)))</f>
        <v>0</v>
      </c>
      <c r="R228" s="111">
        <f ca="1">IF($C$2&amp;$D$2="当月MW","-",SUMIFS(INDIRECT($B$2&amp;$C$2&amp;$D$2),INDIRECT(R$5),R$6,サマリ_メンバ!$R$7:$R$446,$E228,サマリ_メンバ!$O$7:$O$446,IF(ISBLANK($F228),"*",$F228)))</f>
        <v>0</v>
      </c>
      <c r="S228" s="111">
        <f ca="1">IF($C$2&amp;$D$2="当月MW","-",SUMIFS(INDIRECT($B$2&amp;$C$2&amp;$D$2),INDIRECT(S$5),S$6,サマリ_メンバ!$R$7:$R$446,$E228,サマリ_メンバ!$O$7:$O$446,IF(ISBLANK($F228),"*",$F228)))</f>
        <v>0</v>
      </c>
      <c r="T228" s="111">
        <f ca="1">IF($C$2&amp;$D$2="当月MW","-",SUMIFS(INDIRECT($B$2&amp;$C$2&amp;$D$2),INDIRECT(T$5),T$6,サマリ_メンバ!$R$7:$R$446,$E228,サマリ_メンバ!$O$7:$O$446,IF(ISBLANK($F228),"*",$F228)))</f>
        <v>0</v>
      </c>
      <c r="U228" s="111">
        <f ca="1">IF($C$2&amp;$D$2="当月MW","-",SUMIFS(INDIRECT($B$2&amp;$C$2&amp;$D$2),INDIRECT(U$5),U$6,サマリ_メンバ!$R$7:$R$446,$E228,サマリ_メンバ!$O$7:$O$446,IF(ISBLANK($F228),"*",$F228)))</f>
        <v>0</v>
      </c>
      <c r="V228" s="111">
        <f ca="1">IF($C$2&amp;$D$2="当月MW","-",SUMIFS(INDIRECT($B$2&amp;$C$2&amp;$D$2),INDIRECT(V$5),V$6,サマリ_メンバ!$R$7:$R$446,$E228,サマリ_メンバ!$O$7:$O$446,IF(ISBLANK($F228),"*",$F228)))</f>
        <v>0</v>
      </c>
      <c r="W228" s="111">
        <f ca="1">IF($C$2&amp;$D$2="当月MW","-",SUMIFS(INDIRECT($B$2&amp;$C$2&amp;$D$2),INDIRECT(W$5),W$6,サマリ_メンバ!$R$7:$R$446,$E228,サマリ_メンバ!$O$7:$O$446,IF(ISBLANK($F228),"*",$F228)))</f>
        <v>0</v>
      </c>
      <c r="X228" s="111">
        <f ca="1">IF($C$2&amp;$D$2="当月MW","-",SUMIFS(INDIRECT($B$2&amp;$C$2&amp;$D$2),INDIRECT(X$5),X$6,サマリ_メンバ!$R$7:$R$446,$E228,サマリ_メンバ!$O$7:$O$446,IF(ISBLANK($F228),"*",$F228)))</f>
        <v>0</v>
      </c>
      <c r="Y228" s="111">
        <f ca="1">IF($C$2&amp;$D$2="当月MW","-",SUMIFS(INDIRECT($B$2&amp;$C$2&amp;$D$2),INDIRECT(Y$5),Y$6,サマリ_メンバ!$R$7:$R$446,$E228,サマリ_メンバ!$O$7:$O$446,IF(ISBLANK($F228),"*",$F228)))</f>
        <v>0</v>
      </c>
      <c r="Z228" s="111">
        <f ca="1">IF($C$2&amp;$D$2="当月MW","-",SUMIFS(INDIRECT($B$2&amp;$C$2&amp;$D$2),INDIRECT(Z$5),Z$6,サマリ_メンバ!$R$7:$R$446,$E228,サマリ_メンバ!$O$7:$O$446,IF(ISBLANK($F228),"*",$F228)))</f>
        <v>0</v>
      </c>
      <c r="AA228" s="111">
        <f ca="1">IF($C$2&amp;$D$2="当月MW","-",SUMIFS(INDIRECT($B$2&amp;$C$2&amp;$D$2),INDIRECT(AA$5),AA$6,サマリ_メンバ!$R$7:$R$446,$E228,サマリ_メンバ!$O$7:$O$446,IF(ISBLANK($F228),"*",$F228)))</f>
        <v>0</v>
      </c>
      <c r="AB228" s="116"/>
    </row>
    <row r="229" spans="5:28" outlineLevel="1">
      <c r="E229" s="22" t="s">
        <v>279</v>
      </c>
      <c r="F229" s="131"/>
      <c r="G229" s="69" t="s">
        <v>302</v>
      </c>
      <c r="H229" s="136">
        <f t="shared" ca="1" si="26"/>
        <v>0</v>
      </c>
      <c r="I229" s="116"/>
      <c r="J229" s="111">
        <f ca="1">IF($C$2&amp;$D$2="当月MW","-",SUMIFS(INDIRECT($B$2&amp;$C$2&amp;$D$2),INDIRECT(J$5),J$6,サマリ_メンバ!$R$7:$R$446,$E229,サマリ_メンバ!$O$7:$O$446,IF(ISBLANK($F229),"*",$F229)))</f>
        <v>0</v>
      </c>
      <c r="K229" s="111">
        <f ca="1">IF($C$2&amp;$D$2="当月MW","-",SUMIFS(INDIRECT($B$2&amp;$C$2&amp;$D$2),INDIRECT(K$5),K$6,サマリ_メンバ!$R$7:$R$446,$E229,サマリ_メンバ!$O$7:$O$446,IF(ISBLANK($F229),"*",$F229)))</f>
        <v>0</v>
      </c>
      <c r="L229" s="111">
        <f ca="1">IF($C$2&amp;$D$2="当月MW","-",SUMIFS(INDIRECT($B$2&amp;$C$2&amp;$D$2),INDIRECT(L$5),L$6,サマリ_メンバ!$R$7:$R$446,$E229,サマリ_メンバ!$O$7:$O$446,IF(ISBLANK($F229),"*",$F229)))</f>
        <v>0</v>
      </c>
      <c r="M229" s="111">
        <f ca="1">IF($C$2&amp;$D$2="当月MW","-",SUMIFS(INDIRECT($B$2&amp;$C$2&amp;$D$2),INDIRECT(M$5),M$6,サマリ_メンバ!$R$7:$R$446,$E229,サマリ_メンバ!$O$7:$O$446,IF(ISBLANK($F229),"*",$F229)))</f>
        <v>0</v>
      </c>
      <c r="N229" s="116"/>
      <c r="O229" s="111">
        <f ca="1">IF($C$2&amp;$D$2="当月MW","-",SUMIFS(INDIRECT($B$2&amp;$C$2&amp;$D$2),INDIRECT(O$5),O$6,サマリ_メンバ!$R$7:$R$446,$E229,サマリ_メンバ!$O$7:$O$446,IF(ISBLANK($F229),"*",$F229)))</f>
        <v>0</v>
      </c>
      <c r="P229" s="111">
        <f ca="1">IF($C$2&amp;$D$2="当月MW","-",SUMIFS(INDIRECT($B$2&amp;$C$2&amp;$D$2),INDIRECT(P$5),P$6,サマリ_メンバ!$R$7:$R$446,$E229,サマリ_メンバ!$O$7:$O$446,IF(ISBLANK($F229),"*",$F229)))</f>
        <v>0</v>
      </c>
      <c r="Q229" s="111">
        <f ca="1">IF($C$2&amp;$D$2="当月MW","-",SUMIFS(INDIRECT($B$2&amp;$C$2&amp;$D$2),INDIRECT(Q$5),Q$6,サマリ_メンバ!$R$7:$R$446,$E229,サマリ_メンバ!$O$7:$O$446,IF(ISBLANK($F229),"*",$F229)))</f>
        <v>0</v>
      </c>
      <c r="R229" s="111">
        <f ca="1">IF($C$2&amp;$D$2="当月MW","-",SUMIFS(INDIRECT($B$2&amp;$C$2&amp;$D$2),INDIRECT(R$5),R$6,サマリ_メンバ!$R$7:$R$446,$E229,サマリ_メンバ!$O$7:$O$446,IF(ISBLANK($F229),"*",$F229)))</f>
        <v>0</v>
      </c>
      <c r="S229" s="111">
        <f ca="1">IF($C$2&amp;$D$2="当月MW","-",SUMIFS(INDIRECT($B$2&amp;$C$2&amp;$D$2),INDIRECT(S$5),S$6,サマリ_メンバ!$R$7:$R$446,$E229,サマリ_メンバ!$O$7:$O$446,IF(ISBLANK($F229),"*",$F229)))</f>
        <v>0</v>
      </c>
      <c r="T229" s="111">
        <f ca="1">IF($C$2&amp;$D$2="当月MW","-",SUMIFS(INDIRECT($B$2&amp;$C$2&amp;$D$2),INDIRECT(T$5),T$6,サマリ_メンバ!$R$7:$R$446,$E229,サマリ_メンバ!$O$7:$O$446,IF(ISBLANK($F229),"*",$F229)))</f>
        <v>0</v>
      </c>
      <c r="U229" s="111">
        <f ca="1">IF($C$2&amp;$D$2="当月MW","-",SUMIFS(INDIRECT($B$2&amp;$C$2&amp;$D$2),INDIRECT(U$5),U$6,サマリ_メンバ!$R$7:$R$446,$E229,サマリ_メンバ!$O$7:$O$446,IF(ISBLANK($F229),"*",$F229)))</f>
        <v>0</v>
      </c>
      <c r="V229" s="111">
        <f ca="1">IF($C$2&amp;$D$2="当月MW","-",SUMIFS(INDIRECT($B$2&amp;$C$2&amp;$D$2),INDIRECT(V$5),V$6,サマリ_メンバ!$R$7:$R$446,$E229,サマリ_メンバ!$O$7:$O$446,IF(ISBLANK($F229),"*",$F229)))</f>
        <v>0</v>
      </c>
      <c r="W229" s="111">
        <f ca="1">IF($C$2&amp;$D$2="当月MW","-",SUMIFS(INDIRECT($B$2&amp;$C$2&amp;$D$2),INDIRECT(W$5),W$6,サマリ_メンバ!$R$7:$R$446,$E229,サマリ_メンバ!$O$7:$O$446,IF(ISBLANK($F229),"*",$F229)))</f>
        <v>0</v>
      </c>
      <c r="X229" s="111">
        <f ca="1">IF($C$2&amp;$D$2="当月MW","-",SUMIFS(INDIRECT($B$2&amp;$C$2&amp;$D$2),INDIRECT(X$5),X$6,サマリ_メンバ!$R$7:$R$446,$E229,サマリ_メンバ!$O$7:$O$446,IF(ISBLANK($F229),"*",$F229)))</f>
        <v>0</v>
      </c>
      <c r="Y229" s="111">
        <f ca="1">IF($C$2&amp;$D$2="当月MW","-",SUMIFS(INDIRECT($B$2&amp;$C$2&amp;$D$2),INDIRECT(Y$5),Y$6,サマリ_メンバ!$R$7:$R$446,$E229,サマリ_メンバ!$O$7:$O$446,IF(ISBLANK($F229),"*",$F229)))</f>
        <v>0</v>
      </c>
      <c r="Z229" s="111">
        <f ca="1">IF($C$2&amp;$D$2="当月MW","-",SUMIFS(INDIRECT($B$2&amp;$C$2&amp;$D$2),INDIRECT(Z$5),Z$6,サマリ_メンバ!$R$7:$R$446,$E229,サマリ_メンバ!$O$7:$O$446,IF(ISBLANK($F229),"*",$F229)))</f>
        <v>0</v>
      </c>
      <c r="AA229" s="111">
        <f ca="1">IF($C$2&amp;$D$2="当月MW","-",SUMIFS(INDIRECT($B$2&amp;$C$2&amp;$D$2),INDIRECT(AA$5),AA$6,サマリ_メンバ!$R$7:$R$446,$E229,サマリ_メンバ!$O$7:$O$446,IF(ISBLANK($F229),"*",$F229)))</f>
        <v>0</v>
      </c>
      <c r="AB229" s="116"/>
    </row>
    <row r="230" spans="5:28" outlineLevel="1">
      <c r="E230" s="22" t="s">
        <v>280</v>
      </c>
      <c r="F230" s="131"/>
      <c r="G230" s="132" t="s">
        <v>473</v>
      </c>
      <c r="H230" s="136">
        <f t="shared" ca="1" si="26"/>
        <v>0</v>
      </c>
      <c r="I230" s="116"/>
      <c r="J230" s="111">
        <f ca="1">IF($C$2&amp;$D$2="当月MW","-",SUMIFS(INDIRECT($B$2&amp;$C$2&amp;$D$2),INDIRECT(J$5),J$6,サマリ_メンバ!$R$7:$R$446,$E230,サマリ_メンバ!$O$7:$O$446,IF(ISBLANK($F230),"*",$F230)))</f>
        <v>0</v>
      </c>
      <c r="K230" s="111">
        <f ca="1">IF($C$2&amp;$D$2="当月MW","-",SUMIFS(INDIRECT($B$2&amp;$C$2&amp;$D$2),INDIRECT(K$5),K$6,サマリ_メンバ!$R$7:$R$446,$E230,サマリ_メンバ!$O$7:$O$446,IF(ISBLANK($F230),"*",$F230)))</f>
        <v>0</v>
      </c>
      <c r="L230" s="111">
        <f ca="1">IF($C$2&amp;$D$2="当月MW","-",SUMIFS(INDIRECT($B$2&amp;$C$2&amp;$D$2),INDIRECT(L$5),L$6,サマリ_メンバ!$R$7:$R$446,$E230,サマリ_メンバ!$O$7:$O$446,IF(ISBLANK($F230),"*",$F230)))</f>
        <v>0</v>
      </c>
      <c r="M230" s="111">
        <f ca="1">IF($C$2&amp;$D$2="当月MW","-",SUMIFS(INDIRECT($B$2&amp;$C$2&amp;$D$2),INDIRECT(M$5),M$6,サマリ_メンバ!$R$7:$R$446,$E230,サマリ_メンバ!$O$7:$O$446,IF(ISBLANK($F230),"*",$F230)))</f>
        <v>0</v>
      </c>
      <c r="N230" s="116"/>
      <c r="O230" s="111">
        <f ca="1">IF($C$2&amp;$D$2="当月MW","-",SUMIFS(INDIRECT($B$2&amp;$C$2&amp;$D$2),INDIRECT(O$5),O$6,サマリ_メンバ!$R$7:$R$446,$E230,サマリ_メンバ!$O$7:$O$446,IF(ISBLANK($F230),"*",$F230)))</f>
        <v>0</v>
      </c>
      <c r="P230" s="111">
        <f ca="1">IF($C$2&amp;$D$2="当月MW","-",SUMIFS(INDIRECT($B$2&amp;$C$2&amp;$D$2),INDIRECT(P$5),P$6,サマリ_メンバ!$R$7:$R$446,$E230,サマリ_メンバ!$O$7:$O$446,IF(ISBLANK($F230),"*",$F230)))</f>
        <v>0</v>
      </c>
      <c r="Q230" s="111">
        <f ca="1">IF($C$2&amp;$D$2="当月MW","-",SUMIFS(INDIRECT($B$2&amp;$C$2&amp;$D$2),INDIRECT(Q$5),Q$6,サマリ_メンバ!$R$7:$R$446,$E230,サマリ_メンバ!$O$7:$O$446,IF(ISBLANK($F230),"*",$F230)))</f>
        <v>0</v>
      </c>
      <c r="R230" s="111">
        <f ca="1">IF($C$2&amp;$D$2="当月MW","-",SUMIFS(INDIRECT($B$2&amp;$C$2&amp;$D$2),INDIRECT(R$5),R$6,サマリ_メンバ!$R$7:$R$446,$E230,サマリ_メンバ!$O$7:$O$446,IF(ISBLANK($F230),"*",$F230)))</f>
        <v>0</v>
      </c>
      <c r="S230" s="111">
        <f ca="1">IF($C$2&amp;$D$2="当月MW","-",SUMIFS(INDIRECT($B$2&amp;$C$2&amp;$D$2),INDIRECT(S$5),S$6,サマリ_メンバ!$R$7:$R$446,$E230,サマリ_メンバ!$O$7:$O$446,IF(ISBLANK($F230),"*",$F230)))</f>
        <v>0</v>
      </c>
      <c r="T230" s="111">
        <f ca="1">IF($C$2&amp;$D$2="当月MW","-",SUMIFS(INDIRECT($B$2&amp;$C$2&amp;$D$2),INDIRECT(T$5),T$6,サマリ_メンバ!$R$7:$R$446,$E230,サマリ_メンバ!$O$7:$O$446,IF(ISBLANK($F230),"*",$F230)))</f>
        <v>0</v>
      </c>
      <c r="U230" s="111">
        <f ca="1">IF($C$2&amp;$D$2="当月MW","-",SUMIFS(INDIRECT($B$2&amp;$C$2&amp;$D$2),INDIRECT(U$5),U$6,サマリ_メンバ!$R$7:$R$446,$E230,サマリ_メンバ!$O$7:$O$446,IF(ISBLANK($F230),"*",$F230)))</f>
        <v>0</v>
      </c>
      <c r="V230" s="111">
        <f ca="1">IF($C$2&amp;$D$2="当月MW","-",SUMIFS(INDIRECT($B$2&amp;$C$2&amp;$D$2),INDIRECT(V$5),V$6,サマリ_メンバ!$R$7:$R$446,$E230,サマリ_メンバ!$O$7:$O$446,IF(ISBLANK($F230),"*",$F230)))</f>
        <v>0</v>
      </c>
      <c r="W230" s="111">
        <f ca="1">IF($C$2&amp;$D$2="当月MW","-",SUMIFS(INDIRECT($B$2&amp;$C$2&amp;$D$2),INDIRECT(W$5),W$6,サマリ_メンバ!$R$7:$R$446,$E230,サマリ_メンバ!$O$7:$O$446,IF(ISBLANK($F230),"*",$F230)))</f>
        <v>0</v>
      </c>
      <c r="X230" s="111">
        <f ca="1">IF($C$2&amp;$D$2="当月MW","-",SUMIFS(INDIRECT($B$2&amp;$C$2&amp;$D$2),INDIRECT(X$5),X$6,サマリ_メンバ!$R$7:$R$446,$E230,サマリ_メンバ!$O$7:$O$446,IF(ISBLANK($F230),"*",$F230)))</f>
        <v>0</v>
      </c>
      <c r="Y230" s="111">
        <f ca="1">IF($C$2&amp;$D$2="当月MW","-",SUMIFS(INDIRECT($B$2&amp;$C$2&amp;$D$2),INDIRECT(Y$5),Y$6,サマリ_メンバ!$R$7:$R$446,$E230,サマリ_メンバ!$O$7:$O$446,IF(ISBLANK($F230),"*",$F230)))</f>
        <v>0</v>
      </c>
      <c r="Z230" s="111">
        <f ca="1">IF($C$2&amp;$D$2="当月MW","-",SUMIFS(INDIRECT($B$2&amp;$C$2&amp;$D$2),INDIRECT(Z$5),Z$6,サマリ_メンバ!$R$7:$R$446,$E230,サマリ_メンバ!$O$7:$O$446,IF(ISBLANK($F230),"*",$F230)))</f>
        <v>0</v>
      </c>
      <c r="AA230" s="111">
        <f ca="1">IF($C$2&amp;$D$2="当月MW","-",SUMIFS(INDIRECT($B$2&amp;$C$2&amp;$D$2),INDIRECT(AA$5),AA$6,サマリ_メンバ!$R$7:$R$446,$E230,サマリ_メンバ!$O$7:$O$446,IF(ISBLANK($F230),"*",$F230)))</f>
        <v>0</v>
      </c>
      <c r="AB230" s="116"/>
    </row>
    <row r="231" spans="5:28" outlineLevel="1">
      <c r="E231" s="22" t="s">
        <v>281</v>
      </c>
      <c r="F231" s="131"/>
      <c r="G231" s="69" t="s">
        <v>302</v>
      </c>
      <c r="H231" s="136">
        <f t="shared" ca="1" si="26"/>
        <v>0</v>
      </c>
      <c r="I231" s="116"/>
      <c r="J231" s="111">
        <f ca="1">IF($C$2&amp;$D$2="当月MW","-",SUMIFS(INDIRECT($B$2&amp;$C$2&amp;$D$2),INDIRECT(J$5),J$6,サマリ_メンバ!$R$7:$R$446,$E231,サマリ_メンバ!$O$7:$O$446,IF(ISBLANK($F231),"*",$F231)))</f>
        <v>0</v>
      </c>
      <c r="K231" s="111">
        <f ca="1">IF($C$2&amp;$D$2="当月MW","-",SUMIFS(INDIRECT($B$2&amp;$C$2&amp;$D$2),INDIRECT(K$5),K$6,サマリ_メンバ!$R$7:$R$446,$E231,サマリ_メンバ!$O$7:$O$446,IF(ISBLANK($F231),"*",$F231)))</f>
        <v>0</v>
      </c>
      <c r="L231" s="111">
        <f ca="1">IF($C$2&amp;$D$2="当月MW","-",SUMIFS(INDIRECT($B$2&amp;$C$2&amp;$D$2),INDIRECT(L$5),L$6,サマリ_メンバ!$R$7:$R$446,$E231,サマリ_メンバ!$O$7:$O$446,IF(ISBLANK($F231),"*",$F231)))</f>
        <v>0</v>
      </c>
      <c r="M231" s="111">
        <f ca="1">IF($C$2&amp;$D$2="当月MW","-",SUMIFS(INDIRECT($B$2&amp;$C$2&amp;$D$2),INDIRECT(M$5),M$6,サマリ_メンバ!$R$7:$R$446,$E231,サマリ_メンバ!$O$7:$O$446,IF(ISBLANK($F231),"*",$F231)))</f>
        <v>0</v>
      </c>
      <c r="N231" s="116"/>
      <c r="O231" s="111">
        <f ca="1">IF($C$2&amp;$D$2="当月MW","-",SUMIFS(INDIRECT($B$2&amp;$C$2&amp;$D$2),INDIRECT(O$5),O$6,サマリ_メンバ!$R$7:$R$446,$E231,サマリ_メンバ!$O$7:$O$446,IF(ISBLANK($F231),"*",$F231)))</f>
        <v>0</v>
      </c>
      <c r="P231" s="111">
        <f ca="1">IF($C$2&amp;$D$2="当月MW","-",SUMIFS(INDIRECT($B$2&amp;$C$2&amp;$D$2),INDIRECT(P$5),P$6,サマリ_メンバ!$R$7:$R$446,$E231,サマリ_メンバ!$O$7:$O$446,IF(ISBLANK($F231),"*",$F231)))</f>
        <v>0</v>
      </c>
      <c r="Q231" s="111">
        <f ca="1">IF($C$2&amp;$D$2="当月MW","-",SUMIFS(INDIRECT($B$2&amp;$C$2&amp;$D$2),INDIRECT(Q$5),Q$6,サマリ_メンバ!$R$7:$R$446,$E231,サマリ_メンバ!$O$7:$O$446,IF(ISBLANK($F231),"*",$F231)))</f>
        <v>0</v>
      </c>
      <c r="R231" s="111">
        <f ca="1">IF($C$2&amp;$D$2="当月MW","-",SUMIFS(INDIRECT($B$2&amp;$C$2&amp;$D$2),INDIRECT(R$5),R$6,サマリ_メンバ!$R$7:$R$446,$E231,サマリ_メンバ!$O$7:$O$446,IF(ISBLANK($F231),"*",$F231)))</f>
        <v>0</v>
      </c>
      <c r="S231" s="111">
        <f ca="1">IF($C$2&amp;$D$2="当月MW","-",SUMIFS(INDIRECT($B$2&amp;$C$2&amp;$D$2),INDIRECT(S$5),S$6,サマリ_メンバ!$R$7:$R$446,$E231,サマリ_メンバ!$O$7:$O$446,IF(ISBLANK($F231),"*",$F231)))</f>
        <v>0</v>
      </c>
      <c r="T231" s="111">
        <f ca="1">IF($C$2&amp;$D$2="当月MW","-",SUMIFS(INDIRECT($B$2&amp;$C$2&amp;$D$2),INDIRECT(T$5),T$6,サマリ_メンバ!$R$7:$R$446,$E231,サマリ_メンバ!$O$7:$O$446,IF(ISBLANK($F231),"*",$F231)))</f>
        <v>0</v>
      </c>
      <c r="U231" s="111">
        <f ca="1">IF($C$2&amp;$D$2="当月MW","-",SUMIFS(INDIRECT($B$2&amp;$C$2&amp;$D$2),INDIRECT(U$5),U$6,サマリ_メンバ!$R$7:$R$446,$E231,サマリ_メンバ!$O$7:$O$446,IF(ISBLANK($F231),"*",$F231)))</f>
        <v>0</v>
      </c>
      <c r="V231" s="111">
        <f ca="1">IF($C$2&amp;$D$2="当月MW","-",SUMIFS(INDIRECT($B$2&amp;$C$2&amp;$D$2),INDIRECT(V$5),V$6,サマリ_メンバ!$R$7:$R$446,$E231,サマリ_メンバ!$O$7:$O$446,IF(ISBLANK($F231),"*",$F231)))</f>
        <v>0</v>
      </c>
      <c r="W231" s="111">
        <f ca="1">IF($C$2&amp;$D$2="当月MW","-",SUMIFS(INDIRECT($B$2&amp;$C$2&amp;$D$2),INDIRECT(W$5),W$6,サマリ_メンバ!$R$7:$R$446,$E231,サマリ_メンバ!$O$7:$O$446,IF(ISBLANK($F231),"*",$F231)))</f>
        <v>0</v>
      </c>
      <c r="X231" s="111">
        <f ca="1">IF($C$2&amp;$D$2="当月MW","-",SUMIFS(INDIRECT($B$2&amp;$C$2&amp;$D$2),INDIRECT(X$5),X$6,サマリ_メンバ!$R$7:$R$446,$E231,サマリ_メンバ!$O$7:$O$446,IF(ISBLANK($F231),"*",$F231)))</f>
        <v>0</v>
      </c>
      <c r="Y231" s="111">
        <f ca="1">IF($C$2&amp;$D$2="当月MW","-",SUMIFS(INDIRECT($B$2&amp;$C$2&amp;$D$2),INDIRECT(Y$5),Y$6,サマリ_メンバ!$R$7:$R$446,$E231,サマリ_メンバ!$O$7:$O$446,IF(ISBLANK($F231),"*",$F231)))</f>
        <v>0</v>
      </c>
      <c r="Z231" s="111">
        <f ca="1">IF($C$2&amp;$D$2="当月MW","-",SUMIFS(INDIRECT($B$2&amp;$C$2&amp;$D$2),INDIRECT(Z$5),Z$6,サマリ_メンバ!$R$7:$R$446,$E231,サマリ_メンバ!$O$7:$O$446,IF(ISBLANK($F231),"*",$F231)))</f>
        <v>0</v>
      </c>
      <c r="AA231" s="111">
        <f ca="1">IF($C$2&amp;$D$2="当月MW","-",SUMIFS(INDIRECT($B$2&amp;$C$2&amp;$D$2),INDIRECT(AA$5),AA$6,サマリ_メンバ!$R$7:$R$446,$E231,サマリ_メンバ!$O$7:$O$446,IF(ISBLANK($F231),"*",$F231)))</f>
        <v>0</v>
      </c>
      <c r="AB231" s="116"/>
    </row>
    <row r="232" spans="5:28" outlineLevel="1">
      <c r="E232" s="22" t="s">
        <v>282</v>
      </c>
      <c r="F232" s="131"/>
      <c r="G232" s="69" t="s">
        <v>302</v>
      </c>
      <c r="H232" s="136">
        <f t="shared" ca="1" si="26"/>
        <v>0</v>
      </c>
      <c r="I232" s="116"/>
      <c r="J232" s="111">
        <f ca="1">IF($C$2&amp;$D$2="当月MW","-",SUMIFS(INDIRECT($B$2&amp;$C$2&amp;$D$2),INDIRECT(J$5),J$6,サマリ_メンバ!$R$7:$R$446,$E232,サマリ_メンバ!$O$7:$O$446,IF(ISBLANK($F232),"*",$F232)))</f>
        <v>0</v>
      </c>
      <c r="K232" s="111">
        <f ca="1">IF($C$2&amp;$D$2="当月MW","-",SUMIFS(INDIRECT($B$2&amp;$C$2&amp;$D$2),INDIRECT(K$5),K$6,サマリ_メンバ!$R$7:$R$446,$E232,サマリ_メンバ!$O$7:$O$446,IF(ISBLANK($F232),"*",$F232)))</f>
        <v>0</v>
      </c>
      <c r="L232" s="111">
        <f ca="1">IF($C$2&amp;$D$2="当月MW","-",SUMIFS(INDIRECT($B$2&amp;$C$2&amp;$D$2),INDIRECT(L$5),L$6,サマリ_メンバ!$R$7:$R$446,$E232,サマリ_メンバ!$O$7:$O$446,IF(ISBLANK($F232),"*",$F232)))</f>
        <v>0</v>
      </c>
      <c r="M232" s="111">
        <f ca="1">IF($C$2&amp;$D$2="当月MW","-",SUMIFS(INDIRECT($B$2&amp;$C$2&amp;$D$2),INDIRECT(M$5),M$6,サマリ_メンバ!$R$7:$R$446,$E232,サマリ_メンバ!$O$7:$O$446,IF(ISBLANK($F232),"*",$F232)))</f>
        <v>0</v>
      </c>
      <c r="N232" s="116"/>
      <c r="O232" s="111">
        <f ca="1">IF($C$2&amp;$D$2="当月MW","-",SUMIFS(INDIRECT($B$2&amp;$C$2&amp;$D$2),INDIRECT(O$5),O$6,サマリ_メンバ!$R$7:$R$446,$E232,サマリ_メンバ!$O$7:$O$446,IF(ISBLANK($F232),"*",$F232)))</f>
        <v>0</v>
      </c>
      <c r="P232" s="111">
        <f ca="1">IF($C$2&amp;$D$2="当月MW","-",SUMIFS(INDIRECT($B$2&amp;$C$2&amp;$D$2),INDIRECT(P$5),P$6,サマリ_メンバ!$R$7:$R$446,$E232,サマリ_メンバ!$O$7:$O$446,IF(ISBLANK($F232),"*",$F232)))</f>
        <v>0</v>
      </c>
      <c r="Q232" s="111">
        <f ca="1">IF($C$2&amp;$D$2="当月MW","-",SUMIFS(INDIRECT($B$2&amp;$C$2&amp;$D$2),INDIRECT(Q$5),Q$6,サマリ_メンバ!$R$7:$R$446,$E232,サマリ_メンバ!$O$7:$O$446,IF(ISBLANK($F232),"*",$F232)))</f>
        <v>0</v>
      </c>
      <c r="R232" s="111">
        <f ca="1">IF($C$2&amp;$D$2="当月MW","-",SUMIFS(INDIRECT($B$2&amp;$C$2&amp;$D$2),INDIRECT(R$5),R$6,サマリ_メンバ!$R$7:$R$446,$E232,サマリ_メンバ!$O$7:$O$446,IF(ISBLANK($F232),"*",$F232)))</f>
        <v>0</v>
      </c>
      <c r="S232" s="111">
        <f ca="1">IF($C$2&amp;$D$2="当月MW","-",SUMIFS(INDIRECT($B$2&amp;$C$2&amp;$D$2),INDIRECT(S$5),S$6,サマリ_メンバ!$R$7:$R$446,$E232,サマリ_メンバ!$O$7:$O$446,IF(ISBLANK($F232),"*",$F232)))</f>
        <v>0</v>
      </c>
      <c r="T232" s="111">
        <f ca="1">IF($C$2&amp;$D$2="当月MW","-",SUMIFS(INDIRECT($B$2&amp;$C$2&amp;$D$2),INDIRECT(T$5),T$6,サマリ_メンバ!$R$7:$R$446,$E232,サマリ_メンバ!$O$7:$O$446,IF(ISBLANK($F232),"*",$F232)))</f>
        <v>0</v>
      </c>
      <c r="U232" s="111">
        <f ca="1">IF($C$2&amp;$D$2="当月MW","-",SUMIFS(INDIRECT($B$2&amp;$C$2&amp;$D$2),INDIRECT(U$5),U$6,サマリ_メンバ!$R$7:$R$446,$E232,サマリ_メンバ!$O$7:$O$446,IF(ISBLANK($F232),"*",$F232)))</f>
        <v>0</v>
      </c>
      <c r="V232" s="111">
        <f ca="1">IF($C$2&amp;$D$2="当月MW","-",SUMIFS(INDIRECT($B$2&amp;$C$2&amp;$D$2),INDIRECT(V$5),V$6,サマリ_メンバ!$R$7:$R$446,$E232,サマリ_メンバ!$O$7:$O$446,IF(ISBLANK($F232),"*",$F232)))</f>
        <v>0</v>
      </c>
      <c r="W232" s="111">
        <f ca="1">IF($C$2&amp;$D$2="当月MW","-",SUMIFS(INDIRECT($B$2&amp;$C$2&amp;$D$2),INDIRECT(W$5),W$6,サマリ_メンバ!$R$7:$R$446,$E232,サマリ_メンバ!$O$7:$O$446,IF(ISBLANK($F232),"*",$F232)))</f>
        <v>0</v>
      </c>
      <c r="X232" s="111">
        <f ca="1">IF($C$2&amp;$D$2="当月MW","-",SUMIFS(INDIRECT($B$2&amp;$C$2&amp;$D$2),INDIRECT(X$5),X$6,サマリ_メンバ!$R$7:$R$446,$E232,サマリ_メンバ!$O$7:$O$446,IF(ISBLANK($F232),"*",$F232)))</f>
        <v>0</v>
      </c>
      <c r="Y232" s="111">
        <f ca="1">IF($C$2&amp;$D$2="当月MW","-",SUMIFS(INDIRECT($B$2&amp;$C$2&amp;$D$2),INDIRECT(Y$5),Y$6,サマリ_メンバ!$R$7:$R$446,$E232,サマリ_メンバ!$O$7:$O$446,IF(ISBLANK($F232),"*",$F232)))</f>
        <v>0</v>
      </c>
      <c r="Z232" s="111">
        <f ca="1">IF($C$2&amp;$D$2="当月MW","-",SUMIFS(INDIRECT($B$2&amp;$C$2&amp;$D$2),INDIRECT(Z$5),Z$6,サマリ_メンバ!$R$7:$R$446,$E232,サマリ_メンバ!$O$7:$O$446,IF(ISBLANK($F232),"*",$F232)))</f>
        <v>0</v>
      </c>
      <c r="AA232" s="111">
        <f ca="1">IF($C$2&amp;$D$2="当月MW","-",SUMIFS(INDIRECT($B$2&amp;$C$2&amp;$D$2),INDIRECT(AA$5),AA$6,サマリ_メンバ!$R$7:$R$446,$E232,サマリ_メンバ!$O$7:$O$446,IF(ISBLANK($F232),"*",$F232)))</f>
        <v>0</v>
      </c>
      <c r="AB232" s="116"/>
    </row>
    <row r="233" spans="5:28" outlineLevel="1">
      <c r="E233" s="22" t="s">
        <v>375</v>
      </c>
      <c r="F233" s="131"/>
      <c r="G233" s="69" t="s">
        <v>302</v>
      </c>
      <c r="H233" s="136">
        <f t="shared" ca="1" si="26"/>
        <v>0</v>
      </c>
      <c r="I233" s="116"/>
      <c r="J233" s="111">
        <f ca="1">IF($C$2&amp;$D$2="当月MW","-",SUMIFS(INDIRECT($B$2&amp;$C$2&amp;$D$2),INDIRECT(J$5),J$6,サマリ_メンバ!$R$7:$R$446,$E233,サマリ_メンバ!$O$7:$O$446,IF(ISBLANK($F233),"*",$F233)))</f>
        <v>0</v>
      </c>
      <c r="K233" s="111">
        <f ca="1">IF($C$2&amp;$D$2="当月MW","-",SUMIFS(INDIRECT($B$2&amp;$C$2&amp;$D$2),INDIRECT(K$5),K$6,サマリ_メンバ!$R$7:$R$446,$E233,サマリ_メンバ!$O$7:$O$446,IF(ISBLANK($F233),"*",$F233)))</f>
        <v>0</v>
      </c>
      <c r="L233" s="111">
        <f ca="1">IF($C$2&amp;$D$2="当月MW","-",SUMIFS(INDIRECT($B$2&amp;$C$2&amp;$D$2),INDIRECT(L$5),L$6,サマリ_メンバ!$R$7:$R$446,$E233,サマリ_メンバ!$O$7:$O$446,IF(ISBLANK($F233),"*",$F233)))</f>
        <v>0</v>
      </c>
      <c r="M233" s="111">
        <f ca="1">IF($C$2&amp;$D$2="当月MW","-",SUMIFS(INDIRECT($B$2&amp;$C$2&amp;$D$2),INDIRECT(M$5),M$6,サマリ_メンバ!$R$7:$R$446,$E233,サマリ_メンバ!$O$7:$O$446,IF(ISBLANK($F233),"*",$F233)))</f>
        <v>0</v>
      </c>
      <c r="N233" s="116"/>
      <c r="O233" s="111">
        <f ca="1">IF($C$2&amp;$D$2="当月MW","-",SUMIFS(INDIRECT($B$2&amp;$C$2&amp;$D$2),INDIRECT(O$5),O$6,サマリ_メンバ!$R$7:$R$446,$E233,サマリ_メンバ!$O$7:$O$446,IF(ISBLANK($F233),"*",$F233)))</f>
        <v>0</v>
      </c>
      <c r="P233" s="111">
        <f ca="1">IF($C$2&amp;$D$2="当月MW","-",SUMIFS(INDIRECT($B$2&amp;$C$2&amp;$D$2),INDIRECT(P$5),P$6,サマリ_メンバ!$R$7:$R$446,$E233,サマリ_メンバ!$O$7:$O$446,IF(ISBLANK($F233),"*",$F233)))</f>
        <v>0</v>
      </c>
      <c r="Q233" s="111">
        <f ca="1">IF($C$2&amp;$D$2="当月MW","-",SUMIFS(INDIRECT($B$2&amp;$C$2&amp;$D$2),INDIRECT(Q$5),Q$6,サマリ_メンバ!$R$7:$R$446,$E233,サマリ_メンバ!$O$7:$O$446,IF(ISBLANK($F233),"*",$F233)))</f>
        <v>0</v>
      </c>
      <c r="R233" s="111">
        <f ca="1">IF($C$2&amp;$D$2="当月MW","-",SUMIFS(INDIRECT($B$2&amp;$C$2&amp;$D$2),INDIRECT(R$5),R$6,サマリ_メンバ!$R$7:$R$446,$E233,サマリ_メンバ!$O$7:$O$446,IF(ISBLANK($F233),"*",$F233)))</f>
        <v>0</v>
      </c>
      <c r="S233" s="111">
        <f ca="1">IF($C$2&amp;$D$2="当月MW","-",SUMIFS(INDIRECT($B$2&amp;$C$2&amp;$D$2),INDIRECT(S$5),S$6,サマリ_メンバ!$R$7:$R$446,$E233,サマリ_メンバ!$O$7:$O$446,IF(ISBLANK($F233),"*",$F233)))</f>
        <v>0</v>
      </c>
      <c r="T233" s="111">
        <f ca="1">IF($C$2&amp;$D$2="当月MW","-",SUMIFS(INDIRECT($B$2&amp;$C$2&amp;$D$2),INDIRECT(T$5),T$6,サマリ_メンバ!$R$7:$R$446,$E233,サマリ_メンバ!$O$7:$O$446,IF(ISBLANK($F233),"*",$F233)))</f>
        <v>0</v>
      </c>
      <c r="U233" s="111">
        <f ca="1">IF($C$2&amp;$D$2="当月MW","-",SUMIFS(INDIRECT($B$2&amp;$C$2&amp;$D$2),INDIRECT(U$5),U$6,サマリ_メンバ!$R$7:$R$446,$E233,サマリ_メンバ!$O$7:$O$446,IF(ISBLANK($F233),"*",$F233)))</f>
        <v>0</v>
      </c>
      <c r="V233" s="111">
        <f ca="1">IF($C$2&amp;$D$2="当月MW","-",SUMIFS(INDIRECT($B$2&amp;$C$2&amp;$D$2),INDIRECT(V$5),V$6,サマリ_メンバ!$R$7:$R$446,$E233,サマリ_メンバ!$O$7:$O$446,IF(ISBLANK($F233),"*",$F233)))</f>
        <v>0</v>
      </c>
      <c r="W233" s="111">
        <f ca="1">IF($C$2&amp;$D$2="当月MW","-",SUMIFS(INDIRECT($B$2&amp;$C$2&amp;$D$2),INDIRECT(W$5),W$6,サマリ_メンバ!$R$7:$R$446,$E233,サマリ_メンバ!$O$7:$O$446,IF(ISBLANK($F233),"*",$F233)))</f>
        <v>0</v>
      </c>
      <c r="X233" s="111">
        <f ca="1">IF($C$2&amp;$D$2="当月MW","-",SUMIFS(INDIRECT($B$2&amp;$C$2&amp;$D$2),INDIRECT(X$5),X$6,サマリ_メンバ!$R$7:$R$446,$E233,サマリ_メンバ!$O$7:$O$446,IF(ISBLANK($F233),"*",$F233)))</f>
        <v>0</v>
      </c>
      <c r="Y233" s="111">
        <f ca="1">IF($C$2&amp;$D$2="当月MW","-",SUMIFS(INDIRECT($B$2&amp;$C$2&amp;$D$2),INDIRECT(Y$5),Y$6,サマリ_メンバ!$R$7:$R$446,$E233,サマリ_メンバ!$O$7:$O$446,IF(ISBLANK($F233),"*",$F233)))</f>
        <v>0</v>
      </c>
      <c r="Z233" s="111">
        <f ca="1">IF($C$2&amp;$D$2="当月MW","-",SUMIFS(INDIRECT($B$2&amp;$C$2&amp;$D$2),INDIRECT(Z$5),Z$6,サマリ_メンバ!$R$7:$R$446,$E233,サマリ_メンバ!$O$7:$O$446,IF(ISBLANK($F233),"*",$F233)))</f>
        <v>0</v>
      </c>
      <c r="AA233" s="111">
        <f ca="1">IF($C$2&amp;$D$2="当月MW","-",SUMIFS(INDIRECT($B$2&amp;$C$2&amp;$D$2),INDIRECT(AA$5),AA$6,サマリ_メンバ!$R$7:$R$446,$E233,サマリ_メンバ!$O$7:$O$446,IF(ISBLANK($F233),"*",$F233)))</f>
        <v>0</v>
      </c>
      <c r="AB233" s="116"/>
    </row>
    <row r="234" spans="5:28" outlineLevel="1">
      <c r="E234" s="22" t="s">
        <v>1325</v>
      </c>
      <c r="F234" s="131"/>
      <c r="G234" s="69" t="s">
        <v>298</v>
      </c>
      <c r="H234" s="136">
        <f t="shared" ca="1" si="26"/>
        <v>0</v>
      </c>
      <c r="I234" s="116"/>
      <c r="J234" s="111">
        <f ca="1">IF($C$2&amp;$D$2="当月MW","-",SUMIFS(INDIRECT($B$2&amp;$C$2&amp;$D$2),INDIRECT(J$5),J$6,サマリ_メンバ!$R$7:$R$446,$E234,サマリ_メンバ!$O$7:$O$446,IF(ISBLANK($F234),"*",$F234)))</f>
        <v>0</v>
      </c>
      <c r="K234" s="111">
        <f ca="1">IF($C$2&amp;$D$2="当月MW","-",SUMIFS(INDIRECT($B$2&amp;$C$2&amp;$D$2),INDIRECT(K$5),K$6,サマリ_メンバ!$R$7:$R$446,$E234,サマリ_メンバ!$O$7:$O$446,IF(ISBLANK($F234),"*",$F234)))</f>
        <v>0</v>
      </c>
      <c r="L234" s="111">
        <f ca="1">IF($C$2&amp;$D$2="当月MW","-",SUMIFS(INDIRECT($B$2&amp;$C$2&amp;$D$2),INDIRECT(L$5),L$6,サマリ_メンバ!$R$7:$R$446,$E234,サマリ_メンバ!$O$7:$O$446,IF(ISBLANK($F234),"*",$F234)))</f>
        <v>0</v>
      </c>
      <c r="M234" s="111">
        <f ca="1">IF($C$2&amp;$D$2="当月MW","-",SUMIFS(INDIRECT($B$2&amp;$C$2&amp;$D$2),INDIRECT(M$5),M$6,サマリ_メンバ!$R$7:$R$446,$E234,サマリ_メンバ!$O$7:$O$446,IF(ISBLANK($F234),"*",$F234)))</f>
        <v>0</v>
      </c>
      <c r="N234" s="116"/>
      <c r="O234" s="111">
        <f ca="1">IF($C$2&amp;$D$2="当月MW","-",SUMIFS(INDIRECT($B$2&amp;$C$2&amp;$D$2),INDIRECT(O$5),O$6,サマリ_メンバ!$R$7:$R$446,$E234,サマリ_メンバ!$O$7:$O$446,IF(ISBLANK($F234),"*",$F234)))</f>
        <v>0</v>
      </c>
      <c r="P234" s="111">
        <f ca="1">IF($C$2&amp;$D$2="当月MW","-",SUMIFS(INDIRECT($B$2&amp;$C$2&amp;$D$2),INDIRECT(P$5),P$6,サマリ_メンバ!$R$7:$R$446,$E234,サマリ_メンバ!$O$7:$O$446,IF(ISBLANK($F234),"*",$F234)))</f>
        <v>0</v>
      </c>
      <c r="Q234" s="111">
        <f ca="1">IF($C$2&amp;$D$2="当月MW","-",SUMIFS(INDIRECT($B$2&amp;$C$2&amp;$D$2),INDIRECT(Q$5),Q$6,サマリ_メンバ!$R$7:$R$446,$E234,サマリ_メンバ!$O$7:$O$446,IF(ISBLANK($F234),"*",$F234)))</f>
        <v>0</v>
      </c>
      <c r="R234" s="111">
        <f ca="1">IF($C$2&amp;$D$2="当月MW","-",SUMIFS(INDIRECT($B$2&amp;$C$2&amp;$D$2),INDIRECT(R$5),R$6,サマリ_メンバ!$R$7:$R$446,$E234,サマリ_メンバ!$O$7:$O$446,IF(ISBLANK($F234),"*",$F234)))</f>
        <v>0</v>
      </c>
      <c r="S234" s="111">
        <f ca="1">IF($C$2&amp;$D$2="当月MW","-",SUMIFS(INDIRECT($B$2&amp;$C$2&amp;$D$2),INDIRECT(S$5),S$6,サマリ_メンバ!$R$7:$R$446,$E234,サマリ_メンバ!$O$7:$O$446,IF(ISBLANK($F234),"*",$F234)))</f>
        <v>0</v>
      </c>
      <c r="T234" s="111">
        <f ca="1">IF($C$2&amp;$D$2="当月MW","-",SUMIFS(INDIRECT($B$2&amp;$C$2&amp;$D$2),INDIRECT(T$5),T$6,サマリ_メンバ!$R$7:$R$446,$E234,サマリ_メンバ!$O$7:$O$446,IF(ISBLANK($F234),"*",$F234)))</f>
        <v>0</v>
      </c>
      <c r="U234" s="111">
        <f ca="1">IF($C$2&amp;$D$2="当月MW","-",SUMIFS(INDIRECT($B$2&amp;$C$2&amp;$D$2),INDIRECT(U$5),U$6,サマリ_メンバ!$R$7:$R$446,$E234,サマリ_メンバ!$O$7:$O$446,IF(ISBLANK($F234),"*",$F234)))</f>
        <v>0</v>
      </c>
      <c r="V234" s="111">
        <f ca="1">IF($C$2&amp;$D$2="当月MW","-",SUMIFS(INDIRECT($B$2&amp;$C$2&amp;$D$2),INDIRECT(V$5),V$6,サマリ_メンバ!$R$7:$R$446,$E234,サマリ_メンバ!$O$7:$O$446,IF(ISBLANK($F234),"*",$F234)))</f>
        <v>0</v>
      </c>
      <c r="W234" s="111">
        <f ca="1">IF($C$2&amp;$D$2="当月MW","-",SUMIFS(INDIRECT($B$2&amp;$C$2&amp;$D$2),INDIRECT(W$5),W$6,サマリ_メンバ!$R$7:$R$446,$E234,サマリ_メンバ!$O$7:$O$446,IF(ISBLANK($F234),"*",$F234)))</f>
        <v>0</v>
      </c>
      <c r="X234" s="111">
        <f ca="1">IF($C$2&amp;$D$2="当月MW","-",SUMIFS(INDIRECT($B$2&amp;$C$2&amp;$D$2),INDIRECT(X$5),X$6,サマリ_メンバ!$R$7:$R$446,$E234,サマリ_メンバ!$O$7:$O$446,IF(ISBLANK($F234),"*",$F234)))</f>
        <v>0</v>
      </c>
      <c r="Y234" s="111">
        <f ca="1">IF($C$2&amp;$D$2="当月MW","-",SUMIFS(INDIRECT($B$2&amp;$C$2&amp;$D$2),INDIRECT(Y$5),Y$6,サマリ_メンバ!$R$7:$R$446,$E234,サマリ_メンバ!$O$7:$O$446,IF(ISBLANK($F234),"*",$F234)))</f>
        <v>0</v>
      </c>
      <c r="Z234" s="111">
        <f ca="1">IF($C$2&amp;$D$2="当月MW","-",SUMIFS(INDIRECT($B$2&amp;$C$2&amp;$D$2),INDIRECT(Z$5),Z$6,サマリ_メンバ!$R$7:$R$446,$E234,サマリ_メンバ!$O$7:$O$446,IF(ISBLANK($F234),"*",$F234)))</f>
        <v>0</v>
      </c>
      <c r="AA234" s="111">
        <f ca="1">IF($C$2&amp;$D$2="当月MW","-",SUMIFS(INDIRECT($B$2&amp;$C$2&amp;$D$2),INDIRECT(AA$5),AA$6,サマリ_メンバ!$R$7:$R$446,$E234,サマリ_メンバ!$O$7:$O$446,IF(ISBLANK($F234),"*",$F234)))</f>
        <v>0</v>
      </c>
      <c r="AB234" s="116"/>
    </row>
    <row r="235" spans="5:28" outlineLevel="1">
      <c r="E235" s="22" t="s">
        <v>1326</v>
      </c>
      <c r="F235" s="131"/>
      <c r="G235" s="69" t="s">
        <v>298</v>
      </c>
      <c r="H235" s="136">
        <f t="shared" ca="1" si="26"/>
        <v>0</v>
      </c>
      <c r="I235" s="116"/>
      <c r="J235" s="111">
        <f ca="1">IF($C$2&amp;$D$2="当月MW","-",SUMIFS(INDIRECT($B$2&amp;$C$2&amp;$D$2),INDIRECT(J$5),J$6,サマリ_メンバ!$R$7:$R$446,$E235,サマリ_メンバ!$O$7:$O$446,IF(ISBLANK($F235),"*",$F235)))</f>
        <v>0</v>
      </c>
      <c r="K235" s="111">
        <f ca="1">IF($C$2&amp;$D$2="当月MW","-",SUMIFS(INDIRECT($B$2&amp;$C$2&amp;$D$2),INDIRECT(K$5),K$6,サマリ_メンバ!$R$7:$R$446,$E235,サマリ_メンバ!$O$7:$O$446,IF(ISBLANK($F235),"*",$F235)))</f>
        <v>0</v>
      </c>
      <c r="L235" s="111">
        <f ca="1">IF($C$2&amp;$D$2="当月MW","-",SUMIFS(INDIRECT($B$2&amp;$C$2&amp;$D$2),INDIRECT(L$5),L$6,サマリ_メンバ!$R$7:$R$446,$E235,サマリ_メンバ!$O$7:$O$446,IF(ISBLANK($F235),"*",$F235)))</f>
        <v>0</v>
      </c>
      <c r="M235" s="111">
        <f ca="1">IF($C$2&amp;$D$2="当月MW","-",SUMIFS(INDIRECT($B$2&amp;$C$2&amp;$D$2),INDIRECT(M$5),M$6,サマリ_メンバ!$R$7:$R$446,$E235,サマリ_メンバ!$O$7:$O$446,IF(ISBLANK($F235),"*",$F235)))</f>
        <v>0</v>
      </c>
      <c r="N235" s="116"/>
      <c r="O235" s="111">
        <f ca="1">IF($C$2&amp;$D$2="当月MW","-",SUMIFS(INDIRECT($B$2&amp;$C$2&amp;$D$2),INDIRECT(O$5),O$6,サマリ_メンバ!$R$7:$R$446,$E235,サマリ_メンバ!$O$7:$O$446,IF(ISBLANK($F235),"*",$F235)))</f>
        <v>0</v>
      </c>
      <c r="P235" s="111">
        <f ca="1">IF($C$2&amp;$D$2="当月MW","-",SUMIFS(INDIRECT($B$2&amp;$C$2&amp;$D$2),INDIRECT(P$5),P$6,サマリ_メンバ!$R$7:$R$446,$E235,サマリ_メンバ!$O$7:$O$446,IF(ISBLANK($F235),"*",$F235)))</f>
        <v>0</v>
      </c>
      <c r="Q235" s="111">
        <f ca="1">IF($C$2&amp;$D$2="当月MW","-",SUMIFS(INDIRECT($B$2&amp;$C$2&amp;$D$2),INDIRECT(Q$5),Q$6,サマリ_メンバ!$R$7:$R$446,$E235,サマリ_メンバ!$O$7:$O$446,IF(ISBLANK($F235),"*",$F235)))</f>
        <v>0</v>
      </c>
      <c r="R235" s="111">
        <f ca="1">IF($C$2&amp;$D$2="当月MW","-",SUMIFS(INDIRECT($B$2&amp;$C$2&amp;$D$2),INDIRECT(R$5),R$6,サマリ_メンバ!$R$7:$R$446,$E235,サマリ_メンバ!$O$7:$O$446,IF(ISBLANK($F235),"*",$F235)))</f>
        <v>0</v>
      </c>
      <c r="S235" s="111">
        <f ca="1">IF($C$2&amp;$D$2="当月MW","-",SUMIFS(INDIRECT($B$2&amp;$C$2&amp;$D$2),INDIRECT(S$5),S$6,サマリ_メンバ!$R$7:$R$446,$E235,サマリ_メンバ!$O$7:$O$446,IF(ISBLANK($F235),"*",$F235)))</f>
        <v>0</v>
      </c>
      <c r="T235" s="111">
        <f ca="1">IF($C$2&amp;$D$2="当月MW","-",SUMIFS(INDIRECT($B$2&amp;$C$2&amp;$D$2),INDIRECT(T$5),T$6,サマリ_メンバ!$R$7:$R$446,$E235,サマリ_メンバ!$O$7:$O$446,IF(ISBLANK($F235),"*",$F235)))</f>
        <v>0</v>
      </c>
      <c r="U235" s="111">
        <f ca="1">IF($C$2&amp;$D$2="当月MW","-",SUMIFS(INDIRECT($B$2&amp;$C$2&amp;$D$2),INDIRECT(U$5),U$6,サマリ_メンバ!$R$7:$R$446,$E235,サマリ_メンバ!$O$7:$O$446,IF(ISBLANK($F235),"*",$F235)))</f>
        <v>0</v>
      </c>
      <c r="V235" s="111">
        <f ca="1">IF($C$2&amp;$D$2="当月MW","-",SUMIFS(INDIRECT($B$2&amp;$C$2&amp;$D$2),INDIRECT(V$5),V$6,サマリ_メンバ!$R$7:$R$446,$E235,サマリ_メンバ!$O$7:$O$446,IF(ISBLANK($F235),"*",$F235)))</f>
        <v>0</v>
      </c>
      <c r="W235" s="111">
        <f ca="1">IF($C$2&amp;$D$2="当月MW","-",SUMIFS(INDIRECT($B$2&amp;$C$2&amp;$D$2),INDIRECT(W$5),W$6,サマリ_メンバ!$R$7:$R$446,$E235,サマリ_メンバ!$O$7:$O$446,IF(ISBLANK($F235),"*",$F235)))</f>
        <v>0</v>
      </c>
      <c r="X235" s="111">
        <f ca="1">IF($C$2&amp;$D$2="当月MW","-",SUMIFS(INDIRECT($B$2&amp;$C$2&amp;$D$2),INDIRECT(X$5),X$6,サマリ_メンバ!$R$7:$R$446,$E235,サマリ_メンバ!$O$7:$O$446,IF(ISBLANK($F235),"*",$F235)))</f>
        <v>0</v>
      </c>
      <c r="Y235" s="111">
        <f ca="1">IF($C$2&amp;$D$2="当月MW","-",SUMIFS(INDIRECT($B$2&amp;$C$2&amp;$D$2),INDIRECT(Y$5),Y$6,サマリ_メンバ!$R$7:$R$446,$E235,サマリ_メンバ!$O$7:$O$446,IF(ISBLANK($F235),"*",$F235)))</f>
        <v>0</v>
      </c>
      <c r="Z235" s="111">
        <f ca="1">IF($C$2&amp;$D$2="当月MW","-",SUMIFS(INDIRECT($B$2&amp;$C$2&amp;$D$2),INDIRECT(Z$5),Z$6,サマリ_メンバ!$R$7:$R$446,$E235,サマリ_メンバ!$O$7:$O$446,IF(ISBLANK($F235),"*",$F235)))</f>
        <v>0</v>
      </c>
      <c r="AA235" s="111">
        <f ca="1">IF($C$2&amp;$D$2="当月MW","-",SUMIFS(INDIRECT($B$2&amp;$C$2&amp;$D$2),INDIRECT(AA$5),AA$6,サマリ_メンバ!$R$7:$R$446,$E235,サマリ_メンバ!$O$7:$O$446,IF(ISBLANK($F235),"*",$F235)))</f>
        <v>0</v>
      </c>
      <c r="AB235" s="116"/>
    </row>
    <row r="236" spans="5:28" outlineLevel="1">
      <c r="E236" s="22" t="s">
        <v>1327</v>
      </c>
      <c r="F236" s="131"/>
      <c r="G236" s="69" t="s">
        <v>298</v>
      </c>
      <c r="H236" s="136">
        <f t="shared" ca="1" si="26"/>
        <v>0</v>
      </c>
      <c r="I236" s="116"/>
      <c r="J236" s="111">
        <f ca="1">IF($C$2&amp;$D$2="当月MW","-",SUMIFS(INDIRECT($B$2&amp;$C$2&amp;$D$2),INDIRECT(J$5),J$6,サマリ_メンバ!$R$7:$R$446,$E236,サマリ_メンバ!$O$7:$O$446,IF(ISBLANK($F236),"*",$F236)))</f>
        <v>0</v>
      </c>
      <c r="K236" s="111">
        <f ca="1">IF($C$2&amp;$D$2="当月MW","-",SUMIFS(INDIRECT($B$2&amp;$C$2&amp;$D$2),INDIRECT(K$5),K$6,サマリ_メンバ!$R$7:$R$446,$E236,サマリ_メンバ!$O$7:$O$446,IF(ISBLANK($F236),"*",$F236)))</f>
        <v>0</v>
      </c>
      <c r="L236" s="111">
        <f ca="1">IF($C$2&amp;$D$2="当月MW","-",SUMIFS(INDIRECT($B$2&amp;$C$2&amp;$D$2),INDIRECT(L$5),L$6,サマリ_メンバ!$R$7:$R$446,$E236,サマリ_メンバ!$O$7:$O$446,IF(ISBLANK($F236),"*",$F236)))</f>
        <v>0</v>
      </c>
      <c r="M236" s="111">
        <f ca="1">IF($C$2&amp;$D$2="当月MW","-",SUMIFS(INDIRECT($B$2&amp;$C$2&amp;$D$2),INDIRECT(M$5),M$6,サマリ_メンバ!$R$7:$R$446,$E236,サマリ_メンバ!$O$7:$O$446,IF(ISBLANK($F236),"*",$F236)))</f>
        <v>0</v>
      </c>
      <c r="N236" s="116"/>
      <c r="O236" s="111">
        <f ca="1">IF($C$2&amp;$D$2="当月MW","-",SUMIFS(INDIRECT($B$2&amp;$C$2&amp;$D$2),INDIRECT(O$5),O$6,サマリ_メンバ!$R$7:$R$446,$E236,サマリ_メンバ!$O$7:$O$446,IF(ISBLANK($F236),"*",$F236)))</f>
        <v>0</v>
      </c>
      <c r="P236" s="111">
        <f ca="1">IF($C$2&amp;$D$2="当月MW","-",SUMIFS(INDIRECT($B$2&amp;$C$2&amp;$D$2),INDIRECT(P$5),P$6,サマリ_メンバ!$R$7:$R$446,$E236,サマリ_メンバ!$O$7:$O$446,IF(ISBLANK($F236),"*",$F236)))</f>
        <v>0</v>
      </c>
      <c r="Q236" s="111">
        <f ca="1">IF($C$2&amp;$D$2="当月MW","-",SUMIFS(INDIRECT($B$2&amp;$C$2&amp;$D$2),INDIRECT(Q$5),Q$6,サマリ_メンバ!$R$7:$R$446,$E236,サマリ_メンバ!$O$7:$O$446,IF(ISBLANK($F236),"*",$F236)))</f>
        <v>0</v>
      </c>
      <c r="R236" s="111">
        <f ca="1">IF($C$2&amp;$D$2="当月MW","-",SUMIFS(INDIRECT($B$2&amp;$C$2&amp;$D$2),INDIRECT(R$5),R$6,サマリ_メンバ!$R$7:$R$446,$E236,サマリ_メンバ!$O$7:$O$446,IF(ISBLANK($F236),"*",$F236)))</f>
        <v>0</v>
      </c>
      <c r="S236" s="111">
        <f ca="1">IF($C$2&amp;$D$2="当月MW","-",SUMIFS(INDIRECT($B$2&amp;$C$2&amp;$D$2),INDIRECT(S$5),S$6,サマリ_メンバ!$R$7:$R$446,$E236,サマリ_メンバ!$O$7:$O$446,IF(ISBLANK($F236),"*",$F236)))</f>
        <v>0</v>
      </c>
      <c r="T236" s="111">
        <f ca="1">IF($C$2&amp;$D$2="当月MW","-",SUMIFS(INDIRECT($B$2&amp;$C$2&amp;$D$2),INDIRECT(T$5),T$6,サマリ_メンバ!$R$7:$R$446,$E236,サマリ_メンバ!$O$7:$O$446,IF(ISBLANK($F236),"*",$F236)))</f>
        <v>0</v>
      </c>
      <c r="U236" s="111">
        <f ca="1">IF($C$2&amp;$D$2="当月MW","-",SUMIFS(INDIRECT($B$2&amp;$C$2&amp;$D$2),INDIRECT(U$5),U$6,サマリ_メンバ!$R$7:$R$446,$E236,サマリ_メンバ!$O$7:$O$446,IF(ISBLANK($F236),"*",$F236)))</f>
        <v>0</v>
      </c>
      <c r="V236" s="111">
        <f ca="1">IF($C$2&amp;$D$2="当月MW","-",SUMIFS(INDIRECT($B$2&amp;$C$2&amp;$D$2),INDIRECT(V$5),V$6,サマリ_メンバ!$R$7:$R$446,$E236,サマリ_メンバ!$O$7:$O$446,IF(ISBLANK($F236),"*",$F236)))</f>
        <v>0</v>
      </c>
      <c r="W236" s="111">
        <f ca="1">IF($C$2&amp;$D$2="当月MW","-",SUMIFS(INDIRECT($B$2&amp;$C$2&amp;$D$2),INDIRECT(W$5),W$6,サマリ_メンバ!$R$7:$R$446,$E236,サマリ_メンバ!$O$7:$O$446,IF(ISBLANK($F236),"*",$F236)))</f>
        <v>0</v>
      </c>
      <c r="X236" s="111">
        <f ca="1">IF($C$2&amp;$D$2="当月MW","-",SUMIFS(INDIRECT($B$2&amp;$C$2&amp;$D$2),INDIRECT(X$5),X$6,サマリ_メンバ!$R$7:$R$446,$E236,サマリ_メンバ!$O$7:$O$446,IF(ISBLANK($F236),"*",$F236)))</f>
        <v>0</v>
      </c>
      <c r="Y236" s="111">
        <f ca="1">IF($C$2&amp;$D$2="当月MW","-",SUMIFS(INDIRECT($B$2&amp;$C$2&amp;$D$2),INDIRECT(Y$5),Y$6,サマリ_メンバ!$R$7:$R$446,$E236,サマリ_メンバ!$O$7:$O$446,IF(ISBLANK($F236),"*",$F236)))</f>
        <v>0</v>
      </c>
      <c r="Z236" s="111">
        <f ca="1">IF($C$2&amp;$D$2="当月MW","-",SUMIFS(INDIRECT($B$2&amp;$C$2&amp;$D$2),INDIRECT(Z$5),Z$6,サマリ_メンバ!$R$7:$R$446,$E236,サマリ_メンバ!$O$7:$O$446,IF(ISBLANK($F236),"*",$F236)))</f>
        <v>0</v>
      </c>
      <c r="AA236" s="111">
        <f ca="1">IF($C$2&amp;$D$2="当月MW","-",SUMIFS(INDIRECT($B$2&amp;$C$2&amp;$D$2),INDIRECT(AA$5),AA$6,サマリ_メンバ!$R$7:$R$446,$E236,サマリ_メンバ!$O$7:$O$446,IF(ISBLANK($F236),"*",$F236)))</f>
        <v>0</v>
      </c>
      <c r="AB236" s="116"/>
    </row>
    <row r="237" spans="5:28" outlineLevel="1">
      <c r="E237" s="22" t="s">
        <v>1328</v>
      </c>
      <c r="F237" s="131"/>
      <c r="G237" s="69" t="s">
        <v>298</v>
      </c>
      <c r="H237" s="136">
        <f t="shared" ca="1" si="26"/>
        <v>0</v>
      </c>
      <c r="I237" s="116"/>
      <c r="J237" s="111">
        <f ca="1">IF($C$2&amp;$D$2="当月MW","-",SUMIFS(INDIRECT($B$2&amp;$C$2&amp;$D$2),INDIRECT(J$5),J$6,サマリ_メンバ!$R$7:$R$446,$E237,サマリ_メンバ!$O$7:$O$446,IF(ISBLANK($F237),"*",$F237)))</f>
        <v>0</v>
      </c>
      <c r="K237" s="111">
        <f ca="1">IF($C$2&amp;$D$2="当月MW","-",SUMIFS(INDIRECT($B$2&amp;$C$2&amp;$D$2),INDIRECT(K$5),K$6,サマリ_メンバ!$R$7:$R$446,$E237,サマリ_メンバ!$O$7:$O$446,IF(ISBLANK($F237),"*",$F237)))</f>
        <v>0</v>
      </c>
      <c r="L237" s="111">
        <f ca="1">IF($C$2&amp;$D$2="当月MW","-",SUMIFS(INDIRECT($B$2&amp;$C$2&amp;$D$2),INDIRECT(L$5),L$6,サマリ_メンバ!$R$7:$R$446,$E237,サマリ_メンバ!$O$7:$O$446,IF(ISBLANK($F237),"*",$F237)))</f>
        <v>0</v>
      </c>
      <c r="M237" s="111">
        <f ca="1">IF($C$2&amp;$D$2="当月MW","-",SUMIFS(INDIRECT($B$2&amp;$C$2&amp;$D$2),INDIRECT(M$5),M$6,サマリ_メンバ!$R$7:$R$446,$E237,サマリ_メンバ!$O$7:$O$446,IF(ISBLANK($F237),"*",$F237)))</f>
        <v>0</v>
      </c>
      <c r="N237" s="116"/>
      <c r="O237" s="111">
        <f ca="1">IF($C$2&amp;$D$2="当月MW","-",SUMIFS(INDIRECT($B$2&amp;$C$2&amp;$D$2),INDIRECT(O$5),O$6,サマリ_メンバ!$R$7:$R$446,$E237,サマリ_メンバ!$O$7:$O$446,IF(ISBLANK($F237),"*",$F237)))</f>
        <v>0</v>
      </c>
      <c r="P237" s="111">
        <f ca="1">IF($C$2&amp;$D$2="当月MW","-",SUMIFS(INDIRECT($B$2&amp;$C$2&amp;$D$2),INDIRECT(P$5),P$6,サマリ_メンバ!$R$7:$R$446,$E237,サマリ_メンバ!$O$7:$O$446,IF(ISBLANK($F237),"*",$F237)))</f>
        <v>0</v>
      </c>
      <c r="Q237" s="111">
        <f ca="1">IF($C$2&amp;$D$2="当月MW","-",SUMIFS(INDIRECT($B$2&amp;$C$2&amp;$D$2),INDIRECT(Q$5),Q$6,サマリ_メンバ!$R$7:$R$446,$E237,サマリ_メンバ!$O$7:$O$446,IF(ISBLANK($F237),"*",$F237)))</f>
        <v>0</v>
      </c>
      <c r="R237" s="111">
        <f ca="1">IF($C$2&amp;$D$2="当月MW","-",SUMIFS(INDIRECT($B$2&amp;$C$2&amp;$D$2),INDIRECT(R$5),R$6,サマリ_メンバ!$R$7:$R$446,$E237,サマリ_メンバ!$O$7:$O$446,IF(ISBLANK($F237),"*",$F237)))</f>
        <v>0</v>
      </c>
      <c r="S237" s="111">
        <f ca="1">IF($C$2&amp;$D$2="当月MW","-",SUMIFS(INDIRECT($B$2&amp;$C$2&amp;$D$2),INDIRECT(S$5),S$6,サマリ_メンバ!$R$7:$R$446,$E237,サマリ_メンバ!$O$7:$O$446,IF(ISBLANK($F237),"*",$F237)))</f>
        <v>0</v>
      </c>
      <c r="T237" s="111">
        <f ca="1">IF($C$2&amp;$D$2="当月MW","-",SUMIFS(INDIRECT($B$2&amp;$C$2&amp;$D$2),INDIRECT(T$5),T$6,サマリ_メンバ!$R$7:$R$446,$E237,サマリ_メンバ!$O$7:$O$446,IF(ISBLANK($F237),"*",$F237)))</f>
        <v>0</v>
      </c>
      <c r="U237" s="111">
        <f ca="1">IF($C$2&amp;$D$2="当月MW","-",SUMIFS(INDIRECT($B$2&amp;$C$2&amp;$D$2),INDIRECT(U$5),U$6,サマリ_メンバ!$R$7:$R$446,$E237,サマリ_メンバ!$O$7:$O$446,IF(ISBLANK($F237),"*",$F237)))</f>
        <v>0</v>
      </c>
      <c r="V237" s="111">
        <f ca="1">IF($C$2&amp;$D$2="当月MW","-",SUMIFS(INDIRECT($B$2&amp;$C$2&amp;$D$2),INDIRECT(V$5),V$6,サマリ_メンバ!$R$7:$R$446,$E237,サマリ_メンバ!$O$7:$O$446,IF(ISBLANK($F237),"*",$F237)))</f>
        <v>0</v>
      </c>
      <c r="W237" s="111">
        <f ca="1">IF($C$2&amp;$D$2="当月MW","-",SUMIFS(INDIRECT($B$2&amp;$C$2&amp;$D$2),INDIRECT(W$5),W$6,サマリ_メンバ!$R$7:$R$446,$E237,サマリ_メンバ!$O$7:$O$446,IF(ISBLANK($F237),"*",$F237)))</f>
        <v>0</v>
      </c>
      <c r="X237" s="111">
        <f ca="1">IF($C$2&amp;$D$2="当月MW","-",SUMIFS(INDIRECT($B$2&amp;$C$2&amp;$D$2),INDIRECT(X$5),X$6,サマリ_メンバ!$R$7:$R$446,$E237,サマリ_メンバ!$O$7:$O$446,IF(ISBLANK($F237),"*",$F237)))</f>
        <v>0</v>
      </c>
      <c r="Y237" s="111">
        <f ca="1">IF($C$2&amp;$D$2="当月MW","-",SUMIFS(INDIRECT($B$2&amp;$C$2&amp;$D$2),INDIRECT(Y$5),Y$6,サマリ_メンバ!$R$7:$R$446,$E237,サマリ_メンバ!$O$7:$O$446,IF(ISBLANK($F237),"*",$F237)))</f>
        <v>0</v>
      </c>
      <c r="Z237" s="111">
        <f ca="1">IF($C$2&amp;$D$2="当月MW","-",SUMIFS(INDIRECT($B$2&amp;$C$2&amp;$D$2),INDIRECT(Z$5),Z$6,サマリ_メンバ!$R$7:$R$446,$E237,サマリ_メンバ!$O$7:$O$446,IF(ISBLANK($F237),"*",$F237)))</f>
        <v>0</v>
      </c>
      <c r="AA237" s="111">
        <f ca="1">IF($C$2&amp;$D$2="当月MW","-",SUMIFS(INDIRECT($B$2&amp;$C$2&amp;$D$2),INDIRECT(AA$5),AA$6,サマリ_メンバ!$R$7:$R$446,$E237,サマリ_メンバ!$O$7:$O$446,IF(ISBLANK($F237),"*",$F237)))</f>
        <v>0</v>
      </c>
      <c r="AB237" s="116"/>
    </row>
    <row r="238" spans="5:28" outlineLevel="1">
      <c r="E238" s="22" t="s">
        <v>1329</v>
      </c>
      <c r="F238" s="131"/>
      <c r="G238" s="69" t="s">
        <v>298</v>
      </c>
      <c r="H238" s="136">
        <f t="shared" ca="1" si="26"/>
        <v>0</v>
      </c>
      <c r="I238" s="116"/>
      <c r="J238" s="111">
        <f ca="1">IF($C$2&amp;$D$2="当月MW","-",SUMIFS(INDIRECT($B$2&amp;$C$2&amp;$D$2),INDIRECT(J$5),J$6,サマリ_メンバ!$R$7:$R$446,$E238,サマリ_メンバ!$O$7:$O$446,IF(ISBLANK($F238),"*",$F238)))</f>
        <v>0</v>
      </c>
      <c r="K238" s="111">
        <f ca="1">IF($C$2&amp;$D$2="当月MW","-",SUMIFS(INDIRECT($B$2&amp;$C$2&amp;$D$2),INDIRECT(K$5),K$6,サマリ_メンバ!$R$7:$R$446,$E238,サマリ_メンバ!$O$7:$O$446,IF(ISBLANK($F238),"*",$F238)))</f>
        <v>0</v>
      </c>
      <c r="L238" s="111">
        <f ca="1">IF($C$2&amp;$D$2="当月MW","-",SUMIFS(INDIRECT($B$2&amp;$C$2&amp;$D$2),INDIRECT(L$5),L$6,サマリ_メンバ!$R$7:$R$446,$E238,サマリ_メンバ!$O$7:$O$446,IF(ISBLANK($F238),"*",$F238)))</f>
        <v>0</v>
      </c>
      <c r="M238" s="111">
        <f ca="1">IF($C$2&amp;$D$2="当月MW","-",SUMIFS(INDIRECT($B$2&amp;$C$2&amp;$D$2),INDIRECT(M$5),M$6,サマリ_メンバ!$R$7:$R$446,$E238,サマリ_メンバ!$O$7:$O$446,IF(ISBLANK($F238),"*",$F238)))</f>
        <v>0</v>
      </c>
      <c r="N238" s="116"/>
      <c r="O238" s="111">
        <f ca="1">IF($C$2&amp;$D$2="当月MW","-",SUMIFS(INDIRECT($B$2&amp;$C$2&amp;$D$2),INDIRECT(O$5),O$6,サマリ_メンバ!$R$7:$R$446,$E238,サマリ_メンバ!$O$7:$O$446,IF(ISBLANK($F238),"*",$F238)))</f>
        <v>0</v>
      </c>
      <c r="P238" s="111">
        <f ca="1">IF($C$2&amp;$D$2="当月MW","-",SUMIFS(INDIRECT($B$2&amp;$C$2&amp;$D$2),INDIRECT(P$5),P$6,サマリ_メンバ!$R$7:$R$446,$E238,サマリ_メンバ!$O$7:$O$446,IF(ISBLANK($F238),"*",$F238)))</f>
        <v>0</v>
      </c>
      <c r="Q238" s="111">
        <f ca="1">IF($C$2&amp;$D$2="当月MW","-",SUMIFS(INDIRECT($B$2&amp;$C$2&amp;$D$2),INDIRECT(Q$5),Q$6,サマリ_メンバ!$R$7:$R$446,$E238,サマリ_メンバ!$O$7:$O$446,IF(ISBLANK($F238),"*",$F238)))</f>
        <v>0</v>
      </c>
      <c r="R238" s="111">
        <f ca="1">IF($C$2&amp;$D$2="当月MW","-",SUMIFS(INDIRECT($B$2&amp;$C$2&amp;$D$2),INDIRECT(R$5),R$6,サマリ_メンバ!$R$7:$R$446,$E238,サマリ_メンバ!$O$7:$O$446,IF(ISBLANK($F238),"*",$F238)))</f>
        <v>0</v>
      </c>
      <c r="S238" s="111">
        <f ca="1">IF($C$2&amp;$D$2="当月MW","-",SUMIFS(INDIRECT($B$2&amp;$C$2&amp;$D$2),INDIRECT(S$5),S$6,サマリ_メンバ!$R$7:$R$446,$E238,サマリ_メンバ!$O$7:$O$446,IF(ISBLANK($F238),"*",$F238)))</f>
        <v>0</v>
      </c>
      <c r="T238" s="111">
        <f ca="1">IF($C$2&amp;$D$2="当月MW","-",SUMIFS(INDIRECT($B$2&amp;$C$2&amp;$D$2),INDIRECT(T$5),T$6,サマリ_メンバ!$R$7:$R$446,$E238,サマリ_メンバ!$O$7:$O$446,IF(ISBLANK($F238),"*",$F238)))</f>
        <v>0</v>
      </c>
      <c r="U238" s="111">
        <f ca="1">IF($C$2&amp;$D$2="当月MW","-",SUMIFS(INDIRECT($B$2&amp;$C$2&amp;$D$2),INDIRECT(U$5),U$6,サマリ_メンバ!$R$7:$R$446,$E238,サマリ_メンバ!$O$7:$O$446,IF(ISBLANK($F238),"*",$F238)))</f>
        <v>0</v>
      </c>
      <c r="V238" s="111">
        <f ca="1">IF($C$2&amp;$D$2="当月MW","-",SUMIFS(INDIRECT($B$2&amp;$C$2&amp;$D$2),INDIRECT(V$5),V$6,サマリ_メンバ!$R$7:$R$446,$E238,サマリ_メンバ!$O$7:$O$446,IF(ISBLANK($F238),"*",$F238)))</f>
        <v>0</v>
      </c>
      <c r="W238" s="111">
        <f ca="1">IF($C$2&amp;$D$2="当月MW","-",SUMIFS(INDIRECT($B$2&amp;$C$2&amp;$D$2),INDIRECT(W$5),W$6,サマリ_メンバ!$R$7:$R$446,$E238,サマリ_メンバ!$O$7:$O$446,IF(ISBLANK($F238),"*",$F238)))</f>
        <v>0</v>
      </c>
      <c r="X238" s="111">
        <f ca="1">IF($C$2&amp;$D$2="当月MW","-",SUMIFS(INDIRECT($B$2&amp;$C$2&amp;$D$2),INDIRECT(X$5),X$6,サマリ_メンバ!$R$7:$R$446,$E238,サマリ_メンバ!$O$7:$O$446,IF(ISBLANK($F238),"*",$F238)))</f>
        <v>0</v>
      </c>
      <c r="Y238" s="111">
        <f ca="1">IF($C$2&amp;$D$2="当月MW","-",SUMIFS(INDIRECT($B$2&amp;$C$2&amp;$D$2),INDIRECT(Y$5),Y$6,サマリ_メンバ!$R$7:$R$446,$E238,サマリ_メンバ!$O$7:$O$446,IF(ISBLANK($F238),"*",$F238)))</f>
        <v>0</v>
      </c>
      <c r="Z238" s="111">
        <f ca="1">IF($C$2&amp;$D$2="当月MW","-",SUMIFS(INDIRECT($B$2&amp;$C$2&amp;$D$2),INDIRECT(Z$5),Z$6,サマリ_メンバ!$R$7:$R$446,$E238,サマリ_メンバ!$O$7:$O$446,IF(ISBLANK($F238),"*",$F238)))</f>
        <v>0</v>
      </c>
      <c r="AA238" s="111">
        <f ca="1">IF($C$2&amp;$D$2="当月MW","-",SUMIFS(INDIRECT($B$2&amp;$C$2&amp;$D$2),INDIRECT(AA$5),AA$6,サマリ_メンバ!$R$7:$R$446,$E238,サマリ_メンバ!$O$7:$O$446,IF(ISBLANK($F238),"*",$F238)))</f>
        <v>0</v>
      </c>
      <c r="AB238" s="116"/>
    </row>
    <row r="239" spans="5:28" outlineLevel="1">
      <c r="E239" s="22" t="s">
        <v>1330</v>
      </c>
      <c r="F239" s="131"/>
      <c r="G239" s="69" t="s">
        <v>298</v>
      </c>
      <c r="H239" s="136">
        <f t="shared" ca="1" si="26"/>
        <v>0</v>
      </c>
      <c r="I239" s="116"/>
      <c r="J239" s="111">
        <f ca="1">IF($C$2&amp;$D$2="当月MW","-",SUMIFS(INDIRECT($B$2&amp;$C$2&amp;$D$2),INDIRECT(J$5),J$6,サマリ_メンバ!$R$7:$R$446,$E239,サマリ_メンバ!$O$7:$O$446,IF(ISBLANK($F239),"*",$F239)))</f>
        <v>0</v>
      </c>
      <c r="K239" s="111">
        <f ca="1">IF($C$2&amp;$D$2="当月MW","-",SUMIFS(INDIRECT($B$2&amp;$C$2&amp;$D$2),INDIRECT(K$5),K$6,サマリ_メンバ!$R$7:$R$446,$E239,サマリ_メンバ!$O$7:$O$446,IF(ISBLANK($F239),"*",$F239)))</f>
        <v>0</v>
      </c>
      <c r="L239" s="111">
        <f ca="1">IF($C$2&amp;$D$2="当月MW","-",SUMIFS(INDIRECT($B$2&amp;$C$2&amp;$D$2),INDIRECT(L$5),L$6,サマリ_メンバ!$R$7:$R$446,$E239,サマリ_メンバ!$O$7:$O$446,IF(ISBLANK($F239),"*",$F239)))</f>
        <v>0</v>
      </c>
      <c r="M239" s="111">
        <f ca="1">IF($C$2&amp;$D$2="当月MW","-",SUMIFS(INDIRECT($B$2&amp;$C$2&amp;$D$2),INDIRECT(M$5),M$6,サマリ_メンバ!$R$7:$R$446,$E239,サマリ_メンバ!$O$7:$O$446,IF(ISBLANK($F239),"*",$F239)))</f>
        <v>0</v>
      </c>
      <c r="N239" s="116"/>
      <c r="O239" s="111">
        <f ca="1">IF($C$2&amp;$D$2="当月MW","-",SUMIFS(INDIRECT($B$2&amp;$C$2&amp;$D$2),INDIRECT(O$5),O$6,サマリ_メンバ!$R$7:$R$446,$E239,サマリ_メンバ!$O$7:$O$446,IF(ISBLANK($F239),"*",$F239)))</f>
        <v>0</v>
      </c>
      <c r="P239" s="111">
        <f ca="1">IF($C$2&amp;$D$2="当月MW","-",SUMIFS(INDIRECT($B$2&amp;$C$2&amp;$D$2),INDIRECT(P$5),P$6,サマリ_メンバ!$R$7:$R$446,$E239,サマリ_メンバ!$O$7:$O$446,IF(ISBLANK($F239),"*",$F239)))</f>
        <v>0</v>
      </c>
      <c r="Q239" s="111">
        <f ca="1">IF($C$2&amp;$D$2="当月MW","-",SUMIFS(INDIRECT($B$2&amp;$C$2&amp;$D$2),INDIRECT(Q$5),Q$6,サマリ_メンバ!$R$7:$R$446,$E239,サマリ_メンバ!$O$7:$O$446,IF(ISBLANK($F239),"*",$F239)))</f>
        <v>0</v>
      </c>
      <c r="R239" s="111">
        <f ca="1">IF($C$2&amp;$D$2="当月MW","-",SUMIFS(INDIRECT($B$2&amp;$C$2&amp;$D$2),INDIRECT(R$5),R$6,サマリ_メンバ!$R$7:$R$446,$E239,サマリ_メンバ!$O$7:$O$446,IF(ISBLANK($F239),"*",$F239)))</f>
        <v>0</v>
      </c>
      <c r="S239" s="111">
        <f ca="1">IF($C$2&amp;$D$2="当月MW","-",SUMIFS(INDIRECT($B$2&amp;$C$2&amp;$D$2),INDIRECT(S$5),S$6,サマリ_メンバ!$R$7:$R$446,$E239,サマリ_メンバ!$O$7:$O$446,IF(ISBLANK($F239),"*",$F239)))</f>
        <v>0</v>
      </c>
      <c r="T239" s="111">
        <f ca="1">IF($C$2&amp;$D$2="当月MW","-",SUMIFS(INDIRECT($B$2&amp;$C$2&amp;$D$2),INDIRECT(T$5),T$6,サマリ_メンバ!$R$7:$R$446,$E239,サマリ_メンバ!$O$7:$O$446,IF(ISBLANK($F239),"*",$F239)))</f>
        <v>0</v>
      </c>
      <c r="U239" s="111">
        <f ca="1">IF($C$2&amp;$D$2="当月MW","-",SUMIFS(INDIRECT($B$2&amp;$C$2&amp;$D$2),INDIRECT(U$5),U$6,サマリ_メンバ!$R$7:$R$446,$E239,サマリ_メンバ!$O$7:$O$446,IF(ISBLANK($F239),"*",$F239)))</f>
        <v>0</v>
      </c>
      <c r="V239" s="111">
        <f ca="1">IF($C$2&amp;$D$2="当月MW","-",SUMIFS(INDIRECT($B$2&amp;$C$2&amp;$D$2),INDIRECT(V$5),V$6,サマリ_メンバ!$R$7:$R$446,$E239,サマリ_メンバ!$O$7:$O$446,IF(ISBLANK($F239),"*",$F239)))</f>
        <v>0</v>
      </c>
      <c r="W239" s="111">
        <f ca="1">IF($C$2&amp;$D$2="当月MW","-",SUMIFS(INDIRECT($B$2&amp;$C$2&amp;$D$2),INDIRECT(W$5),W$6,サマリ_メンバ!$R$7:$R$446,$E239,サマリ_メンバ!$O$7:$O$446,IF(ISBLANK($F239),"*",$F239)))</f>
        <v>0</v>
      </c>
      <c r="X239" s="111">
        <f ca="1">IF($C$2&amp;$D$2="当月MW","-",SUMIFS(INDIRECT($B$2&amp;$C$2&amp;$D$2),INDIRECT(X$5),X$6,サマリ_メンバ!$R$7:$R$446,$E239,サマリ_メンバ!$O$7:$O$446,IF(ISBLANK($F239),"*",$F239)))</f>
        <v>0</v>
      </c>
      <c r="Y239" s="111">
        <f ca="1">IF($C$2&amp;$D$2="当月MW","-",SUMIFS(INDIRECT($B$2&amp;$C$2&amp;$D$2),INDIRECT(Y$5),Y$6,サマリ_メンバ!$R$7:$R$446,$E239,サマリ_メンバ!$O$7:$O$446,IF(ISBLANK($F239),"*",$F239)))</f>
        <v>0</v>
      </c>
      <c r="Z239" s="111">
        <f ca="1">IF($C$2&amp;$D$2="当月MW","-",SUMIFS(INDIRECT($B$2&amp;$C$2&amp;$D$2),INDIRECT(Z$5),Z$6,サマリ_メンバ!$R$7:$R$446,$E239,サマリ_メンバ!$O$7:$O$446,IF(ISBLANK($F239),"*",$F239)))</f>
        <v>0</v>
      </c>
      <c r="AA239" s="111">
        <f ca="1">IF($C$2&amp;$D$2="当月MW","-",SUMIFS(INDIRECT($B$2&amp;$C$2&amp;$D$2),INDIRECT(AA$5),AA$6,サマリ_メンバ!$R$7:$R$446,$E239,サマリ_メンバ!$O$7:$O$446,IF(ISBLANK($F239),"*",$F239)))</f>
        <v>0</v>
      </c>
      <c r="AB239" s="116"/>
    </row>
    <row r="240" spans="5:28" outlineLevel="1">
      <c r="E240" s="22" t="s">
        <v>1331</v>
      </c>
      <c r="F240" s="131"/>
      <c r="G240" s="69" t="s">
        <v>298</v>
      </c>
      <c r="H240" s="136">
        <f t="shared" ca="1" si="26"/>
        <v>0</v>
      </c>
      <c r="I240" s="116"/>
      <c r="J240" s="111">
        <f ca="1">IF($C$2&amp;$D$2="当月MW","-",SUMIFS(INDIRECT($B$2&amp;$C$2&amp;$D$2),INDIRECT(J$5),J$6,サマリ_メンバ!$R$7:$R$446,$E240,サマリ_メンバ!$O$7:$O$446,IF(ISBLANK($F240),"*",$F240)))</f>
        <v>0</v>
      </c>
      <c r="K240" s="111">
        <f ca="1">IF($C$2&amp;$D$2="当月MW","-",SUMIFS(INDIRECT($B$2&amp;$C$2&amp;$D$2),INDIRECT(K$5),K$6,サマリ_メンバ!$R$7:$R$446,$E240,サマリ_メンバ!$O$7:$O$446,IF(ISBLANK($F240),"*",$F240)))</f>
        <v>0</v>
      </c>
      <c r="L240" s="111">
        <f ca="1">IF($C$2&amp;$D$2="当月MW","-",SUMIFS(INDIRECT($B$2&amp;$C$2&amp;$D$2),INDIRECT(L$5),L$6,サマリ_メンバ!$R$7:$R$446,$E240,サマリ_メンバ!$O$7:$O$446,IF(ISBLANK($F240),"*",$F240)))</f>
        <v>0</v>
      </c>
      <c r="M240" s="111">
        <f ca="1">IF($C$2&amp;$D$2="当月MW","-",SUMIFS(INDIRECT($B$2&amp;$C$2&amp;$D$2),INDIRECT(M$5),M$6,サマリ_メンバ!$R$7:$R$446,$E240,サマリ_メンバ!$O$7:$O$446,IF(ISBLANK($F240),"*",$F240)))</f>
        <v>0</v>
      </c>
      <c r="N240" s="116"/>
      <c r="O240" s="111">
        <f ca="1">IF($C$2&amp;$D$2="当月MW","-",SUMIFS(INDIRECT($B$2&amp;$C$2&amp;$D$2),INDIRECT(O$5),O$6,サマリ_メンバ!$R$7:$R$446,$E240,サマリ_メンバ!$O$7:$O$446,IF(ISBLANK($F240),"*",$F240)))</f>
        <v>0</v>
      </c>
      <c r="P240" s="111">
        <f ca="1">IF($C$2&amp;$D$2="当月MW","-",SUMIFS(INDIRECT($B$2&amp;$C$2&amp;$D$2),INDIRECT(P$5),P$6,サマリ_メンバ!$R$7:$R$446,$E240,サマリ_メンバ!$O$7:$O$446,IF(ISBLANK($F240),"*",$F240)))</f>
        <v>0</v>
      </c>
      <c r="Q240" s="111">
        <f ca="1">IF($C$2&amp;$D$2="当月MW","-",SUMIFS(INDIRECT($B$2&amp;$C$2&amp;$D$2),INDIRECT(Q$5),Q$6,サマリ_メンバ!$R$7:$R$446,$E240,サマリ_メンバ!$O$7:$O$446,IF(ISBLANK($F240),"*",$F240)))</f>
        <v>0</v>
      </c>
      <c r="R240" s="111">
        <f ca="1">IF($C$2&amp;$D$2="当月MW","-",SUMIFS(INDIRECT($B$2&amp;$C$2&amp;$D$2),INDIRECT(R$5),R$6,サマリ_メンバ!$R$7:$R$446,$E240,サマリ_メンバ!$O$7:$O$446,IF(ISBLANK($F240),"*",$F240)))</f>
        <v>0</v>
      </c>
      <c r="S240" s="111">
        <f ca="1">IF($C$2&amp;$D$2="当月MW","-",SUMIFS(INDIRECT($B$2&amp;$C$2&amp;$D$2),INDIRECT(S$5),S$6,サマリ_メンバ!$R$7:$R$446,$E240,サマリ_メンバ!$O$7:$O$446,IF(ISBLANK($F240),"*",$F240)))</f>
        <v>0</v>
      </c>
      <c r="T240" s="111">
        <f ca="1">IF($C$2&amp;$D$2="当月MW","-",SUMIFS(INDIRECT($B$2&amp;$C$2&amp;$D$2),INDIRECT(T$5),T$6,サマリ_メンバ!$R$7:$R$446,$E240,サマリ_メンバ!$O$7:$O$446,IF(ISBLANK($F240),"*",$F240)))</f>
        <v>0</v>
      </c>
      <c r="U240" s="111">
        <f ca="1">IF($C$2&amp;$D$2="当月MW","-",SUMIFS(INDIRECT($B$2&amp;$C$2&amp;$D$2),INDIRECT(U$5),U$6,サマリ_メンバ!$R$7:$R$446,$E240,サマリ_メンバ!$O$7:$O$446,IF(ISBLANK($F240),"*",$F240)))</f>
        <v>0</v>
      </c>
      <c r="V240" s="111">
        <f ca="1">IF($C$2&amp;$D$2="当月MW","-",SUMIFS(INDIRECT($B$2&amp;$C$2&amp;$D$2),INDIRECT(V$5),V$6,サマリ_メンバ!$R$7:$R$446,$E240,サマリ_メンバ!$O$7:$O$446,IF(ISBLANK($F240),"*",$F240)))</f>
        <v>0</v>
      </c>
      <c r="W240" s="111">
        <f ca="1">IF($C$2&amp;$D$2="当月MW","-",SUMIFS(INDIRECT($B$2&amp;$C$2&amp;$D$2),INDIRECT(W$5),W$6,サマリ_メンバ!$R$7:$R$446,$E240,サマリ_メンバ!$O$7:$O$446,IF(ISBLANK($F240),"*",$F240)))</f>
        <v>0</v>
      </c>
      <c r="X240" s="111">
        <f ca="1">IF($C$2&amp;$D$2="当月MW","-",SUMIFS(INDIRECT($B$2&amp;$C$2&amp;$D$2),INDIRECT(X$5),X$6,サマリ_メンバ!$R$7:$R$446,$E240,サマリ_メンバ!$O$7:$O$446,IF(ISBLANK($F240),"*",$F240)))</f>
        <v>0</v>
      </c>
      <c r="Y240" s="111">
        <f ca="1">IF($C$2&amp;$D$2="当月MW","-",SUMIFS(INDIRECT($B$2&amp;$C$2&amp;$D$2),INDIRECT(Y$5),Y$6,サマリ_メンバ!$R$7:$R$446,$E240,サマリ_メンバ!$O$7:$O$446,IF(ISBLANK($F240),"*",$F240)))</f>
        <v>0</v>
      </c>
      <c r="Z240" s="111">
        <f ca="1">IF($C$2&amp;$D$2="当月MW","-",SUMIFS(INDIRECT($B$2&amp;$C$2&amp;$D$2),INDIRECT(Z$5),Z$6,サマリ_メンバ!$R$7:$R$446,$E240,サマリ_メンバ!$O$7:$O$446,IF(ISBLANK($F240),"*",$F240)))</f>
        <v>0</v>
      </c>
      <c r="AA240" s="111">
        <f ca="1">IF($C$2&amp;$D$2="当月MW","-",SUMIFS(INDIRECT($B$2&amp;$C$2&amp;$D$2),INDIRECT(AA$5),AA$6,サマリ_メンバ!$R$7:$R$446,$E240,サマリ_メンバ!$O$7:$O$446,IF(ISBLANK($F240),"*",$F240)))</f>
        <v>0</v>
      </c>
      <c r="AB240" s="116"/>
    </row>
    <row r="241" spans="5:28" outlineLevel="1">
      <c r="E241" s="22" t="s">
        <v>1332</v>
      </c>
      <c r="F241" s="131"/>
      <c r="G241" s="69" t="s">
        <v>298</v>
      </c>
      <c r="H241" s="136">
        <f t="shared" ca="1" si="26"/>
        <v>0</v>
      </c>
      <c r="I241" s="116"/>
      <c r="J241" s="111">
        <f ca="1">IF($C$2&amp;$D$2="当月MW","-",SUMIFS(INDIRECT($B$2&amp;$C$2&amp;$D$2),INDIRECT(J$5),J$6,サマリ_メンバ!$R$7:$R$446,$E241,サマリ_メンバ!$O$7:$O$446,IF(ISBLANK($F241),"*",$F241)))</f>
        <v>0</v>
      </c>
      <c r="K241" s="111">
        <f ca="1">IF($C$2&amp;$D$2="当月MW","-",SUMIFS(INDIRECT($B$2&amp;$C$2&amp;$D$2),INDIRECT(K$5),K$6,サマリ_メンバ!$R$7:$R$446,$E241,サマリ_メンバ!$O$7:$O$446,IF(ISBLANK($F241),"*",$F241)))</f>
        <v>0</v>
      </c>
      <c r="L241" s="111">
        <f ca="1">IF($C$2&amp;$D$2="当月MW","-",SUMIFS(INDIRECT($B$2&amp;$C$2&amp;$D$2),INDIRECT(L$5),L$6,サマリ_メンバ!$R$7:$R$446,$E241,サマリ_メンバ!$O$7:$O$446,IF(ISBLANK($F241),"*",$F241)))</f>
        <v>0</v>
      </c>
      <c r="M241" s="111">
        <f ca="1">IF($C$2&amp;$D$2="当月MW","-",SUMIFS(INDIRECT($B$2&amp;$C$2&amp;$D$2),INDIRECT(M$5),M$6,サマリ_メンバ!$R$7:$R$446,$E241,サマリ_メンバ!$O$7:$O$446,IF(ISBLANK($F241),"*",$F241)))</f>
        <v>0</v>
      </c>
      <c r="N241" s="116"/>
      <c r="O241" s="111">
        <f ca="1">IF($C$2&amp;$D$2="当月MW","-",SUMIFS(INDIRECT($B$2&amp;$C$2&amp;$D$2),INDIRECT(O$5),O$6,サマリ_メンバ!$R$7:$R$446,$E241,サマリ_メンバ!$O$7:$O$446,IF(ISBLANK($F241),"*",$F241)))</f>
        <v>0</v>
      </c>
      <c r="P241" s="111">
        <f ca="1">IF($C$2&amp;$D$2="当月MW","-",SUMIFS(INDIRECT($B$2&amp;$C$2&amp;$D$2),INDIRECT(P$5),P$6,サマリ_メンバ!$R$7:$R$446,$E241,サマリ_メンバ!$O$7:$O$446,IF(ISBLANK($F241),"*",$F241)))</f>
        <v>0</v>
      </c>
      <c r="Q241" s="111">
        <f ca="1">IF($C$2&amp;$D$2="当月MW","-",SUMIFS(INDIRECT($B$2&amp;$C$2&amp;$D$2),INDIRECT(Q$5),Q$6,サマリ_メンバ!$R$7:$R$446,$E241,サマリ_メンバ!$O$7:$O$446,IF(ISBLANK($F241),"*",$F241)))</f>
        <v>0</v>
      </c>
      <c r="R241" s="111">
        <f ca="1">IF($C$2&amp;$D$2="当月MW","-",SUMIFS(INDIRECT($B$2&amp;$C$2&amp;$D$2),INDIRECT(R$5),R$6,サマリ_メンバ!$R$7:$R$446,$E241,サマリ_メンバ!$O$7:$O$446,IF(ISBLANK($F241),"*",$F241)))</f>
        <v>0</v>
      </c>
      <c r="S241" s="111">
        <f ca="1">IF($C$2&amp;$D$2="当月MW","-",SUMIFS(INDIRECT($B$2&amp;$C$2&amp;$D$2),INDIRECT(S$5),S$6,サマリ_メンバ!$R$7:$R$446,$E241,サマリ_メンバ!$O$7:$O$446,IF(ISBLANK($F241),"*",$F241)))</f>
        <v>0</v>
      </c>
      <c r="T241" s="111">
        <f ca="1">IF($C$2&amp;$D$2="当月MW","-",SUMIFS(INDIRECT($B$2&amp;$C$2&amp;$D$2),INDIRECT(T$5),T$6,サマリ_メンバ!$R$7:$R$446,$E241,サマリ_メンバ!$O$7:$O$446,IF(ISBLANK($F241),"*",$F241)))</f>
        <v>0</v>
      </c>
      <c r="U241" s="111">
        <f ca="1">IF($C$2&amp;$D$2="当月MW","-",SUMIFS(INDIRECT($B$2&amp;$C$2&amp;$D$2),INDIRECT(U$5),U$6,サマリ_メンバ!$R$7:$R$446,$E241,サマリ_メンバ!$O$7:$O$446,IF(ISBLANK($F241),"*",$F241)))</f>
        <v>0</v>
      </c>
      <c r="V241" s="111">
        <f ca="1">IF($C$2&amp;$D$2="当月MW","-",SUMIFS(INDIRECT($B$2&amp;$C$2&amp;$D$2),INDIRECT(V$5),V$6,サマリ_メンバ!$R$7:$R$446,$E241,サマリ_メンバ!$O$7:$O$446,IF(ISBLANK($F241),"*",$F241)))</f>
        <v>0</v>
      </c>
      <c r="W241" s="111">
        <f ca="1">IF($C$2&amp;$D$2="当月MW","-",SUMIFS(INDIRECT($B$2&amp;$C$2&amp;$D$2),INDIRECT(W$5),W$6,サマリ_メンバ!$R$7:$R$446,$E241,サマリ_メンバ!$O$7:$O$446,IF(ISBLANK($F241),"*",$F241)))</f>
        <v>0</v>
      </c>
      <c r="X241" s="111">
        <f ca="1">IF($C$2&amp;$D$2="当月MW","-",SUMIFS(INDIRECT($B$2&amp;$C$2&amp;$D$2),INDIRECT(X$5),X$6,サマリ_メンバ!$R$7:$R$446,$E241,サマリ_メンバ!$O$7:$O$446,IF(ISBLANK($F241),"*",$F241)))</f>
        <v>0</v>
      </c>
      <c r="Y241" s="111">
        <f ca="1">IF($C$2&amp;$D$2="当月MW","-",SUMIFS(INDIRECT($B$2&amp;$C$2&amp;$D$2),INDIRECT(Y$5),Y$6,サマリ_メンバ!$R$7:$R$446,$E241,サマリ_メンバ!$O$7:$O$446,IF(ISBLANK($F241),"*",$F241)))</f>
        <v>0</v>
      </c>
      <c r="Z241" s="111">
        <f ca="1">IF($C$2&amp;$D$2="当月MW","-",SUMIFS(INDIRECT($B$2&amp;$C$2&amp;$D$2),INDIRECT(Z$5),Z$6,サマリ_メンバ!$R$7:$R$446,$E241,サマリ_メンバ!$O$7:$O$446,IF(ISBLANK($F241),"*",$F241)))</f>
        <v>0</v>
      </c>
      <c r="AA241" s="111">
        <f ca="1">IF($C$2&amp;$D$2="当月MW","-",SUMIFS(INDIRECT($B$2&amp;$C$2&amp;$D$2),INDIRECT(AA$5),AA$6,サマリ_メンバ!$R$7:$R$446,$E241,サマリ_メンバ!$O$7:$O$446,IF(ISBLANK($F241),"*",$F241)))</f>
        <v>0</v>
      </c>
      <c r="AB241" s="116"/>
    </row>
    <row r="242" spans="5:28" outlineLevel="1">
      <c r="E242" s="22" t="s">
        <v>1333</v>
      </c>
      <c r="F242" s="131"/>
      <c r="G242" s="69" t="s">
        <v>298</v>
      </c>
      <c r="H242" s="136">
        <f t="shared" ca="1" si="26"/>
        <v>0</v>
      </c>
      <c r="I242" s="116"/>
      <c r="J242" s="111">
        <f ca="1">IF($C$2&amp;$D$2="当月MW","-",SUMIFS(INDIRECT($B$2&amp;$C$2&amp;$D$2),INDIRECT(J$5),J$6,サマリ_メンバ!$R$7:$R$446,$E242,サマリ_メンバ!$O$7:$O$446,IF(ISBLANK($F242),"*",$F242)))</f>
        <v>0</v>
      </c>
      <c r="K242" s="111">
        <f ca="1">IF($C$2&amp;$D$2="当月MW","-",SUMIFS(INDIRECT($B$2&amp;$C$2&amp;$D$2),INDIRECT(K$5),K$6,サマリ_メンバ!$R$7:$R$446,$E242,サマリ_メンバ!$O$7:$O$446,IF(ISBLANK($F242),"*",$F242)))</f>
        <v>0</v>
      </c>
      <c r="L242" s="111">
        <f ca="1">IF($C$2&amp;$D$2="当月MW","-",SUMIFS(INDIRECT($B$2&amp;$C$2&amp;$D$2),INDIRECT(L$5),L$6,サマリ_メンバ!$R$7:$R$446,$E242,サマリ_メンバ!$O$7:$O$446,IF(ISBLANK($F242),"*",$F242)))</f>
        <v>0</v>
      </c>
      <c r="M242" s="111">
        <f ca="1">IF($C$2&amp;$D$2="当月MW","-",SUMIFS(INDIRECT($B$2&amp;$C$2&amp;$D$2),INDIRECT(M$5),M$6,サマリ_メンバ!$R$7:$R$446,$E242,サマリ_メンバ!$O$7:$O$446,IF(ISBLANK($F242),"*",$F242)))</f>
        <v>0</v>
      </c>
      <c r="N242" s="116"/>
      <c r="O242" s="111">
        <f ca="1">IF($C$2&amp;$D$2="当月MW","-",SUMIFS(INDIRECT($B$2&amp;$C$2&amp;$D$2),INDIRECT(O$5),O$6,サマリ_メンバ!$R$7:$R$446,$E242,サマリ_メンバ!$O$7:$O$446,IF(ISBLANK($F242),"*",$F242)))</f>
        <v>0</v>
      </c>
      <c r="P242" s="111">
        <f ca="1">IF($C$2&amp;$D$2="当月MW","-",SUMIFS(INDIRECT($B$2&amp;$C$2&amp;$D$2),INDIRECT(P$5),P$6,サマリ_メンバ!$R$7:$R$446,$E242,サマリ_メンバ!$O$7:$O$446,IF(ISBLANK($F242),"*",$F242)))</f>
        <v>0</v>
      </c>
      <c r="Q242" s="111">
        <f ca="1">IF($C$2&amp;$D$2="当月MW","-",SUMIFS(INDIRECT($B$2&amp;$C$2&amp;$D$2),INDIRECT(Q$5),Q$6,サマリ_メンバ!$R$7:$R$446,$E242,サマリ_メンバ!$O$7:$O$446,IF(ISBLANK($F242),"*",$F242)))</f>
        <v>0</v>
      </c>
      <c r="R242" s="111">
        <f ca="1">IF($C$2&amp;$D$2="当月MW","-",SUMIFS(INDIRECT($B$2&amp;$C$2&amp;$D$2),INDIRECT(R$5),R$6,サマリ_メンバ!$R$7:$R$446,$E242,サマリ_メンバ!$O$7:$O$446,IF(ISBLANK($F242),"*",$F242)))</f>
        <v>0</v>
      </c>
      <c r="S242" s="111">
        <f ca="1">IF($C$2&amp;$D$2="当月MW","-",SUMIFS(INDIRECT($B$2&amp;$C$2&amp;$D$2),INDIRECT(S$5),S$6,サマリ_メンバ!$R$7:$R$446,$E242,サマリ_メンバ!$O$7:$O$446,IF(ISBLANK($F242),"*",$F242)))</f>
        <v>0</v>
      </c>
      <c r="T242" s="111">
        <f ca="1">IF($C$2&amp;$D$2="当月MW","-",SUMIFS(INDIRECT($B$2&amp;$C$2&amp;$D$2),INDIRECT(T$5),T$6,サマリ_メンバ!$R$7:$R$446,$E242,サマリ_メンバ!$O$7:$O$446,IF(ISBLANK($F242),"*",$F242)))</f>
        <v>0</v>
      </c>
      <c r="U242" s="111">
        <f ca="1">IF($C$2&amp;$D$2="当月MW","-",SUMIFS(INDIRECT($B$2&amp;$C$2&amp;$D$2),INDIRECT(U$5),U$6,サマリ_メンバ!$R$7:$R$446,$E242,サマリ_メンバ!$O$7:$O$446,IF(ISBLANK($F242),"*",$F242)))</f>
        <v>0</v>
      </c>
      <c r="V242" s="111">
        <f ca="1">IF($C$2&amp;$D$2="当月MW","-",SUMIFS(INDIRECT($B$2&amp;$C$2&amp;$D$2),INDIRECT(V$5),V$6,サマリ_メンバ!$R$7:$R$446,$E242,サマリ_メンバ!$O$7:$O$446,IF(ISBLANK($F242),"*",$F242)))</f>
        <v>0</v>
      </c>
      <c r="W242" s="111">
        <f ca="1">IF($C$2&amp;$D$2="当月MW","-",SUMIFS(INDIRECT($B$2&amp;$C$2&amp;$D$2),INDIRECT(W$5),W$6,サマリ_メンバ!$R$7:$R$446,$E242,サマリ_メンバ!$O$7:$O$446,IF(ISBLANK($F242),"*",$F242)))</f>
        <v>0</v>
      </c>
      <c r="X242" s="111">
        <f ca="1">IF($C$2&amp;$D$2="当月MW","-",SUMIFS(INDIRECT($B$2&amp;$C$2&amp;$D$2),INDIRECT(X$5),X$6,サマリ_メンバ!$R$7:$R$446,$E242,サマリ_メンバ!$O$7:$O$446,IF(ISBLANK($F242),"*",$F242)))</f>
        <v>0</v>
      </c>
      <c r="Y242" s="111">
        <f ca="1">IF($C$2&amp;$D$2="当月MW","-",SUMIFS(INDIRECT($B$2&amp;$C$2&amp;$D$2),INDIRECT(Y$5),Y$6,サマリ_メンバ!$R$7:$R$446,$E242,サマリ_メンバ!$O$7:$O$446,IF(ISBLANK($F242),"*",$F242)))</f>
        <v>0</v>
      </c>
      <c r="Z242" s="111">
        <f ca="1">IF($C$2&amp;$D$2="当月MW","-",SUMIFS(INDIRECT($B$2&amp;$C$2&amp;$D$2),INDIRECT(Z$5),Z$6,サマリ_メンバ!$R$7:$R$446,$E242,サマリ_メンバ!$O$7:$O$446,IF(ISBLANK($F242),"*",$F242)))</f>
        <v>0</v>
      </c>
      <c r="AA242" s="111">
        <f ca="1">IF($C$2&amp;$D$2="当月MW","-",SUMIFS(INDIRECT($B$2&amp;$C$2&amp;$D$2),INDIRECT(AA$5),AA$6,サマリ_メンバ!$R$7:$R$446,$E242,サマリ_メンバ!$O$7:$O$446,IF(ISBLANK($F242),"*",$F242)))</f>
        <v>0</v>
      </c>
      <c r="AB242" s="116"/>
    </row>
    <row r="243" spans="5:28" outlineLevel="1">
      <c r="E243" s="22" t="s">
        <v>1334</v>
      </c>
      <c r="F243" s="131"/>
      <c r="G243" s="69" t="s">
        <v>298</v>
      </c>
      <c r="H243" s="136">
        <f t="shared" ca="1" si="26"/>
        <v>0</v>
      </c>
      <c r="I243" s="116"/>
      <c r="J243" s="111">
        <f ca="1">IF($C$2&amp;$D$2="当月MW","-",SUMIFS(INDIRECT($B$2&amp;$C$2&amp;$D$2),INDIRECT(J$5),J$6,サマリ_メンバ!$R$7:$R$446,$E243,サマリ_メンバ!$O$7:$O$446,IF(ISBLANK($F243),"*",$F243)))</f>
        <v>0</v>
      </c>
      <c r="K243" s="111">
        <f ca="1">IF($C$2&amp;$D$2="当月MW","-",SUMIFS(INDIRECT($B$2&amp;$C$2&amp;$D$2),INDIRECT(K$5),K$6,サマリ_メンバ!$R$7:$R$446,$E243,サマリ_メンバ!$O$7:$O$446,IF(ISBLANK($F243),"*",$F243)))</f>
        <v>0</v>
      </c>
      <c r="L243" s="111">
        <f ca="1">IF($C$2&amp;$D$2="当月MW","-",SUMIFS(INDIRECT($B$2&amp;$C$2&amp;$D$2),INDIRECT(L$5),L$6,サマリ_メンバ!$R$7:$R$446,$E243,サマリ_メンバ!$O$7:$O$446,IF(ISBLANK($F243),"*",$F243)))</f>
        <v>0</v>
      </c>
      <c r="M243" s="111">
        <f ca="1">IF($C$2&amp;$D$2="当月MW","-",SUMIFS(INDIRECT($B$2&amp;$C$2&amp;$D$2),INDIRECT(M$5),M$6,サマリ_メンバ!$R$7:$R$446,$E243,サマリ_メンバ!$O$7:$O$446,IF(ISBLANK($F243),"*",$F243)))</f>
        <v>0</v>
      </c>
      <c r="N243" s="116"/>
      <c r="O243" s="111">
        <f ca="1">IF($C$2&amp;$D$2="当月MW","-",SUMIFS(INDIRECT($B$2&amp;$C$2&amp;$D$2),INDIRECT(O$5),O$6,サマリ_メンバ!$R$7:$R$446,$E243,サマリ_メンバ!$O$7:$O$446,IF(ISBLANK($F243),"*",$F243)))</f>
        <v>0</v>
      </c>
      <c r="P243" s="111">
        <f ca="1">IF($C$2&amp;$D$2="当月MW","-",SUMIFS(INDIRECT($B$2&amp;$C$2&amp;$D$2),INDIRECT(P$5),P$6,サマリ_メンバ!$R$7:$R$446,$E243,サマリ_メンバ!$O$7:$O$446,IF(ISBLANK($F243),"*",$F243)))</f>
        <v>0</v>
      </c>
      <c r="Q243" s="111">
        <f ca="1">IF($C$2&amp;$D$2="当月MW","-",SUMIFS(INDIRECT($B$2&amp;$C$2&amp;$D$2),INDIRECT(Q$5),Q$6,サマリ_メンバ!$R$7:$R$446,$E243,サマリ_メンバ!$O$7:$O$446,IF(ISBLANK($F243),"*",$F243)))</f>
        <v>0</v>
      </c>
      <c r="R243" s="111">
        <f ca="1">IF($C$2&amp;$D$2="当月MW","-",SUMIFS(INDIRECT($B$2&amp;$C$2&amp;$D$2),INDIRECT(R$5),R$6,サマリ_メンバ!$R$7:$R$446,$E243,サマリ_メンバ!$O$7:$O$446,IF(ISBLANK($F243),"*",$F243)))</f>
        <v>0</v>
      </c>
      <c r="S243" s="111">
        <f ca="1">IF($C$2&amp;$D$2="当月MW","-",SUMIFS(INDIRECT($B$2&amp;$C$2&amp;$D$2),INDIRECT(S$5),S$6,サマリ_メンバ!$R$7:$R$446,$E243,サマリ_メンバ!$O$7:$O$446,IF(ISBLANK($F243),"*",$F243)))</f>
        <v>0</v>
      </c>
      <c r="T243" s="111">
        <f ca="1">IF($C$2&amp;$D$2="当月MW","-",SUMIFS(INDIRECT($B$2&amp;$C$2&amp;$D$2),INDIRECT(T$5),T$6,サマリ_メンバ!$R$7:$R$446,$E243,サマリ_メンバ!$O$7:$O$446,IF(ISBLANK($F243),"*",$F243)))</f>
        <v>0</v>
      </c>
      <c r="U243" s="111">
        <f ca="1">IF($C$2&amp;$D$2="当月MW","-",SUMIFS(INDIRECT($B$2&amp;$C$2&amp;$D$2),INDIRECT(U$5),U$6,サマリ_メンバ!$R$7:$R$446,$E243,サマリ_メンバ!$O$7:$O$446,IF(ISBLANK($F243),"*",$F243)))</f>
        <v>0</v>
      </c>
      <c r="V243" s="111">
        <f ca="1">IF($C$2&amp;$D$2="当月MW","-",SUMIFS(INDIRECT($B$2&amp;$C$2&amp;$D$2),INDIRECT(V$5),V$6,サマリ_メンバ!$R$7:$R$446,$E243,サマリ_メンバ!$O$7:$O$446,IF(ISBLANK($F243),"*",$F243)))</f>
        <v>0</v>
      </c>
      <c r="W243" s="111">
        <f ca="1">IF($C$2&amp;$D$2="当月MW","-",SUMIFS(INDIRECT($B$2&amp;$C$2&amp;$D$2),INDIRECT(W$5),W$6,サマリ_メンバ!$R$7:$R$446,$E243,サマリ_メンバ!$O$7:$O$446,IF(ISBLANK($F243),"*",$F243)))</f>
        <v>0</v>
      </c>
      <c r="X243" s="111">
        <f ca="1">IF($C$2&amp;$D$2="当月MW","-",SUMIFS(INDIRECT($B$2&amp;$C$2&amp;$D$2),INDIRECT(X$5),X$6,サマリ_メンバ!$R$7:$R$446,$E243,サマリ_メンバ!$O$7:$O$446,IF(ISBLANK($F243),"*",$F243)))</f>
        <v>0</v>
      </c>
      <c r="Y243" s="111">
        <f ca="1">IF($C$2&amp;$D$2="当月MW","-",SUMIFS(INDIRECT($B$2&amp;$C$2&amp;$D$2),INDIRECT(Y$5),Y$6,サマリ_メンバ!$R$7:$R$446,$E243,サマリ_メンバ!$O$7:$O$446,IF(ISBLANK($F243),"*",$F243)))</f>
        <v>0</v>
      </c>
      <c r="Z243" s="111">
        <f ca="1">IF($C$2&amp;$D$2="当月MW","-",SUMIFS(INDIRECT($B$2&amp;$C$2&amp;$D$2),INDIRECT(Z$5),Z$6,サマリ_メンバ!$R$7:$R$446,$E243,サマリ_メンバ!$O$7:$O$446,IF(ISBLANK($F243),"*",$F243)))</f>
        <v>0</v>
      </c>
      <c r="AA243" s="111">
        <f ca="1">IF($C$2&amp;$D$2="当月MW","-",SUMIFS(INDIRECT($B$2&amp;$C$2&amp;$D$2),INDIRECT(AA$5),AA$6,サマリ_メンバ!$R$7:$R$446,$E243,サマリ_メンバ!$O$7:$O$446,IF(ISBLANK($F243),"*",$F243)))</f>
        <v>0</v>
      </c>
      <c r="AB243" s="116"/>
    </row>
    <row r="244" spans="5:28" outlineLevel="1">
      <c r="E244" s="22" t="s">
        <v>1335</v>
      </c>
      <c r="F244" s="131"/>
      <c r="G244" s="69" t="s">
        <v>298</v>
      </c>
      <c r="H244" s="136">
        <f t="shared" ca="1" si="26"/>
        <v>0</v>
      </c>
      <c r="I244" s="116"/>
      <c r="J244" s="111">
        <f ca="1">IF($C$2&amp;$D$2="当月MW","-",SUMIFS(INDIRECT($B$2&amp;$C$2&amp;$D$2),INDIRECT(J$5),J$6,サマリ_メンバ!$R$7:$R$446,$E244,サマリ_メンバ!$O$7:$O$446,IF(ISBLANK($F244),"*",$F244)))</f>
        <v>0</v>
      </c>
      <c r="K244" s="111">
        <f ca="1">IF($C$2&amp;$D$2="当月MW","-",SUMIFS(INDIRECT($B$2&amp;$C$2&amp;$D$2),INDIRECT(K$5),K$6,サマリ_メンバ!$R$7:$R$446,$E244,サマリ_メンバ!$O$7:$O$446,IF(ISBLANK($F244),"*",$F244)))</f>
        <v>0</v>
      </c>
      <c r="L244" s="111">
        <f ca="1">IF($C$2&amp;$D$2="当月MW","-",SUMIFS(INDIRECT($B$2&amp;$C$2&amp;$D$2),INDIRECT(L$5),L$6,サマリ_メンバ!$R$7:$R$446,$E244,サマリ_メンバ!$O$7:$O$446,IF(ISBLANK($F244),"*",$F244)))</f>
        <v>0</v>
      </c>
      <c r="M244" s="111">
        <f ca="1">IF($C$2&amp;$D$2="当月MW","-",SUMIFS(INDIRECT($B$2&amp;$C$2&amp;$D$2),INDIRECT(M$5),M$6,サマリ_メンバ!$R$7:$R$446,$E244,サマリ_メンバ!$O$7:$O$446,IF(ISBLANK($F244),"*",$F244)))</f>
        <v>0</v>
      </c>
      <c r="N244" s="116"/>
      <c r="O244" s="111">
        <f ca="1">IF($C$2&amp;$D$2="当月MW","-",SUMIFS(INDIRECT($B$2&amp;$C$2&amp;$D$2),INDIRECT(O$5),O$6,サマリ_メンバ!$R$7:$R$446,$E244,サマリ_メンバ!$O$7:$O$446,IF(ISBLANK($F244),"*",$F244)))</f>
        <v>0</v>
      </c>
      <c r="P244" s="111">
        <f ca="1">IF($C$2&amp;$D$2="当月MW","-",SUMIFS(INDIRECT($B$2&amp;$C$2&amp;$D$2),INDIRECT(P$5),P$6,サマリ_メンバ!$R$7:$R$446,$E244,サマリ_メンバ!$O$7:$O$446,IF(ISBLANK($F244),"*",$F244)))</f>
        <v>0</v>
      </c>
      <c r="Q244" s="111">
        <f ca="1">IF($C$2&amp;$D$2="当月MW","-",SUMIFS(INDIRECT($B$2&amp;$C$2&amp;$D$2),INDIRECT(Q$5),Q$6,サマリ_メンバ!$R$7:$R$446,$E244,サマリ_メンバ!$O$7:$O$446,IF(ISBLANK($F244),"*",$F244)))</f>
        <v>0</v>
      </c>
      <c r="R244" s="111">
        <f ca="1">IF($C$2&amp;$D$2="当月MW","-",SUMIFS(INDIRECT($B$2&amp;$C$2&amp;$D$2),INDIRECT(R$5),R$6,サマリ_メンバ!$R$7:$R$446,$E244,サマリ_メンバ!$O$7:$O$446,IF(ISBLANK($F244),"*",$F244)))</f>
        <v>0</v>
      </c>
      <c r="S244" s="111">
        <f ca="1">IF($C$2&amp;$D$2="当月MW","-",SUMIFS(INDIRECT($B$2&amp;$C$2&amp;$D$2),INDIRECT(S$5),S$6,サマリ_メンバ!$R$7:$R$446,$E244,サマリ_メンバ!$O$7:$O$446,IF(ISBLANK($F244),"*",$F244)))</f>
        <v>0</v>
      </c>
      <c r="T244" s="111">
        <f ca="1">IF($C$2&amp;$D$2="当月MW","-",SUMIFS(INDIRECT($B$2&amp;$C$2&amp;$D$2),INDIRECT(T$5),T$6,サマリ_メンバ!$R$7:$R$446,$E244,サマリ_メンバ!$O$7:$O$446,IF(ISBLANK($F244),"*",$F244)))</f>
        <v>0</v>
      </c>
      <c r="U244" s="111">
        <f ca="1">IF($C$2&amp;$D$2="当月MW","-",SUMIFS(INDIRECT($B$2&amp;$C$2&amp;$D$2),INDIRECT(U$5),U$6,サマリ_メンバ!$R$7:$R$446,$E244,サマリ_メンバ!$O$7:$O$446,IF(ISBLANK($F244),"*",$F244)))</f>
        <v>0</v>
      </c>
      <c r="V244" s="111">
        <f ca="1">IF($C$2&amp;$D$2="当月MW","-",SUMIFS(INDIRECT($B$2&amp;$C$2&amp;$D$2),INDIRECT(V$5),V$6,サマリ_メンバ!$R$7:$R$446,$E244,サマリ_メンバ!$O$7:$O$446,IF(ISBLANK($F244),"*",$F244)))</f>
        <v>0</v>
      </c>
      <c r="W244" s="111">
        <f ca="1">IF($C$2&amp;$D$2="当月MW","-",SUMIFS(INDIRECT($B$2&amp;$C$2&amp;$D$2),INDIRECT(W$5),W$6,サマリ_メンバ!$R$7:$R$446,$E244,サマリ_メンバ!$O$7:$O$446,IF(ISBLANK($F244),"*",$F244)))</f>
        <v>0</v>
      </c>
      <c r="X244" s="111">
        <f ca="1">IF($C$2&amp;$D$2="当月MW","-",SUMIFS(INDIRECT($B$2&amp;$C$2&amp;$D$2),INDIRECT(X$5),X$6,サマリ_メンバ!$R$7:$R$446,$E244,サマリ_メンバ!$O$7:$O$446,IF(ISBLANK($F244),"*",$F244)))</f>
        <v>0</v>
      </c>
      <c r="Y244" s="111">
        <f ca="1">IF($C$2&amp;$D$2="当月MW","-",SUMIFS(INDIRECT($B$2&amp;$C$2&amp;$D$2),INDIRECT(Y$5),Y$6,サマリ_メンバ!$R$7:$R$446,$E244,サマリ_メンバ!$O$7:$O$446,IF(ISBLANK($F244),"*",$F244)))</f>
        <v>0</v>
      </c>
      <c r="Z244" s="111">
        <f ca="1">IF($C$2&amp;$D$2="当月MW","-",SUMIFS(INDIRECT($B$2&amp;$C$2&amp;$D$2),INDIRECT(Z$5),Z$6,サマリ_メンバ!$R$7:$R$446,$E244,サマリ_メンバ!$O$7:$O$446,IF(ISBLANK($F244),"*",$F244)))</f>
        <v>0</v>
      </c>
      <c r="AA244" s="111">
        <f ca="1">IF($C$2&amp;$D$2="当月MW","-",SUMIFS(INDIRECT($B$2&amp;$C$2&amp;$D$2),INDIRECT(AA$5),AA$6,サマリ_メンバ!$R$7:$R$446,$E244,サマリ_メンバ!$O$7:$O$446,IF(ISBLANK($F244),"*",$F244)))</f>
        <v>0</v>
      </c>
      <c r="AB244" s="116"/>
    </row>
    <row r="245" spans="5:28" outlineLevel="1">
      <c r="E245" s="22" t="s">
        <v>1336</v>
      </c>
      <c r="F245" s="131"/>
      <c r="G245" s="69" t="s">
        <v>298</v>
      </c>
      <c r="H245" s="136">
        <f t="shared" ca="1" si="26"/>
        <v>0</v>
      </c>
      <c r="I245" s="116"/>
      <c r="J245" s="111">
        <f ca="1">IF($C$2&amp;$D$2="当月MW","-",SUMIFS(INDIRECT($B$2&amp;$C$2&amp;$D$2),INDIRECT(J$5),J$6,サマリ_メンバ!$R$7:$R$446,$E245,サマリ_メンバ!$O$7:$O$446,IF(ISBLANK($F245),"*",$F245)))</f>
        <v>0</v>
      </c>
      <c r="K245" s="111">
        <f ca="1">IF($C$2&amp;$D$2="当月MW","-",SUMIFS(INDIRECT($B$2&amp;$C$2&amp;$D$2),INDIRECT(K$5),K$6,サマリ_メンバ!$R$7:$R$446,$E245,サマリ_メンバ!$O$7:$O$446,IF(ISBLANK($F245),"*",$F245)))</f>
        <v>0</v>
      </c>
      <c r="L245" s="111">
        <f ca="1">IF($C$2&amp;$D$2="当月MW","-",SUMIFS(INDIRECT($B$2&amp;$C$2&amp;$D$2),INDIRECT(L$5),L$6,サマリ_メンバ!$R$7:$R$446,$E245,サマリ_メンバ!$O$7:$O$446,IF(ISBLANK($F245),"*",$F245)))</f>
        <v>0</v>
      </c>
      <c r="M245" s="111">
        <f ca="1">IF($C$2&amp;$D$2="当月MW","-",SUMIFS(INDIRECT($B$2&amp;$C$2&amp;$D$2),INDIRECT(M$5),M$6,サマリ_メンバ!$R$7:$R$446,$E245,サマリ_メンバ!$O$7:$O$446,IF(ISBLANK($F245),"*",$F245)))</f>
        <v>0</v>
      </c>
      <c r="N245" s="116"/>
      <c r="O245" s="111">
        <f ca="1">IF($C$2&amp;$D$2="当月MW","-",SUMIFS(INDIRECT($B$2&amp;$C$2&amp;$D$2),INDIRECT(O$5),O$6,サマリ_メンバ!$R$7:$R$446,$E245,サマリ_メンバ!$O$7:$O$446,IF(ISBLANK($F245),"*",$F245)))</f>
        <v>0</v>
      </c>
      <c r="P245" s="111">
        <f ca="1">IF($C$2&amp;$D$2="当月MW","-",SUMIFS(INDIRECT($B$2&amp;$C$2&amp;$D$2),INDIRECT(P$5),P$6,サマリ_メンバ!$R$7:$R$446,$E245,サマリ_メンバ!$O$7:$O$446,IF(ISBLANK($F245),"*",$F245)))</f>
        <v>0</v>
      </c>
      <c r="Q245" s="111">
        <f ca="1">IF($C$2&amp;$D$2="当月MW","-",SUMIFS(INDIRECT($B$2&amp;$C$2&amp;$D$2),INDIRECT(Q$5),Q$6,サマリ_メンバ!$R$7:$R$446,$E245,サマリ_メンバ!$O$7:$O$446,IF(ISBLANK($F245),"*",$F245)))</f>
        <v>0</v>
      </c>
      <c r="R245" s="111">
        <f ca="1">IF($C$2&amp;$D$2="当月MW","-",SUMIFS(INDIRECT($B$2&amp;$C$2&amp;$D$2),INDIRECT(R$5),R$6,サマリ_メンバ!$R$7:$R$446,$E245,サマリ_メンバ!$O$7:$O$446,IF(ISBLANK($F245),"*",$F245)))</f>
        <v>0</v>
      </c>
      <c r="S245" s="111">
        <f ca="1">IF($C$2&amp;$D$2="当月MW","-",SUMIFS(INDIRECT($B$2&amp;$C$2&amp;$D$2),INDIRECT(S$5),S$6,サマリ_メンバ!$R$7:$R$446,$E245,サマリ_メンバ!$O$7:$O$446,IF(ISBLANK($F245),"*",$F245)))</f>
        <v>0</v>
      </c>
      <c r="T245" s="111">
        <f ca="1">IF($C$2&amp;$D$2="当月MW","-",SUMIFS(INDIRECT($B$2&amp;$C$2&amp;$D$2),INDIRECT(T$5),T$6,サマリ_メンバ!$R$7:$R$446,$E245,サマリ_メンバ!$O$7:$O$446,IF(ISBLANK($F245),"*",$F245)))</f>
        <v>0</v>
      </c>
      <c r="U245" s="111">
        <f ca="1">IF($C$2&amp;$D$2="当月MW","-",SUMIFS(INDIRECT($B$2&amp;$C$2&amp;$D$2),INDIRECT(U$5),U$6,サマリ_メンバ!$R$7:$R$446,$E245,サマリ_メンバ!$O$7:$O$446,IF(ISBLANK($F245),"*",$F245)))</f>
        <v>0</v>
      </c>
      <c r="V245" s="111">
        <f ca="1">IF($C$2&amp;$D$2="当月MW","-",SUMIFS(INDIRECT($B$2&amp;$C$2&amp;$D$2),INDIRECT(V$5),V$6,サマリ_メンバ!$R$7:$R$446,$E245,サマリ_メンバ!$O$7:$O$446,IF(ISBLANK($F245),"*",$F245)))</f>
        <v>0</v>
      </c>
      <c r="W245" s="111">
        <f ca="1">IF($C$2&amp;$D$2="当月MW","-",SUMIFS(INDIRECT($B$2&amp;$C$2&amp;$D$2),INDIRECT(W$5),W$6,サマリ_メンバ!$R$7:$R$446,$E245,サマリ_メンバ!$O$7:$O$446,IF(ISBLANK($F245),"*",$F245)))</f>
        <v>0</v>
      </c>
      <c r="X245" s="111">
        <f ca="1">IF($C$2&amp;$D$2="当月MW","-",SUMIFS(INDIRECT($B$2&amp;$C$2&amp;$D$2),INDIRECT(X$5),X$6,サマリ_メンバ!$R$7:$R$446,$E245,サマリ_メンバ!$O$7:$O$446,IF(ISBLANK($F245),"*",$F245)))</f>
        <v>0</v>
      </c>
      <c r="Y245" s="111">
        <f ca="1">IF($C$2&amp;$D$2="当月MW","-",SUMIFS(INDIRECT($B$2&amp;$C$2&amp;$D$2),INDIRECT(Y$5),Y$6,サマリ_メンバ!$R$7:$R$446,$E245,サマリ_メンバ!$O$7:$O$446,IF(ISBLANK($F245),"*",$F245)))</f>
        <v>0</v>
      </c>
      <c r="Z245" s="111">
        <f ca="1">IF($C$2&amp;$D$2="当月MW","-",SUMIFS(INDIRECT($B$2&amp;$C$2&amp;$D$2),INDIRECT(Z$5),Z$6,サマリ_メンバ!$R$7:$R$446,$E245,サマリ_メンバ!$O$7:$O$446,IF(ISBLANK($F245),"*",$F245)))</f>
        <v>0</v>
      </c>
      <c r="AA245" s="111">
        <f ca="1">IF($C$2&amp;$D$2="当月MW","-",SUMIFS(INDIRECT($B$2&amp;$C$2&amp;$D$2),INDIRECT(AA$5),AA$6,サマリ_メンバ!$R$7:$R$446,$E245,サマリ_メンバ!$O$7:$O$446,IF(ISBLANK($F245),"*",$F245)))</f>
        <v>0</v>
      </c>
      <c r="AB245" s="116"/>
    </row>
    <row r="246" spans="5:28" outlineLevel="1">
      <c r="E246" s="22" t="s">
        <v>1337</v>
      </c>
      <c r="F246" s="131"/>
      <c r="G246" s="69" t="s">
        <v>298</v>
      </c>
      <c r="H246" s="136">
        <f t="shared" ca="1" si="26"/>
        <v>0</v>
      </c>
      <c r="I246" s="116"/>
      <c r="J246" s="111">
        <f ca="1">IF($C$2&amp;$D$2="当月MW","-",SUMIFS(INDIRECT($B$2&amp;$C$2&amp;$D$2),INDIRECT(J$5),J$6,サマリ_メンバ!$R$7:$R$446,$E246,サマリ_メンバ!$O$7:$O$446,IF(ISBLANK($F246),"*",$F246)))</f>
        <v>0</v>
      </c>
      <c r="K246" s="111">
        <f ca="1">IF($C$2&amp;$D$2="当月MW","-",SUMIFS(INDIRECT($B$2&amp;$C$2&amp;$D$2),INDIRECT(K$5),K$6,サマリ_メンバ!$R$7:$R$446,$E246,サマリ_メンバ!$O$7:$O$446,IF(ISBLANK($F246),"*",$F246)))</f>
        <v>0</v>
      </c>
      <c r="L246" s="111">
        <f ca="1">IF($C$2&amp;$D$2="当月MW","-",SUMIFS(INDIRECT($B$2&amp;$C$2&amp;$D$2),INDIRECT(L$5),L$6,サマリ_メンバ!$R$7:$R$446,$E246,サマリ_メンバ!$O$7:$O$446,IF(ISBLANK($F246),"*",$F246)))</f>
        <v>0</v>
      </c>
      <c r="M246" s="111">
        <f ca="1">IF($C$2&amp;$D$2="当月MW","-",SUMIFS(INDIRECT($B$2&amp;$C$2&amp;$D$2),INDIRECT(M$5),M$6,サマリ_メンバ!$R$7:$R$446,$E246,サマリ_メンバ!$O$7:$O$446,IF(ISBLANK($F246),"*",$F246)))</f>
        <v>0</v>
      </c>
      <c r="N246" s="116"/>
      <c r="O246" s="111">
        <f ca="1">IF($C$2&amp;$D$2="当月MW","-",SUMIFS(INDIRECT($B$2&amp;$C$2&amp;$D$2),INDIRECT(O$5),O$6,サマリ_メンバ!$R$7:$R$446,$E246,サマリ_メンバ!$O$7:$O$446,IF(ISBLANK($F246),"*",$F246)))</f>
        <v>0</v>
      </c>
      <c r="P246" s="111">
        <f ca="1">IF($C$2&amp;$D$2="当月MW","-",SUMIFS(INDIRECT($B$2&amp;$C$2&amp;$D$2),INDIRECT(P$5),P$6,サマリ_メンバ!$R$7:$R$446,$E246,サマリ_メンバ!$O$7:$O$446,IF(ISBLANK($F246),"*",$F246)))</f>
        <v>0</v>
      </c>
      <c r="Q246" s="111">
        <f ca="1">IF($C$2&amp;$D$2="当月MW","-",SUMIFS(INDIRECT($B$2&amp;$C$2&amp;$D$2),INDIRECT(Q$5),Q$6,サマリ_メンバ!$R$7:$R$446,$E246,サマリ_メンバ!$O$7:$O$446,IF(ISBLANK($F246),"*",$F246)))</f>
        <v>0</v>
      </c>
      <c r="R246" s="111">
        <f ca="1">IF($C$2&amp;$D$2="当月MW","-",SUMIFS(INDIRECT($B$2&amp;$C$2&amp;$D$2),INDIRECT(R$5),R$6,サマリ_メンバ!$R$7:$R$446,$E246,サマリ_メンバ!$O$7:$O$446,IF(ISBLANK($F246),"*",$F246)))</f>
        <v>0</v>
      </c>
      <c r="S246" s="111">
        <f ca="1">IF($C$2&amp;$D$2="当月MW","-",SUMIFS(INDIRECT($B$2&amp;$C$2&amp;$D$2),INDIRECT(S$5),S$6,サマリ_メンバ!$R$7:$R$446,$E246,サマリ_メンバ!$O$7:$O$446,IF(ISBLANK($F246),"*",$F246)))</f>
        <v>0</v>
      </c>
      <c r="T246" s="111">
        <f ca="1">IF($C$2&amp;$D$2="当月MW","-",SUMIFS(INDIRECT($B$2&amp;$C$2&amp;$D$2),INDIRECT(T$5),T$6,サマリ_メンバ!$R$7:$R$446,$E246,サマリ_メンバ!$O$7:$O$446,IF(ISBLANK($F246),"*",$F246)))</f>
        <v>0</v>
      </c>
      <c r="U246" s="111">
        <f ca="1">IF($C$2&amp;$D$2="当月MW","-",SUMIFS(INDIRECT($B$2&amp;$C$2&amp;$D$2),INDIRECT(U$5),U$6,サマリ_メンバ!$R$7:$R$446,$E246,サマリ_メンバ!$O$7:$O$446,IF(ISBLANK($F246),"*",$F246)))</f>
        <v>0</v>
      </c>
      <c r="V246" s="111">
        <f ca="1">IF($C$2&amp;$D$2="当月MW","-",SUMIFS(INDIRECT($B$2&amp;$C$2&amp;$D$2),INDIRECT(V$5),V$6,サマリ_メンバ!$R$7:$R$446,$E246,サマリ_メンバ!$O$7:$O$446,IF(ISBLANK($F246),"*",$F246)))</f>
        <v>0</v>
      </c>
      <c r="W246" s="111">
        <f ca="1">IF($C$2&amp;$D$2="当月MW","-",SUMIFS(INDIRECT($B$2&amp;$C$2&amp;$D$2),INDIRECT(W$5),W$6,サマリ_メンバ!$R$7:$R$446,$E246,サマリ_メンバ!$O$7:$O$446,IF(ISBLANK($F246),"*",$F246)))</f>
        <v>0</v>
      </c>
      <c r="X246" s="111">
        <f ca="1">IF($C$2&amp;$D$2="当月MW","-",SUMIFS(INDIRECT($B$2&amp;$C$2&amp;$D$2),INDIRECT(X$5),X$6,サマリ_メンバ!$R$7:$R$446,$E246,サマリ_メンバ!$O$7:$O$446,IF(ISBLANK($F246),"*",$F246)))</f>
        <v>0</v>
      </c>
      <c r="Y246" s="111">
        <f ca="1">IF($C$2&amp;$D$2="当月MW","-",SUMIFS(INDIRECT($B$2&amp;$C$2&amp;$D$2),INDIRECT(Y$5),Y$6,サマリ_メンバ!$R$7:$R$446,$E246,サマリ_メンバ!$O$7:$O$446,IF(ISBLANK($F246),"*",$F246)))</f>
        <v>0</v>
      </c>
      <c r="Z246" s="111">
        <f ca="1">IF($C$2&amp;$D$2="当月MW","-",SUMIFS(INDIRECT($B$2&amp;$C$2&amp;$D$2),INDIRECT(Z$5),Z$6,サマリ_メンバ!$R$7:$R$446,$E246,サマリ_メンバ!$O$7:$O$446,IF(ISBLANK($F246),"*",$F246)))</f>
        <v>0</v>
      </c>
      <c r="AA246" s="111">
        <f ca="1">IF($C$2&amp;$D$2="当月MW","-",SUMIFS(INDIRECT($B$2&amp;$C$2&amp;$D$2),INDIRECT(AA$5),AA$6,サマリ_メンバ!$R$7:$R$446,$E246,サマリ_メンバ!$O$7:$O$446,IF(ISBLANK($F246),"*",$F246)))</f>
        <v>0</v>
      </c>
      <c r="AB246" s="116"/>
    </row>
    <row r="247" spans="5:28" outlineLevel="1">
      <c r="E247" s="22" t="s">
        <v>1338</v>
      </c>
      <c r="F247" s="131"/>
      <c r="G247" s="69" t="s">
        <v>298</v>
      </c>
      <c r="H247" s="136">
        <f t="shared" ca="1" si="26"/>
        <v>0</v>
      </c>
      <c r="I247" s="116"/>
      <c r="J247" s="111">
        <f ca="1">IF($C$2&amp;$D$2="当月MW","-",SUMIFS(INDIRECT($B$2&amp;$C$2&amp;$D$2),INDIRECT(J$5),J$6,サマリ_メンバ!$R$7:$R$446,$E247,サマリ_メンバ!$O$7:$O$446,IF(ISBLANK($F247),"*",$F247)))</f>
        <v>0</v>
      </c>
      <c r="K247" s="111">
        <f ca="1">IF($C$2&amp;$D$2="当月MW","-",SUMIFS(INDIRECT($B$2&amp;$C$2&amp;$D$2),INDIRECT(K$5),K$6,サマリ_メンバ!$R$7:$R$446,$E247,サマリ_メンバ!$O$7:$O$446,IF(ISBLANK($F247),"*",$F247)))</f>
        <v>0</v>
      </c>
      <c r="L247" s="111">
        <f ca="1">IF($C$2&amp;$D$2="当月MW","-",SUMIFS(INDIRECT($B$2&amp;$C$2&amp;$D$2),INDIRECT(L$5),L$6,サマリ_メンバ!$R$7:$R$446,$E247,サマリ_メンバ!$O$7:$O$446,IF(ISBLANK($F247),"*",$F247)))</f>
        <v>0</v>
      </c>
      <c r="M247" s="111">
        <f ca="1">IF($C$2&amp;$D$2="当月MW","-",SUMIFS(INDIRECT($B$2&amp;$C$2&amp;$D$2),INDIRECT(M$5),M$6,サマリ_メンバ!$R$7:$R$446,$E247,サマリ_メンバ!$O$7:$O$446,IF(ISBLANK($F247),"*",$F247)))</f>
        <v>0</v>
      </c>
      <c r="N247" s="116"/>
      <c r="O247" s="111">
        <f ca="1">IF($C$2&amp;$D$2="当月MW","-",SUMIFS(INDIRECT($B$2&amp;$C$2&amp;$D$2),INDIRECT(O$5),O$6,サマリ_メンバ!$R$7:$R$446,$E247,サマリ_メンバ!$O$7:$O$446,IF(ISBLANK($F247),"*",$F247)))</f>
        <v>0</v>
      </c>
      <c r="P247" s="111">
        <f ca="1">IF($C$2&amp;$D$2="当月MW","-",SUMIFS(INDIRECT($B$2&amp;$C$2&amp;$D$2),INDIRECT(P$5),P$6,サマリ_メンバ!$R$7:$R$446,$E247,サマリ_メンバ!$O$7:$O$446,IF(ISBLANK($F247),"*",$F247)))</f>
        <v>0</v>
      </c>
      <c r="Q247" s="111">
        <f ca="1">IF($C$2&amp;$D$2="当月MW","-",SUMIFS(INDIRECT($B$2&amp;$C$2&amp;$D$2),INDIRECT(Q$5),Q$6,サマリ_メンバ!$R$7:$R$446,$E247,サマリ_メンバ!$O$7:$O$446,IF(ISBLANK($F247),"*",$F247)))</f>
        <v>0</v>
      </c>
      <c r="R247" s="111">
        <f ca="1">IF($C$2&amp;$D$2="当月MW","-",SUMIFS(INDIRECT($B$2&amp;$C$2&amp;$D$2),INDIRECT(R$5),R$6,サマリ_メンバ!$R$7:$R$446,$E247,サマリ_メンバ!$O$7:$O$446,IF(ISBLANK($F247),"*",$F247)))</f>
        <v>0</v>
      </c>
      <c r="S247" s="111">
        <f ca="1">IF($C$2&amp;$D$2="当月MW","-",SUMIFS(INDIRECT($B$2&amp;$C$2&amp;$D$2),INDIRECT(S$5),S$6,サマリ_メンバ!$R$7:$R$446,$E247,サマリ_メンバ!$O$7:$O$446,IF(ISBLANK($F247),"*",$F247)))</f>
        <v>0</v>
      </c>
      <c r="T247" s="111">
        <f ca="1">IF($C$2&amp;$D$2="当月MW","-",SUMIFS(INDIRECT($B$2&amp;$C$2&amp;$D$2),INDIRECT(T$5),T$6,サマリ_メンバ!$R$7:$R$446,$E247,サマリ_メンバ!$O$7:$O$446,IF(ISBLANK($F247),"*",$F247)))</f>
        <v>0</v>
      </c>
      <c r="U247" s="111">
        <f ca="1">IF($C$2&amp;$D$2="当月MW","-",SUMIFS(INDIRECT($B$2&amp;$C$2&amp;$D$2),INDIRECT(U$5),U$6,サマリ_メンバ!$R$7:$R$446,$E247,サマリ_メンバ!$O$7:$O$446,IF(ISBLANK($F247),"*",$F247)))</f>
        <v>0</v>
      </c>
      <c r="V247" s="111">
        <f ca="1">IF($C$2&amp;$D$2="当月MW","-",SUMIFS(INDIRECT($B$2&amp;$C$2&amp;$D$2),INDIRECT(V$5),V$6,サマリ_メンバ!$R$7:$R$446,$E247,サマリ_メンバ!$O$7:$O$446,IF(ISBLANK($F247),"*",$F247)))</f>
        <v>0</v>
      </c>
      <c r="W247" s="111">
        <f ca="1">IF($C$2&amp;$D$2="当月MW","-",SUMIFS(INDIRECT($B$2&amp;$C$2&amp;$D$2),INDIRECT(W$5),W$6,サマリ_メンバ!$R$7:$R$446,$E247,サマリ_メンバ!$O$7:$O$446,IF(ISBLANK($F247),"*",$F247)))</f>
        <v>0</v>
      </c>
      <c r="X247" s="111">
        <f ca="1">IF($C$2&amp;$D$2="当月MW","-",SUMIFS(INDIRECT($B$2&amp;$C$2&amp;$D$2),INDIRECT(X$5),X$6,サマリ_メンバ!$R$7:$R$446,$E247,サマリ_メンバ!$O$7:$O$446,IF(ISBLANK($F247),"*",$F247)))</f>
        <v>0</v>
      </c>
      <c r="Y247" s="111">
        <f ca="1">IF($C$2&amp;$D$2="当月MW","-",SUMIFS(INDIRECT($B$2&amp;$C$2&amp;$D$2),INDIRECT(Y$5),Y$6,サマリ_メンバ!$R$7:$R$446,$E247,サマリ_メンバ!$O$7:$O$446,IF(ISBLANK($F247),"*",$F247)))</f>
        <v>0</v>
      </c>
      <c r="Z247" s="111">
        <f ca="1">IF($C$2&amp;$D$2="当月MW","-",SUMIFS(INDIRECT($B$2&amp;$C$2&amp;$D$2),INDIRECT(Z$5),Z$6,サマリ_メンバ!$R$7:$R$446,$E247,サマリ_メンバ!$O$7:$O$446,IF(ISBLANK($F247),"*",$F247)))</f>
        <v>0</v>
      </c>
      <c r="AA247" s="111">
        <f ca="1">IF($C$2&amp;$D$2="当月MW","-",SUMIFS(INDIRECT($B$2&amp;$C$2&amp;$D$2),INDIRECT(AA$5),AA$6,サマリ_メンバ!$R$7:$R$446,$E247,サマリ_メンバ!$O$7:$O$446,IF(ISBLANK($F247),"*",$F247)))</f>
        <v>0</v>
      </c>
      <c r="AB247" s="116"/>
    </row>
    <row r="248" spans="5:28" outlineLevel="1">
      <c r="E248" s="22" t="s">
        <v>1339</v>
      </c>
      <c r="F248" s="131"/>
      <c r="G248" s="69" t="s">
        <v>298</v>
      </c>
      <c r="H248" s="136">
        <f t="shared" ca="1" si="26"/>
        <v>0</v>
      </c>
      <c r="I248" s="116"/>
      <c r="J248" s="111">
        <f ca="1">IF($C$2&amp;$D$2="当月MW","-",SUMIFS(INDIRECT($B$2&amp;$C$2&amp;$D$2),INDIRECT(J$5),J$6,サマリ_メンバ!$R$7:$R$446,$E248,サマリ_メンバ!$O$7:$O$446,IF(ISBLANK($F248),"*",$F248)))</f>
        <v>0</v>
      </c>
      <c r="K248" s="111">
        <f ca="1">IF($C$2&amp;$D$2="当月MW","-",SUMIFS(INDIRECT($B$2&amp;$C$2&amp;$D$2),INDIRECT(K$5),K$6,サマリ_メンバ!$R$7:$R$446,$E248,サマリ_メンバ!$O$7:$O$446,IF(ISBLANK($F248),"*",$F248)))</f>
        <v>0</v>
      </c>
      <c r="L248" s="111">
        <f ca="1">IF($C$2&amp;$D$2="当月MW","-",SUMIFS(INDIRECT($B$2&amp;$C$2&amp;$D$2),INDIRECT(L$5),L$6,サマリ_メンバ!$R$7:$R$446,$E248,サマリ_メンバ!$O$7:$O$446,IF(ISBLANK($F248),"*",$F248)))</f>
        <v>0</v>
      </c>
      <c r="M248" s="111">
        <f ca="1">IF($C$2&amp;$D$2="当月MW","-",SUMIFS(INDIRECT($B$2&amp;$C$2&amp;$D$2),INDIRECT(M$5),M$6,サマリ_メンバ!$R$7:$R$446,$E248,サマリ_メンバ!$O$7:$O$446,IF(ISBLANK($F248),"*",$F248)))</f>
        <v>0</v>
      </c>
      <c r="N248" s="116"/>
      <c r="O248" s="111">
        <f ca="1">IF($C$2&amp;$D$2="当月MW","-",SUMIFS(INDIRECT($B$2&amp;$C$2&amp;$D$2),INDIRECT(O$5),O$6,サマリ_メンバ!$R$7:$R$446,$E248,サマリ_メンバ!$O$7:$O$446,IF(ISBLANK($F248),"*",$F248)))</f>
        <v>0</v>
      </c>
      <c r="P248" s="111">
        <f ca="1">IF($C$2&amp;$D$2="当月MW","-",SUMIFS(INDIRECT($B$2&amp;$C$2&amp;$D$2),INDIRECT(P$5),P$6,サマリ_メンバ!$R$7:$R$446,$E248,サマリ_メンバ!$O$7:$O$446,IF(ISBLANK($F248),"*",$F248)))</f>
        <v>0</v>
      </c>
      <c r="Q248" s="111">
        <f ca="1">IF($C$2&amp;$D$2="当月MW","-",SUMIFS(INDIRECT($B$2&amp;$C$2&amp;$D$2),INDIRECT(Q$5),Q$6,サマリ_メンバ!$R$7:$R$446,$E248,サマリ_メンバ!$O$7:$O$446,IF(ISBLANK($F248),"*",$F248)))</f>
        <v>0</v>
      </c>
      <c r="R248" s="111">
        <f ca="1">IF($C$2&amp;$D$2="当月MW","-",SUMIFS(INDIRECT($B$2&amp;$C$2&amp;$D$2),INDIRECT(R$5),R$6,サマリ_メンバ!$R$7:$R$446,$E248,サマリ_メンバ!$O$7:$O$446,IF(ISBLANK($F248),"*",$F248)))</f>
        <v>0</v>
      </c>
      <c r="S248" s="111">
        <f ca="1">IF($C$2&amp;$D$2="当月MW","-",SUMIFS(INDIRECT($B$2&amp;$C$2&amp;$D$2),INDIRECT(S$5),S$6,サマリ_メンバ!$R$7:$R$446,$E248,サマリ_メンバ!$O$7:$O$446,IF(ISBLANK($F248),"*",$F248)))</f>
        <v>0</v>
      </c>
      <c r="T248" s="111">
        <f ca="1">IF($C$2&amp;$D$2="当月MW","-",SUMIFS(INDIRECT($B$2&amp;$C$2&amp;$D$2),INDIRECT(T$5),T$6,サマリ_メンバ!$R$7:$R$446,$E248,サマリ_メンバ!$O$7:$O$446,IF(ISBLANK($F248),"*",$F248)))</f>
        <v>0</v>
      </c>
      <c r="U248" s="111">
        <f ca="1">IF($C$2&amp;$D$2="当月MW","-",SUMIFS(INDIRECT($B$2&amp;$C$2&amp;$D$2),INDIRECT(U$5),U$6,サマリ_メンバ!$R$7:$R$446,$E248,サマリ_メンバ!$O$7:$O$446,IF(ISBLANK($F248),"*",$F248)))</f>
        <v>0</v>
      </c>
      <c r="V248" s="111">
        <f ca="1">IF($C$2&amp;$D$2="当月MW","-",SUMIFS(INDIRECT($B$2&amp;$C$2&amp;$D$2),INDIRECT(V$5),V$6,サマリ_メンバ!$R$7:$R$446,$E248,サマリ_メンバ!$O$7:$O$446,IF(ISBLANK($F248),"*",$F248)))</f>
        <v>0</v>
      </c>
      <c r="W248" s="111">
        <f ca="1">IF($C$2&amp;$D$2="当月MW","-",SUMIFS(INDIRECT($B$2&amp;$C$2&amp;$D$2),INDIRECT(W$5),W$6,サマリ_メンバ!$R$7:$R$446,$E248,サマリ_メンバ!$O$7:$O$446,IF(ISBLANK($F248),"*",$F248)))</f>
        <v>0</v>
      </c>
      <c r="X248" s="111">
        <f ca="1">IF($C$2&amp;$D$2="当月MW","-",SUMIFS(INDIRECT($B$2&amp;$C$2&amp;$D$2),INDIRECT(X$5),X$6,サマリ_メンバ!$R$7:$R$446,$E248,サマリ_メンバ!$O$7:$O$446,IF(ISBLANK($F248),"*",$F248)))</f>
        <v>0</v>
      </c>
      <c r="Y248" s="111">
        <f ca="1">IF($C$2&amp;$D$2="当月MW","-",SUMIFS(INDIRECT($B$2&amp;$C$2&amp;$D$2),INDIRECT(Y$5),Y$6,サマリ_メンバ!$R$7:$R$446,$E248,サマリ_メンバ!$O$7:$O$446,IF(ISBLANK($F248),"*",$F248)))</f>
        <v>0</v>
      </c>
      <c r="Z248" s="111">
        <f ca="1">IF($C$2&amp;$D$2="当月MW","-",SUMIFS(INDIRECT($B$2&amp;$C$2&amp;$D$2),INDIRECT(Z$5),Z$6,サマリ_メンバ!$R$7:$R$446,$E248,サマリ_メンバ!$O$7:$O$446,IF(ISBLANK($F248),"*",$F248)))</f>
        <v>0</v>
      </c>
      <c r="AA248" s="111">
        <f ca="1">IF($C$2&amp;$D$2="当月MW","-",SUMIFS(INDIRECT($B$2&amp;$C$2&amp;$D$2),INDIRECT(AA$5),AA$6,サマリ_メンバ!$R$7:$R$446,$E248,サマリ_メンバ!$O$7:$O$446,IF(ISBLANK($F248),"*",$F248)))</f>
        <v>0</v>
      </c>
      <c r="AB248" s="116"/>
    </row>
    <row r="249" spans="5:28" outlineLevel="1">
      <c r="E249" s="22" t="s">
        <v>1340</v>
      </c>
      <c r="F249" s="131"/>
      <c r="G249" s="69" t="s">
        <v>298</v>
      </c>
      <c r="H249" s="136">
        <f t="shared" ca="1" si="26"/>
        <v>0</v>
      </c>
      <c r="I249" s="116"/>
      <c r="J249" s="111">
        <f ca="1">IF($C$2&amp;$D$2="当月MW","-",SUMIFS(INDIRECT($B$2&amp;$C$2&amp;$D$2),INDIRECT(J$5),J$6,サマリ_メンバ!$R$7:$R$446,$E249,サマリ_メンバ!$O$7:$O$446,IF(ISBLANK($F249),"*",$F249)))</f>
        <v>0</v>
      </c>
      <c r="K249" s="111">
        <f ca="1">IF($C$2&amp;$D$2="当月MW","-",SUMIFS(INDIRECT($B$2&amp;$C$2&amp;$D$2),INDIRECT(K$5),K$6,サマリ_メンバ!$R$7:$R$446,$E249,サマリ_メンバ!$O$7:$O$446,IF(ISBLANK($F249),"*",$F249)))</f>
        <v>0</v>
      </c>
      <c r="L249" s="111">
        <f ca="1">IF($C$2&amp;$D$2="当月MW","-",SUMIFS(INDIRECT($B$2&amp;$C$2&amp;$D$2),INDIRECT(L$5),L$6,サマリ_メンバ!$R$7:$R$446,$E249,サマリ_メンバ!$O$7:$O$446,IF(ISBLANK($F249),"*",$F249)))</f>
        <v>0</v>
      </c>
      <c r="M249" s="111">
        <f ca="1">IF($C$2&amp;$D$2="当月MW","-",SUMIFS(INDIRECT($B$2&amp;$C$2&amp;$D$2),INDIRECT(M$5),M$6,サマリ_メンバ!$R$7:$R$446,$E249,サマリ_メンバ!$O$7:$O$446,IF(ISBLANK($F249),"*",$F249)))</f>
        <v>0</v>
      </c>
      <c r="N249" s="116"/>
      <c r="O249" s="111">
        <f ca="1">IF($C$2&amp;$D$2="当月MW","-",SUMIFS(INDIRECT($B$2&amp;$C$2&amp;$D$2),INDIRECT(O$5),O$6,サマリ_メンバ!$R$7:$R$446,$E249,サマリ_メンバ!$O$7:$O$446,IF(ISBLANK($F249),"*",$F249)))</f>
        <v>0</v>
      </c>
      <c r="P249" s="111">
        <f ca="1">IF($C$2&amp;$D$2="当月MW","-",SUMIFS(INDIRECT($B$2&amp;$C$2&amp;$D$2),INDIRECT(P$5),P$6,サマリ_メンバ!$R$7:$R$446,$E249,サマリ_メンバ!$O$7:$O$446,IF(ISBLANK($F249),"*",$F249)))</f>
        <v>0</v>
      </c>
      <c r="Q249" s="111">
        <f ca="1">IF($C$2&amp;$D$2="当月MW","-",SUMIFS(INDIRECT($B$2&amp;$C$2&amp;$D$2),INDIRECT(Q$5),Q$6,サマリ_メンバ!$R$7:$R$446,$E249,サマリ_メンバ!$O$7:$O$446,IF(ISBLANK($F249),"*",$F249)))</f>
        <v>0</v>
      </c>
      <c r="R249" s="111">
        <f ca="1">IF($C$2&amp;$D$2="当月MW","-",SUMIFS(INDIRECT($B$2&amp;$C$2&amp;$D$2),INDIRECT(R$5),R$6,サマリ_メンバ!$R$7:$R$446,$E249,サマリ_メンバ!$O$7:$O$446,IF(ISBLANK($F249),"*",$F249)))</f>
        <v>0</v>
      </c>
      <c r="S249" s="111">
        <f ca="1">IF($C$2&amp;$D$2="当月MW","-",SUMIFS(INDIRECT($B$2&amp;$C$2&amp;$D$2),INDIRECT(S$5),S$6,サマリ_メンバ!$R$7:$R$446,$E249,サマリ_メンバ!$O$7:$O$446,IF(ISBLANK($F249),"*",$F249)))</f>
        <v>0</v>
      </c>
      <c r="T249" s="111">
        <f ca="1">IF($C$2&amp;$D$2="当月MW","-",SUMIFS(INDIRECT($B$2&amp;$C$2&amp;$D$2),INDIRECT(T$5),T$6,サマリ_メンバ!$R$7:$R$446,$E249,サマリ_メンバ!$O$7:$O$446,IF(ISBLANK($F249),"*",$F249)))</f>
        <v>0</v>
      </c>
      <c r="U249" s="111">
        <f ca="1">IF($C$2&amp;$D$2="当月MW","-",SUMIFS(INDIRECT($B$2&amp;$C$2&amp;$D$2),INDIRECT(U$5),U$6,サマリ_メンバ!$R$7:$R$446,$E249,サマリ_メンバ!$O$7:$O$446,IF(ISBLANK($F249),"*",$F249)))</f>
        <v>0</v>
      </c>
      <c r="V249" s="111">
        <f ca="1">IF($C$2&amp;$D$2="当月MW","-",SUMIFS(INDIRECT($B$2&amp;$C$2&amp;$D$2),INDIRECT(V$5),V$6,サマリ_メンバ!$R$7:$R$446,$E249,サマリ_メンバ!$O$7:$O$446,IF(ISBLANK($F249),"*",$F249)))</f>
        <v>0</v>
      </c>
      <c r="W249" s="111">
        <f ca="1">IF($C$2&amp;$D$2="当月MW","-",SUMIFS(INDIRECT($B$2&amp;$C$2&amp;$D$2),INDIRECT(W$5),W$6,サマリ_メンバ!$R$7:$R$446,$E249,サマリ_メンバ!$O$7:$O$446,IF(ISBLANK($F249),"*",$F249)))</f>
        <v>0</v>
      </c>
      <c r="X249" s="111">
        <f ca="1">IF($C$2&amp;$D$2="当月MW","-",SUMIFS(INDIRECT($B$2&amp;$C$2&amp;$D$2),INDIRECT(X$5),X$6,サマリ_メンバ!$R$7:$R$446,$E249,サマリ_メンバ!$O$7:$O$446,IF(ISBLANK($F249),"*",$F249)))</f>
        <v>0</v>
      </c>
      <c r="Y249" s="111">
        <f ca="1">IF($C$2&amp;$D$2="当月MW","-",SUMIFS(INDIRECT($B$2&amp;$C$2&amp;$D$2),INDIRECT(Y$5),Y$6,サマリ_メンバ!$R$7:$R$446,$E249,サマリ_メンバ!$O$7:$O$446,IF(ISBLANK($F249),"*",$F249)))</f>
        <v>0</v>
      </c>
      <c r="Z249" s="111">
        <f ca="1">IF($C$2&amp;$D$2="当月MW","-",SUMIFS(INDIRECT($B$2&amp;$C$2&amp;$D$2),INDIRECT(Z$5),Z$6,サマリ_メンバ!$R$7:$R$446,$E249,サマリ_メンバ!$O$7:$O$446,IF(ISBLANK($F249),"*",$F249)))</f>
        <v>0</v>
      </c>
      <c r="AA249" s="111">
        <f ca="1">IF($C$2&amp;$D$2="当月MW","-",SUMIFS(INDIRECT($B$2&amp;$C$2&amp;$D$2),INDIRECT(AA$5),AA$6,サマリ_メンバ!$R$7:$R$446,$E249,サマリ_メンバ!$O$7:$O$446,IF(ISBLANK($F249),"*",$F249)))</f>
        <v>0</v>
      </c>
      <c r="AB249" s="116"/>
    </row>
    <row r="250" spans="5:28" outlineLevel="1">
      <c r="E250" s="22" t="s">
        <v>1341</v>
      </c>
      <c r="F250" s="131"/>
      <c r="G250" s="69" t="s">
        <v>299</v>
      </c>
      <c r="H250" s="136">
        <f t="shared" ca="1" si="26"/>
        <v>0</v>
      </c>
      <c r="I250" s="116"/>
      <c r="J250" s="111">
        <f ca="1">IF($C$2&amp;$D$2="当月MW","-",SUMIFS(INDIRECT($B$2&amp;$C$2&amp;$D$2),INDIRECT(J$5),J$6,サマリ_メンバ!$R$7:$R$446,$E250,サマリ_メンバ!$O$7:$O$446,IF(ISBLANK($F250),"*",$F250)))</f>
        <v>0</v>
      </c>
      <c r="K250" s="111">
        <f ca="1">IF($C$2&amp;$D$2="当月MW","-",SUMIFS(INDIRECT($B$2&amp;$C$2&amp;$D$2),INDIRECT(K$5),K$6,サマリ_メンバ!$R$7:$R$446,$E250,サマリ_メンバ!$O$7:$O$446,IF(ISBLANK($F250),"*",$F250)))</f>
        <v>0</v>
      </c>
      <c r="L250" s="111">
        <f ca="1">IF($C$2&amp;$D$2="当月MW","-",SUMIFS(INDIRECT($B$2&amp;$C$2&amp;$D$2),INDIRECT(L$5),L$6,サマリ_メンバ!$R$7:$R$446,$E250,サマリ_メンバ!$O$7:$O$446,IF(ISBLANK($F250),"*",$F250)))</f>
        <v>0</v>
      </c>
      <c r="M250" s="111">
        <f ca="1">IF($C$2&amp;$D$2="当月MW","-",SUMIFS(INDIRECT($B$2&amp;$C$2&amp;$D$2),INDIRECT(M$5),M$6,サマリ_メンバ!$R$7:$R$446,$E250,サマリ_メンバ!$O$7:$O$446,IF(ISBLANK($F250),"*",$F250)))</f>
        <v>0</v>
      </c>
      <c r="N250" s="116"/>
      <c r="O250" s="111">
        <f ca="1">IF($C$2&amp;$D$2="当月MW","-",SUMIFS(INDIRECT($B$2&amp;$C$2&amp;$D$2),INDIRECT(O$5),O$6,サマリ_メンバ!$R$7:$R$446,$E250,サマリ_メンバ!$O$7:$O$446,IF(ISBLANK($F250),"*",$F250)))</f>
        <v>0</v>
      </c>
      <c r="P250" s="111">
        <f ca="1">IF($C$2&amp;$D$2="当月MW","-",SUMIFS(INDIRECT($B$2&amp;$C$2&amp;$D$2),INDIRECT(P$5),P$6,サマリ_メンバ!$R$7:$R$446,$E250,サマリ_メンバ!$O$7:$O$446,IF(ISBLANK($F250),"*",$F250)))</f>
        <v>0</v>
      </c>
      <c r="Q250" s="111">
        <f ca="1">IF($C$2&amp;$D$2="当月MW","-",SUMIFS(INDIRECT($B$2&amp;$C$2&amp;$D$2),INDIRECT(Q$5),Q$6,サマリ_メンバ!$R$7:$R$446,$E250,サマリ_メンバ!$O$7:$O$446,IF(ISBLANK($F250),"*",$F250)))</f>
        <v>0</v>
      </c>
      <c r="R250" s="111">
        <f ca="1">IF($C$2&amp;$D$2="当月MW","-",SUMIFS(INDIRECT($B$2&amp;$C$2&amp;$D$2),INDIRECT(R$5),R$6,サマリ_メンバ!$R$7:$R$446,$E250,サマリ_メンバ!$O$7:$O$446,IF(ISBLANK($F250),"*",$F250)))</f>
        <v>0</v>
      </c>
      <c r="S250" s="111">
        <f ca="1">IF($C$2&amp;$D$2="当月MW","-",SUMIFS(INDIRECT($B$2&amp;$C$2&amp;$D$2),INDIRECT(S$5),S$6,サマリ_メンバ!$R$7:$R$446,$E250,サマリ_メンバ!$O$7:$O$446,IF(ISBLANK($F250),"*",$F250)))</f>
        <v>0</v>
      </c>
      <c r="T250" s="111">
        <f ca="1">IF($C$2&amp;$D$2="当月MW","-",SUMIFS(INDIRECT($B$2&amp;$C$2&amp;$D$2),INDIRECT(T$5),T$6,サマリ_メンバ!$R$7:$R$446,$E250,サマリ_メンバ!$O$7:$O$446,IF(ISBLANK($F250),"*",$F250)))</f>
        <v>0</v>
      </c>
      <c r="U250" s="111">
        <f ca="1">IF($C$2&amp;$D$2="当月MW","-",SUMIFS(INDIRECT($B$2&amp;$C$2&amp;$D$2),INDIRECT(U$5),U$6,サマリ_メンバ!$R$7:$R$446,$E250,サマリ_メンバ!$O$7:$O$446,IF(ISBLANK($F250),"*",$F250)))</f>
        <v>0</v>
      </c>
      <c r="V250" s="111">
        <f ca="1">IF($C$2&amp;$D$2="当月MW","-",SUMIFS(INDIRECT($B$2&amp;$C$2&amp;$D$2),INDIRECT(V$5),V$6,サマリ_メンバ!$R$7:$R$446,$E250,サマリ_メンバ!$O$7:$O$446,IF(ISBLANK($F250),"*",$F250)))</f>
        <v>0</v>
      </c>
      <c r="W250" s="111">
        <f ca="1">IF($C$2&amp;$D$2="当月MW","-",SUMIFS(INDIRECT($B$2&amp;$C$2&amp;$D$2),INDIRECT(W$5),W$6,サマリ_メンバ!$R$7:$R$446,$E250,サマリ_メンバ!$O$7:$O$446,IF(ISBLANK($F250),"*",$F250)))</f>
        <v>0</v>
      </c>
      <c r="X250" s="111">
        <f ca="1">IF($C$2&amp;$D$2="当月MW","-",SUMIFS(INDIRECT($B$2&amp;$C$2&amp;$D$2),INDIRECT(X$5),X$6,サマリ_メンバ!$R$7:$R$446,$E250,サマリ_メンバ!$O$7:$O$446,IF(ISBLANK($F250),"*",$F250)))</f>
        <v>0</v>
      </c>
      <c r="Y250" s="111">
        <f ca="1">IF($C$2&amp;$D$2="当月MW","-",SUMIFS(INDIRECT($B$2&amp;$C$2&amp;$D$2),INDIRECT(Y$5),Y$6,サマリ_メンバ!$R$7:$R$446,$E250,サマリ_メンバ!$O$7:$O$446,IF(ISBLANK($F250),"*",$F250)))</f>
        <v>0</v>
      </c>
      <c r="Z250" s="111">
        <f ca="1">IF($C$2&amp;$D$2="当月MW","-",SUMIFS(INDIRECT($B$2&amp;$C$2&amp;$D$2),INDIRECT(Z$5),Z$6,サマリ_メンバ!$R$7:$R$446,$E250,サマリ_メンバ!$O$7:$O$446,IF(ISBLANK($F250),"*",$F250)))</f>
        <v>0</v>
      </c>
      <c r="AA250" s="111">
        <f ca="1">IF($C$2&amp;$D$2="当月MW","-",SUMIFS(INDIRECT($B$2&amp;$C$2&amp;$D$2),INDIRECT(AA$5),AA$6,サマリ_メンバ!$R$7:$R$446,$E250,サマリ_メンバ!$O$7:$O$446,IF(ISBLANK($F250),"*",$F250)))</f>
        <v>0</v>
      </c>
      <c r="AB250" s="116"/>
    </row>
    <row r="251" spans="5:28" outlineLevel="1">
      <c r="E251" s="22" t="s">
        <v>1342</v>
      </c>
      <c r="F251" s="131"/>
      <c r="G251" s="69" t="s">
        <v>299</v>
      </c>
      <c r="H251" s="136">
        <f t="shared" ca="1" si="26"/>
        <v>0</v>
      </c>
      <c r="I251" s="116"/>
      <c r="J251" s="111">
        <f ca="1">IF($C$2&amp;$D$2="当月MW","-",SUMIFS(INDIRECT($B$2&amp;$C$2&amp;$D$2),INDIRECT(J$5),J$6,サマリ_メンバ!$R$7:$R$446,$E251,サマリ_メンバ!$O$7:$O$446,IF(ISBLANK($F251),"*",$F251)))</f>
        <v>0</v>
      </c>
      <c r="K251" s="111">
        <f ca="1">IF($C$2&amp;$D$2="当月MW","-",SUMIFS(INDIRECT($B$2&amp;$C$2&amp;$D$2),INDIRECT(K$5),K$6,サマリ_メンバ!$R$7:$R$446,$E251,サマリ_メンバ!$O$7:$O$446,IF(ISBLANK($F251),"*",$F251)))</f>
        <v>0</v>
      </c>
      <c r="L251" s="111">
        <f ca="1">IF($C$2&amp;$D$2="当月MW","-",SUMIFS(INDIRECT($B$2&amp;$C$2&amp;$D$2),INDIRECT(L$5),L$6,サマリ_メンバ!$R$7:$R$446,$E251,サマリ_メンバ!$O$7:$O$446,IF(ISBLANK($F251),"*",$F251)))</f>
        <v>0</v>
      </c>
      <c r="M251" s="111">
        <f ca="1">IF($C$2&amp;$D$2="当月MW","-",SUMIFS(INDIRECT($B$2&amp;$C$2&amp;$D$2),INDIRECT(M$5),M$6,サマリ_メンバ!$R$7:$R$446,$E251,サマリ_メンバ!$O$7:$O$446,IF(ISBLANK($F251),"*",$F251)))</f>
        <v>0</v>
      </c>
      <c r="N251" s="116"/>
      <c r="O251" s="111">
        <f ca="1">IF($C$2&amp;$D$2="当月MW","-",SUMIFS(INDIRECT($B$2&amp;$C$2&amp;$D$2),INDIRECT(O$5),O$6,サマリ_メンバ!$R$7:$R$446,$E251,サマリ_メンバ!$O$7:$O$446,IF(ISBLANK($F251),"*",$F251)))</f>
        <v>0</v>
      </c>
      <c r="P251" s="111">
        <f ca="1">IF($C$2&amp;$D$2="当月MW","-",SUMIFS(INDIRECT($B$2&amp;$C$2&amp;$D$2),INDIRECT(P$5),P$6,サマリ_メンバ!$R$7:$R$446,$E251,サマリ_メンバ!$O$7:$O$446,IF(ISBLANK($F251),"*",$F251)))</f>
        <v>0</v>
      </c>
      <c r="Q251" s="111">
        <f ca="1">IF($C$2&amp;$D$2="当月MW","-",SUMIFS(INDIRECT($B$2&amp;$C$2&amp;$D$2),INDIRECT(Q$5),Q$6,サマリ_メンバ!$R$7:$R$446,$E251,サマリ_メンバ!$O$7:$O$446,IF(ISBLANK($F251),"*",$F251)))</f>
        <v>0</v>
      </c>
      <c r="R251" s="111">
        <f ca="1">IF($C$2&amp;$D$2="当月MW","-",SUMIFS(INDIRECT($B$2&amp;$C$2&amp;$D$2),INDIRECT(R$5),R$6,サマリ_メンバ!$R$7:$R$446,$E251,サマリ_メンバ!$O$7:$O$446,IF(ISBLANK($F251),"*",$F251)))</f>
        <v>0</v>
      </c>
      <c r="S251" s="111">
        <f ca="1">IF($C$2&amp;$D$2="当月MW","-",SUMIFS(INDIRECT($B$2&amp;$C$2&amp;$D$2),INDIRECT(S$5),S$6,サマリ_メンバ!$R$7:$R$446,$E251,サマリ_メンバ!$O$7:$O$446,IF(ISBLANK($F251),"*",$F251)))</f>
        <v>0</v>
      </c>
      <c r="T251" s="111">
        <f ca="1">IF($C$2&amp;$D$2="当月MW","-",SUMIFS(INDIRECT($B$2&amp;$C$2&amp;$D$2),INDIRECT(T$5),T$6,サマリ_メンバ!$R$7:$R$446,$E251,サマリ_メンバ!$O$7:$O$446,IF(ISBLANK($F251),"*",$F251)))</f>
        <v>0</v>
      </c>
      <c r="U251" s="111">
        <f ca="1">IF($C$2&amp;$D$2="当月MW","-",SUMIFS(INDIRECT($B$2&amp;$C$2&amp;$D$2),INDIRECT(U$5),U$6,サマリ_メンバ!$R$7:$R$446,$E251,サマリ_メンバ!$O$7:$O$446,IF(ISBLANK($F251),"*",$F251)))</f>
        <v>0</v>
      </c>
      <c r="V251" s="111">
        <f ca="1">IF($C$2&amp;$D$2="当月MW","-",SUMIFS(INDIRECT($B$2&amp;$C$2&amp;$D$2),INDIRECT(V$5),V$6,サマリ_メンバ!$R$7:$R$446,$E251,サマリ_メンバ!$O$7:$O$446,IF(ISBLANK($F251),"*",$F251)))</f>
        <v>0</v>
      </c>
      <c r="W251" s="111">
        <f ca="1">IF($C$2&amp;$D$2="当月MW","-",SUMIFS(INDIRECT($B$2&amp;$C$2&amp;$D$2),INDIRECT(W$5),W$6,サマリ_メンバ!$R$7:$R$446,$E251,サマリ_メンバ!$O$7:$O$446,IF(ISBLANK($F251),"*",$F251)))</f>
        <v>0</v>
      </c>
      <c r="X251" s="111">
        <f ca="1">IF($C$2&amp;$D$2="当月MW","-",SUMIFS(INDIRECT($B$2&amp;$C$2&amp;$D$2),INDIRECT(X$5),X$6,サマリ_メンバ!$R$7:$R$446,$E251,サマリ_メンバ!$O$7:$O$446,IF(ISBLANK($F251),"*",$F251)))</f>
        <v>0</v>
      </c>
      <c r="Y251" s="111">
        <f ca="1">IF($C$2&amp;$D$2="当月MW","-",SUMIFS(INDIRECT($B$2&amp;$C$2&amp;$D$2),INDIRECT(Y$5),Y$6,サマリ_メンバ!$R$7:$R$446,$E251,サマリ_メンバ!$O$7:$O$446,IF(ISBLANK($F251),"*",$F251)))</f>
        <v>0</v>
      </c>
      <c r="Z251" s="111">
        <f ca="1">IF($C$2&amp;$D$2="当月MW","-",SUMIFS(INDIRECT($B$2&amp;$C$2&amp;$D$2),INDIRECT(Z$5),Z$6,サマリ_メンバ!$R$7:$R$446,$E251,サマリ_メンバ!$O$7:$O$446,IF(ISBLANK($F251),"*",$F251)))</f>
        <v>0</v>
      </c>
      <c r="AA251" s="111">
        <f ca="1">IF($C$2&amp;$D$2="当月MW","-",SUMIFS(INDIRECT($B$2&amp;$C$2&amp;$D$2),INDIRECT(AA$5),AA$6,サマリ_メンバ!$R$7:$R$446,$E251,サマリ_メンバ!$O$7:$O$446,IF(ISBLANK($F251),"*",$F251)))</f>
        <v>0</v>
      </c>
      <c r="AB251" s="116"/>
    </row>
    <row r="252" spans="5:28" outlineLevel="1">
      <c r="E252" s="22" t="s">
        <v>1343</v>
      </c>
      <c r="F252" s="131"/>
      <c r="G252" s="69" t="s">
        <v>299</v>
      </c>
      <c r="H252" s="136">
        <f t="shared" ca="1" si="26"/>
        <v>0</v>
      </c>
      <c r="I252" s="116"/>
      <c r="J252" s="111">
        <f ca="1">IF($C$2&amp;$D$2="当月MW","-",SUMIFS(INDIRECT($B$2&amp;$C$2&amp;$D$2),INDIRECT(J$5),J$6,サマリ_メンバ!$R$7:$R$446,$E252,サマリ_メンバ!$O$7:$O$446,IF(ISBLANK($F252),"*",$F252)))</f>
        <v>0</v>
      </c>
      <c r="K252" s="111">
        <f ca="1">IF($C$2&amp;$D$2="当月MW","-",SUMIFS(INDIRECT($B$2&amp;$C$2&amp;$D$2),INDIRECT(K$5),K$6,サマリ_メンバ!$R$7:$R$446,$E252,サマリ_メンバ!$O$7:$O$446,IF(ISBLANK($F252),"*",$F252)))</f>
        <v>0</v>
      </c>
      <c r="L252" s="111">
        <f ca="1">IF($C$2&amp;$D$2="当月MW","-",SUMIFS(INDIRECT($B$2&amp;$C$2&amp;$D$2),INDIRECT(L$5),L$6,サマリ_メンバ!$R$7:$R$446,$E252,サマリ_メンバ!$O$7:$O$446,IF(ISBLANK($F252),"*",$F252)))</f>
        <v>0</v>
      </c>
      <c r="M252" s="111">
        <f ca="1">IF($C$2&amp;$D$2="当月MW","-",SUMIFS(INDIRECT($B$2&amp;$C$2&amp;$D$2),INDIRECT(M$5),M$6,サマリ_メンバ!$R$7:$R$446,$E252,サマリ_メンバ!$O$7:$O$446,IF(ISBLANK($F252),"*",$F252)))</f>
        <v>0</v>
      </c>
      <c r="N252" s="116"/>
      <c r="O252" s="111">
        <f ca="1">IF($C$2&amp;$D$2="当月MW","-",SUMIFS(INDIRECT($B$2&amp;$C$2&amp;$D$2),INDIRECT(O$5),O$6,サマリ_メンバ!$R$7:$R$446,$E252,サマリ_メンバ!$O$7:$O$446,IF(ISBLANK($F252),"*",$F252)))</f>
        <v>0</v>
      </c>
      <c r="P252" s="111">
        <f ca="1">IF($C$2&amp;$D$2="当月MW","-",SUMIFS(INDIRECT($B$2&amp;$C$2&amp;$D$2),INDIRECT(P$5),P$6,サマリ_メンバ!$R$7:$R$446,$E252,サマリ_メンバ!$O$7:$O$446,IF(ISBLANK($F252),"*",$F252)))</f>
        <v>0</v>
      </c>
      <c r="Q252" s="111">
        <f ca="1">IF($C$2&amp;$D$2="当月MW","-",SUMIFS(INDIRECT($B$2&amp;$C$2&amp;$D$2),INDIRECT(Q$5),Q$6,サマリ_メンバ!$R$7:$R$446,$E252,サマリ_メンバ!$O$7:$O$446,IF(ISBLANK($F252),"*",$F252)))</f>
        <v>0</v>
      </c>
      <c r="R252" s="111">
        <f ca="1">IF($C$2&amp;$D$2="当月MW","-",SUMIFS(INDIRECT($B$2&amp;$C$2&amp;$D$2),INDIRECT(R$5),R$6,サマリ_メンバ!$R$7:$R$446,$E252,サマリ_メンバ!$O$7:$O$446,IF(ISBLANK($F252),"*",$F252)))</f>
        <v>0</v>
      </c>
      <c r="S252" s="111">
        <f ca="1">IF($C$2&amp;$D$2="当月MW","-",SUMIFS(INDIRECT($B$2&amp;$C$2&amp;$D$2),INDIRECT(S$5),S$6,サマリ_メンバ!$R$7:$R$446,$E252,サマリ_メンバ!$O$7:$O$446,IF(ISBLANK($F252),"*",$F252)))</f>
        <v>0</v>
      </c>
      <c r="T252" s="111">
        <f ca="1">IF($C$2&amp;$D$2="当月MW","-",SUMIFS(INDIRECT($B$2&amp;$C$2&amp;$D$2),INDIRECT(T$5),T$6,サマリ_メンバ!$R$7:$R$446,$E252,サマリ_メンバ!$O$7:$O$446,IF(ISBLANK($F252),"*",$F252)))</f>
        <v>0</v>
      </c>
      <c r="U252" s="111">
        <f ca="1">IF($C$2&amp;$D$2="当月MW","-",SUMIFS(INDIRECT($B$2&amp;$C$2&amp;$D$2),INDIRECT(U$5),U$6,サマリ_メンバ!$R$7:$R$446,$E252,サマリ_メンバ!$O$7:$O$446,IF(ISBLANK($F252),"*",$F252)))</f>
        <v>0</v>
      </c>
      <c r="V252" s="111">
        <f ca="1">IF($C$2&amp;$D$2="当月MW","-",SUMIFS(INDIRECT($B$2&amp;$C$2&amp;$D$2),INDIRECT(V$5),V$6,サマリ_メンバ!$R$7:$R$446,$E252,サマリ_メンバ!$O$7:$O$446,IF(ISBLANK($F252),"*",$F252)))</f>
        <v>0</v>
      </c>
      <c r="W252" s="111">
        <f ca="1">IF($C$2&amp;$D$2="当月MW","-",SUMIFS(INDIRECT($B$2&amp;$C$2&amp;$D$2),INDIRECT(W$5),W$6,サマリ_メンバ!$R$7:$R$446,$E252,サマリ_メンバ!$O$7:$O$446,IF(ISBLANK($F252),"*",$F252)))</f>
        <v>0</v>
      </c>
      <c r="X252" s="111">
        <f ca="1">IF($C$2&amp;$D$2="当月MW","-",SUMIFS(INDIRECT($B$2&amp;$C$2&amp;$D$2),INDIRECT(X$5),X$6,サマリ_メンバ!$R$7:$R$446,$E252,サマリ_メンバ!$O$7:$O$446,IF(ISBLANK($F252),"*",$F252)))</f>
        <v>0</v>
      </c>
      <c r="Y252" s="111">
        <f ca="1">IF($C$2&amp;$D$2="当月MW","-",SUMIFS(INDIRECT($B$2&amp;$C$2&amp;$D$2),INDIRECT(Y$5),Y$6,サマリ_メンバ!$R$7:$R$446,$E252,サマリ_メンバ!$O$7:$O$446,IF(ISBLANK($F252),"*",$F252)))</f>
        <v>0</v>
      </c>
      <c r="Z252" s="111">
        <f ca="1">IF($C$2&amp;$D$2="当月MW","-",SUMIFS(INDIRECT($B$2&amp;$C$2&amp;$D$2),INDIRECT(Z$5),Z$6,サマリ_メンバ!$R$7:$R$446,$E252,サマリ_メンバ!$O$7:$O$446,IF(ISBLANK($F252),"*",$F252)))</f>
        <v>0</v>
      </c>
      <c r="AA252" s="111">
        <f ca="1">IF($C$2&amp;$D$2="当月MW","-",SUMIFS(INDIRECT($B$2&amp;$C$2&amp;$D$2),INDIRECT(AA$5),AA$6,サマリ_メンバ!$R$7:$R$446,$E252,サマリ_メンバ!$O$7:$O$446,IF(ISBLANK($F252),"*",$F252)))</f>
        <v>0</v>
      </c>
      <c r="AB252" s="116"/>
    </row>
    <row r="253" spans="5:28" outlineLevel="1">
      <c r="E253" s="22" t="s">
        <v>1344</v>
      </c>
      <c r="F253" s="131"/>
      <c r="G253" s="69" t="s">
        <v>299</v>
      </c>
      <c r="H253" s="136">
        <f t="shared" ca="1" si="26"/>
        <v>0</v>
      </c>
      <c r="I253" s="116"/>
      <c r="J253" s="111">
        <f ca="1">IF($C$2&amp;$D$2="当月MW","-",SUMIFS(INDIRECT($B$2&amp;$C$2&amp;$D$2),INDIRECT(J$5),J$6,サマリ_メンバ!$R$7:$R$446,$E253,サマリ_メンバ!$O$7:$O$446,IF(ISBLANK($F253),"*",$F253)))</f>
        <v>0</v>
      </c>
      <c r="K253" s="111">
        <f ca="1">IF($C$2&amp;$D$2="当月MW","-",SUMIFS(INDIRECT($B$2&amp;$C$2&amp;$D$2),INDIRECT(K$5),K$6,サマリ_メンバ!$R$7:$R$446,$E253,サマリ_メンバ!$O$7:$O$446,IF(ISBLANK($F253),"*",$F253)))</f>
        <v>0</v>
      </c>
      <c r="L253" s="111">
        <f ca="1">IF($C$2&amp;$D$2="当月MW","-",SUMIFS(INDIRECT($B$2&amp;$C$2&amp;$D$2),INDIRECT(L$5),L$6,サマリ_メンバ!$R$7:$R$446,$E253,サマリ_メンバ!$O$7:$O$446,IF(ISBLANK($F253),"*",$F253)))</f>
        <v>0</v>
      </c>
      <c r="M253" s="111">
        <f ca="1">IF($C$2&amp;$D$2="当月MW","-",SUMIFS(INDIRECT($B$2&amp;$C$2&amp;$D$2),INDIRECT(M$5),M$6,サマリ_メンバ!$R$7:$R$446,$E253,サマリ_メンバ!$O$7:$O$446,IF(ISBLANK($F253),"*",$F253)))</f>
        <v>0</v>
      </c>
      <c r="N253" s="116"/>
      <c r="O253" s="111">
        <f ca="1">IF($C$2&amp;$D$2="当月MW","-",SUMIFS(INDIRECT($B$2&amp;$C$2&amp;$D$2),INDIRECT(O$5),O$6,サマリ_メンバ!$R$7:$R$446,$E253,サマリ_メンバ!$O$7:$O$446,IF(ISBLANK($F253),"*",$F253)))</f>
        <v>0</v>
      </c>
      <c r="P253" s="111">
        <f ca="1">IF($C$2&amp;$D$2="当月MW","-",SUMIFS(INDIRECT($B$2&amp;$C$2&amp;$D$2),INDIRECT(P$5),P$6,サマリ_メンバ!$R$7:$R$446,$E253,サマリ_メンバ!$O$7:$O$446,IF(ISBLANK($F253),"*",$F253)))</f>
        <v>0</v>
      </c>
      <c r="Q253" s="111">
        <f ca="1">IF($C$2&amp;$D$2="当月MW","-",SUMIFS(INDIRECT($B$2&amp;$C$2&amp;$D$2),INDIRECT(Q$5),Q$6,サマリ_メンバ!$R$7:$R$446,$E253,サマリ_メンバ!$O$7:$O$446,IF(ISBLANK($F253),"*",$F253)))</f>
        <v>0</v>
      </c>
      <c r="R253" s="111">
        <f ca="1">IF($C$2&amp;$D$2="当月MW","-",SUMIFS(INDIRECT($B$2&amp;$C$2&amp;$D$2),INDIRECT(R$5),R$6,サマリ_メンバ!$R$7:$R$446,$E253,サマリ_メンバ!$O$7:$O$446,IF(ISBLANK($F253),"*",$F253)))</f>
        <v>0</v>
      </c>
      <c r="S253" s="111">
        <f ca="1">IF($C$2&amp;$D$2="当月MW","-",SUMIFS(INDIRECT($B$2&amp;$C$2&amp;$D$2),INDIRECT(S$5),S$6,サマリ_メンバ!$R$7:$R$446,$E253,サマリ_メンバ!$O$7:$O$446,IF(ISBLANK($F253),"*",$F253)))</f>
        <v>0</v>
      </c>
      <c r="T253" s="111">
        <f ca="1">IF($C$2&amp;$D$2="当月MW","-",SUMIFS(INDIRECT($B$2&amp;$C$2&amp;$D$2),INDIRECT(T$5),T$6,サマリ_メンバ!$R$7:$R$446,$E253,サマリ_メンバ!$O$7:$O$446,IF(ISBLANK($F253),"*",$F253)))</f>
        <v>0</v>
      </c>
      <c r="U253" s="111">
        <f ca="1">IF($C$2&amp;$D$2="当月MW","-",SUMIFS(INDIRECT($B$2&amp;$C$2&amp;$D$2),INDIRECT(U$5),U$6,サマリ_メンバ!$R$7:$R$446,$E253,サマリ_メンバ!$O$7:$O$446,IF(ISBLANK($F253),"*",$F253)))</f>
        <v>0</v>
      </c>
      <c r="V253" s="111">
        <f ca="1">IF($C$2&amp;$D$2="当月MW","-",SUMIFS(INDIRECT($B$2&amp;$C$2&amp;$D$2),INDIRECT(V$5),V$6,サマリ_メンバ!$R$7:$R$446,$E253,サマリ_メンバ!$O$7:$O$446,IF(ISBLANK($F253),"*",$F253)))</f>
        <v>0</v>
      </c>
      <c r="W253" s="111">
        <f ca="1">IF($C$2&amp;$D$2="当月MW","-",SUMIFS(INDIRECT($B$2&amp;$C$2&amp;$D$2),INDIRECT(W$5),W$6,サマリ_メンバ!$R$7:$R$446,$E253,サマリ_メンバ!$O$7:$O$446,IF(ISBLANK($F253),"*",$F253)))</f>
        <v>0</v>
      </c>
      <c r="X253" s="111">
        <f ca="1">IF($C$2&amp;$D$2="当月MW","-",SUMIFS(INDIRECT($B$2&amp;$C$2&amp;$D$2),INDIRECT(X$5),X$6,サマリ_メンバ!$R$7:$R$446,$E253,サマリ_メンバ!$O$7:$O$446,IF(ISBLANK($F253),"*",$F253)))</f>
        <v>0</v>
      </c>
      <c r="Y253" s="111">
        <f ca="1">IF($C$2&amp;$D$2="当月MW","-",SUMIFS(INDIRECT($B$2&amp;$C$2&amp;$D$2),INDIRECT(Y$5),Y$6,サマリ_メンバ!$R$7:$R$446,$E253,サマリ_メンバ!$O$7:$O$446,IF(ISBLANK($F253),"*",$F253)))</f>
        <v>0</v>
      </c>
      <c r="Z253" s="111">
        <f ca="1">IF($C$2&amp;$D$2="当月MW","-",SUMIFS(INDIRECT($B$2&amp;$C$2&amp;$D$2),INDIRECT(Z$5),Z$6,サマリ_メンバ!$R$7:$R$446,$E253,サマリ_メンバ!$O$7:$O$446,IF(ISBLANK($F253),"*",$F253)))</f>
        <v>0</v>
      </c>
      <c r="AA253" s="111">
        <f ca="1">IF($C$2&amp;$D$2="当月MW","-",SUMIFS(INDIRECT($B$2&amp;$C$2&amp;$D$2),INDIRECT(AA$5),AA$6,サマリ_メンバ!$R$7:$R$446,$E253,サマリ_メンバ!$O$7:$O$446,IF(ISBLANK($F253),"*",$F253)))</f>
        <v>0</v>
      </c>
      <c r="AB253" s="116"/>
    </row>
    <row r="254" spans="5:28" outlineLevel="1">
      <c r="E254" s="22" t="s">
        <v>1345</v>
      </c>
      <c r="F254" s="131"/>
      <c r="G254" s="69" t="s">
        <v>299</v>
      </c>
      <c r="H254" s="136">
        <f t="shared" ca="1" si="26"/>
        <v>0</v>
      </c>
      <c r="I254" s="116"/>
      <c r="J254" s="111">
        <f ca="1">IF($C$2&amp;$D$2="当月MW","-",SUMIFS(INDIRECT($B$2&amp;$C$2&amp;$D$2),INDIRECT(J$5),J$6,サマリ_メンバ!$R$7:$R$446,$E254,サマリ_メンバ!$O$7:$O$446,IF(ISBLANK($F254),"*",$F254)))</f>
        <v>0</v>
      </c>
      <c r="K254" s="111">
        <f ca="1">IF($C$2&amp;$D$2="当月MW","-",SUMIFS(INDIRECT($B$2&amp;$C$2&amp;$D$2),INDIRECT(K$5),K$6,サマリ_メンバ!$R$7:$R$446,$E254,サマリ_メンバ!$O$7:$O$446,IF(ISBLANK($F254),"*",$F254)))</f>
        <v>0</v>
      </c>
      <c r="L254" s="111">
        <f ca="1">IF($C$2&amp;$D$2="当月MW","-",SUMIFS(INDIRECT($B$2&amp;$C$2&amp;$D$2),INDIRECT(L$5),L$6,サマリ_メンバ!$R$7:$R$446,$E254,サマリ_メンバ!$O$7:$O$446,IF(ISBLANK($F254),"*",$F254)))</f>
        <v>0</v>
      </c>
      <c r="M254" s="111">
        <f ca="1">IF($C$2&amp;$D$2="当月MW","-",SUMIFS(INDIRECT($B$2&amp;$C$2&amp;$D$2),INDIRECT(M$5),M$6,サマリ_メンバ!$R$7:$R$446,$E254,サマリ_メンバ!$O$7:$O$446,IF(ISBLANK($F254),"*",$F254)))</f>
        <v>0</v>
      </c>
      <c r="N254" s="116"/>
      <c r="O254" s="111">
        <f ca="1">IF($C$2&amp;$D$2="当月MW","-",SUMIFS(INDIRECT($B$2&amp;$C$2&amp;$D$2),INDIRECT(O$5),O$6,サマリ_メンバ!$R$7:$R$446,$E254,サマリ_メンバ!$O$7:$O$446,IF(ISBLANK($F254),"*",$F254)))</f>
        <v>0</v>
      </c>
      <c r="P254" s="111">
        <f ca="1">IF($C$2&amp;$D$2="当月MW","-",SUMIFS(INDIRECT($B$2&amp;$C$2&amp;$D$2),INDIRECT(P$5),P$6,サマリ_メンバ!$R$7:$R$446,$E254,サマリ_メンバ!$O$7:$O$446,IF(ISBLANK($F254),"*",$F254)))</f>
        <v>0</v>
      </c>
      <c r="Q254" s="111">
        <f ca="1">IF($C$2&amp;$D$2="当月MW","-",SUMIFS(INDIRECT($B$2&amp;$C$2&amp;$D$2),INDIRECT(Q$5),Q$6,サマリ_メンバ!$R$7:$R$446,$E254,サマリ_メンバ!$O$7:$O$446,IF(ISBLANK($F254),"*",$F254)))</f>
        <v>0</v>
      </c>
      <c r="R254" s="111">
        <f ca="1">IF($C$2&amp;$D$2="当月MW","-",SUMIFS(INDIRECT($B$2&amp;$C$2&amp;$D$2),INDIRECT(R$5),R$6,サマリ_メンバ!$R$7:$R$446,$E254,サマリ_メンバ!$O$7:$O$446,IF(ISBLANK($F254),"*",$F254)))</f>
        <v>0</v>
      </c>
      <c r="S254" s="111">
        <f ca="1">IF($C$2&amp;$D$2="当月MW","-",SUMIFS(INDIRECT($B$2&amp;$C$2&amp;$D$2),INDIRECT(S$5),S$6,サマリ_メンバ!$R$7:$R$446,$E254,サマリ_メンバ!$O$7:$O$446,IF(ISBLANK($F254),"*",$F254)))</f>
        <v>0</v>
      </c>
      <c r="T254" s="111">
        <f ca="1">IF($C$2&amp;$D$2="当月MW","-",SUMIFS(INDIRECT($B$2&amp;$C$2&amp;$D$2),INDIRECT(T$5),T$6,サマリ_メンバ!$R$7:$R$446,$E254,サマリ_メンバ!$O$7:$O$446,IF(ISBLANK($F254),"*",$F254)))</f>
        <v>0</v>
      </c>
      <c r="U254" s="111">
        <f ca="1">IF($C$2&amp;$D$2="当月MW","-",SUMIFS(INDIRECT($B$2&amp;$C$2&amp;$D$2),INDIRECT(U$5),U$6,サマリ_メンバ!$R$7:$R$446,$E254,サマリ_メンバ!$O$7:$O$446,IF(ISBLANK($F254),"*",$F254)))</f>
        <v>0</v>
      </c>
      <c r="V254" s="111">
        <f ca="1">IF($C$2&amp;$D$2="当月MW","-",SUMIFS(INDIRECT($B$2&amp;$C$2&amp;$D$2),INDIRECT(V$5),V$6,サマリ_メンバ!$R$7:$R$446,$E254,サマリ_メンバ!$O$7:$O$446,IF(ISBLANK($F254),"*",$F254)))</f>
        <v>0</v>
      </c>
      <c r="W254" s="111">
        <f ca="1">IF($C$2&amp;$D$2="当月MW","-",SUMIFS(INDIRECT($B$2&amp;$C$2&amp;$D$2),INDIRECT(W$5),W$6,サマリ_メンバ!$R$7:$R$446,$E254,サマリ_メンバ!$O$7:$O$446,IF(ISBLANK($F254),"*",$F254)))</f>
        <v>0</v>
      </c>
      <c r="X254" s="111">
        <f ca="1">IF($C$2&amp;$D$2="当月MW","-",SUMIFS(INDIRECT($B$2&amp;$C$2&amp;$D$2),INDIRECT(X$5),X$6,サマリ_メンバ!$R$7:$R$446,$E254,サマリ_メンバ!$O$7:$O$446,IF(ISBLANK($F254),"*",$F254)))</f>
        <v>0</v>
      </c>
      <c r="Y254" s="111">
        <f ca="1">IF($C$2&amp;$D$2="当月MW","-",SUMIFS(INDIRECT($B$2&amp;$C$2&amp;$D$2),INDIRECT(Y$5),Y$6,サマリ_メンバ!$R$7:$R$446,$E254,サマリ_メンバ!$O$7:$O$446,IF(ISBLANK($F254),"*",$F254)))</f>
        <v>0</v>
      </c>
      <c r="Z254" s="111">
        <f ca="1">IF($C$2&amp;$D$2="当月MW","-",SUMIFS(INDIRECT($B$2&amp;$C$2&amp;$D$2),INDIRECT(Z$5),Z$6,サマリ_メンバ!$R$7:$R$446,$E254,サマリ_メンバ!$O$7:$O$446,IF(ISBLANK($F254),"*",$F254)))</f>
        <v>0</v>
      </c>
      <c r="AA254" s="111">
        <f ca="1">IF($C$2&amp;$D$2="当月MW","-",SUMIFS(INDIRECT($B$2&amp;$C$2&amp;$D$2),INDIRECT(AA$5),AA$6,サマリ_メンバ!$R$7:$R$446,$E254,サマリ_メンバ!$O$7:$O$446,IF(ISBLANK($F254),"*",$F254)))</f>
        <v>0</v>
      </c>
      <c r="AB254" s="116"/>
    </row>
    <row r="255" spans="5:28" outlineLevel="1">
      <c r="E255" s="22" t="s">
        <v>1346</v>
      </c>
      <c r="F255" s="131"/>
      <c r="G255" s="69" t="s">
        <v>299</v>
      </c>
      <c r="H255" s="136">
        <f t="shared" ca="1" si="26"/>
        <v>0</v>
      </c>
      <c r="I255" s="116"/>
      <c r="J255" s="111">
        <f ca="1">IF($C$2&amp;$D$2="当月MW","-",SUMIFS(INDIRECT($B$2&amp;$C$2&amp;$D$2),INDIRECT(J$5),J$6,サマリ_メンバ!$R$7:$R$446,$E255,サマリ_メンバ!$O$7:$O$446,IF(ISBLANK($F255),"*",$F255)))</f>
        <v>0</v>
      </c>
      <c r="K255" s="111">
        <f ca="1">IF($C$2&amp;$D$2="当月MW","-",SUMIFS(INDIRECT($B$2&amp;$C$2&amp;$D$2),INDIRECT(K$5),K$6,サマリ_メンバ!$R$7:$R$446,$E255,サマリ_メンバ!$O$7:$O$446,IF(ISBLANK($F255),"*",$F255)))</f>
        <v>0</v>
      </c>
      <c r="L255" s="111">
        <f ca="1">IF($C$2&amp;$D$2="当月MW","-",SUMIFS(INDIRECT($B$2&amp;$C$2&amp;$D$2),INDIRECT(L$5),L$6,サマリ_メンバ!$R$7:$R$446,$E255,サマリ_メンバ!$O$7:$O$446,IF(ISBLANK($F255),"*",$F255)))</f>
        <v>0</v>
      </c>
      <c r="M255" s="111">
        <f ca="1">IF($C$2&amp;$D$2="当月MW","-",SUMIFS(INDIRECT($B$2&amp;$C$2&amp;$D$2),INDIRECT(M$5),M$6,サマリ_メンバ!$R$7:$R$446,$E255,サマリ_メンバ!$O$7:$O$446,IF(ISBLANK($F255),"*",$F255)))</f>
        <v>0</v>
      </c>
      <c r="N255" s="116"/>
      <c r="O255" s="111">
        <f ca="1">IF($C$2&amp;$D$2="当月MW","-",SUMIFS(INDIRECT($B$2&amp;$C$2&amp;$D$2),INDIRECT(O$5),O$6,サマリ_メンバ!$R$7:$R$446,$E255,サマリ_メンバ!$O$7:$O$446,IF(ISBLANK($F255),"*",$F255)))</f>
        <v>0</v>
      </c>
      <c r="P255" s="111">
        <f ca="1">IF($C$2&amp;$D$2="当月MW","-",SUMIFS(INDIRECT($B$2&amp;$C$2&amp;$D$2),INDIRECT(P$5),P$6,サマリ_メンバ!$R$7:$R$446,$E255,サマリ_メンバ!$O$7:$O$446,IF(ISBLANK($F255),"*",$F255)))</f>
        <v>0</v>
      </c>
      <c r="Q255" s="111">
        <f ca="1">IF($C$2&amp;$D$2="当月MW","-",SUMIFS(INDIRECT($B$2&amp;$C$2&amp;$D$2),INDIRECT(Q$5),Q$6,サマリ_メンバ!$R$7:$R$446,$E255,サマリ_メンバ!$O$7:$O$446,IF(ISBLANK($F255),"*",$F255)))</f>
        <v>0</v>
      </c>
      <c r="R255" s="111">
        <f ca="1">IF($C$2&amp;$D$2="当月MW","-",SUMIFS(INDIRECT($B$2&amp;$C$2&amp;$D$2),INDIRECT(R$5),R$6,サマリ_メンバ!$R$7:$R$446,$E255,サマリ_メンバ!$O$7:$O$446,IF(ISBLANK($F255),"*",$F255)))</f>
        <v>0</v>
      </c>
      <c r="S255" s="111">
        <f ca="1">IF($C$2&amp;$D$2="当月MW","-",SUMIFS(INDIRECT($B$2&amp;$C$2&amp;$D$2),INDIRECT(S$5),S$6,サマリ_メンバ!$R$7:$R$446,$E255,サマリ_メンバ!$O$7:$O$446,IF(ISBLANK($F255),"*",$F255)))</f>
        <v>0</v>
      </c>
      <c r="T255" s="111">
        <f ca="1">IF($C$2&amp;$D$2="当月MW","-",SUMIFS(INDIRECT($B$2&amp;$C$2&amp;$D$2),INDIRECT(T$5),T$6,サマリ_メンバ!$R$7:$R$446,$E255,サマリ_メンバ!$O$7:$O$446,IF(ISBLANK($F255),"*",$F255)))</f>
        <v>0</v>
      </c>
      <c r="U255" s="111">
        <f ca="1">IF($C$2&amp;$D$2="当月MW","-",SUMIFS(INDIRECT($B$2&amp;$C$2&amp;$D$2),INDIRECT(U$5),U$6,サマリ_メンバ!$R$7:$R$446,$E255,サマリ_メンバ!$O$7:$O$446,IF(ISBLANK($F255),"*",$F255)))</f>
        <v>0</v>
      </c>
      <c r="V255" s="111">
        <f ca="1">IF($C$2&amp;$D$2="当月MW","-",SUMIFS(INDIRECT($B$2&amp;$C$2&amp;$D$2),INDIRECT(V$5),V$6,サマリ_メンバ!$R$7:$R$446,$E255,サマリ_メンバ!$O$7:$O$446,IF(ISBLANK($F255),"*",$F255)))</f>
        <v>0</v>
      </c>
      <c r="W255" s="111">
        <f ca="1">IF($C$2&amp;$D$2="当月MW","-",SUMIFS(INDIRECT($B$2&amp;$C$2&amp;$D$2),INDIRECT(W$5),W$6,サマリ_メンバ!$R$7:$R$446,$E255,サマリ_メンバ!$O$7:$O$446,IF(ISBLANK($F255),"*",$F255)))</f>
        <v>0</v>
      </c>
      <c r="X255" s="111">
        <f ca="1">IF($C$2&amp;$D$2="当月MW","-",SUMIFS(INDIRECT($B$2&amp;$C$2&amp;$D$2),INDIRECT(X$5),X$6,サマリ_メンバ!$R$7:$R$446,$E255,サマリ_メンバ!$O$7:$O$446,IF(ISBLANK($F255),"*",$F255)))</f>
        <v>0</v>
      </c>
      <c r="Y255" s="111">
        <f ca="1">IF($C$2&amp;$D$2="当月MW","-",SUMIFS(INDIRECT($B$2&amp;$C$2&amp;$D$2),INDIRECT(Y$5),Y$6,サマリ_メンバ!$R$7:$R$446,$E255,サマリ_メンバ!$O$7:$O$446,IF(ISBLANK($F255),"*",$F255)))</f>
        <v>0</v>
      </c>
      <c r="Z255" s="111">
        <f ca="1">IF($C$2&amp;$D$2="当月MW","-",SUMIFS(INDIRECT($B$2&amp;$C$2&amp;$D$2),INDIRECT(Z$5),Z$6,サマリ_メンバ!$R$7:$R$446,$E255,サマリ_メンバ!$O$7:$O$446,IF(ISBLANK($F255),"*",$F255)))</f>
        <v>0</v>
      </c>
      <c r="AA255" s="111">
        <f ca="1">IF($C$2&amp;$D$2="当月MW","-",SUMIFS(INDIRECT($B$2&amp;$C$2&amp;$D$2),INDIRECT(AA$5),AA$6,サマリ_メンバ!$R$7:$R$446,$E255,サマリ_メンバ!$O$7:$O$446,IF(ISBLANK($F255),"*",$F255)))</f>
        <v>0</v>
      </c>
      <c r="AB255" s="116"/>
    </row>
    <row r="256" spans="5:28" outlineLevel="1">
      <c r="E256" s="22" t="s">
        <v>1347</v>
      </c>
      <c r="F256" s="131"/>
      <c r="G256" s="69" t="s">
        <v>299</v>
      </c>
      <c r="H256" s="136">
        <f t="shared" ca="1" si="26"/>
        <v>0</v>
      </c>
      <c r="I256" s="116"/>
      <c r="J256" s="111">
        <f ca="1">IF($C$2&amp;$D$2="当月MW","-",SUMIFS(INDIRECT($B$2&amp;$C$2&amp;$D$2),INDIRECT(J$5),J$6,サマリ_メンバ!$R$7:$R$446,$E256,サマリ_メンバ!$O$7:$O$446,IF(ISBLANK($F256),"*",$F256)))</f>
        <v>0</v>
      </c>
      <c r="K256" s="111">
        <f ca="1">IF($C$2&amp;$D$2="当月MW","-",SUMIFS(INDIRECT($B$2&amp;$C$2&amp;$D$2),INDIRECT(K$5),K$6,サマリ_メンバ!$R$7:$R$446,$E256,サマリ_メンバ!$O$7:$O$446,IF(ISBLANK($F256),"*",$F256)))</f>
        <v>0</v>
      </c>
      <c r="L256" s="111">
        <f ca="1">IF($C$2&amp;$D$2="当月MW","-",SUMIFS(INDIRECT($B$2&amp;$C$2&amp;$D$2),INDIRECT(L$5),L$6,サマリ_メンバ!$R$7:$R$446,$E256,サマリ_メンバ!$O$7:$O$446,IF(ISBLANK($F256),"*",$F256)))</f>
        <v>0</v>
      </c>
      <c r="M256" s="111">
        <f ca="1">IF($C$2&amp;$D$2="当月MW","-",SUMIFS(INDIRECT($B$2&amp;$C$2&amp;$D$2),INDIRECT(M$5),M$6,サマリ_メンバ!$R$7:$R$446,$E256,サマリ_メンバ!$O$7:$O$446,IF(ISBLANK($F256),"*",$F256)))</f>
        <v>0</v>
      </c>
      <c r="N256" s="116"/>
      <c r="O256" s="111">
        <f ca="1">IF($C$2&amp;$D$2="当月MW","-",SUMIFS(INDIRECT($B$2&amp;$C$2&amp;$D$2),INDIRECT(O$5),O$6,サマリ_メンバ!$R$7:$R$446,$E256,サマリ_メンバ!$O$7:$O$446,IF(ISBLANK($F256),"*",$F256)))</f>
        <v>0</v>
      </c>
      <c r="P256" s="111">
        <f ca="1">IF($C$2&amp;$D$2="当月MW","-",SUMIFS(INDIRECT($B$2&amp;$C$2&amp;$D$2),INDIRECT(P$5),P$6,サマリ_メンバ!$R$7:$R$446,$E256,サマリ_メンバ!$O$7:$O$446,IF(ISBLANK($F256),"*",$F256)))</f>
        <v>0</v>
      </c>
      <c r="Q256" s="111">
        <f ca="1">IF($C$2&amp;$D$2="当月MW","-",SUMIFS(INDIRECT($B$2&amp;$C$2&amp;$D$2),INDIRECT(Q$5),Q$6,サマリ_メンバ!$R$7:$R$446,$E256,サマリ_メンバ!$O$7:$O$446,IF(ISBLANK($F256),"*",$F256)))</f>
        <v>0</v>
      </c>
      <c r="R256" s="111">
        <f ca="1">IF($C$2&amp;$D$2="当月MW","-",SUMIFS(INDIRECT($B$2&amp;$C$2&amp;$D$2),INDIRECT(R$5),R$6,サマリ_メンバ!$R$7:$R$446,$E256,サマリ_メンバ!$O$7:$O$446,IF(ISBLANK($F256),"*",$F256)))</f>
        <v>0</v>
      </c>
      <c r="S256" s="111">
        <f ca="1">IF($C$2&amp;$D$2="当月MW","-",SUMIFS(INDIRECT($B$2&amp;$C$2&amp;$D$2),INDIRECT(S$5),S$6,サマリ_メンバ!$R$7:$R$446,$E256,サマリ_メンバ!$O$7:$O$446,IF(ISBLANK($F256),"*",$F256)))</f>
        <v>0</v>
      </c>
      <c r="T256" s="111">
        <f ca="1">IF($C$2&amp;$D$2="当月MW","-",SUMIFS(INDIRECT($B$2&amp;$C$2&amp;$D$2),INDIRECT(T$5),T$6,サマリ_メンバ!$R$7:$R$446,$E256,サマリ_メンバ!$O$7:$O$446,IF(ISBLANK($F256),"*",$F256)))</f>
        <v>0</v>
      </c>
      <c r="U256" s="111">
        <f ca="1">IF($C$2&amp;$D$2="当月MW","-",SUMIFS(INDIRECT($B$2&amp;$C$2&amp;$D$2),INDIRECT(U$5),U$6,サマリ_メンバ!$R$7:$R$446,$E256,サマリ_メンバ!$O$7:$O$446,IF(ISBLANK($F256),"*",$F256)))</f>
        <v>0</v>
      </c>
      <c r="V256" s="111">
        <f ca="1">IF($C$2&amp;$D$2="当月MW","-",SUMIFS(INDIRECT($B$2&amp;$C$2&amp;$D$2),INDIRECT(V$5),V$6,サマリ_メンバ!$R$7:$R$446,$E256,サマリ_メンバ!$O$7:$O$446,IF(ISBLANK($F256),"*",$F256)))</f>
        <v>0</v>
      </c>
      <c r="W256" s="111">
        <f ca="1">IF($C$2&amp;$D$2="当月MW","-",SUMIFS(INDIRECT($B$2&amp;$C$2&amp;$D$2),INDIRECT(W$5),W$6,サマリ_メンバ!$R$7:$R$446,$E256,サマリ_メンバ!$O$7:$O$446,IF(ISBLANK($F256),"*",$F256)))</f>
        <v>0</v>
      </c>
      <c r="X256" s="111">
        <f ca="1">IF($C$2&amp;$D$2="当月MW","-",SUMIFS(INDIRECT($B$2&amp;$C$2&amp;$D$2),INDIRECT(X$5),X$6,サマリ_メンバ!$R$7:$R$446,$E256,サマリ_メンバ!$O$7:$O$446,IF(ISBLANK($F256),"*",$F256)))</f>
        <v>0</v>
      </c>
      <c r="Y256" s="111">
        <f ca="1">IF($C$2&amp;$D$2="当月MW","-",SUMIFS(INDIRECT($B$2&amp;$C$2&amp;$D$2),INDIRECT(Y$5),Y$6,サマリ_メンバ!$R$7:$R$446,$E256,サマリ_メンバ!$O$7:$O$446,IF(ISBLANK($F256),"*",$F256)))</f>
        <v>0</v>
      </c>
      <c r="Z256" s="111">
        <f ca="1">IF($C$2&amp;$D$2="当月MW","-",SUMIFS(INDIRECT($B$2&amp;$C$2&amp;$D$2),INDIRECT(Z$5),Z$6,サマリ_メンバ!$R$7:$R$446,$E256,サマリ_メンバ!$O$7:$O$446,IF(ISBLANK($F256),"*",$F256)))</f>
        <v>0</v>
      </c>
      <c r="AA256" s="111">
        <f ca="1">IF($C$2&amp;$D$2="当月MW","-",SUMIFS(INDIRECT($B$2&amp;$C$2&amp;$D$2),INDIRECT(AA$5),AA$6,サマリ_メンバ!$R$7:$R$446,$E256,サマリ_メンバ!$O$7:$O$446,IF(ISBLANK($F256),"*",$F256)))</f>
        <v>0</v>
      </c>
      <c r="AB256" s="116"/>
    </row>
    <row r="257" spans="5:28" outlineLevel="1">
      <c r="E257" s="22" t="s">
        <v>1348</v>
      </c>
      <c r="F257" s="131"/>
      <c r="G257" s="69" t="s">
        <v>299</v>
      </c>
      <c r="H257" s="136">
        <f t="shared" ca="1" si="26"/>
        <v>0</v>
      </c>
      <c r="I257" s="116"/>
      <c r="J257" s="111">
        <f ca="1">IF($C$2&amp;$D$2="当月MW","-",SUMIFS(INDIRECT($B$2&amp;$C$2&amp;$D$2),INDIRECT(J$5),J$6,サマリ_メンバ!$R$7:$R$446,$E257,サマリ_メンバ!$O$7:$O$446,IF(ISBLANK($F257),"*",$F257)))</f>
        <v>0</v>
      </c>
      <c r="K257" s="111">
        <f ca="1">IF($C$2&amp;$D$2="当月MW","-",SUMIFS(INDIRECT($B$2&amp;$C$2&amp;$D$2),INDIRECT(K$5),K$6,サマリ_メンバ!$R$7:$R$446,$E257,サマリ_メンバ!$O$7:$O$446,IF(ISBLANK($F257),"*",$F257)))</f>
        <v>0</v>
      </c>
      <c r="L257" s="111">
        <f ca="1">IF($C$2&amp;$D$2="当月MW","-",SUMIFS(INDIRECT($B$2&amp;$C$2&amp;$D$2),INDIRECT(L$5),L$6,サマリ_メンバ!$R$7:$R$446,$E257,サマリ_メンバ!$O$7:$O$446,IF(ISBLANK($F257),"*",$F257)))</f>
        <v>0</v>
      </c>
      <c r="M257" s="111">
        <f ca="1">IF($C$2&amp;$D$2="当月MW","-",SUMIFS(INDIRECT($B$2&amp;$C$2&amp;$D$2),INDIRECT(M$5),M$6,サマリ_メンバ!$R$7:$R$446,$E257,サマリ_メンバ!$O$7:$O$446,IF(ISBLANK($F257),"*",$F257)))</f>
        <v>0</v>
      </c>
      <c r="N257" s="116"/>
      <c r="O257" s="111">
        <f ca="1">IF($C$2&amp;$D$2="当月MW","-",SUMIFS(INDIRECT($B$2&amp;$C$2&amp;$D$2),INDIRECT(O$5),O$6,サマリ_メンバ!$R$7:$R$446,$E257,サマリ_メンバ!$O$7:$O$446,IF(ISBLANK($F257),"*",$F257)))</f>
        <v>0</v>
      </c>
      <c r="P257" s="111">
        <f ca="1">IF($C$2&amp;$D$2="当月MW","-",SUMIFS(INDIRECT($B$2&amp;$C$2&amp;$D$2),INDIRECT(P$5),P$6,サマリ_メンバ!$R$7:$R$446,$E257,サマリ_メンバ!$O$7:$O$446,IF(ISBLANK($F257),"*",$F257)))</f>
        <v>0</v>
      </c>
      <c r="Q257" s="111">
        <f ca="1">IF($C$2&amp;$D$2="当月MW","-",SUMIFS(INDIRECT($B$2&amp;$C$2&amp;$D$2),INDIRECT(Q$5),Q$6,サマリ_メンバ!$R$7:$R$446,$E257,サマリ_メンバ!$O$7:$O$446,IF(ISBLANK($F257),"*",$F257)))</f>
        <v>0</v>
      </c>
      <c r="R257" s="111">
        <f ca="1">IF($C$2&amp;$D$2="当月MW","-",SUMIFS(INDIRECT($B$2&amp;$C$2&amp;$D$2),INDIRECT(R$5),R$6,サマリ_メンバ!$R$7:$R$446,$E257,サマリ_メンバ!$O$7:$O$446,IF(ISBLANK($F257),"*",$F257)))</f>
        <v>0</v>
      </c>
      <c r="S257" s="111">
        <f ca="1">IF($C$2&amp;$D$2="当月MW","-",SUMIFS(INDIRECT($B$2&amp;$C$2&amp;$D$2),INDIRECT(S$5),S$6,サマリ_メンバ!$R$7:$R$446,$E257,サマリ_メンバ!$O$7:$O$446,IF(ISBLANK($F257),"*",$F257)))</f>
        <v>0</v>
      </c>
      <c r="T257" s="111">
        <f ca="1">IF($C$2&amp;$D$2="当月MW","-",SUMIFS(INDIRECT($B$2&amp;$C$2&amp;$D$2),INDIRECT(T$5),T$6,サマリ_メンバ!$R$7:$R$446,$E257,サマリ_メンバ!$O$7:$O$446,IF(ISBLANK($F257),"*",$F257)))</f>
        <v>0</v>
      </c>
      <c r="U257" s="111">
        <f ca="1">IF($C$2&amp;$D$2="当月MW","-",SUMIFS(INDIRECT($B$2&amp;$C$2&amp;$D$2),INDIRECT(U$5),U$6,サマリ_メンバ!$R$7:$R$446,$E257,サマリ_メンバ!$O$7:$O$446,IF(ISBLANK($F257),"*",$F257)))</f>
        <v>0</v>
      </c>
      <c r="V257" s="111">
        <f ca="1">IF($C$2&amp;$D$2="当月MW","-",SUMIFS(INDIRECT($B$2&amp;$C$2&amp;$D$2),INDIRECT(V$5),V$6,サマリ_メンバ!$R$7:$R$446,$E257,サマリ_メンバ!$O$7:$O$446,IF(ISBLANK($F257),"*",$F257)))</f>
        <v>0</v>
      </c>
      <c r="W257" s="111">
        <f ca="1">IF($C$2&amp;$D$2="当月MW","-",SUMIFS(INDIRECT($B$2&amp;$C$2&amp;$D$2),INDIRECT(W$5),W$6,サマリ_メンバ!$R$7:$R$446,$E257,サマリ_メンバ!$O$7:$O$446,IF(ISBLANK($F257),"*",$F257)))</f>
        <v>0</v>
      </c>
      <c r="X257" s="111">
        <f ca="1">IF($C$2&amp;$D$2="当月MW","-",SUMIFS(INDIRECT($B$2&amp;$C$2&amp;$D$2),INDIRECT(X$5),X$6,サマリ_メンバ!$R$7:$R$446,$E257,サマリ_メンバ!$O$7:$O$446,IF(ISBLANK($F257),"*",$F257)))</f>
        <v>0</v>
      </c>
      <c r="Y257" s="111">
        <f ca="1">IF($C$2&amp;$D$2="当月MW","-",SUMIFS(INDIRECT($B$2&amp;$C$2&amp;$D$2),INDIRECT(Y$5),Y$6,サマリ_メンバ!$R$7:$R$446,$E257,サマリ_メンバ!$O$7:$O$446,IF(ISBLANK($F257),"*",$F257)))</f>
        <v>0</v>
      </c>
      <c r="Z257" s="111">
        <f ca="1">IF($C$2&amp;$D$2="当月MW","-",SUMIFS(INDIRECT($B$2&amp;$C$2&amp;$D$2),INDIRECT(Z$5),Z$6,サマリ_メンバ!$R$7:$R$446,$E257,サマリ_メンバ!$O$7:$O$446,IF(ISBLANK($F257),"*",$F257)))</f>
        <v>0</v>
      </c>
      <c r="AA257" s="111">
        <f ca="1">IF($C$2&amp;$D$2="当月MW","-",SUMIFS(INDIRECT($B$2&amp;$C$2&amp;$D$2),INDIRECT(AA$5),AA$6,サマリ_メンバ!$R$7:$R$446,$E257,サマリ_メンバ!$O$7:$O$446,IF(ISBLANK($F257),"*",$F257)))</f>
        <v>0</v>
      </c>
      <c r="AB257" s="116"/>
    </row>
    <row r="258" spans="5:28" outlineLevel="1">
      <c r="E258" s="22" t="s">
        <v>1349</v>
      </c>
      <c r="F258" s="131"/>
      <c r="G258" s="69" t="s">
        <v>299</v>
      </c>
      <c r="H258" s="136">
        <f t="shared" ca="1" si="26"/>
        <v>0</v>
      </c>
      <c r="I258" s="116"/>
      <c r="J258" s="111">
        <f ca="1">IF($C$2&amp;$D$2="当月MW","-",SUMIFS(INDIRECT($B$2&amp;$C$2&amp;$D$2),INDIRECT(J$5),J$6,サマリ_メンバ!$R$7:$R$446,$E258,サマリ_メンバ!$O$7:$O$446,IF(ISBLANK($F258),"*",$F258)))</f>
        <v>0</v>
      </c>
      <c r="K258" s="111">
        <f ca="1">IF($C$2&amp;$D$2="当月MW","-",SUMIFS(INDIRECT($B$2&amp;$C$2&amp;$D$2),INDIRECT(K$5),K$6,サマリ_メンバ!$R$7:$R$446,$E258,サマリ_メンバ!$O$7:$O$446,IF(ISBLANK($F258),"*",$F258)))</f>
        <v>0</v>
      </c>
      <c r="L258" s="111">
        <f ca="1">IF($C$2&amp;$D$2="当月MW","-",SUMIFS(INDIRECT($B$2&amp;$C$2&amp;$D$2),INDIRECT(L$5),L$6,サマリ_メンバ!$R$7:$R$446,$E258,サマリ_メンバ!$O$7:$O$446,IF(ISBLANK($F258),"*",$F258)))</f>
        <v>0</v>
      </c>
      <c r="M258" s="111">
        <f ca="1">IF($C$2&amp;$D$2="当月MW","-",SUMIFS(INDIRECT($B$2&amp;$C$2&amp;$D$2),INDIRECT(M$5),M$6,サマリ_メンバ!$R$7:$R$446,$E258,サマリ_メンバ!$O$7:$O$446,IF(ISBLANK($F258),"*",$F258)))</f>
        <v>0</v>
      </c>
      <c r="N258" s="116"/>
      <c r="O258" s="111">
        <f ca="1">IF($C$2&amp;$D$2="当月MW","-",SUMIFS(INDIRECT($B$2&amp;$C$2&amp;$D$2),INDIRECT(O$5),O$6,サマリ_メンバ!$R$7:$R$446,$E258,サマリ_メンバ!$O$7:$O$446,IF(ISBLANK($F258),"*",$F258)))</f>
        <v>0</v>
      </c>
      <c r="P258" s="111">
        <f ca="1">IF($C$2&amp;$D$2="当月MW","-",SUMIFS(INDIRECT($B$2&amp;$C$2&amp;$D$2),INDIRECT(P$5),P$6,サマリ_メンバ!$R$7:$R$446,$E258,サマリ_メンバ!$O$7:$O$446,IF(ISBLANK($F258),"*",$F258)))</f>
        <v>0</v>
      </c>
      <c r="Q258" s="111">
        <f ca="1">IF($C$2&amp;$D$2="当月MW","-",SUMIFS(INDIRECT($B$2&amp;$C$2&amp;$D$2),INDIRECT(Q$5),Q$6,サマリ_メンバ!$R$7:$R$446,$E258,サマリ_メンバ!$O$7:$O$446,IF(ISBLANK($F258),"*",$F258)))</f>
        <v>0</v>
      </c>
      <c r="R258" s="111">
        <f ca="1">IF($C$2&amp;$D$2="当月MW","-",SUMIFS(INDIRECT($B$2&amp;$C$2&amp;$D$2),INDIRECT(R$5),R$6,サマリ_メンバ!$R$7:$R$446,$E258,サマリ_メンバ!$O$7:$O$446,IF(ISBLANK($F258),"*",$F258)))</f>
        <v>0</v>
      </c>
      <c r="S258" s="111">
        <f ca="1">IF($C$2&amp;$D$2="当月MW","-",SUMIFS(INDIRECT($B$2&amp;$C$2&amp;$D$2),INDIRECT(S$5),S$6,サマリ_メンバ!$R$7:$R$446,$E258,サマリ_メンバ!$O$7:$O$446,IF(ISBLANK($F258),"*",$F258)))</f>
        <v>0</v>
      </c>
      <c r="T258" s="111">
        <f ca="1">IF($C$2&amp;$D$2="当月MW","-",SUMIFS(INDIRECT($B$2&amp;$C$2&amp;$D$2),INDIRECT(T$5),T$6,サマリ_メンバ!$R$7:$R$446,$E258,サマリ_メンバ!$O$7:$O$446,IF(ISBLANK($F258),"*",$F258)))</f>
        <v>0</v>
      </c>
      <c r="U258" s="111">
        <f ca="1">IF($C$2&amp;$D$2="当月MW","-",SUMIFS(INDIRECT($B$2&amp;$C$2&amp;$D$2),INDIRECT(U$5),U$6,サマリ_メンバ!$R$7:$R$446,$E258,サマリ_メンバ!$O$7:$O$446,IF(ISBLANK($F258),"*",$F258)))</f>
        <v>0</v>
      </c>
      <c r="V258" s="111">
        <f ca="1">IF($C$2&amp;$D$2="当月MW","-",SUMIFS(INDIRECT($B$2&amp;$C$2&amp;$D$2),INDIRECT(V$5),V$6,サマリ_メンバ!$R$7:$R$446,$E258,サマリ_メンバ!$O$7:$O$446,IF(ISBLANK($F258),"*",$F258)))</f>
        <v>0</v>
      </c>
      <c r="W258" s="111">
        <f ca="1">IF($C$2&amp;$D$2="当月MW","-",SUMIFS(INDIRECT($B$2&amp;$C$2&amp;$D$2),INDIRECT(W$5),W$6,サマリ_メンバ!$R$7:$R$446,$E258,サマリ_メンバ!$O$7:$O$446,IF(ISBLANK($F258),"*",$F258)))</f>
        <v>0</v>
      </c>
      <c r="X258" s="111">
        <f ca="1">IF($C$2&amp;$D$2="当月MW","-",SUMIFS(INDIRECT($B$2&amp;$C$2&amp;$D$2),INDIRECT(X$5),X$6,サマリ_メンバ!$R$7:$R$446,$E258,サマリ_メンバ!$O$7:$O$446,IF(ISBLANK($F258),"*",$F258)))</f>
        <v>0</v>
      </c>
      <c r="Y258" s="111">
        <f ca="1">IF($C$2&amp;$D$2="当月MW","-",SUMIFS(INDIRECT($B$2&amp;$C$2&amp;$D$2),INDIRECT(Y$5),Y$6,サマリ_メンバ!$R$7:$R$446,$E258,サマリ_メンバ!$O$7:$O$446,IF(ISBLANK($F258),"*",$F258)))</f>
        <v>0</v>
      </c>
      <c r="Z258" s="111">
        <f ca="1">IF($C$2&amp;$D$2="当月MW","-",SUMIFS(INDIRECT($B$2&amp;$C$2&amp;$D$2),INDIRECT(Z$5),Z$6,サマリ_メンバ!$R$7:$R$446,$E258,サマリ_メンバ!$O$7:$O$446,IF(ISBLANK($F258),"*",$F258)))</f>
        <v>0</v>
      </c>
      <c r="AA258" s="111">
        <f ca="1">IF($C$2&amp;$D$2="当月MW","-",SUMIFS(INDIRECT($B$2&amp;$C$2&amp;$D$2),INDIRECT(AA$5),AA$6,サマリ_メンバ!$R$7:$R$446,$E258,サマリ_メンバ!$O$7:$O$446,IF(ISBLANK($F258),"*",$F258)))</f>
        <v>0</v>
      </c>
      <c r="AB258" s="116"/>
    </row>
    <row r="259" spans="5:28" outlineLevel="1">
      <c r="E259" s="22" t="s">
        <v>1350</v>
      </c>
      <c r="F259" s="131"/>
      <c r="G259" s="69" t="s">
        <v>299</v>
      </c>
      <c r="H259" s="136">
        <f t="shared" ca="1" si="26"/>
        <v>0</v>
      </c>
      <c r="I259" s="116"/>
      <c r="J259" s="111">
        <f ca="1">IF($C$2&amp;$D$2="当月MW","-",SUMIFS(INDIRECT($B$2&amp;$C$2&amp;$D$2),INDIRECT(J$5),J$6,サマリ_メンバ!$R$7:$R$446,$E259,サマリ_メンバ!$O$7:$O$446,IF(ISBLANK($F259),"*",$F259)))</f>
        <v>0</v>
      </c>
      <c r="K259" s="111">
        <f ca="1">IF($C$2&amp;$D$2="当月MW","-",SUMIFS(INDIRECT($B$2&amp;$C$2&amp;$D$2),INDIRECT(K$5),K$6,サマリ_メンバ!$R$7:$R$446,$E259,サマリ_メンバ!$O$7:$O$446,IF(ISBLANK($F259),"*",$F259)))</f>
        <v>0</v>
      </c>
      <c r="L259" s="111">
        <f ca="1">IF($C$2&amp;$D$2="当月MW","-",SUMIFS(INDIRECT($B$2&amp;$C$2&amp;$D$2),INDIRECT(L$5),L$6,サマリ_メンバ!$R$7:$R$446,$E259,サマリ_メンバ!$O$7:$O$446,IF(ISBLANK($F259),"*",$F259)))</f>
        <v>0</v>
      </c>
      <c r="M259" s="111">
        <f ca="1">IF($C$2&amp;$D$2="当月MW","-",SUMIFS(INDIRECT($B$2&amp;$C$2&amp;$D$2),INDIRECT(M$5),M$6,サマリ_メンバ!$R$7:$R$446,$E259,サマリ_メンバ!$O$7:$O$446,IF(ISBLANK($F259),"*",$F259)))</f>
        <v>0</v>
      </c>
      <c r="N259" s="116"/>
      <c r="O259" s="111">
        <f ca="1">IF($C$2&amp;$D$2="当月MW","-",SUMIFS(INDIRECT($B$2&amp;$C$2&amp;$D$2),INDIRECT(O$5),O$6,サマリ_メンバ!$R$7:$R$446,$E259,サマリ_メンバ!$O$7:$O$446,IF(ISBLANK($F259),"*",$F259)))</f>
        <v>0</v>
      </c>
      <c r="P259" s="111">
        <f ca="1">IF($C$2&amp;$D$2="当月MW","-",SUMIFS(INDIRECT($B$2&amp;$C$2&amp;$D$2),INDIRECT(P$5),P$6,サマリ_メンバ!$R$7:$R$446,$E259,サマリ_メンバ!$O$7:$O$446,IF(ISBLANK($F259),"*",$F259)))</f>
        <v>0</v>
      </c>
      <c r="Q259" s="111">
        <f ca="1">IF($C$2&amp;$D$2="当月MW","-",SUMIFS(INDIRECT($B$2&amp;$C$2&amp;$D$2),INDIRECT(Q$5),Q$6,サマリ_メンバ!$R$7:$R$446,$E259,サマリ_メンバ!$O$7:$O$446,IF(ISBLANK($F259),"*",$F259)))</f>
        <v>0</v>
      </c>
      <c r="R259" s="111">
        <f ca="1">IF($C$2&amp;$D$2="当月MW","-",SUMIFS(INDIRECT($B$2&amp;$C$2&amp;$D$2),INDIRECT(R$5),R$6,サマリ_メンバ!$R$7:$R$446,$E259,サマリ_メンバ!$O$7:$O$446,IF(ISBLANK($F259),"*",$F259)))</f>
        <v>0</v>
      </c>
      <c r="S259" s="111">
        <f ca="1">IF($C$2&amp;$D$2="当月MW","-",SUMIFS(INDIRECT($B$2&amp;$C$2&amp;$D$2),INDIRECT(S$5),S$6,サマリ_メンバ!$R$7:$R$446,$E259,サマリ_メンバ!$O$7:$O$446,IF(ISBLANK($F259),"*",$F259)))</f>
        <v>0</v>
      </c>
      <c r="T259" s="111">
        <f ca="1">IF($C$2&amp;$D$2="当月MW","-",SUMIFS(INDIRECT($B$2&amp;$C$2&amp;$D$2),INDIRECT(T$5),T$6,サマリ_メンバ!$R$7:$R$446,$E259,サマリ_メンバ!$O$7:$O$446,IF(ISBLANK($F259),"*",$F259)))</f>
        <v>0</v>
      </c>
      <c r="U259" s="111">
        <f ca="1">IF($C$2&amp;$D$2="当月MW","-",SUMIFS(INDIRECT($B$2&amp;$C$2&amp;$D$2),INDIRECT(U$5),U$6,サマリ_メンバ!$R$7:$R$446,$E259,サマリ_メンバ!$O$7:$O$446,IF(ISBLANK($F259),"*",$F259)))</f>
        <v>0</v>
      </c>
      <c r="V259" s="111">
        <f ca="1">IF($C$2&amp;$D$2="当月MW","-",SUMIFS(INDIRECT($B$2&amp;$C$2&amp;$D$2),INDIRECT(V$5),V$6,サマリ_メンバ!$R$7:$R$446,$E259,サマリ_メンバ!$O$7:$O$446,IF(ISBLANK($F259),"*",$F259)))</f>
        <v>0</v>
      </c>
      <c r="W259" s="111">
        <f ca="1">IF($C$2&amp;$D$2="当月MW","-",SUMIFS(INDIRECT($B$2&amp;$C$2&amp;$D$2),INDIRECT(W$5),W$6,サマリ_メンバ!$R$7:$R$446,$E259,サマリ_メンバ!$O$7:$O$446,IF(ISBLANK($F259),"*",$F259)))</f>
        <v>0</v>
      </c>
      <c r="X259" s="111">
        <f ca="1">IF($C$2&amp;$D$2="当月MW","-",SUMIFS(INDIRECT($B$2&amp;$C$2&amp;$D$2),INDIRECT(X$5),X$6,サマリ_メンバ!$R$7:$R$446,$E259,サマリ_メンバ!$O$7:$O$446,IF(ISBLANK($F259),"*",$F259)))</f>
        <v>0</v>
      </c>
      <c r="Y259" s="111">
        <f ca="1">IF($C$2&amp;$D$2="当月MW","-",SUMIFS(INDIRECT($B$2&amp;$C$2&amp;$D$2),INDIRECT(Y$5),Y$6,サマリ_メンバ!$R$7:$R$446,$E259,サマリ_メンバ!$O$7:$O$446,IF(ISBLANK($F259),"*",$F259)))</f>
        <v>0</v>
      </c>
      <c r="Z259" s="111">
        <f ca="1">IF($C$2&amp;$D$2="当月MW","-",SUMIFS(INDIRECT($B$2&amp;$C$2&amp;$D$2),INDIRECT(Z$5),Z$6,サマリ_メンバ!$R$7:$R$446,$E259,サマリ_メンバ!$O$7:$O$446,IF(ISBLANK($F259),"*",$F259)))</f>
        <v>0</v>
      </c>
      <c r="AA259" s="111">
        <f ca="1">IF($C$2&amp;$D$2="当月MW","-",SUMIFS(INDIRECT($B$2&amp;$C$2&amp;$D$2),INDIRECT(AA$5),AA$6,サマリ_メンバ!$R$7:$R$446,$E259,サマリ_メンバ!$O$7:$O$446,IF(ISBLANK($F259),"*",$F259)))</f>
        <v>0</v>
      </c>
      <c r="AB259" s="116"/>
    </row>
    <row r="260" spans="5:28" outlineLevel="1">
      <c r="E260" s="22" t="s">
        <v>1351</v>
      </c>
      <c r="F260" s="131"/>
      <c r="G260" s="69" t="s">
        <v>299</v>
      </c>
      <c r="H260" s="136">
        <f t="shared" ca="1" si="26"/>
        <v>0</v>
      </c>
      <c r="I260" s="116"/>
      <c r="J260" s="111">
        <f ca="1">IF($C$2&amp;$D$2="当月MW","-",SUMIFS(INDIRECT($B$2&amp;$C$2&amp;$D$2),INDIRECT(J$5),J$6,サマリ_メンバ!$R$7:$R$446,$E260,サマリ_メンバ!$O$7:$O$446,IF(ISBLANK($F260),"*",$F260)))</f>
        <v>0</v>
      </c>
      <c r="K260" s="111">
        <f ca="1">IF($C$2&amp;$D$2="当月MW","-",SUMIFS(INDIRECT($B$2&amp;$C$2&amp;$D$2),INDIRECT(K$5),K$6,サマリ_メンバ!$R$7:$R$446,$E260,サマリ_メンバ!$O$7:$O$446,IF(ISBLANK($F260),"*",$F260)))</f>
        <v>0</v>
      </c>
      <c r="L260" s="111">
        <f ca="1">IF($C$2&amp;$D$2="当月MW","-",SUMIFS(INDIRECT($B$2&amp;$C$2&amp;$D$2),INDIRECT(L$5),L$6,サマリ_メンバ!$R$7:$R$446,$E260,サマリ_メンバ!$O$7:$O$446,IF(ISBLANK($F260),"*",$F260)))</f>
        <v>0</v>
      </c>
      <c r="M260" s="111">
        <f ca="1">IF($C$2&amp;$D$2="当月MW","-",SUMIFS(INDIRECT($B$2&amp;$C$2&amp;$D$2),INDIRECT(M$5),M$6,サマリ_メンバ!$R$7:$R$446,$E260,サマリ_メンバ!$O$7:$O$446,IF(ISBLANK($F260),"*",$F260)))</f>
        <v>0</v>
      </c>
      <c r="N260" s="116"/>
      <c r="O260" s="111">
        <f ca="1">IF($C$2&amp;$D$2="当月MW","-",SUMIFS(INDIRECT($B$2&amp;$C$2&amp;$D$2),INDIRECT(O$5),O$6,サマリ_メンバ!$R$7:$R$446,$E260,サマリ_メンバ!$O$7:$O$446,IF(ISBLANK($F260),"*",$F260)))</f>
        <v>0</v>
      </c>
      <c r="P260" s="111">
        <f ca="1">IF($C$2&amp;$D$2="当月MW","-",SUMIFS(INDIRECT($B$2&amp;$C$2&amp;$D$2),INDIRECT(P$5),P$6,サマリ_メンバ!$R$7:$R$446,$E260,サマリ_メンバ!$O$7:$O$446,IF(ISBLANK($F260),"*",$F260)))</f>
        <v>0</v>
      </c>
      <c r="Q260" s="111">
        <f ca="1">IF($C$2&amp;$D$2="当月MW","-",SUMIFS(INDIRECT($B$2&amp;$C$2&amp;$D$2),INDIRECT(Q$5),Q$6,サマリ_メンバ!$R$7:$R$446,$E260,サマリ_メンバ!$O$7:$O$446,IF(ISBLANK($F260),"*",$F260)))</f>
        <v>0</v>
      </c>
      <c r="R260" s="111">
        <f ca="1">IF($C$2&amp;$D$2="当月MW","-",SUMIFS(INDIRECT($B$2&amp;$C$2&amp;$D$2),INDIRECT(R$5),R$6,サマリ_メンバ!$R$7:$R$446,$E260,サマリ_メンバ!$O$7:$O$446,IF(ISBLANK($F260),"*",$F260)))</f>
        <v>0</v>
      </c>
      <c r="S260" s="111">
        <f ca="1">IF($C$2&amp;$D$2="当月MW","-",SUMIFS(INDIRECT($B$2&amp;$C$2&amp;$D$2),INDIRECT(S$5),S$6,サマリ_メンバ!$R$7:$R$446,$E260,サマリ_メンバ!$O$7:$O$446,IF(ISBLANK($F260),"*",$F260)))</f>
        <v>0</v>
      </c>
      <c r="T260" s="111">
        <f ca="1">IF($C$2&amp;$D$2="当月MW","-",SUMIFS(INDIRECT($B$2&amp;$C$2&amp;$D$2),INDIRECT(T$5),T$6,サマリ_メンバ!$R$7:$R$446,$E260,サマリ_メンバ!$O$7:$O$446,IF(ISBLANK($F260),"*",$F260)))</f>
        <v>0</v>
      </c>
      <c r="U260" s="111">
        <f ca="1">IF($C$2&amp;$D$2="当月MW","-",SUMIFS(INDIRECT($B$2&amp;$C$2&amp;$D$2),INDIRECT(U$5),U$6,サマリ_メンバ!$R$7:$R$446,$E260,サマリ_メンバ!$O$7:$O$446,IF(ISBLANK($F260),"*",$F260)))</f>
        <v>0</v>
      </c>
      <c r="V260" s="111">
        <f ca="1">IF($C$2&amp;$D$2="当月MW","-",SUMIFS(INDIRECT($B$2&amp;$C$2&amp;$D$2),INDIRECT(V$5),V$6,サマリ_メンバ!$R$7:$R$446,$E260,サマリ_メンバ!$O$7:$O$446,IF(ISBLANK($F260),"*",$F260)))</f>
        <v>0</v>
      </c>
      <c r="W260" s="111">
        <f ca="1">IF($C$2&amp;$D$2="当月MW","-",SUMIFS(INDIRECT($B$2&amp;$C$2&amp;$D$2),INDIRECT(W$5),W$6,サマリ_メンバ!$R$7:$R$446,$E260,サマリ_メンバ!$O$7:$O$446,IF(ISBLANK($F260),"*",$F260)))</f>
        <v>0</v>
      </c>
      <c r="X260" s="111">
        <f ca="1">IF($C$2&amp;$D$2="当月MW","-",SUMIFS(INDIRECT($B$2&amp;$C$2&amp;$D$2),INDIRECT(X$5),X$6,サマリ_メンバ!$R$7:$R$446,$E260,サマリ_メンバ!$O$7:$O$446,IF(ISBLANK($F260),"*",$F260)))</f>
        <v>0</v>
      </c>
      <c r="Y260" s="111">
        <f ca="1">IF($C$2&amp;$D$2="当月MW","-",SUMIFS(INDIRECT($B$2&amp;$C$2&amp;$D$2),INDIRECT(Y$5),Y$6,サマリ_メンバ!$R$7:$R$446,$E260,サマリ_メンバ!$O$7:$O$446,IF(ISBLANK($F260),"*",$F260)))</f>
        <v>0</v>
      </c>
      <c r="Z260" s="111">
        <f ca="1">IF($C$2&amp;$D$2="当月MW","-",SUMIFS(INDIRECT($B$2&amp;$C$2&amp;$D$2),INDIRECT(Z$5),Z$6,サマリ_メンバ!$R$7:$R$446,$E260,サマリ_メンバ!$O$7:$O$446,IF(ISBLANK($F260),"*",$F260)))</f>
        <v>0</v>
      </c>
      <c r="AA260" s="111">
        <f ca="1">IF($C$2&amp;$D$2="当月MW","-",SUMIFS(INDIRECT($B$2&amp;$C$2&amp;$D$2),INDIRECT(AA$5),AA$6,サマリ_メンバ!$R$7:$R$446,$E260,サマリ_メンバ!$O$7:$O$446,IF(ISBLANK($F260),"*",$F260)))</f>
        <v>0</v>
      </c>
      <c r="AB260" s="116"/>
    </row>
    <row r="261" spans="5:28" outlineLevel="1">
      <c r="E261" s="22" t="s">
        <v>1352</v>
      </c>
      <c r="F261" s="131"/>
      <c r="G261" s="69" t="s">
        <v>299</v>
      </c>
      <c r="H261" s="136">
        <f t="shared" ca="1" si="26"/>
        <v>0</v>
      </c>
      <c r="I261" s="116"/>
      <c r="J261" s="111">
        <f ca="1">IF($C$2&amp;$D$2="当月MW","-",SUMIFS(INDIRECT($B$2&amp;$C$2&amp;$D$2),INDIRECT(J$5),J$6,サマリ_メンバ!$R$7:$R$446,$E261,サマリ_メンバ!$O$7:$O$446,IF(ISBLANK($F261),"*",$F261)))</f>
        <v>0</v>
      </c>
      <c r="K261" s="111">
        <f ca="1">IF($C$2&amp;$D$2="当月MW","-",SUMIFS(INDIRECT($B$2&amp;$C$2&amp;$D$2),INDIRECT(K$5),K$6,サマリ_メンバ!$R$7:$R$446,$E261,サマリ_メンバ!$O$7:$O$446,IF(ISBLANK($F261),"*",$F261)))</f>
        <v>0</v>
      </c>
      <c r="L261" s="111">
        <f ca="1">IF($C$2&amp;$D$2="当月MW","-",SUMIFS(INDIRECT($B$2&amp;$C$2&amp;$D$2),INDIRECT(L$5),L$6,サマリ_メンバ!$R$7:$R$446,$E261,サマリ_メンバ!$O$7:$O$446,IF(ISBLANK($F261),"*",$F261)))</f>
        <v>0</v>
      </c>
      <c r="M261" s="111">
        <f ca="1">IF($C$2&amp;$D$2="当月MW","-",SUMIFS(INDIRECT($B$2&amp;$C$2&amp;$D$2),INDIRECT(M$5),M$6,サマリ_メンバ!$R$7:$R$446,$E261,サマリ_メンバ!$O$7:$O$446,IF(ISBLANK($F261),"*",$F261)))</f>
        <v>0</v>
      </c>
      <c r="N261" s="116"/>
      <c r="O261" s="111">
        <f ca="1">IF($C$2&amp;$D$2="当月MW","-",SUMIFS(INDIRECT($B$2&amp;$C$2&amp;$D$2),INDIRECT(O$5),O$6,サマリ_メンバ!$R$7:$R$446,$E261,サマリ_メンバ!$O$7:$O$446,IF(ISBLANK($F261),"*",$F261)))</f>
        <v>0</v>
      </c>
      <c r="P261" s="111">
        <f ca="1">IF($C$2&amp;$D$2="当月MW","-",SUMIFS(INDIRECT($B$2&amp;$C$2&amp;$D$2),INDIRECT(P$5),P$6,サマリ_メンバ!$R$7:$R$446,$E261,サマリ_メンバ!$O$7:$O$446,IF(ISBLANK($F261),"*",$F261)))</f>
        <v>0</v>
      </c>
      <c r="Q261" s="111">
        <f ca="1">IF($C$2&amp;$D$2="当月MW","-",SUMIFS(INDIRECT($B$2&amp;$C$2&amp;$D$2),INDIRECT(Q$5),Q$6,サマリ_メンバ!$R$7:$R$446,$E261,サマリ_メンバ!$O$7:$O$446,IF(ISBLANK($F261),"*",$F261)))</f>
        <v>0</v>
      </c>
      <c r="R261" s="111">
        <f ca="1">IF($C$2&amp;$D$2="当月MW","-",SUMIFS(INDIRECT($B$2&amp;$C$2&amp;$D$2),INDIRECT(R$5),R$6,サマリ_メンバ!$R$7:$R$446,$E261,サマリ_メンバ!$O$7:$O$446,IF(ISBLANK($F261),"*",$F261)))</f>
        <v>0</v>
      </c>
      <c r="S261" s="111">
        <f ca="1">IF($C$2&amp;$D$2="当月MW","-",SUMIFS(INDIRECT($B$2&amp;$C$2&amp;$D$2),INDIRECT(S$5),S$6,サマリ_メンバ!$R$7:$R$446,$E261,サマリ_メンバ!$O$7:$O$446,IF(ISBLANK($F261),"*",$F261)))</f>
        <v>0</v>
      </c>
      <c r="T261" s="111">
        <f ca="1">IF($C$2&amp;$D$2="当月MW","-",SUMIFS(INDIRECT($B$2&amp;$C$2&amp;$D$2),INDIRECT(T$5),T$6,サマリ_メンバ!$R$7:$R$446,$E261,サマリ_メンバ!$O$7:$O$446,IF(ISBLANK($F261),"*",$F261)))</f>
        <v>0</v>
      </c>
      <c r="U261" s="111">
        <f ca="1">IF($C$2&amp;$D$2="当月MW","-",SUMIFS(INDIRECT($B$2&amp;$C$2&amp;$D$2),INDIRECT(U$5),U$6,サマリ_メンバ!$R$7:$R$446,$E261,サマリ_メンバ!$O$7:$O$446,IF(ISBLANK($F261),"*",$F261)))</f>
        <v>0</v>
      </c>
      <c r="V261" s="111">
        <f ca="1">IF($C$2&amp;$D$2="当月MW","-",SUMIFS(INDIRECT($B$2&amp;$C$2&amp;$D$2),INDIRECT(V$5),V$6,サマリ_メンバ!$R$7:$R$446,$E261,サマリ_メンバ!$O$7:$O$446,IF(ISBLANK($F261),"*",$F261)))</f>
        <v>0</v>
      </c>
      <c r="W261" s="111">
        <f ca="1">IF($C$2&amp;$D$2="当月MW","-",SUMIFS(INDIRECT($B$2&amp;$C$2&amp;$D$2),INDIRECT(W$5),W$6,サマリ_メンバ!$R$7:$R$446,$E261,サマリ_メンバ!$O$7:$O$446,IF(ISBLANK($F261),"*",$F261)))</f>
        <v>0</v>
      </c>
      <c r="X261" s="111">
        <f ca="1">IF($C$2&amp;$D$2="当月MW","-",SUMIFS(INDIRECT($B$2&amp;$C$2&amp;$D$2),INDIRECT(X$5),X$6,サマリ_メンバ!$R$7:$R$446,$E261,サマリ_メンバ!$O$7:$O$446,IF(ISBLANK($F261),"*",$F261)))</f>
        <v>0</v>
      </c>
      <c r="Y261" s="111">
        <f ca="1">IF($C$2&amp;$D$2="当月MW","-",SUMIFS(INDIRECT($B$2&amp;$C$2&amp;$D$2),INDIRECT(Y$5),Y$6,サマリ_メンバ!$R$7:$R$446,$E261,サマリ_メンバ!$O$7:$O$446,IF(ISBLANK($F261),"*",$F261)))</f>
        <v>0</v>
      </c>
      <c r="Z261" s="111">
        <f ca="1">IF($C$2&amp;$D$2="当月MW","-",SUMIFS(INDIRECT($B$2&amp;$C$2&amp;$D$2),INDIRECT(Z$5),Z$6,サマリ_メンバ!$R$7:$R$446,$E261,サマリ_メンバ!$O$7:$O$446,IF(ISBLANK($F261),"*",$F261)))</f>
        <v>0</v>
      </c>
      <c r="AA261" s="111">
        <f ca="1">IF($C$2&amp;$D$2="当月MW","-",SUMIFS(INDIRECT($B$2&amp;$C$2&amp;$D$2),INDIRECT(AA$5),AA$6,サマリ_メンバ!$R$7:$R$446,$E261,サマリ_メンバ!$O$7:$O$446,IF(ISBLANK($F261),"*",$F261)))</f>
        <v>0</v>
      </c>
      <c r="AB261" s="116"/>
    </row>
    <row r="262" spans="5:28" outlineLevel="1">
      <c r="E262" s="22" t="s">
        <v>1353</v>
      </c>
      <c r="F262" s="131"/>
      <c r="G262" s="69" t="s">
        <v>299</v>
      </c>
      <c r="H262" s="136">
        <f t="shared" ca="1" si="26"/>
        <v>0</v>
      </c>
      <c r="I262" s="116"/>
      <c r="J262" s="111">
        <f ca="1">IF($C$2&amp;$D$2="当月MW","-",SUMIFS(INDIRECT($B$2&amp;$C$2&amp;$D$2),INDIRECT(J$5),J$6,サマリ_メンバ!$R$7:$R$446,$E262,サマリ_メンバ!$O$7:$O$446,IF(ISBLANK($F262),"*",$F262)))</f>
        <v>0</v>
      </c>
      <c r="K262" s="111">
        <f ca="1">IF($C$2&amp;$D$2="当月MW","-",SUMIFS(INDIRECT($B$2&amp;$C$2&amp;$D$2),INDIRECT(K$5),K$6,サマリ_メンバ!$R$7:$R$446,$E262,サマリ_メンバ!$O$7:$O$446,IF(ISBLANK($F262),"*",$F262)))</f>
        <v>0</v>
      </c>
      <c r="L262" s="111">
        <f ca="1">IF($C$2&amp;$D$2="当月MW","-",SUMIFS(INDIRECT($B$2&amp;$C$2&amp;$D$2),INDIRECT(L$5),L$6,サマリ_メンバ!$R$7:$R$446,$E262,サマリ_メンバ!$O$7:$O$446,IF(ISBLANK($F262),"*",$F262)))</f>
        <v>0</v>
      </c>
      <c r="M262" s="111">
        <f ca="1">IF($C$2&amp;$D$2="当月MW","-",SUMIFS(INDIRECT($B$2&amp;$C$2&amp;$D$2),INDIRECT(M$5),M$6,サマリ_メンバ!$R$7:$R$446,$E262,サマリ_メンバ!$O$7:$O$446,IF(ISBLANK($F262),"*",$F262)))</f>
        <v>0</v>
      </c>
      <c r="N262" s="116"/>
      <c r="O262" s="111">
        <f ca="1">IF($C$2&amp;$D$2="当月MW","-",SUMIFS(INDIRECT($B$2&amp;$C$2&amp;$D$2),INDIRECT(O$5),O$6,サマリ_メンバ!$R$7:$R$446,$E262,サマリ_メンバ!$O$7:$O$446,IF(ISBLANK($F262),"*",$F262)))</f>
        <v>0</v>
      </c>
      <c r="P262" s="111">
        <f ca="1">IF($C$2&amp;$D$2="当月MW","-",SUMIFS(INDIRECT($B$2&amp;$C$2&amp;$D$2),INDIRECT(P$5),P$6,サマリ_メンバ!$R$7:$R$446,$E262,サマリ_メンバ!$O$7:$O$446,IF(ISBLANK($F262),"*",$F262)))</f>
        <v>0</v>
      </c>
      <c r="Q262" s="111">
        <f ca="1">IF($C$2&amp;$D$2="当月MW","-",SUMIFS(INDIRECT($B$2&amp;$C$2&amp;$D$2),INDIRECT(Q$5),Q$6,サマリ_メンバ!$R$7:$R$446,$E262,サマリ_メンバ!$O$7:$O$446,IF(ISBLANK($F262),"*",$F262)))</f>
        <v>0</v>
      </c>
      <c r="R262" s="111">
        <f ca="1">IF($C$2&amp;$D$2="当月MW","-",SUMIFS(INDIRECT($B$2&amp;$C$2&amp;$D$2),INDIRECT(R$5),R$6,サマリ_メンバ!$R$7:$R$446,$E262,サマリ_メンバ!$O$7:$O$446,IF(ISBLANK($F262),"*",$F262)))</f>
        <v>0</v>
      </c>
      <c r="S262" s="111">
        <f ca="1">IF($C$2&amp;$D$2="当月MW","-",SUMIFS(INDIRECT($B$2&amp;$C$2&amp;$D$2),INDIRECT(S$5),S$6,サマリ_メンバ!$R$7:$R$446,$E262,サマリ_メンバ!$O$7:$O$446,IF(ISBLANK($F262),"*",$F262)))</f>
        <v>0</v>
      </c>
      <c r="T262" s="111">
        <f ca="1">IF($C$2&amp;$D$2="当月MW","-",SUMIFS(INDIRECT($B$2&amp;$C$2&amp;$D$2),INDIRECT(T$5),T$6,サマリ_メンバ!$R$7:$R$446,$E262,サマリ_メンバ!$O$7:$O$446,IF(ISBLANK($F262),"*",$F262)))</f>
        <v>0</v>
      </c>
      <c r="U262" s="111">
        <f ca="1">IF($C$2&amp;$D$2="当月MW","-",SUMIFS(INDIRECT($B$2&amp;$C$2&amp;$D$2),INDIRECT(U$5),U$6,サマリ_メンバ!$R$7:$R$446,$E262,サマリ_メンバ!$O$7:$O$446,IF(ISBLANK($F262),"*",$F262)))</f>
        <v>0</v>
      </c>
      <c r="V262" s="111">
        <f ca="1">IF($C$2&amp;$D$2="当月MW","-",SUMIFS(INDIRECT($B$2&amp;$C$2&amp;$D$2),INDIRECT(V$5),V$6,サマリ_メンバ!$R$7:$R$446,$E262,サマリ_メンバ!$O$7:$O$446,IF(ISBLANK($F262),"*",$F262)))</f>
        <v>0</v>
      </c>
      <c r="W262" s="111">
        <f ca="1">IF($C$2&amp;$D$2="当月MW","-",SUMIFS(INDIRECT($B$2&amp;$C$2&amp;$D$2),INDIRECT(W$5),W$6,サマリ_メンバ!$R$7:$R$446,$E262,サマリ_メンバ!$O$7:$O$446,IF(ISBLANK($F262),"*",$F262)))</f>
        <v>0</v>
      </c>
      <c r="X262" s="111">
        <f ca="1">IF($C$2&amp;$D$2="当月MW","-",SUMIFS(INDIRECT($B$2&amp;$C$2&amp;$D$2),INDIRECT(X$5),X$6,サマリ_メンバ!$R$7:$R$446,$E262,サマリ_メンバ!$O$7:$O$446,IF(ISBLANK($F262),"*",$F262)))</f>
        <v>0</v>
      </c>
      <c r="Y262" s="111">
        <f ca="1">IF($C$2&amp;$D$2="当月MW","-",SUMIFS(INDIRECT($B$2&amp;$C$2&amp;$D$2),INDIRECT(Y$5),Y$6,サマリ_メンバ!$R$7:$R$446,$E262,サマリ_メンバ!$O$7:$O$446,IF(ISBLANK($F262),"*",$F262)))</f>
        <v>0</v>
      </c>
      <c r="Z262" s="111">
        <f ca="1">IF($C$2&amp;$D$2="当月MW","-",SUMIFS(INDIRECT($B$2&amp;$C$2&amp;$D$2),INDIRECT(Z$5),Z$6,サマリ_メンバ!$R$7:$R$446,$E262,サマリ_メンバ!$O$7:$O$446,IF(ISBLANK($F262),"*",$F262)))</f>
        <v>0</v>
      </c>
      <c r="AA262" s="111">
        <f ca="1">IF($C$2&amp;$D$2="当月MW","-",SUMIFS(INDIRECT($B$2&amp;$C$2&amp;$D$2),INDIRECT(AA$5),AA$6,サマリ_メンバ!$R$7:$R$446,$E262,サマリ_メンバ!$O$7:$O$446,IF(ISBLANK($F262),"*",$F262)))</f>
        <v>0</v>
      </c>
      <c r="AB262" s="116"/>
    </row>
    <row r="263" spans="5:28" outlineLevel="1">
      <c r="E263" s="22" t="s">
        <v>1354</v>
      </c>
      <c r="F263" s="131"/>
      <c r="G263" s="69" t="s">
        <v>299</v>
      </c>
      <c r="H263" s="136">
        <f t="shared" ca="1" si="26"/>
        <v>0</v>
      </c>
      <c r="I263" s="116"/>
      <c r="J263" s="111">
        <f ca="1">IF($C$2&amp;$D$2="当月MW","-",SUMIFS(INDIRECT($B$2&amp;$C$2&amp;$D$2),INDIRECT(J$5),J$6,サマリ_メンバ!$R$7:$R$446,$E263,サマリ_メンバ!$O$7:$O$446,IF(ISBLANK($F263),"*",$F263)))</f>
        <v>0</v>
      </c>
      <c r="K263" s="111">
        <f ca="1">IF($C$2&amp;$D$2="当月MW","-",SUMIFS(INDIRECT($B$2&amp;$C$2&amp;$D$2),INDIRECT(K$5),K$6,サマリ_メンバ!$R$7:$R$446,$E263,サマリ_メンバ!$O$7:$O$446,IF(ISBLANK($F263),"*",$F263)))</f>
        <v>0</v>
      </c>
      <c r="L263" s="111">
        <f ca="1">IF($C$2&amp;$D$2="当月MW","-",SUMIFS(INDIRECT($B$2&amp;$C$2&amp;$D$2),INDIRECT(L$5),L$6,サマリ_メンバ!$R$7:$R$446,$E263,サマリ_メンバ!$O$7:$O$446,IF(ISBLANK($F263),"*",$F263)))</f>
        <v>0</v>
      </c>
      <c r="M263" s="111">
        <f ca="1">IF($C$2&amp;$D$2="当月MW","-",SUMIFS(INDIRECT($B$2&amp;$C$2&amp;$D$2),INDIRECT(M$5),M$6,サマリ_メンバ!$R$7:$R$446,$E263,サマリ_メンバ!$O$7:$O$446,IF(ISBLANK($F263),"*",$F263)))</f>
        <v>0</v>
      </c>
      <c r="N263" s="116"/>
      <c r="O263" s="111">
        <f ca="1">IF($C$2&amp;$D$2="当月MW","-",SUMIFS(INDIRECT($B$2&amp;$C$2&amp;$D$2),INDIRECT(O$5),O$6,サマリ_メンバ!$R$7:$R$446,$E263,サマリ_メンバ!$O$7:$O$446,IF(ISBLANK($F263),"*",$F263)))</f>
        <v>0</v>
      </c>
      <c r="P263" s="111">
        <f ca="1">IF($C$2&amp;$D$2="当月MW","-",SUMIFS(INDIRECT($B$2&amp;$C$2&amp;$D$2),INDIRECT(P$5),P$6,サマリ_メンバ!$R$7:$R$446,$E263,サマリ_メンバ!$O$7:$O$446,IF(ISBLANK($F263),"*",$F263)))</f>
        <v>0</v>
      </c>
      <c r="Q263" s="111">
        <f ca="1">IF($C$2&amp;$D$2="当月MW","-",SUMIFS(INDIRECT($B$2&amp;$C$2&amp;$D$2),INDIRECT(Q$5),Q$6,サマリ_メンバ!$R$7:$R$446,$E263,サマリ_メンバ!$O$7:$O$446,IF(ISBLANK($F263),"*",$F263)))</f>
        <v>0</v>
      </c>
      <c r="R263" s="111">
        <f ca="1">IF($C$2&amp;$D$2="当月MW","-",SUMIFS(INDIRECT($B$2&amp;$C$2&amp;$D$2),INDIRECT(R$5),R$6,サマリ_メンバ!$R$7:$R$446,$E263,サマリ_メンバ!$O$7:$O$446,IF(ISBLANK($F263),"*",$F263)))</f>
        <v>0</v>
      </c>
      <c r="S263" s="111">
        <f ca="1">IF($C$2&amp;$D$2="当月MW","-",SUMIFS(INDIRECT($B$2&amp;$C$2&amp;$D$2),INDIRECT(S$5),S$6,サマリ_メンバ!$R$7:$R$446,$E263,サマリ_メンバ!$O$7:$O$446,IF(ISBLANK($F263),"*",$F263)))</f>
        <v>0</v>
      </c>
      <c r="T263" s="111">
        <f ca="1">IF($C$2&amp;$D$2="当月MW","-",SUMIFS(INDIRECT($B$2&amp;$C$2&amp;$D$2),INDIRECT(T$5),T$6,サマリ_メンバ!$R$7:$R$446,$E263,サマリ_メンバ!$O$7:$O$446,IF(ISBLANK($F263),"*",$F263)))</f>
        <v>0</v>
      </c>
      <c r="U263" s="111">
        <f ca="1">IF($C$2&amp;$D$2="当月MW","-",SUMIFS(INDIRECT($B$2&amp;$C$2&amp;$D$2),INDIRECT(U$5),U$6,サマリ_メンバ!$R$7:$R$446,$E263,サマリ_メンバ!$O$7:$O$446,IF(ISBLANK($F263),"*",$F263)))</f>
        <v>0</v>
      </c>
      <c r="V263" s="111">
        <f ca="1">IF($C$2&amp;$D$2="当月MW","-",SUMIFS(INDIRECT($B$2&amp;$C$2&amp;$D$2),INDIRECT(V$5),V$6,サマリ_メンバ!$R$7:$R$446,$E263,サマリ_メンバ!$O$7:$O$446,IF(ISBLANK($F263),"*",$F263)))</f>
        <v>0</v>
      </c>
      <c r="W263" s="111">
        <f ca="1">IF($C$2&amp;$D$2="当月MW","-",SUMIFS(INDIRECT($B$2&amp;$C$2&amp;$D$2),INDIRECT(W$5),W$6,サマリ_メンバ!$R$7:$R$446,$E263,サマリ_メンバ!$O$7:$O$446,IF(ISBLANK($F263),"*",$F263)))</f>
        <v>0</v>
      </c>
      <c r="X263" s="111">
        <f ca="1">IF($C$2&amp;$D$2="当月MW","-",SUMIFS(INDIRECT($B$2&amp;$C$2&amp;$D$2),INDIRECT(X$5),X$6,サマリ_メンバ!$R$7:$R$446,$E263,サマリ_メンバ!$O$7:$O$446,IF(ISBLANK($F263),"*",$F263)))</f>
        <v>0</v>
      </c>
      <c r="Y263" s="111">
        <f ca="1">IF($C$2&amp;$D$2="当月MW","-",SUMIFS(INDIRECT($B$2&amp;$C$2&amp;$D$2),INDIRECT(Y$5),Y$6,サマリ_メンバ!$R$7:$R$446,$E263,サマリ_メンバ!$O$7:$O$446,IF(ISBLANK($F263),"*",$F263)))</f>
        <v>0</v>
      </c>
      <c r="Z263" s="111">
        <f ca="1">IF($C$2&amp;$D$2="当月MW","-",SUMIFS(INDIRECT($B$2&amp;$C$2&amp;$D$2),INDIRECT(Z$5),Z$6,サマリ_メンバ!$R$7:$R$446,$E263,サマリ_メンバ!$O$7:$O$446,IF(ISBLANK($F263),"*",$F263)))</f>
        <v>0</v>
      </c>
      <c r="AA263" s="111">
        <f ca="1">IF($C$2&amp;$D$2="当月MW","-",SUMIFS(INDIRECT($B$2&amp;$C$2&amp;$D$2),INDIRECT(AA$5),AA$6,サマリ_メンバ!$R$7:$R$446,$E263,サマリ_メンバ!$O$7:$O$446,IF(ISBLANK($F263),"*",$F263)))</f>
        <v>0</v>
      </c>
      <c r="AB263" s="116"/>
    </row>
    <row r="264" spans="5:28" outlineLevel="1">
      <c r="E264" s="131" t="s">
        <v>1355</v>
      </c>
      <c r="F264" s="131"/>
      <c r="G264" s="69" t="s">
        <v>299</v>
      </c>
      <c r="H264" s="136">
        <f t="shared" ca="1" si="26"/>
        <v>0</v>
      </c>
      <c r="I264" s="116"/>
      <c r="J264" s="111">
        <f ca="1">IF($C$2&amp;$D$2="当月MW","-",SUMIFS(INDIRECT($B$2&amp;$C$2&amp;$D$2),INDIRECT(J$5),J$6,サマリ_メンバ!$R$7:$R$446,$E264,サマリ_メンバ!$O$7:$O$446,IF(ISBLANK($F264),"*",$F264)))</f>
        <v>0</v>
      </c>
      <c r="K264" s="111">
        <f ca="1">IF($C$2&amp;$D$2="当月MW","-",SUMIFS(INDIRECT($B$2&amp;$C$2&amp;$D$2),INDIRECT(K$5),K$6,サマリ_メンバ!$R$7:$R$446,$E264,サマリ_メンバ!$O$7:$O$446,IF(ISBLANK($F264),"*",$F264)))</f>
        <v>0</v>
      </c>
      <c r="L264" s="111">
        <f ca="1">IF($C$2&amp;$D$2="当月MW","-",SUMIFS(INDIRECT($B$2&amp;$C$2&amp;$D$2),INDIRECT(L$5),L$6,サマリ_メンバ!$R$7:$R$446,$E264,サマリ_メンバ!$O$7:$O$446,IF(ISBLANK($F264),"*",$F264)))</f>
        <v>0</v>
      </c>
      <c r="M264" s="111">
        <f ca="1">IF($C$2&amp;$D$2="当月MW","-",SUMIFS(INDIRECT($B$2&amp;$C$2&amp;$D$2),INDIRECT(M$5),M$6,サマリ_メンバ!$R$7:$R$446,$E264,サマリ_メンバ!$O$7:$O$446,IF(ISBLANK($F264),"*",$F264)))</f>
        <v>0</v>
      </c>
      <c r="N264" s="116"/>
      <c r="O264" s="111">
        <f ca="1">IF($C$2&amp;$D$2="当月MW","-",SUMIFS(INDIRECT($B$2&amp;$C$2&amp;$D$2),INDIRECT(O$5),O$6,サマリ_メンバ!$R$7:$R$446,$E264,サマリ_メンバ!$O$7:$O$446,IF(ISBLANK($F264),"*",$F264)))</f>
        <v>0</v>
      </c>
      <c r="P264" s="111">
        <f ca="1">IF($C$2&amp;$D$2="当月MW","-",SUMIFS(INDIRECT($B$2&amp;$C$2&amp;$D$2),INDIRECT(P$5),P$6,サマリ_メンバ!$R$7:$R$446,$E264,サマリ_メンバ!$O$7:$O$446,IF(ISBLANK($F264),"*",$F264)))</f>
        <v>0</v>
      </c>
      <c r="Q264" s="111">
        <f ca="1">IF($C$2&amp;$D$2="当月MW","-",SUMIFS(INDIRECT($B$2&amp;$C$2&amp;$D$2),INDIRECT(Q$5),Q$6,サマリ_メンバ!$R$7:$R$446,$E264,サマリ_メンバ!$O$7:$O$446,IF(ISBLANK($F264),"*",$F264)))</f>
        <v>0</v>
      </c>
      <c r="R264" s="111">
        <f ca="1">IF($C$2&amp;$D$2="当月MW","-",SUMIFS(INDIRECT($B$2&amp;$C$2&amp;$D$2),INDIRECT(R$5),R$6,サマリ_メンバ!$R$7:$R$446,$E264,サマリ_メンバ!$O$7:$O$446,IF(ISBLANK($F264),"*",$F264)))</f>
        <v>0</v>
      </c>
      <c r="S264" s="111">
        <f ca="1">IF($C$2&amp;$D$2="当月MW","-",SUMIFS(INDIRECT($B$2&amp;$C$2&amp;$D$2),INDIRECT(S$5),S$6,サマリ_メンバ!$R$7:$R$446,$E264,サマリ_メンバ!$O$7:$O$446,IF(ISBLANK($F264),"*",$F264)))</f>
        <v>0</v>
      </c>
      <c r="T264" s="111">
        <f ca="1">IF($C$2&amp;$D$2="当月MW","-",SUMIFS(INDIRECT($B$2&amp;$C$2&amp;$D$2),INDIRECT(T$5),T$6,サマリ_メンバ!$R$7:$R$446,$E264,サマリ_メンバ!$O$7:$O$446,IF(ISBLANK($F264),"*",$F264)))</f>
        <v>0</v>
      </c>
      <c r="U264" s="111">
        <f ca="1">IF($C$2&amp;$D$2="当月MW","-",SUMIFS(INDIRECT($B$2&amp;$C$2&amp;$D$2),INDIRECT(U$5),U$6,サマリ_メンバ!$R$7:$R$446,$E264,サマリ_メンバ!$O$7:$O$446,IF(ISBLANK($F264),"*",$F264)))</f>
        <v>0</v>
      </c>
      <c r="V264" s="111">
        <f ca="1">IF($C$2&amp;$D$2="当月MW","-",SUMIFS(INDIRECT($B$2&amp;$C$2&amp;$D$2),INDIRECT(V$5),V$6,サマリ_メンバ!$R$7:$R$446,$E264,サマリ_メンバ!$O$7:$O$446,IF(ISBLANK($F264),"*",$F264)))</f>
        <v>0</v>
      </c>
      <c r="W264" s="111">
        <f ca="1">IF($C$2&amp;$D$2="当月MW","-",SUMIFS(INDIRECT($B$2&amp;$C$2&amp;$D$2),INDIRECT(W$5),W$6,サマリ_メンバ!$R$7:$R$446,$E264,サマリ_メンバ!$O$7:$O$446,IF(ISBLANK($F264),"*",$F264)))</f>
        <v>0</v>
      </c>
      <c r="X264" s="111">
        <f ca="1">IF($C$2&amp;$D$2="当月MW","-",SUMIFS(INDIRECT($B$2&amp;$C$2&amp;$D$2),INDIRECT(X$5),X$6,サマリ_メンバ!$R$7:$R$446,$E264,サマリ_メンバ!$O$7:$O$446,IF(ISBLANK($F264),"*",$F264)))</f>
        <v>0</v>
      </c>
      <c r="Y264" s="111">
        <f ca="1">IF($C$2&amp;$D$2="当月MW","-",SUMIFS(INDIRECT($B$2&amp;$C$2&amp;$D$2),INDIRECT(Y$5),Y$6,サマリ_メンバ!$R$7:$R$446,$E264,サマリ_メンバ!$O$7:$O$446,IF(ISBLANK($F264),"*",$F264)))</f>
        <v>0</v>
      </c>
      <c r="Z264" s="111">
        <f ca="1">IF($C$2&amp;$D$2="当月MW","-",SUMIFS(INDIRECT($B$2&amp;$C$2&amp;$D$2),INDIRECT(Z$5),Z$6,サマリ_メンバ!$R$7:$R$446,$E264,サマリ_メンバ!$O$7:$O$446,IF(ISBLANK($F264),"*",$F264)))</f>
        <v>0</v>
      </c>
      <c r="AA264" s="111">
        <f ca="1">IF($C$2&amp;$D$2="当月MW","-",SUMIFS(INDIRECT($B$2&amp;$C$2&amp;$D$2),INDIRECT(AA$5),AA$6,サマリ_メンバ!$R$7:$R$446,$E264,サマリ_メンバ!$O$7:$O$446,IF(ISBLANK($F264),"*",$F264)))</f>
        <v>0</v>
      </c>
      <c r="AB264" s="116"/>
    </row>
    <row r="265" spans="5:28" outlineLevel="1">
      <c r="E265" s="131" t="s">
        <v>1356</v>
      </c>
      <c r="F265" s="131"/>
      <c r="G265" s="69" t="s">
        <v>299</v>
      </c>
      <c r="H265" s="136">
        <f t="shared" ca="1" si="26"/>
        <v>0</v>
      </c>
      <c r="I265" s="116"/>
      <c r="J265" s="111">
        <f ca="1">IF($C$2&amp;$D$2="当月MW","-",SUMIFS(INDIRECT($B$2&amp;$C$2&amp;$D$2),INDIRECT(J$5),J$6,サマリ_メンバ!$R$7:$R$446,$E265,サマリ_メンバ!$O$7:$O$446,IF(ISBLANK($F265),"*",$F265)))</f>
        <v>0</v>
      </c>
      <c r="K265" s="111">
        <f ca="1">IF($C$2&amp;$D$2="当月MW","-",SUMIFS(INDIRECT($B$2&amp;$C$2&amp;$D$2),INDIRECT(K$5),K$6,サマリ_メンバ!$R$7:$R$446,$E265,サマリ_メンバ!$O$7:$O$446,IF(ISBLANK($F265),"*",$F265)))</f>
        <v>0</v>
      </c>
      <c r="L265" s="111">
        <f ca="1">IF($C$2&amp;$D$2="当月MW","-",SUMIFS(INDIRECT($B$2&amp;$C$2&amp;$D$2),INDIRECT(L$5),L$6,サマリ_メンバ!$R$7:$R$446,$E265,サマリ_メンバ!$O$7:$O$446,IF(ISBLANK($F265),"*",$F265)))</f>
        <v>0</v>
      </c>
      <c r="M265" s="111">
        <f ca="1">IF($C$2&amp;$D$2="当月MW","-",SUMIFS(INDIRECT($B$2&amp;$C$2&amp;$D$2),INDIRECT(M$5),M$6,サマリ_メンバ!$R$7:$R$446,$E265,サマリ_メンバ!$O$7:$O$446,IF(ISBLANK($F265),"*",$F265)))</f>
        <v>0</v>
      </c>
      <c r="N265" s="116"/>
      <c r="O265" s="111">
        <f ca="1">IF($C$2&amp;$D$2="当月MW","-",SUMIFS(INDIRECT($B$2&amp;$C$2&amp;$D$2),INDIRECT(O$5),O$6,サマリ_メンバ!$R$7:$R$446,$E265,サマリ_メンバ!$O$7:$O$446,IF(ISBLANK($F265),"*",$F265)))</f>
        <v>0</v>
      </c>
      <c r="P265" s="111">
        <f ca="1">IF($C$2&amp;$D$2="当月MW","-",SUMIFS(INDIRECT($B$2&amp;$C$2&amp;$D$2),INDIRECT(P$5),P$6,サマリ_メンバ!$R$7:$R$446,$E265,サマリ_メンバ!$O$7:$O$446,IF(ISBLANK($F265),"*",$F265)))</f>
        <v>0</v>
      </c>
      <c r="Q265" s="111">
        <f ca="1">IF($C$2&amp;$D$2="当月MW","-",SUMIFS(INDIRECT($B$2&amp;$C$2&amp;$D$2),INDIRECT(Q$5),Q$6,サマリ_メンバ!$R$7:$R$446,$E265,サマリ_メンバ!$O$7:$O$446,IF(ISBLANK($F265),"*",$F265)))</f>
        <v>0</v>
      </c>
      <c r="R265" s="111">
        <f ca="1">IF($C$2&amp;$D$2="当月MW","-",SUMIFS(INDIRECT($B$2&amp;$C$2&amp;$D$2),INDIRECT(R$5),R$6,サマリ_メンバ!$R$7:$R$446,$E265,サマリ_メンバ!$O$7:$O$446,IF(ISBLANK($F265),"*",$F265)))</f>
        <v>0</v>
      </c>
      <c r="S265" s="111">
        <f ca="1">IF($C$2&amp;$D$2="当月MW","-",SUMIFS(INDIRECT($B$2&amp;$C$2&amp;$D$2),INDIRECT(S$5),S$6,サマリ_メンバ!$R$7:$R$446,$E265,サマリ_メンバ!$O$7:$O$446,IF(ISBLANK($F265),"*",$F265)))</f>
        <v>0</v>
      </c>
      <c r="T265" s="111">
        <f ca="1">IF($C$2&amp;$D$2="当月MW","-",SUMIFS(INDIRECT($B$2&amp;$C$2&amp;$D$2),INDIRECT(T$5),T$6,サマリ_メンバ!$R$7:$R$446,$E265,サマリ_メンバ!$O$7:$O$446,IF(ISBLANK($F265),"*",$F265)))</f>
        <v>0</v>
      </c>
      <c r="U265" s="111">
        <f ca="1">IF($C$2&amp;$D$2="当月MW","-",SUMIFS(INDIRECT($B$2&amp;$C$2&amp;$D$2),INDIRECT(U$5),U$6,サマリ_メンバ!$R$7:$R$446,$E265,サマリ_メンバ!$O$7:$O$446,IF(ISBLANK($F265),"*",$F265)))</f>
        <v>0</v>
      </c>
      <c r="V265" s="111">
        <f ca="1">IF($C$2&amp;$D$2="当月MW","-",SUMIFS(INDIRECT($B$2&amp;$C$2&amp;$D$2),INDIRECT(V$5),V$6,サマリ_メンバ!$R$7:$R$446,$E265,サマリ_メンバ!$O$7:$O$446,IF(ISBLANK($F265),"*",$F265)))</f>
        <v>0</v>
      </c>
      <c r="W265" s="111">
        <f ca="1">IF($C$2&amp;$D$2="当月MW","-",SUMIFS(INDIRECT($B$2&amp;$C$2&amp;$D$2),INDIRECT(W$5),W$6,サマリ_メンバ!$R$7:$R$446,$E265,サマリ_メンバ!$O$7:$O$446,IF(ISBLANK($F265),"*",$F265)))</f>
        <v>0</v>
      </c>
      <c r="X265" s="111">
        <f ca="1">IF($C$2&amp;$D$2="当月MW","-",SUMIFS(INDIRECT($B$2&amp;$C$2&amp;$D$2),INDIRECT(X$5),X$6,サマリ_メンバ!$R$7:$R$446,$E265,サマリ_メンバ!$O$7:$O$446,IF(ISBLANK($F265),"*",$F265)))</f>
        <v>0</v>
      </c>
      <c r="Y265" s="111">
        <f ca="1">IF($C$2&amp;$D$2="当月MW","-",SUMIFS(INDIRECT($B$2&amp;$C$2&amp;$D$2),INDIRECT(Y$5),Y$6,サマリ_メンバ!$R$7:$R$446,$E265,サマリ_メンバ!$O$7:$O$446,IF(ISBLANK($F265),"*",$F265)))</f>
        <v>0</v>
      </c>
      <c r="Z265" s="111">
        <f ca="1">IF($C$2&amp;$D$2="当月MW","-",SUMIFS(INDIRECT($B$2&amp;$C$2&amp;$D$2),INDIRECT(Z$5),Z$6,サマリ_メンバ!$R$7:$R$446,$E265,サマリ_メンバ!$O$7:$O$446,IF(ISBLANK($F265),"*",$F265)))</f>
        <v>0</v>
      </c>
      <c r="AA265" s="111">
        <f ca="1">IF($C$2&amp;$D$2="当月MW","-",SUMIFS(INDIRECT($B$2&amp;$C$2&amp;$D$2),INDIRECT(AA$5),AA$6,サマリ_メンバ!$R$7:$R$446,$E265,サマリ_メンバ!$O$7:$O$446,IF(ISBLANK($F265),"*",$F265)))</f>
        <v>0</v>
      </c>
      <c r="AB265" s="116"/>
    </row>
    <row r="266" spans="5:28" outlineLevel="1">
      <c r="E266" s="131" t="s">
        <v>1357</v>
      </c>
      <c r="F266" s="131"/>
      <c r="G266" s="132" t="s">
        <v>297</v>
      </c>
      <c r="H266" s="136">
        <f t="shared" ca="1" si="26"/>
        <v>0</v>
      </c>
      <c r="I266" s="116"/>
      <c r="J266" s="111">
        <f ca="1">IF($C$2&amp;$D$2="当月MW","-",SUMIFS(INDIRECT($B$2&amp;$C$2&amp;$D$2),INDIRECT(J$5),J$6,サマリ_メンバ!$R$7:$R$446,$E266,サマリ_メンバ!$O$7:$O$446,IF(ISBLANK($F266),"*",$F266)))</f>
        <v>0</v>
      </c>
      <c r="K266" s="111">
        <f ca="1">IF($C$2&amp;$D$2="当月MW","-",SUMIFS(INDIRECT($B$2&amp;$C$2&amp;$D$2),INDIRECT(K$5),K$6,サマリ_メンバ!$R$7:$R$446,$E266,サマリ_メンバ!$O$7:$O$446,IF(ISBLANK($F266),"*",$F266)))</f>
        <v>0</v>
      </c>
      <c r="L266" s="111">
        <f ca="1">IF($C$2&amp;$D$2="当月MW","-",SUMIFS(INDIRECT($B$2&amp;$C$2&amp;$D$2),INDIRECT(L$5),L$6,サマリ_メンバ!$R$7:$R$446,$E266,サマリ_メンバ!$O$7:$O$446,IF(ISBLANK($F266),"*",$F266)))</f>
        <v>0</v>
      </c>
      <c r="M266" s="111">
        <f ca="1">IF($C$2&amp;$D$2="当月MW","-",SUMIFS(INDIRECT($B$2&amp;$C$2&amp;$D$2),INDIRECT(M$5),M$6,サマリ_メンバ!$R$7:$R$446,$E266,サマリ_メンバ!$O$7:$O$446,IF(ISBLANK($F266),"*",$F266)))</f>
        <v>0</v>
      </c>
      <c r="N266" s="116"/>
      <c r="O266" s="111">
        <f ca="1">IF($C$2&amp;$D$2="当月MW","-",SUMIFS(INDIRECT($B$2&amp;$C$2&amp;$D$2),INDIRECT(O$5),O$6,サマリ_メンバ!$R$7:$R$446,$E266,サマリ_メンバ!$O$7:$O$446,IF(ISBLANK($F266),"*",$F266)))</f>
        <v>0</v>
      </c>
      <c r="P266" s="111">
        <f ca="1">IF($C$2&amp;$D$2="当月MW","-",SUMIFS(INDIRECT($B$2&amp;$C$2&amp;$D$2),INDIRECT(P$5),P$6,サマリ_メンバ!$R$7:$R$446,$E266,サマリ_メンバ!$O$7:$O$446,IF(ISBLANK($F266),"*",$F266)))</f>
        <v>0</v>
      </c>
      <c r="Q266" s="111">
        <f ca="1">IF($C$2&amp;$D$2="当月MW","-",SUMIFS(INDIRECT($B$2&amp;$C$2&amp;$D$2),INDIRECT(Q$5),Q$6,サマリ_メンバ!$R$7:$R$446,$E266,サマリ_メンバ!$O$7:$O$446,IF(ISBLANK($F266),"*",$F266)))</f>
        <v>0</v>
      </c>
      <c r="R266" s="111">
        <f ca="1">IF($C$2&amp;$D$2="当月MW","-",SUMIFS(INDIRECT($B$2&amp;$C$2&amp;$D$2),INDIRECT(R$5),R$6,サマリ_メンバ!$R$7:$R$446,$E266,サマリ_メンバ!$O$7:$O$446,IF(ISBLANK($F266),"*",$F266)))</f>
        <v>0</v>
      </c>
      <c r="S266" s="111">
        <f ca="1">IF($C$2&amp;$D$2="当月MW","-",SUMIFS(INDIRECT($B$2&amp;$C$2&amp;$D$2),INDIRECT(S$5),S$6,サマリ_メンバ!$R$7:$R$446,$E266,サマリ_メンバ!$O$7:$O$446,IF(ISBLANK($F266),"*",$F266)))</f>
        <v>0</v>
      </c>
      <c r="T266" s="111">
        <f ca="1">IF($C$2&amp;$D$2="当月MW","-",SUMIFS(INDIRECT($B$2&amp;$C$2&amp;$D$2),INDIRECT(T$5),T$6,サマリ_メンバ!$R$7:$R$446,$E266,サマリ_メンバ!$O$7:$O$446,IF(ISBLANK($F266),"*",$F266)))</f>
        <v>0</v>
      </c>
      <c r="U266" s="111">
        <f ca="1">IF($C$2&amp;$D$2="当月MW","-",SUMIFS(INDIRECT($B$2&amp;$C$2&amp;$D$2),INDIRECT(U$5),U$6,サマリ_メンバ!$R$7:$R$446,$E266,サマリ_メンバ!$O$7:$O$446,IF(ISBLANK($F266),"*",$F266)))</f>
        <v>0</v>
      </c>
      <c r="V266" s="111">
        <f ca="1">IF($C$2&amp;$D$2="当月MW","-",SUMIFS(INDIRECT($B$2&amp;$C$2&amp;$D$2),INDIRECT(V$5),V$6,サマリ_メンバ!$R$7:$R$446,$E266,サマリ_メンバ!$O$7:$O$446,IF(ISBLANK($F266),"*",$F266)))</f>
        <v>0</v>
      </c>
      <c r="W266" s="111">
        <f ca="1">IF($C$2&amp;$D$2="当月MW","-",SUMIFS(INDIRECT($B$2&amp;$C$2&amp;$D$2),INDIRECT(W$5),W$6,サマリ_メンバ!$R$7:$R$446,$E266,サマリ_メンバ!$O$7:$O$446,IF(ISBLANK($F266),"*",$F266)))</f>
        <v>0</v>
      </c>
      <c r="X266" s="111">
        <f ca="1">IF($C$2&amp;$D$2="当月MW","-",SUMIFS(INDIRECT($B$2&amp;$C$2&amp;$D$2),INDIRECT(X$5),X$6,サマリ_メンバ!$R$7:$R$446,$E266,サマリ_メンバ!$O$7:$O$446,IF(ISBLANK($F266),"*",$F266)))</f>
        <v>0</v>
      </c>
      <c r="Y266" s="111">
        <f ca="1">IF($C$2&amp;$D$2="当月MW","-",SUMIFS(INDIRECT($B$2&amp;$C$2&amp;$D$2),INDIRECT(Y$5),Y$6,サマリ_メンバ!$R$7:$R$446,$E266,サマリ_メンバ!$O$7:$O$446,IF(ISBLANK($F266),"*",$F266)))</f>
        <v>0</v>
      </c>
      <c r="Z266" s="111">
        <f ca="1">IF($C$2&amp;$D$2="当月MW","-",SUMIFS(INDIRECT($B$2&amp;$C$2&amp;$D$2),INDIRECT(Z$5),Z$6,サマリ_メンバ!$R$7:$R$446,$E266,サマリ_メンバ!$O$7:$O$446,IF(ISBLANK($F266),"*",$F266)))</f>
        <v>0</v>
      </c>
      <c r="AA266" s="111">
        <f ca="1">IF($C$2&amp;$D$2="当月MW","-",SUMIFS(INDIRECT($B$2&amp;$C$2&amp;$D$2),INDIRECT(AA$5),AA$6,サマリ_メンバ!$R$7:$R$446,$E266,サマリ_メンバ!$O$7:$O$446,IF(ISBLANK($F266),"*",$F266)))</f>
        <v>0</v>
      </c>
      <c r="AB266" s="116"/>
    </row>
    <row r="267" spans="5:28" outlineLevel="1">
      <c r="E267" s="131" t="s">
        <v>1358</v>
      </c>
      <c r="F267" s="131"/>
      <c r="G267" s="132" t="s">
        <v>297</v>
      </c>
      <c r="H267" s="136">
        <f t="shared" ca="1" si="26"/>
        <v>0</v>
      </c>
      <c r="I267" s="116"/>
      <c r="J267" s="111">
        <f ca="1">IF($C$2&amp;$D$2="当月MW","-",SUMIFS(INDIRECT($B$2&amp;$C$2&amp;$D$2),INDIRECT(J$5),J$6,サマリ_メンバ!$R$7:$R$446,$E267,サマリ_メンバ!$O$7:$O$446,IF(ISBLANK($F267),"*",$F267)))</f>
        <v>0</v>
      </c>
      <c r="K267" s="111">
        <f ca="1">IF($C$2&amp;$D$2="当月MW","-",SUMIFS(INDIRECT($B$2&amp;$C$2&amp;$D$2),INDIRECT(K$5),K$6,サマリ_メンバ!$R$7:$R$446,$E267,サマリ_メンバ!$O$7:$O$446,IF(ISBLANK($F267),"*",$F267)))</f>
        <v>0</v>
      </c>
      <c r="L267" s="111">
        <f ca="1">IF($C$2&amp;$D$2="当月MW","-",SUMIFS(INDIRECT($B$2&amp;$C$2&amp;$D$2),INDIRECT(L$5),L$6,サマリ_メンバ!$R$7:$R$446,$E267,サマリ_メンバ!$O$7:$O$446,IF(ISBLANK($F267),"*",$F267)))</f>
        <v>0</v>
      </c>
      <c r="M267" s="111">
        <f ca="1">IF($C$2&amp;$D$2="当月MW","-",SUMIFS(INDIRECT($B$2&amp;$C$2&amp;$D$2),INDIRECT(M$5),M$6,サマリ_メンバ!$R$7:$R$446,$E267,サマリ_メンバ!$O$7:$O$446,IF(ISBLANK($F267),"*",$F267)))</f>
        <v>0</v>
      </c>
      <c r="N267" s="116"/>
      <c r="O267" s="111">
        <f ca="1">IF($C$2&amp;$D$2="当月MW","-",SUMIFS(INDIRECT($B$2&amp;$C$2&amp;$D$2),INDIRECT(O$5),O$6,サマリ_メンバ!$R$7:$R$446,$E267,サマリ_メンバ!$O$7:$O$446,IF(ISBLANK($F267),"*",$F267)))</f>
        <v>0</v>
      </c>
      <c r="P267" s="111">
        <f ca="1">IF($C$2&amp;$D$2="当月MW","-",SUMIFS(INDIRECT($B$2&amp;$C$2&amp;$D$2),INDIRECT(P$5),P$6,サマリ_メンバ!$R$7:$R$446,$E267,サマリ_メンバ!$O$7:$O$446,IF(ISBLANK($F267),"*",$F267)))</f>
        <v>0</v>
      </c>
      <c r="Q267" s="111">
        <f ca="1">IF($C$2&amp;$D$2="当月MW","-",SUMIFS(INDIRECT($B$2&amp;$C$2&amp;$D$2),INDIRECT(Q$5),Q$6,サマリ_メンバ!$R$7:$R$446,$E267,サマリ_メンバ!$O$7:$O$446,IF(ISBLANK($F267),"*",$F267)))</f>
        <v>0</v>
      </c>
      <c r="R267" s="111">
        <f ca="1">IF($C$2&amp;$D$2="当月MW","-",SUMIFS(INDIRECT($B$2&amp;$C$2&amp;$D$2),INDIRECT(R$5),R$6,サマリ_メンバ!$R$7:$R$446,$E267,サマリ_メンバ!$O$7:$O$446,IF(ISBLANK($F267),"*",$F267)))</f>
        <v>0</v>
      </c>
      <c r="S267" s="111">
        <f ca="1">IF($C$2&amp;$D$2="当月MW","-",SUMIFS(INDIRECT($B$2&amp;$C$2&amp;$D$2),INDIRECT(S$5),S$6,サマリ_メンバ!$R$7:$R$446,$E267,サマリ_メンバ!$O$7:$O$446,IF(ISBLANK($F267),"*",$F267)))</f>
        <v>0</v>
      </c>
      <c r="T267" s="111">
        <f ca="1">IF($C$2&amp;$D$2="当月MW","-",SUMIFS(INDIRECT($B$2&amp;$C$2&amp;$D$2),INDIRECT(T$5),T$6,サマリ_メンバ!$R$7:$R$446,$E267,サマリ_メンバ!$O$7:$O$446,IF(ISBLANK($F267),"*",$F267)))</f>
        <v>0</v>
      </c>
      <c r="U267" s="111">
        <f ca="1">IF($C$2&amp;$D$2="当月MW","-",SUMIFS(INDIRECT($B$2&amp;$C$2&amp;$D$2),INDIRECT(U$5),U$6,サマリ_メンバ!$R$7:$R$446,$E267,サマリ_メンバ!$O$7:$O$446,IF(ISBLANK($F267),"*",$F267)))</f>
        <v>0</v>
      </c>
      <c r="V267" s="111">
        <f ca="1">IF($C$2&amp;$D$2="当月MW","-",SUMIFS(INDIRECT($B$2&amp;$C$2&amp;$D$2),INDIRECT(V$5),V$6,サマリ_メンバ!$R$7:$R$446,$E267,サマリ_メンバ!$O$7:$O$446,IF(ISBLANK($F267),"*",$F267)))</f>
        <v>0</v>
      </c>
      <c r="W267" s="111">
        <f ca="1">IF($C$2&amp;$D$2="当月MW","-",SUMIFS(INDIRECT($B$2&amp;$C$2&amp;$D$2),INDIRECT(W$5),W$6,サマリ_メンバ!$R$7:$R$446,$E267,サマリ_メンバ!$O$7:$O$446,IF(ISBLANK($F267),"*",$F267)))</f>
        <v>0</v>
      </c>
      <c r="X267" s="111">
        <f ca="1">IF($C$2&amp;$D$2="当月MW","-",SUMIFS(INDIRECT($B$2&amp;$C$2&amp;$D$2),INDIRECT(X$5),X$6,サマリ_メンバ!$R$7:$R$446,$E267,サマリ_メンバ!$O$7:$O$446,IF(ISBLANK($F267),"*",$F267)))</f>
        <v>0</v>
      </c>
      <c r="Y267" s="111">
        <f ca="1">IF($C$2&amp;$D$2="当月MW","-",SUMIFS(INDIRECT($B$2&amp;$C$2&amp;$D$2),INDIRECT(Y$5),Y$6,サマリ_メンバ!$R$7:$R$446,$E267,サマリ_メンバ!$O$7:$O$446,IF(ISBLANK($F267),"*",$F267)))</f>
        <v>0</v>
      </c>
      <c r="Z267" s="111">
        <f ca="1">IF($C$2&amp;$D$2="当月MW","-",SUMIFS(INDIRECT($B$2&amp;$C$2&amp;$D$2),INDIRECT(Z$5),Z$6,サマリ_メンバ!$R$7:$R$446,$E267,サマリ_メンバ!$O$7:$O$446,IF(ISBLANK($F267),"*",$F267)))</f>
        <v>0</v>
      </c>
      <c r="AA267" s="111">
        <f ca="1">IF($C$2&amp;$D$2="当月MW","-",SUMIFS(INDIRECT($B$2&amp;$C$2&amp;$D$2),INDIRECT(AA$5),AA$6,サマリ_メンバ!$R$7:$R$446,$E267,サマリ_メンバ!$O$7:$O$446,IF(ISBLANK($F267),"*",$F267)))</f>
        <v>0</v>
      </c>
      <c r="AB267" s="116"/>
    </row>
    <row r="268" spans="5:28" outlineLevel="1">
      <c r="E268" s="131" t="s">
        <v>1359</v>
      </c>
      <c r="F268" s="131"/>
      <c r="G268" s="132" t="s">
        <v>297</v>
      </c>
      <c r="H268" s="136">
        <f t="shared" ca="1" si="26"/>
        <v>0</v>
      </c>
      <c r="I268" s="116"/>
      <c r="J268" s="111">
        <f ca="1">IF($C$2&amp;$D$2="当月MW","-",SUMIFS(INDIRECT($B$2&amp;$C$2&amp;$D$2),INDIRECT(J$5),J$6,サマリ_メンバ!$R$7:$R$446,$E268,サマリ_メンバ!$O$7:$O$446,IF(ISBLANK($F268),"*",$F268)))</f>
        <v>0</v>
      </c>
      <c r="K268" s="111">
        <f ca="1">IF($C$2&amp;$D$2="当月MW","-",SUMIFS(INDIRECT($B$2&amp;$C$2&amp;$D$2),INDIRECT(K$5),K$6,サマリ_メンバ!$R$7:$R$446,$E268,サマリ_メンバ!$O$7:$O$446,IF(ISBLANK($F268),"*",$F268)))</f>
        <v>0</v>
      </c>
      <c r="L268" s="111">
        <f ca="1">IF($C$2&amp;$D$2="当月MW","-",SUMIFS(INDIRECT($B$2&amp;$C$2&amp;$D$2),INDIRECT(L$5),L$6,サマリ_メンバ!$R$7:$R$446,$E268,サマリ_メンバ!$O$7:$O$446,IF(ISBLANK($F268),"*",$F268)))</f>
        <v>0</v>
      </c>
      <c r="M268" s="111">
        <f ca="1">IF($C$2&amp;$D$2="当月MW","-",SUMIFS(INDIRECT($B$2&amp;$C$2&amp;$D$2),INDIRECT(M$5),M$6,サマリ_メンバ!$R$7:$R$446,$E268,サマリ_メンバ!$O$7:$O$446,IF(ISBLANK($F268),"*",$F268)))</f>
        <v>0</v>
      </c>
      <c r="N268" s="116"/>
      <c r="O268" s="111">
        <f ca="1">IF($C$2&amp;$D$2="当月MW","-",SUMIFS(INDIRECT($B$2&amp;$C$2&amp;$D$2),INDIRECT(O$5),O$6,サマリ_メンバ!$R$7:$R$446,$E268,サマリ_メンバ!$O$7:$O$446,IF(ISBLANK($F268),"*",$F268)))</f>
        <v>0</v>
      </c>
      <c r="P268" s="111">
        <f ca="1">IF($C$2&amp;$D$2="当月MW","-",SUMIFS(INDIRECT($B$2&amp;$C$2&amp;$D$2),INDIRECT(P$5),P$6,サマリ_メンバ!$R$7:$R$446,$E268,サマリ_メンバ!$O$7:$O$446,IF(ISBLANK($F268),"*",$F268)))</f>
        <v>0</v>
      </c>
      <c r="Q268" s="111">
        <f ca="1">IF($C$2&amp;$D$2="当月MW","-",SUMIFS(INDIRECT($B$2&amp;$C$2&amp;$D$2),INDIRECT(Q$5),Q$6,サマリ_メンバ!$R$7:$R$446,$E268,サマリ_メンバ!$O$7:$O$446,IF(ISBLANK($F268),"*",$F268)))</f>
        <v>0</v>
      </c>
      <c r="R268" s="111">
        <f ca="1">IF($C$2&amp;$D$2="当月MW","-",SUMIFS(INDIRECT($B$2&amp;$C$2&amp;$D$2),INDIRECT(R$5),R$6,サマリ_メンバ!$R$7:$R$446,$E268,サマリ_メンバ!$O$7:$O$446,IF(ISBLANK($F268),"*",$F268)))</f>
        <v>0</v>
      </c>
      <c r="S268" s="111">
        <f ca="1">IF($C$2&amp;$D$2="当月MW","-",SUMIFS(INDIRECT($B$2&amp;$C$2&amp;$D$2),INDIRECT(S$5),S$6,サマリ_メンバ!$R$7:$R$446,$E268,サマリ_メンバ!$O$7:$O$446,IF(ISBLANK($F268),"*",$F268)))</f>
        <v>0</v>
      </c>
      <c r="T268" s="111">
        <f ca="1">IF($C$2&amp;$D$2="当月MW","-",SUMIFS(INDIRECT($B$2&amp;$C$2&amp;$D$2),INDIRECT(T$5),T$6,サマリ_メンバ!$R$7:$R$446,$E268,サマリ_メンバ!$O$7:$O$446,IF(ISBLANK($F268),"*",$F268)))</f>
        <v>0</v>
      </c>
      <c r="U268" s="111">
        <f ca="1">IF($C$2&amp;$D$2="当月MW","-",SUMIFS(INDIRECT($B$2&amp;$C$2&amp;$D$2),INDIRECT(U$5),U$6,サマリ_メンバ!$R$7:$R$446,$E268,サマリ_メンバ!$O$7:$O$446,IF(ISBLANK($F268),"*",$F268)))</f>
        <v>0</v>
      </c>
      <c r="V268" s="111">
        <f ca="1">IF($C$2&amp;$D$2="当月MW","-",SUMIFS(INDIRECT($B$2&amp;$C$2&amp;$D$2),INDIRECT(V$5),V$6,サマリ_メンバ!$R$7:$R$446,$E268,サマリ_メンバ!$O$7:$O$446,IF(ISBLANK($F268),"*",$F268)))</f>
        <v>0</v>
      </c>
      <c r="W268" s="111">
        <f ca="1">IF($C$2&amp;$D$2="当月MW","-",SUMIFS(INDIRECT($B$2&amp;$C$2&amp;$D$2),INDIRECT(W$5),W$6,サマリ_メンバ!$R$7:$R$446,$E268,サマリ_メンバ!$O$7:$O$446,IF(ISBLANK($F268),"*",$F268)))</f>
        <v>0</v>
      </c>
      <c r="X268" s="111">
        <f ca="1">IF($C$2&amp;$D$2="当月MW","-",SUMIFS(INDIRECT($B$2&amp;$C$2&amp;$D$2),INDIRECT(X$5),X$6,サマリ_メンバ!$R$7:$R$446,$E268,サマリ_メンバ!$O$7:$O$446,IF(ISBLANK($F268),"*",$F268)))</f>
        <v>0</v>
      </c>
      <c r="Y268" s="111">
        <f ca="1">IF($C$2&amp;$D$2="当月MW","-",SUMIFS(INDIRECT($B$2&amp;$C$2&amp;$D$2),INDIRECT(Y$5),Y$6,サマリ_メンバ!$R$7:$R$446,$E268,サマリ_メンバ!$O$7:$O$446,IF(ISBLANK($F268),"*",$F268)))</f>
        <v>0</v>
      </c>
      <c r="Z268" s="111">
        <f ca="1">IF($C$2&amp;$D$2="当月MW","-",SUMIFS(INDIRECT($B$2&amp;$C$2&amp;$D$2),INDIRECT(Z$5),Z$6,サマリ_メンバ!$R$7:$R$446,$E268,サマリ_メンバ!$O$7:$O$446,IF(ISBLANK($F268),"*",$F268)))</f>
        <v>0</v>
      </c>
      <c r="AA268" s="111">
        <f ca="1">IF($C$2&amp;$D$2="当月MW","-",SUMIFS(INDIRECT($B$2&amp;$C$2&amp;$D$2),INDIRECT(AA$5),AA$6,サマリ_メンバ!$R$7:$R$446,$E268,サマリ_メンバ!$O$7:$O$446,IF(ISBLANK($F268),"*",$F268)))</f>
        <v>0</v>
      </c>
      <c r="AB268" s="116"/>
    </row>
    <row r="269" spans="5:28" outlineLevel="1">
      <c r="E269" s="131" t="s">
        <v>1360</v>
      </c>
      <c r="F269" s="131"/>
      <c r="G269" s="132" t="s">
        <v>297</v>
      </c>
      <c r="H269" s="136">
        <f t="shared" ca="1" si="26"/>
        <v>0</v>
      </c>
      <c r="I269" s="116"/>
      <c r="J269" s="111">
        <f ca="1">IF($C$2&amp;$D$2="当月MW","-",SUMIFS(INDIRECT($B$2&amp;$C$2&amp;$D$2),INDIRECT(J$5),J$6,サマリ_メンバ!$R$7:$R$446,$E269,サマリ_メンバ!$O$7:$O$446,IF(ISBLANK($F269),"*",$F269)))</f>
        <v>0</v>
      </c>
      <c r="K269" s="111">
        <f ca="1">IF($C$2&amp;$D$2="当月MW","-",SUMIFS(INDIRECT($B$2&amp;$C$2&amp;$D$2),INDIRECT(K$5),K$6,サマリ_メンバ!$R$7:$R$446,$E269,サマリ_メンバ!$O$7:$O$446,IF(ISBLANK($F269),"*",$F269)))</f>
        <v>0</v>
      </c>
      <c r="L269" s="111">
        <f ca="1">IF($C$2&amp;$D$2="当月MW","-",SUMIFS(INDIRECT($B$2&amp;$C$2&amp;$D$2),INDIRECT(L$5),L$6,サマリ_メンバ!$R$7:$R$446,$E269,サマリ_メンバ!$O$7:$O$446,IF(ISBLANK($F269),"*",$F269)))</f>
        <v>0</v>
      </c>
      <c r="M269" s="111">
        <f ca="1">IF($C$2&amp;$D$2="当月MW","-",SUMIFS(INDIRECT($B$2&amp;$C$2&amp;$D$2),INDIRECT(M$5),M$6,サマリ_メンバ!$R$7:$R$446,$E269,サマリ_メンバ!$O$7:$O$446,IF(ISBLANK($F269),"*",$F269)))</f>
        <v>0</v>
      </c>
      <c r="N269" s="116"/>
      <c r="O269" s="111">
        <f ca="1">IF($C$2&amp;$D$2="当月MW","-",SUMIFS(INDIRECT($B$2&amp;$C$2&amp;$D$2),INDIRECT(O$5),O$6,サマリ_メンバ!$R$7:$R$446,$E269,サマリ_メンバ!$O$7:$O$446,IF(ISBLANK($F269),"*",$F269)))</f>
        <v>0</v>
      </c>
      <c r="P269" s="111">
        <f ca="1">IF($C$2&amp;$D$2="当月MW","-",SUMIFS(INDIRECT($B$2&amp;$C$2&amp;$D$2),INDIRECT(P$5),P$6,サマリ_メンバ!$R$7:$R$446,$E269,サマリ_メンバ!$O$7:$O$446,IF(ISBLANK($F269),"*",$F269)))</f>
        <v>0</v>
      </c>
      <c r="Q269" s="111">
        <f ca="1">IF($C$2&amp;$D$2="当月MW","-",SUMIFS(INDIRECT($B$2&amp;$C$2&amp;$D$2),INDIRECT(Q$5),Q$6,サマリ_メンバ!$R$7:$R$446,$E269,サマリ_メンバ!$O$7:$O$446,IF(ISBLANK($F269),"*",$F269)))</f>
        <v>0</v>
      </c>
      <c r="R269" s="111">
        <f ca="1">IF($C$2&amp;$D$2="当月MW","-",SUMIFS(INDIRECT($B$2&amp;$C$2&amp;$D$2),INDIRECT(R$5),R$6,サマリ_メンバ!$R$7:$R$446,$E269,サマリ_メンバ!$O$7:$O$446,IF(ISBLANK($F269),"*",$F269)))</f>
        <v>0</v>
      </c>
      <c r="S269" s="111">
        <f ca="1">IF($C$2&amp;$D$2="当月MW","-",SUMIFS(INDIRECT($B$2&amp;$C$2&amp;$D$2),INDIRECT(S$5),S$6,サマリ_メンバ!$R$7:$R$446,$E269,サマリ_メンバ!$O$7:$O$446,IF(ISBLANK($F269),"*",$F269)))</f>
        <v>0</v>
      </c>
      <c r="T269" s="111">
        <f ca="1">IF($C$2&amp;$D$2="当月MW","-",SUMIFS(INDIRECT($B$2&amp;$C$2&amp;$D$2),INDIRECT(T$5),T$6,サマリ_メンバ!$R$7:$R$446,$E269,サマリ_メンバ!$O$7:$O$446,IF(ISBLANK($F269),"*",$F269)))</f>
        <v>0</v>
      </c>
      <c r="U269" s="111">
        <f ca="1">IF($C$2&amp;$D$2="当月MW","-",SUMIFS(INDIRECT($B$2&amp;$C$2&amp;$D$2),INDIRECT(U$5),U$6,サマリ_メンバ!$R$7:$R$446,$E269,サマリ_メンバ!$O$7:$O$446,IF(ISBLANK($F269),"*",$F269)))</f>
        <v>0</v>
      </c>
      <c r="V269" s="111">
        <f ca="1">IF($C$2&amp;$D$2="当月MW","-",SUMIFS(INDIRECT($B$2&amp;$C$2&amp;$D$2),INDIRECT(V$5),V$6,サマリ_メンバ!$R$7:$R$446,$E269,サマリ_メンバ!$O$7:$O$446,IF(ISBLANK($F269),"*",$F269)))</f>
        <v>0</v>
      </c>
      <c r="W269" s="111">
        <f ca="1">IF($C$2&amp;$D$2="当月MW","-",SUMIFS(INDIRECT($B$2&amp;$C$2&amp;$D$2),INDIRECT(W$5),W$6,サマリ_メンバ!$R$7:$R$446,$E269,サマリ_メンバ!$O$7:$O$446,IF(ISBLANK($F269),"*",$F269)))</f>
        <v>0</v>
      </c>
      <c r="X269" s="111">
        <f ca="1">IF($C$2&amp;$D$2="当月MW","-",SUMIFS(INDIRECT($B$2&amp;$C$2&amp;$D$2),INDIRECT(X$5),X$6,サマリ_メンバ!$R$7:$R$446,$E269,サマリ_メンバ!$O$7:$O$446,IF(ISBLANK($F269),"*",$F269)))</f>
        <v>0</v>
      </c>
      <c r="Y269" s="111">
        <f ca="1">IF($C$2&amp;$D$2="当月MW","-",SUMIFS(INDIRECT($B$2&amp;$C$2&amp;$D$2),INDIRECT(Y$5),Y$6,サマリ_メンバ!$R$7:$R$446,$E269,サマリ_メンバ!$O$7:$O$446,IF(ISBLANK($F269),"*",$F269)))</f>
        <v>0</v>
      </c>
      <c r="Z269" s="111">
        <f ca="1">IF($C$2&amp;$D$2="当月MW","-",SUMIFS(INDIRECT($B$2&amp;$C$2&amp;$D$2),INDIRECT(Z$5),Z$6,サマリ_メンバ!$R$7:$R$446,$E269,サマリ_メンバ!$O$7:$O$446,IF(ISBLANK($F269),"*",$F269)))</f>
        <v>0</v>
      </c>
      <c r="AA269" s="111">
        <f ca="1">IF($C$2&amp;$D$2="当月MW","-",SUMIFS(INDIRECT($B$2&amp;$C$2&amp;$D$2),INDIRECT(AA$5),AA$6,サマリ_メンバ!$R$7:$R$446,$E269,サマリ_メンバ!$O$7:$O$446,IF(ISBLANK($F269),"*",$F269)))</f>
        <v>0</v>
      </c>
      <c r="AB269" s="116"/>
    </row>
    <row r="270" spans="5:28" outlineLevel="1">
      <c r="E270" s="131" t="s">
        <v>1361</v>
      </c>
      <c r="F270" s="131"/>
      <c r="G270" s="132" t="s">
        <v>297</v>
      </c>
      <c r="H270" s="136">
        <f t="shared" ca="1" si="26"/>
        <v>0</v>
      </c>
      <c r="I270" s="116"/>
      <c r="J270" s="111">
        <f ca="1">IF($C$2&amp;$D$2="当月MW","-",SUMIFS(INDIRECT($B$2&amp;$C$2&amp;$D$2),INDIRECT(J$5),J$6,サマリ_メンバ!$R$7:$R$446,$E270,サマリ_メンバ!$O$7:$O$446,IF(ISBLANK($F270),"*",$F270)))</f>
        <v>0</v>
      </c>
      <c r="K270" s="111">
        <f ca="1">IF($C$2&amp;$D$2="当月MW","-",SUMIFS(INDIRECT($B$2&amp;$C$2&amp;$D$2),INDIRECT(K$5),K$6,サマリ_メンバ!$R$7:$R$446,$E270,サマリ_メンバ!$O$7:$O$446,IF(ISBLANK($F270),"*",$F270)))</f>
        <v>0</v>
      </c>
      <c r="L270" s="111">
        <f ca="1">IF($C$2&amp;$D$2="当月MW","-",SUMIFS(INDIRECT($B$2&amp;$C$2&amp;$D$2),INDIRECT(L$5),L$6,サマリ_メンバ!$R$7:$R$446,$E270,サマリ_メンバ!$O$7:$O$446,IF(ISBLANK($F270),"*",$F270)))</f>
        <v>0</v>
      </c>
      <c r="M270" s="111">
        <f ca="1">IF($C$2&amp;$D$2="当月MW","-",SUMIFS(INDIRECT($B$2&amp;$C$2&amp;$D$2),INDIRECT(M$5),M$6,サマリ_メンバ!$R$7:$R$446,$E270,サマリ_メンバ!$O$7:$O$446,IF(ISBLANK($F270),"*",$F270)))</f>
        <v>0</v>
      </c>
      <c r="N270" s="116"/>
      <c r="O270" s="111">
        <f ca="1">IF($C$2&amp;$D$2="当月MW","-",SUMIFS(INDIRECT($B$2&amp;$C$2&amp;$D$2),INDIRECT(O$5),O$6,サマリ_メンバ!$R$7:$R$446,$E270,サマリ_メンバ!$O$7:$O$446,IF(ISBLANK($F270),"*",$F270)))</f>
        <v>0</v>
      </c>
      <c r="P270" s="111">
        <f ca="1">IF($C$2&amp;$D$2="当月MW","-",SUMIFS(INDIRECT($B$2&amp;$C$2&amp;$D$2),INDIRECT(P$5),P$6,サマリ_メンバ!$R$7:$R$446,$E270,サマリ_メンバ!$O$7:$O$446,IF(ISBLANK($F270),"*",$F270)))</f>
        <v>0</v>
      </c>
      <c r="Q270" s="111">
        <f ca="1">IF($C$2&amp;$D$2="当月MW","-",SUMIFS(INDIRECT($B$2&amp;$C$2&amp;$D$2),INDIRECT(Q$5),Q$6,サマリ_メンバ!$R$7:$R$446,$E270,サマリ_メンバ!$O$7:$O$446,IF(ISBLANK($F270),"*",$F270)))</f>
        <v>0</v>
      </c>
      <c r="R270" s="111">
        <f ca="1">IF($C$2&amp;$D$2="当月MW","-",SUMIFS(INDIRECT($B$2&amp;$C$2&amp;$D$2),INDIRECT(R$5),R$6,サマリ_メンバ!$R$7:$R$446,$E270,サマリ_メンバ!$O$7:$O$446,IF(ISBLANK($F270),"*",$F270)))</f>
        <v>0</v>
      </c>
      <c r="S270" s="111">
        <f ca="1">IF($C$2&amp;$D$2="当月MW","-",SUMIFS(INDIRECT($B$2&amp;$C$2&amp;$D$2),INDIRECT(S$5),S$6,サマリ_メンバ!$R$7:$R$446,$E270,サマリ_メンバ!$O$7:$O$446,IF(ISBLANK($F270),"*",$F270)))</f>
        <v>0</v>
      </c>
      <c r="T270" s="111">
        <f ca="1">IF($C$2&amp;$D$2="当月MW","-",SUMIFS(INDIRECT($B$2&amp;$C$2&amp;$D$2),INDIRECT(T$5),T$6,サマリ_メンバ!$R$7:$R$446,$E270,サマリ_メンバ!$O$7:$O$446,IF(ISBLANK($F270),"*",$F270)))</f>
        <v>0</v>
      </c>
      <c r="U270" s="111">
        <f ca="1">IF($C$2&amp;$D$2="当月MW","-",SUMIFS(INDIRECT($B$2&amp;$C$2&amp;$D$2),INDIRECT(U$5),U$6,サマリ_メンバ!$R$7:$R$446,$E270,サマリ_メンバ!$O$7:$O$446,IF(ISBLANK($F270),"*",$F270)))</f>
        <v>0</v>
      </c>
      <c r="V270" s="111">
        <f ca="1">IF($C$2&amp;$D$2="当月MW","-",SUMIFS(INDIRECT($B$2&amp;$C$2&amp;$D$2),INDIRECT(V$5),V$6,サマリ_メンバ!$R$7:$R$446,$E270,サマリ_メンバ!$O$7:$O$446,IF(ISBLANK($F270),"*",$F270)))</f>
        <v>0</v>
      </c>
      <c r="W270" s="111">
        <f ca="1">IF($C$2&amp;$D$2="当月MW","-",SUMIFS(INDIRECT($B$2&amp;$C$2&amp;$D$2),INDIRECT(W$5),W$6,サマリ_メンバ!$R$7:$R$446,$E270,サマリ_メンバ!$O$7:$O$446,IF(ISBLANK($F270),"*",$F270)))</f>
        <v>0</v>
      </c>
      <c r="X270" s="111">
        <f ca="1">IF($C$2&amp;$D$2="当月MW","-",SUMIFS(INDIRECT($B$2&amp;$C$2&amp;$D$2),INDIRECT(X$5),X$6,サマリ_メンバ!$R$7:$R$446,$E270,サマリ_メンバ!$O$7:$O$446,IF(ISBLANK($F270),"*",$F270)))</f>
        <v>0</v>
      </c>
      <c r="Y270" s="111">
        <f ca="1">IF($C$2&amp;$D$2="当月MW","-",SUMIFS(INDIRECT($B$2&amp;$C$2&amp;$D$2),INDIRECT(Y$5),Y$6,サマリ_メンバ!$R$7:$R$446,$E270,サマリ_メンバ!$O$7:$O$446,IF(ISBLANK($F270),"*",$F270)))</f>
        <v>0</v>
      </c>
      <c r="Z270" s="111">
        <f ca="1">IF($C$2&amp;$D$2="当月MW","-",SUMIFS(INDIRECT($B$2&amp;$C$2&amp;$D$2),INDIRECT(Z$5),Z$6,サマリ_メンバ!$R$7:$R$446,$E270,サマリ_メンバ!$O$7:$O$446,IF(ISBLANK($F270),"*",$F270)))</f>
        <v>0</v>
      </c>
      <c r="AA270" s="111">
        <f ca="1">IF($C$2&amp;$D$2="当月MW","-",SUMIFS(INDIRECT($B$2&amp;$C$2&amp;$D$2),INDIRECT(AA$5),AA$6,サマリ_メンバ!$R$7:$R$446,$E270,サマリ_メンバ!$O$7:$O$446,IF(ISBLANK($F270),"*",$F270)))</f>
        <v>0</v>
      </c>
      <c r="AB270" s="116"/>
    </row>
    <row r="271" spans="5:28" outlineLevel="1">
      <c r="E271" s="131" t="s">
        <v>1362</v>
      </c>
      <c r="F271" s="131"/>
      <c r="G271" s="132" t="s">
        <v>297</v>
      </c>
      <c r="H271" s="136">
        <f t="shared" ca="1" si="26"/>
        <v>0</v>
      </c>
      <c r="I271" s="116"/>
      <c r="J271" s="111">
        <f ca="1">IF($C$2&amp;$D$2="当月MW","-",SUMIFS(INDIRECT($B$2&amp;$C$2&amp;$D$2),INDIRECT(J$5),J$6,サマリ_メンバ!$R$7:$R$446,$E271,サマリ_メンバ!$O$7:$O$446,IF(ISBLANK($F271),"*",$F271)))</f>
        <v>0</v>
      </c>
      <c r="K271" s="111">
        <f ca="1">IF($C$2&amp;$D$2="当月MW","-",SUMIFS(INDIRECT($B$2&amp;$C$2&amp;$D$2),INDIRECT(K$5),K$6,サマリ_メンバ!$R$7:$R$446,$E271,サマリ_メンバ!$O$7:$O$446,IF(ISBLANK($F271),"*",$F271)))</f>
        <v>0</v>
      </c>
      <c r="L271" s="111">
        <f ca="1">IF($C$2&amp;$D$2="当月MW","-",SUMIFS(INDIRECT($B$2&amp;$C$2&amp;$D$2),INDIRECT(L$5),L$6,サマリ_メンバ!$R$7:$R$446,$E271,サマリ_メンバ!$O$7:$O$446,IF(ISBLANK($F271),"*",$F271)))</f>
        <v>0</v>
      </c>
      <c r="M271" s="111">
        <f ca="1">IF($C$2&amp;$D$2="当月MW","-",SUMIFS(INDIRECT($B$2&amp;$C$2&amp;$D$2),INDIRECT(M$5),M$6,サマリ_メンバ!$R$7:$R$446,$E271,サマリ_メンバ!$O$7:$O$446,IF(ISBLANK($F271),"*",$F271)))</f>
        <v>0</v>
      </c>
      <c r="N271" s="116"/>
      <c r="O271" s="111">
        <f ca="1">IF($C$2&amp;$D$2="当月MW","-",SUMIFS(INDIRECT($B$2&amp;$C$2&amp;$D$2),INDIRECT(O$5),O$6,サマリ_メンバ!$R$7:$R$446,$E271,サマリ_メンバ!$O$7:$O$446,IF(ISBLANK($F271),"*",$F271)))</f>
        <v>0</v>
      </c>
      <c r="P271" s="111">
        <f ca="1">IF($C$2&amp;$D$2="当月MW","-",SUMIFS(INDIRECT($B$2&amp;$C$2&amp;$D$2),INDIRECT(P$5),P$6,サマリ_メンバ!$R$7:$R$446,$E271,サマリ_メンバ!$O$7:$O$446,IF(ISBLANK($F271),"*",$F271)))</f>
        <v>0</v>
      </c>
      <c r="Q271" s="111">
        <f ca="1">IF($C$2&amp;$D$2="当月MW","-",SUMIFS(INDIRECT($B$2&amp;$C$2&amp;$D$2),INDIRECT(Q$5),Q$6,サマリ_メンバ!$R$7:$R$446,$E271,サマリ_メンバ!$O$7:$O$446,IF(ISBLANK($F271),"*",$F271)))</f>
        <v>0</v>
      </c>
      <c r="R271" s="111">
        <f ca="1">IF($C$2&amp;$D$2="当月MW","-",SUMIFS(INDIRECT($B$2&amp;$C$2&amp;$D$2),INDIRECT(R$5),R$6,サマリ_メンバ!$R$7:$R$446,$E271,サマリ_メンバ!$O$7:$O$446,IF(ISBLANK($F271),"*",$F271)))</f>
        <v>0</v>
      </c>
      <c r="S271" s="111">
        <f ca="1">IF($C$2&amp;$D$2="当月MW","-",SUMIFS(INDIRECT($B$2&amp;$C$2&amp;$D$2),INDIRECT(S$5),S$6,サマリ_メンバ!$R$7:$R$446,$E271,サマリ_メンバ!$O$7:$O$446,IF(ISBLANK($F271),"*",$F271)))</f>
        <v>0</v>
      </c>
      <c r="T271" s="111">
        <f ca="1">IF($C$2&amp;$D$2="当月MW","-",SUMIFS(INDIRECT($B$2&amp;$C$2&amp;$D$2),INDIRECT(T$5),T$6,サマリ_メンバ!$R$7:$R$446,$E271,サマリ_メンバ!$O$7:$O$446,IF(ISBLANK($F271),"*",$F271)))</f>
        <v>0</v>
      </c>
      <c r="U271" s="111">
        <f ca="1">IF($C$2&amp;$D$2="当月MW","-",SUMIFS(INDIRECT($B$2&amp;$C$2&amp;$D$2),INDIRECT(U$5),U$6,サマリ_メンバ!$R$7:$R$446,$E271,サマリ_メンバ!$O$7:$O$446,IF(ISBLANK($F271),"*",$F271)))</f>
        <v>0</v>
      </c>
      <c r="V271" s="111">
        <f ca="1">IF($C$2&amp;$D$2="当月MW","-",SUMIFS(INDIRECT($B$2&amp;$C$2&amp;$D$2),INDIRECT(V$5),V$6,サマリ_メンバ!$R$7:$R$446,$E271,サマリ_メンバ!$O$7:$O$446,IF(ISBLANK($F271),"*",$F271)))</f>
        <v>0</v>
      </c>
      <c r="W271" s="111">
        <f ca="1">IF($C$2&amp;$D$2="当月MW","-",SUMIFS(INDIRECT($B$2&amp;$C$2&amp;$D$2),INDIRECT(W$5),W$6,サマリ_メンバ!$R$7:$R$446,$E271,サマリ_メンバ!$O$7:$O$446,IF(ISBLANK($F271),"*",$F271)))</f>
        <v>0</v>
      </c>
      <c r="X271" s="111">
        <f ca="1">IF($C$2&amp;$D$2="当月MW","-",SUMIFS(INDIRECT($B$2&amp;$C$2&amp;$D$2),INDIRECT(X$5),X$6,サマリ_メンバ!$R$7:$R$446,$E271,サマリ_メンバ!$O$7:$O$446,IF(ISBLANK($F271),"*",$F271)))</f>
        <v>0</v>
      </c>
      <c r="Y271" s="111">
        <f ca="1">IF($C$2&amp;$D$2="当月MW","-",SUMIFS(INDIRECT($B$2&amp;$C$2&amp;$D$2),INDIRECT(Y$5),Y$6,サマリ_メンバ!$R$7:$R$446,$E271,サマリ_メンバ!$O$7:$O$446,IF(ISBLANK($F271),"*",$F271)))</f>
        <v>0</v>
      </c>
      <c r="Z271" s="111">
        <f ca="1">IF($C$2&amp;$D$2="当月MW","-",SUMIFS(INDIRECT($B$2&amp;$C$2&amp;$D$2),INDIRECT(Z$5),Z$6,サマリ_メンバ!$R$7:$R$446,$E271,サマリ_メンバ!$O$7:$O$446,IF(ISBLANK($F271),"*",$F271)))</f>
        <v>0</v>
      </c>
      <c r="AA271" s="111">
        <f ca="1">IF($C$2&amp;$D$2="当月MW","-",SUMIFS(INDIRECT($B$2&amp;$C$2&amp;$D$2),INDIRECT(AA$5),AA$6,サマリ_メンバ!$R$7:$R$446,$E271,サマリ_メンバ!$O$7:$O$446,IF(ISBLANK($F271),"*",$F271)))</f>
        <v>0</v>
      </c>
      <c r="AB271" s="116"/>
    </row>
    <row r="272" spans="5:28" outlineLevel="1">
      <c r="E272" s="131" t="s">
        <v>1363</v>
      </c>
      <c r="F272" s="131"/>
      <c r="G272" s="132" t="s">
        <v>297</v>
      </c>
      <c r="H272" s="136">
        <f t="shared" ca="1" si="26"/>
        <v>0</v>
      </c>
      <c r="I272" s="116"/>
      <c r="J272" s="111">
        <f ca="1">IF($C$2&amp;$D$2="当月MW","-",SUMIFS(INDIRECT($B$2&amp;$C$2&amp;$D$2),INDIRECT(J$5),J$6,サマリ_メンバ!$R$7:$R$446,$E272,サマリ_メンバ!$O$7:$O$446,IF(ISBLANK($F272),"*",$F272)))</f>
        <v>0</v>
      </c>
      <c r="K272" s="111">
        <f ca="1">IF($C$2&amp;$D$2="当月MW","-",SUMIFS(INDIRECT($B$2&amp;$C$2&amp;$D$2),INDIRECT(K$5),K$6,サマリ_メンバ!$R$7:$R$446,$E272,サマリ_メンバ!$O$7:$O$446,IF(ISBLANK($F272),"*",$F272)))</f>
        <v>0</v>
      </c>
      <c r="L272" s="111">
        <f ca="1">IF($C$2&amp;$D$2="当月MW","-",SUMIFS(INDIRECT($B$2&amp;$C$2&amp;$D$2),INDIRECT(L$5),L$6,サマリ_メンバ!$R$7:$R$446,$E272,サマリ_メンバ!$O$7:$O$446,IF(ISBLANK($F272),"*",$F272)))</f>
        <v>0</v>
      </c>
      <c r="M272" s="111">
        <f ca="1">IF($C$2&amp;$D$2="当月MW","-",SUMIFS(INDIRECT($B$2&amp;$C$2&amp;$D$2),INDIRECT(M$5),M$6,サマリ_メンバ!$R$7:$R$446,$E272,サマリ_メンバ!$O$7:$O$446,IF(ISBLANK($F272),"*",$F272)))</f>
        <v>0</v>
      </c>
      <c r="N272" s="116"/>
      <c r="O272" s="111">
        <f ca="1">IF($C$2&amp;$D$2="当月MW","-",SUMIFS(INDIRECT($B$2&amp;$C$2&amp;$D$2),INDIRECT(O$5),O$6,サマリ_メンバ!$R$7:$R$446,$E272,サマリ_メンバ!$O$7:$O$446,IF(ISBLANK($F272),"*",$F272)))</f>
        <v>0</v>
      </c>
      <c r="P272" s="111">
        <f ca="1">IF($C$2&amp;$D$2="当月MW","-",SUMIFS(INDIRECT($B$2&amp;$C$2&amp;$D$2),INDIRECT(P$5),P$6,サマリ_メンバ!$R$7:$R$446,$E272,サマリ_メンバ!$O$7:$O$446,IF(ISBLANK($F272),"*",$F272)))</f>
        <v>0</v>
      </c>
      <c r="Q272" s="111">
        <f ca="1">IF($C$2&amp;$D$2="当月MW","-",SUMIFS(INDIRECT($B$2&amp;$C$2&amp;$D$2),INDIRECT(Q$5),Q$6,サマリ_メンバ!$R$7:$R$446,$E272,サマリ_メンバ!$O$7:$O$446,IF(ISBLANK($F272),"*",$F272)))</f>
        <v>0</v>
      </c>
      <c r="R272" s="111">
        <f ca="1">IF($C$2&amp;$D$2="当月MW","-",SUMIFS(INDIRECT($B$2&amp;$C$2&amp;$D$2),INDIRECT(R$5),R$6,サマリ_メンバ!$R$7:$R$446,$E272,サマリ_メンバ!$O$7:$O$446,IF(ISBLANK($F272),"*",$F272)))</f>
        <v>0</v>
      </c>
      <c r="S272" s="111">
        <f ca="1">IF($C$2&amp;$D$2="当月MW","-",SUMIFS(INDIRECT($B$2&amp;$C$2&amp;$D$2),INDIRECT(S$5),S$6,サマリ_メンバ!$R$7:$R$446,$E272,サマリ_メンバ!$O$7:$O$446,IF(ISBLANK($F272),"*",$F272)))</f>
        <v>0</v>
      </c>
      <c r="T272" s="111">
        <f ca="1">IF($C$2&amp;$D$2="当月MW","-",SUMIFS(INDIRECT($B$2&amp;$C$2&amp;$D$2),INDIRECT(T$5),T$6,サマリ_メンバ!$R$7:$R$446,$E272,サマリ_メンバ!$O$7:$O$446,IF(ISBLANK($F272),"*",$F272)))</f>
        <v>0</v>
      </c>
      <c r="U272" s="111">
        <f ca="1">IF($C$2&amp;$D$2="当月MW","-",SUMIFS(INDIRECT($B$2&amp;$C$2&amp;$D$2),INDIRECT(U$5),U$6,サマリ_メンバ!$R$7:$R$446,$E272,サマリ_メンバ!$O$7:$O$446,IF(ISBLANK($F272),"*",$F272)))</f>
        <v>0</v>
      </c>
      <c r="V272" s="111">
        <f ca="1">IF($C$2&amp;$D$2="当月MW","-",SUMIFS(INDIRECT($B$2&amp;$C$2&amp;$D$2),INDIRECT(V$5),V$6,サマリ_メンバ!$R$7:$R$446,$E272,サマリ_メンバ!$O$7:$O$446,IF(ISBLANK($F272),"*",$F272)))</f>
        <v>0</v>
      </c>
      <c r="W272" s="111">
        <f ca="1">IF($C$2&amp;$D$2="当月MW","-",SUMIFS(INDIRECT($B$2&amp;$C$2&amp;$D$2),INDIRECT(W$5),W$6,サマリ_メンバ!$R$7:$R$446,$E272,サマリ_メンバ!$O$7:$O$446,IF(ISBLANK($F272),"*",$F272)))</f>
        <v>0</v>
      </c>
      <c r="X272" s="111">
        <f ca="1">IF($C$2&amp;$D$2="当月MW","-",SUMIFS(INDIRECT($B$2&amp;$C$2&amp;$D$2),INDIRECT(X$5),X$6,サマリ_メンバ!$R$7:$R$446,$E272,サマリ_メンバ!$O$7:$O$446,IF(ISBLANK($F272),"*",$F272)))</f>
        <v>0</v>
      </c>
      <c r="Y272" s="111">
        <f ca="1">IF($C$2&amp;$D$2="当月MW","-",SUMIFS(INDIRECT($B$2&amp;$C$2&amp;$D$2),INDIRECT(Y$5),Y$6,サマリ_メンバ!$R$7:$R$446,$E272,サマリ_メンバ!$O$7:$O$446,IF(ISBLANK($F272),"*",$F272)))</f>
        <v>0</v>
      </c>
      <c r="Z272" s="111">
        <f ca="1">IF($C$2&amp;$D$2="当月MW","-",SUMIFS(INDIRECT($B$2&amp;$C$2&amp;$D$2),INDIRECT(Z$5),Z$6,サマリ_メンバ!$R$7:$R$446,$E272,サマリ_メンバ!$O$7:$O$446,IF(ISBLANK($F272),"*",$F272)))</f>
        <v>0</v>
      </c>
      <c r="AA272" s="111">
        <f ca="1">IF($C$2&amp;$D$2="当月MW","-",SUMIFS(INDIRECT($B$2&amp;$C$2&amp;$D$2),INDIRECT(AA$5),AA$6,サマリ_メンバ!$R$7:$R$446,$E272,サマリ_メンバ!$O$7:$O$446,IF(ISBLANK($F272),"*",$F272)))</f>
        <v>0</v>
      </c>
      <c r="AB272" s="116"/>
    </row>
    <row r="273" spans="1:28" outlineLevel="1">
      <c r="E273" s="131" t="s">
        <v>1364</v>
      </c>
      <c r="F273" s="131"/>
      <c r="G273" s="132" t="s">
        <v>297</v>
      </c>
      <c r="H273" s="136">
        <f t="shared" ca="1" si="26"/>
        <v>0</v>
      </c>
      <c r="I273" s="116"/>
      <c r="J273" s="111">
        <f ca="1">IF($C$2&amp;$D$2="当月MW","-",SUMIFS(INDIRECT($B$2&amp;$C$2&amp;$D$2),INDIRECT(J$5),J$6,サマリ_メンバ!$R$7:$R$446,$E273,サマリ_メンバ!$O$7:$O$446,IF(ISBLANK($F273),"*",$F273)))</f>
        <v>0</v>
      </c>
      <c r="K273" s="111">
        <f ca="1">IF($C$2&amp;$D$2="当月MW","-",SUMIFS(INDIRECT($B$2&amp;$C$2&amp;$D$2),INDIRECT(K$5),K$6,サマリ_メンバ!$R$7:$R$446,$E273,サマリ_メンバ!$O$7:$O$446,IF(ISBLANK($F273),"*",$F273)))</f>
        <v>0</v>
      </c>
      <c r="L273" s="111">
        <f ca="1">IF($C$2&amp;$D$2="当月MW","-",SUMIFS(INDIRECT($B$2&amp;$C$2&amp;$D$2),INDIRECT(L$5),L$6,サマリ_メンバ!$R$7:$R$446,$E273,サマリ_メンバ!$O$7:$O$446,IF(ISBLANK($F273),"*",$F273)))</f>
        <v>0</v>
      </c>
      <c r="M273" s="111">
        <f ca="1">IF($C$2&amp;$D$2="当月MW","-",SUMIFS(INDIRECT($B$2&amp;$C$2&amp;$D$2),INDIRECT(M$5),M$6,サマリ_メンバ!$R$7:$R$446,$E273,サマリ_メンバ!$O$7:$O$446,IF(ISBLANK($F273),"*",$F273)))</f>
        <v>0</v>
      </c>
      <c r="N273" s="116"/>
      <c r="O273" s="111">
        <f ca="1">IF($C$2&amp;$D$2="当月MW","-",SUMIFS(INDIRECT($B$2&amp;$C$2&amp;$D$2),INDIRECT(O$5),O$6,サマリ_メンバ!$R$7:$R$446,$E273,サマリ_メンバ!$O$7:$O$446,IF(ISBLANK($F273),"*",$F273)))</f>
        <v>0</v>
      </c>
      <c r="P273" s="111">
        <f ca="1">IF($C$2&amp;$D$2="当月MW","-",SUMIFS(INDIRECT($B$2&amp;$C$2&amp;$D$2),INDIRECT(P$5),P$6,サマリ_メンバ!$R$7:$R$446,$E273,サマリ_メンバ!$O$7:$O$446,IF(ISBLANK($F273),"*",$F273)))</f>
        <v>0</v>
      </c>
      <c r="Q273" s="111">
        <f ca="1">IF($C$2&amp;$D$2="当月MW","-",SUMIFS(INDIRECT($B$2&amp;$C$2&amp;$D$2),INDIRECT(Q$5),Q$6,サマリ_メンバ!$R$7:$R$446,$E273,サマリ_メンバ!$O$7:$O$446,IF(ISBLANK($F273),"*",$F273)))</f>
        <v>0</v>
      </c>
      <c r="R273" s="111">
        <f ca="1">IF($C$2&amp;$D$2="当月MW","-",SUMIFS(INDIRECT($B$2&amp;$C$2&amp;$D$2),INDIRECT(R$5),R$6,サマリ_メンバ!$R$7:$R$446,$E273,サマリ_メンバ!$O$7:$O$446,IF(ISBLANK($F273),"*",$F273)))</f>
        <v>0</v>
      </c>
      <c r="S273" s="111">
        <f ca="1">IF($C$2&amp;$D$2="当月MW","-",SUMIFS(INDIRECT($B$2&amp;$C$2&amp;$D$2),INDIRECT(S$5),S$6,サマリ_メンバ!$R$7:$R$446,$E273,サマリ_メンバ!$O$7:$O$446,IF(ISBLANK($F273),"*",$F273)))</f>
        <v>0</v>
      </c>
      <c r="T273" s="111">
        <f ca="1">IF($C$2&amp;$D$2="当月MW","-",SUMIFS(INDIRECT($B$2&amp;$C$2&amp;$D$2),INDIRECT(T$5),T$6,サマリ_メンバ!$R$7:$R$446,$E273,サマリ_メンバ!$O$7:$O$446,IF(ISBLANK($F273),"*",$F273)))</f>
        <v>0</v>
      </c>
      <c r="U273" s="111">
        <f ca="1">IF($C$2&amp;$D$2="当月MW","-",SUMIFS(INDIRECT($B$2&amp;$C$2&amp;$D$2),INDIRECT(U$5),U$6,サマリ_メンバ!$R$7:$R$446,$E273,サマリ_メンバ!$O$7:$O$446,IF(ISBLANK($F273),"*",$F273)))</f>
        <v>0</v>
      </c>
      <c r="V273" s="111">
        <f ca="1">IF($C$2&amp;$D$2="当月MW","-",SUMIFS(INDIRECT($B$2&amp;$C$2&amp;$D$2),INDIRECT(V$5),V$6,サマリ_メンバ!$R$7:$R$446,$E273,サマリ_メンバ!$O$7:$O$446,IF(ISBLANK($F273),"*",$F273)))</f>
        <v>0</v>
      </c>
      <c r="W273" s="111">
        <f ca="1">IF($C$2&amp;$D$2="当月MW","-",SUMIFS(INDIRECT($B$2&amp;$C$2&amp;$D$2),INDIRECT(W$5),W$6,サマリ_メンバ!$R$7:$R$446,$E273,サマリ_メンバ!$O$7:$O$446,IF(ISBLANK($F273),"*",$F273)))</f>
        <v>0</v>
      </c>
      <c r="X273" s="111">
        <f ca="1">IF($C$2&amp;$D$2="当月MW","-",SUMIFS(INDIRECT($B$2&amp;$C$2&amp;$D$2),INDIRECT(X$5),X$6,サマリ_メンバ!$R$7:$R$446,$E273,サマリ_メンバ!$O$7:$O$446,IF(ISBLANK($F273),"*",$F273)))</f>
        <v>0</v>
      </c>
      <c r="Y273" s="111">
        <f ca="1">IF($C$2&amp;$D$2="当月MW","-",SUMIFS(INDIRECT($B$2&amp;$C$2&amp;$D$2),INDIRECT(Y$5),Y$6,サマリ_メンバ!$R$7:$R$446,$E273,サマリ_メンバ!$O$7:$O$446,IF(ISBLANK($F273),"*",$F273)))</f>
        <v>0</v>
      </c>
      <c r="Z273" s="111">
        <f ca="1">IF($C$2&amp;$D$2="当月MW","-",SUMIFS(INDIRECT($B$2&amp;$C$2&amp;$D$2),INDIRECT(Z$5),Z$6,サマリ_メンバ!$R$7:$R$446,$E273,サマリ_メンバ!$O$7:$O$446,IF(ISBLANK($F273),"*",$F273)))</f>
        <v>0</v>
      </c>
      <c r="AA273" s="111">
        <f ca="1">IF($C$2&amp;$D$2="当月MW","-",SUMIFS(INDIRECT($B$2&amp;$C$2&amp;$D$2),INDIRECT(AA$5),AA$6,サマリ_メンバ!$R$7:$R$446,$E273,サマリ_メンバ!$O$7:$O$446,IF(ISBLANK($F273),"*",$F273)))</f>
        <v>0</v>
      </c>
      <c r="AB273" s="116"/>
    </row>
    <row r="274" spans="1:28" outlineLevel="1">
      <c r="E274" s="131" t="s">
        <v>283</v>
      </c>
      <c r="F274" s="131"/>
      <c r="G274" s="132" t="s">
        <v>300</v>
      </c>
      <c r="H274" s="136">
        <f t="shared" ca="1" si="26"/>
        <v>0</v>
      </c>
      <c r="I274" s="116"/>
      <c r="J274" s="111">
        <f ca="1">IF($C$2&amp;$D$2="当月MW","-",SUMIFS(INDIRECT($B$2&amp;$C$2&amp;$D$2),INDIRECT(J$5),J$6,サマリ_メンバ!$R$7:$R$446,$E274,サマリ_メンバ!$O$7:$O$446,IF(ISBLANK($F274),"*",$F274)))</f>
        <v>0</v>
      </c>
      <c r="K274" s="111">
        <f ca="1">IF($C$2&amp;$D$2="当月MW","-",SUMIFS(INDIRECT($B$2&amp;$C$2&amp;$D$2),INDIRECT(K$5),K$6,サマリ_メンバ!$R$7:$R$446,$E274,サマリ_メンバ!$O$7:$O$446,IF(ISBLANK($F274),"*",$F274)))</f>
        <v>0</v>
      </c>
      <c r="L274" s="111">
        <f ca="1">IF($C$2&amp;$D$2="当月MW","-",SUMIFS(INDIRECT($B$2&amp;$C$2&amp;$D$2),INDIRECT(L$5),L$6,サマリ_メンバ!$R$7:$R$446,$E274,サマリ_メンバ!$O$7:$O$446,IF(ISBLANK($F274),"*",$F274)))</f>
        <v>0</v>
      </c>
      <c r="M274" s="111">
        <f ca="1">IF($C$2&amp;$D$2="当月MW","-",SUMIFS(INDIRECT($B$2&amp;$C$2&amp;$D$2),INDIRECT(M$5),M$6,サマリ_メンバ!$R$7:$R$446,$E274,サマリ_メンバ!$O$7:$O$446,IF(ISBLANK($F274),"*",$F274)))</f>
        <v>0</v>
      </c>
      <c r="N274" s="116"/>
      <c r="O274" s="111">
        <f ca="1">IF($C$2&amp;$D$2="当月MW","-",SUMIFS(INDIRECT($B$2&amp;$C$2&amp;$D$2),INDIRECT(O$5),O$6,サマリ_メンバ!$R$7:$R$446,$E274,サマリ_メンバ!$O$7:$O$446,IF(ISBLANK($F274),"*",$F274)))</f>
        <v>0</v>
      </c>
      <c r="P274" s="111">
        <f ca="1">IF($C$2&amp;$D$2="当月MW","-",SUMIFS(INDIRECT($B$2&amp;$C$2&amp;$D$2),INDIRECT(P$5),P$6,サマリ_メンバ!$R$7:$R$446,$E274,サマリ_メンバ!$O$7:$O$446,IF(ISBLANK($F274),"*",$F274)))</f>
        <v>0</v>
      </c>
      <c r="Q274" s="111">
        <f ca="1">IF($C$2&amp;$D$2="当月MW","-",SUMIFS(INDIRECT($B$2&amp;$C$2&amp;$D$2),INDIRECT(Q$5),Q$6,サマリ_メンバ!$R$7:$R$446,$E274,サマリ_メンバ!$O$7:$O$446,IF(ISBLANK($F274),"*",$F274)))</f>
        <v>0</v>
      </c>
      <c r="R274" s="111">
        <f ca="1">IF($C$2&amp;$D$2="当月MW","-",SUMIFS(INDIRECT($B$2&amp;$C$2&amp;$D$2),INDIRECT(R$5),R$6,サマリ_メンバ!$R$7:$R$446,$E274,サマリ_メンバ!$O$7:$O$446,IF(ISBLANK($F274),"*",$F274)))</f>
        <v>0</v>
      </c>
      <c r="S274" s="111">
        <f ca="1">IF($C$2&amp;$D$2="当月MW","-",SUMIFS(INDIRECT($B$2&amp;$C$2&amp;$D$2),INDIRECT(S$5),S$6,サマリ_メンバ!$R$7:$R$446,$E274,サマリ_メンバ!$O$7:$O$446,IF(ISBLANK($F274),"*",$F274)))</f>
        <v>0</v>
      </c>
      <c r="T274" s="111">
        <f ca="1">IF($C$2&amp;$D$2="当月MW","-",SUMIFS(INDIRECT($B$2&amp;$C$2&amp;$D$2),INDIRECT(T$5),T$6,サマリ_メンバ!$R$7:$R$446,$E274,サマリ_メンバ!$O$7:$O$446,IF(ISBLANK($F274),"*",$F274)))</f>
        <v>0</v>
      </c>
      <c r="U274" s="111">
        <f ca="1">IF($C$2&amp;$D$2="当月MW","-",SUMIFS(INDIRECT($B$2&amp;$C$2&amp;$D$2),INDIRECT(U$5),U$6,サマリ_メンバ!$R$7:$R$446,$E274,サマリ_メンバ!$O$7:$O$446,IF(ISBLANK($F274),"*",$F274)))</f>
        <v>0</v>
      </c>
      <c r="V274" s="111">
        <f ca="1">IF($C$2&amp;$D$2="当月MW","-",SUMIFS(INDIRECT($B$2&amp;$C$2&amp;$D$2),INDIRECT(V$5),V$6,サマリ_メンバ!$R$7:$R$446,$E274,サマリ_メンバ!$O$7:$O$446,IF(ISBLANK($F274),"*",$F274)))</f>
        <v>0</v>
      </c>
      <c r="W274" s="111">
        <f ca="1">IF($C$2&amp;$D$2="当月MW","-",SUMIFS(INDIRECT($B$2&amp;$C$2&amp;$D$2),INDIRECT(W$5),W$6,サマリ_メンバ!$R$7:$R$446,$E274,サマリ_メンバ!$O$7:$O$446,IF(ISBLANK($F274),"*",$F274)))</f>
        <v>0</v>
      </c>
      <c r="X274" s="111">
        <f ca="1">IF($C$2&amp;$D$2="当月MW","-",SUMIFS(INDIRECT($B$2&amp;$C$2&amp;$D$2),INDIRECT(X$5),X$6,サマリ_メンバ!$R$7:$R$446,$E274,サマリ_メンバ!$O$7:$O$446,IF(ISBLANK($F274),"*",$F274)))</f>
        <v>0</v>
      </c>
      <c r="Y274" s="111">
        <f ca="1">IF($C$2&amp;$D$2="当月MW","-",SUMIFS(INDIRECT($B$2&amp;$C$2&amp;$D$2),INDIRECT(Y$5),Y$6,サマリ_メンバ!$R$7:$R$446,$E274,サマリ_メンバ!$O$7:$O$446,IF(ISBLANK($F274),"*",$F274)))</f>
        <v>0</v>
      </c>
      <c r="Z274" s="111">
        <f ca="1">IF($C$2&amp;$D$2="当月MW","-",SUMIFS(INDIRECT($B$2&amp;$C$2&amp;$D$2),INDIRECT(Z$5),Z$6,サマリ_メンバ!$R$7:$R$446,$E274,サマリ_メンバ!$O$7:$O$446,IF(ISBLANK($F274),"*",$F274)))</f>
        <v>0</v>
      </c>
      <c r="AA274" s="111">
        <f ca="1">IF($C$2&amp;$D$2="当月MW","-",SUMIFS(INDIRECT($B$2&amp;$C$2&amp;$D$2),INDIRECT(AA$5),AA$6,サマリ_メンバ!$R$7:$R$446,$E274,サマリ_メンバ!$O$7:$O$446,IF(ISBLANK($F274),"*",$F274)))</f>
        <v>0</v>
      </c>
      <c r="AB274" s="116"/>
    </row>
    <row r="275" spans="1:28" outlineLevel="1">
      <c r="E275" s="131" t="s">
        <v>357</v>
      </c>
      <c r="F275" s="131"/>
      <c r="G275" s="132" t="s">
        <v>550</v>
      </c>
      <c r="H275" s="136">
        <f t="shared" ca="1" si="26"/>
        <v>0</v>
      </c>
      <c r="I275" s="116"/>
      <c r="J275" s="111">
        <f ca="1">IF($C$2&amp;$D$2="当月MW","-",SUMIFS(INDIRECT($B$2&amp;$C$2&amp;$D$2),INDIRECT(J$5),J$6,サマリ_メンバ!$R$7:$R$446,$E275,サマリ_メンバ!$O$7:$O$446,IF(ISBLANK($F275),"*",$F275)))</f>
        <v>0</v>
      </c>
      <c r="K275" s="111">
        <f ca="1">IF($C$2&amp;$D$2="当月MW","-",SUMIFS(INDIRECT($B$2&amp;$C$2&amp;$D$2),INDIRECT(K$5),K$6,サマリ_メンバ!$R$7:$R$446,$E275,サマリ_メンバ!$O$7:$O$446,IF(ISBLANK($F275),"*",$F275)))</f>
        <v>0</v>
      </c>
      <c r="L275" s="111">
        <f ca="1">IF($C$2&amp;$D$2="当月MW","-",SUMIFS(INDIRECT($B$2&amp;$C$2&amp;$D$2),INDIRECT(L$5),L$6,サマリ_メンバ!$R$7:$R$446,$E275,サマリ_メンバ!$O$7:$O$446,IF(ISBLANK($F275),"*",$F275)))</f>
        <v>0</v>
      </c>
      <c r="M275" s="111">
        <f ca="1">IF($C$2&amp;$D$2="当月MW","-",SUMIFS(INDIRECT($B$2&amp;$C$2&amp;$D$2),INDIRECT(M$5),M$6,サマリ_メンバ!$R$7:$R$446,$E275,サマリ_メンバ!$O$7:$O$446,IF(ISBLANK($F275),"*",$F275)))</f>
        <v>0</v>
      </c>
      <c r="N275" s="116"/>
      <c r="O275" s="111">
        <f ca="1">IF($C$2&amp;$D$2="当月MW","-",SUMIFS(INDIRECT($B$2&amp;$C$2&amp;$D$2),INDIRECT(O$5),O$6,サマリ_メンバ!$R$7:$R$446,$E275,サマリ_メンバ!$O$7:$O$446,IF(ISBLANK($F275),"*",$F275)))</f>
        <v>0</v>
      </c>
      <c r="P275" s="111">
        <f ca="1">IF($C$2&amp;$D$2="当月MW","-",SUMIFS(INDIRECT($B$2&amp;$C$2&amp;$D$2),INDIRECT(P$5),P$6,サマリ_メンバ!$R$7:$R$446,$E275,サマリ_メンバ!$O$7:$O$446,IF(ISBLANK($F275),"*",$F275)))</f>
        <v>0</v>
      </c>
      <c r="Q275" s="111">
        <f ca="1">IF($C$2&amp;$D$2="当月MW","-",SUMIFS(INDIRECT($B$2&amp;$C$2&amp;$D$2),INDIRECT(Q$5),Q$6,サマリ_メンバ!$R$7:$R$446,$E275,サマリ_メンバ!$O$7:$O$446,IF(ISBLANK($F275),"*",$F275)))</f>
        <v>0</v>
      </c>
      <c r="R275" s="111">
        <f ca="1">IF($C$2&amp;$D$2="当月MW","-",SUMIFS(INDIRECT($B$2&amp;$C$2&amp;$D$2),INDIRECT(R$5),R$6,サマリ_メンバ!$R$7:$R$446,$E275,サマリ_メンバ!$O$7:$O$446,IF(ISBLANK($F275),"*",$F275)))</f>
        <v>0</v>
      </c>
      <c r="S275" s="111">
        <f ca="1">IF($C$2&amp;$D$2="当月MW","-",SUMIFS(INDIRECT($B$2&amp;$C$2&amp;$D$2),INDIRECT(S$5),S$6,サマリ_メンバ!$R$7:$R$446,$E275,サマリ_メンバ!$O$7:$O$446,IF(ISBLANK($F275),"*",$F275)))</f>
        <v>0</v>
      </c>
      <c r="T275" s="111">
        <f ca="1">IF($C$2&amp;$D$2="当月MW","-",SUMIFS(INDIRECT($B$2&amp;$C$2&amp;$D$2),INDIRECT(T$5),T$6,サマリ_メンバ!$R$7:$R$446,$E275,サマリ_メンバ!$O$7:$O$446,IF(ISBLANK($F275),"*",$F275)))</f>
        <v>0</v>
      </c>
      <c r="U275" s="111">
        <f ca="1">IF($C$2&amp;$D$2="当月MW","-",SUMIFS(INDIRECT($B$2&amp;$C$2&amp;$D$2),INDIRECT(U$5),U$6,サマリ_メンバ!$R$7:$R$446,$E275,サマリ_メンバ!$O$7:$O$446,IF(ISBLANK($F275),"*",$F275)))</f>
        <v>0</v>
      </c>
      <c r="V275" s="111">
        <f ca="1">IF($C$2&amp;$D$2="当月MW","-",SUMIFS(INDIRECT($B$2&amp;$C$2&amp;$D$2),INDIRECT(V$5),V$6,サマリ_メンバ!$R$7:$R$446,$E275,サマリ_メンバ!$O$7:$O$446,IF(ISBLANK($F275),"*",$F275)))</f>
        <v>0</v>
      </c>
      <c r="W275" s="111">
        <f ca="1">IF($C$2&amp;$D$2="当月MW","-",SUMIFS(INDIRECT($B$2&amp;$C$2&amp;$D$2),INDIRECT(W$5),W$6,サマリ_メンバ!$R$7:$R$446,$E275,サマリ_メンバ!$O$7:$O$446,IF(ISBLANK($F275),"*",$F275)))</f>
        <v>0</v>
      </c>
      <c r="X275" s="111">
        <f ca="1">IF($C$2&amp;$D$2="当月MW","-",SUMIFS(INDIRECT($B$2&amp;$C$2&amp;$D$2),INDIRECT(X$5),X$6,サマリ_メンバ!$R$7:$R$446,$E275,サマリ_メンバ!$O$7:$O$446,IF(ISBLANK($F275),"*",$F275)))</f>
        <v>0</v>
      </c>
      <c r="Y275" s="111">
        <f ca="1">IF($C$2&amp;$D$2="当月MW","-",SUMIFS(INDIRECT($B$2&amp;$C$2&amp;$D$2),INDIRECT(Y$5),Y$6,サマリ_メンバ!$R$7:$R$446,$E275,サマリ_メンバ!$O$7:$O$446,IF(ISBLANK($F275),"*",$F275)))</f>
        <v>0</v>
      </c>
      <c r="Z275" s="111">
        <f ca="1">IF($C$2&amp;$D$2="当月MW","-",SUMIFS(INDIRECT($B$2&amp;$C$2&amp;$D$2),INDIRECT(Z$5),Z$6,サマリ_メンバ!$R$7:$R$446,$E275,サマリ_メンバ!$O$7:$O$446,IF(ISBLANK($F275),"*",$F275)))</f>
        <v>0</v>
      </c>
      <c r="AA275" s="111">
        <f ca="1">IF($C$2&amp;$D$2="当月MW","-",SUMIFS(INDIRECT($B$2&amp;$C$2&amp;$D$2),INDIRECT(AA$5),AA$6,サマリ_メンバ!$R$7:$R$446,$E275,サマリ_メンバ!$O$7:$O$446,IF(ISBLANK($F275),"*",$F275)))</f>
        <v>0</v>
      </c>
      <c r="AB275" s="116"/>
    </row>
    <row r="276" spans="1:28" outlineLevel="1">
      <c r="E276" s="131" t="s">
        <v>358</v>
      </c>
      <c r="F276" s="131"/>
      <c r="G276" s="132" t="s">
        <v>550</v>
      </c>
      <c r="H276" s="136">
        <f t="shared" ca="1" si="26"/>
        <v>0</v>
      </c>
      <c r="I276" s="116"/>
      <c r="J276" s="111">
        <f ca="1">IF($C$2&amp;$D$2="当月MW","-",SUMIFS(INDIRECT($B$2&amp;$C$2&amp;$D$2),INDIRECT(J$5),J$6,サマリ_メンバ!$R$7:$R$446,$E276,サマリ_メンバ!$O$7:$O$446,IF(ISBLANK($F276),"*",$F276)))</f>
        <v>0</v>
      </c>
      <c r="K276" s="111">
        <f ca="1">IF($C$2&amp;$D$2="当月MW","-",SUMIFS(INDIRECT($B$2&amp;$C$2&amp;$D$2),INDIRECT(K$5),K$6,サマリ_メンバ!$R$7:$R$446,$E276,サマリ_メンバ!$O$7:$O$446,IF(ISBLANK($F276),"*",$F276)))</f>
        <v>0</v>
      </c>
      <c r="L276" s="111">
        <f ca="1">IF($C$2&amp;$D$2="当月MW","-",SUMIFS(INDIRECT($B$2&amp;$C$2&amp;$D$2),INDIRECT(L$5),L$6,サマリ_メンバ!$R$7:$R$446,$E276,サマリ_メンバ!$O$7:$O$446,IF(ISBLANK($F276),"*",$F276)))</f>
        <v>0</v>
      </c>
      <c r="M276" s="111">
        <f ca="1">IF($C$2&amp;$D$2="当月MW","-",SUMIFS(INDIRECT($B$2&amp;$C$2&amp;$D$2),INDIRECT(M$5),M$6,サマリ_メンバ!$R$7:$R$446,$E276,サマリ_メンバ!$O$7:$O$446,IF(ISBLANK($F276),"*",$F276)))</f>
        <v>0</v>
      </c>
      <c r="N276" s="116"/>
      <c r="O276" s="111">
        <f ca="1">IF($C$2&amp;$D$2="当月MW","-",SUMIFS(INDIRECT($B$2&amp;$C$2&amp;$D$2),INDIRECT(O$5),O$6,サマリ_メンバ!$R$7:$R$446,$E276,サマリ_メンバ!$O$7:$O$446,IF(ISBLANK($F276),"*",$F276)))</f>
        <v>0</v>
      </c>
      <c r="P276" s="111">
        <f ca="1">IF($C$2&amp;$D$2="当月MW","-",SUMIFS(INDIRECT($B$2&amp;$C$2&amp;$D$2),INDIRECT(P$5),P$6,サマリ_メンバ!$R$7:$R$446,$E276,サマリ_メンバ!$O$7:$O$446,IF(ISBLANK($F276),"*",$F276)))</f>
        <v>0</v>
      </c>
      <c r="Q276" s="111">
        <f ca="1">IF($C$2&amp;$D$2="当月MW","-",SUMIFS(INDIRECT($B$2&amp;$C$2&amp;$D$2),INDIRECT(Q$5),Q$6,サマリ_メンバ!$R$7:$R$446,$E276,サマリ_メンバ!$O$7:$O$446,IF(ISBLANK($F276),"*",$F276)))</f>
        <v>0</v>
      </c>
      <c r="R276" s="111">
        <f ca="1">IF($C$2&amp;$D$2="当月MW","-",SUMIFS(INDIRECT($B$2&amp;$C$2&amp;$D$2),INDIRECT(R$5),R$6,サマリ_メンバ!$R$7:$R$446,$E276,サマリ_メンバ!$O$7:$O$446,IF(ISBLANK($F276),"*",$F276)))</f>
        <v>0</v>
      </c>
      <c r="S276" s="111">
        <f ca="1">IF($C$2&amp;$D$2="当月MW","-",SUMIFS(INDIRECT($B$2&amp;$C$2&amp;$D$2),INDIRECT(S$5),S$6,サマリ_メンバ!$R$7:$R$446,$E276,サマリ_メンバ!$O$7:$O$446,IF(ISBLANK($F276),"*",$F276)))</f>
        <v>0</v>
      </c>
      <c r="T276" s="111">
        <f ca="1">IF($C$2&amp;$D$2="当月MW","-",SUMIFS(INDIRECT($B$2&amp;$C$2&amp;$D$2),INDIRECT(T$5),T$6,サマリ_メンバ!$R$7:$R$446,$E276,サマリ_メンバ!$O$7:$O$446,IF(ISBLANK($F276),"*",$F276)))</f>
        <v>0</v>
      </c>
      <c r="U276" s="111">
        <f ca="1">IF($C$2&amp;$D$2="当月MW","-",SUMIFS(INDIRECT($B$2&amp;$C$2&amp;$D$2),INDIRECT(U$5),U$6,サマリ_メンバ!$R$7:$R$446,$E276,サマリ_メンバ!$O$7:$O$446,IF(ISBLANK($F276),"*",$F276)))</f>
        <v>0</v>
      </c>
      <c r="V276" s="111">
        <f ca="1">IF($C$2&amp;$D$2="当月MW","-",SUMIFS(INDIRECT($B$2&amp;$C$2&amp;$D$2),INDIRECT(V$5),V$6,サマリ_メンバ!$R$7:$R$446,$E276,サマリ_メンバ!$O$7:$O$446,IF(ISBLANK($F276),"*",$F276)))</f>
        <v>0</v>
      </c>
      <c r="W276" s="111">
        <f ca="1">IF($C$2&amp;$D$2="当月MW","-",SUMIFS(INDIRECT($B$2&amp;$C$2&amp;$D$2),INDIRECT(W$5),W$6,サマリ_メンバ!$R$7:$R$446,$E276,サマリ_メンバ!$O$7:$O$446,IF(ISBLANK($F276),"*",$F276)))</f>
        <v>0</v>
      </c>
      <c r="X276" s="111">
        <f ca="1">IF($C$2&amp;$D$2="当月MW","-",SUMIFS(INDIRECT($B$2&amp;$C$2&amp;$D$2),INDIRECT(X$5),X$6,サマリ_メンバ!$R$7:$R$446,$E276,サマリ_メンバ!$O$7:$O$446,IF(ISBLANK($F276),"*",$F276)))</f>
        <v>0</v>
      </c>
      <c r="Y276" s="111">
        <f ca="1">IF($C$2&amp;$D$2="当月MW","-",SUMIFS(INDIRECT($B$2&amp;$C$2&amp;$D$2),INDIRECT(Y$5),Y$6,サマリ_メンバ!$R$7:$R$446,$E276,サマリ_メンバ!$O$7:$O$446,IF(ISBLANK($F276),"*",$F276)))</f>
        <v>0</v>
      </c>
      <c r="Z276" s="111">
        <f ca="1">IF($C$2&amp;$D$2="当月MW","-",SUMIFS(INDIRECT($B$2&amp;$C$2&amp;$D$2),INDIRECT(Z$5),Z$6,サマリ_メンバ!$R$7:$R$446,$E276,サマリ_メンバ!$O$7:$O$446,IF(ISBLANK($F276),"*",$F276)))</f>
        <v>0</v>
      </c>
      <c r="AA276" s="111">
        <f ca="1">IF($C$2&amp;$D$2="当月MW","-",SUMIFS(INDIRECT($B$2&amp;$C$2&amp;$D$2),INDIRECT(AA$5),AA$6,サマリ_メンバ!$R$7:$R$446,$E276,サマリ_メンバ!$O$7:$O$446,IF(ISBLANK($F276),"*",$F276)))</f>
        <v>0</v>
      </c>
      <c r="AB276" s="116"/>
    </row>
    <row r="277" spans="1:28" s="276" customFormat="1" outlineLevel="1">
      <c r="A277" s="277"/>
      <c r="B277" s="277"/>
      <c r="E277" s="160" t="s">
        <v>551</v>
      </c>
      <c r="F277" s="160"/>
      <c r="G277" s="132" t="s">
        <v>550</v>
      </c>
      <c r="H277" s="136">
        <f t="shared" ref="H277" ca="1" si="27">SUM(J277:M277)</f>
        <v>0</v>
      </c>
      <c r="I277" s="116"/>
      <c r="J277" s="111">
        <f ca="1">IF($C$2&amp;$D$2="当月MW","-",SUMIFS(INDIRECT($B$2&amp;$C$2&amp;$D$2),INDIRECT(J$5),J$6,サマリ_メンバ!$R$7:$R$446,$E277,サマリ_メンバ!$O$7:$O$446,IF(ISBLANK($F277),"*",$F277)))</f>
        <v>0</v>
      </c>
      <c r="K277" s="111">
        <f ca="1">IF($C$2&amp;$D$2="当月MW","-",SUMIFS(INDIRECT($B$2&amp;$C$2&amp;$D$2),INDIRECT(K$5),K$6,サマリ_メンバ!$R$7:$R$446,$E277,サマリ_メンバ!$O$7:$O$446,IF(ISBLANK($F277),"*",$F277)))</f>
        <v>0</v>
      </c>
      <c r="L277" s="111">
        <f ca="1">IF($C$2&amp;$D$2="当月MW","-",SUMIFS(INDIRECT($B$2&amp;$C$2&amp;$D$2),INDIRECT(L$5),L$6,サマリ_メンバ!$R$7:$R$446,$E277,サマリ_メンバ!$O$7:$O$446,IF(ISBLANK($F277),"*",$F277)))</f>
        <v>0</v>
      </c>
      <c r="M277" s="111">
        <f ca="1">IF($C$2&amp;$D$2="当月MW","-",SUMIFS(INDIRECT($B$2&amp;$C$2&amp;$D$2),INDIRECT(M$5),M$6,サマリ_メンバ!$R$7:$R$446,$E277,サマリ_メンバ!$O$7:$O$446,IF(ISBLANK($F277),"*",$F277)))</f>
        <v>0</v>
      </c>
      <c r="N277" s="116"/>
      <c r="O277" s="111">
        <f ca="1">IF($C$2&amp;$D$2="当月MW","-",SUMIFS(INDIRECT($B$2&amp;$C$2&amp;$D$2),INDIRECT(O$5),O$6,サマリ_メンバ!$R$7:$R$446,$E277,サマリ_メンバ!$O$7:$O$446,IF(ISBLANK($F277),"*",$F277)))</f>
        <v>0</v>
      </c>
      <c r="P277" s="111">
        <f ca="1">IF($C$2&amp;$D$2="当月MW","-",SUMIFS(INDIRECT($B$2&amp;$C$2&amp;$D$2),INDIRECT(P$5),P$6,サマリ_メンバ!$R$7:$R$446,$E277,サマリ_メンバ!$O$7:$O$446,IF(ISBLANK($F277),"*",$F277)))</f>
        <v>0</v>
      </c>
      <c r="Q277" s="111">
        <f ca="1">IF($C$2&amp;$D$2="当月MW","-",SUMIFS(INDIRECT($B$2&amp;$C$2&amp;$D$2),INDIRECT(Q$5),Q$6,サマリ_メンバ!$R$7:$R$446,$E277,サマリ_メンバ!$O$7:$O$446,IF(ISBLANK($F277),"*",$F277)))</f>
        <v>0</v>
      </c>
      <c r="R277" s="111">
        <f ca="1">IF($C$2&amp;$D$2="当月MW","-",SUMIFS(INDIRECT($B$2&amp;$C$2&amp;$D$2),INDIRECT(R$5),R$6,サマリ_メンバ!$R$7:$R$446,$E277,サマリ_メンバ!$O$7:$O$446,IF(ISBLANK($F277),"*",$F277)))</f>
        <v>0</v>
      </c>
      <c r="S277" s="111">
        <f ca="1">IF($C$2&amp;$D$2="当月MW","-",SUMIFS(INDIRECT($B$2&amp;$C$2&amp;$D$2),INDIRECT(S$5),S$6,サマリ_メンバ!$R$7:$R$446,$E277,サマリ_メンバ!$O$7:$O$446,IF(ISBLANK($F277),"*",$F277)))</f>
        <v>0</v>
      </c>
      <c r="T277" s="111">
        <f ca="1">IF($C$2&amp;$D$2="当月MW","-",SUMIFS(INDIRECT($B$2&amp;$C$2&amp;$D$2),INDIRECT(T$5),T$6,サマリ_メンバ!$R$7:$R$446,$E277,サマリ_メンバ!$O$7:$O$446,IF(ISBLANK($F277),"*",$F277)))</f>
        <v>0</v>
      </c>
      <c r="U277" s="111">
        <f ca="1">IF($C$2&amp;$D$2="当月MW","-",SUMIFS(INDIRECT($B$2&amp;$C$2&amp;$D$2),INDIRECT(U$5),U$6,サマリ_メンバ!$R$7:$R$446,$E277,サマリ_メンバ!$O$7:$O$446,IF(ISBLANK($F277),"*",$F277)))</f>
        <v>0</v>
      </c>
      <c r="V277" s="111">
        <f ca="1">IF($C$2&amp;$D$2="当月MW","-",SUMIFS(INDIRECT($B$2&amp;$C$2&amp;$D$2),INDIRECT(V$5),V$6,サマリ_メンバ!$R$7:$R$446,$E277,サマリ_メンバ!$O$7:$O$446,IF(ISBLANK($F277),"*",$F277)))</f>
        <v>0</v>
      </c>
      <c r="W277" s="111">
        <f ca="1">IF($C$2&amp;$D$2="当月MW","-",SUMIFS(INDIRECT($B$2&amp;$C$2&amp;$D$2),INDIRECT(W$5),W$6,サマリ_メンバ!$R$7:$R$446,$E277,サマリ_メンバ!$O$7:$O$446,IF(ISBLANK($F277),"*",$F277)))</f>
        <v>0</v>
      </c>
      <c r="X277" s="111">
        <f ca="1">IF($C$2&amp;$D$2="当月MW","-",SUMIFS(INDIRECT($B$2&amp;$C$2&amp;$D$2),INDIRECT(X$5),X$6,サマリ_メンバ!$R$7:$R$446,$E277,サマリ_メンバ!$O$7:$O$446,IF(ISBLANK($F277),"*",$F277)))</f>
        <v>0</v>
      </c>
      <c r="Y277" s="111">
        <f ca="1">IF($C$2&amp;$D$2="当月MW","-",SUMIFS(INDIRECT($B$2&amp;$C$2&amp;$D$2),INDIRECT(Y$5),Y$6,サマリ_メンバ!$R$7:$R$446,$E277,サマリ_メンバ!$O$7:$O$446,IF(ISBLANK($F277),"*",$F277)))</f>
        <v>0</v>
      </c>
      <c r="Z277" s="111">
        <f ca="1">IF($C$2&amp;$D$2="当月MW","-",SUMIFS(INDIRECT($B$2&amp;$C$2&amp;$D$2),INDIRECT(Z$5),Z$6,サマリ_メンバ!$R$7:$R$446,$E277,サマリ_メンバ!$O$7:$O$446,IF(ISBLANK($F277),"*",$F277)))</f>
        <v>0</v>
      </c>
      <c r="AA277" s="111">
        <f ca="1">IF($C$2&amp;$D$2="当月MW","-",SUMIFS(INDIRECT($B$2&amp;$C$2&amp;$D$2),INDIRECT(AA$5),AA$6,サマリ_メンバ!$R$7:$R$446,$E277,サマリ_メンバ!$O$7:$O$446,IF(ISBLANK($F277),"*",$F277)))</f>
        <v>0</v>
      </c>
      <c r="AB277" s="116"/>
    </row>
    <row r="278" spans="1:28" outlineLevel="1">
      <c r="E278" s="131" t="s">
        <v>359</v>
      </c>
      <c r="F278" s="131"/>
      <c r="G278" s="132" t="s">
        <v>550</v>
      </c>
      <c r="H278" s="136">
        <f t="shared" ca="1" si="26"/>
        <v>0</v>
      </c>
      <c r="I278" s="116"/>
      <c r="J278" s="111">
        <f ca="1">IF($C$2&amp;$D$2="当月MW","-",SUMIFS(INDIRECT($B$2&amp;$C$2&amp;$D$2),INDIRECT(J$5),J$6,サマリ_メンバ!$R$7:$R$446,$E278,サマリ_メンバ!$O$7:$O$446,IF(ISBLANK($F278),"*",$F278)))</f>
        <v>0</v>
      </c>
      <c r="K278" s="111">
        <f ca="1">IF($C$2&amp;$D$2="当月MW","-",SUMIFS(INDIRECT($B$2&amp;$C$2&amp;$D$2),INDIRECT(K$5),K$6,サマリ_メンバ!$R$7:$R$446,$E278,サマリ_メンバ!$O$7:$O$446,IF(ISBLANK($F278),"*",$F278)))</f>
        <v>0</v>
      </c>
      <c r="L278" s="111">
        <f ca="1">IF($C$2&amp;$D$2="当月MW","-",SUMIFS(INDIRECT($B$2&amp;$C$2&amp;$D$2),INDIRECT(L$5),L$6,サマリ_メンバ!$R$7:$R$446,$E278,サマリ_メンバ!$O$7:$O$446,IF(ISBLANK($F278),"*",$F278)))</f>
        <v>0</v>
      </c>
      <c r="M278" s="111">
        <f ca="1">IF($C$2&amp;$D$2="当月MW","-",SUMIFS(INDIRECT($B$2&amp;$C$2&amp;$D$2),INDIRECT(M$5),M$6,サマリ_メンバ!$R$7:$R$446,$E278,サマリ_メンバ!$O$7:$O$446,IF(ISBLANK($F278),"*",$F278)))</f>
        <v>0</v>
      </c>
      <c r="N278" s="116"/>
      <c r="O278" s="111">
        <f ca="1">IF($C$2&amp;$D$2="当月MW","-",SUMIFS(INDIRECT($B$2&amp;$C$2&amp;$D$2),INDIRECT(O$5),O$6,サマリ_メンバ!$R$7:$R$446,$E278,サマリ_メンバ!$O$7:$O$446,IF(ISBLANK($F278),"*",$F278)))</f>
        <v>0</v>
      </c>
      <c r="P278" s="111">
        <f ca="1">IF($C$2&amp;$D$2="当月MW","-",SUMIFS(INDIRECT($B$2&amp;$C$2&amp;$D$2),INDIRECT(P$5),P$6,サマリ_メンバ!$R$7:$R$446,$E278,サマリ_メンバ!$O$7:$O$446,IF(ISBLANK($F278),"*",$F278)))</f>
        <v>0</v>
      </c>
      <c r="Q278" s="111">
        <f ca="1">IF($C$2&amp;$D$2="当月MW","-",SUMIFS(INDIRECT($B$2&amp;$C$2&amp;$D$2),INDIRECT(Q$5),Q$6,サマリ_メンバ!$R$7:$R$446,$E278,サマリ_メンバ!$O$7:$O$446,IF(ISBLANK($F278),"*",$F278)))</f>
        <v>0</v>
      </c>
      <c r="R278" s="111">
        <f ca="1">IF($C$2&amp;$D$2="当月MW","-",SUMIFS(INDIRECT($B$2&amp;$C$2&amp;$D$2),INDIRECT(R$5),R$6,サマリ_メンバ!$R$7:$R$446,$E278,サマリ_メンバ!$O$7:$O$446,IF(ISBLANK($F278),"*",$F278)))</f>
        <v>0</v>
      </c>
      <c r="S278" s="111">
        <f ca="1">IF($C$2&amp;$D$2="当月MW","-",SUMIFS(INDIRECT($B$2&amp;$C$2&amp;$D$2),INDIRECT(S$5),S$6,サマリ_メンバ!$R$7:$R$446,$E278,サマリ_メンバ!$O$7:$O$446,IF(ISBLANK($F278),"*",$F278)))</f>
        <v>0</v>
      </c>
      <c r="T278" s="111">
        <f ca="1">IF($C$2&amp;$D$2="当月MW","-",SUMIFS(INDIRECT($B$2&amp;$C$2&amp;$D$2),INDIRECT(T$5),T$6,サマリ_メンバ!$R$7:$R$446,$E278,サマリ_メンバ!$O$7:$O$446,IF(ISBLANK($F278),"*",$F278)))</f>
        <v>0</v>
      </c>
      <c r="U278" s="111">
        <f ca="1">IF($C$2&amp;$D$2="当月MW","-",SUMIFS(INDIRECT($B$2&amp;$C$2&amp;$D$2),INDIRECT(U$5),U$6,サマリ_メンバ!$R$7:$R$446,$E278,サマリ_メンバ!$O$7:$O$446,IF(ISBLANK($F278),"*",$F278)))</f>
        <v>0</v>
      </c>
      <c r="V278" s="111">
        <f ca="1">IF($C$2&amp;$D$2="当月MW","-",SUMIFS(INDIRECT($B$2&amp;$C$2&amp;$D$2),INDIRECT(V$5),V$6,サマリ_メンバ!$R$7:$R$446,$E278,サマリ_メンバ!$O$7:$O$446,IF(ISBLANK($F278),"*",$F278)))</f>
        <v>0</v>
      </c>
      <c r="W278" s="111">
        <f ca="1">IF($C$2&amp;$D$2="当月MW","-",SUMIFS(INDIRECT($B$2&amp;$C$2&amp;$D$2),INDIRECT(W$5),W$6,サマリ_メンバ!$R$7:$R$446,$E278,サマリ_メンバ!$O$7:$O$446,IF(ISBLANK($F278),"*",$F278)))</f>
        <v>0</v>
      </c>
      <c r="X278" s="111">
        <f ca="1">IF($C$2&amp;$D$2="当月MW","-",SUMIFS(INDIRECT($B$2&amp;$C$2&amp;$D$2),INDIRECT(X$5),X$6,サマリ_メンバ!$R$7:$R$446,$E278,サマリ_メンバ!$O$7:$O$446,IF(ISBLANK($F278),"*",$F278)))</f>
        <v>0</v>
      </c>
      <c r="Y278" s="111">
        <f ca="1">IF($C$2&amp;$D$2="当月MW","-",SUMIFS(INDIRECT($B$2&amp;$C$2&amp;$D$2),INDIRECT(Y$5),Y$6,サマリ_メンバ!$R$7:$R$446,$E278,サマリ_メンバ!$O$7:$O$446,IF(ISBLANK($F278),"*",$F278)))</f>
        <v>0</v>
      </c>
      <c r="Z278" s="111">
        <f ca="1">IF($C$2&amp;$D$2="当月MW","-",SUMIFS(INDIRECT($B$2&amp;$C$2&amp;$D$2),INDIRECT(Z$5),Z$6,サマリ_メンバ!$R$7:$R$446,$E278,サマリ_メンバ!$O$7:$O$446,IF(ISBLANK($F278),"*",$F278)))</f>
        <v>0</v>
      </c>
      <c r="AA278" s="111">
        <f ca="1">IF($C$2&amp;$D$2="当月MW","-",SUMIFS(INDIRECT($B$2&amp;$C$2&amp;$D$2),INDIRECT(AA$5),AA$6,サマリ_メンバ!$R$7:$R$446,$E278,サマリ_メンバ!$O$7:$O$446,IF(ISBLANK($F278),"*",$F278)))</f>
        <v>0</v>
      </c>
      <c r="AB278" s="116"/>
    </row>
    <row r="279" spans="1:28" outlineLevel="1">
      <c r="E279" s="131" t="s">
        <v>360</v>
      </c>
      <c r="F279" s="131"/>
      <c r="G279" s="132" t="s">
        <v>473</v>
      </c>
      <c r="H279" s="136">
        <f t="shared" ca="1" si="26"/>
        <v>0</v>
      </c>
      <c r="I279" s="116"/>
      <c r="J279" s="111">
        <f ca="1">IF($C$2&amp;$D$2="当月MW","-",SUMIFS(INDIRECT($B$2&amp;$C$2&amp;$D$2),INDIRECT(J$5),J$6,サマリ_メンバ!$R$7:$R$446,$E279,サマリ_メンバ!$O$7:$O$446,IF(ISBLANK($F279),"*",$F279)))</f>
        <v>0</v>
      </c>
      <c r="K279" s="111">
        <f ca="1">IF($C$2&amp;$D$2="当月MW","-",SUMIFS(INDIRECT($B$2&amp;$C$2&amp;$D$2),INDIRECT(K$5),K$6,サマリ_メンバ!$R$7:$R$446,$E279,サマリ_メンバ!$O$7:$O$446,IF(ISBLANK($F279),"*",$F279)))</f>
        <v>0</v>
      </c>
      <c r="L279" s="111">
        <f ca="1">IF($C$2&amp;$D$2="当月MW","-",SUMIFS(INDIRECT($B$2&amp;$C$2&amp;$D$2),INDIRECT(L$5),L$6,サマリ_メンバ!$R$7:$R$446,$E279,サマリ_メンバ!$O$7:$O$446,IF(ISBLANK($F279),"*",$F279)))</f>
        <v>0</v>
      </c>
      <c r="M279" s="111">
        <f ca="1">IF($C$2&amp;$D$2="当月MW","-",SUMIFS(INDIRECT($B$2&amp;$C$2&amp;$D$2),INDIRECT(M$5),M$6,サマリ_メンバ!$R$7:$R$446,$E279,サマリ_メンバ!$O$7:$O$446,IF(ISBLANK($F279),"*",$F279)))</f>
        <v>0</v>
      </c>
      <c r="N279" s="116"/>
      <c r="O279" s="111">
        <f ca="1">IF($C$2&amp;$D$2="当月MW","-",SUMIFS(INDIRECT($B$2&amp;$C$2&amp;$D$2),INDIRECT(O$5),O$6,サマリ_メンバ!$R$7:$R$446,$E279,サマリ_メンバ!$O$7:$O$446,IF(ISBLANK($F279),"*",$F279)))</f>
        <v>0</v>
      </c>
      <c r="P279" s="111">
        <f ca="1">IF($C$2&amp;$D$2="当月MW","-",SUMIFS(INDIRECT($B$2&amp;$C$2&amp;$D$2),INDIRECT(P$5),P$6,サマリ_メンバ!$R$7:$R$446,$E279,サマリ_メンバ!$O$7:$O$446,IF(ISBLANK($F279),"*",$F279)))</f>
        <v>0</v>
      </c>
      <c r="Q279" s="111">
        <f ca="1">IF($C$2&amp;$D$2="当月MW","-",SUMIFS(INDIRECT($B$2&amp;$C$2&amp;$D$2),INDIRECT(Q$5),Q$6,サマリ_メンバ!$R$7:$R$446,$E279,サマリ_メンバ!$O$7:$O$446,IF(ISBLANK($F279),"*",$F279)))</f>
        <v>0</v>
      </c>
      <c r="R279" s="111">
        <f ca="1">IF($C$2&amp;$D$2="当月MW","-",SUMIFS(INDIRECT($B$2&amp;$C$2&amp;$D$2),INDIRECT(R$5),R$6,サマリ_メンバ!$R$7:$R$446,$E279,サマリ_メンバ!$O$7:$O$446,IF(ISBLANK($F279),"*",$F279)))</f>
        <v>0</v>
      </c>
      <c r="S279" s="111">
        <f ca="1">IF($C$2&amp;$D$2="当月MW","-",SUMIFS(INDIRECT($B$2&amp;$C$2&amp;$D$2),INDIRECT(S$5),S$6,サマリ_メンバ!$R$7:$R$446,$E279,サマリ_メンバ!$O$7:$O$446,IF(ISBLANK($F279),"*",$F279)))</f>
        <v>0</v>
      </c>
      <c r="T279" s="111">
        <f ca="1">IF($C$2&amp;$D$2="当月MW","-",SUMIFS(INDIRECT($B$2&amp;$C$2&amp;$D$2),INDIRECT(T$5),T$6,サマリ_メンバ!$R$7:$R$446,$E279,サマリ_メンバ!$O$7:$O$446,IF(ISBLANK($F279),"*",$F279)))</f>
        <v>0</v>
      </c>
      <c r="U279" s="111">
        <f ca="1">IF($C$2&amp;$D$2="当月MW","-",SUMIFS(INDIRECT($B$2&amp;$C$2&amp;$D$2),INDIRECT(U$5),U$6,サマリ_メンバ!$R$7:$R$446,$E279,サマリ_メンバ!$O$7:$O$446,IF(ISBLANK($F279),"*",$F279)))</f>
        <v>0</v>
      </c>
      <c r="V279" s="111">
        <f ca="1">IF($C$2&amp;$D$2="当月MW","-",SUMIFS(INDIRECT($B$2&amp;$C$2&amp;$D$2),INDIRECT(V$5),V$6,サマリ_メンバ!$R$7:$R$446,$E279,サマリ_メンバ!$O$7:$O$446,IF(ISBLANK($F279),"*",$F279)))</f>
        <v>0</v>
      </c>
      <c r="W279" s="111">
        <f ca="1">IF($C$2&amp;$D$2="当月MW","-",SUMIFS(INDIRECT($B$2&amp;$C$2&amp;$D$2),INDIRECT(W$5),W$6,サマリ_メンバ!$R$7:$R$446,$E279,サマリ_メンバ!$O$7:$O$446,IF(ISBLANK($F279),"*",$F279)))</f>
        <v>0</v>
      </c>
      <c r="X279" s="111">
        <f ca="1">IF($C$2&amp;$D$2="当月MW","-",SUMIFS(INDIRECT($B$2&amp;$C$2&amp;$D$2),INDIRECT(X$5),X$6,サマリ_メンバ!$R$7:$R$446,$E279,サマリ_メンバ!$O$7:$O$446,IF(ISBLANK($F279),"*",$F279)))</f>
        <v>0</v>
      </c>
      <c r="Y279" s="111">
        <f ca="1">IF($C$2&amp;$D$2="当月MW","-",SUMIFS(INDIRECT($B$2&amp;$C$2&amp;$D$2),INDIRECT(Y$5),Y$6,サマリ_メンバ!$R$7:$R$446,$E279,サマリ_メンバ!$O$7:$O$446,IF(ISBLANK($F279),"*",$F279)))</f>
        <v>0</v>
      </c>
      <c r="Z279" s="111">
        <f ca="1">IF($C$2&amp;$D$2="当月MW","-",SUMIFS(INDIRECT($B$2&amp;$C$2&amp;$D$2),INDIRECT(Z$5),Z$6,サマリ_メンバ!$R$7:$R$446,$E279,サマリ_メンバ!$O$7:$O$446,IF(ISBLANK($F279),"*",$F279)))</f>
        <v>0</v>
      </c>
      <c r="AA279" s="111">
        <f ca="1">IF($C$2&amp;$D$2="当月MW","-",SUMIFS(INDIRECT($B$2&amp;$C$2&amp;$D$2),INDIRECT(AA$5),AA$6,サマリ_メンバ!$R$7:$R$446,$E279,サマリ_メンバ!$O$7:$O$446,IF(ISBLANK($F279),"*",$F279)))</f>
        <v>0</v>
      </c>
      <c r="AB279" s="116"/>
    </row>
    <row r="280" spans="1:28" outlineLevel="1">
      <c r="E280" s="131" t="s">
        <v>361</v>
      </c>
      <c r="F280" s="131"/>
      <c r="G280" s="132" t="s">
        <v>550</v>
      </c>
      <c r="H280" s="136">
        <f t="shared" ca="1" si="26"/>
        <v>0</v>
      </c>
      <c r="I280" s="116"/>
      <c r="J280" s="111">
        <f ca="1">IF($C$2&amp;$D$2="当月MW","-",SUMIFS(INDIRECT($B$2&amp;$C$2&amp;$D$2),INDIRECT(J$5),J$6,サマリ_メンバ!$R$7:$R$446,$E280,サマリ_メンバ!$O$7:$O$446,IF(ISBLANK($F280),"*",$F280)))</f>
        <v>0</v>
      </c>
      <c r="K280" s="111">
        <f ca="1">IF($C$2&amp;$D$2="当月MW","-",SUMIFS(INDIRECT($B$2&amp;$C$2&amp;$D$2),INDIRECT(K$5),K$6,サマリ_メンバ!$R$7:$R$446,$E280,サマリ_メンバ!$O$7:$O$446,IF(ISBLANK($F280),"*",$F280)))</f>
        <v>0</v>
      </c>
      <c r="L280" s="111">
        <f ca="1">IF($C$2&amp;$D$2="当月MW","-",SUMIFS(INDIRECT($B$2&amp;$C$2&amp;$D$2),INDIRECT(L$5),L$6,サマリ_メンバ!$R$7:$R$446,$E280,サマリ_メンバ!$O$7:$O$446,IF(ISBLANK($F280),"*",$F280)))</f>
        <v>0</v>
      </c>
      <c r="M280" s="111">
        <f ca="1">IF($C$2&amp;$D$2="当月MW","-",SUMIFS(INDIRECT($B$2&amp;$C$2&amp;$D$2),INDIRECT(M$5),M$6,サマリ_メンバ!$R$7:$R$446,$E280,サマリ_メンバ!$O$7:$O$446,IF(ISBLANK($F280),"*",$F280)))</f>
        <v>0</v>
      </c>
      <c r="N280" s="116"/>
      <c r="O280" s="111">
        <f ca="1">IF($C$2&amp;$D$2="当月MW","-",SUMIFS(INDIRECT($B$2&amp;$C$2&amp;$D$2),INDIRECT(O$5),O$6,サマリ_メンバ!$R$7:$R$446,$E280,サマリ_メンバ!$O$7:$O$446,IF(ISBLANK($F280),"*",$F280)))</f>
        <v>0</v>
      </c>
      <c r="P280" s="111">
        <f ca="1">IF($C$2&amp;$D$2="当月MW","-",SUMIFS(INDIRECT($B$2&amp;$C$2&amp;$D$2),INDIRECT(P$5),P$6,サマリ_メンバ!$R$7:$R$446,$E280,サマリ_メンバ!$O$7:$O$446,IF(ISBLANK($F280),"*",$F280)))</f>
        <v>0</v>
      </c>
      <c r="Q280" s="111">
        <f ca="1">IF($C$2&amp;$D$2="当月MW","-",SUMIFS(INDIRECT($B$2&amp;$C$2&amp;$D$2),INDIRECT(Q$5),Q$6,サマリ_メンバ!$R$7:$R$446,$E280,サマリ_メンバ!$O$7:$O$446,IF(ISBLANK($F280),"*",$F280)))</f>
        <v>0</v>
      </c>
      <c r="R280" s="111">
        <f ca="1">IF($C$2&amp;$D$2="当月MW","-",SUMIFS(INDIRECT($B$2&amp;$C$2&amp;$D$2),INDIRECT(R$5),R$6,サマリ_メンバ!$R$7:$R$446,$E280,サマリ_メンバ!$O$7:$O$446,IF(ISBLANK($F280),"*",$F280)))</f>
        <v>0</v>
      </c>
      <c r="S280" s="111">
        <f ca="1">IF($C$2&amp;$D$2="当月MW","-",SUMIFS(INDIRECT($B$2&amp;$C$2&amp;$D$2),INDIRECT(S$5),S$6,サマリ_メンバ!$R$7:$R$446,$E280,サマリ_メンバ!$O$7:$O$446,IF(ISBLANK($F280),"*",$F280)))</f>
        <v>0</v>
      </c>
      <c r="T280" s="111">
        <f ca="1">IF($C$2&amp;$D$2="当月MW","-",SUMIFS(INDIRECT($B$2&amp;$C$2&amp;$D$2),INDIRECT(T$5),T$6,サマリ_メンバ!$R$7:$R$446,$E280,サマリ_メンバ!$O$7:$O$446,IF(ISBLANK($F280),"*",$F280)))</f>
        <v>0</v>
      </c>
      <c r="U280" s="111">
        <f ca="1">IF($C$2&amp;$D$2="当月MW","-",SUMIFS(INDIRECT($B$2&amp;$C$2&amp;$D$2),INDIRECT(U$5),U$6,サマリ_メンバ!$R$7:$R$446,$E280,サマリ_メンバ!$O$7:$O$446,IF(ISBLANK($F280),"*",$F280)))</f>
        <v>0</v>
      </c>
      <c r="V280" s="111">
        <f ca="1">IF($C$2&amp;$D$2="当月MW","-",SUMIFS(INDIRECT($B$2&amp;$C$2&amp;$D$2),INDIRECT(V$5),V$6,サマリ_メンバ!$R$7:$R$446,$E280,サマリ_メンバ!$O$7:$O$446,IF(ISBLANK($F280),"*",$F280)))</f>
        <v>0</v>
      </c>
      <c r="W280" s="111">
        <f ca="1">IF($C$2&amp;$D$2="当月MW","-",SUMIFS(INDIRECT($B$2&amp;$C$2&amp;$D$2),INDIRECT(W$5),W$6,サマリ_メンバ!$R$7:$R$446,$E280,サマリ_メンバ!$O$7:$O$446,IF(ISBLANK($F280),"*",$F280)))</f>
        <v>0</v>
      </c>
      <c r="X280" s="111">
        <f ca="1">IF($C$2&amp;$D$2="当月MW","-",SUMIFS(INDIRECT($B$2&amp;$C$2&amp;$D$2),INDIRECT(X$5),X$6,サマリ_メンバ!$R$7:$R$446,$E280,サマリ_メンバ!$O$7:$O$446,IF(ISBLANK($F280),"*",$F280)))</f>
        <v>0</v>
      </c>
      <c r="Y280" s="111">
        <f ca="1">IF($C$2&amp;$D$2="当月MW","-",SUMIFS(INDIRECT($B$2&amp;$C$2&amp;$D$2),INDIRECT(Y$5),Y$6,サマリ_メンバ!$R$7:$R$446,$E280,サマリ_メンバ!$O$7:$O$446,IF(ISBLANK($F280),"*",$F280)))</f>
        <v>0</v>
      </c>
      <c r="Z280" s="111">
        <f ca="1">IF($C$2&amp;$D$2="当月MW","-",SUMIFS(INDIRECT($B$2&amp;$C$2&amp;$D$2),INDIRECT(Z$5),Z$6,サマリ_メンバ!$R$7:$R$446,$E280,サマリ_メンバ!$O$7:$O$446,IF(ISBLANK($F280),"*",$F280)))</f>
        <v>0</v>
      </c>
      <c r="AA280" s="111">
        <f ca="1">IF($C$2&amp;$D$2="当月MW","-",SUMIFS(INDIRECT($B$2&amp;$C$2&amp;$D$2),INDIRECT(AA$5),AA$6,サマリ_メンバ!$R$7:$R$446,$E280,サマリ_メンバ!$O$7:$O$446,IF(ISBLANK($F280),"*",$F280)))</f>
        <v>0</v>
      </c>
      <c r="AB280" s="116"/>
    </row>
    <row r="281" spans="1:28" outlineLevel="1">
      <c r="E281" s="131" t="s">
        <v>362</v>
      </c>
      <c r="F281" s="131"/>
      <c r="G281" s="132" t="s">
        <v>550</v>
      </c>
      <c r="H281" s="136">
        <f t="shared" ca="1" si="26"/>
        <v>0</v>
      </c>
      <c r="I281" s="116"/>
      <c r="J281" s="111">
        <f ca="1">IF($C$2&amp;$D$2="当月MW","-",SUMIFS(INDIRECT($B$2&amp;$C$2&amp;$D$2),INDIRECT(J$5),J$6,サマリ_メンバ!$R$7:$R$446,$E281,サマリ_メンバ!$O$7:$O$446,IF(ISBLANK($F281),"*",$F281)))</f>
        <v>0</v>
      </c>
      <c r="K281" s="111">
        <f ca="1">IF($C$2&amp;$D$2="当月MW","-",SUMIFS(INDIRECT($B$2&amp;$C$2&amp;$D$2),INDIRECT(K$5),K$6,サマリ_メンバ!$R$7:$R$446,$E281,サマリ_メンバ!$O$7:$O$446,IF(ISBLANK($F281),"*",$F281)))</f>
        <v>0</v>
      </c>
      <c r="L281" s="111">
        <f ca="1">IF($C$2&amp;$D$2="当月MW","-",SUMIFS(INDIRECT($B$2&amp;$C$2&amp;$D$2),INDIRECT(L$5),L$6,サマリ_メンバ!$R$7:$R$446,$E281,サマリ_メンバ!$O$7:$O$446,IF(ISBLANK($F281),"*",$F281)))</f>
        <v>0</v>
      </c>
      <c r="M281" s="111">
        <f ca="1">IF($C$2&amp;$D$2="当月MW","-",SUMIFS(INDIRECT($B$2&amp;$C$2&amp;$D$2),INDIRECT(M$5),M$6,サマリ_メンバ!$R$7:$R$446,$E281,サマリ_メンバ!$O$7:$O$446,IF(ISBLANK($F281),"*",$F281)))</f>
        <v>0</v>
      </c>
      <c r="N281" s="116"/>
      <c r="O281" s="111">
        <f ca="1">IF($C$2&amp;$D$2="当月MW","-",SUMIFS(INDIRECT($B$2&amp;$C$2&amp;$D$2),INDIRECT(O$5),O$6,サマリ_メンバ!$R$7:$R$446,$E281,サマリ_メンバ!$O$7:$O$446,IF(ISBLANK($F281),"*",$F281)))</f>
        <v>0</v>
      </c>
      <c r="P281" s="111">
        <f ca="1">IF($C$2&amp;$D$2="当月MW","-",SUMIFS(INDIRECT($B$2&amp;$C$2&amp;$D$2),INDIRECT(P$5),P$6,サマリ_メンバ!$R$7:$R$446,$E281,サマリ_メンバ!$O$7:$O$446,IF(ISBLANK($F281),"*",$F281)))</f>
        <v>0</v>
      </c>
      <c r="Q281" s="111">
        <f ca="1">IF($C$2&amp;$D$2="当月MW","-",SUMIFS(INDIRECT($B$2&amp;$C$2&amp;$D$2),INDIRECT(Q$5),Q$6,サマリ_メンバ!$R$7:$R$446,$E281,サマリ_メンバ!$O$7:$O$446,IF(ISBLANK($F281),"*",$F281)))</f>
        <v>0</v>
      </c>
      <c r="R281" s="111">
        <f ca="1">IF($C$2&amp;$D$2="当月MW","-",SUMIFS(INDIRECT($B$2&amp;$C$2&amp;$D$2),INDIRECT(R$5),R$6,サマリ_メンバ!$R$7:$R$446,$E281,サマリ_メンバ!$O$7:$O$446,IF(ISBLANK($F281),"*",$F281)))</f>
        <v>0</v>
      </c>
      <c r="S281" s="111">
        <f ca="1">IF($C$2&amp;$D$2="当月MW","-",SUMIFS(INDIRECT($B$2&amp;$C$2&amp;$D$2),INDIRECT(S$5),S$6,サマリ_メンバ!$R$7:$R$446,$E281,サマリ_メンバ!$O$7:$O$446,IF(ISBLANK($F281),"*",$F281)))</f>
        <v>0</v>
      </c>
      <c r="T281" s="111">
        <f ca="1">IF($C$2&amp;$D$2="当月MW","-",SUMIFS(INDIRECT($B$2&amp;$C$2&amp;$D$2),INDIRECT(T$5),T$6,サマリ_メンバ!$R$7:$R$446,$E281,サマリ_メンバ!$O$7:$O$446,IF(ISBLANK($F281),"*",$F281)))</f>
        <v>0</v>
      </c>
      <c r="U281" s="111">
        <f ca="1">IF($C$2&amp;$D$2="当月MW","-",SUMIFS(INDIRECT($B$2&amp;$C$2&amp;$D$2),INDIRECT(U$5),U$6,サマリ_メンバ!$R$7:$R$446,$E281,サマリ_メンバ!$O$7:$O$446,IF(ISBLANK($F281),"*",$F281)))</f>
        <v>0</v>
      </c>
      <c r="V281" s="111">
        <f ca="1">IF($C$2&amp;$D$2="当月MW","-",SUMIFS(INDIRECT($B$2&amp;$C$2&amp;$D$2),INDIRECT(V$5),V$6,サマリ_メンバ!$R$7:$R$446,$E281,サマリ_メンバ!$O$7:$O$446,IF(ISBLANK($F281),"*",$F281)))</f>
        <v>0</v>
      </c>
      <c r="W281" s="111">
        <f ca="1">IF($C$2&amp;$D$2="当月MW","-",SUMIFS(INDIRECT($B$2&amp;$C$2&amp;$D$2),INDIRECT(W$5),W$6,サマリ_メンバ!$R$7:$R$446,$E281,サマリ_メンバ!$O$7:$O$446,IF(ISBLANK($F281),"*",$F281)))</f>
        <v>0</v>
      </c>
      <c r="X281" s="111">
        <f ca="1">IF($C$2&amp;$D$2="当月MW","-",SUMIFS(INDIRECT($B$2&amp;$C$2&amp;$D$2),INDIRECT(X$5),X$6,サマリ_メンバ!$R$7:$R$446,$E281,サマリ_メンバ!$O$7:$O$446,IF(ISBLANK($F281),"*",$F281)))</f>
        <v>0</v>
      </c>
      <c r="Y281" s="111">
        <f ca="1">IF($C$2&amp;$D$2="当月MW","-",SUMIFS(INDIRECT($B$2&amp;$C$2&amp;$D$2),INDIRECT(Y$5),Y$6,サマリ_メンバ!$R$7:$R$446,$E281,サマリ_メンバ!$O$7:$O$446,IF(ISBLANK($F281),"*",$F281)))</f>
        <v>0</v>
      </c>
      <c r="Z281" s="111">
        <f ca="1">IF($C$2&amp;$D$2="当月MW","-",SUMIFS(INDIRECT($B$2&amp;$C$2&amp;$D$2),INDIRECT(Z$5),Z$6,サマリ_メンバ!$R$7:$R$446,$E281,サマリ_メンバ!$O$7:$O$446,IF(ISBLANK($F281),"*",$F281)))</f>
        <v>0</v>
      </c>
      <c r="AA281" s="111">
        <f ca="1">IF($C$2&amp;$D$2="当月MW","-",SUMIFS(INDIRECT($B$2&amp;$C$2&amp;$D$2),INDIRECT(AA$5),AA$6,サマリ_メンバ!$R$7:$R$446,$E281,サマリ_メンバ!$O$7:$O$446,IF(ISBLANK($F281),"*",$F281)))</f>
        <v>0</v>
      </c>
      <c r="AB281" s="116"/>
    </row>
    <row r="282" spans="1:28" outlineLevel="1">
      <c r="E282" s="131" t="s">
        <v>376</v>
      </c>
      <c r="F282" s="131"/>
      <c r="G282" s="132" t="s">
        <v>550</v>
      </c>
      <c r="H282" s="136">
        <f t="shared" ref="H282" ca="1" si="28">SUM(J282:M282)</f>
        <v>0</v>
      </c>
      <c r="I282" s="116"/>
      <c r="J282" s="111">
        <f ca="1">IF($C$2&amp;$D$2="当月MW","-",SUMIFS(INDIRECT($B$2&amp;$C$2&amp;$D$2),INDIRECT(J$5),J$6,サマリ_メンバ!$R$7:$R$446,$E282,サマリ_メンバ!$O$7:$O$446,IF(ISBLANK($F282),"*",$F282)))</f>
        <v>0</v>
      </c>
      <c r="K282" s="111">
        <f ca="1">IF($C$2&amp;$D$2="当月MW","-",SUMIFS(INDIRECT($B$2&amp;$C$2&amp;$D$2),INDIRECT(K$5),K$6,サマリ_メンバ!$R$7:$R$446,$E282,サマリ_メンバ!$O$7:$O$446,IF(ISBLANK($F282),"*",$F282)))</f>
        <v>0</v>
      </c>
      <c r="L282" s="111">
        <f ca="1">IF($C$2&amp;$D$2="当月MW","-",SUMIFS(INDIRECT($B$2&amp;$C$2&amp;$D$2),INDIRECT(L$5),L$6,サマリ_メンバ!$R$7:$R$446,$E282,サマリ_メンバ!$O$7:$O$446,IF(ISBLANK($F282),"*",$F282)))</f>
        <v>0</v>
      </c>
      <c r="M282" s="111">
        <f ca="1">IF($C$2&amp;$D$2="当月MW","-",SUMIFS(INDIRECT($B$2&amp;$C$2&amp;$D$2),INDIRECT(M$5),M$6,サマリ_メンバ!$R$7:$R$446,$E282,サマリ_メンバ!$O$7:$O$446,IF(ISBLANK($F282),"*",$F282)))</f>
        <v>0</v>
      </c>
      <c r="N282" s="116"/>
      <c r="O282" s="111">
        <f ca="1">IF($C$2&amp;$D$2="当月MW","-",SUMIFS(INDIRECT($B$2&amp;$C$2&amp;$D$2),INDIRECT(O$5),O$6,サマリ_メンバ!$R$7:$R$446,$E282,サマリ_メンバ!$O$7:$O$446,IF(ISBLANK($F282),"*",$F282)))</f>
        <v>0</v>
      </c>
      <c r="P282" s="111">
        <f ca="1">IF($C$2&amp;$D$2="当月MW","-",SUMIFS(INDIRECT($B$2&amp;$C$2&amp;$D$2),INDIRECT(P$5),P$6,サマリ_メンバ!$R$7:$R$446,$E282,サマリ_メンバ!$O$7:$O$446,IF(ISBLANK($F282),"*",$F282)))</f>
        <v>0</v>
      </c>
      <c r="Q282" s="111">
        <f ca="1">IF($C$2&amp;$D$2="当月MW","-",SUMIFS(INDIRECT($B$2&amp;$C$2&amp;$D$2),INDIRECT(Q$5),Q$6,サマリ_メンバ!$R$7:$R$446,$E282,サマリ_メンバ!$O$7:$O$446,IF(ISBLANK($F282),"*",$F282)))</f>
        <v>0</v>
      </c>
      <c r="R282" s="111">
        <f ca="1">IF($C$2&amp;$D$2="当月MW","-",SUMIFS(INDIRECT($B$2&amp;$C$2&amp;$D$2),INDIRECT(R$5),R$6,サマリ_メンバ!$R$7:$R$446,$E282,サマリ_メンバ!$O$7:$O$446,IF(ISBLANK($F282),"*",$F282)))</f>
        <v>0</v>
      </c>
      <c r="S282" s="111">
        <f ca="1">IF($C$2&amp;$D$2="当月MW","-",SUMIFS(INDIRECT($B$2&amp;$C$2&amp;$D$2),INDIRECT(S$5),S$6,サマリ_メンバ!$R$7:$R$446,$E282,サマリ_メンバ!$O$7:$O$446,IF(ISBLANK($F282),"*",$F282)))</f>
        <v>0</v>
      </c>
      <c r="T282" s="111">
        <f ca="1">IF($C$2&amp;$D$2="当月MW","-",SUMIFS(INDIRECT($B$2&amp;$C$2&amp;$D$2),INDIRECT(T$5),T$6,サマリ_メンバ!$R$7:$R$446,$E282,サマリ_メンバ!$O$7:$O$446,IF(ISBLANK($F282),"*",$F282)))</f>
        <v>0</v>
      </c>
      <c r="U282" s="111">
        <f ca="1">IF($C$2&amp;$D$2="当月MW","-",SUMIFS(INDIRECT($B$2&amp;$C$2&amp;$D$2),INDIRECT(U$5),U$6,サマリ_メンバ!$R$7:$R$446,$E282,サマリ_メンバ!$O$7:$O$446,IF(ISBLANK($F282),"*",$F282)))</f>
        <v>0</v>
      </c>
      <c r="V282" s="111">
        <f ca="1">IF($C$2&amp;$D$2="当月MW","-",SUMIFS(INDIRECT($B$2&amp;$C$2&amp;$D$2),INDIRECT(V$5),V$6,サマリ_メンバ!$R$7:$R$446,$E282,サマリ_メンバ!$O$7:$O$446,IF(ISBLANK($F282),"*",$F282)))</f>
        <v>0</v>
      </c>
      <c r="W282" s="111">
        <f ca="1">IF($C$2&amp;$D$2="当月MW","-",SUMIFS(INDIRECT($B$2&amp;$C$2&amp;$D$2),INDIRECT(W$5),W$6,サマリ_メンバ!$R$7:$R$446,$E282,サマリ_メンバ!$O$7:$O$446,IF(ISBLANK($F282),"*",$F282)))</f>
        <v>0</v>
      </c>
      <c r="X282" s="111">
        <f ca="1">IF($C$2&amp;$D$2="当月MW","-",SUMIFS(INDIRECT($B$2&amp;$C$2&amp;$D$2),INDIRECT(X$5),X$6,サマリ_メンバ!$R$7:$R$446,$E282,サマリ_メンバ!$O$7:$O$446,IF(ISBLANK($F282),"*",$F282)))</f>
        <v>0</v>
      </c>
      <c r="Y282" s="111">
        <f ca="1">IF($C$2&amp;$D$2="当月MW","-",SUMIFS(INDIRECT($B$2&amp;$C$2&amp;$D$2),INDIRECT(Y$5),Y$6,サマリ_メンバ!$R$7:$R$446,$E282,サマリ_メンバ!$O$7:$O$446,IF(ISBLANK($F282),"*",$F282)))</f>
        <v>0</v>
      </c>
      <c r="Z282" s="111">
        <f ca="1">IF($C$2&amp;$D$2="当月MW","-",SUMIFS(INDIRECT($B$2&amp;$C$2&amp;$D$2),INDIRECT(Z$5),Z$6,サマリ_メンバ!$R$7:$R$446,$E282,サマリ_メンバ!$O$7:$O$446,IF(ISBLANK($F282),"*",$F282)))</f>
        <v>0</v>
      </c>
      <c r="AA282" s="111">
        <f ca="1">IF($C$2&amp;$D$2="当月MW","-",SUMIFS(INDIRECT($B$2&amp;$C$2&amp;$D$2),INDIRECT(AA$5),AA$6,サマリ_メンバ!$R$7:$R$446,$E282,サマリ_メンバ!$O$7:$O$446,IF(ISBLANK($F282),"*",$F282)))</f>
        <v>0</v>
      </c>
      <c r="AB282" s="116"/>
    </row>
    <row r="283" spans="1:28" outlineLevel="1">
      <c r="E283" s="131" t="s">
        <v>1372</v>
      </c>
      <c r="F283" s="131"/>
      <c r="G283" s="132" t="s">
        <v>1367</v>
      </c>
      <c r="H283" s="136">
        <f t="shared" ref="H283:H294" ca="1" si="29">SUM(J283:M283)</f>
        <v>0</v>
      </c>
      <c r="I283" s="116"/>
      <c r="J283" s="111">
        <f ca="1">IF($C$2&amp;$D$2="当月MW","-",SUMIFS(INDIRECT($B$2&amp;$C$2&amp;$D$2),INDIRECT(J$5),J$6,サマリ_メンバ!$R$7:$R$446,$E283,サマリ_メンバ!$O$7:$O$446,IF(ISBLANK($F283),"*",$F283)))</f>
        <v>0</v>
      </c>
      <c r="K283" s="111">
        <f ca="1">IF($C$2&amp;$D$2="当月MW","-",SUMIFS(INDIRECT($B$2&amp;$C$2&amp;$D$2),INDIRECT(K$5),K$6,サマリ_メンバ!$R$7:$R$446,$E283,サマリ_メンバ!$O$7:$O$446,IF(ISBLANK($F283),"*",$F283)))</f>
        <v>0</v>
      </c>
      <c r="L283" s="111">
        <f ca="1">IF($C$2&amp;$D$2="当月MW","-",SUMIFS(INDIRECT($B$2&amp;$C$2&amp;$D$2),INDIRECT(L$5),L$6,サマリ_メンバ!$R$7:$R$446,$E283,サマリ_メンバ!$O$7:$O$446,IF(ISBLANK($F283),"*",$F283)))</f>
        <v>0</v>
      </c>
      <c r="M283" s="111">
        <f ca="1">IF($C$2&amp;$D$2="当月MW","-",SUMIFS(INDIRECT($B$2&amp;$C$2&amp;$D$2),INDIRECT(M$5),M$6,サマリ_メンバ!$R$7:$R$446,$E283,サマリ_メンバ!$O$7:$O$446,IF(ISBLANK($F283),"*",$F283)))</f>
        <v>0</v>
      </c>
      <c r="N283" s="116"/>
      <c r="O283" s="111">
        <f ca="1">IF($C$2&amp;$D$2="当月MW","-",SUMIFS(INDIRECT($B$2&amp;$C$2&amp;$D$2),INDIRECT(O$5),O$6,サマリ_メンバ!$R$7:$R$446,$E283,サマリ_メンバ!$O$7:$O$446,IF(ISBLANK($F283),"*",$F283)))</f>
        <v>0</v>
      </c>
      <c r="P283" s="111">
        <f ca="1">IF($C$2&amp;$D$2="当月MW","-",SUMIFS(INDIRECT($B$2&amp;$C$2&amp;$D$2),INDIRECT(P$5),P$6,サマリ_メンバ!$R$7:$R$446,$E283,サマリ_メンバ!$O$7:$O$446,IF(ISBLANK($F283),"*",$F283)))</f>
        <v>0</v>
      </c>
      <c r="Q283" s="111">
        <f ca="1">IF($C$2&amp;$D$2="当月MW","-",SUMIFS(INDIRECT($B$2&amp;$C$2&amp;$D$2),INDIRECT(Q$5),Q$6,サマリ_メンバ!$R$7:$R$446,$E283,サマリ_メンバ!$O$7:$O$446,IF(ISBLANK($F283),"*",$F283)))</f>
        <v>0</v>
      </c>
      <c r="R283" s="111">
        <f ca="1">IF($C$2&amp;$D$2="当月MW","-",SUMIFS(INDIRECT($B$2&amp;$C$2&amp;$D$2),INDIRECT(R$5),R$6,サマリ_メンバ!$R$7:$R$446,$E283,サマリ_メンバ!$O$7:$O$446,IF(ISBLANK($F283),"*",$F283)))</f>
        <v>0</v>
      </c>
      <c r="S283" s="111">
        <f ca="1">IF($C$2&amp;$D$2="当月MW","-",SUMIFS(INDIRECT($B$2&amp;$C$2&amp;$D$2),INDIRECT(S$5),S$6,サマリ_メンバ!$R$7:$R$446,$E283,サマリ_メンバ!$O$7:$O$446,IF(ISBLANK($F283),"*",$F283)))</f>
        <v>0</v>
      </c>
      <c r="T283" s="111">
        <f ca="1">IF($C$2&amp;$D$2="当月MW","-",SUMIFS(INDIRECT($B$2&amp;$C$2&amp;$D$2),INDIRECT(T$5),T$6,サマリ_メンバ!$R$7:$R$446,$E283,サマリ_メンバ!$O$7:$O$446,IF(ISBLANK($F283),"*",$F283)))</f>
        <v>0</v>
      </c>
      <c r="U283" s="111">
        <f ca="1">IF($C$2&amp;$D$2="当月MW","-",SUMIFS(INDIRECT($B$2&amp;$C$2&amp;$D$2),INDIRECT(U$5),U$6,サマリ_メンバ!$R$7:$R$446,$E283,サマリ_メンバ!$O$7:$O$446,IF(ISBLANK($F283),"*",$F283)))</f>
        <v>0</v>
      </c>
      <c r="V283" s="111">
        <f ca="1">IF($C$2&amp;$D$2="当月MW","-",SUMIFS(INDIRECT($B$2&amp;$C$2&amp;$D$2),INDIRECT(V$5),V$6,サマリ_メンバ!$R$7:$R$446,$E283,サマリ_メンバ!$O$7:$O$446,IF(ISBLANK($F283),"*",$F283)))</f>
        <v>0</v>
      </c>
      <c r="W283" s="111">
        <f ca="1">IF($C$2&amp;$D$2="当月MW","-",SUMIFS(INDIRECT($B$2&amp;$C$2&amp;$D$2),INDIRECT(W$5),W$6,サマリ_メンバ!$R$7:$R$446,$E283,サマリ_メンバ!$O$7:$O$446,IF(ISBLANK($F283),"*",$F283)))</f>
        <v>0</v>
      </c>
      <c r="X283" s="111">
        <f ca="1">IF($C$2&amp;$D$2="当月MW","-",SUMIFS(INDIRECT($B$2&amp;$C$2&amp;$D$2),INDIRECT(X$5),X$6,サマリ_メンバ!$R$7:$R$446,$E283,サマリ_メンバ!$O$7:$O$446,IF(ISBLANK($F283),"*",$F283)))</f>
        <v>0</v>
      </c>
      <c r="Y283" s="111">
        <f ca="1">IF($C$2&amp;$D$2="当月MW","-",SUMIFS(INDIRECT($B$2&amp;$C$2&amp;$D$2),INDIRECT(Y$5),Y$6,サマリ_メンバ!$R$7:$R$446,$E283,サマリ_メンバ!$O$7:$O$446,IF(ISBLANK($F283),"*",$F283)))</f>
        <v>0</v>
      </c>
      <c r="Z283" s="111">
        <f ca="1">IF($C$2&amp;$D$2="当月MW","-",SUMIFS(INDIRECT($B$2&amp;$C$2&amp;$D$2),INDIRECT(Z$5),Z$6,サマリ_メンバ!$R$7:$R$446,$E283,サマリ_メンバ!$O$7:$O$446,IF(ISBLANK($F283),"*",$F283)))</f>
        <v>0</v>
      </c>
      <c r="AA283" s="111">
        <f ca="1">IF($C$2&amp;$D$2="当月MW","-",SUMIFS(INDIRECT($B$2&amp;$C$2&amp;$D$2),INDIRECT(AA$5),AA$6,サマリ_メンバ!$R$7:$R$446,$E283,サマリ_メンバ!$O$7:$O$446,IF(ISBLANK($F283),"*",$F283)))</f>
        <v>0</v>
      </c>
      <c r="AB283" s="116"/>
    </row>
    <row r="284" spans="1:28" outlineLevel="1">
      <c r="E284" s="131" t="s">
        <v>1373</v>
      </c>
      <c r="F284" s="131"/>
      <c r="G284" s="132" t="s">
        <v>1367</v>
      </c>
      <c r="H284" s="136">
        <f t="shared" ca="1" si="29"/>
        <v>0</v>
      </c>
      <c r="I284" s="116"/>
      <c r="J284" s="111">
        <f ca="1">IF($C$2&amp;$D$2="当月MW","-",SUMIFS(INDIRECT($B$2&amp;$C$2&amp;$D$2),INDIRECT(J$5),J$6,サマリ_メンバ!$R$7:$R$446,$E284,サマリ_メンバ!$O$7:$O$446,IF(ISBLANK($F284),"*",$F284)))</f>
        <v>0</v>
      </c>
      <c r="K284" s="111">
        <f ca="1">IF($C$2&amp;$D$2="当月MW","-",SUMIFS(INDIRECT($B$2&amp;$C$2&amp;$D$2),INDIRECT(K$5),K$6,サマリ_メンバ!$R$7:$R$446,$E284,サマリ_メンバ!$O$7:$O$446,IF(ISBLANK($F284),"*",$F284)))</f>
        <v>0</v>
      </c>
      <c r="L284" s="111">
        <f ca="1">IF($C$2&amp;$D$2="当月MW","-",SUMIFS(INDIRECT($B$2&amp;$C$2&amp;$D$2),INDIRECT(L$5),L$6,サマリ_メンバ!$R$7:$R$446,$E284,サマリ_メンバ!$O$7:$O$446,IF(ISBLANK($F284),"*",$F284)))</f>
        <v>0</v>
      </c>
      <c r="M284" s="111">
        <f ca="1">IF($C$2&amp;$D$2="当月MW","-",SUMIFS(INDIRECT($B$2&amp;$C$2&amp;$D$2),INDIRECT(M$5),M$6,サマリ_メンバ!$R$7:$R$446,$E284,サマリ_メンバ!$O$7:$O$446,IF(ISBLANK($F284),"*",$F284)))</f>
        <v>0</v>
      </c>
      <c r="N284" s="116"/>
      <c r="O284" s="111">
        <f ca="1">IF($C$2&amp;$D$2="当月MW","-",SUMIFS(INDIRECT($B$2&amp;$C$2&amp;$D$2),INDIRECT(O$5),O$6,サマリ_メンバ!$R$7:$R$446,$E284,サマリ_メンバ!$O$7:$O$446,IF(ISBLANK($F284),"*",$F284)))</f>
        <v>0</v>
      </c>
      <c r="P284" s="111">
        <f ca="1">IF($C$2&amp;$D$2="当月MW","-",SUMIFS(INDIRECT($B$2&amp;$C$2&amp;$D$2),INDIRECT(P$5),P$6,サマリ_メンバ!$R$7:$R$446,$E284,サマリ_メンバ!$O$7:$O$446,IF(ISBLANK($F284),"*",$F284)))</f>
        <v>0</v>
      </c>
      <c r="Q284" s="111">
        <f ca="1">IF($C$2&amp;$D$2="当月MW","-",SUMIFS(INDIRECT($B$2&amp;$C$2&amp;$D$2),INDIRECT(Q$5),Q$6,サマリ_メンバ!$R$7:$R$446,$E284,サマリ_メンバ!$O$7:$O$446,IF(ISBLANK($F284),"*",$F284)))</f>
        <v>0</v>
      </c>
      <c r="R284" s="111">
        <f ca="1">IF($C$2&amp;$D$2="当月MW","-",SUMIFS(INDIRECT($B$2&amp;$C$2&amp;$D$2),INDIRECT(R$5),R$6,サマリ_メンバ!$R$7:$R$446,$E284,サマリ_メンバ!$O$7:$O$446,IF(ISBLANK($F284),"*",$F284)))</f>
        <v>0</v>
      </c>
      <c r="S284" s="111">
        <f ca="1">IF($C$2&amp;$D$2="当月MW","-",SUMIFS(INDIRECT($B$2&amp;$C$2&amp;$D$2),INDIRECT(S$5),S$6,サマリ_メンバ!$R$7:$R$446,$E284,サマリ_メンバ!$O$7:$O$446,IF(ISBLANK($F284),"*",$F284)))</f>
        <v>0</v>
      </c>
      <c r="T284" s="111">
        <f ca="1">IF($C$2&amp;$D$2="当月MW","-",SUMIFS(INDIRECT($B$2&amp;$C$2&amp;$D$2),INDIRECT(T$5),T$6,サマリ_メンバ!$R$7:$R$446,$E284,サマリ_メンバ!$O$7:$O$446,IF(ISBLANK($F284),"*",$F284)))</f>
        <v>0</v>
      </c>
      <c r="U284" s="111">
        <f ca="1">IF($C$2&amp;$D$2="当月MW","-",SUMIFS(INDIRECT($B$2&amp;$C$2&amp;$D$2),INDIRECT(U$5),U$6,サマリ_メンバ!$R$7:$R$446,$E284,サマリ_メンバ!$O$7:$O$446,IF(ISBLANK($F284),"*",$F284)))</f>
        <v>0</v>
      </c>
      <c r="V284" s="111">
        <f ca="1">IF($C$2&amp;$D$2="当月MW","-",SUMIFS(INDIRECT($B$2&amp;$C$2&amp;$D$2),INDIRECT(V$5),V$6,サマリ_メンバ!$R$7:$R$446,$E284,サマリ_メンバ!$O$7:$O$446,IF(ISBLANK($F284),"*",$F284)))</f>
        <v>0</v>
      </c>
      <c r="W284" s="111">
        <f ca="1">IF($C$2&amp;$D$2="当月MW","-",SUMIFS(INDIRECT($B$2&amp;$C$2&amp;$D$2),INDIRECT(W$5),W$6,サマリ_メンバ!$R$7:$R$446,$E284,サマリ_メンバ!$O$7:$O$446,IF(ISBLANK($F284),"*",$F284)))</f>
        <v>0</v>
      </c>
      <c r="X284" s="111">
        <f ca="1">IF($C$2&amp;$D$2="当月MW","-",SUMIFS(INDIRECT($B$2&amp;$C$2&amp;$D$2),INDIRECT(X$5),X$6,サマリ_メンバ!$R$7:$R$446,$E284,サマリ_メンバ!$O$7:$O$446,IF(ISBLANK($F284),"*",$F284)))</f>
        <v>0</v>
      </c>
      <c r="Y284" s="111">
        <f ca="1">IF($C$2&amp;$D$2="当月MW","-",SUMIFS(INDIRECT($B$2&amp;$C$2&amp;$D$2),INDIRECT(Y$5),Y$6,サマリ_メンバ!$R$7:$R$446,$E284,サマリ_メンバ!$O$7:$O$446,IF(ISBLANK($F284),"*",$F284)))</f>
        <v>0</v>
      </c>
      <c r="Z284" s="111">
        <f ca="1">IF($C$2&amp;$D$2="当月MW","-",SUMIFS(INDIRECT($B$2&amp;$C$2&amp;$D$2),INDIRECT(Z$5),Z$6,サマリ_メンバ!$R$7:$R$446,$E284,サマリ_メンバ!$O$7:$O$446,IF(ISBLANK($F284),"*",$F284)))</f>
        <v>0</v>
      </c>
      <c r="AA284" s="111">
        <f ca="1">IF($C$2&amp;$D$2="当月MW","-",SUMIFS(INDIRECT($B$2&amp;$C$2&amp;$D$2),INDIRECT(AA$5),AA$6,サマリ_メンバ!$R$7:$R$446,$E284,サマリ_メンバ!$O$7:$O$446,IF(ISBLANK($F284),"*",$F284)))</f>
        <v>0</v>
      </c>
      <c r="AB284" s="116"/>
    </row>
    <row r="285" spans="1:28" outlineLevel="1">
      <c r="E285" s="131" t="s">
        <v>1374</v>
      </c>
      <c r="F285" s="131"/>
      <c r="G285" s="132" t="s">
        <v>1367</v>
      </c>
      <c r="H285" s="136">
        <f t="shared" ca="1" si="29"/>
        <v>0</v>
      </c>
      <c r="I285" s="116"/>
      <c r="J285" s="111">
        <f ca="1">IF($C$2&amp;$D$2="当月MW","-",SUMIFS(INDIRECT($B$2&amp;$C$2&amp;$D$2),INDIRECT(J$5),J$6,サマリ_メンバ!$R$7:$R$446,$E285,サマリ_メンバ!$O$7:$O$446,IF(ISBLANK($F285),"*",$F285)))</f>
        <v>0</v>
      </c>
      <c r="K285" s="111">
        <f ca="1">IF($C$2&amp;$D$2="当月MW","-",SUMIFS(INDIRECT($B$2&amp;$C$2&amp;$D$2),INDIRECT(K$5),K$6,サマリ_メンバ!$R$7:$R$446,$E285,サマリ_メンバ!$O$7:$O$446,IF(ISBLANK($F285),"*",$F285)))</f>
        <v>0</v>
      </c>
      <c r="L285" s="111">
        <f ca="1">IF($C$2&amp;$D$2="当月MW","-",SUMIFS(INDIRECT($B$2&amp;$C$2&amp;$D$2),INDIRECT(L$5),L$6,サマリ_メンバ!$R$7:$R$446,$E285,サマリ_メンバ!$O$7:$O$446,IF(ISBLANK($F285),"*",$F285)))</f>
        <v>0</v>
      </c>
      <c r="M285" s="111">
        <f ca="1">IF($C$2&amp;$D$2="当月MW","-",SUMIFS(INDIRECT($B$2&amp;$C$2&amp;$D$2),INDIRECT(M$5),M$6,サマリ_メンバ!$R$7:$R$446,$E285,サマリ_メンバ!$O$7:$O$446,IF(ISBLANK($F285),"*",$F285)))</f>
        <v>0</v>
      </c>
      <c r="N285" s="116"/>
      <c r="O285" s="111">
        <f ca="1">IF($C$2&amp;$D$2="当月MW","-",SUMIFS(INDIRECT($B$2&amp;$C$2&amp;$D$2),INDIRECT(O$5),O$6,サマリ_メンバ!$R$7:$R$446,$E285,サマリ_メンバ!$O$7:$O$446,IF(ISBLANK($F285),"*",$F285)))</f>
        <v>0</v>
      </c>
      <c r="P285" s="111">
        <f ca="1">IF($C$2&amp;$D$2="当月MW","-",SUMIFS(INDIRECT($B$2&amp;$C$2&amp;$D$2),INDIRECT(P$5),P$6,サマリ_メンバ!$R$7:$R$446,$E285,サマリ_メンバ!$O$7:$O$446,IF(ISBLANK($F285),"*",$F285)))</f>
        <v>0</v>
      </c>
      <c r="Q285" s="111">
        <f ca="1">IF($C$2&amp;$D$2="当月MW","-",SUMIFS(INDIRECT($B$2&amp;$C$2&amp;$D$2),INDIRECT(Q$5),Q$6,サマリ_メンバ!$R$7:$R$446,$E285,サマリ_メンバ!$O$7:$O$446,IF(ISBLANK($F285),"*",$F285)))</f>
        <v>0</v>
      </c>
      <c r="R285" s="111">
        <f ca="1">IF($C$2&amp;$D$2="当月MW","-",SUMIFS(INDIRECT($B$2&amp;$C$2&amp;$D$2),INDIRECT(R$5),R$6,サマリ_メンバ!$R$7:$R$446,$E285,サマリ_メンバ!$O$7:$O$446,IF(ISBLANK($F285),"*",$F285)))</f>
        <v>0</v>
      </c>
      <c r="S285" s="111">
        <f ca="1">IF($C$2&amp;$D$2="当月MW","-",SUMIFS(INDIRECT($B$2&amp;$C$2&amp;$D$2),INDIRECT(S$5),S$6,サマリ_メンバ!$R$7:$R$446,$E285,サマリ_メンバ!$O$7:$O$446,IF(ISBLANK($F285),"*",$F285)))</f>
        <v>0</v>
      </c>
      <c r="T285" s="111">
        <f ca="1">IF($C$2&amp;$D$2="当月MW","-",SUMIFS(INDIRECT($B$2&amp;$C$2&amp;$D$2),INDIRECT(T$5),T$6,サマリ_メンバ!$R$7:$R$446,$E285,サマリ_メンバ!$O$7:$O$446,IF(ISBLANK($F285),"*",$F285)))</f>
        <v>0</v>
      </c>
      <c r="U285" s="111">
        <f ca="1">IF($C$2&amp;$D$2="当月MW","-",SUMIFS(INDIRECT($B$2&amp;$C$2&amp;$D$2),INDIRECT(U$5),U$6,サマリ_メンバ!$R$7:$R$446,$E285,サマリ_メンバ!$O$7:$O$446,IF(ISBLANK($F285),"*",$F285)))</f>
        <v>0</v>
      </c>
      <c r="V285" s="111">
        <f ca="1">IF($C$2&amp;$D$2="当月MW","-",SUMIFS(INDIRECT($B$2&amp;$C$2&amp;$D$2),INDIRECT(V$5),V$6,サマリ_メンバ!$R$7:$R$446,$E285,サマリ_メンバ!$O$7:$O$446,IF(ISBLANK($F285),"*",$F285)))</f>
        <v>0</v>
      </c>
      <c r="W285" s="111">
        <f ca="1">IF($C$2&amp;$D$2="当月MW","-",SUMIFS(INDIRECT($B$2&amp;$C$2&amp;$D$2),INDIRECT(W$5),W$6,サマリ_メンバ!$R$7:$R$446,$E285,サマリ_メンバ!$O$7:$O$446,IF(ISBLANK($F285),"*",$F285)))</f>
        <v>0</v>
      </c>
      <c r="X285" s="111">
        <f ca="1">IF($C$2&amp;$D$2="当月MW","-",SUMIFS(INDIRECT($B$2&amp;$C$2&amp;$D$2),INDIRECT(X$5),X$6,サマリ_メンバ!$R$7:$R$446,$E285,サマリ_メンバ!$O$7:$O$446,IF(ISBLANK($F285),"*",$F285)))</f>
        <v>0</v>
      </c>
      <c r="Y285" s="111">
        <f ca="1">IF($C$2&amp;$D$2="当月MW","-",SUMIFS(INDIRECT($B$2&amp;$C$2&amp;$D$2),INDIRECT(Y$5),Y$6,サマリ_メンバ!$R$7:$R$446,$E285,サマリ_メンバ!$O$7:$O$446,IF(ISBLANK($F285),"*",$F285)))</f>
        <v>0</v>
      </c>
      <c r="Z285" s="111">
        <f ca="1">IF($C$2&amp;$D$2="当月MW","-",SUMIFS(INDIRECT($B$2&amp;$C$2&amp;$D$2),INDIRECT(Z$5),Z$6,サマリ_メンバ!$R$7:$R$446,$E285,サマリ_メンバ!$O$7:$O$446,IF(ISBLANK($F285),"*",$F285)))</f>
        <v>0</v>
      </c>
      <c r="AA285" s="111">
        <f ca="1">IF($C$2&amp;$D$2="当月MW","-",SUMIFS(INDIRECT($B$2&amp;$C$2&amp;$D$2),INDIRECT(AA$5),AA$6,サマリ_メンバ!$R$7:$R$446,$E285,サマリ_メンバ!$O$7:$O$446,IF(ISBLANK($F285),"*",$F285)))</f>
        <v>0</v>
      </c>
      <c r="AB285" s="116"/>
    </row>
    <row r="286" spans="1:28" outlineLevel="1">
      <c r="E286" s="131" t="s">
        <v>1375</v>
      </c>
      <c r="F286" s="131"/>
      <c r="G286" s="132" t="s">
        <v>1367</v>
      </c>
      <c r="H286" s="136">
        <f t="shared" ca="1" si="29"/>
        <v>0</v>
      </c>
      <c r="I286" s="116"/>
      <c r="J286" s="111">
        <f ca="1">IF($C$2&amp;$D$2="当月MW","-",SUMIFS(INDIRECT($B$2&amp;$C$2&amp;$D$2),INDIRECT(J$5),J$6,サマリ_メンバ!$R$7:$R$446,$E286,サマリ_メンバ!$O$7:$O$446,IF(ISBLANK($F286),"*",$F286)))</f>
        <v>0</v>
      </c>
      <c r="K286" s="111">
        <f ca="1">IF($C$2&amp;$D$2="当月MW","-",SUMIFS(INDIRECT($B$2&amp;$C$2&amp;$D$2),INDIRECT(K$5),K$6,サマリ_メンバ!$R$7:$R$446,$E286,サマリ_メンバ!$O$7:$O$446,IF(ISBLANK($F286),"*",$F286)))</f>
        <v>0</v>
      </c>
      <c r="L286" s="111">
        <f ca="1">IF($C$2&amp;$D$2="当月MW","-",SUMIFS(INDIRECT($B$2&amp;$C$2&amp;$D$2),INDIRECT(L$5),L$6,サマリ_メンバ!$R$7:$R$446,$E286,サマリ_メンバ!$O$7:$O$446,IF(ISBLANK($F286),"*",$F286)))</f>
        <v>0</v>
      </c>
      <c r="M286" s="111">
        <f ca="1">IF($C$2&amp;$D$2="当月MW","-",SUMIFS(INDIRECT($B$2&amp;$C$2&amp;$D$2),INDIRECT(M$5),M$6,サマリ_メンバ!$R$7:$R$446,$E286,サマリ_メンバ!$O$7:$O$446,IF(ISBLANK($F286),"*",$F286)))</f>
        <v>0</v>
      </c>
      <c r="N286" s="116"/>
      <c r="O286" s="111">
        <f ca="1">IF($C$2&amp;$D$2="当月MW","-",SUMIFS(INDIRECT($B$2&amp;$C$2&amp;$D$2),INDIRECT(O$5),O$6,サマリ_メンバ!$R$7:$R$446,$E286,サマリ_メンバ!$O$7:$O$446,IF(ISBLANK($F286),"*",$F286)))</f>
        <v>0</v>
      </c>
      <c r="P286" s="111">
        <f ca="1">IF($C$2&amp;$D$2="当月MW","-",SUMIFS(INDIRECT($B$2&amp;$C$2&amp;$D$2),INDIRECT(P$5),P$6,サマリ_メンバ!$R$7:$R$446,$E286,サマリ_メンバ!$O$7:$O$446,IF(ISBLANK($F286),"*",$F286)))</f>
        <v>0</v>
      </c>
      <c r="Q286" s="111">
        <f ca="1">IF($C$2&amp;$D$2="当月MW","-",SUMIFS(INDIRECT($B$2&amp;$C$2&amp;$D$2),INDIRECT(Q$5),Q$6,サマリ_メンバ!$R$7:$R$446,$E286,サマリ_メンバ!$O$7:$O$446,IF(ISBLANK($F286),"*",$F286)))</f>
        <v>0</v>
      </c>
      <c r="R286" s="111">
        <f ca="1">IF($C$2&amp;$D$2="当月MW","-",SUMIFS(INDIRECT($B$2&amp;$C$2&amp;$D$2),INDIRECT(R$5),R$6,サマリ_メンバ!$R$7:$R$446,$E286,サマリ_メンバ!$O$7:$O$446,IF(ISBLANK($F286),"*",$F286)))</f>
        <v>0</v>
      </c>
      <c r="S286" s="111">
        <f ca="1">IF($C$2&amp;$D$2="当月MW","-",SUMIFS(INDIRECT($B$2&amp;$C$2&amp;$D$2),INDIRECT(S$5),S$6,サマリ_メンバ!$R$7:$R$446,$E286,サマリ_メンバ!$O$7:$O$446,IF(ISBLANK($F286),"*",$F286)))</f>
        <v>0</v>
      </c>
      <c r="T286" s="111">
        <f ca="1">IF($C$2&amp;$D$2="当月MW","-",SUMIFS(INDIRECT($B$2&amp;$C$2&amp;$D$2),INDIRECT(T$5),T$6,サマリ_メンバ!$R$7:$R$446,$E286,サマリ_メンバ!$O$7:$O$446,IF(ISBLANK($F286),"*",$F286)))</f>
        <v>0</v>
      </c>
      <c r="U286" s="111">
        <f ca="1">IF($C$2&amp;$D$2="当月MW","-",SUMIFS(INDIRECT($B$2&amp;$C$2&amp;$D$2),INDIRECT(U$5),U$6,サマリ_メンバ!$R$7:$R$446,$E286,サマリ_メンバ!$O$7:$O$446,IF(ISBLANK($F286),"*",$F286)))</f>
        <v>0</v>
      </c>
      <c r="V286" s="111">
        <f ca="1">IF($C$2&amp;$D$2="当月MW","-",SUMIFS(INDIRECT($B$2&amp;$C$2&amp;$D$2),INDIRECT(V$5),V$6,サマリ_メンバ!$R$7:$R$446,$E286,サマリ_メンバ!$O$7:$O$446,IF(ISBLANK($F286),"*",$F286)))</f>
        <v>0</v>
      </c>
      <c r="W286" s="111">
        <f ca="1">IF($C$2&amp;$D$2="当月MW","-",SUMIFS(INDIRECT($B$2&amp;$C$2&amp;$D$2),INDIRECT(W$5),W$6,サマリ_メンバ!$R$7:$R$446,$E286,サマリ_メンバ!$O$7:$O$446,IF(ISBLANK($F286),"*",$F286)))</f>
        <v>0</v>
      </c>
      <c r="X286" s="111">
        <f ca="1">IF($C$2&amp;$D$2="当月MW","-",SUMIFS(INDIRECT($B$2&amp;$C$2&amp;$D$2),INDIRECT(X$5),X$6,サマリ_メンバ!$R$7:$R$446,$E286,サマリ_メンバ!$O$7:$O$446,IF(ISBLANK($F286),"*",$F286)))</f>
        <v>0</v>
      </c>
      <c r="Y286" s="111">
        <f ca="1">IF($C$2&amp;$D$2="当月MW","-",SUMIFS(INDIRECT($B$2&amp;$C$2&amp;$D$2),INDIRECT(Y$5),Y$6,サマリ_メンバ!$R$7:$R$446,$E286,サマリ_メンバ!$O$7:$O$446,IF(ISBLANK($F286),"*",$F286)))</f>
        <v>0</v>
      </c>
      <c r="Z286" s="111">
        <f ca="1">IF($C$2&amp;$D$2="当月MW","-",SUMIFS(INDIRECT($B$2&amp;$C$2&amp;$D$2),INDIRECT(Z$5),Z$6,サマリ_メンバ!$R$7:$R$446,$E286,サマリ_メンバ!$O$7:$O$446,IF(ISBLANK($F286),"*",$F286)))</f>
        <v>0</v>
      </c>
      <c r="AA286" s="111">
        <f ca="1">IF($C$2&amp;$D$2="当月MW","-",SUMIFS(INDIRECT($B$2&amp;$C$2&amp;$D$2),INDIRECT(AA$5),AA$6,サマリ_メンバ!$R$7:$R$446,$E286,サマリ_メンバ!$O$7:$O$446,IF(ISBLANK($F286),"*",$F286)))</f>
        <v>0</v>
      </c>
      <c r="AB286" s="116"/>
    </row>
    <row r="287" spans="1:28" outlineLevel="1">
      <c r="E287" s="131" t="s">
        <v>1376</v>
      </c>
      <c r="F287" s="131"/>
      <c r="G287" s="132" t="s">
        <v>1367</v>
      </c>
      <c r="H287" s="136">
        <f t="shared" ca="1" si="29"/>
        <v>0</v>
      </c>
      <c r="I287" s="116"/>
      <c r="J287" s="111">
        <f ca="1">IF($C$2&amp;$D$2="当月MW","-",SUMIFS(INDIRECT($B$2&amp;$C$2&amp;$D$2),INDIRECT(J$5),J$6,サマリ_メンバ!$R$7:$R$446,$E287,サマリ_メンバ!$O$7:$O$446,IF(ISBLANK($F287),"*",$F287)))</f>
        <v>0</v>
      </c>
      <c r="K287" s="111">
        <f ca="1">IF($C$2&amp;$D$2="当月MW","-",SUMIFS(INDIRECT($B$2&amp;$C$2&amp;$D$2),INDIRECT(K$5),K$6,サマリ_メンバ!$R$7:$R$446,$E287,サマリ_メンバ!$O$7:$O$446,IF(ISBLANK($F287),"*",$F287)))</f>
        <v>0</v>
      </c>
      <c r="L287" s="111">
        <f ca="1">IF($C$2&amp;$D$2="当月MW","-",SUMIFS(INDIRECT($B$2&amp;$C$2&amp;$D$2),INDIRECT(L$5),L$6,サマリ_メンバ!$R$7:$R$446,$E287,サマリ_メンバ!$O$7:$O$446,IF(ISBLANK($F287),"*",$F287)))</f>
        <v>0</v>
      </c>
      <c r="M287" s="111">
        <f ca="1">IF($C$2&amp;$D$2="当月MW","-",SUMIFS(INDIRECT($B$2&amp;$C$2&amp;$D$2),INDIRECT(M$5),M$6,サマリ_メンバ!$R$7:$R$446,$E287,サマリ_メンバ!$O$7:$O$446,IF(ISBLANK($F287),"*",$F287)))</f>
        <v>0</v>
      </c>
      <c r="N287" s="116"/>
      <c r="O287" s="111">
        <f ca="1">IF($C$2&amp;$D$2="当月MW","-",SUMIFS(INDIRECT($B$2&amp;$C$2&amp;$D$2),INDIRECT(O$5),O$6,サマリ_メンバ!$R$7:$R$446,$E287,サマリ_メンバ!$O$7:$O$446,IF(ISBLANK($F287),"*",$F287)))</f>
        <v>0</v>
      </c>
      <c r="P287" s="111">
        <f ca="1">IF($C$2&amp;$D$2="当月MW","-",SUMIFS(INDIRECT($B$2&amp;$C$2&amp;$D$2),INDIRECT(P$5),P$6,サマリ_メンバ!$R$7:$R$446,$E287,サマリ_メンバ!$O$7:$O$446,IF(ISBLANK($F287),"*",$F287)))</f>
        <v>0</v>
      </c>
      <c r="Q287" s="111">
        <f ca="1">IF($C$2&amp;$D$2="当月MW","-",SUMIFS(INDIRECT($B$2&amp;$C$2&amp;$D$2),INDIRECT(Q$5),Q$6,サマリ_メンバ!$R$7:$R$446,$E287,サマリ_メンバ!$O$7:$O$446,IF(ISBLANK($F287),"*",$F287)))</f>
        <v>0</v>
      </c>
      <c r="R287" s="111">
        <f ca="1">IF($C$2&amp;$D$2="当月MW","-",SUMIFS(INDIRECT($B$2&amp;$C$2&amp;$D$2),INDIRECT(R$5),R$6,サマリ_メンバ!$R$7:$R$446,$E287,サマリ_メンバ!$O$7:$O$446,IF(ISBLANK($F287),"*",$F287)))</f>
        <v>0</v>
      </c>
      <c r="S287" s="111">
        <f ca="1">IF($C$2&amp;$D$2="当月MW","-",SUMIFS(INDIRECT($B$2&amp;$C$2&amp;$D$2),INDIRECT(S$5),S$6,サマリ_メンバ!$R$7:$R$446,$E287,サマリ_メンバ!$O$7:$O$446,IF(ISBLANK($F287),"*",$F287)))</f>
        <v>0</v>
      </c>
      <c r="T287" s="111">
        <f ca="1">IF($C$2&amp;$D$2="当月MW","-",SUMIFS(INDIRECT($B$2&amp;$C$2&amp;$D$2),INDIRECT(T$5),T$6,サマリ_メンバ!$R$7:$R$446,$E287,サマリ_メンバ!$O$7:$O$446,IF(ISBLANK($F287),"*",$F287)))</f>
        <v>0</v>
      </c>
      <c r="U287" s="111">
        <f ca="1">IF($C$2&amp;$D$2="当月MW","-",SUMIFS(INDIRECT($B$2&amp;$C$2&amp;$D$2),INDIRECT(U$5),U$6,サマリ_メンバ!$R$7:$R$446,$E287,サマリ_メンバ!$O$7:$O$446,IF(ISBLANK($F287),"*",$F287)))</f>
        <v>0</v>
      </c>
      <c r="V287" s="111">
        <f ca="1">IF($C$2&amp;$D$2="当月MW","-",SUMIFS(INDIRECT($B$2&amp;$C$2&amp;$D$2),INDIRECT(V$5),V$6,サマリ_メンバ!$R$7:$R$446,$E287,サマリ_メンバ!$O$7:$O$446,IF(ISBLANK($F287),"*",$F287)))</f>
        <v>0</v>
      </c>
      <c r="W287" s="111">
        <f ca="1">IF($C$2&amp;$D$2="当月MW","-",SUMIFS(INDIRECT($B$2&amp;$C$2&amp;$D$2),INDIRECT(W$5),W$6,サマリ_メンバ!$R$7:$R$446,$E287,サマリ_メンバ!$O$7:$O$446,IF(ISBLANK($F287),"*",$F287)))</f>
        <v>0</v>
      </c>
      <c r="X287" s="111">
        <f ca="1">IF($C$2&amp;$D$2="当月MW","-",SUMIFS(INDIRECT($B$2&amp;$C$2&amp;$D$2),INDIRECT(X$5),X$6,サマリ_メンバ!$R$7:$R$446,$E287,サマリ_メンバ!$O$7:$O$446,IF(ISBLANK($F287),"*",$F287)))</f>
        <v>0</v>
      </c>
      <c r="Y287" s="111">
        <f ca="1">IF($C$2&amp;$D$2="当月MW","-",SUMIFS(INDIRECT($B$2&amp;$C$2&amp;$D$2),INDIRECT(Y$5),Y$6,サマリ_メンバ!$R$7:$R$446,$E287,サマリ_メンバ!$O$7:$O$446,IF(ISBLANK($F287),"*",$F287)))</f>
        <v>0</v>
      </c>
      <c r="Z287" s="111">
        <f ca="1">IF($C$2&amp;$D$2="当月MW","-",SUMIFS(INDIRECT($B$2&amp;$C$2&amp;$D$2),INDIRECT(Z$5),Z$6,サマリ_メンバ!$R$7:$R$446,$E287,サマリ_メンバ!$O$7:$O$446,IF(ISBLANK($F287),"*",$F287)))</f>
        <v>0</v>
      </c>
      <c r="AA287" s="111">
        <f ca="1">IF($C$2&amp;$D$2="当月MW","-",SUMIFS(INDIRECT($B$2&amp;$C$2&amp;$D$2),INDIRECT(AA$5),AA$6,サマリ_メンバ!$R$7:$R$446,$E287,サマリ_メンバ!$O$7:$O$446,IF(ISBLANK($F287),"*",$F287)))</f>
        <v>0</v>
      </c>
      <c r="AB287" s="116"/>
    </row>
    <row r="288" spans="1:28" outlineLevel="1">
      <c r="E288" s="131" t="s">
        <v>1377</v>
      </c>
      <c r="F288" s="131"/>
      <c r="G288" s="132" t="s">
        <v>1367</v>
      </c>
      <c r="H288" s="136">
        <f t="shared" ca="1" si="29"/>
        <v>0</v>
      </c>
      <c r="I288" s="116"/>
      <c r="J288" s="111">
        <f ca="1">IF($C$2&amp;$D$2="当月MW","-",SUMIFS(INDIRECT($B$2&amp;$C$2&amp;$D$2),INDIRECT(J$5),J$6,サマリ_メンバ!$R$7:$R$446,$E288,サマリ_メンバ!$O$7:$O$446,IF(ISBLANK($F288),"*",$F288)))</f>
        <v>0</v>
      </c>
      <c r="K288" s="111">
        <f ca="1">IF($C$2&amp;$D$2="当月MW","-",SUMIFS(INDIRECT($B$2&amp;$C$2&amp;$D$2),INDIRECT(K$5),K$6,サマリ_メンバ!$R$7:$R$446,$E288,サマリ_メンバ!$O$7:$O$446,IF(ISBLANK($F288),"*",$F288)))</f>
        <v>0</v>
      </c>
      <c r="L288" s="111">
        <f ca="1">IF($C$2&amp;$D$2="当月MW","-",SUMIFS(INDIRECT($B$2&amp;$C$2&amp;$D$2),INDIRECT(L$5),L$6,サマリ_メンバ!$R$7:$R$446,$E288,サマリ_メンバ!$O$7:$O$446,IF(ISBLANK($F288),"*",$F288)))</f>
        <v>0</v>
      </c>
      <c r="M288" s="111">
        <f ca="1">IF($C$2&amp;$D$2="当月MW","-",SUMIFS(INDIRECT($B$2&amp;$C$2&amp;$D$2),INDIRECT(M$5),M$6,サマリ_メンバ!$R$7:$R$446,$E288,サマリ_メンバ!$O$7:$O$446,IF(ISBLANK($F288),"*",$F288)))</f>
        <v>0</v>
      </c>
      <c r="N288" s="116"/>
      <c r="O288" s="111">
        <f ca="1">IF($C$2&amp;$D$2="当月MW","-",SUMIFS(INDIRECT($B$2&amp;$C$2&amp;$D$2),INDIRECT(O$5),O$6,サマリ_メンバ!$R$7:$R$446,$E288,サマリ_メンバ!$O$7:$O$446,IF(ISBLANK($F288),"*",$F288)))</f>
        <v>0</v>
      </c>
      <c r="P288" s="111">
        <f ca="1">IF($C$2&amp;$D$2="当月MW","-",SUMIFS(INDIRECT($B$2&amp;$C$2&amp;$D$2),INDIRECT(P$5),P$6,サマリ_メンバ!$R$7:$R$446,$E288,サマリ_メンバ!$O$7:$O$446,IF(ISBLANK($F288),"*",$F288)))</f>
        <v>0</v>
      </c>
      <c r="Q288" s="111">
        <f ca="1">IF($C$2&amp;$D$2="当月MW","-",SUMIFS(INDIRECT($B$2&amp;$C$2&amp;$D$2),INDIRECT(Q$5),Q$6,サマリ_メンバ!$R$7:$R$446,$E288,サマリ_メンバ!$O$7:$O$446,IF(ISBLANK($F288),"*",$F288)))</f>
        <v>0</v>
      </c>
      <c r="R288" s="111">
        <f ca="1">IF($C$2&amp;$D$2="当月MW","-",SUMIFS(INDIRECT($B$2&amp;$C$2&amp;$D$2),INDIRECT(R$5),R$6,サマリ_メンバ!$R$7:$R$446,$E288,サマリ_メンバ!$O$7:$O$446,IF(ISBLANK($F288),"*",$F288)))</f>
        <v>0</v>
      </c>
      <c r="S288" s="111">
        <f ca="1">IF($C$2&amp;$D$2="当月MW","-",SUMIFS(INDIRECT($B$2&amp;$C$2&amp;$D$2),INDIRECT(S$5),S$6,サマリ_メンバ!$R$7:$R$446,$E288,サマリ_メンバ!$O$7:$O$446,IF(ISBLANK($F288),"*",$F288)))</f>
        <v>0</v>
      </c>
      <c r="T288" s="111">
        <f ca="1">IF($C$2&amp;$D$2="当月MW","-",SUMIFS(INDIRECT($B$2&amp;$C$2&amp;$D$2),INDIRECT(T$5),T$6,サマリ_メンバ!$R$7:$R$446,$E288,サマリ_メンバ!$O$7:$O$446,IF(ISBLANK($F288),"*",$F288)))</f>
        <v>0</v>
      </c>
      <c r="U288" s="111">
        <f ca="1">IF($C$2&amp;$D$2="当月MW","-",SUMIFS(INDIRECT($B$2&amp;$C$2&amp;$D$2),INDIRECT(U$5),U$6,サマリ_メンバ!$R$7:$R$446,$E288,サマリ_メンバ!$O$7:$O$446,IF(ISBLANK($F288),"*",$F288)))</f>
        <v>0</v>
      </c>
      <c r="V288" s="111">
        <f ca="1">IF($C$2&amp;$D$2="当月MW","-",SUMIFS(INDIRECT($B$2&amp;$C$2&amp;$D$2),INDIRECT(V$5),V$6,サマリ_メンバ!$R$7:$R$446,$E288,サマリ_メンバ!$O$7:$O$446,IF(ISBLANK($F288),"*",$F288)))</f>
        <v>0</v>
      </c>
      <c r="W288" s="111">
        <f ca="1">IF($C$2&amp;$D$2="当月MW","-",SUMIFS(INDIRECT($B$2&amp;$C$2&amp;$D$2),INDIRECT(W$5),W$6,サマリ_メンバ!$R$7:$R$446,$E288,サマリ_メンバ!$O$7:$O$446,IF(ISBLANK($F288),"*",$F288)))</f>
        <v>0</v>
      </c>
      <c r="X288" s="111">
        <f ca="1">IF($C$2&amp;$D$2="当月MW","-",SUMIFS(INDIRECT($B$2&amp;$C$2&amp;$D$2),INDIRECT(X$5),X$6,サマリ_メンバ!$R$7:$R$446,$E288,サマリ_メンバ!$O$7:$O$446,IF(ISBLANK($F288),"*",$F288)))</f>
        <v>0</v>
      </c>
      <c r="Y288" s="111">
        <f ca="1">IF($C$2&amp;$D$2="当月MW","-",SUMIFS(INDIRECT($B$2&amp;$C$2&amp;$D$2),INDIRECT(Y$5),Y$6,サマリ_メンバ!$R$7:$R$446,$E288,サマリ_メンバ!$O$7:$O$446,IF(ISBLANK($F288),"*",$F288)))</f>
        <v>0</v>
      </c>
      <c r="Z288" s="111">
        <f ca="1">IF($C$2&amp;$D$2="当月MW","-",SUMIFS(INDIRECT($B$2&amp;$C$2&amp;$D$2),INDIRECT(Z$5),Z$6,サマリ_メンバ!$R$7:$R$446,$E288,サマリ_メンバ!$O$7:$O$446,IF(ISBLANK($F288),"*",$F288)))</f>
        <v>0</v>
      </c>
      <c r="AA288" s="111">
        <f ca="1">IF($C$2&amp;$D$2="当月MW","-",SUMIFS(INDIRECT($B$2&amp;$C$2&amp;$D$2),INDIRECT(AA$5),AA$6,サマリ_メンバ!$R$7:$R$446,$E288,サマリ_メンバ!$O$7:$O$446,IF(ISBLANK($F288),"*",$F288)))</f>
        <v>0</v>
      </c>
      <c r="AB288" s="116"/>
    </row>
    <row r="289" spans="1:28" outlineLevel="1">
      <c r="E289" s="131" t="s">
        <v>1378</v>
      </c>
      <c r="F289" s="131"/>
      <c r="G289" s="132" t="s">
        <v>1367</v>
      </c>
      <c r="H289" s="136">
        <f t="shared" ca="1" si="29"/>
        <v>0</v>
      </c>
      <c r="I289" s="116"/>
      <c r="J289" s="111">
        <f ca="1">IF($C$2&amp;$D$2="当月MW","-",SUMIFS(INDIRECT($B$2&amp;$C$2&amp;$D$2),INDIRECT(J$5),J$6,サマリ_メンバ!$R$7:$R$446,$E289,サマリ_メンバ!$O$7:$O$446,IF(ISBLANK($F289),"*",$F289)))</f>
        <v>0</v>
      </c>
      <c r="K289" s="111">
        <f ca="1">IF($C$2&amp;$D$2="当月MW","-",SUMIFS(INDIRECT($B$2&amp;$C$2&amp;$D$2),INDIRECT(K$5),K$6,サマリ_メンバ!$R$7:$R$446,$E289,サマリ_メンバ!$O$7:$O$446,IF(ISBLANK($F289),"*",$F289)))</f>
        <v>0</v>
      </c>
      <c r="L289" s="111">
        <f ca="1">IF($C$2&amp;$D$2="当月MW","-",SUMIFS(INDIRECT($B$2&amp;$C$2&amp;$D$2),INDIRECT(L$5),L$6,サマリ_メンバ!$R$7:$R$446,$E289,サマリ_メンバ!$O$7:$O$446,IF(ISBLANK($F289),"*",$F289)))</f>
        <v>0</v>
      </c>
      <c r="M289" s="111">
        <f ca="1">IF($C$2&amp;$D$2="当月MW","-",SUMIFS(INDIRECT($B$2&amp;$C$2&amp;$D$2),INDIRECT(M$5),M$6,サマリ_メンバ!$R$7:$R$446,$E289,サマリ_メンバ!$O$7:$O$446,IF(ISBLANK($F289),"*",$F289)))</f>
        <v>0</v>
      </c>
      <c r="N289" s="116"/>
      <c r="O289" s="111">
        <f ca="1">IF($C$2&amp;$D$2="当月MW","-",SUMIFS(INDIRECT($B$2&amp;$C$2&amp;$D$2),INDIRECT(O$5),O$6,サマリ_メンバ!$R$7:$R$446,$E289,サマリ_メンバ!$O$7:$O$446,IF(ISBLANK($F289),"*",$F289)))</f>
        <v>0</v>
      </c>
      <c r="P289" s="111">
        <f ca="1">IF($C$2&amp;$D$2="当月MW","-",SUMIFS(INDIRECT($B$2&amp;$C$2&amp;$D$2),INDIRECT(P$5),P$6,サマリ_メンバ!$R$7:$R$446,$E289,サマリ_メンバ!$O$7:$O$446,IF(ISBLANK($F289),"*",$F289)))</f>
        <v>0</v>
      </c>
      <c r="Q289" s="111">
        <f ca="1">IF($C$2&amp;$D$2="当月MW","-",SUMIFS(INDIRECT($B$2&amp;$C$2&amp;$D$2),INDIRECT(Q$5),Q$6,サマリ_メンバ!$R$7:$R$446,$E289,サマリ_メンバ!$O$7:$O$446,IF(ISBLANK($F289),"*",$F289)))</f>
        <v>0</v>
      </c>
      <c r="R289" s="111">
        <f ca="1">IF($C$2&amp;$D$2="当月MW","-",SUMIFS(INDIRECT($B$2&amp;$C$2&amp;$D$2),INDIRECT(R$5),R$6,サマリ_メンバ!$R$7:$R$446,$E289,サマリ_メンバ!$O$7:$O$446,IF(ISBLANK($F289),"*",$F289)))</f>
        <v>0</v>
      </c>
      <c r="S289" s="111">
        <f ca="1">IF($C$2&amp;$D$2="当月MW","-",SUMIFS(INDIRECT($B$2&amp;$C$2&amp;$D$2),INDIRECT(S$5),S$6,サマリ_メンバ!$R$7:$R$446,$E289,サマリ_メンバ!$O$7:$O$446,IF(ISBLANK($F289),"*",$F289)))</f>
        <v>0</v>
      </c>
      <c r="T289" s="111">
        <f ca="1">IF($C$2&amp;$D$2="当月MW","-",SUMIFS(INDIRECT($B$2&amp;$C$2&amp;$D$2),INDIRECT(T$5),T$6,サマリ_メンバ!$R$7:$R$446,$E289,サマリ_メンバ!$O$7:$O$446,IF(ISBLANK($F289),"*",$F289)))</f>
        <v>0</v>
      </c>
      <c r="U289" s="111">
        <f ca="1">IF($C$2&amp;$D$2="当月MW","-",SUMIFS(INDIRECT($B$2&amp;$C$2&amp;$D$2),INDIRECT(U$5),U$6,サマリ_メンバ!$R$7:$R$446,$E289,サマリ_メンバ!$O$7:$O$446,IF(ISBLANK($F289),"*",$F289)))</f>
        <v>0</v>
      </c>
      <c r="V289" s="111">
        <f ca="1">IF($C$2&amp;$D$2="当月MW","-",SUMIFS(INDIRECT($B$2&amp;$C$2&amp;$D$2),INDIRECT(V$5),V$6,サマリ_メンバ!$R$7:$R$446,$E289,サマリ_メンバ!$O$7:$O$446,IF(ISBLANK($F289),"*",$F289)))</f>
        <v>0</v>
      </c>
      <c r="W289" s="111">
        <f ca="1">IF($C$2&amp;$D$2="当月MW","-",SUMIFS(INDIRECT($B$2&amp;$C$2&amp;$D$2),INDIRECT(W$5),W$6,サマリ_メンバ!$R$7:$R$446,$E289,サマリ_メンバ!$O$7:$O$446,IF(ISBLANK($F289),"*",$F289)))</f>
        <v>0</v>
      </c>
      <c r="X289" s="111">
        <f ca="1">IF($C$2&amp;$D$2="当月MW","-",SUMIFS(INDIRECT($B$2&amp;$C$2&amp;$D$2),INDIRECT(X$5),X$6,サマリ_メンバ!$R$7:$R$446,$E289,サマリ_メンバ!$O$7:$O$446,IF(ISBLANK($F289),"*",$F289)))</f>
        <v>0</v>
      </c>
      <c r="Y289" s="111">
        <f ca="1">IF($C$2&amp;$D$2="当月MW","-",SUMIFS(INDIRECT($B$2&amp;$C$2&amp;$D$2),INDIRECT(Y$5),Y$6,サマリ_メンバ!$R$7:$R$446,$E289,サマリ_メンバ!$O$7:$O$446,IF(ISBLANK($F289),"*",$F289)))</f>
        <v>0</v>
      </c>
      <c r="Z289" s="111">
        <f ca="1">IF($C$2&amp;$D$2="当月MW","-",SUMIFS(INDIRECT($B$2&amp;$C$2&amp;$D$2),INDIRECT(Z$5),Z$6,サマリ_メンバ!$R$7:$R$446,$E289,サマリ_メンバ!$O$7:$O$446,IF(ISBLANK($F289),"*",$F289)))</f>
        <v>0</v>
      </c>
      <c r="AA289" s="111">
        <f ca="1">IF($C$2&amp;$D$2="当月MW","-",SUMIFS(INDIRECT($B$2&amp;$C$2&amp;$D$2),INDIRECT(AA$5),AA$6,サマリ_メンバ!$R$7:$R$446,$E289,サマリ_メンバ!$O$7:$O$446,IF(ISBLANK($F289),"*",$F289)))</f>
        <v>0</v>
      </c>
      <c r="AB289" s="116"/>
    </row>
    <row r="290" spans="1:28" outlineLevel="1">
      <c r="E290" s="131" t="s">
        <v>1379</v>
      </c>
      <c r="F290" s="131"/>
      <c r="G290" s="132" t="s">
        <v>1367</v>
      </c>
      <c r="H290" s="136">
        <f t="shared" ca="1" si="29"/>
        <v>0</v>
      </c>
      <c r="I290" s="116"/>
      <c r="J290" s="111">
        <f ca="1">IF($C$2&amp;$D$2="当月MW","-",SUMIFS(INDIRECT($B$2&amp;$C$2&amp;$D$2),INDIRECT(J$5),J$6,サマリ_メンバ!$R$7:$R$446,$E290,サマリ_メンバ!$O$7:$O$446,IF(ISBLANK($F290),"*",$F290)))</f>
        <v>0</v>
      </c>
      <c r="K290" s="111">
        <f ca="1">IF($C$2&amp;$D$2="当月MW","-",SUMIFS(INDIRECT($B$2&amp;$C$2&amp;$D$2),INDIRECT(K$5),K$6,サマリ_メンバ!$R$7:$R$446,$E290,サマリ_メンバ!$O$7:$O$446,IF(ISBLANK($F290),"*",$F290)))</f>
        <v>0</v>
      </c>
      <c r="L290" s="111">
        <f ca="1">IF($C$2&amp;$D$2="当月MW","-",SUMIFS(INDIRECT($B$2&amp;$C$2&amp;$D$2),INDIRECT(L$5),L$6,サマリ_メンバ!$R$7:$R$446,$E290,サマリ_メンバ!$O$7:$O$446,IF(ISBLANK($F290),"*",$F290)))</f>
        <v>0</v>
      </c>
      <c r="M290" s="111">
        <f ca="1">IF($C$2&amp;$D$2="当月MW","-",SUMIFS(INDIRECT($B$2&amp;$C$2&amp;$D$2),INDIRECT(M$5),M$6,サマリ_メンバ!$R$7:$R$446,$E290,サマリ_メンバ!$O$7:$O$446,IF(ISBLANK($F290),"*",$F290)))</f>
        <v>0</v>
      </c>
      <c r="N290" s="116"/>
      <c r="O290" s="111">
        <f ca="1">IF($C$2&amp;$D$2="当月MW","-",SUMIFS(INDIRECT($B$2&amp;$C$2&amp;$D$2),INDIRECT(O$5),O$6,サマリ_メンバ!$R$7:$R$446,$E290,サマリ_メンバ!$O$7:$O$446,IF(ISBLANK($F290),"*",$F290)))</f>
        <v>0</v>
      </c>
      <c r="P290" s="111">
        <f ca="1">IF($C$2&amp;$D$2="当月MW","-",SUMIFS(INDIRECT($B$2&amp;$C$2&amp;$D$2),INDIRECT(P$5),P$6,サマリ_メンバ!$R$7:$R$446,$E290,サマリ_メンバ!$O$7:$O$446,IF(ISBLANK($F290),"*",$F290)))</f>
        <v>0</v>
      </c>
      <c r="Q290" s="111">
        <f ca="1">IF($C$2&amp;$D$2="当月MW","-",SUMIFS(INDIRECT($B$2&amp;$C$2&amp;$D$2),INDIRECT(Q$5),Q$6,サマリ_メンバ!$R$7:$R$446,$E290,サマリ_メンバ!$O$7:$O$446,IF(ISBLANK($F290),"*",$F290)))</f>
        <v>0</v>
      </c>
      <c r="R290" s="111">
        <f ca="1">IF($C$2&amp;$D$2="当月MW","-",SUMIFS(INDIRECT($B$2&amp;$C$2&amp;$D$2),INDIRECT(R$5),R$6,サマリ_メンバ!$R$7:$R$446,$E290,サマリ_メンバ!$O$7:$O$446,IF(ISBLANK($F290),"*",$F290)))</f>
        <v>0</v>
      </c>
      <c r="S290" s="111">
        <f ca="1">IF($C$2&amp;$D$2="当月MW","-",SUMIFS(INDIRECT($B$2&amp;$C$2&amp;$D$2),INDIRECT(S$5),S$6,サマリ_メンバ!$R$7:$R$446,$E290,サマリ_メンバ!$O$7:$O$446,IF(ISBLANK($F290),"*",$F290)))</f>
        <v>0</v>
      </c>
      <c r="T290" s="111">
        <f ca="1">IF($C$2&amp;$D$2="当月MW","-",SUMIFS(INDIRECT($B$2&amp;$C$2&amp;$D$2),INDIRECT(T$5),T$6,サマリ_メンバ!$R$7:$R$446,$E290,サマリ_メンバ!$O$7:$O$446,IF(ISBLANK($F290),"*",$F290)))</f>
        <v>0</v>
      </c>
      <c r="U290" s="111">
        <f ca="1">IF($C$2&amp;$D$2="当月MW","-",SUMIFS(INDIRECT($B$2&amp;$C$2&amp;$D$2),INDIRECT(U$5),U$6,サマリ_メンバ!$R$7:$R$446,$E290,サマリ_メンバ!$O$7:$O$446,IF(ISBLANK($F290),"*",$F290)))</f>
        <v>0</v>
      </c>
      <c r="V290" s="111">
        <f ca="1">IF($C$2&amp;$D$2="当月MW","-",SUMIFS(INDIRECT($B$2&amp;$C$2&amp;$D$2),INDIRECT(V$5),V$6,サマリ_メンバ!$R$7:$R$446,$E290,サマリ_メンバ!$O$7:$O$446,IF(ISBLANK($F290),"*",$F290)))</f>
        <v>0</v>
      </c>
      <c r="W290" s="111">
        <f ca="1">IF($C$2&amp;$D$2="当月MW","-",SUMIFS(INDIRECT($B$2&amp;$C$2&amp;$D$2),INDIRECT(W$5),W$6,サマリ_メンバ!$R$7:$R$446,$E290,サマリ_メンバ!$O$7:$O$446,IF(ISBLANK($F290),"*",$F290)))</f>
        <v>0</v>
      </c>
      <c r="X290" s="111">
        <f ca="1">IF($C$2&amp;$D$2="当月MW","-",SUMIFS(INDIRECT($B$2&amp;$C$2&amp;$D$2),INDIRECT(X$5),X$6,サマリ_メンバ!$R$7:$R$446,$E290,サマリ_メンバ!$O$7:$O$446,IF(ISBLANK($F290),"*",$F290)))</f>
        <v>0</v>
      </c>
      <c r="Y290" s="111">
        <f ca="1">IF($C$2&amp;$D$2="当月MW","-",SUMIFS(INDIRECT($B$2&amp;$C$2&amp;$D$2),INDIRECT(Y$5),Y$6,サマリ_メンバ!$R$7:$R$446,$E290,サマリ_メンバ!$O$7:$O$446,IF(ISBLANK($F290),"*",$F290)))</f>
        <v>0</v>
      </c>
      <c r="Z290" s="111">
        <f ca="1">IF($C$2&amp;$D$2="当月MW","-",SUMIFS(INDIRECT($B$2&amp;$C$2&amp;$D$2),INDIRECT(Z$5),Z$6,サマリ_メンバ!$R$7:$R$446,$E290,サマリ_メンバ!$O$7:$O$446,IF(ISBLANK($F290),"*",$F290)))</f>
        <v>0</v>
      </c>
      <c r="AA290" s="111">
        <f ca="1">IF($C$2&amp;$D$2="当月MW","-",SUMIFS(INDIRECT($B$2&amp;$C$2&amp;$D$2),INDIRECT(AA$5),AA$6,サマリ_メンバ!$R$7:$R$446,$E290,サマリ_メンバ!$O$7:$O$446,IF(ISBLANK($F290),"*",$F290)))</f>
        <v>0</v>
      </c>
      <c r="AB290" s="116"/>
    </row>
    <row r="291" spans="1:28" s="331" customFormat="1" outlineLevel="1">
      <c r="A291" s="277"/>
      <c r="B291" s="277"/>
      <c r="E291" s="337" t="s">
        <v>1380</v>
      </c>
      <c r="F291" s="337"/>
      <c r="G291" s="132" t="s">
        <v>1367</v>
      </c>
      <c r="H291" s="136">
        <f t="shared" ref="H291:H292" ca="1" si="30">SUM(J291:M291)</f>
        <v>0</v>
      </c>
      <c r="I291" s="116"/>
      <c r="J291" s="111">
        <f ca="1">IF($C$2&amp;$D$2="当月MW","-",SUMIFS(INDIRECT($B$2&amp;$C$2&amp;$D$2),INDIRECT(J$5),J$6,サマリ_メンバ!$R$7:$R$446,$E291,サマリ_メンバ!$O$7:$O$446,IF(ISBLANK($F291),"*",$F291)))</f>
        <v>0</v>
      </c>
      <c r="K291" s="111">
        <f ca="1">IF($C$2&amp;$D$2="当月MW","-",SUMIFS(INDIRECT($B$2&amp;$C$2&amp;$D$2),INDIRECT(K$5),K$6,サマリ_メンバ!$R$7:$R$446,$E291,サマリ_メンバ!$O$7:$O$446,IF(ISBLANK($F291),"*",$F291)))</f>
        <v>0</v>
      </c>
      <c r="L291" s="111">
        <f ca="1">IF($C$2&amp;$D$2="当月MW","-",SUMIFS(INDIRECT($B$2&amp;$C$2&amp;$D$2),INDIRECT(L$5),L$6,サマリ_メンバ!$R$7:$R$446,$E291,サマリ_メンバ!$O$7:$O$446,IF(ISBLANK($F291),"*",$F291)))</f>
        <v>0</v>
      </c>
      <c r="M291" s="111">
        <f ca="1">IF($C$2&amp;$D$2="当月MW","-",SUMIFS(INDIRECT($B$2&amp;$C$2&amp;$D$2),INDIRECT(M$5),M$6,サマリ_メンバ!$R$7:$R$446,$E291,サマリ_メンバ!$O$7:$O$446,IF(ISBLANK($F291),"*",$F291)))</f>
        <v>0</v>
      </c>
      <c r="N291" s="116"/>
      <c r="O291" s="111">
        <f ca="1">IF($C$2&amp;$D$2="当月MW","-",SUMIFS(INDIRECT($B$2&amp;$C$2&amp;$D$2),INDIRECT(O$5),O$6,サマリ_メンバ!$R$7:$R$446,$E291,サマリ_メンバ!$O$7:$O$446,IF(ISBLANK($F291),"*",$F291)))</f>
        <v>0</v>
      </c>
      <c r="P291" s="111">
        <f ca="1">IF($C$2&amp;$D$2="当月MW","-",SUMIFS(INDIRECT($B$2&amp;$C$2&amp;$D$2),INDIRECT(P$5),P$6,サマリ_メンバ!$R$7:$R$446,$E291,サマリ_メンバ!$O$7:$O$446,IF(ISBLANK($F291),"*",$F291)))</f>
        <v>0</v>
      </c>
      <c r="Q291" s="111">
        <f ca="1">IF($C$2&amp;$D$2="当月MW","-",SUMIFS(INDIRECT($B$2&amp;$C$2&amp;$D$2),INDIRECT(Q$5),Q$6,サマリ_メンバ!$R$7:$R$446,$E291,サマリ_メンバ!$O$7:$O$446,IF(ISBLANK($F291),"*",$F291)))</f>
        <v>0</v>
      </c>
      <c r="R291" s="111">
        <f ca="1">IF($C$2&amp;$D$2="当月MW","-",SUMIFS(INDIRECT($B$2&amp;$C$2&amp;$D$2),INDIRECT(R$5),R$6,サマリ_メンバ!$R$7:$R$446,$E291,サマリ_メンバ!$O$7:$O$446,IF(ISBLANK($F291),"*",$F291)))</f>
        <v>0</v>
      </c>
      <c r="S291" s="111">
        <f ca="1">IF($C$2&amp;$D$2="当月MW","-",SUMIFS(INDIRECT($B$2&amp;$C$2&amp;$D$2),INDIRECT(S$5),S$6,サマリ_メンバ!$R$7:$R$446,$E291,サマリ_メンバ!$O$7:$O$446,IF(ISBLANK($F291),"*",$F291)))</f>
        <v>0</v>
      </c>
      <c r="T291" s="111">
        <f ca="1">IF($C$2&amp;$D$2="当月MW","-",SUMIFS(INDIRECT($B$2&amp;$C$2&amp;$D$2),INDIRECT(T$5),T$6,サマリ_メンバ!$R$7:$R$446,$E291,サマリ_メンバ!$O$7:$O$446,IF(ISBLANK($F291),"*",$F291)))</f>
        <v>0</v>
      </c>
      <c r="U291" s="111">
        <f ca="1">IF($C$2&amp;$D$2="当月MW","-",SUMIFS(INDIRECT($B$2&amp;$C$2&amp;$D$2),INDIRECT(U$5),U$6,サマリ_メンバ!$R$7:$R$446,$E291,サマリ_メンバ!$O$7:$O$446,IF(ISBLANK($F291),"*",$F291)))</f>
        <v>0</v>
      </c>
      <c r="V291" s="111">
        <f ca="1">IF($C$2&amp;$D$2="当月MW","-",SUMIFS(INDIRECT($B$2&amp;$C$2&amp;$D$2),INDIRECT(V$5),V$6,サマリ_メンバ!$R$7:$R$446,$E291,サマリ_メンバ!$O$7:$O$446,IF(ISBLANK($F291),"*",$F291)))</f>
        <v>0</v>
      </c>
      <c r="W291" s="111">
        <f ca="1">IF($C$2&amp;$D$2="当月MW","-",SUMIFS(INDIRECT($B$2&amp;$C$2&amp;$D$2),INDIRECT(W$5),W$6,サマリ_メンバ!$R$7:$R$446,$E291,サマリ_メンバ!$O$7:$O$446,IF(ISBLANK($F291),"*",$F291)))</f>
        <v>0</v>
      </c>
      <c r="X291" s="111">
        <f ca="1">IF($C$2&amp;$D$2="当月MW","-",SUMIFS(INDIRECT($B$2&amp;$C$2&amp;$D$2),INDIRECT(X$5),X$6,サマリ_メンバ!$R$7:$R$446,$E291,サマリ_メンバ!$O$7:$O$446,IF(ISBLANK($F291),"*",$F291)))</f>
        <v>0</v>
      </c>
      <c r="Y291" s="111">
        <f ca="1">IF($C$2&amp;$D$2="当月MW","-",SUMIFS(INDIRECT($B$2&amp;$C$2&amp;$D$2),INDIRECT(Y$5),Y$6,サマリ_メンバ!$R$7:$R$446,$E291,サマリ_メンバ!$O$7:$O$446,IF(ISBLANK($F291),"*",$F291)))</f>
        <v>0</v>
      </c>
      <c r="Z291" s="111">
        <f ca="1">IF($C$2&amp;$D$2="当月MW","-",SUMIFS(INDIRECT($B$2&amp;$C$2&amp;$D$2),INDIRECT(Z$5),Z$6,サマリ_メンバ!$R$7:$R$446,$E291,サマリ_メンバ!$O$7:$O$446,IF(ISBLANK($F291),"*",$F291)))</f>
        <v>0</v>
      </c>
      <c r="AA291" s="111">
        <f ca="1">IF($C$2&amp;$D$2="当月MW","-",SUMIFS(INDIRECT($B$2&amp;$C$2&amp;$D$2),INDIRECT(AA$5),AA$6,サマリ_メンバ!$R$7:$R$446,$E291,サマリ_メンバ!$O$7:$O$446,IF(ISBLANK($F291),"*",$F291)))</f>
        <v>0</v>
      </c>
      <c r="AB291" s="116"/>
    </row>
    <row r="292" spans="1:28" s="331" customFormat="1" outlineLevel="1">
      <c r="A292" s="277"/>
      <c r="B292" s="277"/>
      <c r="E292" s="337" t="s">
        <v>1381</v>
      </c>
      <c r="F292" s="337"/>
      <c r="G292" s="132" t="s">
        <v>1367</v>
      </c>
      <c r="H292" s="136">
        <f t="shared" ca="1" si="30"/>
        <v>0</v>
      </c>
      <c r="I292" s="116"/>
      <c r="J292" s="111">
        <f ca="1">IF($C$2&amp;$D$2="当月MW","-",SUMIFS(INDIRECT($B$2&amp;$C$2&amp;$D$2),INDIRECT(J$5),J$6,サマリ_メンバ!$R$7:$R$446,$E292,サマリ_メンバ!$O$7:$O$446,IF(ISBLANK($F292),"*",$F292)))</f>
        <v>0</v>
      </c>
      <c r="K292" s="111">
        <f ca="1">IF($C$2&amp;$D$2="当月MW","-",SUMIFS(INDIRECT($B$2&amp;$C$2&amp;$D$2),INDIRECT(K$5),K$6,サマリ_メンバ!$R$7:$R$446,$E292,サマリ_メンバ!$O$7:$O$446,IF(ISBLANK($F292),"*",$F292)))</f>
        <v>0</v>
      </c>
      <c r="L292" s="111">
        <f ca="1">IF($C$2&amp;$D$2="当月MW","-",SUMIFS(INDIRECT($B$2&amp;$C$2&amp;$D$2),INDIRECT(L$5),L$6,サマリ_メンバ!$R$7:$R$446,$E292,サマリ_メンバ!$O$7:$O$446,IF(ISBLANK($F292),"*",$F292)))</f>
        <v>0</v>
      </c>
      <c r="M292" s="111">
        <f ca="1">IF($C$2&amp;$D$2="当月MW","-",SUMIFS(INDIRECT($B$2&amp;$C$2&amp;$D$2),INDIRECT(M$5),M$6,サマリ_メンバ!$R$7:$R$446,$E292,サマリ_メンバ!$O$7:$O$446,IF(ISBLANK($F292),"*",$F292)))</f>
        <v>0</v>
      </c>
      <c r="N292" s="116"/>
      <c r="O292" s="111">
        <f ca="1">IF($C$2&amp;$D$2="当月MW","-",SUMIFS(INDIRECT($B$2&amp;$C$2&amp;$D$2),INDIRECT(O$5),O$6,サマリ_メンバ!$R$7:$R$446,$E292,サマリ_メンバ!$O$7:$O$446,IF(ISBLANK($F292),"*",$F292)))</f>
        <v>0</v>
      </c>
      <c r="P292" s="111">
        <f ca="1">IF($C$2&amp;$D$2="当月MW","-",SUMIFS(INDIRECT($B$2&amp;$C$2&amp;$D$2),INDIRECT(P$5),P$6,サマリ_メンバ!$R$7:$R$446,$E292,サマリ_メンバ!$O$7:$O$446,IF(ISBLANK($F292),"*",$F292)))</f>
        <v>0</v>
      </c>
      <c r="Q292" s="111">
        <f ca="1">IF($C$2&amp;$D$2="当月MW","-",SUMIFS(INDIRECT($B$2&amp;$C$2&amp;$D$2),INDIRECT(Q$5),Q$6,サマリ_メンバ!$R$7:$R$446,$E292,サマリ_メンバ!$O$7:$O$446,IF(ISBLANK($F292),"*",$F292)))</f>
        <v>0</v>
      </c>
      <c r="R292" s="111">
        <f ca="1">IF($C$2&amp;$D$2="当月MW","-",SUMIFS(INDIRECT($B$2&amp;$C$2&amp;$D$2),INDIRECT(R$5),R$6,サマリ_メンバ!$R$7:$R$446,$E292,サマリ_メンバ!$O$7:$O$446,IF(ISBLANK($F292),"*",$F292)))</f>
        <v>0</v>
      </c>
      <c r="S292" s="111">
        <f ca="1">IF($C$2&amp;$D$2="当月MW","-",SUMIFS(INDIRECT($B$2&amp;$C$2&amp;$D$2),INDIRECT(S$5),S$6,サマリ_メンバ!$R$7:$R$446,$E292,サマリ_メンバ!$O$7:$O$446,IF(ISBLANK($F292),"*",$F292)))</f>
        <v>0</v>
      </c>
      <c r="T292" s="111">
        <f ca="1">IF($C$2&amp;$D$2="当月MW","-",SUMIFS(INDIRECT($B$2&amp;$C$2&amp;$D$2),INDIRECT(T$5),T$6,サマリ_メンバ!$R$7:$R$446,$E292,サマリ_メンバ!$O$7:$O$446,IF(ISBLANK($F292),"*",$F292)))</f>
        <v>0</v>
      </c>
      <c r="U292" s="111">
        <f ca="1">IF($C$2&amp;$D$2="当月MW","-",SUMIFS(INDIRECT($B$2&amp;$C$2&amp;$D$2),INDIRECT(U$5),U$6,サマリ_メンバ!$R$7:$R$446,$E292,サマリ_メンバ!$O$7:$O$446,IF(ISBLANK($F292),"*",$F292)))</f>
        <v>0</v>
      </c>
      <c r="V292" s="111">
        <f ca="1">IF($C$2&amp;$D$2="当月MW","-",SUMIFS(INDIRECT($B$2&amp;$C$2&amp;$D$2),INDIRECT(V$5),V$6,サマリ_メンバ!$R$7:$R$446,$E292,サマリ_メンバ!$O$7:$O$446,IF(ISBLANK($F292),"*",$F292)))</f>
        <v>0</v>
      </c>
      <c r="W292" s="111">
        <f ca="1">IF($C$2&amp;$D$2="当月MW","-",SUMIFS(INDIRECT($B$2&amp;$C$2&amp;$D$2),INDIRECT(W$5),W$6,サマリ_メンバ!$R$7:$R$446,$E292,サマリ_メンバ!$O$7:$O$446,IF(ISBLANK($F292),"*",$F292)))</f>
        <v>0</v>
      </c>
      <c r="X292" s="111">
        <f ca="1">IF($C$2&amp;$D$2="当月MW","-",SUMIFS(INDIRECT($B$2&amp;$C$2&amp;$D$2),INDIRECT(X$5),X$6,サマリ_メンバ!$R$7:$R$446,$E292,サマリ_メンバ!$O$7:$O$446,IF(ISBLANK($F292),"*",$F292)))</f>
        <v>0</v>
      </c>
      <c r="Y292" s="111">
        <f ca="1">IF($C$2&amp;$D$2="当月MW","-",SUMIFS(INDIRECT($B$2&amp;$C$2&amp;$D$2),INDIRECT(Y$5),Y$6,サマリ_メンバ!$R$7:$R$446,$E292,サマリ_メンバ!$O$7:$O$446,IF(ISBLANK($F292),"*",$F292)))</f>
        <v>0</v>
      </c>
      <c r="Z292" s="111">
        <f ca="1">IF($C$2&amp;$D$2="当月MW","-",SUMIFS(INDIRECT($B$2&amp;$C$2&amp;$D$2),INDIRECT(Z$5),Z$6,サマリ_メンバ!$R$7:$R$446,$E292,サマリ_メンバ!$O$7:$O$446,IF(ISBLANK($F292),"*",$F292)))</f>
        <v>0</v>
      </c>
      <c r="AA292" s="111">
        <f ca="1">IF($C$2&amp;$D$2="当月MW","-",SUMIFS(INDIRECT($B$2&amp;$C$2&amp;$D$2),INDIRECT(AA$5),AA$6,サマリ_メンバ!$R$7:$R$446,$E292,サマリ_メンバ!$O$7:$O$446,IF(ISBLANK($F292),"*",$F292)))</f>
        <v>0</v>
      </c>
      <c r="AB292" s="116"/>
    </row>
    <row r="293" spans="1:28" s="331" customFormat="1" outlineLevel="1">
      <c r="A293" s="277"/>
      <c r="B293" s="277"/>
      <c r="E293" s="337" t="s">
        <v>1382</v>
      </c>
      <c r="F293" s="337"/>
      <c r="G293" s="132" t="s">
        <v>1367</v>
      </c>
      <c r="H293" s="136"/>
      <c r="I293" s="116"/>
      <c r="J293" s="111"/>
      <c r="K293" s="111"/>
      <c r="L293" s="111"/>
      <c r="M293" s="111"/>
      <c r="N293" s="116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111"/>
      <c r="AB293" s="116"/>
    </row>
    <row r="294" spans="1:28" outlineLevel="1">
      <c r="E294" s="131" t="s">
        <v>1383</v>
      </c>
      <c r="F294" s="131"/>
      <c r="G294" s="132" t="s">
        <v>1367</v>
      </c>
      <c r="H294" s="136">
        <f t="shared" ca="1" si="29"/>
        <v>0</v>
      </c>
      <c r="I294" s="116"/>
      <c r="J294" s="111">
        <f ca="1">IF($C$2&amp;$D$2="当月MW","-",SUMIFS(INDIRECT($B$2&amp;$C$2&amp;$D$2),INDIRECT(J$5),J$6,サマリ_メンバ!$R$7:$R$446,$E294,サマリ_メンバ!$O$7:$O$446,IF(ISBLANK($F294),"*",$F294)))</f>
        <v>0</v>
      </c>
      <c r="K294" s="111">
        <f ca="1">IF($C$2&amp;$D$2="当月MW","-",SUMIFS(INDIRECT($B$2&amp;$C$2&amp;$D$2),INDIRECT(K$5),K$6,サマリ_メンバ!$R$7:$R$446,$E294,サマリ_メンバ!$O$7:$O$446,IF(ISBLANK($F294),"*",$F294)))</f>
        <v>0</v>
      </c>
      <c r="L294" s="111">
        <f ca="1">IF($C$2&amp;$D$2="当月MW","-",SUMIFS(INDIRECT($B$2&amp;$C$2&amp;$D$2),INDIRECT(L$5),L$6,サマリ_メンバ!$R$7:$R$446,$E294,サマリ_メンバ!$O$7:$O$446,IF(ISBLANK($F294),"*",$F294)))</f>
        <v>0</v>
      </c>
      <c r="M294" s="111">
        <f ca="1">IF($C$2&amp;$D$2="当月MW","-",SUMIFS(INDIRECT($B$2&amp;$C$2&amp;$D$2),INDIRECT(M$5),M$6,サマリ_メンバ!$R$7:$R$446,$E294,サマリ_メンバ!$O$7:$O$446,IF(ISBLANK($F294),"*",$F294)))</f>
        <v>0</v>
      </c>
      <c r="N294" s="116"/>
      <c r="O294" s="111">
        <f ca="1">IF($C$2&amp;$D$2="当月MW","-",SUMIFS(INDIRECT($B$2&amp;$C$2&amp;$D$2),INDIRECT(O$5),O$6,サマリ_メンバ!$R$7:$R$446,$E294,サマリ_メンバ!$O$7:$O$446,IF(ISBLANK($F294),"*",$F294)))</f>
        <v>0</v>
      </c>
      <c r="P294" s="111">
        <f ca="1">IF($C$2&amp;$D$2="当月MW","-",SUMIFS(INDIRECT($B$2&amp;$C$2&amp;$D$2),INDIRECT(P$5),P$6,サマリ_メンバ!$R$7:$R$446,$E294,サマリ_メンバ!$O$7:$O$446,IF(ISBLANK($F294),"*",$F294)))</f>
        <v>0</v>
      </c>
      <c r="Q294" s="111">
        <f ca="1">IF($C$2&amp;$D$2="当月MW","-",SUMIFS(INDIRECT($B$2&amp;$C$2&amp;$D$2),INDIRECT(Q$5),Q$6,サマリ_メンバ!$R$7:$R$446,$E294,サマリ_メンバ!$O$7:$O$446,IF(ISBLANK($F294),"*",$F294)))</f>
        <v>0</v>
      </c>
      <c r="R294" s="111">
        <f ca="1">IF($C$2&amp;$D$2="当月MW","-",SUMIFS(INDIRECT($B$2&amp;$C$2&amp;$D$2),INDIRECT(R$5),R$6,サマリ_メンバ!$R$7:$R$446,$E294,サマリ_メンバ!$O$7:$O$446,IF(ISBLANK($F294),"*",$F294)))</f>
        <v>0</v>
      </c>
      <c r="S294" s="111">
        <f ca="1">IF($C$2&amp;$D$2="当月MW","-",SUMIFS(INDIRECT($B$2&amp;$C$2&amp;$D$2),INDIRECT(S$5),S$6,サマリ_メンバ!$R$7:$R$446,$E294,サマリ_メンバ!$O$7:$O$446,IF(ISBLANK($F294),"*",$F294)))</f>
        <v>0</v>
      </c>
      <c r="T294" s="111">
        <f ca="1">IF($C$2&amp;$D$2="当月MW","-",SUMIFS(INDIRECT($B$2&amp;$C$2&amp;$D$2),INDIRECT(T$5),T$6,サマリ_メンバ!$R$7:$R$446,$E294,サマリ_メンバ!$O$7:$O$446,IF(ISBLANK($F294),"*",$F294)))</f>
        <v>0</v>
      </c>
      <c r="U294" s="111">
        <f ca="1">IF($C$2&amp;$D$2="当月MW","-",SUMIFS(INDIRECT($B$2&amp;$C$2&amp;$D$2),INDIRECT(U$5),U$6,サマリ_メンバ!$R$7:$R$446,$E294,サマリ_メンバ!$O$7:$O$446,IF(ISBLANK($F294),"*",$F294)))</f>
        <v>0</v>
      </c>
      <c r="V294" s="111">
        <f ca="1">IF($C$2&amp;$D$2="当月MW","-",SUMIFS(INDIRECT($B$2&amp;$C$2&amp;$D$2),INDIRECT(V$5),V$6,サマリ_メンバ!$R$7:$R$446,$E294,サマリ_メンバ!$O$7:$O$446,IF(ISBLANK($F294),"*",$F294)))</f>
        <v>0</v>
      </c>
      <c r="W294" s="111">
        <f ca="1">IF($C$2&amp;$D$2="当月MW","-",SUMIFS(INDIRECT($B$2&amp;$C$2&amp;$D$2),INDIRECT(W$5),W$6,サマリ_メンバ!$R$7:$R$446,$E294,サマリ_メンバ!$O$7:$O$446,IF(ISBLANK($F294),"*",$F294)))</f>
        <v>0</v>
      </c>
      <c r="X294" s="111">
        <f ca="1">IF($C$2&amp;$D$2="当月MW","-",SUMIFS(INDIRECT($B$2&amp;$C$2&amp;$D$2),INDIRECT(X$5),X$6,サマリ_メンバ!$R$7:$R$446,$E294,サマリ_メンバ!$O$7:$O$446,IF(ISBLANK($F294),"*",$F294)))</f>
        <v>0</v>
      </c>
      <c r="Y294" s="111">
        <f ca="1">IF($C$2&amp;$D$2="当月MW","-",SUMIFS(INDIRECT($B$2&amp;$C$2&amp;$D$2),INDIRECT(Y$5),Y$6,サマリ_メンバ!$R$7:$R$446,$E294,サマリ_メンバ!$O$7:$O$446,IF(ISBLANK($F294),"*",$F294)))</f>
        <v>0</v>
      </c>
      <c r="Z294" s="111">
        <f ca="1">IF($C$2&amp;$D$2="当月MW","-",SUMIFS(INDIRECT($B$2&amp;$C$2&amp;$D$2),INDIRECT(Z$5),Z$6,サマリ_メンバ!$R$7:$R$446,$E294,サマリ_メンバ!$O$7:$O$446,IF(ISBLANK($F294),"*",$F294)))</f>
        <v>0</v>
      </c>
      <c r="AA294" s="111">
        <f ca="1">IF($C$2&amp;$D$2="当月MW","-",SUMIFS(INDIRECT($B$2&amp;$C$2&amp;$D$2),INDIRECT(AA$5),AA$6,サマリ_メンバ!$R$7:$R$446,$E294,サマリ_メンバ!$O$7:$O$446,IF(ISBLANK($F294),"*",$F294)))</f>
        <v>0</v>
      </c>
      <c r="AB294" s="116"/>
    </row>
    <row r="295" spans="1:28" outlineLevel="1">
      <c r="E295" s="131" t="s">
        <v>284</v>
      </c>
      <c r="F295" s="131"/>
      <c r="G295" s="132" t="s">
        <v>295</v>
      </c>
      <c r="H295" s="136">
        <f t="shared" ref="H295:H303" ca="1" si="31">SUM(J295:M295)</f>
        <v>0</v>
      </c>
      <c r="I295" s="116"/>
      <c r="J295" s="111">
        <f ca="1">IF($C$2&amp;$D$2="当月MW","-",SUMIFS(INDIRECT($B$2&amp;$C$2&amp;$D$2),INDIRECT(J$5),J$6,サマリ_メンバ!$R$7:$R$446,$E295,サマリ_メンバ!$O$7:$O$446,IF(ISBLANK($F295),"*",$F295)))</f>
        <v>0</v>
      </c>
      <c r="K295" s="111">
        <f ca="1">IF($C$2&amp;$D$2="当月MW","-",SUMIFS(INDIRECT($B$2&amp;$C$2&amp;$D$2),INDIRECT(K$5),K$6,サマリ_メンバ!$R$7:$R$446,$E295,サマリ_メンバ!$O$7:$O$446,IF(ISBLANK($F295),"*",$F295)))</f>
        <v>0</v>
      </c>
      <c r="L295" s="111">
        <f ca="1">IF($C$2&amp;$D$2="当月MW","-",SUMIFS(INDIRECT($B$2&amp;$C$2&amp;$D$2),INDIRECT(L$5),L$6,サマリ_メンバ!$R$7:$R$446,$E295,サマリ_メンバ!$O$7:$O$446,IF(ISBLANK($F295),"*",$F295)))</f>
        <v>0</v>
      </c>
      <c r="M295" s="111">
        <f ca="1">IF($C$2&amp;$D$2="当月MW","-",SUMIFS(INDIRECT($B$2&amp;$C$2&amp;$D$2),INDIRECT(M$5),M$6,サマリ_メンバ!$R$7:$R$446,$E295,サマリ_メンバ!$O$7:$O$446,IF(ISBLANK($F295),"*",$F295)))</f>
        <v>0</v>
      </c>
      <c r="N295" s="116"/>
      <c r="O295" s="111">
        <f ca="1">IF($C$2&amp;$D$2="当月MW","-",SUMIFS(INDIRECT($B$2&amp;$C$2&amp;$D$2),INDIRECT(O$5),O$6,サマリ_メンバ!$R$7:$R$446,$E295,サマリ_メンバ!$O$7:$O$446,IF(ISBLANK($F295),"*",$F295)))</f>
        <v>0</v>
      </c>
      <c r="P295" s="111">
        <f ca="1">IF($C$2&amp;$D$2="当月MW","-",SUMIFS(INDIRECT($B$2&amp;$C$2&amp;$D$2),INDIRECT(P$5),P$6,サマリ_メンバ!$R$7:$R$446,$E295,サマリ_メンバ!$O$7:$O$446,IF(ISBLANK($F295),"*",$F295)))</f>
        <v>0</v>
      </c>
      <c r="Q295" s="111">
        <f ca="1">IF($C$2&amp;$D$2="当月MW","-",SUMIFS(INDIRECT($B$2&amp;$C$2&amp;$D$2),INDIRECT(Q$5),Q$6,サマリ_メンバ!$R$7:$R$446,$E295,サマリ_メンバ!$O$7:$O$446,IF(ISBLANK($F295),"*",$F295)))</f>
        <v>0</v>
      </c>
      <c r="R295" s="111">
        <f ca="1">IF($C$2&amp;$D$2="当月MW","-",SUMIFS(INDIRECT($B$2&amp;$C$2&amp;$D$2),INDIRECT(R$5),R$6,サマリ_メンバ!$R$7:$R$446,$E295,サマリ_メンバ!$O$7:$O$446,IF(ISBLANK($F295),"*",$F295)))</f>
        <v>0</v>
      </c>
      <c r="S295" s="111">
        <f ca="1">IF($C$2&amp;$D$2="当月MW","-",SUMIFS(INDIRECT($B$2&amp;$C$2&amp;$D$2),INDIRECT(S$5),S$6,サマリ_メンバ!$R$7:$R$446,$E295,サマリ_メンバ!$O$7:$O$446,IF(ISBLANK($F295),"*",$F295)))</f>
        <v>0</v>
      </c>
      <c r="T295" s="111">
        <f ca="1">IF($C$2&amp;$D$2="当月MW","-",SUMIFS(INDIRECT($B$2&amp;$C$2&amp;$D$2),INDIRECT(T$5),T$6,サマリ_メンバ!$R$7:$R$446,$E295,サマリ_メンバ!$O$7:$O$446,IF(ISBLANK($F295),"*",$F295)))</f>
        <v>0</v>
      </c>
      <c r="U295" s="111">
        <f ca="1">IF($C$2&amp;$D$2="当月MW","-",SUMIFS(INDIRECT($B$2&amp;$C$2&amp;$D$2),INDIRECT(U$5),U$6,サマリ_メンバ!$R$7:$R$446,$E295,サマリ_メンバ!$O$7:$O$446,IF(ISBLANK($F295),"*",$F295)))</f>
        <v>0</v>
      </c>
      <c r="V295" s="111">
        <f ca="1">IF($C$2&amp;$D$2="当月MW","-",SUMIFS(INDIRECT($B$2&amp;$C$2&amp;$D$2),INDIRECT(V$5),V$6,サマリ_メンバ!$R$7:$R$446,$E295,サマリ_メンバ!$O$7:$O$446,IF(ISBLANK($F295),"*",$F295)))</f>
        <v>0</v>
      </c>
      <c r="W295" s="111">
        <f ca="1">IF($C$2&amp;$D$2="当月MW","-",SUMIFS(INDIRECT($B$2&amp;$C$2&amp;$D$2),INDIRECT(W$5),W$6,サマリ_メンバ!$R$7:$R$446,$E295,サマリ_メンバ!$O$7:$O$446,IF(ISBLANK($F295),"*",$F295)))</f>
        <v>0</v>
      </c>
      <c r="X295" s="111">
        <f ca="1">IF($C$2&amp;$D$2="当月MW","-",SUMIFS(INDIRECT($B$2&amp;$C$2&amp;$D$2),INDIRECT(X$5),X$6,サマリ_メンバ!$R$7:$R$446,$E295,サマリ_メンバ!$O$7:$O$446,IF(ISBLANK($F295),"*",$F295)))</f>
        <v>0</v>
      </c>
      <c r="Y295" s="111">
        <f ca="1">IF($C$2&amp;$D$2="当月MW","-",SUMIFS(INDIRECT($B$2&amp;$C$2&amp;$D$2),INDIRECT(Y$5),Y$6,サマリ_メンバ!$R$7:$R$446,$E295,サマリ_メンバ!$O$7:$O$446,IF(ISBLANK($F295),"*",$F295)))</f>
        <v>0</v>
      </c>
      <c r="Z295" s="111">
        <f ca="1">IF($C$2&amp;$D$2="当月MW","-",SUMIFS(INDIRECT($B$2&amp;$C$2&amp;$D$2),INDIRECT(Z$5),Z$6,サマリ_メンバ!$R$7:$R$446,$E295,サマリ_メンバ!$O$7:$O$446,IF(ISBLANK($F295),"*",$F295)))</f>
        <v>0</v>
      </c>
      <c r="AA295" s="111">
        <f ca="1">IF($C$2&amp;$D$2="当月MW","-",SUMIFS(INDIRECT($B$2&amp;$C$2&amp;$D$2),INDIRECT(AA$5),AA$6,サマリ_メンバ!$R$7:$R$446,$E295,サマリ_メンバ!$O$7:$O$446,IF(ISBLANK($F295),"*",$F295)))</f>
        <v>0</v>
      </c>
      <c r="AB295" s="116"/>
    </row>
    <row r="296" spans="1:28" outlineLevel="1">
      <c r="E296" s="131" t="s">
        <v>285</v>
      </c>
      <c r="F296" s="131"/>
      <c r="G296" s="132" t="s">
        <v>296</v>
      </c>
      <c r="H296" s="136">
        <f t="shared" ca="1" si="31"/>
        <v>0</v>
      </c>
      <c r="I296" s="116"/>
      <c r="J296" s="111">
        <f ca="1">IF($C$2&amp;$D$2="当月MW","-",SUMIFS(INDIRECT($B$2&amp;$C$2&amp;$D$2),INDIRECT(J$5),J$6,サマリ_メンバ!$R$7:$R$446,$E296,サマリ_メンバ!$O$7:$O$446,IF(ISBLANK($F296),"*",$F296)))</f>
        <v>0</v>
      </c>
      <c r="K296" s="111">
        <f ca="1">IF($C$2&amp;$D$2="当月MW","-",SUMIFS(INDIRECT($B$2&amp;$C$2&amp;$D$2),INDIRECT(K$5),K$6,サマリ_メンバ!$R$7:$R$446,$E296,サマリ_メンバ!$O$7:$O$446,IF(ISBLANK($F296),"*",$F296)))</f>
        <v>0</v>
      </c>
      <c r="L296" s="111">
        <f ca="1">IF($C$2&amp;$D$2="当月MW","-",SUMIFS(INDIRECT($B$2&amp;$C$2&amp;$D$2),INDIRECT(L$5),L$6,サマリ_メンバ!$R$7:$R$446,$E296,サマリ_メンバ!$O$7:$O$446,IF(ISBLANK($F296),"*",$F296)))</f>
        <v>0</v>
      </c>
      <c r="M296" s="111">
        <f ca="1">IF($C$2&amp;$D$2="当月MW","-",SUMIFS(INDIRECT($B$2&amp;$C$2&amp;$D$2),INDIRECT(M$5),M$6,サマリ_メンバ!$R$7:$R$446,$E296,サマリ_メンバ!$O$7:$O$446,IF(ISBLANK($F296),"*",$F296)))</f>
        <v>0</v>
      </c>
      <c r="N296" s="116"/>
      <c r="O296" s="111">
        <f ca="1">IF($C$2&amp;$D$2="当月MW","-",SUMIFS(INDIRECT($B$2&amp;$C$2&amp;$D$2),INDIRECT(O$5),O$6,サマリ_メンバ!$R$7:$R$446,$E296,サマリ_メンバ!$O$7:$O$446,IF(ISBLANK($F296),"*",$F296)))</f>
        <v>0</v>
      </c>
      <c r="P296" s="111">
        <f ca="1">IF($C$2&amp;$D$2="当月MW","-",SUMIFS(INDIRECT($B$2&amp;$C$2&amp;$D$2),INDIRECT(P$5),P$6,サマリ_メンバ!$R$7:$R$446,$E296,サマリ_メンバ!$O$7:$O$446,IF(ISBLANK($F296),"*",$F296)))</f>
        <v>0</v>
      </c>
      <c r="Q296" s="111">
        <f ca="1">IF($C$2&amp;$D$2="当月MW","-",SUMIFS(INDIRECT($B$2&amp;$C$2&amp;$D$2),INDIRECT(Q$5),Q$6,サマリ_メンバ!$R$7:$R$446,$E296,サマリ_メンバ!$O$7:$O$446,IF(ISBLANK($F296),"*",$F296)))</f>
        <v>0</v>
      </c>
      <c r="R296" s="111">
        <f ca="1">IF($C$2&amp;$D$2="当月MW","-",SUMIFS(INDIRECT($B$2&amp;$C$2&amp;$D$2),INDIRECT(R$5),R$6,サマリ_メンバ!$R$7:$R$446,$E296,サマリ_メンバ!$O$7:$O$446,IF(ISBLANK($F296),"*",$F296)))</f>
        <v>0</v>
      </c>
      <c r="S296" s="111">
        <f ca="1">IF($C$2&amp;$D$2="当月MW","-",SUMIFS(INDIRECT($B$2&amp;$C$2&amp;$D$2),INDIRECT(S$5),S$6,サマリ_メンバ!$R$7:$R$446,$E296,サマリ_メンバ!$O$7:$O$446,IF(ISBLANK($F296),"*",$F296)))</f>
        <v>0</v>
      </c>
      <c r="T296" s="111">
        <f ca="1">IF($C$2&amp;$D$2="当月MW","-",SUMIFS(INDIRECT($B$2&amp;$C$2&amp;$D$2),INDIRECT(T$5),T$6,サマリ_メンバ!$R$7:$R$446,$E296,サマリ_メンバ!$O$7:$O$446,IF(ISBLANK($F296),"*",$F296)))</f>
        <v>0</v>
      </c>
      <c r="U296" s="111">
        <f ca="1">IF($C$2&amp;$D$2="当月MW","-",SUMIFS(INDIRECT($B$2&amp;$C$2&amp;$D$2),INDIRECT(U$5),U$6,サマリ_メンバ!$R$7:$R$446,$E296,サマリ_メンバ!$O$7:$O$446,IF(ISBLANK($F296),"*",$F296)))</f>
        <v>0</v>
      </c>
      <c r="V296" s="111">
        <f ca="1">IF($C$2&amp;$D$2="当月MW","-",SUMIFS(INDIRECT($B$2&amp;$C$2&amp;$D$2),INDIRECT(V$5),V$6,サマリ_メンバ!$R$7:$R$446,$E296,サマリ_メンバ!$O$7:$O$446,IF(ISBLANK($F296),"*",$F296)))</f>
        <v>0</v>
      </c>
      <c r="W296" s="111">
        <f ca="1">IF($C$2&amp;$D$2="当月MW","-",SUMIFS(INDIRECT($B$2&amp;$C$2&amp;$D$2),INDIRECT(W$5),W$6,サマリ_メンバ!$R$7:$R$446,$E296,サマリ_メンバ!$O$7:$O$446,IF(ISBLANK($F296),"*",$F296)))</f>
        <v>0</v>
      </c>
      <c r="X296" s="111">
        <f ca="1">IF($C$2&amp;$D$2="当月MW","-",SUMIFS(INDIRECT($B$2&amp;$C$2&amp;$D$2),INDIRECT(X$5),X$6,サマリ_メンバ!$R$7:$R$446,$E296,サマリ_メンバ!$O$7:$O$446,IF(ISBLANK($F296),"*",$F296)))</f>
        <v>0</v>
      </c>
      <c r="Y296" s="111">
        <f ca="1">IF($C$2&amp;$D$2="当月MW","-",SUMIFS(INDIRECT($B$2&amp;$C$2&amp;$D$2),INDIRECT(Y$5),Y$6,サマリ_メンバ!$R$7:$R$446,$E296,サマリ_メンバ!$O$7:$O$446,IF(ISBLANK($F296),"*",$F296)))</f>
        <v>0</v>
      </c>
      <c r="Z296" s="111">
        <f ca="1">IF($C$2&amp;$D$2="当月MW","-",SUMIFS(INDIRECT($B$2&amp;$C$2&amp;$D$2),INDIRECT(Z$5),Z$6,サマリ_メンバ!$R$7:$R$446,$E296,サマリ_メンバ!$O$7:$O$446,IF(ISBLANK($F296),"*",$F296)))</f>
        <v>0</v>
      </c>
      <c r="AA296" s="111">
        <f ca="1">IF($C$2&amp;$D$2="当月MW","-",SUMIFS(INDIRECT($B$2&amp;$C$2&amp;$D$2),INDIRECT(AA$5),AA$6,サマリ_メンバ!$R$7:$R$446,$E296,サマリ_メンバ!$O$7:$O$446,IF(ISBLANK($F296),"*",$F296)))</f>
        <v>0</v>
      </c>
      <c r="AB296" s="116"/>
    </row>
    <row r="297" spans="1:28" outlineLevel="1">
      <c r="E297" s="131" t="s">
        <v>286</v>
      </c>
      <c r="F297" s="131"/>
      <c r="G297" s="132" t="s">
        <v>296</v>
      </c>
      <c r="H297" s="136">
        <f t="shared" ca="1" si="31"/>
        <v>0</v>
      </c>
      <c r="I297" s="116"/>
      <c r="J297" s="111">
        <f ca="1">IF($C$2&amp;$D$2="当月MW","-",SUMIFS(INDIRECT($B$2&amp;$C$2&amp;$D$2),INDIRECT(J$5),J$6,サマリ_メンバ!$R$7:$R$446,$E297,サマリ_メンバ!$O$7:$O$446,IF(ISBLANK($F297),"*",$F297)))</f>
        <v>0</v>
      </c>
      <c r="K297" s="111">
        <f ca="1">IF($C$2&amp;$D$2="当月MW","-",SUMIFS(INDIRECT($B$2&amp;$C$2&amp;$D$2),INDIRECT(K$5),K$6,サマリ_メンバ!$R$7:$R$446,$E297,サマリ_メンバ!$O$7:$O$446,IF(ISBLANK($F297),"*",$F297)))</f>
        <v>0</v>
      </c>
      <c r="L297" s="111">
        <f ca="1">IF($C$2&amp;$D$2="当月MW","-",SUMIFS(INDIRECT($B$2&amp;$C$2&amp;$D$2),INDIRECT(L$5),L$6,サマリ_メンバ!$R$7:$R$446,$E297,サマリ_メンバ!$O$7:$O$446,IF(ISBLANK($F297),"*",$F297)))</f>
        <v>0</v>
      </c>
      <c r="M297" s="111">
        <f ca="1">IF($C$2&amp;$D$2="当月MW","-",SUMIFS(INDIRECT($B$2&amp;$C$2&amp;$D$2),INDIRECT(M$5),M$6,サマリ_メンバ!$R$7:$R$446,$E297,サマリ_メンバ!$O$7:$O$446,IF(ISBLANK($F297),"*",$F297)))</f>
        <v>0</v>
      </c>
      <c r="N297" s="116"/>
      <c r="O297" s="111">
        <f ca="1">IF($C$2&amp;$D$2="当月MW","-",SUMIFS(INDIRECT($B$2&amp;$C$2&amp;$D$2),INDIRECT(O$5),O$6,サマリ_メンバ!$R$7:$R$446,$E297,サマリ_メンバ!$O$7:$O$446,IF(ISBLANK($F297),"*",$F297)))</f>
        <v>0</v>
      </c>
      <c r="P297" s="111">
        <f ca="1">IF($C$2&amp;$D$2="当月MW","-",SUMIFS(INDIRECT($B$2&amp;$C$2&amp;$D$2),INDIRECT(P$5),P$6,サマリ_メンバ!$R$7:$R$446,$E297,サマリ_メンバ!$O$7:$O$446,IF(ISBLANK($F297),"*",$F297)))</f>
        <v>0</v>
      </c>
      <c r="Q297" s="111">
        <f ca="1">IF($C$2&amp;$D$2="当月MW","-",SUMIFS(INDIRECT($B$2&amp;$C$2&amp;$D$2),INDIRECT(Q$5),Q$6,サマリ_メンバ!$R$7:$R$446,$E297,サマリ_メンバ!$O$7:$O$446,IF(ISBLANK($F297),"*",$F297)))</f>
        <v>0</v>
      </c>
      <c r="R297" s="111">
        <f ca="1">IF($C$2&amp;$D$2="当月MW","-",SUMIFS(INDIRECT($B$2&amp;$C$2&amp;$D$2),INDIRECT(R$5),R$6,サマリ_メンバ!$R$7:$R$446,$E297,サマリ_メンバ!$O$7:$O$446,IF(ISBLANK($F297),"*",$F297)))</f>
        <v>0</v>
      </c>
      <c r="S297" s="111">
        <f ca="1">IF($C$2&amp;$D$2="当月MW","-",SUMIFS(INDIRECT($B$2&amp;$C$2&amp;$D$2),INDIRECT(S$5),S$6,サマリ_メンバ!$R$7:$R$446,$E297,サマリ_メンバ!$O$7:$O$446,IF(ISBLANK($F297),"*",$F297)))</f>
        <v>0</v>
      </c>
      <c r="T297" s="111">
        <f ca="1">IF($C$2&amp;$D$2="当月MW","-",SUMIFS(INDIRECT($B$2&amp;$C$2&amp;$D$2),INDIRECT(T$5),T$6,サマリ_メンバ!$R$7:$R$446,$E297,サマリ_メンバ!$O$7:$O$446,IF(ISBLANK($F297),"*",$F297)))</f>
        <v>0</v>
      </c>
      <c r="U297" s="111">
        <f ca="1">IF($C$2&amp;$D$2="当月MW","-",SUMIFS(INDIRECT($B$2&amp;$C$2&amp;$D$2),INDIRECT(U$5),U$6,サマリ_メンバ!$R$7:$R$446,$E297,サマリ_メンバ!$O$7:$O$446,IF(ISBLANK($F297),"*",$F297)))</f>
        <v>0</v>
      </c>
      <c r="V297" s="111">
        <f ca="1">IF($C$2&amp;$D$2="当月MW","-",SUMIFS(INDIRECT($B$2&amp;$C$2&amp;$D$2),INDIRECT(V$5),V$6,サマリ_メンバ!$R$7:$R$446,$E297,サマリ_メンバ!$O$7:$O$446,IF(ISBLANK($F297),"*",$F297)))</f>
        <v>0</v>
      </c>
      <c r="W297" s="111">
        <f ca="1">IF($C$2&amp;$D$2="当月MW","-",SUMIFS(INDIRECT($B$2&amp;$C$2&amp;$D$2),INDIRECT(W$5),W$6,サマリ_メンバ!$R$7:$R$446,$E297,サマリ_メンバ!$O$7:$O$446,IF(ISBLANK($F297),"*",$F297)))</f>
        <v>0</v>
      </c>
      <c r="X297" s="111">
        <f ca="1">IF($C$2&amp;$D$2="当月MW","-",SUMIFS(INDIRECT($B$2&amp;$C$2&amp;$D$2),INDIRECT(X$5),X$6,サマリ_メンバ!$R$7:$R$446,$E297,サマリ_メンバ!$O$7:$O$446,IF(ISBLANK($F297),"*",$F297)))</f>
        <v>0</v>
      </c>
      <c r="Y297" s="111">
        <f ca="1">IF($C$2&amp;$D$2="当月MW","-",SUMIFS(INDIRECT($B$2&amp;$C$2&amp;$D$2),INDIRECT(Y$5),Y$6,サマリ_メンバ!$R$7:$R$446,$E297,サマリ_メンバ!$O$7:$O$446,IF(ISBLANK($F297),"*",$F297)))</f>
        <v>0</v>
      </c>
      <c r="Z297" s="111">
        <f ca="1">IF($C$2&amp;$D$2="当月MW","-",SUMIFS(INDIRECT($B$2&amp;$C$2&amp;$D$2),INDIRECT(Z$5),Z$6,サマリ_メンバ!$R$7:$R$446,$E297,サマリ_メンバ!$O$7:$O$446,IF(ISBLANK($F297),"*",$F297)))</f>
        <v>0</v>
      </c>
      <c r="AA297" s="111">
        <f ca="1">IF($C$2&amp;$D$2="当月MW","-",SUMIFS(INDIRECT($B$2&amp;$C$2&amp;$D$2),INDIRECT(AA$5),AA$6,サマリ_メンバ!$R$7:$R$446,$E297,サマリ_メンバ!$O$7:$O$446,IF(ISBLANK($F297),"*",$F297)))</f>
        <v>0</v>
      </c>
      <c r="AB297" s="116"/>
    </row>
    <row r="298" spans="1:28" outlineLevel="1">
      <c r="E298" s="131" t="s">
        <v>287</v>
      </c>
      <c r="F298" s="131"/>
      <c r="G298" s="132" t="s">
        <v>296</v>
      </c>
      <c r="H298" s="136">
        <f t="shared" ca="1" si="31"/>
        <v>0</v>
      </c>
      <c r="I298" s="116"/>
      <c r="J298" s="111">
        <f ca="1">IF($C$2&amp;$D$2="当月MW","-",SUMIFS(INDIRECT($B$2&amp;$C$2&amp;$D$2),INDIRECT(J$5),J$6,サマリ_メンバ!$R$7:$R$446,$E298,サマリ_メンバ!$O$7:$O$446,IF(ISBLANK($F298),"*",$F298)))</f>
        <v>0</v>
      </c>
      <c r="K298" s="111">
        <f ca="1">IF($C$2&amp;$D$2="当月MW","-",SUMIFS(INDIRECT($B$2&amp;$C$2&amp;$D$2),INDIRECT(K$5),K$6,サマリ_メンバ!$R$7:$R$446,$E298,サマリ_メンバ!$O$7:$O$446,IF(ISBLANK($F298),"*",$F298)))</f>
        <v>0</v>
      </c>
      <c r="L298" s="111">
        <f ca="1">IF($C$2&amp;$D$2="当月MW","-",SUMIFS(INDIRECT($B$2&amp;$C$2&amp;$D$2),INDIRECT(L$5),L$6,サマリ_メンバ!$R$7:$R$446,$E298,サマリ_メンバ!$O$7:$O$446,IF(ISBLANK($F298),"*",$F298)))</f>
        <v>0</v>
      </c>
      <c r="M298" s="111">
        <f ca="1">IF($C$2&amp;$D$2="当月MW","-",SUMIFS(INDIRECT($B$2&amp;$C$2&amp;$D$2),INDIRECT(M$5),M$6,サマリ_メンバ!$R$7:$R$446,$E298,サマリ_メンバ!$O$7:$O$446,IF(ISBLANK($F298),"*",$F298)))</f>
        <v>0</v>
      </c>
      <c r="N298" s="116"/>
      <c r="O298" s="111">
        <f ca="1">IF($C$2&amp;$D$2="当月MW","-",SUMIFS(INDIRECT($B$2&amp;$C$2&amp;$D$2),INDIRECT(O$5),O$6,サマリ_メンバ!$R$7:$R$446,$E298,サマリ_メンバ!$O$7:$O$446,IF(ISBLANK($F298),"*",$F298)))</f>
        <v>0</v>
      </c>
      <c r="P298" s="111">
        <f ca="1">IF($C$2&amp;$D$2="当月MW","-",SUMIFS(INDIRECT($B$2&amp;$C$2&amp;$D$2),INDIRECT(P$5),P$6,サマリ_メンバ!$R$7:$R$446,$E298,サマリ_メンバ!$O$7:$O$446,IF(ISBLANK($F298),"*",$F298)))</f>
        <v>0</v>
      </c>
      <c r="Q298" s="111">
        <f ca="1">IF($C$2&amp;$D$2="当月MW","-",SUMIFS(INDIRECT($B$2&amp;$C$2&amp;$D$2),INDIRECT(Q$5),Q$6,サマリ_メンバ!$R$7:$R$446,$E298,サマリ_メンバ!$O$7:$O$446,IF(ISBLANK($F298),"*",$F298)))</f>
        <v>0</v>
      </c>
      <c r="R298" s="111">
        <f ca="1">IF($C$2&amp;$D$2="当月MW","-",SUMIFS(INDIRECT($B$2&amp;$C$2&amp;$D$2),INDIRECT(R$5),R$6,サマリ_メンバ!$R$7:$R$446,$E298,サマリ_メンバ!$O$7:$O$446,IF(ISBLANK($F298),"*",$F298)))</f>
        <v>0</v>
      </c>
      <c r="S298" s="111">
        <f ca="1">IF($C$2&amp;$D$2="当月MW","-",SUMIFS(INDIRECT($B$2&amp;$C$2&amp;$D$2),INDIRECT(S$5),S$6,サマリ_メンバ!$R$7:$R$446,$E298,サマリ_メンバ!$O$7:$O$446,IF(ISBLANK($F298),"*",$F298)))</f>
        <v>0</v>
      </c>
      <c r="T298" s="111">
        <f ca="1">IF($C$2&amp;$D$2="当月MW","-",SUMIFS(INDIRECT($B$2&amp;$C$2&amp;$D$2),INDIRECT(T$5),T$6,サマリ_メンバ!$R$7:$R$446,$E298,サマリ_メンバ!$O$7:$O$446,IF(ISBLANK($F298),"*",$F298)))</f>
        <v>0</v>
      </c>
      <c r="U298" s="111">
        <f ca="1">IF($C$2&amp;$D$2="当月MW","-",SUMIFS(INDIRECT($B$2&amp;$C$2&amp;$D$2),INDIRECT(U$5),U$6,サマリ_メンバ!$R$7:$R$446,$E298,サマリ_メンバ!$O$7:$O$446,IF(ISBLANK($F298),"*",$F298)))</f>
        <v>0</v>
      </c>
      <c r="V298" s="111">
        <f ca="1">IF($C$2&amp;$D$2="当月MW","-",SUMIFS(INDIRECT($B$2&amp;$C$2&amp;$D$2),INDIRECT(V$5),V$6,サマリ_メンバ!$R$7:$R$446,$E298,サマリ_メンバ!$O$7:$O$446,IF(ISBLANK($F298),"*",$F298)))</f>
        <v>0</v>
      </c>
      <c r="W298" s="111">
        <f ca="1">IF($C$2&amp;$D$2="当月MW","-",SUMIFS(INDIRECT($B$2&amp;$C$2&amp;$D$2),INDIRECT(W$5),W$6,サマリ_メンバ!$R$7:$R$446,$E298,サマリ_メンバ!$O$7:$O$446,IF(ISBLANK($F298),"*",$F298)))</f>
        <v>0</v>
      </c>
      <c r="X298" s="111">
        <f ca="1">IF($C$2&amp;$D$2="当月MW","-",SUMIFS(INDIRECT($B$2&amp;$C$2&amp;$D$2),INDIRECT(X$5),X$6,サマリ_メンバ!$R$7:$R$446,$E298,サマリ_メンバ!$O$7:$O$446,IF(ISBLANK($F298),"*",$F298)))</f>
        <v>0</v>
      </c>
      <c r="Y298" s="111">
        <f ca="1">IF($C$2&amp;$D$2="当月MW","-",SUMIFS(INDIRECT($B$2&amp;$C$2&amp;$D$2),INDIRECT(Y$5),Y$6,サマリ_メンバ!$R$7:$R$446,$E298,サマリ_メンバ!$O$7:$O$446,IF(ISBLANK($F298),"*",$F298)))</f>
        <v>0</v>
      </c>
      <c r="Z298" s="111">
        <f ca="1">IF($C$2&amp;$D$2="当月MW","-",SUMIFS(INDIRECT($B$2&amp;$C$2&amp;$D$2),INDIRECT(Z$5),Z$6,サマリ_メンバ!$R$7:$R$446,$E298,サマリ_メンバ!$O$7:$O$446,IF(ISBLANK($F298),"*",$F298)))</f>
        <v>0</v>
      </c>
      <c r="AA298" s="111">
        <f ca="1">IF($C$2&amp;$D$2="当月MW","-",SUMIFS(INDIRECT($B$2&amp;$C$2&amp;$D$2),INDIRECT(AA$5),AA$6,サマリ_メンバ!$R$7:$R$446,$E298,サマリ_メンバ!$O$7:$O$446,IF(ISBLANK($F298),"*",$F298)))</f>
        <v>0</v>
      </c>
      <c r="AB298" s="116"/>
    </row>
    <row r="299" spans="1:28" outlineLevel="1">
      <c r="E299" s="131" t="s">
        <v>288</v>
      </c>
      <c r="F299" s="131"/>
      <c r="G299" s="132" t="s">
        <v>296</v>
      </c>
      <c r="H299" s="136">
        <f t="shared" ca="1" si="31"/>
        <v>0</v>
      </c>
      <c r="I299" s="116"/>
      <c r="J299" s="111">
        <f ca="1">IF($C$2&amp;$D$2="当月MW","-",SUMIFS(INDIRECT($B$2&amp;$C$2&amp;$D$2),INDIRECT(J$5),J$6,サマリ_メンバ!$R$7:$R$446,$E299,サマリ_メンバ!$O$7:$O$446,IF(ISBLANK($F299),"*",$F299)))</f>
        <v>0</v>
      </c>
      <c r="K299" s="111">
        <f ca="1">IF($C$2&amp;$D$2="当月MW","-",SUMIFS(INDIRECT($B$2&amp;$C$2&amp;$D$2),INDIRECT(K$5),K$6,サマリ_メンバ!$R$7:$R$446,$E299,サマリ_メンバ!$O$7:$O$446,IF(ISBLANK($F299),"*",$F299)))</f>
        <v>0</v>
      </c>
      <c r="L299" s="111">
        <f ca="1">IF($C$2&amp;$D$2="当月MW","-",SUMIFS(INDIRECT($B$2&amp;$C$2&amp;$D$2),INDIRECT(L$5),L$6,サマリ_メンバ!$R$7:$R$446,$E299,サマリ_メンバ!$O$7:$O$446,IF(ISBLANK($F299),"*",$F299)))</f>
        <v>0</v>
      </c>
      <c r="M299" s="111">
        <f ca="1">IF($C$2&amp;$D$2="当月MW","-",SUMIFS(INDIRECT($B$2&amp;$C$2&amp;$D$2),INDIRECT(M$5),M$6,サマリ_メンバ!$R$7:$R$446,$E299,サマリ_メンバ!$O$7:$O$446,IF(ISBLANK($F299),"*",$F299)))</f>
        <v>0</v>
      </c>
      <c r="N299" s="116"/>
      <c r="O299" s="111">
        <f ca="1">IF($C$2&amp;$D$2="当月MW","-",SUMIFS(INDIRECT($B$2&amp;$C$2&amp;$D$2),INDIRECT(O$5),O$6,サマリ_メンバ!$R$7:$R$446,$E299,サマリ_メンバ!$O$7:$O$446,IF(ISBLANK($F299),"*",$F299)))</f>
        <v>0</v>
      </c>
      <c r="P299" s="111">
        <f ca="1">IF($C$2&amp;$D$2="当月MW","-",SUMIFS(INDIRECT($B$2&amp;$C$2&amp;$D$2),INDIRECT(P$5),P$6,サマリ_メンバ!$R$7:$R$446,$E299,サマリ_メンバ!$O$7:$O$446,IF(ISBLANK($F299),"*",$F299)))</f>
        <v>0</v>
      </c>
      <c r="Q299" s="111">
        <f ca="1">IF($C$2&amp;$D$2="当月MW","-",SUMIFS(INDIRECT($B$2&amp;$C$2&amp;$D$2),INDIRECT(Q$5),Q$6,サマリ_メンバ!$R$7:$R$446,$E299,サマリ_メンバ!$O$7:$O$446,IF(ISBLANK($F299),"*",$F299)))</f>
        <v>0</v>
      </c>
      <c r="R299" s="111">
        <f ca="1">IF($C$2&amp;$D$2="当月MW","-",SUMIFS(INDIRECT($B$2&amp;$C$2&amp;$D$2),INDIRECT(R$5),R$6,サマリ_メンバ!$R$7:$R$446,$E299,サマリ_メンバ!$O$7:$O$446,IF(ISBLANK($F299),"*",$F299)))</f>
        <v>0</v>
      </c>
      <c r="S299" s="111">
        <f ca="1">IF($C$2&amp;$D$2="当月MW","-",SUMIFS(INDIRECT($B$2&amp;$C$2&amp;$D$2),INDIRECT(S$5),S$6,サマリ_メンバ!$R$7:$R$446,$E299,サマリ_メンバ!$O$7:$O$446,IF(ISBLANK($F299),"*",$F299)))</f>
        <v>0</v>
      </c>
      <c r="T299" s="111">
        <f ca="1">IF($C$2&amp;$D$2="当月MW","-",SUMIFS(INDIRECT($B$2&amp;$C$2&amp;$D$2),INDIRECT(T$5),T$6,サマリ_メンバ!$R$7:$R$446,$E299,サマリ_メンバ!$O$7:$O$446,IF(ISBLANK($F299),"*",$F299)))</f>
        <v>0</v>
      </c>
      <c r="U299" s="111">
        <f ca="1">IF($C$2&amp;$D$2="当月MW","-",SUMIFS(INDIRECT($B$2&amp;$C$2&amp;$D$2),INDIRECT(U$5),U$6,サマリ_メンバ!$R$7:$R$446,$E299,サマリ_メンバ!$O$7:$O$446,IF(ISBLANK($F299),"*",$F299)))</f>
        <v>0</v>
      </c>
      <c r="V299" s="111">
        <f ca="1">IF($C$2&amp;$D$2="当月MW","-",SUMIFS(INDIRECT($B$2&amp;$C$2&amp;$D$2),INDIRECT(V$5),V$6,サマリ_メンバ!$R$7:$R$446,$E299,サマリ_メンバ!$O$7:$O$446,IF(ISBLANK($F299),"*",$F299)))</f>
        <v>0</v>
      </c>
      <c r="W299" s="111">
        <f ca="1">IF($C$2&amp;$D$2="当月MW","-",SUMIFS(INDIRECT($B$2&amp;$C$2&amp;$D$2),INDIRECT(W$5),W$6,サマリ_メンバ!$R$7:$R$446,$E299,サマリ_メンバ!$O$7:$O$446,IF(ISBLANK($F299),"*",$F299)))</f>
        <v>0</v>
      </c>
      <c r="X299" s="111">
        <f ca="1">IF($C$2&amp;$D$2="当月MW","-",SUMIFS(INDIRECT($B$2&amp;$C$2&amp;$D$2),INDIRECT(X$5),X$6,サマリ_メンバ!$R$7:$R$446,$E299,サマリ_メンバ!$O$7:$O$446,IF(ISBLANK($F299),"*",$F299)))</f>
        <v>0</v>
      </c>
      <c r="Y299" s="111">
        <f ca="1">IF($C$2&amp;$D$2="当月MW","-",SUMIFS(INDIRECT($B$2&amp;$C$2&amp;$D$2),INDIRECT(Y$5),Y$6,サマリ_メンバ!$R$7:$R$446,$E299,サマリ_メンバ!$O$7:$O$446,IF(ISBLANK($F299),"*",$F299)))</f>
        <v>0</v>
      </c>
      <c r="Z299" s="111">
        <f ca="1">IF($C$2&amp;$D$2="当月MW","-",SUMIFS(INDIRECT($B$2&amp;$C$2&amp;$D$2),INDIRECT(Z$5),Z$6,サマリ_メンバ!$R$7:$R$446,$E299,サマリ_メンバ!$O$7:$O$446,IF(ISBLANK($F299),"*",$F299)))</f>
        <v>0</v>
      </c>
      <c r="AA299" s="111">
        <f ca="1">IF($C$2&amp;$D$2="当月MW","-",SUMIFS(INDIRECT($B$2&amp;$C$2&amp;$D$2),INDIRECT(AA$5),AA$6,サマリ_メンバ!$R$7:$R$446,$E299,サマリ_メンバ!$O$7:$O$446,IF(ISBLANK($F299),"*",$F299)))</f>
        <v>0</v>
      </c>
      <c r="AB299" s="116"/>
    </row>
    <row r="300" spans="1:28" outlineLevel="1">
      <c r="E300" s="131" t="s">
        <v>289</v>
      </c>
      <c r="F300" s="131"/>
      <c r="G300" s="132" t="s">
        <v>296</v>
      </c>
      <c r="H300" s="136">
        <f t="shared" ca="1" si="31"/>
        <v>0</v>
      </c>
      <c r="I300" s="116"/>
      <c r="J300" s="111">
        <f ca="1">IF($C$2&amp;$D$2="当月MW","-",SUMIFS(INDIRECT($B$2&amp;$C$2&amp;$D$2),INDIRECT(J$5),J$6,サマリ_メンバ!$R$7:$R$446,$E300,サマリ_メンバ!$O$7:$O$446,IF(ISBLANK($F300),"*",$F300)))</f>
        <v>0</v>
      </c>
      <c r="K300" s="111">
        <f ca="1">IF($C$2&amp;$D$2="当月MW","-",SUMIFS(INDIRECT($B$2&amp;$C$2&amp;$D$2),INDIRECT(K$5),K$6,サマリ_メンバ!$R$7:$R$446,$E300,サマリ_メンバ!$O$7:$O$446,IF(ISBLANK($F300),"*",$F300)))</f>
        <v>0</v>
      </c>
      <c r="L300" s="111">
        <f ca="1">IF($C$2&amp;$D$2="当月MW","-",SUMIFS(INDIRECT($B$2&amp;$C$2&amp;$D$2),INDIRECT(L$5),L$6,サマリ_メンバ!$R$7:$R$446,$E300,サマリ_メンバ!$O$7:$O$446,IF(ISBLANK($F300),"*",$F300)))</f>
        <v>0</v>
      </c>
      <c r="M300" s="111">
        <f ca="1">IF($C$2&amp;$D$2="当月MW","-",SUMIFS(INDIRECT($B$2&amp;$C$2&amp;$D$2),INDIRECT(M$5),M$6,サマリ_メンバ!$R$7:$R$446,$E300,サマリ_メンバ!$O$7:$O$446,IF(ISBLANK($F300),"*",$F300)))</f>
        <v>0</v>
      </c>
      <c r="N300" s="116"/>
      <c r="O300" s="111">
        <f ca="1">IF($C$2&amp;$D$2="当月MW","-",SUMIFS(INDIRECT($B$2&amp;$C$2&amp;$D$2),INDIRECT(O$5),O$6,サマリ_メンバ!$R$7:$R$446,$E300,サマリ_メンバ!$O$7:$O$446,IF(ISBLANK($F300),"*",$F300)))</f>
        <v>0</v>
      </c>
      <c r="P300" s="111">
        <f ca="1">IF($C$2&amp;$D$2="当月MW","-",SUMIFS(INDIRECT($B$2&amp;$C$2&amp;$D$2),INDIRECT(P$5),P$6,サマリ_メンバ!$R$7:$R$446,$E300,サマリ_メンバ!$O$7:$O$446,IF(ISBLANK($F300),"*",$F300)))</f>
        <v>0</v>
      </c>
      <c r="Q300" s="111">
        <f ca="1">IF($C$2&amp;$D$2="当月MW","-",SUMIFS(INDIRECT($B$2&amp;$C$2&amp;$D$2),INDIRECT(Q$5),Q$6,サマリ_メンバ!$R$7:$R$446,$E300,サマリ_メンバ!$O$7:$O$446,IF(ISBLANK($F300),"*",$F300)))</f>
        <v>0</v>
      </c>
      <c r="R300" s="111">
        <f ca="1">IF($C$2&amp;$D$2="当月MW","-",SUMIFS(INDIRECT($B$2&amp;$C$2&amp;$D$2),INDIRECT(R$5),R$6,サマリ_メンバ!$R$7:$R$446,$E300,サマリ_メンバ!$O$7:$O$446,IF(ISBLANK($F300),"*",$F300)))</f>
        <v>0</v>
      </c>
      <c r="S300" s="111">
        <f ca="1">IF($C$2&amp;$D$2="当月MW","-",SUMIFS(INDIRECT($B$2&amp;$C$2&amp;$D$2),INDIRECT(S$5),S$6,サマリ_メンバ!$R$7:$R$446,$E300,サマリ_メンバ!$O$7:$O$446,IF(ISBLANK($F300),"*",$F300)))</f>
        <v>0</v>
      </c>
      <c r="T300" s="111">
        <f ca="1">IF($C$2&amp;$D$2="当月MW","-",SUMIFS(INDIRECT($B$2&amp;$C$2&amp;$D$2),INDIRECT(T$5),T$6,サマリ_メンバ!$R$7:$R$446,$E300,サマリ_メンバ!$O$7:$O$446,IF(ISBLANK($F300),"*",$F300)))</f>
        <v>0</v>
      </c>
      <c r="U300" s="111">
        <f ca="1">IF($C$2&amp;$D$2="当月MW","-",SUMIFS(INDIRECT($B$2&amp;$C$2&amp;$D$2),INDIRECT(U$5),U$6,サマリ_メンバ!$R$7:$R$446,$E300,サマリ_メンバ!$O$7:$O$446,IF(ISBLANK($F300),"*",$F300)))</f>
        <v>0</v>
      </c>
      <c r="V300" s="111">
        <f ca="1">IF($C$2&amp;$D$2="当月MW","-",SUMIFS(INDIRECT($B$2&amp;$C$2&amp;$D$2),INDIRECT(V$5),V$6,サマリ_メンバ!$R$7:$R$446,$E300,サマリ_メンバ!$O$7:$O$446,IF(ISBLANK($F300),"*",$F300)))</f>
        <v>0</v>
      </c>
      <c r="W300" s="111">
        <f ca="1">IF($C$2&amp;$D$2="当月MW","-",SUMIFS(INDIRECT($B$2&amp;$C$2&amp;$D$2),INDIRECT(W$5),W$6,サマリ_メンバ!$R$7:$R$446,$E300,サマリ_メンバ!$O$7:$O$446,IF(ISBLANK($F300),"*",$F300)))</f>
        <v>0</v>
      </c>
      <c r="X300" s="111">
        <f ca="1">IF($C$2&amp;$D$2="当月MW","-",SUMIFS(INDIRECT($B$2&amp;$C$2&amp;$D$2),INDIRECT(X$5),X$6,サマリ_メンバ!$R$7:$R$446,$E300,サマリ_メンバ!$O$7:$O$446,IF(ISBLANK($F300),"*",$F300)))</f>
        <v>0</v>
      </c>
      <c r="Y300" s="111">
        <f ca="1">IF($C$2&amp;$D$2="当月MW","-",SUMIFS(INDIRECT($B$2&amp;$C$2&amp;$D$2),INDIRECT(Y$5),Y$6,サマリ_メンバ!$R$7:$R$446,$E300,サマリ_メンバ!$O$7:$O$446,IF(ISBLANK($F300),"*",$F300)))</f>
        <v>0</v>
      </c>
      <c r="Z300" s="111">
        <f ca="1">IF($C$2&amp;$D$2="当月MW","-",SUMIFS(INDIRECT($B$2&amp;$C$2&amp;$D$2),INDIRECT(Z$5),Z$6,サマリ_メンバ!$R$7:$R$446,$E300,サマリ_メンバ!$O$7:$O$446,IF(ISBLANK($F300),"*",$F300)))</f>
        <v>0</v>
      </c>
      <c r="AA300" s="111">
        <f ca="1">IF($C$2&amp;$D$2="当月MW","-",SUMIFS(INDIRECT($B$2&amp;$C$2&amp;$D$2),INDIRECT(AA$5),AA$6,サマリ_メンバ!$R$7:$R$446,$E300,サマリ_メンバ!$O$7:$O$446,IF(ISBLANK($F300),"*",$F300)))</f>
        <v>0</v>
      </c>
      <c r="AB300" s="163"/>
    </row>
    <row r="301" spans="1:28" outlineLevel="1">
      <c r="E301" s="131" t="s">
        <v>290</v>
      </c>
      <c r="F301" s="131"/>
      <c r="G301" s="132" t="s">
        <v>296</v>
      </c>
      <c r="H301" s="136">
        <f t="shared" ca="1" si="31"/>
        <v>0</v>
      </c>
      <c r="I301" s="116"/>
      <c r="J301" s="111">
        <f ca="1">IF($C$2&amp;$D$2="当月MW","-",SUMIFS(INDIRECT($B$2&amp;$C$2&amp;$D$2),INDIRECT(J$5),J$6,サマリ_メンバ!$R$7:$R$446,$E301,サマリ_メンバ!$O$7:$O$446,IF(ISBLANK($F301),"*",$F301)))</f>
        <v>0</v>
      </c>
      <c r="K301" s="111">
        <f ca="1">IF($C$2&amp;$D$2="当月MW","-",SUMIFS(INDIRECT($B$2&amp;$C$2&amp;$D$2),INDIRECT(K$5),K$6,サマリ_メンバ!$R$7:$R$446,$E301,サマリ_メンバ!$O$7:$O$446,IF(ISBLANK($F301),"*",$F301)))</f>
        <v>0</v>
      </c>
      <c r="L301" s="111">
        <f ca="1">IF($C$2&amp;$D$2="当月MW","-",SUMIFS(INDIRECT($B$2&amp;$C$2&amp;$D$2),INDIRECT(L$5),L$6,サマリ_メンバ!$R$7:$R$446,$E301,サマリ_メンバ!$O$7:$O$446,IF(ISBLANK($F301),"*",$F301)))</f>
        <v>0</v>
      </c>
      <c r="M301" s="111">
        <f ca="1">IF($C$2&amp;$D$2="当月MW","-",SUMIFS(INDIRECT($B$2&amp;$C$2&amp;$D$2),INDIRECT(M$5),M$6,サマリ_メンバ!$R$7:$R$446,$E301,サマリ_メンバ!$O$7:$O$446,IF(ISBLANK($F301),"*",$F301)))</f>
        <v>0</v>
      </c>
      <c r="N301" s="116"/>
      <c r="O301" s="111">
        <f ca="1">IF($C$2&amp;$D$2="当月MW","-",SUMIFS(INDIRECT($B$2&amp;$C$2&amp;$D$2),INDIRECT(O$5),O$6,サマリ_メンバ!$R$7:$R$446,$E301,サマリ_メンバ!$O$7:$O$446,IF(ISBLANK($F301),"*",$F301)))</f>
        <v>0</v>
      </c>
      <c r="P301" s="111">
        <f ca="1">IF($C$2&amp;$D$2="当月MW","-",SUMIFS(INDIRECT($B$2&amp;$C$2&amp;$D$2),INDIRECT(P$5),P$6,サマリ_メンバ!$R$7:$R$446,$E301,サマリ_メンバ!$O$7:$O$446,IF(ISBLANK($F301),"*",$F301)))</f>
        <v>0</v>
      </c>
      <c r="Q301" s="111">
        <f ca="1">IF($C$2&amp;$D$2="当月MW","-",SUMIFS(INDIRECT($B$2&amp;$C$2&amp;$D$2),INDIRECT(Q$5),Q$6,サマリ_メンバ!$R$7:$R$446,$E301,サマリ_メンバ!$O$7:$O$446,IF(ISBLANK($F301),"*",$F301)))</f>
        <v>0</v>
      </c>
      <c r="R301" s="111">
        <f ca="1">IF($C$2&amp;$D$2="当月MW","-",SUMIFS(INDIRECT($B$2&amp;$C$2&amp;$D$2),INDIRECT(R$5),R$6,サマリ_メンバ!$R$7:$R$446,$E301,サマリ_メンバ!$O$7:$O$446,IF(ISBLANK($F301),"*",$F301)))</f>
        <v>0</v>
      </c>
      <c r="S301" s="111">
        <f ca="1">IF($C$2&amp;$D$2="当月MW","-",SUMIFS(INDIRECT($B$2&amp;$C$2&amp;$D$2),INDIRECT(S$5),S$6,サマリ_メンバ!$R$7:$R$446,$E301,サマリ_メンバ!$O$7:$O$446,IF(ISBLANK($F301),"*",$F301)))</f>
        <v>0</v>
      </c>
      <c r="T301" s="111">
        <f ca="1">IF($C$2&amp;$D$2="当月MW","-",SUMIFS(INDIRECT($B$2&amp;$C$2&amp;$D$2),INDIRECT(T$5),T$6,サマリ_メンバ!$R$7:$R$446,$E301,サマリ_メンバ!$O$7:$O$446,IF(ISBLANK($F301),"*",$F301)))</f>
        <v>0</v>
      </c>
      <c r="U301" s="111">
        <f ca="1">IF($C$2&amp;$D$2="当月MW","-",SUMIFS(INDIRECT($B$2&amp;$C$2&amp;$D$2),INDIRECT(U$5),U$6,サマリ_メンバ!$R$7:$R$446,$E301,サマリ_メンバ!$O$7:$O$446,IF(ISBLANK($F301),"*",$F301)))</f>
        <v>0</v>
      </c>
      <c r="V301" s="111">
        <f ca="1">IF($C$2&amp;$D$2="当月MW","-",SUMIFS(INDIRECT($B$2&amp;$C$2&amp;$D$2),INDIRECT(V$5),V$6,サマリ_メンバ!$R$7:$R$446,$E301,サマリ_メンバ!$O$7:$O$446,IF(ISBLANK($F301),"*",$F301)))</f>
        <v>0</v>
      </c>
      <c r="W301" s="111">
        <f ca="1">IF($C$2&amp;$D$2="当月MW","-",SUMIFS(INDIRECT($B$2&amp;$C$2&amp;$D$2),INDIRECT(W$5),W$6,サマリ_メンバ!$R$7:$R$446,$E301,サマリ_メンバ!$O$7:$O$446,IF(ISBLANK($F301),"*",$F301)))</f>
        <v>0</v>
      </c>
      <c r="X301" s="111">
        <f ca="1">IF($C$2&amp;$D$2="当月MW","-",SUMIFS(INDIRECT($B$2&amp;$C$2&amp;$D$2),INDIRECT(X$5),X$6,サマリ_メンバ!$R$7:$R$446,$E301,サマリ_メンバ!$O$7:$O$446,IF(ISBLANK($F301),"*",$F301)))</f>
        <v>0</v>
      </c>
      <c r="Y301" s="111">
        <f ca="1">IF($C$2&amp;$D$2="当月MW","-",SUMIFS(INDIRECT($B$2&amp;$C$2&amp;$D$2),INDIRECT(Y$5),Y$6,サマリ_メンバ!$R$7:$R$446,$E301,サマリ_メンバ!$O$7:$O$446,IF(ISBLANK($F301),"*",$F301)))</f>
        <v>0</v>
      </c>
      <c r="Z301" s="111">
        <f ca="1">IF($C$2&amp;$D$2="当月MW","-",SUMIFS(INDIRECT($B$2&amp;$C$2&amp;$D$2),INDIRECT(Z$5),Z$6,サマリ_メンバ!$R$7:$R$446,$E301,サマリ_メンバ!$O$7:$O$446,IF(ISBLANK($F301),"*",$F301)))</f>
        <v>0</v>
      </c>
      <c r="AA301" s="111">
        <f ca="1">IF($C$2&amp;$D$2="当月MW","-",SUMIFS(INDIRECT($B$2&amp;$C$2&amp;$D$2),INDIRECT(AA$5),AA$6,サマリ_メンバ!$R$7:$R$446,$E301,サマリ_メンバ!$O$7:$O$446,IF(ISBLANK($F301),"*",$F301)))</f>
        <v>0</v>
      </c>
      <c r="AB301" s="116"/>
    </row>
    <row r="302" spans="1:28" outlineLevel="1">
      <c r="E302" s="131" t="s">
        <v>291</v>
      </c>
      <c r="F302" s="131"/>
      <c r="G302" s="132" t="s">
        <v>296</v>
      </c>
      <c r="H302" s="136">
        <f t="shared" ca="1" si="31"/>
        <v>0</v>
      </c>
      <c r="I302" s="116"/>
      <c r="J302" s="111">
        <f ca="1">IF($C$2&amp;$D$2="当月MW","-",SUMIFS(INDIRECT($B$2&amp;$C$2&amp;$D$2),INDIRECT(J$5),J$6,サマリ_メンバ!$R$7:$R$446,$E302,サマリ_メンバ!$O$7:$O$446,IF(ISBLANK($F302),"*",$F302)))</f>
        <v>0</v>
      </c>
      <c r="K302" s="111">
        <f ca="1">IF($C$2&amp;$D$2="当月MW","-",SUMIFS(INDIRECT($B$2&amp;$C$2&amp;$D$2),INDIRECT(K$5),K$6,サマリ_メンバ!$R$7:$R$446,$E302,サマリ_メンバ!$O$7:$O$446,IF(ISBLANK($F302),"*",$F302)))</f>
        <v>0</v>
      </c>
      <c r="L302" s="111">
        <f ca="1">IF($C$2&amp;$D$2="当月MW","-",SUMIFS(INDIRECT($B$2&amp;$C$2&amp;$D$2),INDIRECT(L$5),L$6,サマリ_メンバ!$R$7:$R$446,$E302,サマリ_メンバ!$O$7:$O$446,IF(ISBLANK($F302),"*",$F302)))</f>
        <v>0</v>
      </c>
      <c r="M302" s="111">
        <f ca="1">IF($C$2&amp;$D$2="当月MW","-",SUMIFS(INDIRECT($B$2&amp;$C$2&amp;$D$2),INDIRECT(M$5),M$6,サマリ_メンバ!$R$7:$R$446,$E302,サマリ_メンバ!$O$7:$O$446,IF(ISBLANK($F302),"*",$F302)))</f>
        <v>0</v>
      </c>
      <c r="N302" s="116"/>
      <c r="O302" s="111">
        <f ca="1">IF($C$2&amp;$D$2="当月MW","-",SUMIFS(INDIRECT($B$2&amp;$C$2&amp;$D$2),INDIRECT(O$5),O$6,サマリ_メンバ!$R$7:$R$446,$E302,サマリ_メンバ!$O$7:$O$446,IF(ISBLANK($F302),"*",$F302)))</f>
        <v>0</v>
      </c>
      <c r="P302" s="111">
        <f ca="1">IF($C$2&amp;$D$2="当月MW","-",SUMIFS(INDIRECT($B$2&amp;$C$2&amp;$D$2),INDIRECT(P$5),P$6,サマリ_メンバ!$R$7:$R$446,$E302,サマリ_メンバ!$O$7:$O$446,IF(ISBLANK($F302),"*",$F302)))</f>
        <v>0</v>
      </c>
      <c r="Q302" s="111">
        <f ca="1">IF($C$2&amp;$D$2="当月MW","-",SUMIFS(INDIRECT($B$2&amp;$C$2&amp;$D$2),INDIRECT(Q$5),Q$6,サマリ_メンバ!$R$7:$R$446,$E302,サマリ_メンバ!$O$7:$O$446,IF(ISBLANK($F302),"*",$F302)))</f>
        <v>0</v>
      </c>
      <c r="R302" s="111">
        <f ca="1">IF($C$2&amp;$D$2="当月MW","-",SUMIFS(INDIRECT($B$2&amp;$C$2&amp;$D$2),INDIRECT(R$5),R$6,サマリ_メンバ!$R$7:$R$446,$E302,サマリ_メンバ!$O$7:$O$446,IF(ISBLANK($F302),"*",$F302)))</f>
        <v>0</v>
      </c>
      <c r="S302" s="111">
        <f ca="1">IF($C$2&amp;$D$2="当月MW","-",SUMIFS(INDIRECT($B$2&amp;$C$2&amp;$D$2),INDIRECT(S$5),S$6,サマリ_メンバ!$R$7:$R$446,$E302,サマリ_メンバ!$O$7:$O$446,IF(ISBLANK($F302),"*",$F302)))</f>
        <v>0</v>
      </c>
      <c r="T302" s="111">
        <f ca="1">IF($C$2&amp;$D$2="当月MW","-",SUMIFS(INDIRECT($B$2&amp;$C$2&amp;$D$2),INDIRECT(T$5),T$6,サマリ_メンバ!$R$7:$R$446,$E302,サマリ_メンバ!$O$7:$O$446,IF(ISBLANK($F302),"*",$F302)))</f>
        <v>0</v>
      </c>
      <c r="U302" s="111">
        <f ca="1">IF($C$2&amp;$D$2="当月MW","-",SUMIFS(INDIRECT($B$2&amp;$C$2&amp;$D$2),INDIRECT(U$5),U$6,サマリ_メンバ!$R$7:$R$446,$E302,サマリ_メンバ!$O$7:$O$446,IF(ISBLANK($F302),"*",$F302)))</f>
        <v>0</v>
      </c>
      <c r="V302" s="111">
        <f ca="1">IF($C$2&amp;$D$2="当月MW","-",SUMIFS(INDIRECT($B$2&amp;$C$2&amp;$D$2),INDIRECT(V$5),V$6,サマリ_メンバ!$R$7:$R$446,$E302,サマリ_メンバ!$O$7:$O$446,IF(ISBLANK($F302),"*",$F302)))</f>
        <v>0</v>
      </c>
      <c r="W302" s="111">
        <f ca="1">IF($C$2&amp;$D$2="当月MW","-",SUMIFS(INDIRECT($B$2&amp;$C$2&amp;$D$2),INDIRECT(W$5),W$6,サマリ_メンバ!$R$7:$R$446,$E302,サマリ_メンバ!$O$7:$O$446,IF(ISBLANK($F302),"*",$F302)))</f>
        <v>0</v>
      </c>
      <c r="X302" s="111">
        <f ca="1">IF($C$2&amp;$D$2="当月MW","-",SUMIFS(INDIRECT($B$2&amp;$C$2&amp;$D$2),INDIRECT(X$5),X$6,サマリ_メンバ!$R$7:$R$446,$E302,サマリ_メンバ!$O$7:$O$446,IF(ISBLANK($F302),"*",$F302)))</f>
        <v>0</v>
      </c>
      <c r="Y302" s="111">
        <f ca="1">IF($C$2&amp;$D$2="当月MW","-",SUMIFS(INDIRECT($B$2&amp;$C$2&amp;$D$2),INDIRECT(Y$5),Y$6,サマリ_メンバ!$R$7:$R$446,$E302,サマリ_メンバ!$O$7:$O$446,IF(ISBLANK($F302),"*",$F302)))</f>
        <v>0</v>
      </c>
      <c r="Z302" s="111">
        <f ca="1">IF($C$2&amp;$D$2="当月MW","-",SUMIFS(INDIRECT($B$2&amp;$C$2&amp;$D$2),INDIRECT(Z$5),Z$6,サマリ_メンバ!$R$7:$R$446,$E302,サマリ_メンバ!$O$7:$O$446,IF(ISBLANK($F302),"*",$F302)))</f>
        <v>0</v>
      </c>
      <c r="AA302" s="111">
        <f ca="1">IF($C$2&amp;$D$2="当月MW","-",SUMIFS(INDIRECT($B$2&amp;$C$2&amp;$D$2),INDIRECT(AA$5),AA$6,サマリ_メンバ!$R$7:$R$446,$E302,サマリ_メンバ!$O$7:$O$446,IF(ISBLANK($F302),"*",$F302)))</f>
        <v>0</v>
      </c>
      <c r="AB302" s="116"/>
    </row>
    <row r="303" spans="1:28" outlineLevel="1">
      <c r="E303" s="22"/>
      <c r="F303" s="131"/>
      <c r="G303" s="69"/>
      <c r="H303" s="136">
        <f t="shared" ca="1" si="31"/>
        <v>0</v>
      </c>
      <c r="I303" s="116"/>
      <c r="J303" s="111">
        <f ca="1">IF($C$2&amp;$D$2="当月MW","-",SUMIFS(INDIRECT($B$2&amp;$C$2&amp;$D$2),INDIRECT(J$5),J$6,サマリ_メンバ!$R$7:$R$446,$E303,サマリ_メンバ!$O$7:$O$446,IF(ISBLANK($F303),"*",$F303)))</f>
        <v>0</v>
      </c>
      <c r="K303" s="111">
        <f ca="1">IF($C$2&amp;$D$2="当月MW","-",SUMIFS(INDIRECT($B$2&amp;$C$2&amp;$D$2),INDIRECT(K$5),K$6,サマリ_メンバ!$R$7:$R$446,$E303,サマリ_メンバ!$O$7:$O$446,IF(ISBLANK($F303),"*",$F303)))</f>
        <v>0</v>
      </c>
      <c r="L303" s="111">
        <f ca="1">IF($C$2&amp;$D$2="当月MW","-",SUMIFS(INDIRECT($B$2&amp;$C$2&amp;$D$2),INDIRECT(L$5),L$6,サマリ_メンバ!$R$7:$R$446,$E303,サマリ_メンバ!$O$7:$O$446,IF(ISBLANK($F303),"*",$F303)))</f>
        <v>0</v>
      </c>
      <c r="M303" s="111">
        <f ca="1">IF($C$2&amp;$D$2="当月MW","-",SUMIFS(INDIRECT($B$2&amp;$C$2&amp;$D$2),INDIRECT(M$5),M$6,サマリ_メンバ!$R$7:$R$446,$E303,サマリ_メンバ!$O$7:$O$446,IF(ISBLANK($F303),"*",$F303)))</f>
        <v>0</v>
      </c>
      <c r="N303" s="116"/>
      <c r="O303" s="111">
        <f ca="1">IF($C$2&amp;$D$2="当月MW","-",SUMIFS(INDIRECT($B$2&amp;$C$2&amp;$D$2),INDIRECT(O$5),O$6,サマリ_メンバ!$R$7:$R$446,$E303,サマリ_メンバ!$O$7:$O$446,IF(ISBLANK($F303),"*",$F303)))</f>
        <v>0</v>
      </c>
      <c r="P303" s="111">
        <f ca="1">IF($C$2&amp;$D$2="当月MW","-",SUMIFS(INDIRECT($B$2&amp;$C$2&amp;$D$2),INDIRECT(P$5),P$6,サマリ_メンバ!$R$7:$R$446,$E303,サマリ_メンバ!$O$7:$O$446,IF(ISBLANK($F303),"*",$F303)))</f>
        <v>0</v>
      </c>
      <c r="Q303" s="111">
        <f ca="1">IF($C$2&amp;$D$2="当月MW","-",SUMIFS(INDIRECT($B$2&amp;$C$2&amp;$D$2),INDIRECT(Q$5),Q$6,サマリ_メンバ!$R$7:$R$446,$E303,サマリ_メンバ!$O$7:$O$446,IF(ISBLANK($F303),"*",$F303)))</f>
        <v>0</v>
      </c>
      <c r="R303" s="111">
        <f ca="1">IF($C$2&amp;$D$2="当月MW","-",SUMIFS(INDIRECT($B$2&amp;$C$2&amp;$D$2),INDIRECT(R$5),R$6,サマリ_メンバ!$R$7:$R$446,$E303,サマリ_メンバ!$O$7:$O$446,IF(ISBLANK($F303),"*",$F303)))</f>
        <v>0</v>
      </c>
      <c r="S303" s="111">
        <f ca="1">IF($C$2&amp;$D$2="当月MW","-",SUMIFS(INDIRECT($B$2&amp;$C$2&amp;$D$2),INDIRECT(S$5),S$6,サマリ_メンバ!$R$7:$R$446,$E303,サマリ_メンバ!$O$7:$O$446,IF(ISBLANK($F303),"*",$F303)))</f>
        <v>0</v>
      </c>
      <c r="T303" s="111">
        <f ca="1">IF($C$2&amp;$D$2="当月MW","-",SUMIFS(INDIRECT($B$2&amp;$C$2&amp;$D$2),INDIRECT(T$5),T$6,サマリ_メンバ!$R$7:$R$446,$E303,サマリ_メンバ!$O$7:$O$446,IF(ISBLANK($F303),"*",$F303)))</f>
        <v>0</v>
      </c>
      <c r="U303" s="111">
        <f ca="1">IF($C$2&amp;$D$2="当月MW","-",SUMIFS(INDIRECT($B$2&amp;$C$2&amp;$D$2),INDIRECT(U$5),U$6,サマリ_メンバ!$R$7:$R$446,$E303,サマリ_メンバ!$O$7:$O$446,IF(ISBLANK($F303),"*",$F303)))</f>
        <v>0</v>
      </c>
      <c r="V303" s="111">
        <f ca="1">IF($C$2&amp;$D$2="当月MW","-",SUMIFS(INDIRECT($B$2&amp;$C$2&amp;$D$2),INDIRECT(V$5),V$6,サマリ_メンバ!$R$7:$R$446,$E303,サマリ_メンバ!$O$7:$O$446,IF(ISBLANK($F303),"*",$F303)))</f>
        <v>0</v>
      </c>
      <c r="W303" s="111">
        <f ca="1">IF($C$2&amp;$D$2="当月MW","-",SUMIFS(INDIRECT($B$2&amp;$C$2&amp;$D$2),INDIRECT(W$5),W$6,サマリ_メンバ!$R$7:$R$446,$E303,サマリ_メンバ!$O$7:$O$446,IF(ISBLANK($F303),"*",$F303)))</f>
        <v>0</v>
      </c>
      <c r="X303" s="111">
        <f ca="1">IF($C$2&amp;$D$2="当月MW","-",SUMIFS(INDIRECT($B$2&amp;$C$2&amp;$D$2),INDIRECT(X$5),X$6,サマリ_メンバ!$R$7:$R$446,$E303,サマリ_メンバ!$O$7:$O$446,IF(ISBLANK($F303),"*",$F303)))</f>
        <v>0</v>
      </c>
      <c r="Y303" s="111">
        <f ca="1">IF($C$2&amp;$D$2="当月MW","-",SUMIFS(INDIRECT($B$2&amp;$C$2&amp;$D$2),INDIRECT(Y$5),Y$6,サマリ_メンバ!$R$7:$R$446,$E303,サマリ_メンバ!$O$7:$O$446,IF(ISBLANK($F303),"*",$F303)))</f>
        <v>0</v>
      </c>
      <c r="Z303" s="111">
        <f ca="1">IF($C$2&amp;$D$2="当月MW","-",SUMIFS(INDIRECT($B$2&amp;$C$2&amp;$D$2),INDIRECT(Z$5),Z$6,サマリ_メンバ!$R$7:$R$446,$E303,サマリ_メンバ!$O$7:$O$446,IF(ISBLANK($F303),"*",$F303)))</f>
        <v>0</v>
      </c>
      <c r="AA303" s="111">
        <f ca="1">IF($C$2&amp;$D$2="当月MW","-",SUMIFS(INDIRECT($B$2&amp;$C$2&amp;$D$2),INDIRECT(AA$5),AA$6,サマリ_メンバ!$R$7:$R$446,$E303,サマリ_メンバ!$O$7:$O$446,IF(ISBLANK($F303),"*",$F303)))</f>
        <v>0</v>
      </c>
      <c r="AB303" s="116"/>
    </row>
    <row r="304" spans="1:28">
      <c r="H304" s="112"/>
      <c r="I304" s="165"/>
      <c r="J304" s="114"/>
      <c r="K304" s="114"/>
      <c r="L304" s="114"/>
      <c r="M304" s="114"/>
      <c r="N304" s="166"/>
      <c r="O304" s="114"/>
      <c r="P304" s="114"/>
      <c r="Q304" s="114"/>
      <c r="R304" s="114"/>
      <c r="S304" s="114"/>
      <c r="T304" s="114"/>
      <c r="U304" s="114"/>
      <c r="V304" s="114"/>
      <c r="W304" s="114"/>
      <c r="X304" s="114"/>
      <c r="Y304" s="114"/>
      <c r="Z304" s="114"/>
      <c r="AA304" s="114"/>
      <c r="AB304" s="164"/>
    </row>
  </sheetData>
  <autoFilter ref="B7:AB39" xr:uid="{00000000-0009-0000-0000-000011000000}"/>
  <phoneticPr fontId="4"/>
  <conditionalFormatting sqref="AA72:AA79 AA112:AA119 AA155:AA163 AA200:AA208 AA7:AA13 H80:X111 H120:X154 H164:X199 H209:X304 H7:X71 Z14:AA71 Z209:AA304 Z164:AA199 Z120:AA154 Z80:AA111">
    <cfRule type="cellIs" dxfId="14" priority="126" operator="equal">
      <formula>$AC$304</formula>
    </cfRule>
  </conditionalFormatting>
  <conditionalFormatting sqref="H72:X79">
    <cfRule type="cellIs" dxfId="13" priority="23" operator="equal">
      <formula>$AC$304</formula>
    </cfRule>
  </conditionalFormatting>
  <conditionalFormatting sqref="H112:X119">
    <cfRule type="cellIs" dxfId="12" priority="21" operator="equal">
      <formula>$AC$304</formula>
    </cfRule>
  </conditionalFormatting>
  <conditionalFormatting sqref="H155:X163">
    <cfRule type="cellIs" dxfId="11" priority="19" operator="equal">
      <formula>$AC$304</formula>
    </cfRule>
  </conditionalFormatting>
  <conditionalFormatting sqref="H200:X208">
    <cfRule type="cellIs" dxfId="10" priority="17" operator="equal">
      <formula>$AC$304</formula>
    </cfRule>
  </conditionalFormatting>
  <conditionalFormatting sqref="Z7:Z13">
    <cfRule type="cellIs" dxfId="9" priority="15" operator="equal">
      <formula>$AC$304</formula>
    </cfRule>
  </conditionalFormatting>
  <conditionalFormatting sqref="Z72:Z79">
    <cfRule type="cellIs" dxfId="8" priority="13" operator="equal">
      <formula>$AC$304</formula>
    </cfRule>
  </conditionalFormatting>
  <conditionalFormatting sqref="Z112:Z119">
    <cfRule type="cellIs" dxfId="7" priority="11" operator="equal">
      <formula>$AC$304</formula>
    </cfRule>
  </conditionalFormatting>
  <conditionalFormatting sqref="Z155:Z163">
    <cfRule type="cellIs" dxfId="6" priority="9" operator="equal">
      <formula>$AC$304</formula>
    </cfRule>
  </conditionalFormatting>
  <conditionalFormatting sqref="Z200:Z208">
    <cfRule type="cellIs" dxfId="5" priority="7" operator="equal">
      <formula>$AC$304</formula>
    </cfRule>
  </conditionalFormatting>
  <conditionalFormatting sqref="Y80:Y111 Y120:Y154 Y164:Y199 Y209:Y304 Y7:Y71">
    <cfRule type="cellIs" dxfId="4" priority="5" operator="equal">
      <formula>$AC$304</formula>
    </cfRule>
  </conditionalFormatting>
  <conditionalFormatting sqref="Y72:Y79">
    <cfRule type="cellIs" dxfId="3" priority="4" operator="equal">
      <formula>$AC$304</formula>
    </cfRule>
  </conditionalFormatting>
  <conditionalFormatting sqref="Y112:Y119">
    <cfRule type="cellIs" dxfId="2" priority="3" operator="equal">
      <formula>$AC$304</formula>
    </cfRule>
  </conditionalFormatting>
  <conditionalFormatting sqref="Y155:Y163">
    <cfRule type="cellIs" dxfId="1" priority="2" operator="equal">
      <formula>$AC$304</formula>
    </cfRule>
  </conditionalFormatting>
  <conditionalFormatting sqref="Y200:Y208">
    <cfRule type="cellIs" dxfId="0" priority="1" operator="equal">
      <formula>$AC$304</formula>
    </cfRule>
  </conditionalFormatting>
  <dataValidations count="2">
    <dataValidation type="list" allowBlank="1" showInputMessage="1" showErrorMessage="1" sqref="C2" xr:uid="{00000000-0002-0000-1100-000000000000}">
      <formula1>集計基準</formula1>
    </dataValidation>
    <dataValidation type="list" allowBlank="1" showInputMessage="1" showErrorMessage="1" sqref="D2" xr:uid="{00000000-0002-0000-1100-000001000000}">
      <formula1>INDIRECT("集計単位"&amp;$C$2)</formula1>
    </dataValidation>
  </dataValidations>
  <pageMargins left="0.7" right="0.7" top="0.75" bottom="0.75" header="0.3" footer="0.3"/>
  <pageSetup paperSize="9" scale="79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"/>
  <dimension ref="A1:AJ200"/>
  <sheetViews>
    <sheetView workbookViewId="0">
      <selection sqref="A1:B1"/>
    </sheetView>
  </sheetViews>
  <sheetFormatPr defaultColWidth="9" defaultRowHeight="14.25"/>
  <cols>
    <col min="1" max="16384" width="9" style="329"/>
  </cols>
  <sheetData>
    <row r="1" spans="1:36">
      <c r="A1" s="372">
        <v>12</v>
      </c>
      <c r="B1" s="373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  <c r="R1" s="374"/>
      <c r="S1" s="374"/>
      <c r="T1" s="374"/>
      <c r="U1" s="374"/>
      <c r="V1" s="374"/>
      <c r="W1" s="374"/>
      <c r="X1" s="374"/>
      <c r="Y1" s="374"/>
      <c r="Z1" s="374"/>
      <c r="AA1" s="374"/>
      <c r="AB1" s="374"/>
      <c r="AC1" s="374"/>
      <c r="AD1" s="374"/>
      <c r="AE1" s="374"/>
      <c r="AF1" s="374"/>
      <c r="AG1" s="374"/>
      <c r="AH1" s="374"/>
      <c r="AI1" s="374"/>
      <c r="AJ1" s="374"/>
    </row>
    <row r="2" spans="1:36" s="328" customFormat="1">
      <c r="A2" s="375"/>
      <c r="B2" s="376" t="s">
        <v>34</v>
      </c>
      <c r="C2" s="377"/>
      <c r="D2" s="377"/>
      <c r="E2" s="377"/>
      <c r="F2" s="377"/>
      <c r="G2" s="377"/>
      <c r="H2" s="378"/>
      <c r="I2" s="379" t="s">
        <v>35</v>
      </c>
      <c r="J2" s="380"/>
      <c r="K2" s="380"/>
      <c r="L2" s="380"/>
      <c r="M2" s="380"/>
      <c r="N2" s="380"/>
      <c r="O2" s="380"/>
      <c r="P2" s="379" t="s">
        <v>36</v>
      </c>
      <c r="Q2" s="380"/>
      <c r="R2" s="380"/>
      <c r="S2" s="380"/>
      <c r="T2" s="380"/>
      <c r="U2" s="380"/>
      <c r="V2" s="380"/>
      <c r="W2" s="380"/>
      <c r="X2" s="380"/>
      <c r="Y2" s="380"/>
      <c r="Z2" s="380"/>
      <c r="AA2" s="380"/>
      <c r="AB2" s="381"/>
      <c r="AC2" s="379" t="s">
        <v>114</v>
      </c>
      <c r="AD2" s="380"/>
      <c r="AE2" s="380"/>
      <c r="AF2" s="380"/>
      <c r="AG2" s="380"/>
      <c r="AH2" s="381"/>
      <c r="AI2" s="447"/>
      <c r="AJ2" s="447"/>
    </row>
    <row r="3" spans="1:36" s="328" customFormat="1">
      <c r="A3" s="382"/>
      <c r="B3" s="383"/>
      <c r="C3" s="384"/>
      <c r="D3" s="384"/>
      <c r="E3" s="384"/>
      <c r="F3" s="384"/>
      <c r="G3" s="384"/>
      <c r="H3" s="385"/>
      <c r="I3" s="386" t="s">
        <v>115</v>
      </c>
      <c r="J3" s="387"/>
      <c r="K3" s="386" t="s">
        <v>95</v>
      </c>
      <c r="L3" s="386" t="s">
        <v>37</v>
      </c>
      <c r="M3" s="386" t="s">
        <v>699</v>
      </c>
      <c r="N3" s="386" t="s">
        <v>216</v>
      </c>
      <c r="O3" s="387"/>
      <c r="P3" s="389" t="s">
        <v>38</v>
      </c>
      <c r="Q3" s="386" t="s">
        <v>95</v>
      </c>
      <c r="R3" s="388"/>
      <c r="S3" s="380"/>
      <c r="T3" s="380"/>
      <c r="U3" s="380"/>
      <c r="V3" s="380"/>
      <c r="W3" s="380"/>
      <c r="X3" s="380"/>
      <c r="Y3" s="388"/>
      <c r="Z3" s="381"/>
      <c r="AA3" s="379" t="s">
        <v>25</v>
      </c>
      <c r="AB3" s="381"/>
      <c r="AC3" s="386" t="s">
        <v>95</v>
      </c>
      <c r="AD3" s="380"/>
      <c r="AE3" s="380"/>
      <c r="AF3" s="380"/>
      <c r="AG3" s="379" t="s">
        <v>25</v>
      </c>
      <c r="AH3" s="381"/>
      <c r="AI3" s="447"/>
      <c r="AJ3" s="447"/>
    </row>
    <row r="4" spans="1:36" s="328" customFormat="1">
      <c r="A4" s="390" t="s">
        <v>33</v>
      </c>
      <c r="B4" s="391" t="s">
        <v>95</v>
      </c>
      <c r="C4" s="391" t="s">
        <v>37</v>
      </c>
      <c r="D4" s="391" t="s">
        <v>625</v>
      </c>
      <c r="E4" s="391" t="s">
        <v>699</v>
      </c>
      <c r="F4" s="391" t="s">
        <v>529</v>
      </c>
      <c r="G4" s="391" t="s">
        <v>530</v>
      </c>
      <c r="H4" s="391" t="s">
        <v>216</v>
      </c>
      <c r="I4" s="389" t="s">
        <v>531</v>
      </c>
      <c r="J4" s="389" t="s">
        <v>107</v>
      </c>
      <c r="K4" s="389" t="s">
        <v>135</v>
      </c>
      <c r="L4" s="389" t="s">
        <v>513</v>
      </c>
      <c r="M4" s="389" t="s">
        <v>719</v>
      </c>
      <c r="N4" s="391" t="s">
        <v>214</v>
      </c>
      <c r="O4" s="391" t="s">
        <v>532</v>
      </c>
      <c r="P4" s="389" t="s">
        <v>9</v>
      </c>
      <c r="Q4" s="389" t="s">
        <v>39</v>
      </c>
      <c r="R4" s="389" t="s">
        <v>177</v>
      </c>
      <c r="S4" s="391" t="s">
        <v>16</v>
      </c>
      <c r="T4" s="391" t="s">
        <v>17</v>
      </c>
      <c r="U4" s="391" t="s">
        <v>533</v>
      </c>
      <c r="V4" s="391" t="s">
        <v>18</v>
      </c>
      <c r="W4" s="391" t="s">
        <v>178</v>
      </c>
      <c r="X4" s="391" t="s">
        <v>534</v>
      </c>
      <c r="Y4" s="391" t="s">
        <v>1370</v>
      </c>
      <c r="Z4" s="391" t="s">
        <v>328</v>
      </c>
      <c r="AA4" s="389" t="s">
        <v>535</v>
      </c>
      <c r="AB4" s="389" t="s">
        <v>40</v>
      </c>
      <c r="AC4" s="391" t="s">
        <v>119</v>
      </c>
      <c r="AD4" s="386" t="s">
        <v>125</v>
      </c>
      <c r="AE4" s="391" t="s">
        <v>179</v>
      </c>
      <c r="AF4" s="391" t="s">
        <v>180</v>
      </c>
      <c r="AG4" s="391" t="s">
        <v>99</v>
      </c>
      <c r="AH4" s="391" t="s">
        <v>536</v>
      </c>
      <c r="AI4" s="448"/>
      <c r="AJ4" s="448"/>
    </row>
    <row r="5" spans="1:36">
      <c r="A5" s="392" t="s">
        <v>95</v>
      </c>
      <c r="B5" s="394" t="s">
        <v>135</v>
      </c>
      <c r="C5" s="394" t="s">
        <v>513</v>
      </c>
      <c r="D5" s="394" t="s">
        <v>626</v>
      </c>
      <c r="E5" s="394" t="s">
        <v>719</v>
      </c>
      <c r="F5" s="394" t="s">
        <v>14</v>
      </c>
      <c r="G5" s="394" t="s">
        <v>14</v>
      </c>
      <c r="H5" s="394" t="s">
        <v>214</v>
      </c>
      <c r="I5" s="392" t="s">
        <v>9</v>
      </c>
      <c r="J5" s="395" t="s">
        <v>110</v>
      </c>
      <c r="K5" s="394" t="s">
        <v>14</v>
      </c>
      <c r="L5" s="394" t="s">
        <v>14</v>
      </c>
      <c r="M5" s="394" t="s">
        <v>320</v>
      </c>
      <c r="N5" s="397" t="s">
        <v>14</v>
      </c>
      <c r="O5" s="397" t="s">
        <v>14</v>
      </c>
      <c r="P5" s="393" t="s">
        <v>10</v>
      </c>
      <c r="Q5" s="392" t="s">
        <v>182</v>
      </c>
      <c r="R5" s="392" t="s">
        <v>183</v>
      </c>
      <c r="S5" s="392" t="s">
        <v>183</v>
      </c>
      <c r="T5" s="392" t="s">
        <v>183</v>
      </c>
      <c r="U5" s="392" t="s">
        <v>183</v>
      </c>
      <c r="V5" s="398" t="s">
        <v>177</v>
      </c>
      <c r="W5" s="398" t="s">
        <v>179</v>
      </c>
      <c r="X5" s="392" t="s">
        <v>183</v>
      </c>
      <c r="Y5" s="399" t="s">
        <v>14</v>
      </c>
      <c r="Z5" s="392" t="s">
        <v>15</v>
      </c>
      <c r="AA5" s="392" t="s">
        <v>98</v>
      </c>
      <c r="AB5" s="392" t="s">
        <v>26</v>
      </c>
      <c r="AC5" s="392" t="s">
        <v>120</v>
      </c>
      <c r="AD5" s="400" t="s">
        <v>122</v>
      </c>
      <c r="AE5" s="392" t="s">
        <v>177</v>
      </c>
      <c r="AF5" s="392" t="s">
        <v>177</v>
      </c>
      <c r="AG5" s="392" t="s">
        <v>104</v>
      </c>
      <c r="AH5" s="392" t="s">
        <v>104</v>
      </c>
      <c r="AI5" s="446"/>
      <c r="AJ5" s="446"/>
    </row>
    <row r="6" spans="1:36">
      <c r="A6" s="398" t="s">
        <v>37</v>
      </c>
      <c r="B6" s="396" t="s">
        <v>542</v>
      </c>
      <c r="C6" s="399" t="s">
        <v>531</v>
      </c>
      <c r="D6" s="399" t="s">
        <v>531</v>
      </c>
      <c r="E6" s="399" t="s">
        <v>531</v>
      </c>
      <c r="F6" s="399" t="s">
        <v>9</v>
      </c>
      <c r="G6" s="399" t="s">
        <v>9</v>
      </c>
      <c r="H6" s="396" t="s">
        <v>540</v>
      </c>
      <c r="I6" s="398" t="s">
        <v>32</v>
      </c>
      <c r="J6" s="401" t="s">
        <v>109</v>
      </c>
      <c r="K6" s="394" t="s">
        <v>9</v>
      </c>
      <c r="L6" s="394" t="s">
        <v>9</v>
      </c>
      <c r="M6" s="394" t="s">
        <v>627</v>
      </c>
      <c r="N6" s="394" t="s">
        <v>9</v>
      </c>
      <c r="O6" s="394" t="s">
        <v>9</v>
      </c>
      <c r="P6" s="398" t="s">
        <v>12</v>
      </c>
      <c r="Q6" s="398" t="s">
        <v>185</v>
      </c>
      <c r="R6" s="398" t="s">
        <v>104</v>
      </c>
      <c r="S6" s="398" t="s">
        <v>104</v>
      </c>
      <c r="T6" s="398" t="s">
        <v>104</v>
      </c>
      <c r="U6" s="398" t="s">
        <v>104</v>
      </c>
      <c r="V6" s="398" t="s">
        <v>186</v>
      </c>
      <c r="W6" s="398" t="s">
        <v>180</v>
      </c>
      <c r="X6" s="398" t="s">
        <v>104</v>
      </c>
      <c r="Y6" s="394" t="s">
        <v>9</v>
      </c>
      <c r="Z6" s="398" t="s">
        <v>187</v>
      </c>
      <c r="AA6" s="398" t="s">
        <v>99</v>
      </c>
      <c r="AB6" s="398" t="s">
        <v>537</v>
      </c>
      <c r="AC6" s="398" t="s">
        <v>121</v>
      </c>
      <c r="AD6" s="402" t="s">
        <v>331</v>
      </c>
      <c r="AE6" s="398" t="s">
        <v>186</v>
      </c>
      <c r="AF6" s="398" t="s">
        <v>186</v>
      </c>
      <c r="AG6" s="398" t="s">
        <v>118</v>
      </c>
      <c r="AH6" s="398" t="s">
        <v>118</v>
      </c>
      <c r="AI6" s="446"/>
      <c r="AJ6" s="446"/>
    </row>
    <row r="7" spans="1:36">
      <c r="A7" s="398" t="s">
        <v>625</v>
      </c>
      <c r="B7" s="399" t="s">
        <v>531</v>
      </c>
      <c r="C7" s="399" t="s">
        <v>107</v>
      </c>
      <c r="D7" s="399" t="s">
        <v>107</v>
      </c>
      <c r="E7" s="399" t="s">
        <v>107</v>
      </c>
      <c r="F7" s="399" t="s">
        <v>369</v>
      </c>
      <c r="G7" s="399" t="s">
        <v>369</v>
      </c>
      <c r="H7" s="399" t="s">
        <v>531</v>
      </c>
      <c r="I7" s="398" t="s">
        <v>188</v>
      </c>
      <c r="J7" s="399"/>
      <c r="K7" s="399" t="s">
        <v>39</v>
      </c>
      <c r="L7" s="394" t="s">
        <v>24</v>
      </c>
      <c r="M7" s="394" t="s">
        <v>700</v>
      </c>
      <c r="N7" s="397" t="s">
        <v>29</v>
      </c>
      <c r="O7" s="397" t="s">
        <v>29</v>
      </c>
      <c r="P7" s="399"/>
      <c r="Q7" s="399"/>
      <c r="R7" s="398" t="s">
        <v>118</v>
      </c>
      <c r="S7" s="398" t="s">
        <v>118</v>
      </c>
      <c r="T7" s="398" t="s">
        <v>118</v>
      </c>
      <c r="U7" s="398" t="s">
        <v>118</v>
      </c>
      <c r="V7" s="399"/>
      <c r="W7" s="399"/>
      <c r="X7" s="398" t="s">
        <v>118</v>
      </c>
      <c r="Y7" s="394" t="s">
        <v>700</v>
      </c>
      <c r="Z7" s="398" t="s">
        <v>543</v>
      </c>
      <c r="AA7" s="398"/>
      <c r="AB7" s="398" t="s">
        <v>28</v>
      </c>
      <c r="AC7" s="398"/>
      <c r="AD7" s="403" t="s">
        <v>332</v>
      </c>
      <c r="AE7" s="396"/>
      <c r="AF7" s="396"/>
      <c r="AG7" s="396"/>
      <c r="AH7" s="396"/>
      <c r="AI7" s="374"/>
      <c r="AJ7" s="374"/>
    </row>
    <row r="8" spans="1:36">
      <c r="A8" s="398" t="s">
        <v>699</v>
      </c>
      <c r="B8" s="399" t="s">
        <v>107</v>
      </c>
      <c r="C8" s="394"/>
      <c r="D8" s="394"/>
      <c r="E8" s="394"/>
      <c r="F8" s="397" t="s">
        <v>184</v>
      </c>
      <c r="G8" s="397" t="s">
        <v>184</v>
      </c>
      <c r="H8" s="399" t="s">
        <v>107</v>
      </c>
      <c r="I8" s="398" t="s">
        <v>108</v>
      </c>
      <c r="J8" s="397"/>
      <c r="K8" s="396" t="s">
        <v>544</v>
      </c>
      <c r="L8" s="394"/>
      <c r="M8" s="394" t="s">
        <v>535</v>
      </c>
      <c r="N8" s="397" t="s">
        <v>30</v>
      </c>
      <c r="O8" s="397" t="s">
        <v>30</v>
      </c>
      <c r="P8" s="396"/>
      <c r="Q8" s="399"/>
      <c r="R8" s="398" t="s">
        <v>119</v>
      </c>
      <c r="S8" s="398" t="s">
        <v>119</v>
      </c>
      <c r="T8" s="398" t="s">
        <v>119</v>
      </c>
      <c r="U8" s="398" t="s">
        <v>119</v>
      </c>
      <c r="V8" s="399"/>
      <c r="W8" s="399"/>
      <c r="X8" s="398" t="s">
        <v>119</v>
      </c>
      <c r="Y8" s="394" t="s">
        <v>535</v>
      </c>
      <c r="Z8" s="398" t="s">
        <v>119</v>
      </c>
      <c r="AA8" s="398"/>
      <c r="AB8" s="398" t="s">
        <v>545</v>
      </c>
      <c r="AC8" s="399"/>
      <c r="AD8" s="402"/>
      <c r="AE8" s="396"/>
      <c r="AF8" s="396"/>
      <c r="AG8" s="396"/>
      <c r="AH8" s="396"/>
      <c r="AI8" s="374"/>
      <c r="AJ8" s="374"/>
    </row>
    <row r="9" spans="1:36">
      <c r="A9" s="396" t="s">
        <v>484</v>
      </c>
      <c r="B9" s="399"/>
      <c r="C9" s="394"/>
      <c r="D9" s="394"/>
      <c r="E9" s="394"/>
      <c r="F9" s="404"/>
      <c r="G9" s="404"/>
      <c r="H9" s="397"/>
      <c r="I9" s="398"/>
      <c r="J9" s="397"/>
      <c r="K9" s="398" t="s">
        <v>16</v>
      </c>
      <c r="L9" s="394"/>
      <c r="M9" s="399" t="s">
        <v>40</v>
      </c>
      <c r="N9" s="397" t="s">
        <v>31</v>
      </c>
      <c r="O9" s="397" t="s">
        <v>31</v>
      </c>
      <c r="P9" s="399"/>
      <c r="Q9" s="399"/>
      <c r="R9" s="398" t="s">
        <v>546</v>
      </c>
      <c r="S9" s="398" t="s">
        <v>546</v>
      </c>
      <c r="T9" s="398" t="s">
        <v>546</v>
      </c>
      <c r="U9" s="398" t="s">
        <v>546</v>
      </c>
      <c r="V9" s="399"/>
      <c r="W9" s="399"/>
      <c r="X9" s="398" t="s">
        <v>546</v>
      </c>
      <c r="Y9" s="399" t="s">
        <v>40</v>
      </c>
      <c r="Z9" s="398" t="s">
        <v>546</v>
      </c>
      <c r="AA9" s="398"/>
      <c r="AB9" s="399"/>
      <c r="AC9" s="399"/>
      <c r="AD9" s="405"/>
      <c r="AE9" s="396"/>
      <c r="AF9" s="396"/>
      <c r="AG9" s="396"/>
      <c r="AH9" s="396"/>
      <c r="AI9" s="374"/>
      <c r="AJ9" s="374"/>
    </row>
    <row r="10" spans="1:36">
      <c r="A10" s="396" t="s">
        <v>485</v>
      </c>
      <c r="B10" s="399"/>
      <c r="C10" s="394"/>
      <c r="D10" s="394"/>
      <c r="E10" s="394"/>
      <c r="F10" s="399"/>
      <c r="G10" s="399"/>
      <c r="H10" s="397"/>
      <c r="I10" s="397"/>
      <c r="J10" s="397"/>
      <c r="K10" s="398" t="s">
        <v>17</v>
      </c>
      <c r="L10" s="394"/>
      <c r="M10" s="394"/>
      <c r="N10" s="397" t="s">
        <v>507</v>
      </c>
      <c r="O10" s="397" t="s">
        <v>507</v>
      </c>
      <c r="P10" s="399"/>
      <c r="Q10" s="399"/>
      <c r="R10" s="398"/>
      <c r="S10" s="399"/>
      <c r="T10" s="398" t="s">
        <v>123</v>
      </c>
      <c r="U10" s="398" t="s">
        <v>123</v>
      </c>
      <c r="V10" s="399"/>
      <c r="W10" s="399"/>
      <c r="X10" s="399"/>
      <c r="Y10" s="404"/>
      <c r="Z10" s="398"/>
      <c r="AA10" s="398"/>
      <c r="AB10" s="399"/>
      <c r="AC10" s="399"/>
      <c r="AD10" s="405"/>
      <c r="AE10" s="396"/>
      <c r="AF10" s="396"/>
      <c r="AG10" s="396"/>
      <c r="AH10" s="396"/>
      <c r="AI10" s="374"/>
      <c r="AJ10" s="374"/>
    </row>
    <row r="11" spans="1:36">
      <c r="A11" s="398" t="s">
        <v>216</v>
      </c>
      <c r="B11" s="399"/>
      <c r="C11" s="394"/>
      <c r="D11" s="394"/>
      <c r="E11" s="394"/>
      <c r="F11" s="399"/>
      <c r="G11" s="399"/>
      <c r="H11" s="397"/>
      <c r="I11" s="396"/>
      <c r="J11" s="397"/>
      <c r="K11" s="398" t="s">
        <v>533</v>
      </c>
      <c r="L11" s="394"/>
      <c r="M11" s="394"/>
      <c r="N11" s="397" t="s">
        <v>28</v>
      </c>
      <c r="O11" s="397" t="s">
        <v>28</v>
      </c>
      <c r="P11" s="399"/>
      <c r="Q11" s="399"/>
      <c r="R11" s="398"/>
      <c r="S11" s="399"/>
      <c r="T11" s="399"/>
      <c r="U11" s="399"/>
      <c r="V11" s="399"/>
      <c r="W11" s="399"/>
      <c r="X11" s="399"/>
      <c r="Y11" s="404"/>
      <c r="Z11" s="398"/>
      <c r="AA11" s="398"/>
      <c r="AB11" s="399"/>
      <c r="AC11" s="399"/>
      <c r="AD11" s="405"/>
      <c r="AE11" s="396"/>
      <c r="AF11" s="396"/>
      <c r="AG11" s="396"/>
      <c r="AH11" s="396"/>
      <c r="AI11" s="374"/>
      <c r="AJ11" s="374"/>
    </row>
    <row r="12" spans="1:36">
      <c r="A12" s="398"/>
      <c r="B12" s="399"/>
      <c r="C12" s="394"/>
      <c r="D12" s="394"/>
      <c r="E12" s="394"/>
      <c r="F12" s="399"/>
      <c r="G12" s="399"/>
      <c r="H12" s="397"/>
      <c r="I12" s="397"/>
      <c r="J12" s="397"/>
      <c r="K12" s="398" t="s">
        <v>18</v>
      </c>
      <c r="L12" s="398"/>
      <c r="M12" s="394"/>
      <c r="N12" s="397" t="s">
        <v>547</v>
      </c>
      <c r="O12" s="397" t="s">
        <v>547</v>
      </c>
      <c r="P12" s="399"/>
      <c r="Q12" s="399"/>
      <c r="R12" s="399"/>
      <c r="S12" s="399"/>
      <c r="T12" s="399"/>
      <c r="U12" s="399"/>
      <c r="V12" s="399"/>
      <c r="W12" s="399"/>
      <c r="X12" s="399"/>
      <c r="Y12" s="404"/>
      <c r="Z12" s="398"/>
      <c r="AA12" s="398"/>
      <c r="AB12" s="399"/>
      <c r="AC12" s="399"/>
      <c r="AD12" s="405"/>
      <c r="AE12" s="396"/>
      <c r="AF12" s="396"/>
      <c r="AG12" s="396"/>
      <c r="AH12" s="396"/>
      <c r="AI12" s="374"/>
      <c r="AJ12" s="374"/>
    </row>
    <row r="13" spans="1:36">
      <c r="A13" s="398"/>
      <c r="B13" s="399"/>
      <c r="C13" s="394"/>
      <c r="D13" s="394"/>
      <c r="E13" s="394"/>
      <c r="F13" s="399"/>
      <c r="G13" s="399"/>
      <c r="H13" s="397"/>
      <c r="I13" s="397"/>
      <c r="J13" s="397"/>
      <c r="K13" s="398" t="s">
        <v>1371</v>
      </c>
      <c r="L13" s="398"/>
      <c r="M13" s="394"/>
      <c r="N13" s="397"/>
      <c r="O13" s="397"/>
      <c r="P13" s="399"/>
      <c r="Q13" s="399"/>
      <c r="R13" s="399"/>
      <c r="S13" s="399"/>
      <c r="T13" s="399"/>
      <c r="U13" s="399"/>
      <c r="V13" s="399"/>
      <c r="W13" s="399"/>
      <c r="X13" s="399"/>
      <c r="Y13" s="398"/>
      <c r="Z13" s="398"/>
      <c r="AA13" s="398"/>
      <c r="AB13" s="399"/>
      <c r="AC13" s="399"/>
      <c r="AD13" s="405"/>
      <c r="AE13" s="396"/>
      <c r="AF13" s="396"/>
      <c r="AG13" s="396"/>
      <c r="AH13" s="396"/>
      <c r="AI13" s="374"/>
      <c r="AJ13" s="374"/>
    </row>
    <row r="14" spans="1:36">
      <c r="A14" s="398"/>
      <c r="B14" s="399"/>
      <c r="C14" s="394"/>
      <c r="D14" s="394"/>
      <c r="E14" s="394"/>
      <c r="F14" s="399"/>
      <c r="G14" s="399"/>
      <c r="H14" s="404"/>
      <c r="I14" s="397"/>
      <c r="J14" s="404"/>
      <c r="K14" s="398" t="s">
        <v>123</v>
      </c>
      <c r="L14" s="398"/>
      <c r="M14" s="398"/>
      <c r="N14" s="398"/>
      <c r="O14" s="398"/>
      <c r="P14" s="399"/>
      <c r="Q14" s="396"/>
      <c r="R14" s="399"/>
      <c r="S14" s="399"/>
      <c r="T14" s="399"/>
      <c r="U14" s="399"/>
      <c r="V14" s="396"/>
      <c r="W14" s="396"/>
      <c r="X14" s="399"/>
      <c r="Y14" s="398"/>
      <c r="Z14" s="398"/>
      <c r="AA14" s="398"/>
      <c r="AB14" s="399"/>
      <c r="AC14" s="399"/>
      <c r="AD14" s="405"/>
      <c r="AE14" s="396"/>
      <c r="AF14" s="396"/>
      <c r="AG14" s="396"/>
      <c r="AH14" s="396"/>
      <c r="AI14" s="374"/>
      <c r="AJ14" s="374"/>
    </row>
    <row r="15" spans="1:36">
      <c r="A15" s="398"/>
      <c r="B15" s="399"/>
      <c r="C15" s="394"/>
      <c r="D15" s="394"/>
      <c r="E15" s="394"/>
      <c r="F15" s="399"/>
      <c r="G15" s="399"/>
      <c r="H15" s="399"/>
      <c r="I15" s="404"/>
      <c r="J15" s="399"/>
      <c r="K15" s="398" t="s">
        <v>328</v>
      </c>
      <c r="L15" s="398"/>
      <c r="M15" s="398"/>
      <c r="N15" s="398"/>
      <c r="O15" s="398"/>
      <c r="P15" s="399"/>
      <c r="Q15" s="396"/>
      <c r="R15" s="399"/>
      <c r="S15" s="399"/>
      <c r="T15" s="399"/>
      <c r="U15" s="399"/>
      <c r="V15" s="396"/>
      <c r="W15" s="396"/>
      <c r="X15" s="399"/>
      <c r="Y15" s="398"/>
      <c r="Z15" s="398"/>
      <c r="AA15" s="398"/>
      <c r="AB15" s="399"/>
      <c r="AC15" s="399"/>
      <c r="AD15" s="405"/>
      <c r="AE15" s="396"/>
      <c r="AF15" s="396"/>
      <c r="AG15" s="396"/>
      <c r="AH15" s="396"/>
      <c r="AI15" s="374"/>
      <c r="AJ15" s="374"/>
    </row>
    <row r="16" spans="1:36">
      <c r="A16" s="398"/>
      <c r="B16" s="399"/>
      <c r="C16" s="399"/>
      <c r="D16" s="399"/>
      <c r="E16" s="399"/>
      <c r="F16" s="399"/>
      <c r="G16" s="399"/>
      <c r="H16" s="399"/>
      <c r="I16" s="399"/>
      <c r="J16" s="399"/>
      <c r="K16" s="396" t="s">
        <v>189</v>
      </c>
      <c r="L16" s="398"/>
      <c r="M16" s="398"/>
      <c r="N16" s="398"/>
      <c r="O16" s="398"/>
      <c r="P16" s="399"/>
      <c r="Q16" s="394"/>
      <c r="R16" s="399"/>
      <c r="S16" s="396"/>
      <c r="T16" s="399"/>
      <c r="U16" s="399"/>
      <c r="V16" s="394"/>
      <c r="W16" s="394"/>
      <c r="X16" s="399"/>
      <c r="Y16" s="398"/>
      <c r="Z16" s="398"/>
      <c r="AA16" s="398"/>
      <c r="AB16" s="399"/>
      <c r="AC16" s="399"/>
      <c r="AD16" s="405"/>
      <c r="AE16" s="396"/>
      <c r="AF16" s="396"/>
      <c r="AG16" s="396"/>
      <c r="AH16" s="396"/>
      <c r="AI16" s="374"/>
      <c r="AJ16" s="374"/>
    </row>
    <row r="17" spans="1:36">
      <c r="A17" s="398"/>
      <c r="B17" s="399"/>
      <c r="C17" s="399"/>
      <c r="D17" s="399"/>
      <c r="E17" s="399"/>
      <c r="F17" s="399"/>
      <c r="G17" s="399"/>
      <c r="H17" s="399"/>
      <c r="I17" s="399"/>
      <c r="J17" s="399"/>
      <c r="K17" s="398" t="s">
        <v>541</v>
      </c>
      <c r="L17" s="398"/>
      <c r="M17" s="398"/>
      <c r="N17" s="398"/>
      <c r="O17" s="398"/>
      <c r="P17" s="399"/>
      <c r="Q17" s="394"/>
      <c r="R17" s="399"/>
      <c r="S17" s="396"/>
      <c r="T17" s="399"/>
      <c r="U17" s="399"/>
      <c r="V17" s="394"/>
      <c r="W17" s="394"/>
      <c r="X17" s="396"/>
      <c r="Y17" s="398"/>
      <c r="Z17" s="398"/>
      <c r="AA17" s="396"/>
      <c r="AB17" s="396"/>
      <c r="AC17" s="399"/>
      <c r="AD17" s="405"/>
      <c r="AE17" s="396"/>
      <c r="AF17" s="396"/>
      <c r="AG17" s="396"/>
      <c r="AH17" s="396"/>
      <c r="AI17" s="374"/>
      <c r="AJ17" s="374"/>
    </row>
    <row r="18" spans="1:36">
      <c r="A18" s="396"/>
      <c r="B18" s="399"/>
      <c r="C18" s="399"/>
      <c r="D18" s="399"/>
      <c r="E18" s="399"/>
      <c r="F18" s="399"/>
      <c r="G18" s="399"/>
      <c r="H18" s="399"/>
      <c r="I18" s="399"/>
      <c r="J18" s="399"/>
      <c r="K18" s="399"/>
      <c r="L18" s="396"/>
      <c r="M18" s="398"/>
      <c r="N18" s="398"/>
      <c r="O18" s="398"/>
      <c r="P18" s="399"/>
      <c r="Q18" s="394"/>
      <c r="R18" s="399"/>
      <c r="S18" s="394"/>
      <c r="T18" s="396"/>
      <c r="U18" s="396"/>
      <c r="V18" s="394"/>
      <c r="W18" s="394"/>
      <c r="X18" s="396"/>
      <c r="Y18" s="398"/>
      <c r="Z18" s="398"/>
      <c r="AA18" s="396"/>
      <c r="AB18" s="396"/>
      <c r="AC18" s="396"/>
      <c r="AD18" s="406"/>
      <c r="AE18" s="396"/>
      <c r="AF18" s="396"/>
      <c r="AG18" s="396"/>
      <c r="AH18" s="396"/>
      <c r="AI18" s="374"/>
      <c r="AJ18" s="374"/>
    </row>
    <row r="19" spans="1:36">
      <c r="A19" s="396"/>
      <c r="B19" s="399"/>
      <c r="C19" s="399"/>
      <c r="D19" s="399"/>
      <c r="E19" s="399"/>
      <c r="F19" s="399"/>
      <c r="G19" s="399"/>
      <c r="H19" s="399"/>
      <c r="I19" s="399"/>
      <c r="J19" s="399"/>
      <c r="K19" s="398"/>
      <c r="L19" s="396"/>
      <c r="M19" s="398"/>
      <c r="N19" s="398"/>
      <c r="O19" s="398"/>
      <c r="P19" s="394"/>
      <c r="Q19" s="394"/>
      <c r="R19" s="396"/>
      <c r="S19" s="394"/>
      <c r="T19" s="396"/>
      <c r="U19" s="396"/>
      <c r="V19" s="394"/>
      <c r="W19" s="394"/>
      <c r="X19" s="394"/>
      <c r="Y19" s="396"/>
      <c r="Z19" s="396"/>
      <c r="AA19" s="398"/>
      <c r="AB19" s="394"/>
      <c r="AC19" s="396"/>
      <c r="AD19" s="406"/>
      <c r="AE19" s="396"/>
      <c r="AF19" s="396"/>
      <c r="AG19" s="396"/>
      <c r="AH19" s="396"/>
      <c r="AI19" s="374"/>
      <c r="AJ19" s="374"/>
    </row>
    <row r="20" spans="1:36">
      <c r="A20" s="396"/>
      <c r="B20" s="394"/>
      <c r="C20" s="394"/>
      <c r="D20" s="394"/>
      <c r="E20" s="394"/>
      <c r="F20" s="394"/>
      <c r="G20" s="394"/>
      <c r="H20" s="394"/>
      <c r="I20" s="399"/>
      <c r="J20" s="394"/>
      <c r="K20" s="398"/>
      <c r="L20" s="396"/>
      <c r="M20" s="396"/>
      <c r="N20" s="396"/>
      <c r="O20" s="396"/>
      <c r="P20" s="394"/>
      <c r="Q20" s="404"/>
      <c r="R20" s="396"/>
      <c r="S20" s="394"/>
      <c r="T20" s="394"/>
      <c r="U20" s="394"/>
      <c r="V20" s="404"/>
      <c r="W20" s="404"/>
      <c r="X20" s="394"/>
      <c r="Y20" s="396"/>
      <c r="Z20" s="396"/>
      <c r="AA20" s="396"/>
      <c r="AB20" s="394"/>
      <c r="AC20" s="394"/>
      <c r="AD20" s="407"/>
      <c r="AE20" s="396"/>
      <c r="AF20" s="396"/>
      <c r="AG20" s="396"/>
      <c r="AH20" s="396"/>
      <c r="AI20" s="374"/>
      <c r="AJ20" s="374"/>
    </row>
    <row r="21" spans="1:36">
      <c r="A21" s="404"/>
      <c r="B21" s="394"/>
      <c r="C21" s="394"/>
      <c r="D21" s="394"/>
      <c r="E21" s="394"/>
      <c r="F21" s="394"/>
      <c r="G21" s="394"/>
      <c r="H21" s="394"/>
      <c r="I21" s="394"/>
      <c r="J21" s="394"/>
      <c r="K21" s="398"/>
      <c r="L21" s="396"/>
      <c r="M21" s="396"/>
      <c r="N21" s="396"/>
      <c r="O21" s="396"/>
      <c r="P21" s="394"/>
      <c r="Q21" s="404"/>
      <c r="R21" s="394"/>
      <c r="S21" s="394"/>
      <c r="T21" s="394"/>
      <c r="U21" s="394"/>
      <c r="V21" s="404"/>
      <c r="W21" s="404"/>
      <c r="X21" s="394"/>
      <c r="Y21" s="396"/>
      <c r="Z21" s="398"/>
      <c r="AA21" s="394"/>
      <c r="AB21" s="394"/>
      <c r="AC21" s="396"/>
      <c r="AD21" s="407"/>
      <c r="AE21" s="396"/>
      <c r="AF21" s="396"/>
      <c r="AG21" s="396"/>
      <c r="AH21" s="396"/>
      <c r="AI21" s="374"/>
      <c r="AJ21" s="374"/>
    </row>
    <row r="22" spans="1:36">
      <c r="A22" s="404"/>
      <c r="B22" s="394"/>
      <c r="C22" s="394"/>
      <c r="D22" s="394"/>
      <c r="E22" s="394"/>
      <c r="F22" s="394"/>
      <c r="G22" s="394"/>
      <c r="H22" s="394"/>
      <c r="I22" s="394"/>
      <c r="J22" s="394"/>
      <c r="K22" s="398"/>
      <c r="L22" s="404"/>
      <c r="M22" s="396"/>
      <c r="N22" s="396"/>
      <c r="O22" s="396"/>
      <c r="P22" s="394"/>
      <c r="Q22" s="404"/>
      <c r="R22" s="394"/>
      <c r="S22" s="404"/>
      <c r="T22" s="394"/>
      <c r="U22" s="394"/>
      <c r="V22" s="404"/>
      <c r="W22" s="404"/>
      <c r="X22" s="394"/>
      <c r="Y22" s="396"/>
      <c r="Z22" s="396"/>
      <c r="AA22" s="394"/>
      <c r="AB22" s="394"/>
      <c r="AC22" s="394"/>
      <c r="AD22" s="407"/>
      <c r="AE22" s="396"/>
      <c r="AF22" s="396"/>
      <c r="AG22" s="396"/>
      <c r="AH22" s="396"/>
      <c r="AI22" s="374"/>
      <c r="AJ22" s="374"/>
    </row>
    <row r="23" spans="1:36">
      <c r="A23" s="404"/>
      <c r="B23" s="394"/>
      <c r="C23" s="394"/>
      <c r="D23" s="394"/>
      <c r="E23" s="394"/>
      <c r="F23" s="394"/>
      <c r="G23" s="394"/>
      <c r="H23" s="394"/>
      <c r="I23" s="394"/>
      <c r="J23" s="394"/>
      <c r="K23" s="396"/>
      <c r="L23" s="404"/>
      <c r="M23" s="396"/>
      <c r="N23" s="396"/>
      <c r="O23" s="396"/>
      <c r="P23" s="404"/>
      <c r="Q23" s="404"/>
      <c r="R23" s="394"/>
      <c r="S23" s="404"/>
      <c r="T23" s="394"/>
      <c r="U23" s="394"/>
      <c r="V23" s="404"/>
      <c r="W23" s="404"/>
      <c r="X23" s="404"/>
      <c r="Y23" s="404"/>
      <c r="Z23" s="394"/>
      <c r="AA23" s="404"/>
      <c r="AB23" s="404"/>
      <c r="AC23" s="394"/>
      <c r="AD23" s="407"/>
      <c r="AE23" s="396"/>
      <c r="AF23" s="396"/>
      <c r="AG23" s="396"/>
      <c r="AH23" s="396"/>
      <c r="AI23" s="374"/>
      <c r="AJ23" s="374"/>
    </row>
    <row r="24" spans="1:36">
      <c r="A24" s="404"/>
      <c r="B24" s="404"/>
      <c r="C24" s="404"/>
      <c r="D24" s="404"/>
      <c r="E24" s="404"/>
      <c r="F24" s="404"/>
      <c r="G24" s="404"/>
      <c r="H24" s="404"/>
      <c r="I24" s="394"/>
      <c r="J24" s="404"/>
      <c r="K24" s="396"/>
      <c r="L24" s="404"/>
      <c r="M24" s="404"/>
      <c r="N24" s="404"/>
      <c r="O24" s="404"/>
      <c r="P24" s="404"/>
      <c r="Q24" s="404"/>
      <c r="R24" s="394"/>
      <c r="S24" s="404"/>
      <c r="T24" s="404"/>
      <c r="U24" s="404"/>
      <c r="V24" s="404"/>
      <c r="W24" s="404"/>
      <c r="X24" s="404"/>
      <c r="Y24" s="404"/>
      <c r="Z24" s="394"/>
      <c r="AA24" s="404"/>
      <c r="AB24" s="404"/>
      <c r="AC24" s="404"/>
      <c r="AD24" s="408"/>
      <c r="AE24" s="396"/>
      <c r="AF24" s="396"/>
      <c r="AG24" s="396"/>
      <c r="AH24" s="396"/>
      <c r="AI24" s="374"/>
      <c r="AJ24" s="374"/>
    </row>
    <row r="25" spans="1:36">
      <c r="A25" s="404"/>
      <c r="B25" s="404"/>
      <c r="C25" s="404"/>
      <c r="D25" s="404"/>
      <c r="E25" s="404"/>
      <c r="F25" s="404"/>
      <c r="G25" s="404"/>
      <c r="H25" s="404"/>
      <c r="I25" s="404"/>
      <c r="J25" s="404"/>
      <c r="K25" s="396"/>
      <c r="L25" s="404"/>
      <c r="M25" s="404"/>
      <c r="N25" s="404"/>
      <c r="O25" s="404"/>
      <c r="P25" s="404"/>
      <c r="Q25" s="404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8"/>
      <c r="AE25" s="396"/>
      <c r="AF25" s="396"/>
      <c r="AG25" s="396"/>
      <c r="AH25" s="396"/>
      <c r="AI25" s="374"/>
      <c r="AJ25" s="374"/>
    </row>
    <row r="26" spans="1:36">
      <c r="A26" s="404"/>
      <c r="B26" s="404"/>
      <c r="C26" s="404"/>
      <c r="D26" s="404"/>
      <c r="E26" s="404"/>
      <c r="F26" s="404"/>
      <c r="G26" s="404"/>
      <c r="H26" s="404"/>
      <c r="I26" s="404"/>
      <c r="J26" s="404"/>
      <c r="K26" s="396"/>
      <c r="L26" s="404"/>
      <c r="M26" s="404"/>
      <c r="N26" s="404"/>
      <c r="O26" s="404"/>
      <c r="P26" s="404"/>
      <c r="Q26" s="404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8"/>
      <c r="AE26" s="396"/>
      <c r="AF26" s="396"/>
      <c r="AG26" s="396"/>
      <c r="AH26" s="396"/>
      <c r="AI26" s="374"/>
      <c r="AJ26" s="374"/>
    </row>
    <row r="27" spans="1:36">
      <c r="A27" s="404"/>
      <c r="B27" s="404"/>
      <c r="C27" s="404"/>
      <c r="D27" s="404"/>
      <c r="E27" s="404"/>
      <c r="F27" s="404"/>
      <c r="G27" s="404"/>
      <c r="H27" s="404"/>
      <c r="I27" s="404"/>
      <c r="J27" s="404"/>
      <c r="K27" s="404"/>
      <c r="L27" s="404"/>
      <c r="M27" s="404"/>
      <c r="N27" s="404"/>
      <c r="O27" s="404"/>
      <c r="P27" s="404"/>
      <c r="Q27" s="404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8"/>
      <c r="AE27" s="396"/>
      <c r="AF27" s="396"/>
      <c r="AG27" s="396"/>
      <c r="AH27" s="396"/>
      <c r="AI27" s="374"/>
      <c r="AJ27" s="374"/>
    </row>
    <row r="28" spans="1:36">
      <c r="A28" s="404"/>
      <c r="B28" s="404"/>
      <c r="C28" s="404"/>
      <c r="D28" s="404"/>
      <c r="E28" s="404"/>
      <c r="F28" s="404"/>
      <c r="G28" s="404"/>
      <c r="H28" s="404"/>
      <c r="I28" s="404"/>
      <c r="J28" s="404"/>
      <c r="K28" s="404"/>
      <c r="L28" s="404"/>
      <c r="M28" s="404"/>
      <c r="N28" s="404"/>
      <c r="O28" s="404"/>
      <c r="P28" s="404"/>
      <c r="Q28" s="404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8"/>
      <c r="AE28" s="396"/>
      <c r="AF28" s="396"/>
      <c r="AG28" s="396"/>
      <c r="AH28" s="396"/>
      <c r="AI28" s="374"/>
      <c r="AJ28" s="374"/>
    </row>
    <row r="29" spans="1:36">
      <c r="A29" s="404"/>
      <c r="B29" s="404"/>
      <c r="C29" s="404"/>
      <c r="D29" s="404"/>
      <c r="E29" s="404"/>
      <c r="F29" s="404"/>
      <c r="G29" s="404"/>
      <c r="H29" s="404"/>
      <c r="I29" s="404"/>
      <c r="J29" s="404"/>
      <c r="K29" s="404"/>
      <c r="L29" s="404"/>
      <c r="M29" s="404"/>
      <c r="N29" s="404"/>
      <c r="O29" s="404"/>
      <c r="P29" s="404"/>
      <c r="Q29" s="404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8"/>
      <c r="AE29" s="396"/>
      <c r="AF29" s="396"/>
      <c r="AG29" s="396"/>
      <c r="AH29" s="396"/>
      <c r="AI29" s="374"/>
      <c r="AJ29" s="374"/>
    </row>
    <row r="30" spans="1:36">
      <c r="A30" s="404"/>
      <c r="B30" s="404"/>
      <c r="C30" s="404"/>
      <c r="D30" s="404"/>
      <c r="E30" s="404"/>
      <c r="F30" s="404"/>
      <c r="G30" s="404"/>
      <c r="H30" s="404"/>
      <c r="I30" s="404"/>
      <c r="J30" s="404"/>
      <c r="K30" s="404"/>
      <c r="L30" s="404"/>
      <c r="M30" s="404"/>
      <c r="N30" s="404"/>
      <c r="O30" s="404"/>
      <c r="P30" s="404"/>
      <c r="Q30" s="404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8"/>
      <c r="AE30" s="396"/>
      <c r="AF30" s="396"/>
      <c r="AG30" s="396"/>
      <c r="AH30" s="396"/>
      <c r="AI30" s="374"/>
      <c r="AJ30" s="374"/>
    </row>
    <row r="31" spans="1:36">
      <c r="A31" s="404"/>
      <c r="B31" s="404"/>
      <c r="C31" s="404"/>
      <c r="D31" s="404"/>
      <c r="E31" s="404"/>
      <c r="F31" s="404"/>
      <c r="G31" s="404"/>
      <c r="H31" s="404"/>
      <c r="I31" s="404"/>
      <c r="J31" s="404"/>
      <c r="K31" s="404"/>
      <c r="L31" s="404"/>
      <c r="M31" s="404"/>
      <c r="N31" s="404"/>
      <c r="O31" s="404"/>
      <c r="P31" s="404"/>
      <c r="Q31" s="404"/>
      <c r="R31" s="404"/>
      <c r="S31" s="404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  <c r="AD31" s="408"/>
      <c r="AE31" s="396"/>
      <c r="AF31" s="396"/>
      <c r="AG31" s="396"/>
      <c r="AH31" s="396"/>
      <c r="AI31" s="374"/>
      <c r="AJ31" s="374"/>
    </row>
    <row r="32" spans="1:36">
      <c r="A32" s="404"/>
      <c r="B32" s="404"/>
      <c r="C32" s="404"/>
      <c r="D32" s="404"/>
      <c r="E32" s="404"/>
      <c r="F32" s="404"/>
      <c r="G32" s="404"/>
      <c r="H32" s="404"/>
      <c r="I32" s="404"/>
      <c r="J32" s="404"/>
      <c r="K32" s="404"/>
      <c r="L32" s="404"/>
      <c r="M32" s="404"/>
      <c r="N32" s="404"/>
      <c r="O32" s="404"/>
      <c r="P32" s="404"/>
      <c r="Q32" s="404"/>
      <c r="R32" s="404"/>
      <c r="S32" s="404"/>
      <c r="T32" s="404"/>
      <c r="U32" s="404"/>
      <c r="V32" s="404"/>
      <c r="W32" s="404"/>
      <c r="X32" s="404"/>
      <c r="Y32" s="404"/>
      <c r="Z32" s="404"/>
      <c r="AA32" s="404"/>
      <c r="AB32" s="404"/>
      <c r="AC32" s="404"/>
      <c r="AD32" s="408"/>
      <c r="AE32" s="396"/>
      <c r="AF32" s="396"/>
      <c r="AG32" s="396"/>
      <c r="AH32" s="396"/>
      <c r="AI32" s="374"/>
      <c r="AJ32" s="374"/>
    </row>
    <row r="33" spans="1:36">
      <c r="A33" s="404"/>
      <c r="B33" s="404"/>
      <c r="C33" s="404"/>
      <c r="D33" s="404"/>
      <c r="E33" s="404"/>
      <c r="F33" s="404"/>
      <c r="G33" s="404"/>
      <c r="H33" s="404"/>
      <c r="I33" s="404"/>
      <c r="J33" s="404"/>
      <c r="K33" s="404"/>
      <c r="L33" s="404"/>
      <c r="M33" s="404"/>
      <c r="N33" s="404"/>
      <c r="O33" s="404"/>
      <c r="P33" s="404"/>
      <c r="Q33" s="404"/>
      <c r="R33" s="404"/>
      <c r="S33" s="404"/>
      <c r="T33" s="404"/>
      <c r="U33" s="404"/>
      <c r="V33" s="404"/>
      <c r="W33" s="404"/>
      <c r="X33" s="404"/>
      <c r="Y33" s="404"/>
      <c r="Z33" s="404"/>
      <c r="AA33" s="404"/>
      <c r="AB33" s="404"/>
      <c r="AC33" s="404"/>
      <c r="AD33" s="408"/>
      <c r="AE33" s="396"/>
      <c r="AF33" s="396"/>
      <c r="AG33" s="396"/>
      <c r="AH33" s="396"/>
      <c r="AI33" s="374"/>
      <c r="AJ33" s="374"/>
    </row>
    <row r="34" spans="1:36">
      <c r="A34" s="404"/>
      <c r="B34" s="404"/>
      <c r="C34" s="404"/>
      <c r="D34" s="404"/>
      <c r="E34" s="404"/>
      <c r="F34" s="404"/>
      <c r="G34" s="404"/>
      <c r="H34" s="404"/>
      <c r="I34" s="404"/>
      <c r="J34" s="404"/>
      <c r="K34" s="404"/>
      <c r="L34" s="404"/>
      <c r="M34" s="404"/>
      <c r="N34" s="404"/>
      <c r="O34" s="404"/>
      <c r="P34" s="404"/>
      <c r="Q34" s="404"/>
      <c r="R34" s="404"/>
      <c r="S34" s="404"/>
      <c r="T34" s="404"/>
      <c r="U34" s="404"/>
      <c r="V34" s="404"/>
      <c r="W34" s="404"/>
      <c r="X34" s="404"/>
      <c r="Y34" s="404"/>
      <c r="Z34" s="404"/>
      <c r="AA34" s="404"/>
      <c r="AB34" s="404"/>
      <c r="AC34" s="404"/>
      <c r="AD34" s="408"/>
      <c r="AE34" s="396"/>
      <c r="AF34" s="396"/>
      <c r="AG34" s="396"/>
      <c r="AH34" s="396"/>
      <c r="AI34" s="374"/>
      <c r="AJ34" s="374"/>
    </row>
    <row r="35" spans="1:36">
      <c r="A35" s="404"/>
      <c r="B35" s="404"/>
      <c r="C35" s="404"/>
      <c r="D35" s="404"/>
      <c r="E35" s="404"/>
      <c r="F35" s="404"/>
      <c r="G35" s="404"/>
      <c r="H35" s="404"/>
      <c r="I35" s="404"/>
      <c r="J35" s="404"/>
      <c r="K35" s="404"/>
      <c r="L35" s="404"/>
      <c r="M35" s="404"/>
      <c r="N35" s="404"/>
      <c r="O35" s="404"/>
      <c r="P35" s="404"/>
      <c r="Q35" s="404"/>
      <c r="R35" s="404"/>
      <c r="S35" s="404"/>
      <c r="T35" s="404"/>
      <c r="U35" s="404"/>
      <c r="V35" s="404"/>
      <c r="W35" s="404"/>
      <c r="X35" s="404"/>
      <c r="Y35" s="404"/>
      <c r="Z35" s="404"/>
      <c r="AA35" s="404"/>
      <c r="AB35" s="404"/>
      <c r="AC35" s="404"/>
      <c r="AD35" s="408"/>
      <c r="AE35" s="396"/>
      <c r="AF35" s="396"/>
      <c r="AG35" s="396"/>
      <c r="AH35" s="396"/>
      <c r="AI35" s="374"/>
      <c r="AJ35" s="374"/>
    </row>
    <row r="36" spans="1:36">
      <c r="A36" s="404"/>
      <c r="B36" s="404"/>
      <c r="C36" s="404"/>
      <c r="D36" s="404"/>
      <c r="E36" s="404"/>
      <c r="F36" s="404"/>
      <c r="G36" s="404"/>
      <c r="H36" s="404"/>
      <c r="I36" s="404"/>
      <c r="J36" s="404"/>
      <c r="K36" s="404"/>
      <c r="L36" s="404"/>
      <c r="M36" s="404"/>
      <c r="N36" s="404"/>
      <c r="O36" s="404"/>
      <c r="P36" s="404"/>
      <c r="Q36" s="404"/>
      <c r="R36" s="404"/>
      <c r="S36" s="404"/>
      <c r="T36" s="404"/>
      <c r="U36" s="404"/>
      <c r="V36" s="404"/>
      <c r="W36" s="404"/>
      <c r="X36" s="404"/>
      <c r="Y36" s="404"/>
      <c r="Z36" s="404"/>
      <c r="AA36" s="404"/>
      <c r="AB36" s="404"/>
      <c r="AC36" s="404"/>
      <c r="AD36" s="408"/>
      <c r="AE36" s="396"/>
      <c r="AF36" s="396"/>
      <c r="AG36" s="396"/>
      <c r="AH36" s="396"/>
      <c r="AI36" s="374"/>
      <c r="AJ36" s="374"/>
    </row>
    <row r="37" spans="1:36">
      <c r="A37" s="404"/>
      <c r="B37" s="404"/>
      <c r="C37" s="404"/>
      <c r="D37" s="404"/>
      <c r="E37" s="404"/>
      <c r="F37" s="404"/>
      <c r="G37" s="404"/>
      <c r="H37" s="404"/>
      <c r="I37" s="404"/>
      <c r="J37" s="404"/>
      <c r="K37" s="404"/>
      <c r="L37" s="404"/>
      <c r="M37" s="404"/>
      <c r="N37" s="404"/>
      <c r="O37" s="404"/>
      <c r="P37" s="404"/>
      <c r="Q37" s="404"/>
      <c r="R37" s="404"/>
      <c r="S37" s="404"/>
      <c r="T37" s="404"/>
      <c r="U37" s="404"/>
      <c r="V37" s="404"/>
      <c r="W37" s="404"/>
      <c r="X37" s="404"/>
      <c r="Y37" s="404"/>
      <c r="Z37" s="404"/>
      <c r="AA37" s="404"/>
      <c r="AB37" s="404"/>
      <c r="AC37" s="404"/>
      <c r="AD37" s="408"/>
      <c r="AE37" s="396"/>
      <c r="AF37" s="396"/>
      <c r="AG37" s="396"/>
      <c r="AH37" s="396"/>
      <c r="AI37" s="374"/>
      <c r="AJ37" s="374"/>
    </row>
    <row r="38" spans="1:36">
      <c r="A38" s="404"/>
      <c r="B38" s="404"/>
      <c r="C38" s="404"/>
      <c r="D38" s="404"/>
      <c r="E38" s="404"/>
      <c r="F38" s="404"/>
      <c r="G38" s="404"/>
      <c r="H38" s="404"/>
      <c r="I38" s="404"/>
      <c r="J38" s="404"/>
      <c r="K38" s="404"/>
      <c r="L38" s="404"/>
      <c r="M38" s="404"/>
      <c r="N38" s="404"/>
      <c r="O38" s="404"/>
      <c r="P38" s="404"/>
      <c r="Q38" s="404"/>
      <c r="R38" s="404"/>
      <c r="S38" s="404"/>
      <c r="T38" s="404"/>
      <c r="U38" s="404"/>
      <c r="V38" s="404"/>
      <c r="W38" s="404"/>
      <c r="X38" s="404"/>
      <c r="Y38" s="404"/>
      <c r="Z38" s="404"/>
      <c r="AA38" s="404"/>
      <c r="AB38" s="404"/>
      <c r="AC38" s="404"/>
      <c r="AD38" s="408"/>
      <c r="AE38" s="396"/>
      <c r="AF38" s="396"/>
      <c r="AG38" s="396"/>
      <c r="AH38" s="396"/>
      <c r="AI38" s="374"/>
      <c r="AJ38" s="374"/>
    </row>
    <row r="39" spans="1:36">
      <c r="A39" s="404"/>
      <c r="B39" s="404"/>
      <c r="C39" s="404"/>
      <c r="D39" s="404"/>
      <c r="E39" s="404"/>
      <c r="F39" s="404"/>
      <c r="G39" s="404"/>
      <c r="H39" s="404"/>
      <c r="I39" s="404"/>
      <c r="J39" s="404"/>
      <c r="K39" s="404"/>
      <c r="L39" s="404"/>
      <c r="M39" s="404"/>
      <c r="N39" s="404"/>
      <c r="O39" s="404"/>
      <c r="P39" s="404"/>
      <c r="Q39" s="404"/>
      <c r="R39" s="404"/>
      <c r="S39" s="404"/>
      <c r="T39" s="404"/>
      <c r="U39" s="404"/>
      <c r="V39" s="404"/>
      <c r="W39" s="404"/>
      <c r="X39" s="404"/>
      <c r="Y39" s="404"/>
      <c r="Z39" s="404"/>
      <c r="AA39" s="404"/>
      <c r="AB39" s="404"/>
      <c r="AC39" s="404"/>
      <c r="AD39" s="408"/>
      <c r="AE39" s="396"/>
      <c r="AF39" s="396"/>
      <c r="AG39" s="396"/>
      <c r="AH39" s="396"/>
      <c r="AI39" s="374"/>
      <c r="AJ39" s="374"/>
    </row>
    <row r="40" spans="1:36">
      <c r="A40" s="404"/>
      <c r="B40" s="404"/>
      <c r="C40" s="404"/>
      <c r="D40" s="404"/>
      <c r="E40" s="404"/>
      <c r="F40" s="404"/>
      <c r="G40" s="404"/>
      <c r="H40" s="404"/>
      <c r="I40" s="404"/>
      <c r="J40" s="404"/>
      <c r="K40" s="404"/>
      <c r="L40" s="404"/>
      <c r="M40" s="404"/>
      <c r="N40" s="404"/>
      <c r="O40" s="404"/>
      <c r="P40" s="404"/>
      <c r="Q40" s="404"/>
      <c r="R40" s="404"/>
      <c r="S40" s="404"/>
      <c r="T40" s="404"/>
      <c r="U40" s="404"/>
      <c r="V40" s="404"/>
      <c r="W40" s="404"/>
      <c r="X40" s="404"/>
      <c r="Y40" s="404"/>
      <c r="Z40" s="404"/>
      <c r="AA40" s="404"/>
      <c r="AB40" s="404"/>
      <c r="AC40" s="404"/>
      <c r="AD40" s="408"/>
      <c r="AE40" s="396"/>
      <c r="AF40" s="396"/>
      <c r="AG40" s="396"/>
      <c r="AH40" s="396"/>
      <c r="AI40" s="374"/>
      <c r="AJ40" s="374"/>
    </row>
    <row r="41" spans="1:36">
      <c r="A41" s="404"/>
      <c r="B41" s="404"/>
      <c r="C41" s="404"/>
      <c r="D41" s="404"/>
      <c r="E41" s="404"/>
      <c r="F41" s="404"/>
      <c r="G41" s="404"/>
      <c r="H41" s="404"/>
      <c r="I41" s="404"/>
      <c r="J41" s="404"/>
      <c r="K41" s="404"/>
      <c r="L41" s="404"/>
      <c r="M41" s="404"/>
      <c r="N41" s="404"/>
      <c r="O41" s="404"/>
      <c r="P41" s="404"/>
      <c r="Q41" s="404"/>
      <c r="R41" s="404"/>
      <c r="S41" s="404"/>
      <c r="T41" s="404"/>
      <c r="U41" s="404"/>
      <c r="V41" s="404"/>
      <c r="W41" s="404"/>
      <c r="X41" s="404"/>
      <c r="Y41" s="404"/>
      <c r="Z41" s="404"/>
      <c r="AA41" s="404"/>
      <c r="AB41" s="404"/>
      <c r="AC41" s="404"/>
      <c r="AD41" s="408"/>
      <c r="AE41" s="396"/>
      <c r="AF41" s="396"/>
      <c r="AG41" s="396"/>
      <c r="AH41" s="396"/>
      <c r="AI41" s="374"/>
      <c r="AJ41" s="374"/>
    </row>
    <row r="42" spans="1:36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  <c r="R42" s="404"/>
      <c r="S42" s="404"/>
      <c r="T42" s="404"/>
      <c r="U42" s="404"/>
      <c r="V42" s="404"/>
      <c r="W42" s="404"/>
      <c r="X42" s="404"/>
      <c r="Y42" s="404"/>
      <c r="Z42" s="404"/>
      <c r="AA42" s="404"/>
      <c r="AB42" s="404"/>
      <c r="AC42" s="404"/>
      <c r="AD42" s="408"/>
      <c r="AE42" s="396"/>
      <c r="AF42" s="396"/>
      <c r="AG42" s="396"/>
      <c r="AH42" s="396"/>
      <c r="AI42" s="374"/>
      <c r="AJ42" s="374"/>
    </row>
    <row r="43" spans="1:36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  <c r="R43" s="404"/>
      <c r="S43" s="404"/>
      <c r="T43" s="404"/>
      <c r="U43" s="404"/>
      <c r="V43" s="404"/>
      <c r="W43" s="404"/>
      <c r="X43" s="404"/>
      <c r="Y43" s="404"/>
      <c r="Z43" s="404"/>
      <c r="AA43" s="404"/>
      <c r="AB43" s="404"/>
      <c r="AC43" s="404"/>
      <c r="AD43" s="408"/>
      <c r="AE43" s="396"/>
      <c r="AF43" s="396"/>
      <c r="AG43" s="396"/>
      <c r="AH43" s="396"/>
      <c r="AI43" s="374"/>
      <c r="AJ43" s="374"/>
    </row>
    <row r="44" spans="1:36">
      <c r="A44" s="404"/>
      <c r="B44" s="404"/>
      <c r="C44" s="404"/>
      <c r="D44" s="404"/>
      <c r="E44" s="404"/>
      <c r="F44" s="404"/>
      <c r="G44" s="404"/>
      <c r="H44" s="404"/>
      <c r="I44" s="404"/>
      <c r="J44" s="404"/>
      <c r="K44" s="404"/>
      <c r="L44" s="404"/>
      <c r="M44" s="404"/>
      <c r="N44" s="404"/>
      <c r="O44" s="404"/>
      <c r="P44" s="404"/>
      <c r="Q44" s="404"/>
      <c r="R44" s="404"/>
      <c r="S44" s="404"/>
      <c r="T44" s="404"/>
      <c r="U44" s="404"/>
      <c r="V44" s="404"/>
      <c r="W44" s="404"/>
      <c r="X44" s="404"/>
      <c r="Y44" s="404"/>
      <c r="Z44" s="404"/>
      <c r="AA44" s="404"/>
      <c r="AB44" s="404"/>
      <c r="AC44" s="404"/>
      <c r="AD44" s="408"/>
      <c r="AE44" s="396"/>
      <c r="AF44" s="396"/>
      <c r="AG44" s="396"/>
      <c r="AH44" s="396"/>
      <c r="AI44" s="374"/>
      <c r="AJ44" s="374"/>
    </row>
    <row r="45" spans="1:36">
      <c r="A45" s="404"/>
      <c r="B45" s="404"/>
      <c r="C45" s="404"/>
      <c r="D45" s="404"/>
      <c r="E45" s="404"/>
      <c r="F45" s="404"/>
      <c r="G45" s="404"/>
      <c r="H45" s="404"/>
      <c r="I45" s="404"/>
      <c r="J45" s="404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404"/>
      <c r="AB45" s="404"/>
      <c r="AC45" s="404"/>
      <c r="AD45" s="408"/>
      <c r="AE45" s="396"/>
      <c r="AF45" s="396"/>
      <c r="AG45" s="396"/>
      <c r="AH45" s="396"/>
      <c r="AI45" s="374"/>
      <c r="AJ45" s="374"/>
    </row>
    <row r="46" spans="1:36">
      <c r="A46" s="404"/>
      <c r="B46" s="404"/>
      <c r="C46" s="404"/>
      <c r="D46" s="404"/>
      <c r="E46" s="404"/>
      <c r="F46" s="404"/>
      <c r="G46" s="404"/>
      <c r="H46" s="404"/>
      <c r="I46" s="404"/>
      <c r="J46" s="404"/>
      <c r="K46" s="404"/>
      <c r="L46" s="404"/>
      <c r="M46" s="404"/>
      <c r="N46" s="404"/>
      <c r="O46" s="404"/>
      <c r="P46" s="404"/>
      <c r="Q46" s="404"/>
      <c r="R46" s="404"/>
      <c r="S46" s="404"/>
      <c r="T46" s="404"/>
      <c r="U46" s="404"/>
      <c r="V46" s="404"/>
      <c r="W46" s="404"/>
      <c r="X46" s="404"/>
      <c r="Y46" s="404"/>
      <c r="Z46" s="404"/>
      <c r="AA46" s="404"/>
      <c r="AB46" s="404"/>
      <c r="AC46" s="404"/>
      <c r="AD46" s="408"/>
      <c r="AE46" s="396"/>
      <c r="AF46" s="396"/>
      <c r="AG46" s="396"/>
      <c r="AH46" s="396"/>
      <c r="AI46" s="374"/>
      <c r="AJ46" s="374"/>
    </row>
    <row r="47" spans="1:36">
      <c r="A47" s="404"/>
      <c r="B47" s="404"/>
      <c r="C47" s="404"/>
      <c r="D47" s="404"/>
      <c r="E47" s="404"/>
      <c r="F47" s="404"/>
      <c r="G47" s="404"/>
      <c r="H47" s="404"/>
      <c r="I47" s="404"/>
      <c r="J47" s="404"/>
      <c r="K47" s="404"/>
      <c r="L47" s="404"/>
      <c r="M47" s="404"/>
      <c r="N47" s="404"/>
      <c r="O47" s="404"/>
      <c r="P47" s="404"/>
      <c r="Q47" s="404"/>
      <c r="R47" s="404"/>
      <c r="S47" s="404"/>
      <c r="T47" s="404"/>
      <c r="U47" s="404"/>
      <c r="V47" s="404"/>
      <c r="W47" s="404"/>
      <c r="X47" s="404"/>
      <c r="Y47" s="404"/>
      <c r="Z47" s="404"/>
      <c r="AA47" s="404"/>
      <c r="AB47" s="404"/>
      <c r="AC47" s="404"/>
      <c r="AD47" s="408"/>
      <c r="AE47" s="396"/>
      <c r="AF47" s="396"/>
      <c r="AG47" s="396"/>
      <c r="AH47" s="396"/>
      <c r="AI47" s="374"/>
      <c r="AJ47" s="374"/>
    </row>
    <row r="48" spans="1:36">
      <c r="A48" s="404"/>
      <c r="B48" s="404"/>
      <c r="C48" s="404"/>
      <c r="D48" s="404"/>
      <c r="E48" s="404"/>
      <c r="F48" s="404"/>
      <c r="G48" s="404"/>
      <c r="H48" s="404"/>
      <c r="I48" s="404"/>
      <c r="J48" s="404"/>
      <c r="K48" s="404"/>
      <c r="L48" s="404"/>
      <c r="M48" s="404"/>
      <c r="N48" s="404"/>
      <c r="O48" s="404"/>
      <c r="P48" s="404"/>
      <c r="Q48" s="404"/>
      <c r="R48" s="404"/>
      <c r="S48" s="404"/>
      <c r="T48" s="404"/>
      <c r="U48" s="404"/>
      <c r="V48" s="404"/>
      <c r="W48" s="404"/>
      <c r="X48" s="404"/>
      <c r="Y48" s="404"/>
      <c r="Z48" s="404"/>
      <c r="AA48" s="404"/>
      <c r="AB48" s="404"/>
      <c r="AC48" s="404"/>
      <c r="AD48" s="408"/>
      <c r="AE48" s="396"/>
      <c r="AF48" s="396"/>
      <c r="AG48" s="396"/>
      <c r="AH48" s="396"/>
      <c r="AI48" s="374"/>
      <c r="AJ48" s="374"/>
    </row>
    <row r="49" spans="1:36">
      <c r="A49" s="404"/>
      <c r="B49" s="404"/>
      <c r="C49" s="404"/>
      <c r="D49" s="404"/>
      <c r="E49" s="404"/>
      <c r="F49" s="404"/>
      <c r="G49" s="404"/>
      <c r="H49" s="404"/>
      <c r="I49" s="404"/>
      <c r="J49" s="404"/>
      <c r="K49" s="404"/>
      <c r="L49" s="404"/>
      <c r="M49" s="404"/>
      <c r="N49" s="404"/>
      <c r="O49" s="404"/>
      <c r="P49" s="404"/>
      <c r="Q49" s="404"/>
      <c r="R49" s="404"/>
      <c r="S49" s="404"/>
      <c r="T49" s="404"/>
      <c r="U49" s="404"/>
      <c r="V49" s="404"/>
      <c r="W49" s="404"/>
      <c r="X49" s="404"/>
      <c r="Y49" s="404"/>
      <c r="Z49" s="404"/>
      <c r="AA49" s="404"/>
      <c r="AB49" s="404"/>
      <c r="AC49" s="404"/>
      <c r="AD49" s="408"/>
      <c r="AE49" s="396"/>
      <c r="AF49" s="396"/>
      <c r="AG49" s="396"/>
      <c r="AH49" s="396"/>
      <c r="AI49" s="374"/>
      <c r="AJ49" s="374"/>
    </row>
    <row r="50" spans="1:36">
      <c r="A50" s="404"/>
      <c r="B50" s="404"/>
      <c r="C50" s="404"/>
      <c r="D50" s="404"/>
      <c r="E50" s="404"/>
      <c r="F50" s="404"/>
      <c r="G50" s="404"/>
      <c r="H50" s="404"/>
      <c r="I50" s="404"/>
      <c r="J50" s="404"/>
      <c r="K50" s="404"/>
      <c r="L50" s="404"/>
      <c r="M50" s="404"/>
      <c r="N50" s="404"/>
      <c r="O50" s="404"/>
      <c r="P50" s="404"/>
      <c r="Q50" s="404"/>
      <c r="R50" s="404"/>
      <c r="S50" s="404"/>
      <c r="T50" s="404"/>
      <c r="U50" s="404"/>
      <c r="V50" s="404"/>
      <c r="W50" s="404"/>
      <c r="X50" s="404"/>
      <c r="Y50" s="404"/>
      <c r="Z50" s="404"/>
      <c r="AA50" s="404"/>
      <c r="AB50" s="404"/>
      <c r="AC50" s="404"/>
      <c r="AD50" s="408"/>
      <c r="AE50" s="396"/>
      <c r="AF50" s="396"/>
      <c r="AG50" s="396"/>
      <c r="AH50" s="396"/>
      <c r="AI50" s="374"/>
      <c r="AJ50" s="374"/>
    </row>
    <row r="51" spans="1:36">
      <c r="A51" s="404"/>
      <c r="B51" s="404"/>
      <c r="C51" s="404"/>
      <c r="D51" s="404"/>
      <c r="E51" s="404"/>
      <c r="F51" s="404"/>
      <c r="G51" s="404"/>
      <c r="H51" s="404"/>
      <c r="I51" s="404"/>
      <c r="J51" s="404"/>
      <c r="K51" s="404"/>
      <c r="L51" s="404"/>
      <c r="M51" s="404"/>
      <c r="N51" s="404"/>
      <c r="O51" s="404"/>
      <c r="P51" s="404"/>
      <c r="Q51" s="404"/>
      <c r="R51" s="404"/>
      <c r="S51" s="404"/>
      <c r="T51" s="404"/>
      <c r="U51" s="404"/>
      <c r="V51" s="404"/>
      <c r="W51" s="404"/>
      <c r="X51" s="404"/>
      <c r="Y51" s="404"/>
      <c r="Z51" s="404"/>
      <c r="AA51" s="404"/>
      <c r="AB51" s="404"/>
      <c r="AC51" s="404"/>
      <c r="AD51" s="408"/>
      <c r="AE51" s="396"/>
      <c r="AF51" s="396"/>
      <c r="AG51" s="396"/>
      <c r="AH51" s="396"/>
      <c r="AI51" s="374"/>
      <c r="AJ51" s="374"/>
    </row>
    <row r="52" spans="1:36">
      <c r="A52" s="404"/>
      <c r="B52" s="404"/>
      <c r="C52" s="404"/>
      <c r="D52" s="404"/>
      <c r="E52" s="404"/>
      <c r="F52" s="404"/>
      <c r="G52" s="404"/>
      <c r="H52" s="404"/>
      <c r="I52" s="404"/>
      <c r="J52" s="404"/>
      <c r="K52" s="404"/>
      <c r="L52" s="404"/>
      <c r="M52" s="404"/>
      <c r="N52" s="404"/>
      <c r="O52" s="404"/>
      <c r="P52" s="404"/>
      <c r="Q52" s="404"/>
      <c r="R52" s="404"/>
      <c r="S52" s="404"/>
      <c r="T52" s="404"/>
      <c r="U52" s="404"/>
      <c r="V52" s="404"/>
      <c r="W52" s="404"/>
      <c r="X52" s="404"/>
      <c r="Y52" s="404"/>
      <c r="Z52" s="404"/>
      <c r="AA52" s="404"/>
      <c r="AB52" s="404"/>
      <c r="AC52" s="404"/>
      <c r="AD52" s="408"/>
      <c r="AE52" s="396"/>
      <c r="AF52" s="396"/>
      <c r="AG52" s="396"/>
      <c r="AH52" s="396"/>
      <c r="AI52" s="374"/>
      <c r="AJ52" s="374"/>
    </row>
    <row r="53" spans="1:36">
      <c r="A53" s="404"/>
      <c r="B53" s="404"/>
      <c r="C53" s="404"/>
      <c r="D53" s="404"/>
      <c r="E53" s="404"/>
      <c r="F53" s="404"/>
      <c r="G53" s="404"/>
      <c r="H53" s="404"/>
      <c r="I53" s="404"/>
      <c r="J53" s="404"/>
      <c r="K53" s="404"/>
      <c r="L53" s="404"/>
      <c r="M53" s="404"/>
      <c r="N53" s="404"/>
      <c r="O53" s="404"/>
      <c r="P53" s="404"/>
      <c r="Q53" s="404"/>
      <c r="R53" s="404"/>
      <c r="S53" s="404"/>
      <c r="T53" s="404"/>
      <c r="U53" s="404"/>
      <c r="V53" s="404"/>
      <c r="W53" s="404"/>
      <c r="X53" s="404"/>
      <c r="Y53" s="404"/>
      <c r="Z53" s="404"/>
      <c r="AA53" s="404"/>
      <c r="AB53" s="404"/>
      <c r="AC53" s="404"/>
      <c r="AD53" s="408"/>
      <c r="AE53" s="396"/>
      <c r="AF53" s="396"/>
      <c r="AG53" s="396"/>
      <c r="AH53" s="396"/>
      <c r="AI53" s="374"/>
      <c r="AJ53" s="374"/>
    </row>
    <row r="54" spans="1:36">
      <c r="A54" s="404"/>
      <c r="B54" s="404"/>
      <c r="C54" s="404"/>
      <c r="D54" s="404"/>
      <c r="E54" s="404"/>
      <c r="F54" s="404"/>
      <c r="G54" s="404"/>
      <c r="H54" s="404"/>
      <c r="I54" s="404"/>
      <c r="J54" s="404"/>
      <c r="K54" s="404"/>
      <c r="L54" s="404"/>
      <c r="M54" s="404"/>
      <c r="N54" s="404"/>
      <c r="O54" s="404"/>
      <c r="P54" s="404"/>
      <c r="Q54" s="404"/>
      <c r="R54" s="404"/>
      <c r="S54" s="404"/>
      <c r="T54" s="404"/>
      <c r="U54" s="404"/>
      <c r="V54" s="404"/>
      <c r="W54" s="404"/>
      <c r="X54" s="404"/>
      <c r="Y54" s="404"/>
      <c r="Z54" s="404"/>
      <c r="AA54" s="404"/>
      <c r="AB54" s="404"/>
      <c r="AC54" s="404"/>
      <c r="AD54" s="408"/>
      <c r="AE54" s="396"/>
      <c r="AF54" s="396"/>
      <c r="AG54" s="396"/>
      <c r="AH54" s="396"/>
      <c r="AI54" s="374"/>
      <c r="AJ54" s="374"/>
    </row>
    <row r="55" spans="1:36">
      <c r="A55" s="404"/>
      <c r="B55" s="404"/>
      <c r="C55" s="404"/>
      <c r="D55" s="404"/>
      <c r="E55" s="404"/>
      <c r="F55" s="404"/>
      <c r="G55" s="404"/>
      <c r="H55" s="404"/>
      <c r="I55" s="404"/>
      <c r="J55" s="404"/>
      <c r="K55" s="404"/>
      <c r="L55" s="404"/>
      <c r="M55" s="404"/>
      <c r="N55" s="404"/>
      <c r="O55" s="404"/>
      <c r="P55" s="404"/>
      <c r="Q55" s="404"/>
      <c r="R55" s="404"/>
      <c r="S55" s="404"/>
      <c r="T55" s="404"/>
      <c r="U55" s="404"/>
      <c r="V55" s="404"/>
      <c r="W55" s="404"/>
      <c r="X55" s="404"/>
      <c r="Y55" s="404"/>
      <c r="Z55" s="404"/>
      <c r="AA55" s="404"/>
      <c r="AB55" s="404"/>
      <c r="AC55" s="404"/>
      <c r="AD55" s="408"/>
      <c r="AE55" s="396"/>
      <c r="AF55" s="396"/>
      <c r="AG55" s="396"/>
      <c r="AH55" s="396"/>
      <c r="AI55" s="374"/>
      <c r="AJ55" s="374"/>
    </row>
    <row r="56" spans="1:36">
      <c r="A56" s="404"/>
      <c r="B56" s="404"/>
      <c r="C56" s="404"/>
      <c r="D56" s="404"/>
      <c r="E56" s="404"/>
      <c r="F56" s="404"/>
      <c r="G56" s="404"/>
      <c r="H56" s="404"/>
      <c r="I56" s="404"/>
      <c r="J56" s="404"/>
      <c r="K56" s="404"/>
      <c r="L56" s="404"/>
      <c r="M56" s="404"/>
      <c r="N56" s="404"/>
      <c r="O56" s="404"/>
      <c r="P56" s="404"/>
      <c r="Q56" s="404"/>
      <c r="R56" s="404"/>
      <c r="S56" s="404"/>
      <c r="T56" s="404"/>
      <c r="U56" s="404"/>
      <c r="V56" s="404"/>
      <c r="W56" s="404"/>
      <c r="X56" s="404"/>
      <c r="Y56" s="404"/>
      <c r="Z56" s="404"/>
      <c r="AA56" s="404"/>
      <c r="AB56" s="404"/>
      <c r="AC56" s="404"/>
      <c r="AD56" s="408"/>
      <c r="AE56" s="396"/>
      <c r="AF56" s="396"/>
      <c r="AG56" s="396"/>
      <c r="AH56" s="396"/>
      <c r="AI56" s="374"/>
      <c r="AJ56" s="374"/>
    </row>
    <row r="57" spans="1:36">
      <c r="A57" s="404"/>
      <c r="B57" s="404"/>
      <c r="C57" s="404"/>
      <c r="D57" s="404"/>
      <c r="E57" s="404"/>
      <c r="F57" s="404"/>
      <c r="G57" s="404"/>
      <c r="H57" s="404"/>
      <c r="I57" s="404"/>
      <c r="J57" s="404"/>
      <c r="K57" s="404"/>
      <c r="L57" s="404"/>
      <c r="M57" s="404"/>
      <c r="N57" s="404"/>
      <c r="O57" s="404"/>
      <c r="P57" s="404"/>
      <c r="Q57" s="404"/>
      <c r="R57" s="404"/>
      <c r="S57" s="404"/>
      <c r="T57" s="404"/>
      <c r="U57" s="404"/>
      <c r="V57" s="404"/>
      <c r="W57" s="404"/>
      <c r="X57" s="404"/>
      <c r="Y57" s="404"/>
      <c r="Z57" s="404"/>
      <c r="AA57" s="404"/>
      <c r="AB57" s="404"/>
      <c r="AC57" s="404"/>
      <c r="AD57" s="408"/>
      <c r="AE57" s="396"/>
      <c r="AF57" s="396"/>
      <c r="AG57" s="396"/>
      <c r="AH57" s="396"/>
      <c r="AI57" s="374"/>
      <c r="AJ57" s="374"/>
    </row>
    <row r="58" spans="1:36">
      <c r="A58" s="404"/>
      <c r="B58" s="404"/>
      <c r="C58" s="404"/>
      <c r="D58" s="404"/>
      <c r="E58" s="404"/>
      <c r="F58" s="404"/>
      <c r="G58" s="404"/>
      <c r="H58" s="404"/>
      <c r="I58" s="404"/>
      <c r="J58" s="404"/>
      <c r="K58" s="404"/>
      <c r="L58" s="404"/>
      <c r="M58" s="404"/>
      <c r="N58" s="404"/>
      <c r="O58" s="404"/>
      <c r="P58" s="404"/>
      <c r="Q58" s="404"/>
      <c r="R58" s="404"/>
      <c r="S58" s="404"/>
      <c r="T58" s="404"/>
      <c r="U58" s="404"/>
      <c r="V58" s="404"/>
      <c r="W58" s="404"/>
      <c r="X58" s="404"/>
      <c r="Y58" s="404"/>
      <c r="Z58" s="404"/>
      <c r="AA58" s="404"/>
      <c r="AB58" s="404"/>
      <c r="AC58" s="404"/>
      <c r="AD58" s="408"/>
      <c r="AE58" s="396"/>
      <c r="AF58" s="396"/>
      <c r="AG58" s="396"/>
      <c r="AH58" s="396"/>
      <c r="AI58" s="374"/>
      <c r="AJ58" s="374"/>
    </row>
    <row r="59" spans="1:36">
      <c r="A59" s="404"/>
      <c r="B59" s="404"/>
      <c r="C59" s="404"/>
      <c r="D59" s="404"/>
      <c r="E59" s="404"/>
      <c r="F59" s="404"/>
      <c r="G59" s="404"/>
      <c r="H59" s="404"/>
      <c r="I59" s="404"/>
      <c r="J59" s="404"/>
      <c r="K59" s="404"/>
      <c r="L59" s="404"/>
      <c r="M59" s="404"/>
      <c r="N59" s="404"/>
      <c r="O59" s="404"/>
      <c r="P59" s="404"/>
      <c r="Q59" s="404"/>
      <c r="R59" s="404"/>
      <c r="S59" s="404"/>
      <c r="T59" s="404"/>
      <c r="U59" s="404"/>
      <c r="V59" s="404"/>
      <c r="W59" s="404"/>
      <c r="X59" s="404"/>
      <c r="Y59" s="404"/>
      <c r="Z59" s="404"/>
      <c r="AA59" s="404"/>
      <c r="AB59" s="404"/>
      <c r="AC59" s="404"/>
      <c r="AD59" s="408"/>
      <c r="AE59" s="396"/>
      <c r="AF59" s="396"/>
      <c r="AG59" s="396"/>
      <c r="AH59" s="396"/>
      <c r="AI59" s="374"/>
      <c r="AJ59" s="374"/>
    </row>
    <row r="60" spans="1:36">
      <c r="A60" s="404"/>
      <c r="B60" s="404"/>
      <c r="C60" s="404"/>
      <c r="D60" s="404"/>
      <c r="E60" s="404"/>
      <c r="F60" s="404"/>
      <c r="G60" s="404"/>
      <c r="H60" s="404"/>
      <c r="I60" s="404"/>
      <c r="J60" s="404"/>
      <c r="K60" s="404"/>
      <c r="L60" s="404"/>
      <c r="M60" s="404"/>
      <c r="N60" s="404"/>
      <c r="O60" s="404"/>
      <c r="P60" s="404"/>
      <c r="Q60" s="404"/>
      <c r="R60" s="404"/>
      <c r="S60" s="404"/>
      <c r="T60" s="404"/>
      <c r="U60" s="404"/>
      <c r="V60" s="404"/>
      <c r="W60" s="404"/>
      <c r="X60" s="404"/>
      <c r="Y60" s="404"/>
      <c r="Z60" s="404"/>
      <c r="AA60" s="404"/>
      <c r="AB60" s="404"/>
      <c r="AC60" s="404"/>
      <c r="AD60" s="408"/>
      <c r="AE60" s="396"/>
      <c r="AF60" s="396"/>
      <c r="AG60" s="396"/>
      <c r="AH60" s="396"/>
      <c r="AI60" s="374"/>
      <c r="AJ60" s="374"/>
    </row>
    <row r="61" spans="1:36">
      <c r="A61" s="404"/>
      <c r="B61" s="404"/>
      <c r="C61" s="404"/>
      <c r="D61" s="404"/>
      <c r="E61" s="404"/>
      <c r="F61" s="404"/>
      <c r="G61" s="404"/>
      <c r="H61" s="404"/>
      <c r="I61" s="404"/>
      <c r="J61" s="404"/>
      <c r="K61" s="404"/>
      <c r="L61" s="404"/>
      <c r="M61" s="404"/>
      <c r="N61" s="404"/>
      <c r="O61" s="404"/>
      <c r="P61" s="404"/>
      <c r="Q61" s="404"/>
      <c r="R61" s="404"/>
      <c r="S61" s="404"/>
      <c r="T61" s="404"/>
      <c r="U61" s="404"/>
      <c r="V61" s="404"/>
      <c r="W61" s="404"/>
      <c r="X61" s="404"/>
      <c r="Y61" s="404"/>
      <c r="Z61" s="404"/>
      <c r="AA61" s="404"/>
      <c r="AB61" s="404"/>
      <c r="AC61" s="404"/>
      <c r="AD61" s="408"/>
      <c r="AE61" s="396"/>
      <c r="AF61" s="396"/>
      <c r="AG61" s="396"/>
      <c r="AH61" s="396"/>
      <c r="AI61" s="374"/>
      <c r="AJ61" s="374"/>
    </row>
    <row r="62" spans="1:36">
      <c r="A62" s="404"/>
      <c r="B62" s="404"/>
      <c r="C62" s="404"/>
      <c r="D62" s="404"/>
      <c r="E62" s="404"/>
      <c r="F62" s="404"/>
      <c r="G62" s="404"/>
      <c r="H62" s="404"/>
      <c r="I62" s="404"/>
      <c r="J62" s="404"/>
      <c r="K62" s="404"/>
      <c r="L62" s="404"/>
      <c r="M62" s="404"/>
      <c r="N62" s="404"/>
      <c r="O62" s="404"/>
      <c r="P62" s="404"/>
      <c r="Q62" s="404"/>
      <c r="R62" s="404"/>
      <c r="S62" s="404"/>
      <c r="T62" s="404"/>
      <c r="U62" s="404"/>
      <c r="V62" s="404"/>
      <c r="W62" s="404"/>
      <c r="X62" s="404"/>
      <c r="Y62" s="404"/>
      <c r="Z62" s="404"/>
      <c r="AA62" s="404"/>
      <c r="AB62" s="404"/>
      <c r="AC62" s="404"/>
      <c r="AD62" s="408"/>
      <c r="AE62" s="396"/>
      <c r="AF62" s="396"/>
      <c r="AG62" s="396"/>
      <c r="AH62" s="396"/>
      <c r="AI62" s="374"/>
      <c r="AJ62" s="374"/>
    </row>
    <row r="63" spans="1:36">
      <c r="A63" s="404"/>
      <c r="B63" s="404"/>
      <c r="C63" s="404"/>
      <c r="D63" s="404"/>
      <c r="E63" s="404"/>
      <c r="F63" s="404"/>
      <c r="G63" s="404"/>
      <c r="H63" s="404"/>
      <c r="I63" s="404"/>
      <c r="J63" s="404"/>
      <c r="K63" s="404"/>
      <c r="L63" s="404"/>
      <c r="M63" s="404"/>
      <c r="N63" s="404"/>
      <c r="O63" s="404"/>
      <c r="P63" s="404"/>
      <c r="Q63" s="404"/>
      <c r="R63" s="404"/>
      <c r="S63" s="404"/>
      <c r="T63" s="404"/>
      <c r="U63" s="404"/>
      <c r="V63" s="404"/>
      <c r="W63" s="404"/>
      <c r="X63" s="404"/>
      <c r="Y63" s="404"/>
      <c r="Z63" s="404"/>
      <c r="AA63" s="404"/>
      <c r="AB63" s="404"/>
      <c r="AC63" s="404"/>
      <c r="AD63" s="408"/>
      <c r="AE63" s="396"/>
      <c r="AF63" s="396"/>
      <c r="AG63" s="396"/>
      <c r="AH63" s="396"/>
      <c r="AI63" s="374"/>
      <c r="AJ63" s="374"/>
    </row>
    <row r="64" spans="1:36">
      <c r="A64" s="404"/>
      <c r="B64" s="404"/>
      <c r="C64" s="404"/>
      <c r="D64" s="404"/>
      <c r="E64" s="404"/>
      <c r="F64" s="404"/>
      <c r="G64" s="404"/>
      <c r="H64" s="404"/>
      <c r="I64" s="404"/>
      <c r="J64" s="404"/>
      <c r="K64" s="404"/>
      <c r="L64" s="404"/>
      <c r="M64" s="404"/>
      <c r="N64" s="404"/>
      <c r="O64" s="404"/>
      <c r="P64" s="404"/>
      <c r="Q64" s="404"/>
      <c r="R64" s="404"/>
      <c r="S64" s="404"/>
      <c r="T64" s="404"/>
      <c r="U64" s="404"/>
      <c r="V64" s="404"/>
      <c r="W64" s="404"/>
      <c r="X64" s="404"/>
      <c r="Y64" s="404"/>
      <c r="Z64" s="404"/>
      <c r="AA64" s="404"/>
      <c r="AB64" s="404"/>
      <c r="AC64" s="404"/>
      <c r="AD64" s="408"/>
      <c r="AE64" s="396"/>
      <c r="AF64" s="396"/>
      <c r="AG64" s="396"/>
      <c r="AH64" s="396"/>
      <c r="AI64" s="374"/>
      <c r="AJ64" s="374"/>
    </row>
    <row r="65" spans="1:36">
      <c r="A65" s="404"/>
      <c r="B65" s="404"/>
      <c r="C65" s="404"/>
      <c r="D65" s="404"/>
      <c r="E65" s="404"/>
      <c r="F65" s="404"/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4"/>
      <c r="R65" s="404"/>
      <c r="S65" s="404"/>
      <c r="T65" s="404"/>
      <c r="U65" s="404"/>
      <c r="V65" s="404"/>
      <c r="W65" s="404"/>
      <c r="X65" s="404"/>
      <c r="Y65" s="404"/>
      <c r="Z65" s="404"/>
      <c r="AA65" s="404"/>
      <c r="AB65" s="404"/>
      <c r="AC65" s="404"/>
      <c r="AD65" s="408"/>
      <c r="AE65" s="396"/>
      <c r="AF65" s="396"/>
      <c r="AG65" s="396"/>
      <c r="AH65" s="396"/>
      <c r="AI65" s="374"/>
      <c r="AJ65" s="374"/>
    </row>
    <row r="66" spans="1:36">
      <c r="A66" s="404"/>
      <c r="B66" s="404"/>
      <c r="C66" s="404"/>
      <c r="D66" s="404"/>
      <c r="E66" s="404"/>
      <c r="F66" s="404"/>
      <c r="G66" s="404"/>
      <c r="H66" s="404"/>
      <c r="I66" s="404"/>
      <c r="J66" s="404"/>
      <c r="K66" s="404"/>
      <c r="L66" s="404"/>
      <c r="M66" s="404"/>
      <c r="N66" s="404"/>
      <c r="O66" s="404"/>
      <c r="P66" s="404"/>
      <c r="Q66" s="404"/>
      <c r="R66" s="404"/>
      <c r="S66" s="404"/>
      <c r="T66" s="404"/>
      <c r="U66" s="404"/>
      <c r="V66" s="404"/>
      <c r="W66" s="404"/>
      <c r="X66" s="404"/>
      <c r="Y66" s="404"/>
      <c r="Z66" s="404"/>
      <c r="AA66" s="404"/>
      <c r="AB66" s="404"/>
      <c r="AC66" s="404"/>
      <c r="AD66" s="408"/>
      <c r="AE66" s="396"/>
      <c r="AF66" s="396"/>
      <c r="AG66" s="396"/>
      <c r="AH66" s="396"/>
      <c r="AI66" s="374"/>
      <c r="AJ66" s="374"/>
    </row>
    <row r="67" spans="1:36">
      <c r="A67" s="404"/>
      <c r="B67" s="404"/>
      <c r="C67" s="404"/>
      <c r="D67" s="404"/>
      <c r="E67" s="404"/>
      <c r="F67" s="404"/>
      <c r="G67" s="404"/>
      <c r="H67" s="404"/>
      <c r="I67" s="404"/>
      <c r="J67" s="404"/>
      <c r="K67" s="404"/>
      <c r="L67" s="404"/>
      <c r="M67" s="404"/>
      <c r="N67" s="404"/>
      <c r="O67" s="404"/>
      <c r="P67" s="404"/>
      <c r="Q67" s="404"/>
      <c r="R67" s="404"/>
      <c r="S67" s="404"/>
      <c r="T67" s="404"/>
      <c r="U67" s="404"/>
      <c r="V67" s="404"/>
      <c r="W67" s="404"/>
      <c r="X67" s="404"/>
      <c r="Y67" s="404"/>
      <c r="Z67" s="404"/>
      <c r="AA67" s="404"/>
      <c r="AB67" s="404"/>
      <c r="AC67" s="404"/>
      <c r="AD67" s="408"/>
      <c r="AE67" s="396"/>
      <c r="AF67" s="396"/>
      <c r="AG67" s="396"/>
      <c r="AH67" s="396"/>
      <c r="AI67" s="374"/>
      <c r="AJ67" s="374"/>
    </row>
    <row r="68" spans="1:36">
      <c r="A68" s="404"/>
      <c r="B68" s="404"/>
      <c r="C68" s="404"/>
      <c r="D68" s="404"/>
      <c r="E68" s="404"/>
      <c r="F68" s="404"/>
      <c r="G68" s="404"/>
      <c r="H68" s="404"/>
      <c r="I68" s="404"/>
      <c r="J68" s="404"/>
      <c r="K68" s="404"/>
      <c r="L68" s="404"/>
      <c r="M68" s="404"/>
      <c r="N68" s="404"/>
      <c r="O68" s="404"/>
      <c r="P68" s="404"/>
      <c r="Q68" s="394"/>
      <c r="R68" s="404"/>
      <c r="S68" s="404"/>
      <c r="T68" s="404"/>
      <c r="U68" s="404"/>
      <c r="V68" s="394"/>
      <c r="W68" s="394"/>
      <c r="X68" s="404"/>
      <c r="Y68" s="404"/>
      <c r="Z68" s="404"/>
      <c r="AA68" s="404"/>
      <c r="AB68" s="404"/>
      <c r="AC68" s="404"/>
      <c r="AD68" s="408"/>
      <c r="AE68" s="396"/>
      <c r="AF68" s="396"/>
      <c r="AG68" s="396"/>
      <c r="AH68" s="396"/>
      <c r="AI68" s="374"/>
      <c r="AJ68" s="374"/>
    </row>
    <row r="69" spans="1:36">
      <c r="A69" s="394"/>
      <c r="B69" s="404"/>
      <c r="C69" s="404"/>
      <c r="D69" s="404"/>
      <c r="E69" s="404"/>
      <c r="F69" s="404"/>
      <c r="G69" s="404"/>
      <c r="H69" s="404"/>
      <c r="I69" s="404"/>
      <c r="J69" s="404"/>
      <c r="K69" s="404"/>
      <c r="L69" s="404"/>
      <c r="M69" s="404"/>
      <c r="N69" s="404"/>
      <c r="O69" s="404"/>
      <c r="P69" s="404"/>
      <c r="Q69" s="394"/>
      <c r="R69" s="404"/>
      <c r="S69" s="404"/>
      <c r="T69" s="404"/>
      <c r="U69" s="404"/>
      <c r="V69" s="394"/>
      <c r="W69" s="394"/>
      <c r="X69" s="404"/>
      <c r="Y69" s="404"/>
      <c r="Z69" s="404"/>
      <c r="AA69" s="404"/>
      <c r="AB69" s="404"/>
      <c r="AC69" s="404"/>
      <c r="AD69" s="408"/>
      <c r="AE69" s="396"/>
      <c r="AF69" s="396"/>
      <c r="AG69" s="396"/>
      <c r="AH69" s="396"/>
      <c r="AI69" s="374"/>
      <c r="AJ69" s="374"/>
    </row>
    <row r="70" spans="1:36">
      <c r="A70" s="394"/>
      <c r="B70" s="404"/>
      <c r="C70" s="404"/>
      <c r="D70" s="404"/>
      <c r="E70" s="404"/>
      <c r="F70" s="404"/>
      <c r="G70" s="404"/>
      <c r="H70" s="404"/>
      <c r="I70" s="404"/>
      <c r="J70" s="404"/>
      <c r="K70" s="404"/>
      <c r="L70" s="394"/>
      <c r="M70" s="404"/>
      <c r="N70" s="404"/>
      <c r="O70" s="404"/>
      <c r="P70" s="404"/>
      <c r="Q70" s="394"/>
      <c r="R70" s="404"/>
      <c r="S70" s="394"/>
      <c r="T70" s="404"/>
      <c r="U70" s="404"/>
      <c r="V70" s="394"/>
      <c r="W70" s="394"/>
      <c r="X70" s="404"/>
      <c r="Y70" s="404"/>
      <c r="Z70" s="404"/>
      <c r="AA70" s="404"/>
      <c r="AB70" s="404"/>
      <c r="AC70" s="404"/>
      <c r="AD70" s="408"/>
      <c r="AE70" s="396"/>
      <c r="AF70" s="396"/>
      <c r="AG70" s="396"/>
      <c r="AH70" s="396"/>
      <c r="AI70" s="374"/>
      <c r="AJ70" s="374"/>
    </row>
    <row r="71" spans="1:36">
      <c r="A71" s="394"/>
      <c r="B71" s="404"/>
      <c r="C71" s="404"/>
      <c r="D71" s="404"/>
      <c r="E71" s="404"/>
      <c r="F71" s="404"/>
      <c r="G71" s="404"/>
      <c r="H71" s="404"/>
      <c r="I71" s="404"/>
      <c r="J71" s="404"/>
      <c r="K71" s="404"/>
      <c r="L71" s="394"/>
      <c r="M71" s="404"/>
      <c r="N71" s="404"/>
      <c r="O71" s="404"/>
      <c r="P71" s="394"/>
      <c r="Q71" s="394"/>
      <c r="R71" s="404"/>
      <c r="S71" s="394"/>
      <c r="T71" s="404"/>
      <c r="U71" s="404"/>
      <c r="V71" s="394"/>
      <c r="W71" s="394"/>
      <c r="X71" s="394"/>
      <c r="Y71" s="394"/>
      <c r="Z71" s="404"/>
      <c r="AA71" s="394"/>
      <c r="AB71" s="394"/>
      <c r="AC71" s="404"/>
      <c r="AD71" s="408"/>
      <c r="AE71" s="396"/>
      <c r="AF71" s="396"/>
      <c r="AG71" s="396"/>
      <c r="AH71" s="396"/>
      <c r="AI71" s="374"/>
      <c r="AJ71" s="374"/>
    </row>
    <row r="72" spans="1:36">
      <c r="A72" s="394"/>
      <c r="B72" s="394"/>
      <c r="C72" s="394"/>
      <c r="D72" s="394"/>
      <c r="E72" s="394"/>
      <c r="F72" s="394"/>
      <c r="G72" s="394"/>
      <c r="H72" s="394"/>
      <c r="I72" s="404"/>
      <c r="J72" s="394"/>
      <c r="K72" s="404"/>
      <c r="L72" s="394"/>
      <c r="M72" s="394"/>
      <c r="N72" s="394"/>
      <c r="O72" s="394"/>
      <c r="P72" s="394"/>
      <c r="Q72" s="394"/>
      <c r="R72" s="404"/>
      <c r="S72" s="394"/>
      <c r="T72" s="394"/>
      <c r="U72" s="394"/>
      <c r="V72" s="394"/>
      <c r="W72" s="394"/>
      <c r="X72" s="394"/>
      <c r="Y72" s="394"/>
      <c r="Z72" s="404"/>
      <c r="AA72" s="394"/>
      <c r="AB72" s="394"/>
      <c r="AC72" s="394"/>
      <c r="AD72" s="407"/>
      <c r="AE72" s="396"/>
      <c r="AF72" s="396"/>
      <c r="AG72" s="396"/>
      <c r="AH72" s="396"/>
      <c r="AI72" s="374"/>
      <c r="AJ72" s="374"/>
    </row>
    <row r="73" spans="1:36">
      <c r="A73" s="394"/>
      <c r="B73" s="394"/>
      <c r="C73" s="394"/>
      <c r="D73" s="394"/>
      <c r="E73" s="394"/>
      <c r="F73" s="394"/>
      <c r="G73" s="394"/>
      <c r="H73" s="394"/>
      <c r="I73" s="394"/>
      <c r="J73" s="394"/>
      <c r="K73" s="404"/>
      <c r="L73" s="394"/>
      <c r="M73" s="394"/>
      <c r="N73" s="394"/>
      <c r="O73" s="394"/>
      <c r="P73" s="394"/>
      <c r="Q73" s="394"/>
      <c r="R73" s="394"/>
      <c r="S73" s="394"/>
      <c r="T73" s="394"/>
      <c r="U73" s="394"/>
      <c r="V73" s="394"/>
      <c r="W73" s="394"/>
      <c r="X73" s="394"/>
      <c r="Y73" s="394"/>
      <c r="Z73" s="394"/>
      <c r="AA73" s="394"/>
      <c r="AB73" s="394"/>
      <c r="AC73" s="394"/>
      <c r="AD73" s="407"/>
      <c r="AE73" s="396"/>
      <c r="AF73" s="396"/>
      <c r="AG73" s="396"/>
      <c r="AH73" s="396"/>
      <c r="AI73" s="374"/>
      <c r="AJ73" s="374"/>
    </row>
    <row r="74" spans="1:36">
      <c r="A74" s="394"/>
      <c r="B74" s="394"/>
      <c r="C74" s="394"/>
      <c r="D74" s="394"/>
      <c r="E74" s="394"/>
      <c r="F74" s="394"/>
      <c r="G74" s="394"/>
      <c r="H74" s="394"/>
      <c r="I74" s="394"/>
      <c r="J74" s="394"/>
      <c r="K74" s="404"/>
      <c r="L74" s="394"/>
      <c r="M74" s="394"/>
      <c r="N74" s="394"/>
      <c r="O74" s="394"/>
      <c r="P74" s="394"/>
      <c r="Q74" s="394"/>
      <c r="R74" s="394"/>
      <c r="S74" s="394"/>
      <c r="T74" s="394"/>
      <c r="U74" s="394"/>
      <c r="V74" s="394"/>
      <c r="W74" s="394"/>
      <c r="X74" s="394"/>
      <c r="Y74" s="394"/>
      <c r="Z74" s="394"/>
      <c r="AA74" s="394"/>
      <c r="AB74" s="394"/>
      <c r="AC74" s="394"/>
      <c r="AD74" s="407"/>
      <c r="AE74" s="396"/>
      <c r="AF74" s="396"/>
      <c r="AG74" s="396"/>
      <c r="AH74" s="396"/>
      <c r="AI74" s="374"/>
      <c r="AJ74" s="374"/>
    </row>
    <row r="75" spans="1:36">
      <c r="A75" s="394"/>
      <c r="B75" s="394"/>
      <c r="C75" s="394"/>
      <c r="D75" s="394"/>
      <c r="E75" s="394"/>
      <c r="F75" s="394"/>
      <c r="G75" s="394"/>
      <c r="H75" s="394"/>
      <c r="I75" s="394"/>
      <c r="J75" s="394"/>
      <c r="K75" s="394"/>
      <c r="L75" s="394"/>
      <c r="M75" s="394"/>
      <c r="N75" s="394"/>
      <c r="O75" s="394"/>
      <c r="P75" s="394"/>
      <c r="Q75" s="394"/>
      <c r="R75" s="394"/>
      <c r="S75" s="394"/>
      <c r="T75" s="394"/>
      <c r="U75" s="394"/>
      <c r="V75" s="394"/>
      <c r="W75" s="394"/>
      <c r="X75" s="394"/>
      <c r="Y75" s="394"/>
      <c r="Z75" s="394"/>
      <c r="AA75" s="394"/>
      <c r="AB75" s="394"/>
      <c r="AC75" s="394"/>
      <c r="AD75" s="407"/>
      <c r="AE75" s="396"/>
      <c r="AF75" s="396"/>
      <c r="AG75" s="396"/>
      <c r="AH75" s="396"/>
      <c r="AI75" s="374"/>
      <c r="AJ75" s="374"/>
    </row>
    <row r="76" spans="1:36">
      <c r="A76" s="394"/>
      <c r="B76" s="394"/>
      <c r="C76" s="394"/>
      <c r="D76" s="394"/>
      <c r="E76" s="394"/>
      <c r="F76" s="394"/>
      <c r="G76" s="394"/>
      <c r="H76" s="394"/>
      <c r="I76" s="394"/>
      <c r="J76" s="394"/>
      <c r="K76" s="394"/>
      <c r="L76" s="394"/>
      <c r="M76" s="394"/>
      <c r="N76" s="394"/>
      <c r="O76" s="394"/>
      <c r="P76" s="394"/>
      <c r="Q76" s="394"/>
      <c r="R76" s="394"/>
      <c r="S76" s="394"/>
      <c r="T76" s="394"/>
      <c r="U76" s="394"/>
      <c r="V76" s="394"/>
      <c r="W76" s="394"/>
      <c r="X76" s="394"/>
      <c r="Y76" s="394"/>
      <c r="Z76" s="394"/>
      <c r="AA76" s="394"/>
      <c r="AB76" s="394"/>
      <c r="AC76" s="394"/>
      <c r="AD76" s="407"/>
      <c r="AE76" s="396"/>
      <c r="AF76" s="396"/>
      <c r="AG76" s="396"/>
      <c r="AH76" s="396"/>
      <c r="AI76" s="374"/>
      <c r="AJ76" s="374"/>
    </row>
    <row r="77" spans="1:36">
      <c r="A77" s="394"/>
      <c r="B77" s="394"/>
      <c r="C77" s="394"/>
      <c r="D77" s="394"/>
      <c r="E77" s="394"/>
      <c r="F77" s="394"/>
      <c r="G77" s="394"/>
      <c r="H77" s="394"/>
      <c r="I77" s="394"/>
      <c r="J77" s="394"/>
      <c r="K77" s="394"/>
      <c r="L77" s="394"/>
      <c r="M77" s="394"/>
      <c r="N77" s="394"/>
      <c r="O77" s="394"/>
      <c r="P77" s="394"/>
      <c r="Q77" s="394"/>
      <c r="R77" s="394"/>
      <c r="S77" s="394"/>
      <c r="T77" s="394"/>
      <c r="U77" s="394"/>
      <c r="V77" s="394"/>
      <c r="W77" s="394"/>
      <c r="X77" s="394"/>
      <c r="Y77" s="394"/>
      <c r="Z77" s="394"/>
      <c r="AA77" s="394"/>
      <c r="AB77" s="394"/>
      <c r="AC77" s="394"/>
      <c r="AD77" s="407"/>
      <c r="AE77" s="396"/>
      <c r="AF77" s="396"/>
      <c r="AG77" s="396"/>
      <c r="AH77" s="396"/>
      <c r="AI77" s="374"/>
      <c r="AJ77" s="374"/>
    </row>
    <row r="78" spans="1:36">
      <c r="A78" s="394"/>
      <c r="B78" s="394"/>
      <c r="C78" s="394"/>
      <c r="D78" s="394"/>
      <c r="E78" s="394"/>
      <c r="F78" s="394"/>
      <c r="G78" s="394"/>
      <c r="H78" s="394"/>
      <c r="I78" s="394"/>
      <c r="J78" s="394"/>
      <c r="K78" s="394"/>
      <c r="L78" s="394"/>
      <c r="M78" s="394"/>
      <c r="N78" s="394"/>
      <c r="O78" s="394"/>
      <c r="P78" s="394"/>
      <c r="Q78" s="394"/>
      <c r="R78" s="394"/>
      <c r="S78" s="394"/>
      <c r="T78" s="394"/>
      <c r="U78" s="394"/>
      <c r="V78" s="394"/>
      <c r="W78" s="394"/>
      <c r="X78" s="394"/>
      <c r="Y78" s="394"/>
      <c r="Z78" s="394"/>
      <c r="AA78" s="394"/>
      <c r="AB78" s="394"/>
      <c r="AC78" s="394"/>
      <c r="AD78" s="407"/>
      <c r="AE78" s="396"/>
      <c r="AF78" s="396"/>
      <c r="AG78" s="396"/>
      <c r="AH78" s="396"/>
      <c r="AI78" s="374"/>
      <c r="AJ78" s="374"/>
    </row>
    <row r="79" spans="1:36">
      <c r="A79" s="394"/>
      <c r="B79" s="394"/>
      <c r="C79" s="394"/>
      <c r="D79" s="394"/>
      <c r="E79" s="394"/>
      <c r="F79" s="394"/>
      <c r="G79" s="394"/>
      <c r="H79" s="394"/>
      <c r="I79" s="394"/>
      <c r="J79" s="394"/>
      <c r="K79" s="394"/>
      <c r="L79" s="394"/>
      <c r="M79" s="394"/>
      <c r="N79" s="394"/>
      <c r="O79" s="394"/>
      <c r="P79" s="394"/>
      <c r="Q79" s="394"/>
      <c r="R79" s="394"/>
      <c r="S79" s="394"/>
      <c r="T79" s="394"/>
      <c r="U79" s="394"/>
      <c r="V79" s="394"/>
      <c r="W79" s="394"/>
      <c r="X79" s="394"/>
      <c r="Y79" s="394"/>
      <c r="Z79" s="394"/>
      <c r="AA79" s="394"/>
      <c r="AB79" s="394"/>
      <c r="AC79" s="394"/>
      <c r="AD79" s="407"/>
      <c r="AE79" s="396"/>
      <c r="AF79" s="396"/>
      <c r="AG79" s="396"/>
      <c r="AH79" s="396"/>
      <c r="AI79" s="374"/>
      <c r="AJ79" s="374"/>
    </row>
    <row r="80" spans="1:36">
      <c r="A80" s="394"/>
      <c r="B80" s="394"/>
      <c r="C80" s="394"/>
      <c r="D80" s="394"/>
      <c r="E80" s="394"/>
      <c r="F80" s="394"/>
      <c r="G80" s="394"/>
      <c r="H80" s="394"/>
      <c r="I80" s="394"/>
      <c r="J80" s="394"/>
      <c r="K80" s="394"/>
      <c r="L80" s="394"/>
      <c r="M80" s="394"/>
      <c r="N80" s="394"/>
      <c r="O80" s="394"/>
      <c r="P80" s="394"/>
      <c r="Q80" s="394"/>
      <c r="R80" s="394"/>
      <c r="S80" s="394"/>
      <c r="T80" s="394"/>
      <c r="U80" s="394"/>
      <c r="V80" s="394"/>
      <c r="W80" s="394"/>
      <c r="X80" s="394"/>
      <c r="Y80" s="394"/>
      <c r="Z80" s="394"/>
      <c r="AA80" s="394"/>
      <c r="AB80" s="394"/>
      <c r="AC80" s="394"/>
      <c r="AD80" s="407"/>
      <c r="AE80" s="396"/>
      <c r="AF80" s="396"/>
      <c r="AG80" s="396"/>
      <c r="AH80" s="396"/>
      <c r="AI80" s="374"/>
      <c r="AJ80" s="374"/>
    </row>
    <row r="81" spans="1:36">
      <c r="A81" s="394"/>
      <c r="B81" s="394"/>
      <c r="C81" s="394"/>
      <c r="D81" s="394"/>
      <c r="E81" s="394"/>
      <c r="F81" s="394"/>
      <c r="G81" s="394"/>
      <c r="H81" s="394"/>
      <c r="I81" s="394"/>
      <c r="J81" s="394"/>
      <c r="K81" s="394"/>
      <c r="L81" s="394"/>
      <c r="M81" s="394"/>
      <c r="N81" s="394"/>
      <c r="O81" s="394"/>
      <c r="P81" s="394"/>
      <c r="Q81" s="394"/>
      <c r="R81" s="394"/>
      <c r="S81" s="394"/>
      <c r="T81" s="394"/>
      <c r="U81" s="394"/>
      <c r="V81" s="394"/>
      <c r="W81" s="394"/>
      <c r="X81" s="394"/>
      <c r="Y81" s="394"/>
      <c r="Z81" s="394"/>
      <c r="AA81" s="394"/>
      <c r="AB81" s="394"/>
      <c r="AC81" s="394"/>
      <c r="AD81" s="407"/>
      <c r="AE81" s="396"/>
      <c r="AF81" s="396"/>
      <c r="AG81" s="396"/>
      <c r="AH81" s="396"/>
      <c r="AI81" s="374"/>
      <c r="AJ81" s="374"/>
    </row>
    <row r="82" spans="1:36">
      <c r="A82" s="394"/>
      <c r="B82" s="394"/>
      <c r="C82" s="394"/>
      <c r="D82" s="394"/>
      <c r="E82" s="394"/>
      <c r="F82" s="394"/>
      <c r="G82" s="394"/>
      <c r="H82" s="394"/>
      <c r="I82" s="394"/>
      <c r="J82" s="394"/>
      <c r="K82" s="394"/>
      <c r="L82" s="394"/>
      <c r="M82" s="394"/>
      <c r="N82" s="394"/>
      <c r="O82" s="394"/>
      <c r="P82" s="394"/>
      <c r="Q82" s="394"/>
      <c r="R82" s="394"/>
      <c r="S82" s="394"/>
      <c r="T82" s="394"/>
      <c r="U82" s="394"/>
      <c r="V82" s="394"/>
      <c r="W82" s="394"/>
      <c r="X82" s="394"/>
      <c r="Y82" s="394"/>
      <c r="Z82" s="394"/>
      <c r="AA82" s="394"/>
      <c r="AB82" s="394"/>
      <c r="AC82" s="394"/>
      <c r="AD82" s="407"/>
      <c r="AE82" s="396"/>
      <c r="AF82" s="396"/>
      <c r="AG82" s="396"/>
      <c r="AH82" s="396"/>
      <c r="AI82" s="374"/>
      <c r="AJ82" s="374"/>
    </row>
    <row r="83" spans="1:36">
      <c r="A83" s="394"/>
      <c r="B83" s="394"/>
      <c r="C83" s="394"/>
      <c r="D83" s="394"/>
      <c r="E83" s="394"/>
      <c r="F83" s="394"/>
      <c r="G83" s="394"/>
      <c r="H83" s="394"/>
      <c r="I83" s="394"/>
      <c r="J83" s="394"/>
      <c r="K83" s="394"/>
      <c r="L83" s="394"/>
      <c r="M83" s="394"/>
      <c r="N83" s="394"/>
      <c r="O83" s="394"/>
      <c r="P83" s="394"/>
      <c r="Q83" s="394"/>
      <c r="R83" s="394"/>
      <c r="S83" s="394"/>
      <c r="T83" s="394"/>
      <c r="U83" s="394"/>
      <c r="V83" s="394"/>
      <c r="W83" s="394"/>
      <c r="X83" s="394"/>
      <c r="Y83" s="394"/>
      <c r="Z83" s="394"/>
      <c r="AA83" s="394"/>
      <c r="AB83" s="394"/>
      <c r="AC83" s="394"/>
      <c r="AD83" s="407"/>
      <c r="AE83" s="396"/>
      <c r="AF83" s="396"/>
      <c r="AG83" s="396"/>
      <c r="AH83" s="396"/>
      <c r="AI83" s="374"/>
      <c r="AJ83" s="374"/>
    </row>
    <row r="84" spans="1:36">
      <c r="A84" s="394"/>
      <c r="B84" s="394"/>
      <c r="C84" s="394"/>
      <c r="D84" s="394"/>
      <c r="E84" s="394"/>
      <c r="F84" s="394"/>
      <c r="G84" s="394"/>
      <c r="H84" s="394"/>
      <c r="I84" s="394"/>
      <c r="J84" s="394"/>
      <c r="K84" s="394"/>
      <c r="L84" s="394"/>
      <c r="M84" s="394"/>
      <c r="N84" s="394"/>
      <c r="O84" s="394"/>
      <c r="P84" s="394"/>
      <c r="Q84" s="394"/>
      <c r="R84" s="394"/>
      <c r="S84" s="394"/>
      <c r="T84" s="394"/>
      <c r="U84" s="394"/>
      <c r="V84" s="394"/>
      <c r="W84" s="394"/>
      <c r="X84" s="394"/>
      <c r="Y84" s="394"/>
      <c r="Z84" s="394"/>
      <c r="AA84" s="394"/>
      <c r="AB84" s="394"/>
      <c r="AC84" s="394"/>
      <c r="AD84" s="407"/>
      <c r="AE84" s="396"/>
      <c r="AF84" s="396"/>
      <c r="AG84" s="396"/>
      <c r="AH84" s="396"/>
      <c r="AI84" s="374"/>
      <c r="AJ84" s="374"/>
    </row>
    <row r="85" spans="1:36">
      <c r="A85" s="394"/>
      <c r="B85" s="394"/>
      <c r="C85" s="394"/>
      <c r="D85" s="394"/>
      <c r="E85" s="394"/>
      <c r="F85" s="394"/>
      <c r="G85" s="394"/>
      <c r="H85" s="394"/>
      <c r="I85" s="394"/>
      <c r="J85" s="394"/>
      <c r="K85" s="394"/>
      <c r="L85" s="394"/>
      <c r="M85" s="394"/>
      <c r="N85" s="394"/>
      <c r="O85" s="394"/>
      <c r="P85" s="394"/>
      <c r="Q85" s="394"/>
      <c r="R85" s="394"/>
      <c r="S85" s="394"/>
      <c r="T85" s="394"/>
      <c r="U85" s="394"/>
      <c r="V85" s="394"/>
      <c r="W85" s="394"/>
      <c r="X85" s="394"/>
      <c r="Y85" s="394"/>
      <c r="Z85" s="394"/>
      <c r="AA85" s="394"/>
      <c r="AB85" s="394"/>
      <c r="AC85" s="394"/>
      <c r="AD85" s="407"/>
      <c r="AE85" s="396"/>
      <c r="AF85" s="396"/>
      <c r="AG85" s="396"/>
      <c r="AH85" s="396"/>
      <c r="AI85" s="374"/>
      <c r="AJ85" s="374"/>
    </row>
    <row r="86" spans="1:36">
      <c r="A86" s="394"/>
      <c r="B86" s="394"/>
      <c r="C86" s="394"/>
      <c r="D86" s="394"/>
      <c r="E86" s="394"/>
      <c r="F86" s="394"/>
      <c r="G86" s="394"/>
      <c r="H86" s="394"/>
      <c r="I86" s="394"/>
      <c r="J86" s="394"/>
      <c r="K86" s="394"/>
      <c r="L86" s="394"/>
      <c r="M86" s="394"/>
      <c r="N86" s="394"/>
      <c r="O86" s="394"/>
      <c r="P86" s="394"/>
      <c r="Q86" s="394"/>
      <c r="R86" s="394"/>
      <c r="S86" s="394"/>
      <c r="T86" s="394"/>
      <c r="U86" s="394"/>
      <c r="V86" s="394"/>
      <c r="W86" s="394"/>
      <c r="X86" s="394"/>
      <c r="Y86" s="394"/>
      <c r="Z86" s="394"/>
      <c r="AA86" s="394"/>
      <c r="AB86" s="394"/>
      <c r="AC86" s="394"/>
      <c r="AD86" s="407"/>
      <c r="AE86" s="396"/>
      <c r="AF86" s="396"/>
      <c r="AG86" s="396"/>
      <c r="AH86" s="396"/>
      <c r="AI86" s="374"/>
      <c r="AJ86" s="374"/>
    </row>
    <row r="87" spans="1:36">
      <c r="A87" s="394"/>
      <c r="B87" s="394"/>
      <c r="C87" s="394"/>
      <c r="D87" s="394"/>
      <c r="E87" s="394"/>
      <c r="F87" s="394"/>
      <c r="G87" s="394"/>
      <c r="H87" s="394"/>
      <c r="I87" s="394"/>
      <c r="J87" s="394"/>
      <c r="K87" s="394"/>
      <c r="L87" s="394"/>
      <c r="M87" s="394"/>
      <c r="N87" s="394"/>
      <c r="O87" s="394"/>
      <c r="P87" s="394"/>
      <c r="Q87" s="394"/>
      <c r="R87" s="394"/>
      <c r="S87" s="394"/>
      <c r="T87" s="394"/>
      <c r="U87" s="394"/>
      <c r="V87" s="394"/>
      <c r="W87" s="394"/>
      <c r="X87" s="394"/>
      <c r="Y87" s="394"/>
      <c r="Z87" s="394"/>
      <c r="AA87" s="394"/>
      <c r="AB87" s="394"/>
      <c r="AC87" s="394"/>
      <c r="AD87" s="407"/>
      <c r="AE87" s="396"/>
      <c r="AF87" s="396"/>
      <c r="AG87" s="396"/>
      <c r="AH87" s="396"/>
      <c r="AI87" s="374"/>
      <c r="AJ87" s="374"/>
    </row>
    <row r="88" spans="1:36">
      <c r="A88" s="394"/>
      <c r="B88" s="394"/>
      <c r="C88" s="394"/>
      <c r="D88" s="394"/>
      <c r="E88" s="394"/>
      <c r="F88" s="394"/>
      <c r="G88" s="394"/>
      <c r="H88" s="394"/>
      <c r="I88" s="394"/>
      <c r="J88" s="394"/>
      <c r="K88" s="394"/>
      <c r="L88" s="394"/>
      <c r="M88" s="394"/>
      <c r="N88" s="394"/>
      <c r="O88" s="394"/>
      <c r="P88" s="394"/>
      <c r="Q88" s="394"/>
      <c r="R88" s="394"/>
      <c r="S88" s="394"/>
      <c r="T88" s="394"/>
      <c r="U88" s="394"/>
      <c r="V88" s="394"/>
      <c r="W88" s="394"/>
      <c r="X88" s="394"/>
      <c r="Y88" s="394"/>
      <c r="Z88" s="394"/>
      <c r="AA88" s="394"/>
      <c r="AB88" s="394"/>
      <c r="AC88" s="394"/>
      <c r="AD88" s="407"/>
      <c r="AE88" s="396"/>
      <c r="AF88" s="396"/>
      <c r="AG88" s="396"/>
      <c r="AH88" s="396"/>
      <c r="AI88" s="374"/>
      <c r="AJ88" s="374"/>
    </row>
    <row r="89" spans="1:36">
      <c r="A89" s="394"/>
      <c r="B89" s="394"/>
      <c r="C89" s="394"/>
      <c r="D89" s="394"/>
      <c r="E89" s="394"/>
      <c r="F89" s="394"/>
      <c r="G89" s="394"/>
      <c r="H89" s="394"/>
      <c r="I89" s="394"/>
      <c r="J89" s="394"/>
      <c r="K89" s="394"/>
      <c r="L89" s="394"/>
      <c r="M89" s="394"/>
      <c r="N89" s="394"/>
      <c r="O89" s="394"/>
      <c r="P89" s="394"/>
      <c r="Q89" s="394"/>
      <c r="R89" s="394"/>
      <c r="S89" s="394"/>
      <c r="T89" s="394"/>
      <c r="U89" s="394"/>
      <c r="V89" s="394"/>
      <c r="W89" s="394"/>
      <c r="X89" s="394"/>
      <c r="Y89" s="394"/>
      <c r="Z89" s="394"/>
      <c r="AA89" s="394"/>
      <c r="AB89" s="394"/>
      <c r="AC89" s="394"/>
      <c r="AD89" s="407"/>
      <c r="AE89" s="396"/>
      <c r="AF89" s="396"/>
      <c r="AG89" s="396"/>
      <c r="AH89" s="396"/>
      <c r="AI89" s="374"/>
      <c r="AJ89" s="374"/>
    </row>
    <row r="90" spans="1:36">
      <c r="A90" s="394"/>
      <c r="B90" s="394"/>
      <c r="C90" s="394"/>
      <c r="D90" s="394"/>
      <c r="E90" s="394"/>
      <c r="F90" s="394"/>
      <c r="G90" s="394"/>
      <c r="H90" s="394"/>
      <c r="I90" s="394"/>
      <c r="J90" s="394"/>
      <c r="K90" s="394"/>
      <c r="L90" s="394"/>
      <c r="M90" s="394"/>
      <c r="N90" s="394"/>
      <c r="O90" s="394"/>
      <c r="P90" s="394"/>
      <c r="Q90" s="394"/>
      <c r="R90" s="394"/>
      <c r="S90" s="394"/>
      <c r="T90" s="394"/>
      <c r="U90" s="394"/>
      <c r="V90" s="394"/>
      <c r="W90" s="394"/>
      <c r="X90" s="394"/>
      <c r="Y90" s="394"/>
      <c r="Z90" s="394"/>
      <c r="AA90" s="394"/>
      <c r="AB90" s="394"/>
      <c r="AC90" s="394"/>
      <c r="AD90" s="407"/>
      <c r="AE90" s="396"/>
      <c r="AF90" s="396"/>
      <c r="AG90" s="396"/>
      <c r="AH90" s="396"/>
      <c r="AI90" s="374"/>
      <c r="AJ90" s="374"/>
    </row>
    <row r="91" spans="1:36">
      <c r="A91" s="394"/>
      <c r="B91" s="394"/>
      <c r="C91" s="394"/>
      <c r="D91" s="394"/>
      <c r="E91" s="394"/>
      <c r="F91" s="394"/>
      <c r="G91" s="394"/>
      <c r="H91" s="394"/>
      <c r="I91" s="394"/>
      <c r="J91" s="394"/>
      <c r="K91" s="394"/>
      <c r="L91" s="394"/>
      <c r="M91" s="394"/>
      <c r="N91" s="394"/>
      <c r="O91" s="394"/>
      <c r="P91" s="394"/>
      <c r="Q91" s="394"/>
      <c r="R91" s="394"/>
      <c r="S91" s="394"/>
      <c r="T91" s="394"/>
      <c r="U91" s="394"/>
      <c r="V91" s="394"/>
      <c r="W91" s="394"/>
      <c r="X91" s="394"/>
      <c r="Y91" s="394"/>
      <c r="Z91" s="394"/>
      <c r="AA91" s="394"/>
      <c r="AB91" s="394"/>
      <c r="AC91" s="394"/>
      <c r="AD91" s="407"/>
      <c r="AE91" s="396"/>
      <c r="AF91" s="396"/>
      <c r="AG91" s="396"/>
      <c r="AH91" s="396"/>
      <c r="AI91" s="374"/>
      <c r="AJ91" s="374"/>
    </row>
    <row r="92" spans="1:36">
      <c r="A92" s="394"/>
      <c r="B92" s="394"/>
      <c r="C92" s="394"/>
      <c r="D92" s="394"/>
      <c r="E92" s="394"/>
      <c r="F92" s="394"/>
      <c r="G92" s="394"/>
      <c r="H92" s="394"/>
      <c r="I92" s="394"/>
      <c r="J92" s="394"/>
      <c r="K92" s="394"/>
      <c r="L92" s="394"/>
      <c r="M92" s="394"/>
      <c r="N92" s="394"/>
      <c r="O92" s="394"/>
      <c r="P92" s="394"/>
      <c r="Q92" s="394"/>
      <c r="R92" s="394"/>
      <c r="S92" s="394"/>
      <c r="T92" s="394"/>
      <c r="U92" s="394"/>
      <c r="V92" s="394"/>
      <c r="W92" s="394"/>
      <c r="X92" s="394"/>
      <c r="Y92" s="394"/>
      <c r="Z92" s="394"/>
      <c r="AA92" s="394"/>
      <c r="AB92" s="394"/>
      <c r="AC92" s="394"/>
      <c r="AD92" s="407"/>
      <c r="AE92" s="396"/>
      <c r="AF92" s="396"/>
      <c r="AG92" s="396"/>
      <c r="AH92" s="396"/>
      <c r="AI92" s="374"/>
      <c r="AJ92" s="374"/>
    </row>
    <row r="93" spans="1:36">
      <c r="A93" s="394"/>
      <c r="B93" s="394"/>
      <c r="C93" s="394"/>
      <c r="D93" s="394"/>
      <c r="E93" s="394"/>
      <c r="F93" s="394"/>
      <c r="G93" s="394"/>
      <c r="H93" s="394"/>
      <c r="I93" s="394"/>
      <c r="J93" s="394"/>
      <c r="K93" s="394"/>
      <c r="L93" s="394"/>
      <c r="M93" s="394"/>
      <c r="N93" s="394"/>
      <c r="O93" s="394"/>
      <c r="P93" s="394"/>
      <c r="Q93" s="394"/>
      <c r="R93" s="394"/>
      <c r="S93" s="394"/>
      <c r="T93" s="394"/>
      <c r="U93" s="394"/>
      <c r="V93" s="394"/>
      <c r="W93" s="394"/>
      <c r="X93" s="394"/>
      <c r="Y93" s="394"/>
      <c r="Z93" s="394"/>
      <c r="AA93" s="394"/>
      <c r="AB93" s="394"/>
      <c r="AC93" s="394"/>
      <c r="AD93" s="407"/>
      <c r="AE93" s="396"/>
      <c r="AF93" s="396"/>
      <c r="AG93" s="396"/>
      <c r="AH93" s="396"/>
      <c r="AI93" s="374"/>
      <c r="AJ93" s="374"/>
    </row>
    <row r="94" spans="1:36">
      <c r="A94" s="394"/>
      <c r="B94" s="394"/>
      <c r="C94" s="394"/>
      <c r="D94" s="394"/>
      <c r="E94" s="394"/>
      <c r="F94" s="394"/>
      <c r="G94" s="394"/>
      <c r="H94" s="394"/>
      <c r="I94" s="394"/>
      <c r="J94" s="394"/>
      <c r="K94" s="394"/>
      <c r="L94" s="394"/>
      <c r="M94" s="394"/>
      <c r="N94" s="394"/>
      <c r="O94" s="394"/>
      <c r="P94" s="394"/>
      <c r="Q94" s="394"/>
      <c r="R94" s="394"/>
      <c r="S94" s="394"/>
      <c r="T94" s="394"/>
      <c r="U94" s="394"/>
      <c r="V94" s="394"/>
      <c r="W94" s="394"/>
      <c r="X94" s="394"/>
      <c r="Y94" s="394"/>
      <c r="Z94" s="394"/>
      <c r="AA94" s="394"/>
      <c r="AB94" s="394"/>
      <c r="AC94" s="394"/>
      <c r="AD94" s="407"/>
      <c r="AE94" s="396"/>
      <c r="AF94" s="396"/>
      <c r="AG94" s="396"/>
      <c r="AH94" s="396"/>
      <c r="AI94" s="374"/>
      <c r="AJ94" s="374"/>
    </row>
    <row r="95" spans="1:36">
      <c r="A95" s="394"/>
      <c r="B95" s="394"/>
      <c r="C95" s="394"/>
      <c r="D95" s="394"/>
      <c r="E95" s="394"/>
      <c r="F95" s="394"/>
      <c r="G95" s="394"/>
      <c r="H95" s="394"/>
      <c r="I95" s="394"/>
      <c r="J95" s="394"/>
      <c r="K95" s="394"/>
      <c r="L95" s="394"/>
      <c r="M95" s="394"/>
      <c r="N95" s="394"/>
      <c r="O95" s="394"/>
      <c r="P95" s="394"/>
      <c r="Q95" s="394"/>
      <c r="R95" s="394"/>
      <c r="S95" s="394"/>
      <c r="T95" s="394"/>
      <c r="U95" s="394"/>
      <c r="V95" s="394"/>
      <c r="W95" s="394"/>
      <c r="X95" s="394"/>
      <c r="Y95" s="394"/>
      <c r="Z95" s="394"/>
      <c r="AA95" s="394"/>
      <c r="AB95" s="394"/>
      <c r="AC95" s="394"/>
      <c r="AD95" s="407"/>
      <c r="AE95" s="396"/>
      <c r="AF95" s="396"/>
      <c r="AG95" s="396"/>
      <c r="AH95" s="396"/>
      <c r="AI95" s="374"/>
      <c r="AJ95" s="374"/>
    </row>
    <row r="96" spans="1:36">
      <c r="A96" s="394"/>
      <c r="B96" s="394"/>
      <c r="C96" s="394"/>
      <c r="D96" s="394"/>
      <c r="E96" s="394"/>
      <c r="F96" s="394"/>
      <c r="G96" s="394"/>
      <c r="H96" s="394"/>
      <c r="I96" s="394"/>
      <c r="J96" s="394"/>
      <c r="K96" s="394"/>
      <c r="L96" s="394"/>
      <c r="M96" s="394"/>
      <c r="N96" s="394"/>
      <c r="O96" s="394"/>
      <c r="P96" s="394"/>
      <c r="Q96" s="394"/>
      <c r="R96" s="394"/>
      <c r="S96" s="394"/>
      <c r="T96" s="394"/>
      <c r="U96" s="394"/>
      <c r="V96" s="394"/>
      <c r="W96" s="394"/>
      <c r="X96" s="394"/>
      <c r="Y96" s="394"/>
      <c r="Z96" s="394"/>
      <c r="AA96" s="394"/>
      <c r="AB96" s="394"/>
      <c r="AC96" s="394"/>
      <c r="AD96" s="407"/>
      <c r="AE96" s="396"/>
      <c r="AF96" s="396"/>
      <c r="AG96" s="396"/>
      <c r="AH96" s="396"/>
      <c r="AI96" s="374"/>
      <c r="AJ96" s="374"/>
    </row>
    <row r="97" spans="1:36">
      <c r="A97" s="394"/>
      <c r="B97" s="394"/>
      <c r="C97" s="394"/>
      <c r="D97" s="394"/>
      <c r="E97" s="394"/>
      <c r="F97" s="394"/>
      <c r="G97" s="394"/>
      <c r="H97" s="394"/>
      <c r="I97" s="394"/>
      <c r="J97" s="394"/>
      <c r="K97" s="394"/>
      <c r="L97" s="394"/>
      <c r="M97" s="394"/>
      <c r="N97" s="394"/>
      <c r="O97" s="394"/>
      <c r="P97" s="394"/>
      <c r="Q97" s="394"/>
      <c r="R97" s="394"/>
      <c r="S97" s="394"/>
      <c r="T97" s="394"/>
      <c r="U97" s="394"/>
      <c r="V97" s="394"/>
      <c r="W97" s="394"/>
      <c r="X97" s="394"/>
      <c r="Y97" s="394"/>
      <c r="Z97" s="394"/>
      <c r="AA97" s="394"/>
      <c r="AB97" s="394"/>
      <c r="AC97" s="394"/>
      <c r="AD97" s="407"/>
      <c r="AE97" s="396"/>
      <c r="AF97" s="396"/>
      <c r="AG97" s="396"/>
      <c r="AH97" s="396"/>
      <c r="AI97" s="374"/>
      <c r="AJ97" s="374"/>
    </row>
    <row r="98" spans="1:36">
      <c r="A98" s="394"/>
      <c r="B98" s="394"/>
      <c r="C98" s="394"/>
      <c r="D98" s="394"/>
      <c r="E98" s="394"/>
      <c r="F98" s="394"/>
      <c r="G98" s="394"/>
      <c r="H98" s="394"/>
      <c r="I98" s="394"/>
      <c r="J98" s="394"/>
      <c r="K98" s="394"/>
      <c r="L98" s="394"/>
      <c r="M98" s="394"/>
      <c r="N98" s="394"/>
      <c r="O98" s="394"/>
      <c r="P98" s="394"/>
      <c r="Q98" s="394"/>
      <c r="R98" s="394"/>
      <c r="S98" s="394"/>
      <c r="T98" s="394"/>
      <c r="U98" s="394"/>
      <c r="V98" s="394"/>
      <c r="W98" s="394"/>
      <c r="X98" s="394"/>
      <c r="Y98" s="394"/>
      <c r="Z98" s="394"/>
      <c r="AA98" s="394"/>
      <c r="AB98" s="394"/>
      <c r="AC98" s="394"/>
      <c r="AD98" s="407"/>
      <c r="AE98" s="396"/>
      <c r="AF98" s="396"/>
      <c r="AG98" s="396"/>
      <c r="AH98" s="396"/>
      <c r="AI98" s="374"/>
      <c r="AJ98" s="374"/>
    </row>
    <row r="99" spans="1:36">
      <c r="A99" s="394"/>
      <c r="B99" s="394"/>
      <c r="C99" s="394"/>
      <c r="D99" s="394"/>
      <c r="E99" s="394"/>
      <c r="F99" s="394"/>
      <c r="G99" s="394"/>
      <c r="H99" s="394"/>
      <c r="I99" s="394"/>
      <c r="J99" s="394"/>
      <c r="K99" s="394"/>
      <c r="L99" s="394"/>
      <c r="M99" s="394"/>
      <c r="N99" s="394"/>
      <c r="O99" s="394"/>
      <c r="P99" s="394"/>
      <c r="Q99" s="394"/>
      <c r="R99" s="394"/>
      <c r="S99" s="394"/>
      <c r="T99" s="394"/>
      <c r="U99" s="394"/>
      <c r="V99" s="394"/>
      <c r="W99" s="394"/>
      <c r="X99" s="394"/>
      <c r="Y99" s="394"/>
      <c r="Z99" s="394"/>
      <c r="AA99" s="394"/>
      <c r="AB99" s="394"/>
      <c r="AC99" s="394"/>
      <c r="AD99" s="407"/>
      <c r="AE99" s="396"/>
      <c r="AF99" s="396"/>
      <c r="AG99" s="396"/>
      <c r="AH99" s="396"/>
      <c r="AI99" s="374"/>
      <c r="AJ99" s="374"/>
    </row>
    <row r="100" spans="1:36">
      <c r="A100" s="394"/>
      <c r="B100" s="394"/>
      <c r="C100" s="394"/>
      <c r="D100" s="394"/>
      <c r="E100" s="394"/>
      <c r="F100" s="394"/>
      <c r="G100" s="394"/>
      <c r="H100" s="394"/>
      <c r="I100" s="394"/>
      <c r="J100" s="394"/>
      <c r="K100" s="394"/>
      <c r="L100" s="394"/>
      <c r="M100" s="394"/>
      <c r="N100" s="394"/>
      <c r="O100" s="394"/>
      <c r="P100" s="394"/>
      <c r="Q100" s="394"/>
      <c r="R100" s="394"/>
      <c r="S100" s="394"/>
      <c r="T100" s="394"/>
      <c r="U100" s="394"/>
      <c r="V100" s="394"/>
      <c r="W100" s="394"/>
      <c r="X100" s="394"/>
      <c r="Y100" s="394"/>
      <c r="Z100" s="394"/>
      <c r="AA100" s="394"/>
      <c r="AB100" s="394"/>
      <c r="AC100" s="394"/>
      <c r="AD100" s="407"/>
      <c r="AE100" s="396"/>
      <c r="AF100" s="396"/>
      <c r="AG100" s="396"/>
      <c r="AH100" s="396"/>
      <c r="AI100" s="374"/>
      <c r="AJ100" s="374"/>
    </row>
    <row r="101" spans="1:36">
      <c r="A101" s="394"/>
      <c r="B101" s="394"/>
      <c r="C101" s="394"/>
      <c r="D101" s="394"/>
      <c r="E101" s="394"/>
      <c r="F101" s="394"/>
      <c r="G101" s="394"/>
      <c r="H101" s="394"/>
      <c r="I101" s="394"/>
      <c r="J101" s="394"/>
      <c r="K101" s="394"/>
      <c r="L101" s="394"/>
      <c r="M101" s="394"/>
      <c r="N101" s="394"/>
      <c r="O101" s="394"/>
      <c r="P101" s="394"/>
      <c r="Q101" s="394"/>
      <c r="R101" s="394"/>
      <c r="S101" s="394"/>
      <c r="T101" s="394"/>
      <c r="U101" s="394"/>
      <c r="V101" s="394"/>
      <c r="W101" s="394"/>
      <c r="X101" s="394"/>
      <c r="Y101" s="394"/>
      <c r="Z101" s="394"/>
      <c r="AA101" s="394"/>
      <c r="AB101" s="394"/>
      <c r="AC101" s="394"/>
      <c r="AD101" s="407"/>
      <c r="AE101" s="396"/>
      <c r="AF101" s="396"/>
      <c r="AG101" s="396"/>
      <c r="AH101" s="396"/>
      <c r="AI101" s="374"/>
      <c r="AJ101" s="374"/>
    </row>
    <row r="102" spans="1:36">
      <c r="A102" s="394"/>
      <c r="B102" s="394"/>
      <c r="C102" s="394"/>
      <c r="D102" s="394"/>
      <c r="E102" s="394"/>
      <c r="F102" s="394"/>
      <c r="G102" s="394"/>
      <c r="H102" s="394"/>
      <c r="I102" s="394"/>
      <c r="J102" s="394"/>
      <c r="K102" s="394"/>
      <c r="L102" s="394"/>
      <c r="M102" s="394"/>
      <c r="N102" s="394"/>
      <c r="O102" s="394"/>
      <c r="P102" s="394"/>
      <c r="Q102" s="394"/>
      <c r="R102" s="394"/>
      <c r="S102" s="394"/>
      <c r="T102" s="394"/>
      <c r="U102" s="394"/>
      <c r="V102" s="394"/>
      <c r="W102" s="394"/>
      <c r="X102" s="394"/>
      <c r="Y102" s="394"/>
      <c r="Z102" s="394"/>
      <c r="AA102" s="394"/>
      <c r="AB102" s="394"/>
      <c r="AC102" s="394"/>
      <c r="AD102" s="407"/>
      <c r="AE102" s="396"/>
      <c r="AF102" s="396"/>
      <c r="AG102" s="396"/>
      <c r="AH102" s="396"/>
      <c r="AI102" s="374"/>
      <c r="AJ102" s="374"/>
    </row>
    <row r="103" spans="1:36">
      <c r="A103" s="394"/>
      <c r="B103" s="394"/>
      <c r="C103" s="394"/>
      <c r="D103" s="394"/>
      <c r="E103" s="394"/>
      <c r="F103" s="394"/>
      <c r="G103" s="394"/>
      <c r="H103" s="394"/>
      <c r="I103" s="394"/>
      <c r="J103" s="394"/>
      <c r="K103" s="394"/>
      <c r="L103" s="394"/>
      <c r="M103" s="394"/>
      <c r="N103" s="394"/>
      <c r="O103" s="394"/>
      <c r="P103" s="394"/>
      <c r="Q103" s="394"/>
      <c r="R103" s="394"/>
      <c r="S103" s="394"/>
      <c r="T103" s="394"/>
      <c r="U103" s="394"/>
      <c r="V103" s="394"/>
      <c r="W103" s="394"/>
      <c r="X103" s="394"/>
      <c r="Y103" s="394"/>
      <c r="Z103" s="394"/>
      <c r="AA103" s="394"/>
      <c r="AB103" s="394"/>
      <c r="AC103" s="394"/>
      <c r="AD103" s="407"/>
      <c r="AE103" s="396"/>
      <c r="AF103" s="396"/>
      <c r="AG103" s="396"/>
      <c r="AH103" s="396"/>
      <c r="AI103" s="374"/>
      <c r="AJ103" s="374"/>
    </row>
    <row r="104" spans="1:36">
      <c r="A104" s="394"/>
      <c r="B104" s="394"/>
      <c r="C104" s="394"/>
      <c r="D104" s="394"/>
      <c r="E104" s="394"/>
      <c r="F104" s="394"/>
      <c r="G104" s="394"/>
      <c r="H104" s="394"/>
      <c r="I104" s="394"/>
      <c r="J104" s="394"/>
      <c r="K104" s="394"/>
      <c r="L104" s="394"/>
      <c r="M104" s="394"/>
      <c r="N104" s="394"/>
      <c r="O104" s="394"/>
      <c r="P104" s="394"/>
      <c r="Q104" s="394"/>
      <c r="R104" s="394"/>
      <c r="S104" s="394"/>
      <c r="T104" s="394"/>
      <c r="U104" s="394"/>
      <c r="V104" s="394"/>
      <c r="W104" s="394"/>
      <c r="X104" s="394"/>
      <c r="Y104" s="394"/>
      <c r="Z104" s="394"/>
      <c r="AA104" s="394"/>
      <c r="AB104" s="394"/>
      <c r="AC104" s="394"/>
      <c r="AD104" s="407"/>
      <c r="AE104" s="396"/>
      <c r="AF104" s="396"/>
      <c r="AG104" s="396"/>
      <c r="AH104" s="396"/>
      <c r="AI104" s="374"/>
      <c r="AJ104" s="374"/>
    </row>
    <row r="105" spans="1:36">
      <c r="A105" s="394"/>
      <c r="B105" s="394"/>
      <c r="C105" s="394"/>
      <c r="D105" s="394"/>
      <c r="E105" s="394"/>
      <c r="F105" s="394"/>
      <c r="G105" s="394"/>
      <c r="H105" s="394"/>
      <c r="I105" s="394"/>
      <c r="J105" s="394"/>
      <c r="K105" s="394"/>
      <c r="L105" s="394"/>
      <c r="M105" s="394"/>
      <c r="N105" s="394"/>
      <c r="O105" s="394"/>
      <c r="P105" s="394"/>
      <c r="Q105" s="394"/>
      <c r="R105" s="394"/>
      <c r="S105" s="394"/>
      <c r="T105" s="394"/>
      <c r="U105" s="394"/>
      <c r="V105" s="394"/>
      <c r="W105" s="394"/>
      <c r="X105" s="394"/>
      <c r="Y105" s="394"/>
      <c r="Z105" s="394"/>
      <c r="AA105" s="394"/>
      <c r="AB105" s="394"/>
      <c r="AC105" s="394"/>
      <c r="AD105" s="407"/>
      <c r="AE105" s="396"/>
      <c r="AF105" s="396"/>
      <c r="AG105" s="396"/>
      <c r="AH105" s="396"/>
      <c r="AI105" s="374"/>
      <c r="AJ105" s="374"/>
    </row>
    <row r="106" spans="1:36">
      <c r="A106" s="394"/>
      <c r="B106" s="394"/>
      <c r="C106" s="394"/>
      <c r="D106" s="394"/>
      <c r="E106" s="394"/>
      <c r="F106" s="394"/>
      <c r="G106" s="394"/>
      <c r="H106" s="394"/>
      <c r="I106" s="394"/>
      <c r="J106" s="394"/>
      <c r="K106" s="394"/>
      <c r="L106" s="394"/>
      <c r="M106" s="394"/>
      <c r="N106" s="394"/>
      <c r="O106" s="394"/>
      <c r="P106" s="394"/>
      <c r="Q106" s="394"/>
      <c r="R106" s="394"/>
      <c r="S106" s="394"/>
      <c r="T106" s="394"/>
      <c r="U106" s="394"/>
      <c r="V106" s="394"/>
      <c r="W106" s="394"/>
      <c r="X106" s="394"/>
      <c r="Y106" s="394"/>
      <c r="Z106" s="394"/>
      <c r="AA106" s="394"/>
      <c r="AB106" s="394"/>
      <c r="AC106" s="394"/>
      <c r="AD106" s="407"/>
      <c r="AE106" s="396"/>
      <c r="AF106" s="396"/>
      <c r="AG106" s="396"/>
      <c r="AH106" s="396"/>
      <c r="AI106" s="374"/>
      <c r="AJ106" s="374"/>
    </row>
    <row r="107" spans="1:36">
      <c r="A107" s="394"/>
      <c r="B107" s="394"/>
      <c r="C107" s="394"/>
      <c r="D107" s="394"/>
      <c r="E107" s="394"/>
      <c r="F107" s="394"/>
      <c r="G107" s="394"/>
      <c r="H107" s="394"/>
      <c r="I107" s="394"/>
      <c r="J107" s="394"/>
      <c r="K107" s="394"/>
      <c r="L107" s="394"/>
      <c r="M107" s="394"/>
      <c r="N107" s="394"/>
      <c r="O107" s="394"/>
      <c r="P107" s="394"/>
      <c r="Q107" s="394"/>
      <c r="R107" s="394"/>
      <c r="S107" s="394"/>
      <c r="T107" s="394"/>
      <c r="U107" s="394"/>
      <c r="V107" s="394"/>
      <c r="W107" s="394"/>
      <c r="X107" s="394"/>
      <c r="Y107" s="394"/>
      <c r="Z107" s="394"/>
      <c r="AA107" s="394"/>
      <c r="AB107" s="394"/>
      <c r="AC107" s="394"/>
      <c r="AD107" s="407"/>
      <c r="AE107" s="396"/>
      <c r="AF107" s="396"/>
      <c r="AG107" s="396"/>
      <c r="AH107" s="396"/>
      <c r="AI107" s="374"/>
      <c r="AJ107" s="374"/>
    </row>
    <row r="108" spans="1:36">
      <c r="A108" s="394"/>
      <c r="B108" s="394"/>
      <c r="C108" s="394"/>
      <c r="D108" s="394"/>
      <c r="E108" s="394"/>
      <c r="F108" s="394"/>
      <c r="G108" s="394"/>
      <c r="H108" s="394"/>
      <c r="I108" s="394"/>
      <c r="J108" s="394"/>
      <c r="K108" s="394"/>
      <c r="L108" s="394"/>
      <c r="M108" s="394"/>
      <c r="N108" s="394"/>
      <c r="O108" s="394"/>
      <c r="P108" s="394"/>
      <c r="Q108" s="394"/>
      <c r="R108" s="394"/>
      <c r="S108" s="394"/>
      <c r="T108" s="394"/>
      <c r="U108" s="394"/>
      <c r="V108" s="394"/>
      <c r="W108" s="394"/>
      <c r="X108" s="394"/>
      <c r="Y108" s="394"/>
      <c r="Z108" s="394"/>
      <c r="AA108" s="394"/>
      <c r="AB108" s="394"/>
      <c r="AC108" s="394"/>
      <c r="AD108" s="407"/>
      <c r="AE108" s="396"/>
      <c r="AF108" s="396"/>
      <c r="AG108" s="396"/>
      <c r="AH108" s="396"/>
      <c r="AI108" s="374"/>
      <c r="AJ108" s="374"/>
    </row>
    <row r="109" spans="1:36">
      <c r="A109" s="394"/>
      <c r="B109" s="394"/>
      <c r="C109" s="394"/>
      <c r="D109" s="394"/>
      <c r="E109" s="394"/>
      <c r="F109" s="394"/>
      <c r="G109" s="394"/>
      <c r="H109" s="394"/>
      <c r="I109" s="394"/>
      <c r="J109" s="394"/>
      <c r="K109" s="394"/>
      <c r="L109" s="394"/>
      <c r="M109" s="394"/>
      <c r="N109" s="394"/>
      <c r="O109" s="394"/>
      <c r="P109" s="394"/>
      <c r="Q109" s="394"/>
      <c r="R109" s="394"/>
      <c r="S109" s="394"/>
      <c r="T109" s="394"/>
      <c r="U109" s="394"/>
      <c r="V109" s="394"/>
      <c r="W109" s="394"/>
      <c r="X109" s="394"/>
      <c r="Y109" s="394"/>
      <c r="Z109" s="394"/>
      <c r="AA109" s="394"/>
      <c r="AB109" s="394"/>
      <c r="AC109" s="394"/>
      <c r="AD109" s="407"/>
      <c r="AE109" s="396"/>
      <c r="AF109" s="396"/>
      <c r="AG109" s="396"/>
      <c r="AH109" s="396"/>
      <c r="AI109" s="374"/>
      <c r="AJ109" s="374"/>
    </row>
    <row r="110" spans="1:36">
      <c r="A110" s="394"/>
      <c r="B110" s="394"/>
      <c r="C110" s="394"/>
      <c r="D110" s="394"/>
      <c r="E110" s="394"/>
      <c r="F110" s="394"/>
      <c r="G110" s="394"/>
      <c r="H110" s="394"/>
      <c r="I110" s="394"/>
      <c r="J110" s="394"/>
      <c r="K110" s="394"/>
      <c r="L110" s="394"/>
      <c r="M110" s="394"/>
      <c r="N110" s="394"/>
      <c r="O110" s="394"/>
      <c r="P110" s="394"/>
      <c r="Q110" s="394"/>
      <c r="R110" s="394"/>
      <c r="S110" s="394"/>
      <c r="T110" s="394"/>
      <c r="U110" s="394"/>
      <c r="V110" s="394"/>
      <c r="W110" s="394"/>
      <c r="X110" s="394"/>
      <c r="Y110" s="394"/>
      <c r="Z110" s="394"/>
      <c r="AA110" s="394"/>
      <c r="AB110" s="394"/>
      <c r="AC110" s="394"/>
      <c r="AD110" s="407"/>
      <c r="AE110" s="396"/>
      <c r="AF110" s="396"/>
      <c r="AG110" s="396"/>
      <c r="AH110" s="396"/>
      <c r="AI110" s="374"/>
      <c r="AJ110" s="374"/>
    </row>
    <row r="111" spans="1:36">
      <c r="A111" s="394"/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407"/>
      <c r="AE111" s="396"/>
      <c r="AF111" s="396"/>
      <c r="AG111" s="396"/>
      <c r="AH111" s="396"/>
      <c r="AI111" s="374"/>
      <c r="AJ111" s="374"/>
    </row>
    <row r="112" spans="1:36">
      <c r="A112" s="394"/>
      <c r="B112" s="394"/>
      <c r="C112" s="394"/>
      <c r="D112" s="394"/>
      <c r="E112" s="394"/>
      <c r="F112" s="394"/>
      <c r="G112" s="394"/>
      <c r="H112" s="394"/>
      <c r="I112" s="394"/>
      <c r="J112" s="394"/>
      <c r="K112" s="394"/>
      <c r="L112" s="394"/>
      <c r="M112" s="394"/>
      <c r="N112" s="394"/>
      <c r="O112" s="394"/>
      <c r="P112" s="394"/>
      <c r="Q112" s="394"/>
      <c r="R112" s="394"/>
      <c r="S112" s="394"/>
      <c r="T112" s="394"/>
      <c r="U112" s="394"/>
      <c r="V112" s="394"/>
      <c r="W112" s="394"/>
      <c r="X112" s="394"/>
      <c r="Y112" s="394"/>
      <c r="Z112" s="394"/>
      <c r="AA112" s="394"/>
      <c r="AB112" s="394"/>
      <c r="AC112" s="394"/>
      <c r="AD112" s="407"/>
      <c r="AE112" s="396"/>
      <c r="AF112" s="396"/>
      <c r="AG112" s="396"/>
      <c r="AH112" s="396"/>
      <c r="AI112" s="374"/>
      <c r="AJ112" s="374"/>
    </row>
    <row r="113" spans="1:36">
      <c r="A113" s="394"/>
      <c r="B113" s="394"/>
      <c r="C113" s="394"/>
      <c r="D113" s="394"/>
      <c r="E113" s="394"/>
      <c r="F113" s="394"/>
      <c r="G113" s="394"/>
      <c r="H113" s="394"/>
      <c r="I113" s="394"/>
      <c r="J113" s="394"/>
      <c r="K113" s="394"/>
      <c r="L113" s="394"/>
      <c r="M113" s="394"/>
      <c r="N113" s="394"/>
      <c r="O113" s="394"/>
      <c r="P113" s="394"/>
      <c r="Q113" s="394"/>
      <c r="R113" s="394"/>
      <c r="S113" s="394"/>
      <c r="T113" s="394"/>
      <c r="U113" s="394"/>
      <c r="V113" s="394"/>
      <c r="W113" s="394"/>
      <c r="X113" s="394"/>
      <c r="Y113" s="394"/>
      <c r="Z113" s="394"/>
      <c r="AA113" s="394"/>
      <c r="AB113" s="394"/>
      <c r="AC113" s="394"/>
      <c r="AD113" s="407"/>
      <c r="AE113" s="396"/>
      <c r="AF113" s="396"/>
      <c r="AG113" s="396"/>
      <c r="AH113" s="396"/>
      <c r="AI113" s="374"/>
      <c r="AJ113" s="374"/>
    </row>
    <row r="114" spans="1:36">
      <c r="A114" s="394"/>
      <c r="B114" s="394"/>
      <c r="C114" s="394"/>
      <c r="D114" s="394"/>
      <c r="E114" s="394"/>
      <c r="F114" s="394"/>
      <c r="G114" s="394"/>
      <c r="H114" s="394"/>
      <c r="I114" s="394"/>
      <c r="J114" s="394"/>
      <c r="K114" s="394"/>
      <c r="L114" s="394"/>
      <c r="M114" s="394"/>
      <c r="N114" s="394"/>
      <c r="O114" s="394"/>
      <c r="P114" s="394"/>
      <c r="Q114" s="394"/>
      <c r="R114" s="394"/>
      <c r="S114" s="394"/>
      <c r="T114" s="394"/>
      <c r="U114" s="394"/>
      <c r="V114" s="394"/>
      <c r="W114" s="394"/>
      <c r="X114" s="394"/>
      <c r="Y114" s="394"/>
      <c r="Z114" s="394"/>
      <c r="AA114" s="394"/>
      <c r="AB114" s="394"/>
      <c r="AC114" s="394"/>
      <c r="AD114" s="407"/>
      <c r="AE114" s="396"/>
      <c r="AF114" s="396"/>
      <c r="AG114" s="396"/>
      <c r="AH114" s="396"/>
      <c r="AI114" s="374"/>
      <c r="AJ114" s="374"/>
    </row>
    <row r="115" spans="1:36">
      <c r="A115" s="394"/>
      <c r="B115" s="394"/>
      <c r="C115" s="394"/>
      <c r="D115" s="394"/>
      <c r="E115" s="394"/>
      <c r="F115" s="394"/>
      <c r="G115" s="394"/>
      <c r="H115" s="394"/>
      <c r="I115" s="394"/>
      <c r="J115" s="394"/>
      <c r="K115" s="394"/>
      <c r="L115" s="394"/>
      <c r="M115" s="394"/>
      <c r="N115" s="394"/>
      <c r="O115" s="394"/>
      <c r="P115" s="394"/>
      <c r="Q115" s="394"/>
      <c r="R115" s="394"/>
      <c r="S115" s="394"/>
      <c r="T115" s="394"/>
      <c r="U115" s="394"/>
      <c r="V115" s="394"/>
      <c r="W115" s="394"/>
      <c r="X115" s="394"/>
      <c r="Y115" s="394"/>
      <c r="Z115" s="394"/>
      <c r="AA115" s="394"/>
      <c r="AB115" s="394"/>
      <c r="AC115" s="394"/>
      <c r="AD115" s="407"/>
      <c r="AE115" s="396"/>
      <c r="AF115" s="396"/>
      <c r="AG115" s="396"/>
      <c r="AH115" s="396"/>
      <c r="AI115" s="374"/>
      <c r="AJ115" s="374"/>
    </row>
    <row r="116" spans="1:36">
      <c r="A116" s="394"/>
      <c r="B116" s="394"/>
      <c r="C116" s="394"/>
      <c r="D116" s="394"/>
      <c r="E116" s="394"/>
      <c r="F116" s="394"/>
      <c r="G116" s="394"/>
      <c r="H116" s="394"/>
      <c r="I116" s="394"/>
      <c r="J116" s="394"/>
      <c r="K116" s="394"/>
      <c r="L116" s="394"/>
      <c r="M116" s="394"/>
      <c r="N116" s="394"/>
      <c r="O116" s="394"/>
      <c r="P116" s="394"/>
      <c r="Q116" s="394"/>
      <c r="R116" s="394"/>
      <c r="S116" s="394"/>
      <c r="T116" s="394"/>
      <c r="U116" s="394"/>
      <c r="V116" s="394"/>
      <c r="W116" s="394"/>
      <c r="X116" s="394"/>
      <c r="Y116" s="394"/>
      <c r="Z116" s="394"/>
      <c r="AA116" s="394"/>
      <c r="AB116" s="394"/>
      <c r="AC116" s="394"/>
      <c r="AD116" s="407"/>
      <c r="AE116" s="396"/>
      <c r="AF116" s="396"/>
      <c r="AG116" s="396"/>
      <c r="AH116" s="396"/>
      <c r="AI116" s="374"/>
      <c r="AJ116" s="374"/>
    </row>
    <row r="117" spans="1:36">
      <c r="A117" s="394"/>
      <c r="B117" s="394"/>
      <c r="C117" s="394"/>
      <c r="D117" s="394"/>
      <c r="E117" s="394"/>
      <c r="F117" s="394"/>
      <c r="G117" s="394"/>
      <c r="H117" s="394"/>
      <c r="I117" s="394"/>
      <c r="J117" s="394"/>
      <c r="K117" s="394"/>
      <c r="L117" s="394"/>
      <c r="M117" s="394"/>
      <c r="N117" s="394"/>
      <c r="O117" s="394"/>
      <c r="P117" s="394"/>
      <c r="Q117" s="394"/>
      <c r="R117" s="394"/>
      <c r="S117" s="394"/>
      <c r="T117" s="394"/>
      <c r="U117" s="394"/>
      <c r="V117" s="394"/>
      <c r="W117" s="394"/>
      <c r="X117" s="394"/>
      <c r="Y117" s="394"/>
      <c r="Z117" s="394"/>
      <c r="AA117" s="394"/>
      <c r="AB117" s="394"/>
      <c r="AC117" s="394"/>
      <c r="AD117" s="407"/>
      <c r="AE117" s="396"/>
      <c r="AF117" s="396"/>
      <c r="AG117" s="396"/>
      <c r="AH117" s="396"/>
      <c r="AI117" s="374"/>
      <c r="AJ117" s="374"/>
    </row>
    <row r="118" spans="1:36">
      <c r="A118" s="394"/>
      <c r="B118" s="394"/>
      <c r="C118" s="394"/>
      <c r="D118" s="394"/>
      <c r="E118" s="394"/>
      <c r="F118" s="394"/>
      <c r="G118" s="394"/>
      <c r="H118" s="394"/>
      <c r="I118" s="394"/>
      <c r="J118" s="394"/>
      <c r="K118" s="394"/>
      <c r="L118" s="394"/>
      <c r="M118" s="394"/>
      <c r="N118" s="394"/>
      <c r="O118" s="394"/>
      <c r="P118" s="394"/>
      <c r="Q118" s="394"/>
      <c r="R118" s="394"/>
      <c r="S118" s="394"/>
      <c r="T118" s="394"/>
      <c r="U118" s="394"/>
      <c r="V118" s="394"/>
      <c r="W118" s="394"/>
      <c r="X118" s="394"/>
      <c r="Y118" s="394"/>
      <c r="Z118" s="394"/>
      <c r="AA118" s="394"/>
      <c r="AB118" s="394"/>
      <c r="AC118" s="394"/>
      <c r="AD118" s="407"/>
      <c r="AE118" s="396"/>
      <c r="AF118" s="396"/>
      <c r="AG118" s="396"/>
      <c r="AH118" s="396"/>
      <c r="AI118" s="374"/>
      <c r="AJ118" s="374"/>
    </row>
    <row r="119" spans="1:36">
      <c r="A119" s="394"/>
      <c r="B119" s="394"/>
      <c r="C119" s="394"/>
      <c r="D119" s="394"/>
      <c r="E119" s="394"/>
      <c r="F119" s="394"/>
      <c r="G119" s="394"/>
      <c r="H119" s="394"/>
      <c r="I119" s="394"/>
      <c r="J119" s="394"/>
      <c r="K119" s="394"/>
      <c r="L119" s="394"/>
      <c r="M119" s="394"/>
      <c r="N119" s="394"/>
      <c r="O119" s="394"/>
      <c r="P119" s="394"/>
      <c r="Q119" s="396"/>
      <c r="R119" s="394"/>
      <c r="S119" s="394"/>
      <c r="T119" s="394"/>
      <c r="U119" s="394"/>
      <c r="V119" s="396"/>
      <c r="W119" s="396"/>
      <c r="X119" s="394"/>
      <c r="Y119" s="394"/>
      <c r="Z119" s="394"/>
      <c r="AA119" s="394"/>
      <c r="AB119" s="394"/>
      <c r="AC119" s="394"/>
      <c r="AD119" s="407"/>
      <c r="AE119" s="396"/>
      <c r="AF119" s="396"/>
      <c r="AG119" s="396"/>
      <c r="AH119" s="396"/>
      <c r="AI119" s="374"/>
      <c r="AJ119" s="374"/>
    </row>
    <row r="120" spans="1:36">
      <c r="A120" s="396"/>
      <c r="B120" s="394"/>
      <c r="C120" s="394"/>
      <c r="D120" s="394"/>
      <c r="E120" s="394"/>
      <c r="F120" s="394"/>
      <c r="G120" s="394"/>
      <c r="H120" s="394"/>
      <c r="I120" s="394"/>
      <c r="J120" s="394"/>
      <c r="K120" s="394"/>
      <c r="L120" s="394"/>
      <c r="M120" s="394"/>
      <c r="N120" s="394"/>
      <c r="O120" s="394"/>
      <c r="P120" s="394"/>
      <c r="Q120" s="396"/>
      <c r="R120" s="394"/>
      <c r="S120" s="394"/>
      <c r="T120" s="394"/>
      <c r="U120" s="394"/>
      <c r="V120" s="396"/>
      <c r="W120" s="396"/>
      <c r="X120" s="394"/>
      <c r="Y120" s="394"/>
      <c r="Z120" s="394"/>
      <c r="AA120" s="394"/>
      <c r="AB120" s="394"/>
      <c r="AC120" s="394"/>
      <c r="AD120" s="407"/>
      <c r="AE120" s="396"/>
      <c r="AF120" s="396"/>
      <c r="AG120" s="396"/>
      <c r="AH120" s="396"/>
      <c r="AI120" s="374"/>
      <c r="AJ120" s="374"/>
    </row>
    <row r="121" spans="1:36">
      <c r="A121" s="396"/>
      <c r="B121" s="394"/>
      <c r="C121" s="394"/>
      <c r="D121" s="394"/>
      <c r="E121" s="394"/>
      <c r="F121" s="394"/>
      <c r="G121" s="394"/>
      <c r="H121" s="394"/>
      <c r="I121" s="394"/>
      <c r="J121" s="394"/>
      <c r="K121" s="394"/>
      <c r="L121" s="396"/>
      <c r="M121" s="394"/>
      <c r="N121" s="394"/>
      <c r="O121" s="394"/>
      <c r="P121" s="394"/>
      <c r="Q121" s="396"/>
      <c r="R121" s="394"/>
      <c r="S121" s="396"/>
      <c r="T121" s="394"/>
      <c r="U121" s="394"/>
      <c r="V121" s="396"/>
      <c r="W121" s="396"/>
      <c r="X121" s="394"/>
      <c r="Y121" s="394"/>
      <c r="Z121" s="394"/>
      <c r="AA121" s="394"/>
      <c r="AB121" s="394"/>
      <c r="AC121" s="394"/>
      <c r="AD121" s="407"/>
      <c r="AE121" s="396"/>
      <c r="AF121" s="396"/>
      <c r="AG121" s="396"/>
      <c r="AH121" s="396"/>
      <c r="AI121" s="374"/>
      <c r="AJ121" s="374"/>
    </row>
    <row r="122" spans="1:36">
      <c r="A122" s="396"/>
      <c r="B122" s="394"/>
      <c r="C122" s="394"/>
      <c r="D122" s="394"/>
      <c r="E122" s="394"/>
      <c r="F122" s="394"/>
      <c r="G122" s="394"/>
      <c r="H122" s="394"/>
      <c r="I122" s="394"/>
      <c r="J122" s="394"/>
      <c r="K122" s="394"/>
      <c r="L122" s="396"/>
      <c r="M122" s="394"/>
      <c r="N122" s="394"/>
      <c r="O122" s="394"/>
      <c r="P122" s="396"/>
      <c r="Q122" s="396"/>
      <c r="R122" s="394"/>
      <c r="S122" s="396"/>
      <c r="T122" s="394"/>
      <c r="U122" s="394"/>
      <c r="V122" s="396"/>
      <c r="W122" s="396"/>
      <c r="X122" s="396"/>
      <c r="Y122" s="396"/>
      <c r="Z122" s="394"/>
      <c r="AA122" s="396"/>
      <c r="AB122" s="396"/>
      <c r="AC122" s="394"/>
      <c r="AD122" s="407"/>
      <c r="AE122" s="396"/>
      <c r="AF122" s="396"/>
      <c r="AG122" s="396"/>
      <c r="AH122" s="396"/>
      <c r="AI122" s="374"/>
      <c r="AJ122" s="374"/>
    </row>
    <row r="123" spans="1:36">
      <c r="A123" s="396"/>
      <c r="B123" s="396"/>
      <c r="C123" s="396"/>
      <c r="D123" s="396"/>
      <c r="E123" s="396"/>
      <c r="F123" s="396"/>
      <c r="G123" s="396"/>
      <c r="H123" s="396"/>
      <c r="I123" s="394"/>
      <c r="J123" s="396"/>
      <c r="K123" s="394"/>
      <c r="L123" s="396"/>
      <c r="M123" s="396"/>
      <c r="N123" s="396"/>
      <c r="O123" s="396"/>
      <c r="P123" s="396"/>
      <c r="Q123" s="396"/>
      <c r="R123" s="394"/>
      <c r="S123" s="396"/>
      <c r="T123" s="396"/>
      <c r="U123" s="396"/>
      <c r="V123" s="396"/>
      <c r="W123" s="396"/>
      <c r="X123" s="396"/>
      <c r="Y123" s="396"/>
      <c r="Z123" s="394"/>
      <c r="AA123" s="396"/>
      <c r="AB123" s="396"/>
      <c r="AC123" s="396"/>
      <c r="AD123" s="406"/>
      <c r="AE123" s="396"/>
      <c r="AF123" s="396"/>
      <c r="AG123" s="396"/>
      <c r="AH123" s="396"/>
      <c r="AI123" s="374"/>
      <c r="AJ123" s="374"/>
    </row>
    <row r="124" spans="1:36">
      <c r="A124" s="396"/>
      <c r="B124" s="396"/>
      <c r="C124" s="396"/>
      <c r="D124" s="396"/>
      <c r="E124" s="396"/>
      <c r="F124" s="396"/>
      <c r="G124" s="396"/>
      <c r="H124" s="396"/>
      <c r="I124" s="396"/>
      <c r="J124" s="396"/>
      <c r="K124" s="394"/>
      <c r="L124" s="396"/>
      <c r="M124" s="396"/>
      <c r="N124" s="396"/>
      <c r="O124" s="396"/>
      <c r="P124" s="396"/>
      <c r="Q124" s="396"/>
      <c r="R124" s="396"/>
      <c r="S124" s="396"/>
      <c r="T124" s="396"/>
      <c r="U124" s="396"/>
      <c r="V124" s="396"/>
      <c r="W124" s="396"/>
      <c r="X124" s="396"/>
      <c r="Y124" s="396"/>
      <c r="Z124" s="396"/>
      <c r="AA124" s="396"/>
      <c r="AB124" s="396"/>
      <c r="AC124" s="396"/>
      <c r="AD124" s="406"/>
      <c r="AE124" s="396"/>
      <c r="AF124" s="396"/>
      <c r="AG124" s="396"/>
      <c r="AH124" s="396"/>
      <c r="AI124" s="374"/>
      <c r="AJ124" s="374"/>
    </row>
    <row r="125" spans="1:36">
      <c r="A125" s="396"/>
      <c r="B125" s="396"/>
      <c r="C125" s="396"/>
      <c r="D125" s="396"/>
      <c r="E125" s="396"/>
      <c r="F125" s="396"/>
      <c r="G125" s="396"/>
      <c r="H125" s="396"/>
      <c r="I125" s="396"/>
      <c r="J125" s="396"/>
      <c r="K125" s="394"/>
      <c r="L125" s="396"/>
      <c r="M125" s="396"/>
      <c r="N125" s="396"/>
      <c r="O125" s="396"/>
      <c r="P125" s="396"/>
      <c r="Q125" s="396"/>
      <c r="R125" s="396"/>
      <c r="S125" s="396"/>
      <c r="T125" s="396"/>
      <c r="U125" s="396"/>
      <c r="V125" s="396"/>
      <c r="W125" s="396"/>
      <c r="X125" s="396"/>
      <c r="Y125" s="396"/>
      <c r="Z125" s="396"/>
      <c r="AA125" s="396"/>
      <c r="AB125" s="396"/>
      <c r="AC125" s="396"/>
      <c r="AD125" s="406"/>
      <c r="AE125" s="396"/>
      <c r="AF125" s="396"/>
      <c r="AG125" s="396"/>
      <c r="AH125" s="396"/>
      <c r="AI125" s="374"/>
      <c r="AJ125" s="374"/>
    </row>
    <row r="126" spans="1:36">
      <c r="A126" s="396"/>
      <c r="B126" s="396"/>
      <c r="C126" s="396"/>
      <c r="D126" s="396"/>
      <c r="E126" s="396"/>
      <c r="F126" s="396"/>
      <c r="G126" s="396"/>
      <c r="H126" s="396"/>
      <c r="I126" s="396"/>
      <c r="J126" s="396"/>
      <c r="K126" s="396"/>
      <c r="L126" s="396"/>
      <c r="M126" s="396"/>
      <c r="N126" s="396"/>
      <c r="O126" s="396"/>
      <c r="P126" s="396"/>
      <c r="Q126" s="396"/>
      <c r="R126" s="396"/>
      <c r="S126" s="396"/>
      <c r="T126" s="396"/>
      <c r="U126" s="396"/>
      <c r="V126" s="396"/>
      <c r="W126" s="396"/>
      <c r="X126" s="396"/>
      <c r="Y126" s="396"/>
      <c r="Z126" s="396"/>
      <c r="AA126" s="396"/>
      <c r="AB126" s="396"/>
      <c r="AC126" s="396"/>
      <c r="AD126" s="406"/>
      <c r="AE126" s="396"/>
      <c r="AF126" s="396"/>
      <c r="AG126" s="396"/>
      <c r="AH126" s="396"/>
      <c r="AI126" s="374"/>
      <c r="AJ126" s="374"/>
    </row>
    <row r="127" spans="1:36">
      <c r="A127" s="396"/>
      <c r="B127" s="396"/>
      <c r="C127" s="396"/>
      <c r="D127" s="396"/>
      <c r="E127" s="396"/>
      <c r="F127" s="396"/>
      <c r="G127" s="396"/>
      <c r="H127" s="396"/>
      <c r="I127" s="396"/>
      <c r="J127" s="396"/>
      <c r="K127" s="396"/>
      <c r="L127" s="396"/>
      <c r="M127" s="396"/>
      <c r="N127" s="396"/>
      <c r="O127" s="396"/>
      <c r="P127" s="396"/>
      <c r="Q127" s="396"/>
      <c r="R127" s="396"/>
      <c r="S127" s="396"/>
      <c r="T127" s="396"/>
      <c r="U127" s="396"/>
      <c r="V127" s="396"/>
      <c r="W127" s="396"/>
      <c r="X127" s="396"/>
      <c r="Y127" s="396"/>
      <c r="Z127" s="396"/>
      <c r="AA127" s="396"/>
      <c r="AB127" s="396"/>
      <c r="AC127" s="396"/>
      <c r="AD127" s="406"/>
      <c r="AE127" s="396"/>
      <c r="AF127" s="396"/>
      <c r="AG127" s="396"/>
      <c r="AH127" s="396"/>
      <c r="AI127" s="374"/>
      <c r="AJ127" s="374"/>
    </row>
    <row r="128" spans="1:36">
      <c r="A128" s="396"/>
      <c r="B128" s="396"/>
      <c r="C128" s="396"/>
      <c r="D128" s="396"/>
      <c r="E128" s="396"/>
      <c r="F128" s="396"/>
      <c r="G128" s="396"/>
      <c r="H128" s="396"/>
      <c r="I128" s="396"/>
      <c r="J128" s="396"/>
      <c r="K128" s="396"/>
      <c r="L128" s="396"/>
      <c r="M128" s="396"/>
      <c r="N128" s="396"/>
      <c r="O128" s="396"/>
      <c r="P128" s="396"/>
      <c r="Q128" s="396"/>
      <c r="R128" s="396"/>
      <c r="S128" s="396"/>
      <c r="T128" s="396"/>
      <c r="U128" s="396"/>
      <c r="V128" s="396"/>
      <c r="W128" s="396"/>
      <c r="X128" s="396"/>
      <c r="Y128" s="396"/>
      <c r="Z128" s="396"/>
      <c r="AA128" s="396"/>
      <c r="AB128" s="396"/>
      <c r="AC128" s="396"/>
      <c r="AD128" s="406"/>
      <c r="AE128" s="396"/>
      <c r="AF128" s="396"/>
      <c r="AG128" s="396"/>
      <c r="AH128" s="396"/>
      <c r="AI128" s="374"/>
      <c r="AJ128" s="374"/>
    </row>
    <row r="129" spans="1:36">
      <c r="A129" s="396"/>
      <c r="B129" s="396"/>
      <c r="C129" s="396"/>
      <c r="D129" s="396"/>
      <c r="E129" s="396"/>
      <c r="F129" s="396"/>
      <c r="G129" s="396"/>
      <c r="H129" s="396"/>
      <c r="I129" s="396"/>
      <c r="J129" s="396"/>
      <c r="K129" s="396"/>
      <c r="L129" s="396"/>
      <c r="M129" s="396"/>
      <c r="N129" s="396"/>
      <c r="O129" s="396"/>
      <c r="P129" s="396"/>
      <c r="Q129" s="396"/>
      <c r="R129" s="396"/>
      <c r="S129" s="396"/>
      <c r="T129" s="396"/>
      <c r="U129" s="396"/>
      <c r="V129" s="396"/>
      <c r="W129" s="396"/>
      <c r="X129" s="396"/>
      <c r="Y129" s="396"/>
      <c r="Z129" s="396"/>
      <c r="AA129" s="396"/>
      <c r="AB129" s="396"/>
      <c r="AC129" s="396"/>
      <c r="AD129" s="406"/>
      <c r="AE129" s="396"/>
      <c r="AF129" s="396"/>
      <c r="AG129" s="396"/>
      <c r="AH129" s="396"/>
      <c r="AI129" s="374"/>
      <c r="AJ129" s="374"/>
    </row>
    <row r="130" spans="1:36">
      <c r="A130" s="396"/>
      <c r="B130" s="396"/>
      <c r="C130" s="396"/>
      <c r="D130" s="396"/>
      <c r="E130" s="396"/>
      <c r="F130" s="396"/>
      <c r="G130" s="396"/>
      <c r="H130" s="396"/>
      <c r="I130" s="396"/>
      <c r="J130" s="396"/>
      <c r="K130" s="396"/>
      <c r="L130" s="396"/>
      <c r="M130" s="396"/>
      <c r="N130" s="396"/>
      <c r="O130" s="396"/>
      <c r="P130" s="396"/>
      <c r="Q130" s="396"/>
      <c r="R130" s="396"/>
      <c r="S130" s="396"/>
      <c r="T130" s="396"/>
      <c r="U130" s="396"/>
      <c r="V130" s="396"/>
      <c r="W130" s="396"/>
      <c r="X130" s="396"/>
      <c r="Y130" s="396"/>
      <c r="Z130" s="396"/>
      <c r="AA130" s="396"/>
      <c r="AB130" s="396"/>
      <c r="AC130" s="396"/>
      <c r="AD130" s="406"/>
      <c r="AE130" s="396"/>
      <c r="AF130" s="396"/>
      <c r="AG130" s="396"/>
      <c r="AH130" s="396"/>
      <c r="AI130" s="374"/>
      <c r="AJ130" s="374"/>
    </row>
    <row r="131" spans="1:36">
      <c r="A131" s="396"/>
      <c r="B131" s="396"/>
      <c r="C131" s="396"/>
      <c r="D131" s="396"/>
      <c r="E131" s="396"/>
      <c r="F131" s="396"/>
      <c r="G131" s="396"/>
      <c r="H131" s="396"/>
      <c r="I131" s="396"/>
      <c r="J131" s="396"/>
      <c r="K131" s="396"/>
      <c r="L131" s="396"/>
      <c r="M131" s="396"/>
      <c r="N131" s="396"/>
      <c r="O131" s="396"/>
      <c r="P131" s="396"/>
      <c r="Q131" s="396"/>
      <c r="R131" s="396"/>
      <c r="S131" s="396"/>
      <c r="T131" s="396"/>
      <c r="U131" s="396"/>
      <c r="V131" s="396"/>
      <c r="W131" s="396"/>
      <c r="X131" s="396"/>
      <c r="Y131" s="396"/>
      <c r="Z131" s="396"/>
      <c r="AA131" s="396"/>
      <c r="AB131" s="396"/>
      <c r="AC131" s="396"/>
      <c r="AD131" s="406"/>
      <c r="AE131" s="396"/>
      <c r="AF131" s="396"/>
      <c r="AG131" s="396"/>
      <c r="AH131" s="396"/>
      <c r="AI131" s="374"/>
      <c r="AJ131" s="374"/>
    </row>
    <row r="132" spans="1:36">
      <c r="A132" s="396"/>
      <c r="B132" s="396"/>
      <c r="C132" s="396"/>
      <c r="D132" s="396"/>
      <c r="E132" s="396"/>
      <c r="F132" s="396"/>
      <c r="G132" s="396"/>
      <c r="H132" s="396"/>
      <c r="I132" s="396"/>
      <c r="J132" s="396"/>
      <c r="K132" s="396"/>
      <c r="L132" s="396"/>
      <c r="M132" s="396"/>
      <c r="N132" s="396"/>
      <c r="O132" s="396"/>
      <c r="P132" s="396"/>
      <c r="Q132" s="396"/>
      <c r="R132" s="396"/>
      <c r="S132" s="396"/>
      <c r="T132" s="396"/>
      <c r="U132" s="396"/>
      <c r="V132" s="396"/>
      <c r="W132" s="396"/>
      <c r="X132" s="396"/>
      <c r="Y132" s="396"/>
      <c r="Z132" s="396"/>
      <c r="AA132" s="396"/>
      <c r="AB132" s="396"/>
      <c r="AC132" s="396"/>
      <c r="AD132" s="406"/>
      <c r="AE132" s="396"/>
      <c r="AF132" s="396"/>
      <c r="AG132" s="396"/>
      <c r="AH132" s="396"/>
      <c r="AI132" s="374"/>
      <c r="AJ132" s="374"/>
    </row>
    <row r="133" spans="1:36">
      <c r="A133" s="396"/>
      <c r="B133" s="396"/>
      <c r="C133" s="396"/>
      <c r="D133" s="396"/>
      <c r="E133" s="396"/>
      <c r="F133" s="396"/>
      <c r="G133" s="396"/>
      <c r="H133" s="396"/>
      <c r="I133" s="396"/>
      <c r="J133" s="396"/>
      <c r="K133" s="396"/>
      <c r="L133" s="396"/>
      <c r="M133" s="396"/>
      <c r="N133" s="396"/>
      <c r="O133" s="396"/>
      <c r="P133" s="396"/>
      <c r="Q133" s="396"/>
      <c r="R133" s="396"/>
      <c r="S133" s="396"/>
      <c r="T133" s="396"/>
      <c r="U133" s="396"/>
      <c r="V133" s="396"/>
      <c r="W133" s="396"/>
      <c r="X133" s="396"/>
      <c r="Y133" s="396"/>
      <c r="Z133" s="396"/>
      <c r="AA133" s="396"/>
      <c r="AB133" s="396"/>
      <c r="AC133" s="396"/>
      <c r="AD133" s="406"/>
      <c r="AE133" s="396"/>
      <c r="AF133" s="396"/>
      <c r="AG133" s="396"/>
      <c r="AH133" s="396"/>
      <c r="AI133" s="374"/>
      <c r="AJ133" s="374"/>
    </row>
    <row r="134" spans="1:36">
      <c r="A134" s="396"/>
      <c r="B134" s="396"/>
      <c r="C134" s="396"/>
      <c r="D134" s="396"/>
      <c r="E134" s="396"/>
      <c r="F134" s="396"/>
      <c r="G134" s="396"/>
      <c r="H134" s="396"/>
      <c r="I134" s="396"/>
      <c r="J134" s="396"/>
      <c r="K134" s="396"/>
      <c r="L134" s="396"/>
      <c r="M134" s="396"/>
      <c r="N134" s="396"/>
      <c r="O134" s="396"/>
      <c r="P134" s="396"/>
      <c r="Q134" s="396"/>
      <c r="R134" s="396"/>
      <c r="S134" s="396"/>
      <c r="T134" s="396"/>
      <c r="U134" s="396"/>
      <c r="V134" s="396"/>
      <c r="W134" s="396"/>
      <c r="X134" s="396"/>
      <c r="Y134" s="396"/>
      <c r="Z134" s="396"/>
      <c r="AA134" s="396"/>
      <c r="AB134" s="396"/>
      <c r="AC134" s="396"/>
      <c r="AD134" s="406"/>
      <c r="AE134" s="396"/>
      <c r="AF134" s="396"/>
      <c r="AG134" s="396"/>
      <c r="AH134" s="396"/>
      <c r="AI134" s="374"/>
      <c r="AJ134" s="374"/>
    </row>
    <row r="135" spans="1:36">
      <c r="A135" s="396"/>
      <c r="B135" s="396"/>
      <c r="C135" s="396"/>
      <c r="D135" s="396"/>
      <c r="E135" s="396"/>
      <c r="F135" s="396"/>
      <c r="G135" s="396"/>
      <c r="H135" s="396"/>
      <c r="I135" s="396"/>
      <c r="J135" s="396"/>
      <c r="K135" s="396"/>
      <c r="L135" s="396"/>
      <c r="M135" s="396"/>
      <c r="N135" s="396"/>
      <c r="O135" s="396"/>
      <c r="P135" s="396"/>
      <c r="Q135" s="396"/>
      <c r="R135" s="396"/>
      <c r="S135" s="396"/>
      <c r="T135" s="396"/>
      <c r="U135" s="396"/>
      <c r="V135" s="396"/>
      <c r="W135" s="396"/>
      <c r="X135" s="396"/>
      <c r="Y135" s="396"/>
      <c r="Z135" s="396"/>
      <c r="AA135" s="396"/>
      <c r="AB135" s="396"/>
      <c r="AC135" s="396"/>
      <c r="AD135" s="406"/>
      <c r="AE135" s="396"/>
      <c r="AF135" s="396"/>
      <c r="AG135" s="396"/>
      <c r="AH135" s="396"/>
      <c r="AI135" s="374"/>
      <c r="AJ135" s="374"/>
    </row>
    <row r="136" spans="1:36">
      <c r="A136" s="396"/>
      <c r="B136" s="396"/>
      <c r="C136" s="396"/>
      <c r="D136" s="396"/>
      <c r="E136" s="396"/>
      <c r="F136" s="396"/>
      <c r="G136" s="396"/>
      <c r="H136" s="396"/>
      <c r="I136" s="396"/>
      <c r="J136" s="396"/>
      <c r="K136" s="396"/>
      <c r="L136" s="396"/>
      <c r="M136" s="396"/>
      <c r="N136" s="396"/>
      <c r="O136" s="396"/>
      <c r="P136" s="396"/>
      <c r="Q136" s="396"/>
      <c r="R136" s="396"/>
      <c r="S136" s="396"/>
      <c r="T136" s="396"/>
      <c r="U136" s="396"/>
      <c r="V136" s="396"/>
      <c r="W136" s="396"/>
      <c r="X136" s="396"/>
      <c r="Y136" s="396"/>
      <c r="Z136" s="396"/>
      <c r="AA136" s="396"/>
      <c r="AB136" s="396"/>
      <c r="AC136" s="396"/>
      <c r="AD136" s="406"/>
      <c r="AE136" s="396"/>
      <c r="AF136" s="396"/>
      <c r="AG136" s="396"/>
      <c r="AH136" s="396"/>
      <c r="AI136" s="374"/>
      <c r="AJ136" s="374"/>
    </row>
    <row r="137" spans="1:36">
      <c r="A137" s="396"/>
      <c r="B137" s="396"/>
      <c r="C137" s="396"/>
      <c r="D137" s="396"/>
      <c r="E137" s="396"/>
      <c r="F137" s="396"/>
      <c r="G137" s="396"/>
      <c r="H137" s="396"/>
      <c r="I137" s="396"/>
      <c r="J137" s="396"/>
      <c r="K137" s="396"/>
      <c r="L137" s="396"/>
      <c r="M137" s="396"/>
      <c r="N137" s="396"/>
      <c r="O137" s="396"/>
      <c r="P137" s="396"/>
      <c r="Q137" s="396"/>
      <c r="R137" s="396"/>
      <c r="S137" s="396"/>
      <c r="T137" s="396"/>
      <c r="U137" s="396"/>
      <c r="V137" s="396"/>
      <c r="W137" s="396"/>
      <c r="X137" s="396"/>
      <c r="Y137" s="396"/>
      <c r="Z137" s="396"/>
      <c r="AA137" s="396"/>
      <c r="AB137" s="396"/>
      <c r="AC137" s="396"/>
      <c r="AD137" s="406"/>
      <c r="AE137" s="396"/>
      <c r="AF137" s="396"/>
      <c r="AG137" s="396"/>
      <c r="AH137" s="396"/>
      <c r="AI137" s="374"/>
      <c r="AJ137" s="374"/>
    </row>
    <row r="138" spans="1:36">
      <c r="A138" s="396"/>
      <c r="B138" s="396"/>
      <c r="C138" s="396"/>
      <c r="D138" s="396"/>
      <c r="E138" s="396"/>
      <c r="F138" s="396"/>
      <c r="G138" s="396"/>
      <c r="H138" s="396"/>
      <c r="I138" s="396"/>
      <c r="J138" s="396"/>
      <c r="K138" s="396"/>
      <c r="L138" s="396"/>
      <c r="M138" s="396"/>
      <c r="N138" s="396"/>
      <c r="O138" s="396"/>
      <c r="P138" s="396"/>
      <c r="Q138" s="396"/>
      <c r="R138" s="396"/>
      <c r="S138" s="396"/>
      <c r="T138" s="396"/>
      <c r="U138" s="396"/>
      <c r="V138" s="396"/>
      <c r="W138" s="396"/>
      <c r="X138" s="396"/>
      <c r="Y138" s="396"/>
      <c r="Z138" s="396"/>
      <c r="AA138" s="396"/>
      <c r="AB138" s="396"/>
      <c r="AC138" s="396"/>
      <c r="AD138" s="406"/>
      <c r="AE138" s="396"/>
      <c r="AF138" s="396"/>
      <c r="AG138" s="396"/>
      <c r="AH138" s="396"/>
      <c r="AI138" s="374"/>
      <c r="AJ138" s="374"/>
    </row>
    <row r="139" spans="1:36">
      <c r="A139" s="396"/>
      <c r="B139" s="396"/>
      <c r="C139" s="396"/>
      <c r="D139" s="396"/>
      <c r="E139" s="396"/>
      <c r="F139" s="396"/>
      <c r="G139" s="396"/>
      <c r="H139" s="396"/>
      <c r="I139" s="396"/>
      <c r="J139" s="396"/>
      <c r="K139" s="396"/>
      <c r="L139" s="396"/>
      <c r="M139" s="396"/>
      <c r="N139" s="396"/>
      <c r="O139" s="396"/>
      <c r="P139" s="396"/>
      <c r="Q139" s="396"/>
      <c r="R139" s="396"/>
      <c r="S139" s="396"/>
      <c r="T139" s="396"/>
      <c r="U139" s="396"/>
      <c r="V139" s="396"/>
      <c r="W139" s="396"/>
      <c r="X139" s="396"/>
      <c r="Y139" s="396"/>
      <c r="Z139" s="396"/>
      <c r="AA139" s="396"/>
      <c r="AB139" s="396"/>
      <c r="AC139" s="396"/>
      <c r="AD139" s="406"/>
      <c r="AE139" s="396"/>
      <c r="AF139" s="396"/>
      <c r="AG139" s="396"/>
      <c r="AH139" s="396"/>
      <c r="AI139" s="374"/>
      <c r="AJ139" s="374"/>
    </row>
    <row r="140" spans="1:36">
      <c r="A140" s="396"/>
      <c r="B140" s="396"/>
      <c r="C140" s="396"/>
      <c r="D140" s="396"/>
      <c r="E140" s="396"/>
      <c r="F140" s="396"/>
      <c r="G140" s="396"/>
      <c r="H140" s="396"/>
      <c r="I140" s="396"/>
      <c r="J140" s="396"/>
      <c r="K140" s="396"/>
      <c r="L140" s="396"/>
      <c r="M140" s="396"/>
      <c r="N140" s="396"/>
      <c r="O140" s="396"/>
      <c r="P140" s="396"/>
      <c r="Q140" s="396"/>
      <c r="R140" s="396"/>
      <c r="S140" s="396"/>
      <c r="T140" s="396"/>
      <c r="U140" s="396"/>
      <c r="V140" s="396"/>
      <c r="W140" s="396"/>
      <c r="X140" s="396"/>
      <c r="Y140" s="396"/>
      <c r="Z140" s="396"/>
      <c r="AA140" s="396"/>
      <c r="AB140" s="396"/>
      <c r="AC140" s="396"/>
      <c r="AD140" s="406"/>
      <c r="AE140" s="396"/>
      <c r="AF140" s="396"/>
      <c r="AG140" s="396"/>
      <c r="AH140" s="396"/>
      <c r="AI140" s="374"/>
      <c r="AJ140" s="374"/>
    </row>
    <row r="141" spans="1:36">
      <c r="A141" s="396"/>
      <c r="B141" s="396"/>
      <c r="C141" s="396"/>
      <c r="D141" s="396"/>
      <c r="E141" s="396"/>
      <c r="F141" s="396"/>
      <c r="G141" s="396"/>
      <c r="H141" s="396"/>
      <c r="I141" s="396"/>
      <c r="J141" s="396"/>
      <c r="K141" s="396"/>
      <c r="L141" s="396"/>
      <c r="M141" s="396"/>
      <c r="N141" s="396"/>
      <c r="O141" s="396"/>
      <c r="P141" s="396"/>
      <c r="Q141" s="396"/>
      <c r="R141" s="396"/>
      <c r="S141" s="396"/>
      <c r="T141" s="396"/>
      <c r="U141" s="396"/>
      <c r="V141" s="396"/>
      <c r="W141" s="396"/>
      <c r="X141" s="396"/>
      <c r="Y141" s="396"/>
      <c r="Z141" s="396"/>
      <c r="AA141" s="396"/>
      <c r="AB141" s="396"/>
      <c r="AC141" s="396"/>
      <c r="AD141" s="406"/>
      <c r="AE141" s="396"/>
      <c r="AF141" s="396"/>
      <c r="AG141" s="396"/>
      <c r="AH141" s="396"/>
      <c r="AI141" s="374"/>
      <c r="AJ141" s="374"/>
    </row>
    <row r="142" spans="1:36">
      <c r="A142" s="396"/>
      <c r="B142" s="396"/>
      <c r="C142" s="396"/>
      <c r="D142" s="396"/>
      <c r="E142" s="396"/>
      <c r="F142" s="396"/>
      <c r="G142" s="396"/>
      <c r="H142" s="396"/>
      <c r="I142" s="396"/>
      <c r="J142" s="396"/>
      <c r="K142" s="396"/>
      <c r="L142" s="396"/>
      <c r="M142" s="396"/>
      <c r="N142" s="396"/>
      <c r="O142" s="396"/>
      <c r="P142" s="396"/>
      <c r="Q142" s="396"/>
      <c r="R142" s="396"/>
      <c r="S142" s="396"/>
      <c r="T142" s="396"/>
      <c r="U142" s="396"/>
      <c r="V142" s="396"/>
      <c r="W142" s="396"/>
      <c r="X142" s="396"/>
      <c r="Y142" s="396"/>
      <c r="Z142" s="396"/>
      <c r="AA142" s="396"/>
      <c r="AB142" s="396"/>
      <c r="AC142" s="396"/>
      <c r="AD142" s="406"/>
      <c r="AE142" s="396"/>
      <c r="AF142" s="396"/>
      <c r="AG142" s="396"/>
      <c r="AH142" s="396"/>
      <c r="AI142" s="374"/>
      <c r="AJ142" s="374"/>
    </row>
    <row r="143" spans="1:36">
      <c r="A143" s="396"/>
      <c r="B143" s="396"/>
      <c r="C143" s="396"/>
      <c r="D143" s="396"/>
      <c r="E143" s="396"/>
      <c r="F143" s="396"/>
      <c r="G143" s="396"/>
      <c r="H143" s="396"/>
      <c r="I143" s="396"/>
      <c r="J143" s="396"/>
      <c r="K143" s="396"/>
      <c r="L143" s="396"/>
      <c r="M143" s="396"/>
      <c r="N143" s="396"/>
      <c r="O143" s="396"/>
      <c r="P143" s="396"/>
      <c r="Q143" s="396"/>
      <c r="R143" s="396"/>
      <c r="S143" s="396"/>
      <c r="T143" s="396"/>
      <c r="U143" s="396"/>
      <c r="V143" s="396"/>
      <c r="W143" s="396"/>
      <c r="X143" s="396"/>
      <c r="Y143" s="396"/>
      <c r="Z143" s="396"/>
      <c r="AA143" s="396"/>
      <c r="AB143" s="396"/>
      <c r="AC143" s="396"/>
      <c r="AD143" s="406"/>
      <c r="AE143" s="396"/>
      <c r="AF143" s="396"/>
      <c r="AG143" s="396"/>
      <c r="AH143" s="396"/>
      <c r="AI143" s="374"/>
      <c r="AJ143" s="374"/>
    </row>
    <row r="144" spans="1:36">
      <c r="A144" s="396"/>
      <c r="B144" s="396"/>
      <c r="C144" s="396"/>
      <c r="D144" s="396"/>
      <c r="E144" s="396"/>
      <c r="F144" s="396"/>
      <c r="G144" s="396"/>
      <c r="H144" s="396"/>
      <c r="I144" s="396"/>
      <c r="J144" s="396"/>
      <c r="K144" s="396"/>
      <c r="L144" s="396"/>
      <c r="M144" s="396"/>
      <c r="N144" s="396"/>
      <c r="O144" s="396"/>
      <c r="P144" s="396"/>
      <c r="Q144" s="396"/>
      <c r="R144" s="396"/>
      <c r="S144" s="396"/>
      <c r="T144" s="396"/>
      <c r="U144" s="396"/>
      <c r="V144" s="396"/>
      <c r="W144" s="396"/>
      <c r="X144" s="396"/>
      <c r="Y144" s="396"/>
      <c r="Z144" s="396"/>
      <c r="AA144" s="396"/>
      <c r="AB144" s="396"/>
      <c r="AC144" s="396"/>
      <c r="AD144" s="406"/>
      <c r="AE144" s="396"/>
      <c r="AF144" s="396"/>
      <c r="AG144" s="396"/>
      <c r="AH144" s="396"/>
      <c r="AI144" s="374"/>
      <c r="AJ144" s="374"/>
    </row>
    <row r="145" spans="1:36">
      <c r="A145" s="396"/>
      <c r="B145" s="396"/>
      <c r="C145" s="396"/>
      <c r="D145" s="396"/>
      <c r="E145" s="396"/>
      <c r="F145" s="396"/>
      <c r="G145" s="396"/>
      <c r="H145" s="396"/>
      <c r="I145" s="396"/>
      <c r="J145" s="396"/>
      <c r="K145" s="396"/>
      <c r="L145" s="396"/>
      <c r="M145" s="396"/>
      <c r="N145" s="396"/>
      <c r="O145" s="396"/>
      <c r="P145" s="396"/>
      <c r="Q145" s="396"/>
      <c r="R145" s="396"/>
      <c r="S145" s="396"/>
      <c r="T145" s="396"/>
      <c r="U145" s="396"/>
      <c r="V145" s="396"/>
      <c r="W145" s="396"/>
      <c r="X145" s="396"/>
      <c r="Y145" s="396"/>
      <c r="Z145" s="396"/>
      <c r="AA145" s="396"/>
      <c r="AB145" s="396"/>
      <c r="AC145" s="396"/>
      <c r="AD145" s="406"/>
      <c r="AE145" s="396"/>
      <c r="AF145" s="396"/>
      <c r="AG145" s="396"/>
      <c r="AH145" s="396"/>
      <c r="AI145" s="374"/>
      <c r="AJ145" s="374"/>
    </row>
    <row r="146" spans="1:36">
      <c r="A146" s="396"/>
      <c r="B146" s="396"/>
      <c r="C146" s="396"/>
      <c r="D146" s="396"/>
      <c r="E146" s="396"/>
      <c r="F146" s="396"/>
      <c r="G146" s="396"/>
      <c r="H146" s="396"/>
      <c r="I146" s="396"/>
      <c r="J146" s="396"/>
      <c r="K146" s="396"/>
      <c r="L146" s="396"/>
      <c r="M146" s="396"/>
      <c r="N146" s="396"/>
      <c r="O146" s="396"/>
      <c r="P146" s="396"/>
      <c r="Q146" s="396"/>
      <c r="R146" s="396"/>
      <c r="S146" s="396"/>
      <c r="T146" s="396"/>
      <c r="U146" s="396"/>
      <c r="V146" s="396"/>
      <c r="W146" s="396"/>
      <c r="X146" s="396"/>
      <c r="Y146" s="396"/>
      <c r="Z146" s="396"/>
      <c r="AA146" s="396"/>
      <c r="AB146" s="396"/>
      <c r="AC146" s="396"/>
      <c r="AD146" s="406"/>
      <c r="AE146" s="396"/>
      <c r="AF146" s="396"/>
      <c r="AG146" s="396"/>
      <c r="AH146" s="396"/>
      <c r="AI146" s="374"/>
      <c r="AJ146" s="374"/>
    </row>
    <row r="147" spans="1:36">
      <c r="A147" s="396"/>
      <c r="B147" s="396"/>
      <c r="C147" s="396"/>
      <c r="D147" s="396"/>
      <c r="E147" s="396"/>
      <c r="F147" s="396"/>
      <c r="G147" s="396"/>
      <c r="H147" s="396"/>
      <c r="I147" s="396"/>
      <c r="J147" s="396"/>
      <c r="K147" s="396"/>
      <c r="L147" s="396"/>
      <c r="M147" s="396"/>
      <c r="N147" s="396"/>
      <c r="O147" s="396"/>
      <c r="P147" s="396"/>
      <c r="Q147" s="396"/>
      <c r="R147" s="396"/>
      <c r="S147" s="396"/>
      <c r="T147" s="396"/>
      <c r="U147" s="396"/>
      <c r="V147" s="396"/>
      <c r="W147" s="396"/>
      <c r="X147" s="396"/>
      <c r="Y147" s="396"/>
      <c r="Z147" s="396"/>
      <c r="AA147" s="396"/>
      <c r="AB147" s="396"/>
      <c r="AC147" s="396"/>
      <c r="AD147" s="406"/>
      <c r="AE147" s="396"/>
      <c r="AF147" s="396"/>
      <c r="AG147" s="396"/>
      <c r="AH147" s="396"/>
      <c r="AI147" s="374"/>
      <c r="AJ147" s="374"/>
    </row>
    <row r="148" spans="1:36">
      <c r="A148" s="396"/>
      <c r="B148" s="396"/>
      <c r="C148" s="396"/>
      <c r="D148" s="396"/>
      <c r="E148" s="396"/>
      <c r="F148" s="396"/>
      <c r="G148" s="396"/>
      <c r="H148" s="396"/>
      <c r="I148" s="396"/>
      <c r="J148" s="396"/>
      <c r="K148" s="396"/>
      <c r="L148" s="396"/>
      <c r="M148" s="396"/>
      <c r="N148" s="396"/>
      <c r="O148" s="396"/>
      <c r="P148" s="396"/>
      <c r="Q148" s="396"/>
      <c r="R148" s="396"/>
      <c r="S148" s="396"/>
      <c r="T148" s="396"/>
      <c r="U148" s="396"/>
      <c r="V148" s="396"/>
      <c r="W148" s="396"/>
      <c r="X148" s="396"/>
      <c r="Y148" s="396"/>
      <c r="Z148" s="396"/>
      <c r="AA148" s="396"/>
      <c r="AB148" s="396"/>
      <c r="AC148" s="396"/>
      <c r="AD148" s="406"/>
      <c r="AE148" s="396"/>
      <c r="AF148" s="396"/>
      <c r="AG148" s="396"/>
      <c r="AH148" s="396"/>
      <c r="AI148" s="374"/>
      <c r="AJ148" s="374"/>
    </row>
    <row r="149" spans="1:36">
      <c r="A149" s="396"/>
      <c r="B149" s="396"/>
      <c r="C149" s="396"/>
      <c r="D149" s="396"/>
      <c r="E149" s="396"/>
      <c r="F149" s="396"/>
      <c r="G149" s="396"/>
      <c r="H149" s="396"/>
      <c r="I149" s="396"/>
      <c r="J149" s="396"/>
      <c r="K149" s="396"/>
      <c r="L149" s="396"/>
      <c r="M149" s="396"/>
      <c r="N149" s="396"/>
      <c r="O149" s="396"/>
      <c r="P149" s="396"/>
      <c r="Q149" s="396"/>
      <c r="R149" s="396"/>
      <c r="S149" s="396"/>
      <c r="T149" s="396"/>
      <c r="U149" s="396"/>
      <c r="V149" s="396"/>
      <c r="W149" s="396"/>
      <c r="X149" s="396"/>
      <c r="Y149" s="396"/>
      <c r="Z149" s="396"/>
      <c r="AA149" s="396"/>
      <c r="AB149" s="396"/>
      <c r="AC149" s="396"/>
      <c r="AD149" s="406"/>
      <c r="AE149" s="396"/>
      <c r="AF149" s="396"/>
      <c r="AG149" s="396"/>
      <c r="AH149" s="396"/>
      <c r="AI149" s="374"/>
      <c r="AJ149" s="374"/>
    </row>
    <row r="150" spans="1:36">
      <c r="A150" s="396"/>
      <c r="B150" s="396"/>
      <c r="C150" s="396"/>
      <c r="D150" s="396"/>
      <c r="E150" s="396"/>
      <c r="F150" s="396"/>
      <c r="G150" s="396"/>
      <c r="H150" s="396"/>
      <c r="I150" s="396"/>
      <c r="J150" s="396"/>
      <c r="K150" s="396"/>
      <c r="L150" s="396"/>
      <c r="M150" s="396"/>
      <c r="N150" s="396"/>
      <c r="O150" s="396"/>
      <c r="P150" s="396"/>
      <c r="Q150" s="396"/>
      <c r="R150" s="396"/>
      <c r="S150" s="396"/>
      <c r="T150" s="396"/>
      <c r="U150" s="396"/>
      <c r="V150" s="396"/>
      <c r="W150" s="396"/>
      <c r="X150" s="396"/>
      <c r="Y150" s="396"/>
      <c r="Z150" s="396"/>
      <c r="AA150" s="396"/>
      <c r="AB150" s="396"/>
      <c r="AC150" s="396"/>
      <c r="AD150" s="406"/>
      <c r="AE150" s="396"/>
      <c r="AF150" s="396"/>
      <c r="AG150" s="396"/>
      <c r="AH150" s="396"/>
      <c r="AI150" s="374"/>
      <c r="AJ150" s="374"/>
    </row>
    <row r="151" spans="1:36">
      <c r="A151" s="396"/>
      <c r="B151" s="396"/>
      <c r="C151" s="396"/>
      <c r="D151" s="396"/>
      <c r="E151" s="396"/>
      <c r="F151" s="396"/>
      <c r="G151" s="396"/>
      <c r="H151" s="396"/>
      <c r="I151" s="396"/>
      <c r="J151" s="396"/>
      <c r="K151" s="396"/>
      <c r="L151" s="396"/>
      <c r="M151" s="396"/>
      <c r="N151" s="396"/>
      <c r="O151" s="396"/>
      <c r="P151" s="396"/>
      <c r="Q151" s="396"/>
      <c r="R151" s="396"/>
      <c r="S151" s="396"/>
      <c r="T151" s="396"/>
      <c r="U151" s="396"/>
      <c r="V151" s="396"/>
      <c r="W151" s="396"/>
      <c r="X151" s="396"/>
      <c r="Y151" s="396"/>
      <c r="Z151" s="396"/>
      <c r="AA151" s="396"/>
      <c r="AB151" s="396"/>
      <c r="AC151" s="396"/>
      <c r="AD151" s="406"/>
      <c r="AE151" s="396"/>
      <c r="AF151" s="396"/>
      <c r="AG151" s="396"/>
      <c r="AH151" s="396"/>
      <c r="AI151" s="374"/>
      <c r="AJ151" s="374"/>
    </row>
    <row r="152" spans="1:36">
      <c r="A152" s="396"/>
      <c r="B152" s="396"/>
      <c r="C152" s="396"/>
      <c r="D152" s="396"/>
      <c r="E152" s="396"/>
      <c r="F152" s="396"/>
      <c r="G152" s="396"/>
      <c r="H152" s="396"/>
      <c r="I152" s="396"/>
      <c r="J152" s="396"/>
      <c r="K152" s="396"/>
      <c r="L152" s="396"/>
      <c r="M152" s="396"/>
      <c r="N152" s="396"/>
      <c r="O152" s="396"/>
      <c r="P152" s="396"/>
      <c r="Q152" s="396"/>
      <c r="R152" s="396"/>
      <c r="S152" s="396"/>
      <c r="T152" s="396"/>
      <c r="U152" s="396"/>
      <c r="V152" s="396"/>
      <c r="W152" s="396"/>
      <c r="X152" s="396"/>
      <c r="Y152" s="396"/>
      <c r="Z152" s="396"/>
      <c r="AA152" s="396"/>
      <c r="AB152" s="396"/>
      <c r="AC152" s="396"/>
      <c r="AD152" s="406"/>
      <c r="AE152" s="396"/>
      <c r="AF152" s="396"/>
      <c r="AG152" s="396"/>
      <c r="AH152" s="396"/>
      <c r="AI152" s="374"/>
      <c r="AJ152" s="374"/>
    </row>
    <row r="153" spans="1:36">
      <c r="A153" s="396"/>
      <c r="B153" s="396"/>
      <c r="C153" s="396"/>
      <c r="D153" s="396"/>
      <c r="E153" s="396"/>
      <c r="F153" s="396"/>
      <c r="G153" s="396"/>
      <c r="H153" s="396"/>
      <c r="I153" s="396"/>
      <c r="J153" s="396"/>
      <c r="K153" s="396"/>
      <c r="L153" s="396"/>
      <c r="M153" s="396"/>
      <c r="N153" s="396"/>
      <c r="O153" s="396"/>
      <c r="P153" s="396"/>
      <c r="Q153" s="396"/>
      <c r="R153" s="396"/>
      <c r="S153" s="396"/>
      <c r="T153" s="396"/>
      <c r="U153" s="396"/>
      <c r="V153" s="396"/>
      <c r="W153" s="396"/>
      <c r="X153" s="396"/>
      <c r="Y153" s="396"/>
      <c r="Z153" s="396"/>
      <c r="AA153" s="396"/>
      <c r="AB153" s="396"/>
      <c r="AC153" s="396"/>
      <c r="AD153" s="406"/>
      <c r="AE153" s="396"/>
      <c r="AF153" s="396"/>
      <c r="AG153" s="396"/>
      <c r="AH153" s="396"/>
      <c r="AI153" s="374"/>
      <c r="AJ153" s="374"/>
    </row>
    <row r="154" spans="1:36">
      <c r="A154" s="396"/>
      <c r="B154" s="396"/>
      <c r="C154" s="396"/>
      <c r="D154" s="396"/>
      <c r="E154" s="396"/>
      <c r="F154" s="396"/>
      <c r="G154" s="396"/>
      <c r="H154" s="396"/>
      <c r="I154" s="396"/>
      <c r="J154" s="396"/>
      <c r="K154" s="396"/>
      <c r="L154" s="396"/>
      <c r="M154" s="396"/>
      <c r="N154" s="396"/>
      <c r="O154" s="396"/>
      <c r="P154" s="396"/>
      <c r="Q154" s="396"/>
      <c r="R154" s="396"/>
      <c r="S154" s="396"/>
      <c r="T154" s="396"/>
      <c r="U154" s="396"/>
      <c r="V154" s="396"/>
      <c r="W154" s="396"/>
      <c r="X154" s="396"/>
      <c r="Y154" s="396"/>
      <c r="Z154" s="396"/>
      <c r="AA154" s="396"/>
      <c r="AB154" s="396"/>
      <c r="AC154" s="396"/>
      <c r="AD154" s="406"/>
      <c r="AE154" s="396"/>
      <c r="AF154" s="396"/>
      <c r="AG154" s="396"/>
      <c r="AH154" s="396"/>
      <c r="AI154" s="374"/>
      <c r="AJ154" s="374"/>
    </row>
    <row r="155" spans="1:36">
      <c r="A155" s="396"/>
      <c r="B155" s="396"/>
      <c r="C155" s="396"/>
      <c r="D155" s="396"/>
      <c r="E155" s="396"/>
      <c r="F155" s="396"/>
      <c r="G155" s="396"/>
      <c r="H155" s="396"/>
      <c r="I155" s="396"/>
      <c r="J155" s="396"/>
      <c r="K155" s="396"/>
      <c r="L155" s="396"/>
      <c r="M155" s="396"/>
      <c r="N155" s="396"/>
      <c r="O155" s="396"/>
      <c r="P155" s="396"/>
      <c r="Q155" s="396"/>
      <c r="R155" s="396"/>
      <c r="S155" s="396"/>
      <c r="T155" s="396"/>
      <c r="U155" s="396"/>
      <c r="V155" s="396"/>
      <c r="W155" s="396"/>
      <c r="X155" s="396"/>
      <c r="Y155" s="396"/>
      <c r="Z155" s="396"/>
      <c r="AA155" s="396"/>
      <c r="AB155" s="396"/>
      <c r="AC155" s="396"/>
      <c r="AD155" s="406"/>
      <c r="AE155" s="396"/>
      <c r="AF155" s="396"/>
      <c r="AG155" s="396"/>
      <c r="AH155" s="396"/>
      <c r="AI155" s="374"/>
      <c r="AJ155" s="374"/>
    </row>
    <row r="156" spans="1:36">
      <c r="A156" s="396"/>
      <c r="B156" s="396"/>
      <c r="C156" s="396"/>
      <c r="D156" s="396"/>
      <c r="E156" s="396"/>
      <c r="F156" s="396"/>
      <c r="G156" s="396"/>
      <c r="H156" s="396"/>
      <c r="I156" s="396"/>
      <c r="J156" s="396"/>
      <c r="K156" s="396"/>
      <c r="L156" s="396"/>
      <c r="M156" s="396"/>
      <c r="N156" s="396"/>
      <c r="O156" s="396"/>
      <c r="P156" s="396"/>
      <c r="Q156" s="396"/>
      <c r="R156" s="396"/>
      <c r="S156" s="396"/>
      <c r="T156" s="396"/>
      <c r="U156" s="396"/>
      <c r="V156" s="396"/>
      <c r="W156" s="396"/>
      <c r="X156" s="396"/>
      <c r="Y156" s="396"/>
      <c r="Z156" s="396"/>
      <c r="AA156" s="396"/>
      <c r="AB156" s="396"/>
      <c r="AC156" s="396"/>
      <c r="AD156" s="406"/>
      <c r="AE156" s="396"/>
      <c r="AF156" s="396"/>
      <c r="AG156" s="396"/>
      <c r="AH156" s="396"/>
      <c r="AI156" s="374"/>
      <c r="AJ156" s="374"/>
    </row>
    <row r="157" spans="1:36">
      <c r="A157" s="396"/>
      <c r="B157" s="396"/>
      <c r="C157" s="396"/>
      <c r="D157" s="396"/>
      <c r="E157" s="396"/>
      <c r="F157" s="396"/>
      <c r="G157" s="396"/>
      <c r="H157" s="396"/>
      <c r="I157" s="396"/>
      <c r="J157" s="396"/>
      <c r="K157" s="396"/>
      <c r="L157" s="396"/>
      <c r="M157" s="396"/>
      <c r="N157" s="396"/>
      <c r="O157" s="396"/>
      <c r="P157" s="396"/>
      <c r="Q157" s="396"/>
      <c r="R157" s="396"/>
      <c r="S157" s="396"/>
      <c r="T157" s="396"/>
      <c r="U157" s="396"/>
      <c r="V157" s="396"/>
      <c r="W157" s="396"/>
      <c r="X157" s="396"/>
      <c r="Y157" s="396"/>
      <c r="Z157" s="396"/>
      <c r="AA157" s="396"/>
      <c r="AB157" s="396"/>
      <c r="AC157" s="396"/>
      <c r="AD157" s="406"/>
      <c r="AE157" s="396"/>
      <c r="AF157" s="396"/>
      <c r="AG157" s="396"/>
      <c r="AH157" s="396"/>
      <c r="AI157" s="374"/>
      <c r="AJ157" s="374"/>
    </row>
    <row r="158" spans="1:36">
      <c r="A158" s="396"/>
      <c r="B158" s="396"/>
      <c r="C158" s="396"/>
      <c r="D158" s="396"/>
      <c r="E158" s="396"/>
      <c r="F158" s="396"/>
      <c r="G158" s="396"/>
      <c r="H158" s="396"/>
      <c r="I158" s="396"/>
      <c r="J158" s="396"/>
      <c r="K158" s="396"/>
      <c r="L158" s="396"/>
      <c r="M158" s="396"/>
      <c r="N158" s="396"/>
      <c r="O158" s="396"/>
      <c r="P158" s="396"/>
      <c r="Q158" s="396"/>
      <c r="R158" s="396"/>
      <c r="S158" s="396"/>
      <c r="T158" s="396"/>
      <c r="U158" s="396"/>
      <c r="V158" s="396"/>
      <c r="W158" s="396"/>
      <c r="X158" s="396"/>
      <c r="Y158" s="396"/>
      <c r="Z158" s="396"/>
      <c r="AA158" s="396"/>
      <c r="AB158" s="396"/>
      <c r="AC158" s="396"/>
      <c r="AD158" s="406"/>
      <c r="AE158" s="396"/>
      <c r="AF158" s="396"/>
      <c r="AG158" s="396"/>
      <c r="AH158" s="396"/>
      <c r="AI158" s="374"/>
      <c r="AJ158" s="374"/>
    </row>
    <row r="159" spans="1:36">
      <c r="A159" s="396"/>
      <c r="B159" s="396"/>
      <c r="C159" s="396"/>
      <c r="D159" s="396"/>
      <c r="E159" s="396"/>
      <c r="F159" s="396"/>
      <c r="G159" s="396"/>
      <c r="H159" s="396"/>
      <c r="I159" s="396"/>
      <c r="J159" s="396"/>
      <c r="K159" s="396"/>
      <c r="L159" s="396"/>
      <c r="M159" s="396"/>
      <c r="N159" s="396"/>
      <c r="O159" s="396"/>
      <c r="P159" s="396"/>
      <c r="Q159" s="396"/>
      <c r="R159" s="396"/>
      <c r="S159" s="396"/>
      <c r="T159" s="396"/>
      <c r="U159" s="396"/>
      <c r="V159" s="396"/>
      <c r="W159" s="396"/>
      <c r="X159" s="396"/>
      <c r="Y159" s="396"/>
      <c r="Z159" s="396"/>
      <c r="AA159" s="396"/>
      <c r="AB159" s="396"/>
      <c r="AC159" s="396"/>
      <c r="AD159" s="406"/>
      <c r="AE159" s="396"/>
      <c r="AF159" s="396"/>
      <c r="AG159" s="396"/>
      <c r="AH159" s="396"/>
      <c r="AI159" s="374"/>
      <c r="AJ159" s="374"/>
    </row>
    <row r="160" spans="1:36">
      <c r="A160" s="396"/>
      <c r="B160" s="396"/>
      <c r="C160" s="396"/>
      <c r="D160" s="396"/>
      <c r="E160" s="396"/>
      <c r="F160" s="396"/>
      <c r="G160" s="396"/>
      <c r="H160" s="396"/>
      <c r="I160" s="396"/>
      <c r="J160" s="396"/>
      <c r="K160" s="396"/>
      <c r="L160" s="396"/>
      <c r="M160" s="396"/>
      <c r="N160" s="396"/>
      <c r="O160" s="396"/>
      <c r="P160" s="396"/>
      <c r="Q160" s="396"/>
      <c r="R160" s="396"/>
      <c r="S160" s="396"/>
      <c r="T160" s="396"/>
      <c r="U160" s="396"/>
      <c r="V160" s="396"/>
      <c r="W160" s="396"/>
      <c r="X160" s="396"/>
      <c r="Y160" s="396"/>
      <c r="Z160" s="396"/>
      <c r="AA160" s="396"/>
      <c r="AB160" s="396"/>
      <c r="AC160" s="396"/>
      <c r="AD160" s="406"/>
      <c r="AE160" s="396"/>
      <c r="AF160" s="396"/>
      <c r="AG160" s="396"/>
      <c r="AH160" s="396"/>
      <c r="AI160" s="374"/>
      <c r="AJ160" s="374"/>
    </row>
    <row r="161" spans="1:36">
      <c r="A161" s="396"/>
      <c r="B161" s="396"/>
      <c r="C161" s="396"/>
      <c r="D161" s="396"/>
      <c r="E161" s="396"/>
      <c r="F161" s="396"/>
      <c r="G161" s="396"/>
      <c r="H161" s="396"/>
      <c r="I161" s="396"/>
      <c r="J161" s="396"/>
      <c r="K161" s="396"/>
      <c r="L161" s="396"/>
      <c r="M161" s="396"/>
      <c r="N161" s="396"/>
      <c r="O161" s="396"/>
      <c r="P161" s="396"/>
      <c r="Q161" s="396"/>
      <c r="R161" s="396"/>
      <c r="S161" s="396"/>
      <c r="T161" s="396"/>
      <c r="U161" s="396"/>
      <c r="V161" s="396"/>
      <c r="W161" s="396"/>
      <c r="X161" s="396"/>
      <c r="Y161" s="396"/>
      <c r="Z161" s="396"/>
      <c r="AA161" s="396"/>
      <c r="AB161" s="396"/>
      <c r="AC161" s="396"/>
      <c r="AD161" s="406"/>
      <c r="AE161" s="396"/>
      <c r="AF161" s="396"/>
      <c r="AG161" s="396"/>
      <c r="AH161" s="396"/>
      <c r="AI161" s="374"/>
      <c r="AJ161" s="374"/>
    </row>
    <row r="162" spans="1:36">
      <c r="A162" s="396"/>
      <c r="B162" s="396"/>
      <c r="C162" s="396"/>
      <c r="D162" s="396"/>
      <c r="E162" s="396"/>
      <c r="F162" s="396"/>
      <c r="G162" s="396"/>
      <c r="H162" s="396"/>
      <c r="I162" s="396"/>
      <c r="J162" s="396"/>
      <c r="K162" s="396"/>
      <c r="L162" s="396"/>
      <c r="M162" s="396"/>
      <c r="N162" s="396"/>
      <c r="O162" s="396"/>
      <c r="P162" s="396"/>
      <c r="Q162" s="396"/>
      <c r="R162" s="396"/>
      <c r="S162" s="396"/>
      <c r="T162" s="396"/>
      <c r="U162" s="396"/>
      <c r="V162" s="396"/>
      <c r="W162" s="396"/>
      <c r="X162" s="396"/>
      <c r="Y162" s="396"/>
      <c r="Z162" s="396"/>
      <c r="AA162" s="396"/>
      <c r="AB162" s="396"/>
      <c r="AC162" s="396"/>
      <c r="AD162" s="406"/>
      <c r="AE162" s="396"/>
      <c r="AF162" s="396"/>
      <c r="AG162" s="396"/>
      <c r="AH162" s="396"/>
      <c r="AI162" s="374"/>
      <c r="AJ162" s="374"/>
    </row>
    <row r="163" spans="1:36">
      <c r="A163" s="396"/>
      <c r="B163" s="396"/>
      <c r="C163" s="396"/>
      <c r="D163" s="396"/>
      <c r="E163" s="396"/>
      <c r="F163" s="396"/>
      <c r="G163" s="396"/>
      <c r="H163" s="396"/>
      <c r="I163" s="396"/>
      <c r="J163" s="396"/>
      <c r="K163" s="396"/>
      <c r="L163" s="396"/>
      <c r="M163" s="396"/>
      <c r="N163" s="396"/>
      <c r="O163" s="396"/>
      <c r="P163" s="396"/>
      <c r="Q163" s="396"/>
      <c r="R163" s="396"/>
      <c r="S163" s="396"/>
      <c r="T163" s="396"/>
      <c r="U163" s="396"/>
      <c r="V163" s="396"/>
      <c r="W163" s="396"/>
      <c r="X163" s="396"/>
      <c r="Y163" s="396"/>
      <c r="Z163" s="396"/>
      <c r="AA163" s="396"/>
      <c r="AB163" s="396"/>
      <c r="AC163" s="396"/>
      <c r="AD163" s="406"/>
      <c r="AE163" s="396"/>
      <c r="AF163" s="396"/>
      <c r="AG163" s="396"/>
      <c r="AH163" s="396"/>
      <c r="AI163" s="374"/>
      <c r="AJ163" s="374"/>
    </row>
    <row r="164" spans="1:36">
      <c r="A164" s="396"/>
      <c r="B164" s="396"/>
      <c r="C164" s="396"/>
      <c r="D164" s="396"/>
      <c r="E164" s="396"/>
      <c r="F164" s="396"/>
      <c r="G164" s="396"/>
      <c r="H164" s="396"/>
      <c r="I164" s="396"/>
      <c r="J164" s="396"/>
      <c r="K164" s="396"/>
      <c r="L164" s="396"/>
      <c r="M164" s="396"/>
      <c r="N164" s="396"/>
      <c r="O164" s="396"/>
      <c r="P164" s="396"/>
      <c r="Q164" s="396"/>
      <c r="R164" s="396"/>
      <c r="S164" s="396"/>
      <c r="T164" s="396"/>
      <c r="U164" s="396"/>
      <c r="V164" s="396"/>
      <c r="W164" s="396"/>
      <c r="X164" s="396"/>
      <c r="Y164" s="396"/>
      <c r="Z164" s="396"/>
      <c r="AA164" s="396"/>
      <c r="AB164" s="396"/>
      <c r="AC164" s="396"/>
      <c r="AD164" s="406"/>
      <c r="AE164" s="396"/>
      <c r="AF164" s="396"/>
      <c r="AG164" s="396"/>
      <c r="AH164" s="396"/>
      <c r="AI164" s="374"/>
      <c r="AJ164" s="374"/>
    </row>
    <row r="165" spans="1:36">
      <c r="A165" s="396"/>
      <c r="B165" s="396"/>
      <c r="C165" s="396"/>
      <c r="D165" s="396"/>
      <c r="E165" s="396"/>
      <c r="F165" s="396"/>
      <c r="G165" s="396"/>
      <c r="H165" s="396"/>
      <c r="I165" s="396"/>
      <c r="J165" s="396"/>
      <c r="K165" s="396"/>
      <c r="L165" s="396"/>
      <c r="M165" s="396"/>
      <c r="N165" s="396"/>
      <c r="O165" s="396"/>
      <c r="P165" s="396"/>
      <c r="Q165" s="396"/>
      <c r="R165" s="396"/>
      <c r="S165" s="396"/>
      <c r="T165" s="396"/>
      <c r="U165" s="396"/>
      <c r="V165" s="396"/>
      <c r="W165" s="396"/>
      <c r="X165" s="396"/>
      <c r="Y165" s="396"/>
      <c r="Z165" s="396"/>
      <c r="AA165" s="396"/>
      <c r="AB165" s="396"/>
      <c r="AC165" s="396"/>
      <c r="AD165" s="406"/>
      <c r="AE165" s="396"/>
      <c r="AF165" s="396"/>
      <c r="AG165" s="396"/>
      <c r="AH165" s="396"/>
      <c r="AI165" s="374"/>
      <c r="AJ165" s="374"/>
    </row>
    <row r="166" spans="1:36">
      <c r="A166" s="396"/>
      <c r="B166" s="396"/>
      <c r="C166" s="396"/>
      <c r="D166" s="396"/>
      <c r="E166" s="396"/>
      <c r="F166" s="396"/>
      <c r="G166" s="396"/>
      <c r="H166" s="396"/>
      <c r="I166" s="396"/>
      <c r="J166" s="396"/>
      <c r="K166" s="396"/>
      <c r="L166" s="396"/>
      <c r="M166" s="396"/>
      <c r="N166" s="396"/>
      <c r="O166" s="396"/>
      <c r="P166" s="396"/>
      <c r="Q166" s="396"/>
      <c r="R166" s="396"/>
      <c r="S166" s="396"/>
      <c r="T166" s="396"/>
      <c r="U166" s="396"/>
      <c r="V166" s="396"/>
      <c r="W166" s="396"/>
      <c r="X166" s="396"/>
      <c r="Y166" s="396"/>
      <c r="Z166" s="396"/>
      <c r="AA166" s="396"/>
      <c r="AB166" s="396"/>
      <c r="AC166" s="396"/>
      <c r="AD166" s="406"/>
      <c r="AE166" s="396"/>
      <c r="AF166" s="396"/>
      <c r="AG166" s="396"/>
      <c r="AH166" s="396"/>
      <c r="AI166" s="374"/>
      <c r="AJ166" s="374"/>
    </row>
    <row r="167" spans="1:36">
      <c r="A167" s="396"/>
      <c r="B167" s="396"/>
      <c r="C167" s="396"/>
      <c r="D167" s="396"/>
      <c r="E167" s="396"/>
      <c r="F167" s="396"/>
      <c r="G167" s="396"/>
      <c r="H167" s="396"/>
      <c r="I167" s="396"/>
      <c r="J167" s="396"/>
      <c r="K167" s="396"/>
      <c r="L167" s="396"/>
      <c r="M167" s="396"/>
      <c r="N167" s="396"/>
      <c r="O167" s="396"/>
      <c r="P167" s="396"/>
      <c r="Q167" s="396"/>
      <c r="R167" s="396"/>
      <c r="S167" s="396"/>
      <c r="T167" s="396"/>
      <c r="U167" s="396"/>
      <c r="V167" s="396"/>
      <c r="W167" s="396"/>
      <c r="X167" s="396"/>
      <c r="Y167" s="396"/>
      <c r="Z167" s="396"/>
      <c r="AA167" s="396"/>
      <c r="AB167" s="396"/>
      <c r="AC167" s="396"/>
      <c r="AD167" s="406"/>
      <c r="AE167" s="396"/>
      <c r="AF167" s="396"/>
      <c r="AG167" s="396"/>
      <c r="AH167" s="396"/>
      <c r="AI167" s="374"/>
      <c r="AJ167" s="374"/>
    </row>
    <row r="168" spans="1:36">
      <c r="A168" s="396"/>
      <c r="B168" s="396"/>
      <c r="C168" s="396"/>
      <c r="D168" s="396"/>
      <c r="E168" s="396"/>
      <c r="F168" s="396"/>
      <c r="G168" s="396"/>
      <c r="H168" s="396"/>
      <c r="I168" s="396"/>
      <c r="J168" s="396"/>
      <c r="K168" s="396"/>
      <c r="L168" s="396"/>
      <c r="M168" s="396"/>
      <c r="N168" s="396"/>
      <c r="O168" s="396"/>
      <c r="P168" s="396"/>
      <c r="Q168" s="396"/>
      <c r="R168" s="396"/>
      <c r="S168" s="396"/>
      <c r="T168" s="396"/>
      <c r="U168" s="396"/>
      <c r="V168" s="396"/>
      <c r="W168" s="396"/>
      <c r="X168" s="396"/>
      <c r="Y168" s="396"/>
      <c r="Z168" s="396"/>
      <c r="AA168" s="396"/>
      <c r="AB168" s="396"/>
      <c r="AC168" s="396"/>
      <c r="AD168" s="406"/>
      <c r="AE168" s="396"/>
      <c r="AF168" s="396"/>
      <c r="AG168" s="396"/>
      <c r="AH168" s="396"/>
      <c r="AI168" s="374"/>
      <c r="AJ168" s="374"/>
    </row>
    <row r="169" spans="1:36">
      <c r="A169" s="396"/>
      <c r="B169" s="396"/>
      <c r="C169" s="396"/>
      <c r="D169" s="396"/>
      <c r="E169" s="396"/>
      <c r="F169" s="396"/>
      <c r="G169" s="396"/>
      <c r="H169" s="396"/>
      <c r="I169" s="396"/>
      <c r="J169" s="396"/>
      <c r="K169" s="396"/>
      <c r="L169" s="396"/>
      <c r="M169" s="396"/>
      <c r="N169" s="396"/>
      <c r="O169" s="396"/>
      <c r="P169" s="396"/>
      <c r="Q169" s="396"/>
      <c r="R169" s="396"/>
      <c r="S169" s="396"/>
      <c r="T169" s="396"/>
      <c r="U169" s="396"/>
      <c r="V169" s="396"/>
      <c r="W169" s="396"/>
      <c r="X169" s="396"/>
      <c r="Y169" s="396"/>
      <c r="Z169" s="396"/>
      <c r="AA169" s="396"/>
      <c r="AB169" s="396"/>
      <c r="AC169" s="396"/>
      <c r="AD169" s="406"/>
      <c r="AE169" s="396"/>
      <c r="AF169" s="396"/>
      <c r="AG169" s="396"/>
      <c r="AH169" s="396"/>
      <c r="AI169" s="374"/>
      <c r="AJ169" s="374"/>
    </row>
    <row r="170" spans="1:36">
      <c r="A170" s="396"/>
      <c r="B170" s="396"/>
      <c r="C170" s="396"/>
      <c r="D170" s="396"/>
      <c r="E170" s="396"/>
      <c r="F170" s="396"/>
      <c r="G170" s="396"/>
      <c r="H170" s="396"/>
      <c r="I170" s="396"/>
      <c r="J170" s="396"/>
      <c r="K170" s="396"/>
      <c r="L170" s="396"/>
      <c r="M170" s="396"/>
      <c r="N170" s="396"/>
      <c r="O170" s="396"/>
      <c r="P170" s="396"/>
      <c r="Q170" s="396"/>
      <c r="R170" s="396"/>
      <c r="S170" s="396"/>
      <c r="T170" s="396"/>
      <c r="U170" s="396"/>
      <c r="V170" s="396"/>
      <c r="W170" s="396"/>
      <c r="X170" s="396"/>
      <c r="Y170" s="396"/>
      <c r="Z170" s="396"/>
      <c r="AA170" s="396"/>
      <c r="AB170" s="396"/>
      <c r="AC170" s="396"/>
      <c r="AD170" s="406"/>
      <c r="AE170" s="396"/>
      <c r="AF170" s="396"/>
      <c r="AG170" s="396"/>
      <c r="AH170" s="396"/>
      <c r="AI170" s="374"/>
      <c r="AJ170" s="374"/>
    </row>
    <row r="171" spans="1:36">
      <c r="A171" s="396"/>
      <c r="B171" s="396"/>
      <c r="C171" s="396"/>
      <c r="D171" s="396"/>
      <c r="E171" s="396"/>
      <c r="F171" s="396"/>
      <c r="G171" s="396"/>
      <c r="H171" s="396"/>
      <c r="I171" s="396"/>
      <c r="J171" s="396"/>
      <c r="K171" s="396"/>
      <c r="L171" s="396"/>
      <c r="M171" s="396"/>
      <c r="N171" s="396"/>
      <c r="O171" s="396"/>
      <c r="P171" s="396"/>
      <c r="Q171" s="396"/>
      <c r="R171" s="396"/>
      <c r="S171" s="396"/>
      <c r="T171" s="396"/>
      <c r="U171" s="396"/>
      <c r="V171" s="396"/>
      <c r="W171" s="396"/>
      <c r="X171" s="396"/>
      <c r="Y171" s="396"/>
      <c r="Z171" s="396"/>
      <c r="AA171" s="396"/>
      <c r="AB171" s="396"/>
      <c r="AC171" s="396"/>
      <c r="AD171" s="406"/>
      <c r="AE171" s="396"/>
      <c r="AF171" s="396"/>
      <c r="AG171" s="396"/>
      <c r="AH171" s="396"/>
      <c r="AI171" s="374"/>
      <c r="AJ171" s="374"/>
    </row>
    <row r="172" spans="1:36">
      <c r="A172" s="396"/>
      <c r="B172" s="396"/>
      <c r="C172" s="396"/>
      <c r="D172" s="396"/>
      <c r="E172" s="396"/>
      <c r="F172" s="396"/>
      <c r="G172" s="396"/>
      <c r="H172" s="396"/>
      <c r="I172" s="396"/>
      <c r="J172" s="396"/>
      <c r="K172" s="396"/>
      <c r="L172" s="396"/>
      <c r="M172" s="396"/>
      <c r="N172" s="396"/>
      <c r="O172" s="396"/>
      <c r="P172" s="396"/>
      <c r="Q172" s="396"/>
      <c r="R172" s="396"/>
      <c r="S172" s="396"/>
      <c r="T172" s="396"/>
      <c r="U172" s="396"/>
      <c r="V172" s="396"/>
      <c r="W172" s="396"/>
      <c r="X172" s="396"/>
      <c r="Y172" s="396"/>
      <c r="Z172" s="396"/>
      <c r="AA172" s="396"/>
      <c r="AB172" s="396"/>
      <c r="AC172" s="396"/>
      <c r="AD172" s="406"/>
      <c r="AE172" s="396"/>
      <c r="AF172" s="396"/>
      <c r="AG172" s="396"/>
      <c r="AH172" s="396"/>
      <c r="AI172" s="374"/>
      <c r="AJ172" s="374"/>
    </row>
    <row r="173" spans="1:36">
      <c r="A173" s="396"/>
      <c r="B173" s="396"/>
      <c r="C173" s="396"/>
      <c r="D173" s="396"/>
      <c r="E173" s="396"/>
      <c r="F173" s="396"/>
      <c r="G173" s="396"/>
      <c r="H173" s="396"/>
      <c r="I173" s="396"/>
      <c r="J173" s="396"/>
      <c r="K173" s="396"/>
      <c r="L173" s="396"/>
      <c r="M173" s="396"/>
      <c r="N173" s="396"/>
      <c r="O173" s="396"/>
      <c r="P173" s="396"/>
      <c r="Q173" s="396"/>
      <c r="R173" s="396"/>
      <c r="S173" s="396"/>
      <c r="T173" s="396"/>
      <c r="U173" s="396"/>
      <c r="V173" s="396"/>
      <c r="W173" s="396"/>
      <c r="X173" s="396"/>
      <c r="Y173" s="396"/>
      <c r="Z173" s="396"/>
      <c r="AA173" s="396"/>
      <c r="AB173" s="396"/>
      <c r="AC173" s="396"/>
      <c r="AD173" s="406"/>
      <c r="AE173" s="396"/>
      <c r="AF173" s="396"/>
      <c r="AG173" s="396"/>
      <c r="AH173" s="396"/>
      <c r="AI173" s="374"/>
      <c r="AJ173" s="374"/>
    </row>
    <row r="174" spans="1:36">
      <c r="A174" s="396"/>
      <c r="B174" s="396"/>
      <c r="C174" s="396"/>
      <c r="D174" s="396"/>
      <c r="E174" s="396"/>
      <c r="F174" s="396"/>
      <c r="G174" s="396"/>
      <c r="H174" s="396"/>
      <c r="I174" s="396"/>
      <c r="J174" s="396"/>
      <c r="K174" s="396"/>
      <c r="L174" s="396"/>
      <c r="M174" s="396"/>
      <c r="N174" s="396"/>
      <c r="O174" s="396"/>
      <c r="P174" s="396"/>
      <c r="Q174" s="396"/>
      <c r="R174" s="396"/>
      <c r="S174" s="396"/>
      <c r="T174" s="396"/>
      <c r="U174" s="396"/>
      <c r="V174" s="396"/>
      <c r="W174" s="396"/>
      <c r="X174" s="396"/>
      <c r="Y174" s="396"/>
      <c r="Z174" s="396"/>
      <c r="AA174" s="396"/>
      <c r="AB174" s="396"/>
      <c r="AC174" s="396"/>
      <c r="AD174" s="406"/>
      <c r="AE174" s="396"/>
      <c r="AF174" s="396"/>
      <c r="AG174" s="396"/>
      <c r="AH174" s="396"/>
      <c r="AI174" s="374"/>
      <c r="AJ174" s="374"/>
    </row>
    <row r="175" spans="1:36">
      <c r="A175" s="396"/>
      <c r="B175" s="396"/>
      <c r="C175" s="396"/>
      <c r="D175" s="396"/>
      <c r="E175" s="396"/>
      <c r="F175" s="396"/>
      <c r="G175" s="396"/>
      <c r="H175" s="396"/>
      <c r="I175" s="396"/>
      <c r="J175" s="396"/>
      <c r="K175" s="396"/>
      <c r="L175" s="396"/>
      <c r="M175" s="396"/>
      <c r="N175" s="396"/>
      <c r="O175" s="396"/>
      <c r="P175" s="396"/>
      <c r="Q175" s="396"/>
      <c r="R175" s="396"/>
      <c r="S175" s="396"/>
      <c r="T175" s="396"/>
      <c r="U175" s="396"/>
      <c r="V175" s="396"/>
      <c r="W175" s="396"/>
      <c r="X175" s="396"/>
      <c r="Y175" s="396"/>
      <c r="Z175" s="396"/>
      <c r="AA175" s="396"/>
      <c r="AB175" s="396"/>
      <c r="AC175" s="396"/>
      <c r="AD175" s="406"/>
      <c r="AE175" s="396"/>
      <c r="AF175" s="396"/>
      <c r="AG175" s="396"/>
      <c r="AH175" s="396"/>
      <c r="AI175" s="374"/>
      <c r="AJ175" s="374"/>
    </row>
    <row r="176" spans="1:36">
      <c r="A176" s="396"/>
      <c r="B176" s="396"/>
      <c r="C176" s="396"/>
      <c r="D176" s="396"/>
      <c r="E176" s="396"/>
      <c r="F176" s="396"/>
      <c r="G176" s="396"/>
      <c r="H176" s="396"/>
      <c r="I176" s="396"/>
      <c r="J176" s="396"/>
      <c r="K176" s="396"/>
      <c r="L176" s="396"/>
      <c r="M176" s="396"/>
      <c r="N176" s="396"/>
      <c r="O176" s="396"/>
      <c r="P176" s="396"/>
      <c r="Q176" s="396"/>
      <c r="R176" s="396"/>
      <c r="S176" s="396"/>
      <c r="T176" s="396"/>
      <c r="U176" s="396"/>
      <c r="V176" s="396"/>
      <c r="W176" s="396"/>
      <c r="X176" s="396"/>
      <c r="Y176" s="396"/>
      <c r="Z176" s="396"/>
      <c r="AA176" s="396"/>
      <c r="AB176" s="396"/>
      <c r="AC176" s="396"/>
      <c r="AD176" s="406"/>
      <c r="AE176" s="396"/>
      <c r="AF176" s="396"/>
      <c r="AG176" s="396"/>
      <c r="AH176" s="396"/>
      <c r="AI176" s="374"/>
      <c r="AJ176" s="374"/>
    </row>
    <row r="177" spans="1:36">
      <c r="A177" s="396"/>
      <c r="B177" s="396"/>
      <c r="C177" s="396"/>
      <c r="D177" s="396"/>
      <c r="E177" s="396"/>
      <c r="F177" s="396"/>
      <c r="G177" s="396"/>
      <c r="H177" s="396"/>
      <c r="I177" s="396"/>
      <c r="J177" s="396"/>
      <c r="K177" s="396"/>
      <c r="L177" s="396"/>
      <c r="M177" s="396"/>
      <c r="N177" s="396"/>
      <c r="O177" s="396"/>
      <c r="P177" s="396"/>
      <c r="Q177" s="396"/>
      <c r="R177" s="396"/>
      <c r="S177" s="396"/>
      <c r="T177" s="396"/>
      <c r="U177" s="396"/>
      <c r="V177" s="396"/>
      <c r="W177" s="396"/>
      <c r="X177" s="396"/>
      <c r="Y177" s="396"/>
      <c r="Z177" s="396"/>
      <c r="AA177" s="396"/>
      <c r="AB177" s="396"/>
      <c r="AC177" s="396"/>
      <c r="AD177" s="406"/>
      <c r="AE177" s="396"/>
      <c r="AF177" s="396"/>
      <c r="AG177" s="396"/>
      <c r="AH177" s="396"/>
      <c r="AI177" s="374"/>
      <c r="AJ177" s="374"/>
    </row>
    <row r="178" spans="1:36">
      <c r="A178" s="396"/>
      <c r="B178" s="396"/>
      <c r="C178" s="396"/>
      <c r="D178" s="396"/>
      <c r="E178" s="396"/>
      <c r="F178" s="396"/>
      <c r="G178" s="396"/>
      <c r="H178" s="396"/>
      <c r="I178" s="396"/>
      <c r="J178" s="396"/>
      <c r="K178" s="396"/>
      <c r="L178" s="396"/>
      <c r="M178" s="396"/>
      <c r="N178" s="396"/>
      <c r="O178" s="396"/>
      <c r="P178" s="396"/>
      <c r="Q178" s="396"/>
      <c r="R178" s="396"/>
      <c r="S178" s="396"/>
      <c r="T178" s="396"/>
      <c r="U178" s="396"/>
      <c r="V178" s="396"/>
      <c r="W178" s="396"/>
      <c r="X178" s="396"/>
      <c r="Y178" s="396"/>
      <c r="Z178" s="396"/>
      <c r="AA178" s="396"/>
      <c r="AB178" s="396"/>
      <c r="AC178" s="396"/>
      <c r="AD178" s="406"/>
      <c r="AE178" s="396"/>
      <c r="AF178" s="396"/>
      <c r="AG178" s="396"/>
      <c r="AH178" s="396"/>
      <c r="AI178" s="374"/>
      <c r="AJ178" s="374"/>
    </row>
    <row r="179" spans="1:36">
      <c r="A179" s="396"/>
      <c r="B179" s="396"/>
      <c r="C179" s="396"/>
      <c r="D179" s="396"/>
      <c r="E179" s="396"/>
      <c r="F179" s="396"/>
      <c r="G179" s="396"/>
      <c r="H179" s="396"/>
      <c r="I179" s="396"/>
      <c r="J179" s="396"/>
      <c r="K179" s="396"/>
      <c r="L179" s="396"/>
      <c r="M179" s="396"/>
      <c r="N179" s="396"/>
      <c r="O179" s="396"/>
      <c r="P179" s="396"/>
      <c r="Q179" s="396"/>
      <c r="R179" s="396"/>
      <c r="S179" s="396"/>
      <c r="T179" s="396"/>
      <c r="U179" s="396"/>
      <c r="V179" s="396"/>
      <c r="W179" s="396"/>
      <c r="X179" s="396"/>
      <c r="Y179" s="396"/>
      <c r="Z179" s="396"/>
      <c r="AA179" s="396"/>
      <c r="AB179" s="396"/>
      <c r="AC179" s="396"/>
      <c r="AD179" s="406"/>
      <c r="AE179" s="396"/>
      <c r="AF179" s="396"/>
      <c r="AG179" s="396"/>
      <c r="AH179" s="396"/>
      <c r="AI179" s="374"/>
      <c r="AJ179" s="374"/>
    </row>
    <row r="180" spans="1:36">
      <c r="A180" s="396"/>
      <c r="B180" s="396"/>
      <c r="C180" s="396"/>
      <c r="D180" s="396"/>
      <c r="E180" s="396"/>
      <c r="F180" s="396"/>
      <c r="G180" s="396"/>
      <c r="H180" s="396"/>
      <c r="I180" s="396"/>
      <c r="J180" s="396"/>
      <c r="K180" s="396"/>
      <c r="L180" s="396"/>
      <c r="M180" s="396"/>
      <c r="N180" s="396"/>
      <c r="O180" s="396"/>
      <c r="P180" s="396"/>
      <c r="Q180" s="396"/>
      <c r="R180" s="396"/>
      <c r="S180" s="396"/>
      <c r="T180" s="396"/>
      <c r="U180" s="396"/>
      <c r="V180" s="396"/>
      <c r="W180" s="396"/>
      <c r="X180" s="396"/>
      <c r="Y180" s="396"/>
      <c r="Z180" s="396"/>
      <c r="AA180" s="396"/>
      <c r="AB180" s="396"/>
      <c r="AC180" s="396"/>
      <c r="AD180" s="406"/>
      <c r="AE180" s="396"/>
      <c r="AF180" s="396"/>
      <c r="AG180" s="396"/>
      <c r="AH180" s="396"/>
      <c r="AI180" s="374"/>
      <c r="AJ180" s="374"/>
    </row>
    <row r="181" spans="1:36">
      <c r="A181" s="396"/>
      <c r="B181" s="396"/>
      <c r="C181" s="396"/>
      <c r="D181" s="396"/>
      <c r="E181" s="396"/>
      <c r="F181" s="396"/>
      <c r="G181" s="396"/>
      <c r="H181" s="396"/>
      <c r="I181" s="396"/>
      <c r="J181" s="396"/>
      <c r="K181" s="396"/>
      <c r="L181" s="396"/>
      <c r="M181" s="396"/>
      <c r="N181" s="396"/>
      <c r="O181" s="396"/>
      <c r="P181" s="396"/>
      <c r="Q181" s="396"/>
      <c r="R181" s="396"/>
      <c r="S181" s="396"/>
      <c r="T181" s="396"/>
      <c r="U181" s="396"/>
      <c r="V181" s="396"/>
      <c r="W181" s="396"/>
      <c r="X181" s="396"/>
      <c r="Y181" s="396"/>
      <c r="Z181" s="396"/>
      <c r="AA181" s="396"/>
      <c r="AB181" s="396"/>
      <c r="AC181" s="396"/>
      <c r="AD181" s="406"/>
      <c r="AE181" s="396"/>
      <c r="AF181" s="396"/>
      <c r="AG181" s="396"/>
      <c r="AH181" s="396"/>
      <c r="AI181" s="374"/>
      <c r="AJ181" s="374"/>
    </row>
    <row r="182" spans="1:36">
      <c r="A182" s="396"/>
      <c r="B182" s="396"/>
      <c r="C182" s="396"/>
      <c r="D182" s="396"/>
      <c r="E182" s="396"/>
      <c r="F182" s="396"/>
      <c r="G182" s="396"/>
      <c r="H182" s="396"/>
      <c r="I182" s="396"/>
      <c r="J182" s="396"/>
      <c r="K182" s="396"/>
      <c r="L182" s="396"/>
      <c r="M182" s="396"/>
      <c r="N182" s="396"/>
      <c r="O182" s="396"/>
      <c r="P182" s="396"/>
      <c r="Q182" s="396"/>
      <c r="R182" s="396"/>
      <c r="S182" s="396"/>
      <c r="T182" s="396"/>
      <c r="U182" s="396"/>
      <c r="V182" s="396"/>
      <c r="W182" s="396"/>
      <c r="X182" s="396"/>
      <c r="Y182" s="396"/>
      <c r="Z182" s="396"/>
      <c r="AA182" s="396"/>
      <c r="AB182" s="396"/>
      <c r="AC182" s="396"/>
      <c r="AD182" s="406"/>
      <c r="AE182" s="396"/>
      <c r="AF182" s="396"/>
      <c r="AG182" s="396"/>
      <c r="AH182" s="396"/>
      <c r="AI182" s="374"/>
      <c r="AJ182" s="374"/>
    </row>
    <row r="183" spans="1:36">
      <c r="A183" s="396"/>
      <c r="B183" s="396"/>
      <c r="C183" s="396"/>
      <c r="D183" s="396"/>
      <c r="E183" s="396"/>
      <c r="F183" s="396"/>
      <c r="G183" s="396"/>
      <c r="H183" s="396"/>
      <c r="I183" s="396"/>
      <c r="J183" s="396"/>
      <c r="K183" s="396"/>
      <c r="L183" s="396"/>
      <c r="M183" s="396"/>
      <c r="N183" s="396"/>
      <c r="O183" s="396"/>
      <c r="P183" s="396"/>
      <c r="Q183" s="396"/>
      <c r="R183" s="396"/>
      <c r="S183" s="396"/>
      <c r="T183" s="396"/>
      <c r="U183" s="396"/>
      <c r="V183" s="396"/>
      <c r="W183" s="396"/>
      <c r="X183" s="396"/>
      <c r="Y183" s="396"/>
      <c r="Z183" s="396"/>
      <c r="AA183" s="396"/>
      <c r="AB183" s="396"/>
      <c r="AC183" s="396"/>
      <c r="AD183" s="406"/>
      <c r="AE183" s="396"/>
      <c r="AF183" s="396"/>
      <c r="AG183" s="396"/>
      <c r="AH183" s="396"/>
      <c r="AI183" s="374"/>
      <c r="AJ183" s="374"/>
    </row>
    <row r="184" spans="1:36">
      <c r="A184" s="396"/>
      <c r="B184" s="396"/>
      <c r="C184" s="396"/>
      <c r="D184" s="396"/>
      <c r="E184" s="396"/>
      <c r="F184" s="396"/>
      <c r="G184" s="396"/>
      <c r="H184" s="396"/>
      <c r="I184" s="396"/>
      <c r="J184" s="396"/>
      <c r="K184" s="396"/>
      <c r="L184" s="396"/>
      <c r="M184" s="396"/>
      <c r="N184" s="396"/>
      <c r="O184" s="396"/>
      <c r="P184" s="396"/>
      <c r="Q184" s="396"/>
      <c r="R184" s="396"/>
      <c r="S184" s="396"/>
      <c r="T184" s="396"/>
      <c r="U184" s="396"/>
      <c r="V184" s="396"/>
      <c r="W184" s="396"/>
      <c r="X184" s="396"/>
      <c r="Y184" s="396"/>
      <c r="Z184" s="396"/>
      <c r="AA184" s="396"/>
      <c r="AB184" s="396"/>
      <c r="AC184" s="396"/>
      <c r="AD184" s="406"/>
      <c r="AE184" s="396"/>
      <c r="AF184" s="396"/>
      <c r="AG184" s="396"/>
      <c r="AH184" s="396"/>
      <c r="AI184" s="374"/>
      <c r="AJ184" s="374"/>
    </row>
    <row r="185" spans="1:36">
      <c r="A185" s="396"/>
      <c r="B185" s="396"/>
      <c r="C185" s="396"/>
      <c r="D185" s="396"/>
      <c r="E185" s="396"/>
      <c r="F185" s="396"/>
      <c r="G185" s="396"/>
      <c r="H185" s="396"/>
      <c r="I185" s="396"/>
      <c r="J185" s="396"/>
      <c r="K185" s="396"/>
      <c r="L185" s="396"/>
      <c r="M185" s="396"/>
      <c r="N185" s="396"/>
      <c r="O185" s="396"/>
      <c r="P185" s="396"/>
      <c r="Q185" s="396"/>
      <c r="R185" s="396"/>
      <c r="S185" s="396"/>
      <c r="T185" s="396"/>
      <c r="U185" s="396"/>
      <c r="V185" s="396"/>
      <c r="W185" s="396"/>
      <c r="X185" s="396"/>
      <c r="Y185" s="396"/>
      <c r="Z185" s="396"/>
      <c r="AA185" s="396"/>
      <c r="AB185" s="396"/>
      <c r="AC185" s="396"/>
      <c r="AD185" s="406"/>
      <c r="AE185" s="396"/>
      <c r="AF185" s="396"/>
      <c r="AG185" s="396"/>
      <c r="AH185" s="396"/>
      <c r="AI185" s="374"/>
      <c r="AJ185" s="374"/>
    </row>
    <row r="186" spans="1:36">
      <c r="A186" s="396"/>
      <c r="B186" s="396"/>
      <c r="C186" s="396"/>
      <c r="D186" s="396"/>
      <c r="E186" s="396"/>
      <c r="F186" s="396"/>
      <c r="G186" s="396"/>
      <c r="H186" s="396"/>
      <c r="I186" s="396"/>
      <c r="J186" s="396"/>
      <c r="K186" s="396"/>
      <c r="L186" s="396"/>
      <c r="M186" s="396"/>
      <c r="N186" s="396"/>
      <c r="O186" s="396"/>
      <c r="P186" s="396"/>
      <c r="Q186" s="396"/>
      <c r="R186" s="396"/>
      <c r="S186" s="396"/>
      <c r="T186" s="396"/>
      <c r="U186" s="396"/>
      <c r="V186" s="396"/>
      <c r="W186" s="396"/>
      <c r="X186" s="396"/>
      <c r="Y186" s="396"/>
      <c r="Z186" s="396"/>
      <c r="AA186" s="396"/>
      <c r="AB186" s="396"/>
      <c r="AC186" s="396"/>
      <c r="AD186" s="406"/>
      <c r="AE186" s="396"/>
      <c r="AF186" s="396"/>
      <c r="AG186" s="396"/>
      <c r="AH186" s="396"/>
      <c r="AI186" s="374"/>
      <c r="AJ186" s="374"/>
    </row>
    <row r="187" spans="1:36">
      <c r="A187" s="396"/>
      <c r="B187" s="396"/>
      <c r="C187" s="396"/>
      <c r="D187" s="396"/>
      <c r="E187" s="396"/>
      <c r="F187" s="396"/>
      <c r="G187" s="396"/>
      <c r="H187" s="396"/>
      <c r="I187" s="396"/>
      <c r="J187" s="396"/>
      <c r="K187" s="396"/>
      <c r="L187" s="396"/>
      <c r="M187" s="396"/>
      <c r="N187" s="396"/>
      <c r="O187" s="396"/>
      <c r="P187" s="396"/>
      <c r="Q187" s="396"/>
      <c r="R187" s="396"/>
      <c r="S187" s="396"/>
      <c r="T187" s="396"/>
      <c r="U187" s="396"/>
      <c r="V187" s="396"/>
      <c r="W187" s="396"/>
      <c r="X187" s="396"/>
      <c r="Y187" s="396"/>
      <c r="Z187" s="396"/>
      <c r="AA187" s="396"/>
      <c r="AB187" s="396"/>
      <c r="AC187" s="396"/>
      <c r="AD187" s="406"/>
      <c r="AE187" s="396"/>
      <c r="AF187" s="396"/>
      <c r="AG187" s="396"/>
      <c r="AH187" s="396"/>
      <c r="AI187" s="374"/>
      <c r="AJ187" s="374"/>
    </row>
    <row r="188" spans="1:36">
      <c r="A188" s="396"/>
      <c r="B188" s="396"/>
      <c r="C188" s="396"/>
      <c r="D188" s="396"/>
      <c r="E188" s="396"/>
      <c r="F188" s="396"/>
      <c r="G188" s="396"/>
      <c r="H188" s="396"/>
      <c r="I188" s="396"/>
      <c r="J188" s="396"/>
      <c r="K188" s="396"/>
      <c r="L188" s="396"/>
      <c r="M188" s="396"/>
      <c r="N188" s="396"/>
      <c r="O188" s="396"/>
      <c r="P188" s="396"/>
      <c r="Q188" s="396"/>
      <c r="R188" s="396"/>
      <c r="S188" s="396"/>
      <c r="T188" s="396"/>
      <c r="U188" s="396"/>
      <c r="V188" s="396"/>
      <c r="W188" s="396"/>
      <c r="X188" s="396"/>
      <c r="Y188" s="396"/>
      <c r="Z188" s="396"/>
      <c r="AA188" s="396"/>
      <c r="AB188" s="396"/>
      <c r="AC188" s="396"/>
      <c r="AD188" s="406"/>
      <c r="AE188" s="396"/>
      <c r="AF188" s="396"/>
      <c r="AG188" s="396"/>
      <c r="AH188" s="396"/>
      <c r="AI188" s="374"/>
      <c r="AJ188" s="374"/>
    </row>
    <row r="189" spans="1:36">
      <c r="A189" s="396"/>
      <c r="B189" s="396"/>
      <c r="C189" s="396"/>
      <c r="D189" s="396"/>
      <c r="E189" s="396"/>
      <c r="F189" s="396"/>
      <c r="G189" s="396"/>
      <c r="H189" s="396"/>
      <c r="I189" s="396"/>
      <c r="J189" s="396"/>
      <c r="K189" s="396"/>
      <c r="L189" s="396"/>
      <c r="M189" s="396"/>
      <c r="N189" s="396"/>
      <c r="O189" s="396"/>
      <c r="P189" s="396"/>
      <c r="Q189" s="396"/>
      <c r="R189" s="396"/>
      <c r="S189" s="396"/>
      <c r="T189" s="396"/>
      <c r="U189" s="396"/>
      <c r="V189" s="396"/>
      <c r="W189" s="396"/>
      <c r="X189" s="396"/>
      <c r="Y189" s="396"/>
      <c r="Z189" s="396"/>
      <c r="AA189" s="396"/>
      <c r="AB189" s="396"/>
      <c r="AC189" s="396"/>
      <c r="AD189" s="406"/>
      <c r="AE189" s="396"/>
      <c r="AF189" s="396"/>
      <c r="AG189" s="396"/>
      <c r="AH189" s="396"/>
      <c r="AI189" s="374"/>
      <c r="AJ189" s="374"/>
    </row>
    <row r="190" spans="1:36">
      <c r="A190" s="396"/>
      <c r="B190" s="396"/>
      <c r="C190" s="396"/>
      <c r="D190" s="396"/>
      <c r="E190" s="396"/>
      <c r="F190" s="396"/>
      <c r="G190" s="396"/>
      <c r="H190" s="396"/>
      <c r="I190" s="396"/>
      <c r="J190" s="396"/>
      <c r="K190" s="396"/>
      <c r="L190" s="396"/>
      <c r="M190" s="396"/>
      <c r="N190" s="396"/>
      <c r="O190" s="396"/>
      <c r="P190" s="396"/>
      <c r="Q190" s="396"/>
      <c r="R190" s="396"/>
      <c r="S190" s="396"/>
      <c r="T190" s="396"/>
      <c r="U190" s="396"/>
      <c r="V190" s="396"/>
      <c r="W190" s="396"/>
      <c r="X190" s="396"/>
      <c r="Y190" s="396"/>
      <c r="Z190" s="396"/>
      <c r="AA190" s="396"/>
      <c r="AB190" s="396"/>
      <c r="AC190" s="396"/>
      <c r="AD190" s="406"/>
      <c r="AE190" s="396"/>
      <c r="AF190" s="396"/>
      <c r="AG190" s="396"/>
      <c r="AH190" s="396"/>
      <c r="AI190" s="374"/>
      <c r="AJ190" s="374"/>
    </row>
    <row r="191" spans="1:36">
      <c r="A191" s="396"/>
      <c r="B191" s="396"/>
      <c r="C191" s="396"/>
      <c r="D191" s="396"/>
      <c r="E191" s="396"/>
      <c r="F191" s="396"/>
      <c r="G191" s="396"/>
      <c r="H191" s="396"/>
      <c r="I191" s="396"/>
      <c r="J191" s="396"/>
      <c r="K191" s="396"/>
      <c r="L191" s="396"/>
      <c r="M191" s="396"/>
      <c r="N191" s="396"/>
      <c r="O191" s="396"/>
      <c r="P191" s="396"/>
      <c r="Q191" s="396"/>
      <c r="R191" s="396"/>
      <c r="S191" s="396"/>
      <c r="T191" s="396"/>
      <c r="U191" s="396"/>
      <c r="V191" s="396"/>
      <c r="W191" s="396"/>
      <c r="X191" s="396"/>
      <c r="Y191" s="396"/>
      <c r="Z191" s="396"/>
      <c r="AA191" s="396"/>
      <c r="AB191" s="396"/>
      <c r="AC191" s="396"/>
      <c r="AD191" s="406"/>
      <c r="AE191" s="396"/>
      <c r="AF191" s="396"/>
      <c r="AG191" s="396"/>
      <c r="AH191" s="396"/>
      <c r="AI191" s="374"/>
      <c r="AJ191" s="374"/>
    </row>
    <row r="192" spans="1:36">
      <c r="A192" s="396"/>
      <c r="B192" s="396"/>
      <c r="C192" s="396"/>
      <c r="D192" s="396"/>
      <c r="E192" s="396"/>
      <c r="F192" s="396"/>
      <c r="G192" s="396"/>
      <c r="H192" s="396"/>
      <c r="I192" s="396"/>
      <c r="J192" s="396"/>
      <c r="K192" s="396"/>
      <c r="L192" s="396"/>
      <c r="M192" s="396"/>
      <c r="N192" s="396"/>
      <c r="O192" s="396"/>
      <c r="P192" s="396"/>
      <c r="Q192" s="396"/>
      <c r="R192" s="396"/>
      <c r="S192" s="396"/>
      <c r="T192" s="396"/>
      <c r="U192" s="396"/>
      <c r="V192" s="396"/>
      <c r="W192" s="396"/>
      <c r="X192" s="396"/>
      <c r="Y192" s="396"/>
      <c r="Z192" s="396"/>
      <c r="AA192" s="396"/>
      <c r="AB192" s="396"/>
      <c r="AC192" s="396"/>
      <c r="AD192" s="406"/>
      <c r="AE192" s="396"/>
      <c r="AF192" s="396"/>
      <c r="AG192" s="396"/>
      <c r="AH192" s="396"/>
      <c r="AI192" s="374"/>
      <c r="AJ192" s="374"/>
    </row>
    <row r="193" spans="1:36">
      <c r="A193" s="396"/>
      <c r="B193" s="396"/>
      <c r="C193" s="396"/>
      <c r="D193" s="396"/>
      <c r="E193" s="396"/>
      <c r="F193" s="396"/>
      <c r="G193" s="396"/>
      <c r="H193" s="396"/>
      <c r="I193" s="396"/>
      <c r="J193" s="396"/>
      <c r="K193" s="396"/>
      <c r="L193" s="396"/>
      <c r="M193" s="396"/>
      <c r="N193" s="396"/>
      <c r="O193" s="396"/>
      <c r="P193" s="396"/>
      <c r="Q193" s="396"/>
      <c r="R193" s="396"/>
      <c r="S193" s="396"/>
      <c r="T193" s="396"/>
      <c r="U193" s="396"/>
      <c r="V193" s="396"/>
      <c r="W193" s="396"/>
      <c r="X193" s="396"/>
      <c r="Y193" s="396"/>
      <c r="Z193" s="396"/>
      <c r="AA193" s="396"/>
      <c r="AB193" s="396"/>
      <c r="AC193" s="396"/>
      <c r="AD193" s="406"/>
      <c r="AE193" s="396"/>
      <c r="AF193" s="396"/>
      <c r="AG193" s="396"/>
      <c r="AH193" s="396"/>
      <c r="AI193" s="374"/>
      <c r="AJ193" s="374"/>
    </row>
    <row r="194" spans="1:36">
      <c r="A194" s="396"/>
      <c r="B194" s="396"/>
      <c r="C194" s="396"/>
      <c r="D194" s="396"/>
      <c r="E194" s="396"/>
      <c r="F194" s="396"/>
      <c r="G194" s="396"/>
      <c r="H194" s="396"/>
      <c r="I194" s="396"/>
      <c r="J194" s="396"/>
      <c r="K194" s="396"/>
      <c r="L194" s="396"/>
      <c r="M194" s="396"/>
      <c r="N194" s="396"/>
      <c r="O194" s="396"/>
      <c r="P194" s="396"/>
      <c r="Q194" s="396"/>
      <c r="R194" s="396"/>
      <c r="S194" s="396"/>
      <c r="T194" s="396"/>
      <c r="U194" s="396"/>
      <c r="V194" s="396"/>
      <c r="W194" s="396"/>
      <c r="X194" s="396"/>
      <c r="Y194" s="396"/>
      <c r="Z194" s="396"/>
      <c r="AA194" s="396"/>
      <c r="AB194" s="396"/>
      <c r="AC194" s="396"/>
      <c r="AD194" s="406"/>
      <c r="AE194" s="396"/>
      <c r="AF194" s="396"/>
      <c r="AG194" s="396"/>
      <c r="AH194" s="396"/>
      <c r="AI194" s="374"/>
      <c r="AJ194" s="374"/>
    </row>
    <row r="195" spans="1:36">
      <c r="A195" s="396"/>
      <c r="B195" s="396"/>
      <c r="C195" s="396"/>
      <c r="D195" s="396"/>
      <c r="E195" s="396"/>
      <c r="F195" s="396"/>
      <c r="G195" s="396"/>
      <c r="H195" s="396"/>
      <c r="I195" s="396"/>
      <c r="J195" s="396"/>
      <c r="K195" s="396"/>
      <c r="L195" s="396"/>
      <c r="M195" s="396"/>
      <c r="N195" s="396"/>
      <c r="O195" s="396"/>
      <c r="P195" s="396"/>
      <c r="Q195" s="396"/>
      <c r="R195" s="396"/>
      <c r="S195" s="396"/>
      <c r="T195" s="396"/>
      <c r="U195" s="396"/>
      <c r="V195" s="396"/>
      <c r="W195" s="396"/>
      <c r="X195" s="396"/>
      <c r="Y195" s="396"/>
      <c r="Z195" s="396"/>
      <c r="AA195" s="396"/>
      <c r="AB195" s="396"/>
      <c r="AC195" s="396"/>
      <c r="AD195" s="406"/>
      <c r="AE195" s="396"/>
      <c r="AF195" s="396"/>
      <c r="AG195" s="396"/>
      <c r="AH195" s="396"/>
      <c r="AI195" s="374"/>
      <c r="AJ195" s="374"/>
    </row>
    <row r="196" spans="1:36">
      <c r="A196" s="396"/>
      <c r="B196" s="396"/>
      <c r="C196" s="396"/>
      <c r="D196" s="396"/>
      <c r="E196" s="396"/>
      <c r="F196" s="396"/>
      <c r="G196" s="396"/>
      <c r="H196" s="396"/>
      <c r="I196" s="396"/>
      <c r="J196" s="396"/>
      <c r="K196" s="396"/>
      <c r="L196" s="396"/>
      <c r="M196" s="396"/>
      <c r="N196" s="396"/>
      <c r="O196" s="396"/>
      <c r="P196" s="396"/>
      <c r="Q196" s="396"/>
      <c r="R196" s="396"/>
      <c r="S196" s="396"/>
      <c r="T196" s="396"/>
      <c r="U196" s="396"/>
      <c r="V196" s="396"/>
      <c r="W196" s="396"/>
      <c r="X196" s="396"/>
      <c r="Y196" s="396"/>
      <c r="Z196" s="396"/>
      <c r="AA196" s="396"/>
      <c r="AB196" s="396"/>
      <c r="AC196" s="396"/>
      <c r="AD196" s="406"/>
      <c r="AE196" s="396"/>
      <c r="AF196" s="396"/>
      <c r="AG196" s="396"/>
      <c r="AH196" s="396"/>
      <c r="AI196" s="374"/>
      <c r="AJ196" s="374"/>
    </row>
    <row r="197" spans="1:36">
      <c r="A197" s="396"/>
      <c r="B197" s="396"/>
      <c r="C197" s="396"/>
      <c r="D197" s="396"/>
      <c r="E197" s="396"/>
      <c r="F197" s="396"/>
      <c r="G197" s="396"/>
      <c r="H197" s="396"/>
      <c r="I197" s="396"/>
      <c r="J197" s="396"/>
      <c r="K197" s="396"/>
      <c r="L197" s="396"/>
      <c r="M197" s="396"/>
      <c r="N197" s="396"/>
      <c r="O197" s="396"/>
      <c r="P197" s="396"/>
      <c r="Q197" s="396"/>
      <c r="R197" s="396"/>
      <c r="S197" s="396"/>
      <c r="T197" s="396"/>
      <c r="U197" s="396"/>
      <c r="V197" s="396"/>
      <c r="W197" s="396"/>
      <c r="X197" s="396"/>
      <c r="Y197" s="396"/>
      <c r="Z197" s="396"/>
      <c r="AA197" s="396"/>
      <c r="AB197" s="396"/>
      <c r="AC197" s="396"/>
      <c r="AD197" s="406"/>
      <c r="AE197" s="396"/>
      <c r="AF197" s="396"/>
      <c r="AG197" s="396"/>
      <c r="AH197" s="396"/>
      <c r="AI197" s="374"/>
      <c r="AJ197" s="374"/>
    </row>
    <row r="198" spans="1:36">
      <c r="A198" s="396"/>
      <c r="B198" s="396"/>
      <c r="C198" s="396"/>
      <c r="D198" s="396"/>
      <c r="E198" s="396"/>
      <c r="F198" s="396"/>
      <c r="G198" s="396"/>
      <c r="H198" s="396"/>
      <c r="I198" s="396"/>
      <c r="J198" s="396"/>
      <c r="K198" s="396"/>
      <c r="L198" s="396"/>
      <c r="M198" s="396"/>
      <c r="N198" s="396"/>
      <c r="O198" s="396"/>
      <c r="P198" s="396"/>
      <c r="Q198" s="396"/>
      <c r="R198" s="396"/>
      <c r="S198" s="396"/>
      <c r="T198" s="396"/>
      <c r="U198" s="396"/>
      <c r="V198" s="396"/>
      <c r="W198" s="396"/>
      <c r="X198" s="396"/>
      <c r="Y198" s="396"/>
      <c r="Z198" s="396"/>
      <c r="AA198" s="396"/>
      <c r="AB198" s="396"/>
      <c r="AC198" s="396"/>
      <c r="AD198" s="406"/>
      <c r="AE198" s="396"/>
      <c r="AF198" s="396"/>
      <c r="AG198" s="396"/>
      <c r="AH198" s="396"/>
      <c r="AI198" s="374"/>
      <c r="AJ198" s="374"/>
    </row>
    <row r="199" spans="1:36">
      <c r="A199" s="396"/>
      <c r="B199" s="396"/>
      <c r="C199" s="396"/>
      <c r="D199" s="396"/>
      <c r="E199" s="396"/>
      <c r="F199" s="396"/>
      <c r="G199" s="396"/>
      <c r="H199" s="396"/>
      <c r="I199" s="396"/>
      <c r="J199" s="396"/>
      <c r="K199" s="396"/>
      <c r="L199" s="396"/>
      <c r="M199" s="396"/>
      <c r="N199" s="396"/>
      <c r="O199" s="396"/>
      <c r="P199" s="396"/>
      <c r="Q199" s="396"/>
      <c r="R199" s="396"/>
      <c r="S199" s="396"/>
      <c r="T199" s="396"/>
      <c r="U199" s="396"/>
      <c r="V199" s="396"/>
      <c r="W199" s="396"/>
      <c r="X199" s="396"/>
      <c r="Y199" s="396"/>
      <c r="Z199" s="396"/>
      <c r="AA199" s="396"/>
      <c r="AB199" s="396"/>
      <c r="AC199" s="396"/>
      <c r="AD199" s="406"/>
      <c r="AE199" s="396"/>
      <c r="AF199" s="396"/>
      <c r="AG199" s="396"/>
      <c r="AH199" s="396"/>
      <c r="AI199" s="374"/>
      <c r="AJ199" s="374"/>
    </row>
    <row r="200" spans="1:36">
      <c r="A200" s="396"/>
      <c r="B200" s="396"/>
      <c r="C200" s="396"/>
      <c r="D200" s="396"/>
      <c r="E200" s="396"/>
      <c r="F200" s="396"/>
      <c r="G200" s="396"/>
      <c r="H200" s="396"/>
      <c r="I200" s="396"/>
      <c r="J200" s="396"/>
      <c r="K200" s="396"/>
      <c r="L200" s="396"/>
      <c r="M200" s="396"/>
      <c r="N200" s="396"/>
      <c r="O200" s="396"/>
      <c r="P200" s="396"/>
      <c r="Q200" s="396"/>
      <c r="R200" s="396"/>
      <c r="S200" s="396"/>
      <c r="T200" s="396"/>
      <c r="U200" s="396"/>
      <c r="V200" s="396"/>
      <c r="W200" s="396"/>
      <c r="X200" s="396"/>
      <c r="Y200" s="396"/>
      <c r="Z200" s="396"/>
      <c r="AA200" s="396"/>
      <c r="AB200" s="396"/>
      <c r="AC200" s="396"/>
      <c r="AD200" s="406"/>
      <c r="AE200" s="396"/>
      <c r="AF200" s="396"/>
      <c r="AG200" s="396"/>
      <c r="AH200" s="396"/>
      <c r="AI200" s="374"/>
      <c r="AJ200" s="374"/>
    </row>
  </sheetData>
  <phoneticPr fontId="3"/>
  <pageMargins left="0.7" right="0.7" top="0.75" bottom="0.75" header="0.3" footer="0.3"/>
  <pageSetup paperSize="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">
    <pageSetUpPr fitToPage="1"/>
  </sheetPr>
  <dimension ref="A1:M659"/>
  <sheetViews>
    <sheetView topLeftCell="A92" workbookViewId="0">
      <selection activeCell="L365" sqref="L365"/>
    </sheetView>
  </sheetViews>
  <sheetFormatPr defaultColWidth="8.875" defaultRowHeight="14.25"/>
  <cols>
    <col min="1" max="1" width="10.5" style="2" customWidth="1"/>
    <col min="2" max="2" width="12.625" style="3" customWidth="1"/>
    <col min="3" max="3" width="8.625" style="4" customWidth="1"/>
    <col min="4" max="4" width="3.25" style="4" customWidth="1"/>
    <col min="5" max="5" width="13" style="4" customWidth="1"/>
    <col min="6" max="6" width="11" style="4" customWidth="1"/>
    <col min="7" max="7" width="3.5" style="5" customWidth="1"/>
    <col min="8" max="8" width="10.5" style="6" customWidth="1"/>
    <col min="9" max="9" width="5.125" style="6" customWidth="1"/>
    <col min="10" max="10" width="4.625" style="6" customWidth="1"/>
    <col min="11" max="11" width="8.25" style="6" customWidth="1"/>
    <col min="12" max="12" width="8.625" style="7" customWidth="1"/>
    <col min="13" max="13" width="12.625" style="5" customWidth="1"/>
    <col min="14" max="16384" width="8.875" style="5"/>
  </cols>
  <sheetData>
    <row r="1" spans="1:13">
      <c r="A1" s="8" t="s">
        <v>41</v>
      </c>
      <c r="B1" s="9"/>
      <c r="C1" s="10" t="s">
        <v>42</v>
      </c>
      <c r="E1" s="10" t="s">
        <v>43</v>
      </c>
      <c r="F1" s="10" t="s">
        <v>559</v>
      </c>
      <c r="H1" s="11" t="s">
        <v>44</v>
      </c>
      <c r="I1" s="11" t="s">
        <v>45</v>
      </c>
      <c r="J1" s="12" t="s">
        <v>46</v>
      </c>
      <c r="K1" s="13"/>
      <c r="L1" s="10" t="s">
        <v>47</v>
      </c>
      <c r="M1" s="10" t="s">
        <v>48</v>
      </c>
    </row>
    <row r="2" spans="1:13">
      <c r="A2" s="14">
        <v>43466</v>
      </c>
      <c r="B2" s="15" t="s">
        <v>49</v>
      </c>
      <c r="C2" s="16">
        <v>1</v>
      </c>
      <c r="E2" s="17">
        <v>43466</v>
      </c>
      <c r="F2" s="18">
        <f>COUNTIFS(H$2:H$574, "&gt;=  " &amp; $E2, H$2:H$574, "&lt; " &amp; $E3, L$2:L$574, "&gt;0 ")</f>
        <v>19</v>
      </c>
      <c r="H2" s="19">
        <v>43466</v>
      </c>
      <c r="I2" s="19" t="str">
        <f t="shared" ref="I2:I65" si="0">TEXT(H2,"aaa")</f>
        <v>火</v>
      </c>
      <c r="J2" s="20">
        <v>1</v>
      </c>
      <c r="K2" s="21">
        <f>H2</f>
        <v>43466</v>
      </c>
      <c r="L2" s="16">
        <f t="shared" ref="L2:L65" si="1">IF(AND(AND($I2&lt;&gt;"土", $I2&lt;&gt;"日"), COUNTIF($A$2:$A$188,$H2)=0),1,0)</f>
        <v>0</v>
      </c>
      <c r="M2" s="22" t="str">
        <f t="shared" ref="M2:M65" si="2">IF(ISERROR(VLOOKUP(H2,$A$2:$B$362, 2, FALSE)), "", VLOOKUP(H2,$A$2:$B$362, 2, FALSE))</f>
        <v>元日</v>
      </c>
    </row>
    <row r="3" spans="1:13">
      <c r="A3" s="438">
        <v>43467</v>
      </c>
      <c r="B3" s="15" t="s">
        <v>697</v>
      </c>
      <c r="C3" s="439">
        <v>1</v>
      </c>
      <c r="E3" s="17">
        <f>EDATE(E2, 1)</f>
        <v>43497</v>
      </c>
      <c r="F3" s="18">
        <f t="shared" ref="F3:F13" si="3">COUNTIFS(H$2:H$574, "&gt;=  " &amp; $E3, H$2:H$574, "&lt; " &amp; $E4, L$2:L$574, "&gt;0 ")</f>
        <v>19</v>
      </c>
      <c r="H3" s="19">
        <f t="shared" ref="H3:H66" si="4">H2+1</f>
        <v>43467</v>
      </c>
      <c r="I3" s="19" t="str">
        <f t="shared" si="0"/>
        <v>水</v>
      </c>
      <c r="J3" s="20">
        <v>1</v>
      </c>
      <c r="K3" s="21">
        <f>IF(I3="日",H3,K2)</f>
        <v>43466</v>
      </c>
      <c r="L3" s="16">
        <f t="shared" si="1"/>
        <v>0</v>
      </c>
      <c r="M3" s="22" t="str">
        <f t="shared" si="2"/>
        <v>休日</v>
      </c>
    </row>
    <row r="4" spans="1:13">
      <c r="A4" s="438">
        <v>43468</v>
      </c>
      <c r="B4" s="15" t="s">
        <v>697</v>
      </c>
      <c r="C4" s="439">
        <v>1</v>
      </c>
      <c r="E4" s="17">
        <f t="shared" ref="E4:E14" si="5">EDATE(E3, 1)</f>
        <v>43525</v>
      </c>
      <c r="F4" s="18">
        <f t="shared" si="3"/>
        <v>20</v>
      </c>
      <c r="H4" s="19">
        <f t="shared" si="4"/>
        <v>43468</v>
      </c>
      <c r="I4" s="19" t="str">
        <f t="shared" si="0"/>
        <v>木</v>
      </c>
      <c r="J4" s="20">
        <v>1</v>
      </c>
      <c r="K4" s="21">
        <f t="shared" ref="K4:K67" si="6">IF(I4="日",H4,K3)</f>
        <v>43466</v>
      </c>
      <c r="L4" s="16">
        <f t="shared" si="1"/>
        <v>0</v>
      </c>
      <c r="M4" s="22" t="str">
        <f t="shared" si="2"/>
        <v>休日</v>
      </c>
    </row>
    <row r="5" spans="1:13">
      <c r="A5" s="14">
        <v>43479</v>
      </c>
      <c r="B5" s="15" t="s">
        <v>50</v>
      </c>
      <c r="C5" s="16">
        <v>1</v>
      </c>
      <c r="E5" s="17">
        <f t="shared" si="5"/>
        <v>43556</v>
      </c>
      <c r="F5" s="18">
        <f t="shared" si="3"/>
        <v>20</v>
      </c>
      <c r="H5" s="19">
        <f t="shared" si="4"/>
        <v>43469</v>
      </c>
      <c r="I5" s="19" t="str">
        <f t="shared" si="0"/>
        <v>金</v>
      </c>
      <c r="J5" s="20">
        <v>1</v>
      </c>
      <c r="K5" s="21">
        <f t="shared" si="6"/>
        <v>43466</v>
      </c>
      <c r="L5" s="16">
        <f t="shared" si="1"/>
        <v>1</v>
      </c>
      <c r="M5" s="22" t="str">
        <f t="shared" si="2"/>
        <v/>
      </c>
    </row>
    <row r="6" spans="1:13">
      <c r="A6" s="14">
        <v>43507</v>
      </c>
      <c r="B6" s="15" t="s">
        <v>51</v>
      </c>
      <c r="C6" s="16">
        <v>1</v>
      </c>
      <c r="E6" s="17">
        <f t="shared" si="5"/>
        <v>43586</v>
      </c>
      <c r="F6" s="18">
        <f t="shared" si="3"/>
        <v>19</v>
      </c>
      <c r="H6" s="19">
        <f t="shared" si="4"/>
        <v>43470</v>
      </c>
      <c r="I6" s="19" t="str">
        <f t="shared" si="0"/>
        <v>土</v>
      </c>
      <c r="J6" s="20">
        <v>1</v>
      </c>
      <c r="K6" s="21">
        <f t="shared" si="6"/>
        <v>43466</v>
      </c>
      <c r="L6" s="16">
        <f t="shared" si="1"/>
        <v>0</v>
      </c>
      <c r="M6" s="22" t="str">
        <f t="shared" si="2"/>
        <v/>
      </c>
    </row>
    <row r="7" spans="1:13">
      <c r="A7" s="14">
        <v>43545</v>
      </c>
      <c r="B7" s="15" t="s">
        <v>52</v>
      </c>
      <c r="C7" s="16">
        <v>1</v>
      </c>
      <c r="E7" s="17">
        <f t="shared" si="5"/>
        <v>43617</v>
      </c>
      <c r="F7" s="18">
        <f t="shared" si="3"/>
        <v>20</v>
      </c>
      <c r="H7" s="19">
        <f t="shared" si="4"/>
        <v>43471</v>
      </c>
      <c r="I7" s="19" t="str">
        <f t="shared" si="0"/>
        <v>日</v>
      </c>
      <c r="J7" s="20">
        <v>2</v>
      </c>
      <c r="K7" s="21">
        <f t="shared" si="6"/>
        <v>43471</v>
      </c>
      <c r="L7" s="16">
        <f t="shared" si="1"/>
        <v>0</v>
      </c>
      <c r="M7" s="22" t="str">
        <f t="shared" si="2"/>
        <v/>
      </c>
    </row>
    <row r="8" spans="1:13">
      <c r="A8" s="14">
        <v>43584</v>
      </c>
      <c r="B8" s="15" t="s">
        <v>53</v>
      </c>
      <c r="C8" s="16">
        <v>1</v>
      </c>
      <c r="E8" s="17">
        <f t="shared" si="5"/>
        <v>43647</v>
      </c>
      <c r="F8" s="18">
        <f t="shared" si="3"/>
        <v>22</v>
      </c>
      <c r="H8" s="19">
        <f t="shared" si="4"/>
        <v>43472</v>
      </c>
      <c r="I8" s="19" t="str">
        <f t="shared" si="0"/>
        <v>月</v>
      </c>
      <c r="J8" s="20">
        <v>2</v>
      </c>
      <c r="K8" s="21">
        <f t="shared" si="6"/>
        <v>43471</v>
      </c>
      <c r="L8" s="16">
        <f t="shared" si="1"/>
        <v>1</v>
      </c>
      <c r="M8" s="22" t="str">
        <f t="shared" si="2"/>
        <v/>
      </c>
    </row>
    <row r="9" spans="1:13">
      <c r="A9" s="14">
        <v>43585</v>
      </c>
      <c r="B9" s="15" t="s">
        <v>697</v>
      </c>
      <c r="C9" s="16">
        <v>1</v>
      </c>
      <c r="E9" s="17">
        <f t="shared" si="5"/>
        <v>43678</v>
      </c>
      <c r="F9" s="18">
        <f t="shared" si="3"/>
        <v>21</v>
      </c>
      <c r="H9" s="19">
        <f t="shared" si="4"/>
        <v>43473</v>
      </c>
      <c r="I9" s="19" t="str">
        <f t="shared" si="0"/>
        <v>火</v>
      </c>
      <c r="J9" s="20">
        <v>2</v>
      </c>
      <c r="K9" s="21">
        <f t="shared" si="6"/>
        <v>43471</v>
      </c>
      <c r="L9" s="16">
        <f t="shared" si="1"/>
        <v>1</v>
      </c>
      <c r="M9" s="22" t="str">
        <f t="shared" si="2"/>
        <v/>
      </c>
    </row>
    <row r="10" spans="1:13">
      <c r="A10" s="14">
        <v>43586</v>
      </c>
      <c r="B10" s="15" t="s">
        <v>698</v>
      </c>
      <c r="C10" s="16">
        <v>1</v>
      </c>
      <c r="E10" s="17">
        <f t="shared" si="5"/>
        <v>43709</v>
      </c>
      <c r="F10" s="18">
        <f t="shared" si="3"/>
        <v>19</v>
      </c>
      <c r="H10" s="19">
        <f t="shared" si="4"/>
        <v>43474</v>
      </c>
      <c r="I10" s="19" t="str">
        <f t="shared" si="0"/>
        <v>水</v>
      </c>
      <c r="J10" s="20">
        <v>2</v>
      </c>
      <c r="K10" s="21">
        <f t="shared" si="6"/>
        <v>43471</v>
      </c>
      <c r="L10" s="16">
        <f t="shared" si="1"/>
        <v>1</v>
      </c>
      <c r="M10" s="22" t="str">
        <f t="shared" si="2"/>
        <v/>
      </c>
    </row>
    <row r="11" spans="1:13">
      <c r="A11" s="14">
        <v>43587</v>
      </c>
      <c r="B11" s="15" t="s">
        <v>697</v>
      </c>
      <c r="C11" s="16">
        <v>1</v>
      </c>
      <c r="E11" s="17">
        <f t="shared" si="5"/>
        <v>43739</v>
      </c>
      <c r="F11" s="18">
        <f t="shared" si="3"/>
        <v>21</v>
      </c>
      <c r="H11" s="19">
        <f t="shared" si="4"/>
        <v>43475</v>
      </c>
      <c r="I11" s="19" t="str">
        <f t="shared" si="0"/>
        <v>木</v>
      </c>
      <c r="J11" s="20">
        <v>2</v>
      </c>
      <c r="K11" s="21">
        <f t="shared" si="6"/>
        <v>43471</v>
      </c>
      <c r="L11" s="16">
        <f t="shared" si="1"/>
        <v>1</v>
      </c>
      <c r="M11" s="22" t="str">
        <f t="shared" si="2"/>
        <v/>
      </c>
    </row>
    <row r="12" spans="1:13">
      <c r="A12" s="14">
        <v>43588</v>
      </c>
      <c r="B12" s="15" t="s">
        <v>54</v>
      </c>
      <c r="C12" s="16">
        <v>1</v>
      </c>
      <c r="E12" s="17">
        <f t="shared" si="5"/>
        <v>43770</v>
      </c>
      <c r="F12" s="18">
        <f t="shared" si="3"/>
        <v>20</v>
      </c>
      <c r="H12" s="19">
        <f t="shared" si="4"/>
        <v>43476</v>
      </c>
      <c r="I12" s="19" t="str">
        <f t="shared" si="0"/>
        <v>金</v>
      </c>
      <c r="J12" s="20">
        <v>2</v>
      </c>
      <c r="K12" s="21">
        <f t="shared" si="6"/>
        <v>43471</v>
      </c>
      <c r="L12" s="16">
        <f t="shared" si="1"/>
        <v>1</v>
      </c>
      <c r="M12" s="22" t="str">
        <f t="shared" si="2"/>
        <v/>
      </c>
    </row>
    <row r="13" spans="1:13">
      <c r="A13" s="14">
        <v>43589</v>
      </c>
      <c r="B13" s="15" t="s">
        <v>55</v>
      </c>
      <c r="C13" s="16">
        <v>1</v>
      </c>
      <c r="E13" s="17">
        <f t="shared" si="5"/>
        <v>43800</v>
      </c>
      <c r="F13" s="18">
        <f t="shared" si="3"/>
        <v>22</v>
      </c>
      <c r="H13" s="19">
        <f t="shared" si="4"/>
        <v>43477</v>
      </c>
      <c r="I13" s="19" t="str">
        <f t="shared" si="0"/>
        <v>土</v>
      </c>
      <c r="J13" s="20">
        <v>2</v>
      </c>
      <c r="K13" s="21">
        <f t="shared" si="6"/>
        <v>43471</v>
      </c>
      <c r="L13" s="16">
        <f t="shared" si="1"/>
        <v>0</v>
      </c>
      <c r="M13" s="22" t="str">
        <f t="shared" si="2"/>
        <v/>
      </c>
    </row>
    <row r="14" spans="1:13">
      <c r="A14" s="14">
        <v>43590</v>
      </c>
      <c r="B14" s="15" t="s">
        <v>56</v>
      </c>
      <c r="C14" s="16">
        <v>1</v>
      </c>
      <c r="E14" s="17">
        <f t="shared" si="5"/>
        <v>43831</v>
      </c>
      <c r="F14" s="23"/>
      <c r="H14" s="19">
        <f t="shared" si="4"/>
        <v>43478</v>
      </c>
      <c r="I14" s="19" t="str">
        <f t="shared" si="0"/>
        <v>日</v>
      </c>
      <c r="J14" s="20">
        <v>3</v>
      </c>
      <c r="K14" s="21">
        <f t="shared" si="6"/>
        <v>43478</v>
      </c>
      <c r="L14" s="16">
        <f t="shared" si="1"/>
        <v>0</v>
      </c>
      <c r="M14" s="22" t="str">
        <f t="shared" si="2"/>
        <v/>
      </c>
    </row>
    <row r="15" spans="1:13">
      <c r="A15" s="14">
        <v>43591</v>
      </c>
      <c r="B15" s="15" t="s">
        <v>697</v>
      </c>
      <c r="C15" s="16">
        <v>1</v>
      </c>
      <c r="E15" s="24"/>
      <c r="F15" s="25"/>
      <c r="H15" s="19">
        <f t="shared" si="4"/>
        <v>43479</v>
      </c>
      <c r="I15" s="19" t="str">
        <f t="shared" si="0"/>
        <v>月</v>
      </c>
      <c r="J15" s="20">
        <v>3</v>
      </c>
      <c r="K15" s="21">
        <f t="shared" si="6"/>
        <v>43478</v>
      </c>
      <c r="L15" s="16">
        <f t="shared" si="1"/>
        <v>0</v>
      </c>
      <c r="M15" s="22" t="str">
        <f t="shared" si="2"/>
        <v>成人の日</v>
      </c>
    </row>
    <row r="16" spans="1:13">
      <c r="A16" s="14">
        <v>43661</v>
      </c>
      <c r="B16" s="15" t="s">
        <v>57</v>
      </c>
      <c r="C16" s="16">
        <v>1</v>
      </c>
      <c r="E16" s="26" t="s">
        <v>60</v>
      </c>
      <c r="F16" s="27"/>
      <c r="H16" s="19">
        <f t="shared" si="4"/>
        <v>43480</v>
      </c>
      <c r="I16" s="19" t="str">
        <f t="shared" si="0"/>
        <v>火</v>
      </c>
      <c r="J16" s="20">
        <v>3</v>
      </c>
      <c r="K16" s="21">
        <f t="shared" si="6"/>
        <v>43478</v>
      </c>
      <c r="L16" s="16">
        <f t="shared" si="1"/>
        <v>1</v>
      </c>
      <c r="M16" s="22" t="str">
        <f t="shared" si="2"/>
        <v/>
      </c>
    </row>
    <row r="17" spans="1:13">
      <c r="A17" s="14">
        <v>43688</v>
      </c>
      <c r="B17" s="15" t="s">
        <v>58</v>
      </c>
      <c r="C17" s="16">
        <v>1</v>
      </c>
      <c r="E17" s="28">
        <v>0.3125</v>
      </c>
      <c r="F17" s="29">
        <f t="shared" ref="F17" si="7">DAY(E17)*24+HOUR(E17)+MINUTE(E17)/60</f>
        <v>7.5</v>
      </c>
      <c r="H17" s="19">
        <f t="shared" si="4"/>
        <v>43481</v>
      </c>
      <c r="I17" s="19" t="str">
        <f t="shared" si="0"/>
        <v>水</v>
      </c>
      <c r="J17" s="20">
        <v>3</v>
      </c>
      <c r="K17" s="21">
        <f t="shared" si="6"/>
        <v>43478</v>
      </c>
      <c r="L17" s="16">
        <f t="shared" si="1"/>
        <v>1</v>
      </c>
      <c r="M17" s="22" t="str">
        <f t="shared" si="2"/>
        <v/>
      </c>
    </row>
    <row r="18" spans="1:13">
      <c r="A18" s="14">
        <v>43689</v>
      </c>
      <c r="B18" s="15" t="s">
        <v>697</v>
      </c>
      <c r="C18" s="16">
        <v>1</v>
      </c>
      <c r="E18" s="24"/>
      <c r="H18" s="19">
        <f t="shared" si="4"/>
        <v>43482</v>
      </c>
      <c r="I18" s="19" t="str">
        <f t="shared" si="0"/>
        <v>木</v>
      </c>
      <c r="J18" s="20">
        <v>3</v>
      </c>
      <c r="K18" s="21">
        <f t="shared" si="6"/>
        <v>43478</v>
      </c>
      <c r="L18" s="16">
        <f t="shared" si="1"/>
        <v>1</v>
      </c>
      <c r="M18" s="22" t="str">
        <f t="shared" si="2"/>
        <v/>
      </c>
    </row>
    <row r="19" spans="1:13">
      <c r="A19" s="14">
        <v>43724</v>
      </c>
      <c r="B19" s="15" t="s">
        <v>59</v>
      </c>
      <c r="C19" s="16">
        <v>1</v>
      </c>
      <c r="E19" s="30" t="s">
        <v>63</v>
      </c>
      <c r="F19" s="25"/>
      <c r="H19" s="19">
        <f t="shared" si="4"/>
        <v>43483</v>
      </c>
      <c r="I19" s="19" t="str">
        <f t="shared" si="0"/>
        <v>金</v>
      </c>
      <c r="J19" s="20">
        <v>3</v>
      </c>
      <c r="K19" s="21">
        <f t="shared" si="6"/>
        <v>43478</v>
      </c>
      <c r="L19" s="16">
        <f t="shared" si="1"/>
        <v>1</v>
      </c>
      <c r="M19" s="22" t="str">
        <f t="shared" si="2"/>
        <v/>
      </c>
    </row>
    <row r="20" spans="1:13">
      <c r="A20" s="14">
        <v>43731</v>
      </c>
      <c r="B20" s="15" t="s">
        <v>61</v>
      </c>
      <c r="C20" s="16">
        <v>1</v>
      </c>
      <c r="E20" s="16">
        <v>20</v>
      </c>
      <c r="F20" s="25"/>
      <c r="H20" s="19">
        <f t="shared" si="4"/>
        <v>43484</v>
      </c>
      <c r="I20" s="19" t="str">
        <f t="shared" si="0"/>
        <v>土</v>
      </c>
      <c r="J20" s="20">
        <v>3</v>
      </c>
      <c r="K20" s="21">
        <f t="shared" si="6"/>
        <v>43478</v>
      </c>
      <c r="L20" s="16">
        <f t="shared" si="1"/>
        <v>0</v>
      </c>
      <c r="M20" s="22" t="str">
        <f t="shared" si="2"/>
        <v/>
      </c>
    </row>
    <row r="21" spans="1:13">
      <c r="A21" s="14">
        <v>43752</v>
      </c>
      <c r="B21" s="15" t="s">
        <v>62</v>
      </c>
      <c r="C21" s="16">
        <v>1</v>
      </c>
      <c r="E21" s="24"/>
      <c r="F21" s="25"/>
      <c r="H21" s="19">
        <f t="shared" si="4"/>
        <v>43485</v>
      </c>
      <c r="I21" s="19" t="str">
        <f t="shared" si="0"/>
        <v>日</v>
      </c>
      <c r="J21" s="20">
        <v>4</v>
      </c>
      <c r="K21" s="21">
        <f t="shared" si="6"/>
        <v>43485</v>
      </c>
      <c r="L21" s="16">
        <f t="shared" si="1"/>
        <v>0</v>
      </c>
      <c r="M21" s="22" t="str">
        <f t="shared" si="2"/>
        <v/>
      </c>
    </row>
    <row r="22" spans="1:13">
      <c r="A22" s="14">
        <v>43760</v>
      </c>
      <c r="B22" s="15" t="s">
        <v>698</v>
      </c>
      <c r="C22" s="16">
        <v>1</v>
      </c>
      <c r="E22" s="24"/>
      <c r="F22" s="25"/>
      <c r="H22" s="19">
        <f t="shared" si="4"/>
        <v>43486</v>
      </c>
      <c r="I22" s="19" t="str">
        <f t="shared" si="0"/>
        <v>月</v>
      </c>
      <c r="J22" s="20">
        <v>4</v>
      </c>
      <c r="K22" s="21">
        <f t="shared" si="6"/>
        <v>43485</v>
      </c>
      <c r="L22" s="16">
        <f t="shared" si="1"/>
        <v>1</v>
      </c>
      <c r="M22" s="22" t="str">
        <f t="shared" si="2"/>
        <v/>
      </c>
    </row>
    <row r="23" spans="1:13">
      <c r="A23" s="14">
        <v>43772</v>
      </c>
      <c r="B23" s="15" t="s">
        <v>64</v>
      </c>
      <c r="C23" s="16">
        <v>1</v>
      </c>
      <c r="E23" s="24"/>
      <c r="F23" s="25"/>
      <c r="H23" s="19">
        <f t="shared" si="4"/>
        <v>43487</v>
      </c>
      <c r="I23" s="19" t="str">
        <f t="shared" si="0"/>
        <v>火</v>
      </c>
      <c r="J23" s="20">
        <v>4</v>
      </c>
      <c r="K23" s="21">
        <f t="shared" si="6"/>
        <v>43485</v>
      </c>
      <c r="L23" s="16">
        <f t="shared" si="1"/>
        <v>1</v>
      </c>
      <c r="M23" s="22" t="str">
        <f t="shared" si="2"/>
        <v/>
      </c>
    </row>
    <row r="24" spans="1:13">
      <c r="A24" s="14">
        <v>43773</v>
      </c>
      <c r="B24" s="15" t="s">
        <v>697</v>
      </c>
      <c r="C24" s="16">
        <v>1</v>
      </c>
      <c r="E24" s="24"/>
      <c r="F24" s="25"/>
      <c r="H24" s="19">
        <f t="shared" si="4"/>
        <v>43488</v>
      </c>
      <c r="I24" s="19" t="str">
        <f t="shared" si="0"/>
        <v>水</v>
      </c>
      <c r="J24" s="20">
        <v>4</v>
      </c>
      <c r="K24" s="21">
        <f t="shared" si="6"/>
        <v>43485</v>
      </c>
      <c r="L24" s="16">
        <f t="shared" si="1"/>
        <v>1</v>
      </c>
      <c r="M24" s="22" t="str">
        <f t="shared" si="2"/>
        <v/>
      </c>
    </row>
    <row r="25" spans="1:13">
      <c r="A25" s="14">
        <v>43792</v>
      </c>
      <c r="B25" s="15" t="s">
        <v>65</v>
      </c>
      <c r="C25" s="16">
        <v>1</v>
      </c>
      <c r="E25" s="24"/>
      <c r="F25" s="25"/>
      <c r="H25" s="19">
        <f t="shared" si="4"/>
        <v>43489</v>
      </c>
      <c r="I25" s="19" t="str">
        <f t="shared" si="0"/>
        <v>木</v>
      </c>
      <c r="J25" s="20">
        <v>4</v>
      </c>
      <c r="K25" s="21">
        <f t="shared" si="6"/>
        <v>43485</v>
      </c>
      <c r="L25" s="16">
        <f t="shared" si="1"/>
        <v>1</v>
      </c>
      <c r="M25" s="22" t="str">
        <f t="shared" si="2"/>
        <v/>
      </c>
    </row>
    <row r="26" spans="1:13">
      <c r="A26" s="31"/>
      <c r="B26" s="32"/>
      <c r="C26" s="33"/>
      <c r="E26" s="24"/>
      <c r="F26" s="25"/>
      <c r="H26" s="19">
        <f t="shared" si="4"/>
        <v>43490</v>
      </c>
      <c r="I26" s="19" t="str">
        <f t="shared" si="0"/>
        <v>金</v>
      </c>
      <c r="J26" s="20">
        <v>4</v>
      </c>
      <c r="K26" s="21">
        <f t="shared" si="6"/>
        <v>43485</v>
      </c>
      <c r="L26" s="16">
        <f t="shared" si="1"/>
        <v>1</v>
      </c>
      <c r="M26" s="22" t="str">
        <f t="shared" si="2"/>
        <v/>
      </c>
    </row>
    <row r="27" spans="1:13">
      <c r="A27" s="34"/>
      <c r="B27" s="35"/>
      <c r="C27" s="36"/>
      <c r="E27" s="24"/>
      <c r="F27" s="25"/>
      <c r="H27" s="19">
        <f t="shared" si="4"/>
        <v>43491</v>
      </c>
      <c r="I27" s="19" t="str">
        <f t="shared" si="0"/>
        <v>土</v>
      </c>
      <c r="J27" s="20">
        <v>4</v>
      </c>
      <c r="K27" s="21">
        <f t="shared" si="6"/>
        <v>43485</v>
      </c>
      <c r="L27" s="16">
        <f t="shared" si="1"/>
        <v>0</v>
      </c>
      <c r="M27" s="22" t="str">
        <f t="shared" si="2"/>
        <v/>
      </c>
    </row>
    <row r="28" spans="1:13">
      <c r="A28" s="34"/>
      <c r="B28" s="35"/>
      <c r="C28" s="36"/>
      <c r="E28" s="24"/>
      <c r="F28" s="25"/>
      <c r="H28" s="19">
        <f t="shared" si="4"/>
        <v>43492</v>
      </c>
      <c r="I28" s="19" t="str">
        <f t="shared" si="0"/>
        <v>日</v>
      </c>
      <c r="J28" s="20">
        <v>5</v>
      </c>
      <c r="K28" s="21">
        <f t="shared" si="6"/>
        <v>43492</v>
      </c>
      <c r="L28" s="16">
        <f t="shared" si="1"/>
        <v>0</v>
      </c>
      <c r="M28" s="22" t="str">
        <f t="shared" si="2"/>
        <v/>
      </c>
    </row>
    <row r="29" spans="1:13">
      <c r="A29" s="34"/>
      <c r="B29" s="35"/>
      <c r="C29" s="36"/>
      <c r="E29" s="24"/>
      <c r="F29" s="25"/>
      <c r="H29" s="19">
        <f t="shared" si="4"/>
        <v>43493</v>
      </c>
      <c r="I29" s="19" t="str">
        <f t="shared" si="0"/>
        <v>月</v>
      </c>
      <c r="J29" s="20">
        <v>5</v>
      </c>
      <c r="K29" s="21">
        <f t="shared" si="6"/>
        <v>43492</v>
      </c>
      <c r="L29" s="16">
        <f t="shared" si="1"/>
        <v>1</v>
      </c>
      <c r="M29" s="22" t="str">
        <f t="shared" si="2"/>
        <v/>
      </c>
    </row>
    <row r="30" spans="1:13">
      <c r="A30" s="34"/>
      <c r="B30" s="35"/>
      <c r="C30" s="36"/>
      <c r="E30" s="24"/>
      <c r="F30" s="25"/>
      <c r="H30" s="19">
        <f t="shared" si="4"/>
        <v>43494</v>
      </c>
      <c r="I30" s="19" t="str">
        <f t="shared" si="0"/>
        <v>火</v>
      </c>
      <c r="J30" s="20">
        <v>5</v>
      </c>
      <c r="K30" s="21">
        <f t="shared" si="6"/>
        <v>43492</v>
      </c>
      <c r="L30" s="16">
        <f t="shared" si="1"/>
        <v>1</v>
      </c>
      <c r="M30" s="22" t="str">
        <f t="shared" si="2"/>
        <v/>
      </c>
    </row>
    <row r="31" spans="1:13">
      <c r="A31" s="34"/>
      <c r="B31" s="35"/>
      <c r="C31" s="36"/>
      <c r="E31" s="24"/>
      <c r="F31" s="25"/>
      <c r="H31" s="19">
        <f t="shared" si="4"/>
        <v>43495</v>
      </c>
      <c r="I31" s="19" t="str">
        <f t="shared" si="0"/>
        <v>水</v>
      </c>
      <c r="J31" s="20">
        <v>5</v>
      </c>
      <c r="K31" s="21">
        <f t="shared" si="6"/>
        <v>43492</v>
      </c>
      <c r="L31" s="16">
        <f t="shared" si="1"/>
        <v>1</v>
      </c>
      <c r="M31" s="22" t="str">
        <f t="shared" si="2"/>
        <v/>
      </c>
    </row>
    <row r="32" spans="1:13">
      <c r="A32" s="34"/>
      <c r="B32" s="35"/>
      <c r="C32" s="36"/>
      <c r="E32" s="24"/>
      <c r="F32" s="25"/>
      <c r="H32" s="19">
        <f t="shared" si="4"/>
        <v>43496</v>
      </c>
      <c r="I32" s="19" t="str">
        <f t="shared" si="0"/>
        <v>木</v>
      </c>
      <c r="J32" s="20">
        <v>5</v>
      </c>
      <c r="K32" s="21">
        <f t="shared" si="6"/>
        <v>43492</v>
      </c>
      <c r="L32" s="16">
        <f t="shared" si="1"/>
        <v>1</v>
      </c>
      <c r="M32" s="22" t="str">
        <f t="shared" si="2"/>
        <v/>
      </c>
    </row>
    <row r="33" spans="1:13">
      <c r="A33" s="34"/>
      <c r="B33" s="35"/>
      <c r="C33" s="36"/>
      <c r="E33" s="24"/>
      <c r="F33" s="25"/>
      <c r="H33" s="19">
        <f t="shared" si="4"/>
        <v>43497</v>
      </c>
      <c r="I33" s="19" t="str">
        <f t="shared" si="0"/>
        <v>金</v>
      </c>
      <c r="J33" s="20">
        <v>5</v>
      </c>
      <c r="K33" s="21">
        <f t="shared" si="6"/>
        <v>43492</v>
      </c>
      <c r="L33" s="16">
        <f t="shared" si="1"/>
        <v>1</v>
      </c>
      <c r="M33" s="22" t="str">
        <f t="shared" si="2"/>
        <v/>
      </c>
    </row>
    <row r="34" spans="1:13">
      <c r="A34" s="34"/>
      <c r="B34" s="35"/>
      <c r="C34" s="36"/>
      <c r="E34" s="24"/>
      <c r="F34" s="25"/>
      <c r="H34" s="19">
        <f t="shared" si="4"/>
        <v>43498</v>
      </c>
      <c r="I34" s="19" t="str">
        <f t="shared" si="0"/>
        <v>土</v>
      </c>
      <c r="J34" s="20">
        <v>5</v>
      </c>
      <c r="K34" s="21">
        <f t="shared" si="6"/>
        <v>43492</v>
      </c>
      <c r="L34" s="16">
        <f t="shared" si="1"/>
        <v>0</v>
      </c>
      <c r="M34" s="22" t="str">
        <f t="shared" si="2"/>
        <v/>
      </c>
    </row>
    <row r="35" spans="1:13">
      <c r="A35" s="34"/>
      <c r="B35" s="35"/>
      <c r="C35" s="36"/>
      <c r="H35" s="19">
        <f t="shared" si="4"/>
        <v>43499</v>
      </c>
      <c r="I35" s="19" t="str">
        <f t="shared" si="0"/>
        <v>日</v>
      </c>
      <c r="J35" s="20">
        <v>6</v>
      </c>
      <c r="K35" s="21">
        <f t="shared" si="6"/>
        <v>43499</v>
      </c>
      <c r="L35" s="16">
        <f t="shared" si="1"/>
        <v>0</v>
      </c>
      <c r="M35" s="22" t="str">
        <f t="shared" si="2"/>
        <v/>
      </c>
    </row>
    <row r="36" spans="1:13">
      <c r="A36" s="34"/>
      <c r="B36" s="35"/>
      <c r="C36" s="36"/>
      <c r="H36" s="19">
        <f t="shared" si="4"/>
        <v>43500</v>
      </c>
      <c r="I36" s="19" t="str">
        <f t="shared" si="0"/>
        <v>月</v>
      </c>
      <c r="J36" s="20">
        <v>6</v>
      </c>
      <c r="K36" s="21">
        <f t="shared" si="6"/>
        <v>43499</v>
      </c>
      <c r="L36" s="16">
        <f t="shared" si="1"/>
        <v>1</v>
      </c>
      <c r="M36" s="22" t="str">
        <f t="shared" si="2"/>
        <v/>
      </c>
    </row>
    <row r="37" spans="1:13">
      <c r="A37" s="34"/>
      <c r="B37" s="35"/>
      <c r="C37" s="36"/>
      <c r="H37" s="19">
        <f t="shared" si="4"/>
        <v>43501</v>
      </c>
      <c r="I37" s="19" t="str">
        <f t="shared" si="0"/>
        <v>火</v>
      </c>
      <c r="J37" s="20">
        <v>6</v>
      </c>
      <c r="K37" s="21">
        <f t="shared" si="6"/>
        <v>43499</v>
      </c>
      <c r="L37" s="16">
        <f t="shared" si="1"/>
        <v>1</v>
      </c>
      <c r="M37" s="22" t="str">
        <f t="shared" si="2"/>
        <v/>
      </c>
    </row>
    <row r="38" spans="1:13">
      <c r="A38" s="34"/>
      <c r="B38" s="35"/>
      <c r="C38" s="36"/>
      <c r="H38" s="19">
        <f t="shared" si="4"/>
        <v>43502</v>
      </c>
      <c r="I38" s="19" t="str">
        <f t="shared" si="0"/>
        <v>水</v>
      </c>
      <c r="J38" s="20">
        <v>6</v>
      </c>
      <c r="K38" s="21">
        <f t="shared" si="6"/>
        <v>43499</v>
      </c>
      <c r="L38" s="16">
        <f t="shared" si="1"/>
        <v>1</v>
      </c>
      <c r="M38" s="22" t="str">
        <f t="shared" si="2"/>
        <v/>
      </c>
    </row>
    <row r="39" spans="1:13">
      <c r="A39" s="34"/>
      <c r="B39" s="35"/>
      <c r="C39" s="36"/>
      <c r="H39" s="19">
        <f t="shared" si="4"/>
        <v>43503</v>
      </c>
      <c r="I39" s="19" t="str">
        <f t="shared" si="0"/>
        <v>木</v>
      </c>
      <c r="J39" s="20">
        <v>6</v>
      </c>
      <c r="K39" s="21">
        <f t="shared" si="6"/>
        <v>43499</v>
      </c>
      <c r="L39" s="16">
        <f t="shared" si="1"/>
        <v>1</v>
      </c>
      <c r="M39" s="22" t="str">
        <f t="shared" si="2"/>
        <v/>
      </c>
    </row>
    <row r="40" spans="1:13">
      <c r="A40" s="34"/>
      <c r="B40" s="35"/>
      <c r="C40" s="36"/>
      <c r="H40" s="19">
        <f t="shared" si="4"/>
        <v>43504</v>
      </c>
      <c r="I40" s="19" t="str">
        <f t="shared" si="0"/>
        <v>金</v>
      </c>
      <c r="J40" s="20">
        <v>6</v>
      </c>
      <c r="K40" s="21">
        <f t="shared" si="6"/>
        <v>43499</v>
      </c>
      <c r="L40" s="16">
        <f t="shared" si="1"/>
        <v>1</v>
      </c>
      <c r="M40" s="22" t="str">
        <f t="shared" si="2"/>
        <v/>
      </c>
    </row>
    <row r="41" spans="1:13">
      <c r="A41" s="34"/>
      <c r="B41" s="35"/>
      <c r="C41" s="36"/>
      <c r="H41" s="19">
        <f t="shared" si="4"/>
        <v>43505</v>
      </c>
      <c r="I41" s="19" t="str">
        <f t="shared" si="0"/>
        <v>土</v>
      </c>
      <c r="J41" s="20">
        <v>6</v>
      </c>
      <c r="K41" s="21">
        <f t="shared" si="6"/>
        <v>43499</v>
      </c>
      <c r="L41" s="16">
        <f t="shared" si="1"/>
        <v>0</v>
      </c>
      <c r="M41" s="22" t="str">
        <f t="shared" si="2"/>
        <v/>
      </c>
    </row>
    <row r="42" spans="1:13">
      <c r="A42" s="34"/>
      <c r="B42" s="35"/>
      <c r="C42" s="36"/>
      <c r="H42" s="19">
        <f t="shared" si="4"/>
        <v>43506</v>
      </c>
      <c r="I42" s="19" t="str">
        <f t="shared" si="0"/>
        <v>日</v>
      </c>
      <c r="J42" s="20">
        <v>7</v>
      </c>
      <c r="K42" s="21">
        <f t="shared" si="6"/>
        <v>43506</v>
      </c>
      <c r="L42" s="16">
        <f t="shared" si="1"/>
        <v>0</v>
      </c>
      <c r="M42" s="22" t="str">
        <f t="shared" si="2"/>
        <v/>
      </c>
    </row>
    <row r="43" spans="1:13">
      <c r="A43" s="34"/>
      <c r="B43" s="35"/>
      <c r="C43" s="36"/>
      <c r="H43" s="19">
        <f t="shared" si="4"/>
        <v>43507</v>
      </c>
      <c r="I43" s="19" t="str">
        <f t="shared" si="0"/>
        <v>月</v>
      </c>
      <c r="J43" s="20">
        <v>7</v>
      </c>
      <c r="K43" s="21">
        <f t="shared" si="6"/>
        <v>43506</v>
      </c>
      <c r="L43" s="16">
        <f t="shared" si="1"/>
        <v>0</v>
      </c>
      <c r="M43" s="22" t="str">
        <f t="shared" si="2"/>
        <v>建国記念の日</v>
      </c>
    </row>
    <row r="44" spans="1:13">
      <c r="A44" s="34"/>
      <c r="B44" s="35"/>
      <c r="C44" s="36"/>
      <c r="H44" s="19">
        <f t="shared" si="4"/>
        <v>43508</v>
      </c>
      <c r="I44" s="19" t="str">
        <f t="shared" si="0"/>
        <v>火</v>
      </c>
      <c r="J44" s="20">
        <v>7</v>
      </c>
      <c r="K44" s="21">
        <f t="shared" si="6"/>
        <v>43506</v>
      </c>
      <c r="L44" s="16">
        <f t="shared" si="1"/>
        <v>1</v>
      </c>
      <c r="M44" s="22" t="str">
        <f t="shared" si="2"/>
        <v/>
      </c>
    </row>
    <row r="45" spans="1:13">
      <c r="A45" s="34"/>
      <c r="B45" s="35"/>
      <c r="C45" s="36"/>
      <c r="H45" s="19">
        <f t="shared" si="4"/>
        <v>43509</v>
      </c>
      <c r="I45" s="19" t="str">
        <f t="shared" si="0"/>
        <v>水</v>
      </c>
      <c r="J45" s="20">
        <v>7</v>
      </c>
      <c r="K45" s="21">
        <f t="shared" si="6"/>
        <v>43506</v>
      </c>
      <c r="L45" s="16">
        <f t="shared" si="1"/>
        <v>1</v>
      </c>
      <c r="M45" s="22" t="str">
        <f t="shared" si="2"/>
        <v/>
      </c>
    </row>
    <row r="46" spans="1:13">
      <c r="A46" s="34"/>
      <c r="B46" s="35"/>
      <c r="C46" s="36"/>
      <c r="H46" s="19">
        <f t="shared" si="4"/>
        <v>43510</v>
      </c>
      <c r="I46" s="19" t="str">
        <f t="shared" si="0"/>
        <v>木</v>
      </c>
      <c r="J46" s="20">
        <v>7</v>
      </c>
      <c r="K46" s="21">
        <f t="shared" si="6"/>
        <v>43506</v>
      </c>
      <c r="L46" s="16">
        <f t="shared" si="1"/>
        <v>1</v>
      </c>
      <c r="M46" s="22" t="str">
        <f t="shared" si="2"/>
        <v/>
      </c>
    </row>
    <row r="47" spans="1:13">
      <c r="A47" s="6"/>
      <c r="H47" s="19">
        <f t="shared" si="4"/>
        <v>43511</v>
      </c>
      <c r="I47" s="19" t="str">
        <f t="shared" si="0"/>
        <v>金</v>
      </c>
      <c r="J47" s="20">
        <v>7</v>
      </c>
      <c r="K47" s="21">
        <f t="shared" si="6"/>
        <v>43506</v>
      </c>
      <c r="L47" s="16">
        <f t="shared" si="1"/>
        <v>1</v>
      </c>
      <c r="M47" s="22" t="str">
        <f t="shared" si="2"/>
        <v/>
      </c>
    </row>
    <row r="48" spans="1:13">
      <c r="A48" s="6"/>
      <c r="H48" s="19">
        <f t="shared" si="4"/>
        <v>43512</v>
      </c>
      <c r="I48" s="19" t="str">
        <f t="shared" si="0"/>
        <v>土</v>
      </c>
      <c r="J48" s="20">
        <v>7</v>
      </c>
      <c r="K48" s="21">
        <f t="shared" si="6"/>
        <v>43506</v>
      </c>
      <c r="L48" s="16">
        <f t="shared" si="1"/>
        <v>0</v>
      </c>
      <c r="M48" s="22" t="str">
        <f t="shared" si="2"/>
        <v/>
      </c>
    </row>
    <row r="49" spans="1:13">
      <c r="A49" s="6"/>
      <c r="H49" s="19">
        <f t="shared" si="4"/>
        <v>43513</v>
      </c>
      <c r="I49" s="19" t="str">
        <f t="shared" si="0"/>
        <v>日</v>
      </c>
      <c r="J49" s="20">
        <v>8</v>
      </c>
      <c r="K49" s="21">
        <f t="shared" si="6"/>
        <v>43513</v>
      </c>
      <c r="L49" s="16">
        <f t="shared" si="1"/>
        <v>0</v>
      </c>
      <c r="M49" s="22" t="str">
        <f t="shared" si="2"/>
        <v/>
      </c>
    </row>
    <row r="50" spans="1:13">
      <c r="A50" s="6"/>
      <c r="H50" s="19">
        <f t="shared" si="4"/>
        <v>43514</v>
      </c>
      <c r="I50" s="19" t="str">
        <f t="shared" si="0"/>
        <v>月</v>
      </c>
      <c r="J50" s="20">
        <v>8</v>
      </c>
      <c r="K50" s="21">
        <f t="shared" si="6"/>
        <v>43513</v>
      </c>
      <c r="L50" s="16">
        <f t="shared" si="1"/>
        <v>1</v>
      </c>
      <c r="M50" s="22" t="str">
        <f t="shared" si="2"/>
        <v/>
      </c>
    </row>
    <row r="51" spans="1:13">
      <c r="A51" s="6"/>
      <c r="H51" s="19">
        <f t="shared" si="4"/>
        <v>43515</v>
      </c>
      <c r="I51" s="19" t="str">
        <f t="shared" si="0"/>
        <v>火</v>
      </c>
      <c r="J51" s="20">
        <v>8</v>
      </c>
      <c r="K51" s="21">
        <f t="shared" si="6"/>
        <v>43513</v>
      </c>
      <c r="L51" s="16">
        <f t="shared" si="1"/>
        <v>1</v>
      </c>
      <c r="M51" s="22" t="str">
        <f t="shared" si="2"/>
        <v/>
      </c>
    </row>
    <row r="52" spans="1:13">
      <c r="A52" s="6"/>
      <c r="H52" s="19">
        <f t="shared" si="4"/>
        <v>43516</v>
      </c>
      <c r="I52" s="19" t="str">
        <f t="shared" si="0"/>
        <v>水</v>
      </c>
      <c r="J52" s="20">
        <v>8</v>
      </c>
      <c r="K52" s="21">
        <f t="shared" si="6"/>
        <v>43513</v>
      </c>
      <c r="L52" s="16">
        <f t="shared" si="1"/>
        <v>1</v>
      </c>
      <c r="M52" s="22" t="str">
        <f t="shared" si="2"/>
        <v/>
      </c>
    </row>
    <row r="53" spans="1:13">
      <c r="A53" s="6"/>
      <c r="H53" s="19">
        <f t="shared" si="4"/>
        <v>43517</v>
      </c>
      <c r="I53" s="19" t="str">
        <f t="shared" si="0"/>
        <v>木</v>
      </c>
      <c r="J53" s="20">
        <v>8</v>
      </c>
      <c r="K53" s="21">
        <f t="shared" si="6"/>
        <v>43513</v>
      </c>
      <c r="L53" s="16">
        <f t="shared" si="1"/>
        <v>1</v>
      </c>
      <c r="M53" s="22" t="str">
        <f t="shared" si="2"/>
        <v/>
      </c>
    </row>
    <row r="54" spans="1:13">
      <c r="A54" s="6"/>
      <c r="H54" s="19">
        <f t="shared" si="4"/>
        <v>43518</v>
      </c>
      <c r="I54" s="19" t="str">
        <f t="shared" si="0"/>
        <v>金</v>
      </c>
      <c r="J54" s="20">
        <v>8</v>
      </c>
      <c r="K54" s="21">
        <f t="shared" si="6"/>
        <v>43513</v>
      </c>
      <c r="L54" s="16">
        <f t="shared" si="1"/>
        <v>1</v>
      </c>
      <c r="M54" s="22" t="str">
        <f t="shared" si="2"/>
        <v/>
      </c>
    </row>
    <row r="55" spans="1:13">
      <c r="A55" s="6"/>
      <c r="H55" s="19">
        <f t="shared" si="4"/>
        <v>43519</v>
      </c>
      <c r="I55" s="19" t="str">
        <f t="shared" si="0"/>
        <v>土</v>
      </c>
      <c r="J55" s="20">
        <v>8</v>
      </c>
      <c r="K55" s="21">
        <f t="shared" si="6"/>
        <v>43513</v>
      </c>
      <c r="L55" s="16">
        <f t="shared" si="1"/>
        <v>0</v>
      </c>
      <c r="M55" s="22" t="str">
        <f t="shared" si="2"/>
        <v/>
      </c>
    </row>
    <row r="56" spans="1:13">
      <c r="A56" s="6"/>
      <c r="H56" s="19">
        <f t="shared" si="4"/>
        <v>43520</v>
      </c>
      <c r="I56" s="19" t="str">
        <f t="shared" si="0"/>
        <v>日</v>
      </c>
      <c r="J56" s="20">
        <v>9</v>
      </c>
      <c r="K56" s="21">
        <f t="shared" si="6"/>
        <v>43520</v>
      </c>
      <c r="L56" s="16">
        <f t="shared" si="1"/>
        <v>0</v>
      </c>
      <c r="M56" s="22" t="str">
        <f t="shared" si="2"/>
        <v/>
      </c>
    </row>
    <row r="57" spans="1:13">
      <c r="A57" s="6"/>
      <c r="H57" s="19">
        <f t="shared" si="4"/>
        <v>43521</v>
      </c>
      <c r="I57" s="19" t="str">
        <f t="shared" si="0"/>
        <v>月</v>
      </c>
      <c r="J57" s="20">
        <v>9</v>
      </c>
      <c r="K57" s="21">
        <f t="shared" si="6"/>
        <v>43520</v>
      </c>
      <c r="L57" s="16">
        <f t="shared" si="1"/>
        <v>1</v>
      </c>
      <c r="M57" s="22" t="str">
        <f t="shared" si="2"/>
        <v/>
      </c>
    </row>
    <row r="58" spans="1:13">
      <c r="A58" s="6"/>
      <c r="H58" s="19">
        <f t="shared" si="4"/>
        <v>43522</v>
      </c>
      <c r="I58" s="19" t="str">
        <f t="shared" si="0"/>
        <v>火</v>
      </c>
      <c r="J58" s="20">
        <v>9</v>
      </c>
      <c r="K58" s="21">
        <f t="shared" si="6"/>
        <v>43520</v>
      </c>
      <c r="L58" s="16">
        <f t="shared" si="1"/>
        <v>1</v>
      </c>
      <c r="M58" s="22" t="str">
        <f t="shared" si="2"/>
        <v/>
      </c>
    </row>
    <row r="59" spans="1:13">
      <c r="A59" s="6"/>
      <c r="H59" s="19">
        <f t="shared" si="4"/>
        <v>43523</v>
      </c>
      <c r="I59" s="19" t="str">
        <f t="shared" si="0"/>
        <v>水</v>
      </c>
      <c r="J59" s="20">
        <v>9</v>
      </c>
      <c r="K59" s="21">
        <f t="shared" si="6"/>
        <v>43520</v>
      </c>
      <c r="L59" s="16">
        <f t="shared" si="1"/>
        <v>1</v>
      </c>
      <c r="M59" s="22" t="str">
        <f t="shared" si="2"/>
        <v/>
      </c>
    </row>
    <row r="60" spans="1:13">
      <c r="A60" s="6"/>
      <c r="H60" s="19">
        <f t="shared" si="4"/>
        <v>43524</v>
      </c>
      <c r="I60" s="19" t="str">
        <f t="shared" si="0"/>
        <v>木</v>
      </c>
      <c r="J60" s="20">
        <v>9</v>
      </c>
      <c r="K60" s="21">
        <f t="shared" si="6"/>
        <v>43520</v>
      </c>
      <c r="L60" s="16">
        <f t="shared" si="1"/>
        <v>1</v>
      </c>
      <c r="M60" s="22" t="str">
        <f t="shared" si="2"/>
        <v/>
      </c>
    </row>
    <row r="61" spans="1:13">
      <c r="A61" s="6"/>
      <c r="H61" s="19">
        <f t="shared" si="4"/>
        <v>43525</v>
      </c>
      <c r="I61" s="19" t="str">
        <f t="shared" si="0"/>
        <v>金</v>
      </c>
      <c r="J61" s="20">
        <v>9</v>
      </c>
      <c r="K61" s="21">
        <f t="shared" si="6"/>
        <v>43520</v>
      </c>
      <c r="L61" s="16">
        <f t="shared" si="1"/>
        <v>1</v>
      </c>
      <c r="M61" s="22" t="str">
        <f t="shared" si="2"/>
        <v/>
      </c>
    </row>
    <row r="62" spans="1:13">
      <c r="A62" s="6"/>
      <c r="H62" s="19">
        <f t="shared" si="4"/>
        <v>43526</v>
      </c>
      <c r="I62" s="19" t="str">
        <f t="shared" si="0"/>
        <v>土</v>
      </c>
      <c r="J62" s="20">
        <v>9</v>
      </c>
      <c r="K62" s="21">
        <f t="shared" si="6"/>
        <v>43520</v>
      </c>
      <c r="L62" s="16">
        <f t="shared" si="1"/>
        <v>0</v>
      </c>
      <c r="M62" s="22" t="str">
        <f t="shared" si="2"/>
        <v/>
      </c>
    </row>
    <row r="63" spans="1:13">
      <c r="A63" s="6"/>
      <c r="H63" s="19">
        <f t="shared" si="4"/>
        <v>43527</v>
      </c>
      <c r="I63" s="19" t="str">
        <f t="shared" si="0"/>
        <v>日</v>
      </c>
      <c r="J63" s="20">
        <v>10</v>
      </c>
      <c r="K63" s="21">
        <f t="shared" si="6"/>
        <v>43527</v>
      </c>
      <c r="L63" s="16">
        <f t="shared" si="1"/>
        <v>0</v>
      </c>
      <c r="M63" s="22" t="str">
        <f t="shared" si="2"/>
        <v/>
      </c>
    </row>
    <row r="64" spans="1:13">
      <c r="A64" s="6"/>
      <c r="H64" s="19">
        <f t="shared" si="4"/>
        <v>43528</v>
      </c>
      <c r="I64" s="19" t="str">
        <f t="shared" si="0"/>
        <v>月</v>
      </c>
      <c r="J64" s="20">
        <v>10</v>
      </c>
      <c r="K64" s="21">
        <f t="shared" si="6"/>
        <v>43527</v>
      </c>
      <c r="L64" s="16">
        <f t="shared" si="1"/>
        <v>1</v>
      </c>
      <c r="M64" s="22" t="str">
        <f t="shared" si="2"/>
        <v/>
      </c>
    </row>
    <row r="65" spans="1:13">
      <c r="A65" s="6"/>
      <c r="H65" s="19">
        <f t="shared" si="4"/>
        <v>43529</v>
      </c>
      <c r="I65" s="19" t="str">
        <f t="shared" si="0"/>
        <v>火</v>
      </c>
      <c r="J65" s="20">
        <v>10</v>
      </c>
      <c r="K65" s="21">
        <f t="shared" si="6"/>
        <v>43527</v>
      </c>
      <c r="L65" s="16">
        <f t="shared" si="1"/>
        <v>1</v>
      </c>
      <c r="M65" s="22" t="str">
        <f t="shared" si="2"/>
        <v/>
      </c>
    </row>
    <row r="66" spans="1:13">
      <c r="A66" s="6"/>
      <c r="H66" s="19">
        <f t="shared" si="4"/>
        <v>43530</v>
      </c>
      <c r="I66" s="19" t="str">
        <f t="shared" ref="I66:I129" si="8">TEXT(H66,"aaa")</f>
        <v>水</v>
      </c>
      <c r="J66" s="20">
        <v>10</v>
      </c>
      <c r="K66" s="21">
        <f t="shared" si="6"/>
        <v>43527</v>
      </c>
      <c r="L66" s="16">
        <f t="shared" ref="L66:L129" si="9">IF(AND(AND($I66&lt;&gt;"土", $I66&lt;&gt;"日"), COUNTIF($A$2:$A$188,$H66)=0),1,0)</f>
        <v>1</v>
      </c>
      <c r="M66" s="22" t="str">
        <f t="shared" ref="M66:M129" si="10">IF(ISERROR(VLOOKUP(H66,$A$2:$B$362, 2, FALSE)), "", VLOOKUP(H66,$A$2:$B$362, 2, FALSE))</f>
        <v/>
      </c>
    </row>
    <row r="67" spans="1:13">
      <c r="A67" s="6"/>
      <c r="H67" s="19">
        <f t="shared" ref="H67:H130" si="11">H66+1</f>
        <v>43531</v>
      </c>
      <c r="I67" s="19" t="str">
        <f t="shared" si="8"/>
        <v>木</v>
      </c>
      <c r="J67" s="20">
        <v>10</v>
      </c>
      <c r="K67" s="21">
        <f t="shared" si="6"/>
        <v>43527</v>
      </c>
      <c r="L67" s="16">
        <f t="shared" si="9"/>
        <v>1</v>
      </c>
      <c r="M67" s="22" t="str">
        <f t="shared" si="10"/>
        <v/>
      </c>
    </row>
    <row r="68" spans="1:13">
      <c r="A68" s="6"/>
      <c r="H68" s="19">
        <f t="shared" si="11"/>
        <v>43532</v>
      </c>
      <c r="I68" s="19" t="str">
        <f t="shared" si="8"/>
        <v>金</v>
      </c>
      <c r="J68" s="20">
        <v>10</v>
      </c>
      <c r="K68" s="21">
        <f t="shared" ref="K68:K131" si="12">IF(I68="日",H68,K67)</f>
        <v>43527</v>
      </c>
      <c r="L68" s="16">
        <f t="shared" si="9"/>
        <v>1</v>
      </c>
      <c r="M68" s="22" t="str">
        <f t="shared" si="10"/>
        <v/>
      </c>
    </row>
    <row r="69" spans="1:13">
      <c r="A69" s="6"/>
      <c r="H69" s="19">
        <f t="shared" si="11"/>
        <v>43533</v>
      </c>
      <c r="I69" s="19" t="str">
        <f t="shared" si="8"/>
        <v>土</v>
      </c>
      <c r="J69" s="20">
        <v>10</v>
      </c>
      <c r="K69" s="21">
        <f t="shared" si="12"/>
        <v>43527</v>
      </c>
      <c r="L69" s="16">
        <f t="shared" si="9"/>
        <v>0</v>
      </c>
      <c r="M69" s="22" t="str">
        <f t="shared" si="10"/>
        <v/>
      </c>
    </row>
    <row r="70" spans="1:13">
      <c r="A70" s="6"/>
      <c r="H70" s="19">
        <f t="shared" si="11"/>
        <v>43534</v>
      </c>
      <c r="I70" s="19" t="str">
        <f t="shared" si="8"/>
        <v>日</v>
      </c>
      <c r="J70" s="20">
        <v>11</v>
      </c>
      <c r="K70" s="21">
        <f t="shared" si="12"/>
        <v>43534</v>
      </c>
      <c r="L70" s="16">
        <f t="shared" si="9"/>
        <v>0</v>
      </c>
      <c r="M70" s="22" t="str">
        <f t="shared" si="10"/>
        <v/>
      </c>
    </row>
    <row r="71" spans="1:13">
      <c r="A71" s="6"/>
      <c r="H71" s="19">
        <f t="shared" si="11"/>
        <v>43535</v>
      </c>
      <c r="I71" s="19" t="str">
        <f t="shared" si="8"/>
        <v>月</v>
      </c>
      <c r="J71" s="20">
        <v>11</v>
      </c>
      <c r="K71" s="21">
        <f t="shared" si="12"/>
        <v>43534</v>
      </c>
      <c r="L71" s="16">
        <f t="shared" si="9"/>
        <v>1</v>
      </c>
      <c r="M71" s="22" t="str">
        <f t="shared" si="10"/>
        <v/>
      </c>
    </row>
    <row r="72" spans="1:13">
      <c r="A72" s="6"/>
      <c r="H72" s="19">
        <f t="shared" si="11"/>
        <v>43536</v>
      </c>
      <c r="I72" s="19" t="str">
        <f t="shared" si="8"/>
        <v>火</v>
      </c>
      <c r="J72" s="20">
        <v>11</v>
      </c>
      <c r="K72" s="21">
        <f t="shared" si="12"/>
        <v>43534</v>
      </c>
      <c r="L72" s="16">
        <f t="shared" si="9"/>
        <v>1</v>
      </c>
      <c r="M72" s="22" t="str">
        <f t="shared" si="10"/>
        <v/>
      </c>
    </row>
    <row r="73" spans="1:13">
      <c r="A73" s="6"/>
      <c r="H73" s="19">
        <f t="shared" si="11"/>
        <v>43537</v>
      </c>
      <c r="I73" s="19" t="str">
        <f t="shared" si="8"/>
        <v>水</v>
      </c>
      <c r="J73" s="20">
        <v>11</v>
      </c>
      <c r="K73" s="21">
        <f t="shared" si="12"/>
        <v>43534</v>
      </c>
      <c r="L73" s="16">
        <f t="shared" si="9"/>
        <v>1</v>
      </c>
      <c r="M73" s="22" t="str">
        <f t="shared" si="10"/>
        <v/>
      </c>
    </row>
    <row r="74" spans="1:13">
      <c r="A74" s="6"/>
      <c r="H74" s="19">
        <f t="shared" si="11"/>
        <v>43538</v>
      </c>
      <c r="I74" s="19" t="str">
        <f t="shared" si="8"/>
        <v>木</v>
      </c>
      <c r="J74" s="20">
        <v>11</v>
      </c>
      <c r="K74" s="21">
        <f t="shared" si="12"/>
        <v>43534</v>
      </c>
      <c r="L74" s="16">
        <f t="shared" si="9"/>
        <v>1</v>
      </c>
      <c r="M74" s="22" t="str">
        <f t="shared" si="10"/>
        <v/>
      </c>
    </row>
    <row r="75" spans="1:13">
      <c r="A75" s="6"/>
      <c r="H75" s="19">
        <f t="shared" si="11"/>
        <v>43539</v>
      </c>
      <c r="I75" s="19" t="str">
        <f t="shared" si="8"/>
        <v>金</v>
      </c>
      <c r="J75" s="20">
        <v>11</v>
      </c>
      <c r="K75" s="21">
        <f t="shared" si="12"/>
        <v>43534</v>
      </c>
      <c r="L75" s="16">
        <f t="shared" si="9"/>
        <v>1</v>
      </c>
      <c r="M75" s="22" t="str">
        <f t="shared" si="10"/>
        <v/>
      </c>
    </row>
    <row r="76" spans="1:13">
      <c r="A76" s="6"/>
      <c r="H76" s="19">
        <f t="shared" si="11"/>
        <v>43540</v>
      </c>
      <c r="I76" s="19" t="str">
        <f t="shared" si="8"/>
        <v>土</v>
      </c>
      <c r="J76" s="20">
        <v>11</v>
      </c>
      <c r="K76" s="21">
        <f t="shared" si="12"/>
        <v>43534</v>
      </c>
      <c r="L76" s="16">
        <f t="shared" si="9"/>
        <v>0</v>
      </c>
      <c r="M76" s="22" t="str">
        <f t="shared" si="10"/>
        <v/>
      </c>
    </row>
    <row r="77" spans="1:13">
      <c r="A77" s="6"/>
      <c r="H77" s="19">
        <f t="shared" si="11"/>
        <v>43541</v>
      </c>
      <c r="I77" s="19" t="str">
        <f t="shared" si="8"/>
        <v>日</v>
      </c>
      <c r="J77" s="20">
        <v>12</v>
      </c>
      <c r="K77" s="21">
        <f t="shared" si="12"/>
        <v>43541</v>
      </c>
      <c r="L77" s="16">
        <f t="shared" si="9"/>
        <v>0</v>
      </c>
      <c r="M77" s="22" t="str">
        <f t="shared" si="10"/>
        <v/>
      </c>
    </row>
    <row r="78" spans="1:13">
      <c r="A78" s="6"/>
      <c r="H78" s="19">
        <f t="shared" si="11"/>
        <v>43542</v>
      </c>
      <c r="I78" s="19" t="str">
        <f t="shared" si="8"/>
        <v>月</v>
      </c>
      <c r="J78" s="20">
        <v>12</v>
      </c>
      <c r="K78" s="21">
        <f t="shared" si="12"/>
        <v>43541</v>
      </c>
      <c r="L78" s="16">
        <f t="shared" si="9"/>
        <v>1</v>
      </c>
      <c r="M78" s="22" t="str">
        <f t="shared" si="10"/>
        <v/>
      </c>
    </row>
    <row r="79" spans="1:13">
      <c r="A79" s="6"/>
      <c r="H79" s="19">
        <f t="shared" si="11"/>
        <v>43543</v>
      </c>
      <c r="I79" s="19" t="str">
        <f t="shared" si="8"/>
        <v>火</v>
      </c>
      <c r="J79" s="20">
        <v>12</v>
      </c>
      <c r="K79" s="21">
        <f t="shared" si="12"/>
        <v>43541</v>
      </c>
      <c r="L79" s="16">
        <f t="shared" si="9"/>
        <v>1</v>
      </c>
      <c r="M79" s="22" t="str">
        <f t="shared" si="10"/>
        <v/>
      </c>
    </row>
    <row r="80" spans="1:13">
      <c r="A80" s="6"/>
      <c r="H80" s="19">
        <f t="shared" si="11"/>
        <v>43544</v>
      </c>
      <c r="I80" s="19" t="str">
        <f t="shared" si="8"/>
        <v>水</v>
      </c>
      <c r="J80" s="20">
        <v>12</v>
      </c>
      <c r="K80" s="21">
        <f t="shared" si="12"/>
        <v>43541</v>
      </c>
      <c r="L80" s="16">
        <f t="shared" si="9"/>
        <v>1</v>
      </c>
      <c r="M80" s="22" t="str">
        <f t="shared" si="10"/>
        <v/>
      </c>
    </row>
    <row r="81" spans="1:13">
      <c r="A81" s="6"/>
      <c r="H81" s="19">
        <f t="shared" si="11"/>
        <v>43545</v>
      </c>
      <c r="I81" s="19" t="str">
        <f t="shared" si="8"/>
        <v>木</v>
      </c>
      <c r="J81" s="20">
        <v>12</v>
      </c>
      <c r="K81" s="21">
        <f t="shared" si="12"/>
        <v>43541</v>
      </c>
      <c r="L81" s="16">
        <f t="shared" si="9"/>
        <v>0</v>
      </c>
      <c r="M81" s="22" t="str">
        <f t="shared" si="10"/>
        <v>春分の日</v>
      </c>
    </row>
    <row r="82" spans="1:13">
      <c r="A82" s="6"/>
      <c r="H82" s="19">
        <f t="shared" si="11"/>
        <v>43546</v>
      </c>
      <c r="I82" s="19" t="str">
        <f t="shared" si="8"/>
        <v>金</v>
      </c>
      <c r="J82" s="20">
        <v>12</v>
      </c>
      <c r="K82" s="21">
        <f t="shared" si="12"/>
        <v>43541</v>
      </c>
      <c r="L82" s="16">
        <f t="shared" si="9"/>
        <v>1</v>
      </c>
      <c r="M82" s="22" t="str">
        <f t="shared" si="10"/>
        <v/>
      </c>
    </row>
    <row r="83" spans="1:13">
      <c r="A83" s="6"/>
      <c r="H83" s="19">
        <f t="shared" si="11"/>
        <v>43547</v>
      </c>
      <c r="I83" s="19" t="str">
        <f t="shared" si="8"/>
        <v>土</v>
      </c>
      <c r="J83" s="20">
        <v>12</v>
      </c>
      <c r="K83" s="21">
        <f t="shared" si="12"/>
        <v>43541</v>
      </c>
      <c r="L83" s="16">
        <f t="shared" si="9"/>
        <v>0</v>
      </c>
      <c r="M83" s="22" t="str">
        <f t="shared" si="10"/>
        <v/>
      </c>
    </row>
    <row r="84" spans="1:13">
      <c r="A84" s="6"/>
      <c r="H84" s="19">
        <f t="shared" si="11"/>
        <v>43548</v>
      </c>
      <c r="I84" s="19" t="str">
        <f t="shared" si="8"/>
        <v>日</v>
      </c>
      <c r="J84" s="20">
        <v>13</v>
      </c>
      <c r="K84" s="21">
        <f t="shared" si="12"/>
        <v>43548</v>
      </c>
      <c r="L84" s="16">
        <f t="shared" si="9"/>
        <v>0</v>
      </c>
      <c r="M84" s="22" t="str">
        <f t="shared" si="10"/>
        <v/>
      </c>
    </row>
    <row r="85" spans="1:13">
      <c r="A85" s="6"/>
      <c r="H85" s="19">
        <f t="shared" si="11"/>
        <v>43549</v>
      </c>
      <c r="I85" s="19" t="str">
        <f t="shared" si="8"/>
        <v>月</v>
      </c>
      <c r="J85" s="20">
        <v>13</v>
      </c>
      <c r="K85" s="21">
        <f t="shared" si="12"/>
        <v>43548</v>
      </c>
      <c r="L85" s="16">
        <f t="shared" si="9"/>
        <v>1</v>
      </c>
      <c r="M85" s="22" t="str">
        <f t="shared" si="10"/>
        <v/>
      </c>
    </row>
    <row r="86" spans="1:13">
      <c r="A86" s="6"/>
      <c r="H86" s="19">
        <f t="shared" si="11"/>
        <v>43550</v>
      </c>
      <c r="I86" s="19" t="str">
        <f t="shared" si="8"/>
        <v>火</v>
      </c>
      <c r="J86" s="20">
        <v>13</v>
      </c>
      <c r="K86" s="21">
        <f t="shared" si="12"/>
        <v>43548</v>
      </c>
      <c r="L86" s="16">
        <f t="shared" si="9"/>
        <v>1</v>
      </c>
      <c r="M86" s="22" t="str">
        <f t="shared" si="10"/>
        <v/>
      </c>
    </row>
    <row r="87" spans="1:13">
      <c r="A87" s="6"/>
      <c r="H87" s="19">
        <f t="shared" si="11"/>
        <v>43551</v>
      </c>
      <c r="I87" s="19" t="str">
        <f t="shared" si="8"/>
        <v>水</v>
      </c>
      <c r="J87" s="20">
        <v>13</v>
      </c>
      <c r="K87" s="21">
        <f t="shared" si="12"/>
        <v>43548</v>
      </c>
      <c r="L87" s="16">
        <f t="shared" si="9"/>
        <v>1</v>
      </c>
      <c r="M87" s="22" t="str">
        <f t="shared" si="10"/>
        <v/>
      </c>
    </row>
    <row r="88" spans="1:13">
      <c r="A88" s="6"/>
      <c r="H88" s="19">
        <f t="shared" si="11"/>
        <v>43552</v>
      </c>
      <c r="I88" s="19" t="str">
        <f t="shared" si="8"/>
        <v>木</v>
      </c>
      <c r="J88" s="20">
        <v>13</v>
      </c>
      <c r="K88" s="21">
        <f t="shared" si="12"/>
        <v>43548</v>
      </c>
      <c r="L88" s="16">
        <f t="shared" si="9"/>
        <v>1</v>
      </c>
      <c r="M88" s="22" t="str">
        <f t="shared" si="10"/>
        <v/>
      </c>
    </row>
    <row r="89" spans="1:13">
      <c r="A89" s="6"/>
      <c r="H89" s="19">
        <f t="shared" si="11"/>
        <v>43553</v>
      </c>
      <c r="I89" s="19" t="str">
        <f t="shared" si="8"/>
        <v>金</v>
      </c>
      <c r="J89" s="20">
        <v>13</v>
      </c>
      <c r="K89" s="21">
        <f t="shared" si="12"/>
        <v>43548</v>
      </c>
      <c r="L89" s="16">
        <f t="shared" si="9"/>
        <v>1</v>
      </c>
      <c r="M89" s="22" t="str">
        <f t="shared" si="10"/>
        <v/>
      </c>
    </row>
    <row r="90" spans="1:13">
      <c r="A90" s="6"/>
      <c r="H90" s="19">
        <f t="shared" si="11"/>
        <v>43554</v>
      </c>
      <c r="I90" s="19" t="str">
        <f t="shared" si="8"/>
        <v>土</v>
      </c>
      <c r="J90" s="20">
        <v>13</v>
      </c>
      <c r="K90" s="21">
        <f t="shared" si="12"/>
        <v>43548</v>
      </c>
      <c r="L90" s="16">
        <f t="shared" si="9"/>
        <v>0</v>
      </c>
      <c r="M90" s="22" t="str">
        <f t="shared" si="10"/>
        <v/>
      </c>
    </row>
    <row r="91" spans="1:13">
      <c r="A91" s="6"/>
      <c r="H91" s="19">
        <f t="shared" si="11"/>
        <v>43555</v>
      </c>
      <c r="I91" s="19" t="str">
        <f t="shared" si="8"/>
        <v>日</v>
      </c>
      <c r="J91" s="20">
        <v>14</v>
      </c>
      <c r="K91" s="21">
        <f t="shared" si="12"/>
        <v>43555</v>
      </c>
      <c r="L91" s="16">
        <f t="shared" si="9"/>
        <v>0</v>
      </c>
      <c r="M91" s="22" t="str">
        <f t="shared" si="10"/>
        <v/>
      </c>
    </row>
    <row r="92" spans="1:13">
      <c r="A92" s="6"/>
      <c r="H92" s="19">
        <f t="shared" si="11"/>
        <v>43556</v>
      </c>
      <c r="I92" s="19" t="str">
        <f t="shared" si="8"/>
        <v>月</v>
      </c>
      <c r="J92" s="20">
        <v>14</v>
      </c>
      <c r="K92" s="21">
        <f t="shared" si="12"/>
        <v>43555</v>
      </c>
      <c r="L92" s="16">
        <f t="shared" si="9"/>
        <v>1</v>
      </c>
      <c r="M92" s="22" t="str">
        <f t="shared" si="10"/>
        <v/>
      </c>
    </row>
    <row r="93" spans="1:13">
      <c r="A93" s="6"/>
      <c r="H93" s="19">
        <f t="shared" si="11"/>
        <v>43557</v>
      </c>
      <c r="I93" s="19" t="str">
        <f t="shared" si="8"/>
        <v>火</v>
      </c>
      <c r="J93" s="20">
        <v>14</v>
      </c>
      <c r="K93" s="21">
        <f t="shared" si="12"/>
        <v>43555</v>
      </c>
      <c r="L93" s="16">
        <f t="shared" si="9"/>
        <v>1</v>
      </c>
      <c r="M93" s="22" t="str">
        <f t="shared" si="10"/>
        <v/>
      </c>
    </row>
    <row r="94" spans="1:13">
      <c r="A94" s="6"/>
      <c r="H94" s="19">
        <f t="shared" si="11"/>
        <v>43558</v>
      </c>
      <c r="I94" s="19" t="str">
        <f t="shared" si="8"/>
        <v>水</v>
      </c>
      <c r="J94" s="20">
        <v>14</v>
      </c>
      <c r="K94" s="21">
        <f t="shared" si="12"/>
        <v>43555</v>
      </c>
      <c r="L94" s="16">
        <f t="shared" si="9"/>
        <v>1</v>
      </c>
      <c r="M94" s="22" t="str">
        <f t="shared" si="10"/>
        <v/>
      </c>
    </row>
    <row r="95" spans="1:13">
      <c r="A95" s="6"/>
      <c r="H95" s="19">
        <f t="shared" si="11"/>
        <v>43559</v>
      </c>
      <c r="I95" s="19" t="str">
        <f t="shared" si="8"/>
        <v>木</v>
      </c>
      <c r="J95" s="20">
        <v>14</v>
      </c>
      <c r="K95" s="21">
        <f t="shared" si="12"/>
        <v>43555</v>
      </c>
      <c r="L95" s="16">
        <f t="shared" si="9"/>
        <v>1</v>
      </c>
      <c r="M95" s="22" t="str">
        <f t="shared" si="10"/>
        <v/>
      </c>
    </row>
    <row r="96" spans="1:13">
      <c r="A96" s="6"/>
      <c r="H96" s="19">
        <f t="shared" si="11"/>
        <v>43560</v>
      </c>
      <c r="I96" s="19" t="str">
        <f t="shared" si="8"/>
        <v>金</v>
      </c>
      <c r="J96" s="20">
        <v>14</v>
      </c>
      <c r="K96" s="21">
        <f t="shared" si="12"/>
        <v>43555</v>
      </c>
      <c r="L96" s="16">
        <f t="shared" si="9"/>
        <v>1</v>
      </c>
      <c r="M96" s="22" t="str">
        <f t="shared" si="10"/>
        <v/>
      </c>
    </row>
    <row r="97" spans="1:13">
      <c r="A97" s="6"/>
      <c r="H97" s="19">
        <f t="shared" si="11"/>
        <v>43561</v>
      </c>
      <c r="I97" s="19" t="str">
        <f t="shared" si="8"/>
        <v>土</v>
      </c>
      <c r="J97" s="20">
        <v>14</v>
      </c>
      <c r="K97" s="21">
        <f t="shared" si="12"/>
        <v>43555</v>
      </c>
      <c r="L97" s="16">
        <f t="shared" si="9"/>
        <v>0</v>
      </c>
      <c r="M97" s="22" t="str">
        <f t="shared" si="10"/>
        <v/>
      </c>
    </row>
    <row r="98" spans="1:13">
      <c r="A98" s="6"/>
      <c r="H98" s="19">
        <f t="shared" si="11"/>
        <v>43562</v>
      </c>
      <c r="I98" s="19" t="str">
        <f t="shared" si="8"/>
        <v>日</v>
      </c>
      <c r="J98" s="20">
        <v>15</v>
      </c>
      <c r="K98" s="21">
        <f t="shared" si="12"/>
        <v>43562</v>
      </c>
      <c r="L98" s="16">
        <f t="shared" si="9"/>
        <v>0</v>
      </c>
      <c r="M98" s="22" t="str">
        <f t="shared" si="10"/>
        <v/>
      </c>
    </row>
    <row r="99" spans="1:13">
      <c r="A99" s="6"/>
      <c r="H99" s="19">
        <f t="shared" si="11"/>
        <v>43563</v>
      </c>
      <c r="I99" s="19" t="str">
        <f t="shared" si="8"/>
        <v>月</v>
      </c>
      <c r="J99" s="20">
        <v>15</v>
      </c>
      <c r="K99" s="21">
        <f t="shared" si="12"/>
        <v>43562</v>
      </c>
      <c r="L99" s="16">
        <f t="shared" si="9"/>
        <v>1</v>
      </c>
      <c r="M99" s="22" t="str">
        <f t="shared" si="10"/>
        <v/>
      </c>
    </row>
    <row r="100" spans="1:13">
      <c r="A100" s="6"/>
      <c r="H100" s="19">
        <f t="shared" si="11"/>
        <v>43564</v>
      </c>
      <c r="I100" s="19" t="str">
        <f t="shared" si="8"/>
        <v>火</v>
      </c>
      <c r="J100" s="20">
        <v>15</v>
      </c>
      <c r="K100" s="21">
        <f t="shared" si="12"/>
        <v>43562</v>
      </c>
      <c r="L100" s="16">
        <f t="shared" si="9"/>
        <v>1</v>
      </c>
      <c r="M100" s="22" t="str">
        <f t="shared" si="10"/>
        <v/>
      </c>
    </row>
    <row r="101" spans="1:13">
      <c r="A101" s="6"/>
      <c r="H101" s="19">
        <f t="shared" si="11"/>
        <v>43565</v>
      </c>
      <c r="I101" s="19" t="str">
        <f t="shared" si="8"/>
        <v>水</v>
      </c>
      <c r="J101" s="20">
        <v>15</v>
      </c>
      <c r="K101" s="21">
        <f t="shared" si="12"/>
        <v>43562</v>
      </c>
      <c r="L101" s="16">
        <f t="shared" si="9"/>
        <v>1</v>
      </c>
      <c r="M101" s="22" t="str">
        <f t="shared" si="10"/>
        <v/>
      </c>
    </row>
    <row r="102" spans="1:13">
      <c r="A102" s="6"/>
      <c r="H102" s="19">
        <f t="shared" si="11"/>
        <v>43566</v>
      </c>
      <c r="I102" s="19" t="str">
        <f t="shared" si="8"/>
        <v>木</v>
      </c>
      <c r="J102" s="20">
        <v>15</v>
      </c>
      <c r="K102" s="21">
        <f t="shared" si="12"/>
        <v>43562</v>
      </c>
      <c r="L102" s="16">
        <f t="shared" si="9"/>
        <v>1</v>
      </c>
      <c r="M102" s="22" t="str">
        <f t="shared" si="10"/>
        <v/>
      </c>
    </row>
    <row r="103" spans="1:13">
      <c r="A103" s="6"/>
      <c r="H103" s="19">
        <f t="shared" si="11"/>
        <v>43567</v>
      </c>
      <c r="I103" s="19" t="str">
        <f t="shared" si="8"/>
        <v>金</v>
      </c>
      <c r="J103" s="20">
        <v>15</v>
      </c>
      <c r="K103" s="21">
        <f t="shared" si="12"/>
        <v>43562</v>
      </c>
      <c r="L103" s="16">
        <f t="shared" si="9"/>
        <v>1</v>
      </c>
      <c r="M103" s="22" t="str">
        <f t="shared" si="10"/>
        <v/>
      </c>
    </row>
    <row r="104" spans="1:13">
      <c r="A104" s="6"/>
      <c r="H104" s="19">
        <f t="shared" si="11"/>
        <v>43568</v>
      </c>
      <c r="I104" s="19" t="str">
        <f t="shared" si="8"/>
        <v>土</v>
      </c>
      <c r="J104" s="20">
        <v>15</v>
      </c>
      <c r="K104" s="21">
        <f t="shared" si="12"/>
        <v>43562</v>
      </c>
      <c r="L104" s="16">
        <f t="shared" si="9"/>
        <v>0</v>
      </c>
      <c r="M104" s="22" t="str">
        <f t="shared" si="10"/>
        <v/>
      </c>
    </row>
    <row r="105" spans="1:13">
      <c r="A105" s="6"/>
      <c r="H105" s="19">
        <f t="shared" si="11"/>
        <v>43569</v>
      </c>
      <c r="I105" s="19" t="str">
        <f t="shared" si="8"/>
        <v>日</v>
      </c>
      <c r="J105" s="20">
        <v>16</v>
      </c>
      <c r="K105" s="21">
        <f t="shared" si="12"/>
        <v>43569</v>
      </c>
      <c r="L105" s="16">
        <f t="shared" si="9"/>
        <v>0</v>
      </c>
      <c r="M105" s="22" t="str">
        <f t="shared" si="10"/>
        <v/>
      </c>
    </row>
    <row r="106" spans="1:13">
      <c r="A106" s="6"/>
      <c r="H106" s="19">
        <f t="shared" si="11"/>
        <v>43570</v>
      </c>
      <c r="I106" s="19" t="str">
        <f t="shared" si="8"/>
        <v>月</v>
      </c>
      <c r="J106" s="20">
        <v>16</v>
      </c>
      <c r="K106" s="21">
        <f t="shared" si="12"/>
        <v>43569</v>
      </c>
      <c r="L106" s="16">
        <f t="shared" si="9"/>
        <v>1</v>
      </c>
      <c r="M106" s="22" t="str">
        <f t="shared" si="10"/>
        <v/>
      </c>
    </row>
    <row r="107" spans="1:13">
      <c r="A107" s="6"/>
      <c r="H107" s="19">
        <f t="shared" si="11"/>
        <v>43571</v>
      </c>
      <c r="I107" s="19" t="str">
        <f t="shared" si="8"/>
        <v>火</v>
      </c>
      <c r="J107" s="20">
        <v>16</v>
      </c>
      <c r="K107" s="21">
        <f t="shared" si="12"/>
        <v>43569</v>
      </c>
      <c r="L107" s="16">
        <f t="shared" si="9"/>
        <v>1</v>
      </c>
      <c r="M107" s="22" t="str">
        <f t="shared" si="10"/>
        <v/>
      </c>
    </row>
    <row r="108" spans="1:13">
      <c r="A108" s="6"/>
      <c r="H108" s="19">
        <f t="shared" si="11"/>
        <v>43572</v>
      </c>
      <c r="I108" s="19" t="str">
        <f t="shared" si="8"/>
        <v>水</v>
      </c>
      <c r="J108" s="20">
        <v>16</v>
      </c>
      <c r="K108" s="21">
        <f t="shared" si="12"/>
        <v>43569</v>
      </c>
      <c r="L108" s="16">
        <f t="shared" si="9"/>
        <v>1</v>
      </c>
      <c r="M108" s="22" t="str">
        <f t="shared" si="10"/>
        <v/>
      </c>
    </row>
    <row r="109" spans="1:13">
      <c r="A109" s="6"/>
      <c r="H109" s="19">
        <f t="shared" si="11"/>
        <v>43573</v>
      </c>
      <c r="I109" s="19" t="str">
        <f t="shared" si="8"/>
        <v>木</v>
      </c>
      <c r="J109" s="20">
        <v>16</v>
      </c>
      <c r="K109" s="21">
        <f t="shared" si="12"/>
        <v>43569</v>
      </c>
      <c r="L109" s="16">
        <f t="shared" si="9"/>
        <v>1</v>
      </c>
      <c r="M109" s="22" t="str">
        <f t="shared" si="10"/>
        <v/>
      </c>
    </row>
    <row r="110" spans="1:13">
      <c r="A110" s="6"/>
      <c r="H110" s="19">
        <f t="shared" si="11"/>
        <v>43574</v>
      </c>
      <c r="I110" s="19" t="str">
        <f t="shared" si="8"/>
        <v>金</v>
      </c>
      <c r="J110" s="20">
        <v>16</v>
      </c>
      <c r="K110" s="21">
        <f t="shared" si="12"/>
        <v>43569</v>
      </c>
      <c r="L110" s="16">
        <f t="shared" si="9"/>
        <v>1</v>
      </c>
      <c r="M110" s="22" t="str">
        <f t="shared" si="10"/>
        <v/>
      </c>
    </row>
    <row r="111" spans="1:13">
      <c r="A111" s="6"/>
      <c r="H111" s="19">
        <f t="shared" si="11"/>
        <v>43575</v>
      </c>
      <c r="I111" s="19" t="str">
        <f t="shared" si="8"/>
        <v>土</v>
      </c>
      <c r="J111" s="20">
        <v>16</v>
      </c>
      <c r="K111" s="21">
        <f t="shared" si="12"/>
        <v>43569</v>
      </c>
      <c r="L111" s="16">
        <f t="shared" si="9"/>
        <v>0</v>
      </c>
      <c r="M111" s="22" t="str">
        <f t="shared" si="10"/>
        <v/>
      </c>
    </row>
    <row r="112" spans="1:13">
      <c r="A112" s="6"/>
      <c r="H112" s="19">
        <f t="shared" si="11"/>
        <v>43576</v>
      </c>
      <c r="I112" s="19" t="str">
        <f t="shared" si="8"/>
        <v>日</v>
      </c>
      <c r="J112" s="20">
        <v>17</v>
      </c>
      <c r="K112" s="21">
        <f t="shared" si="12"/>
        <v>43576</v>
      </c>
      <c r="L112" s="16">
        <f t="shared" si="9"/>
        <v>0</v>
      </c>
      <c r="M112" s="22" t="str">
        <f t="shared" si="10"/>
        <v/>
      </c>
    </row>
    <row r="113" spans="1:13">
      <c r="A113" s="6"/>
      <c r="H113" s="19">
        <f t="shared" si="11"/>
        <v>43577</v>
      </c>
      <c r="I113" s="19" t="str">
        <f t="shared" si="8"/>
        <v>月</v>
      </c>
      <c r="J113" s="20">
        <v>17</v>
      </c>
      <c r="K113" s="21">
        <f t="shared" si="12"/>
        <v>43576</v>
      </c>
      <c r="L113" s="16">
        <f t="shared" si="9"/>
        <v>1</v>
      </c>
      <c r="M113" s="22" t="str">
        <f t="shared" si="10"/>
        <v/>
      </c>
    </row>
    <row r="114" spans="1:13">
      <c r="A114" s="6"/>
      <c r="H114" s="19">
        <f t="shared" si="11"/>
        <v>43578</v>
      </c>
      <c r="I114" s="19" t="str">
        <f t="shared" si="8"/>
        <v>火</v>
      </c>
      <c r="J114" s="20">
        <v>17</v>
      </c>
      <c r="K114" s="21">
        <f t="shared" si="12"/>
        <v>43576</v>
      </c>
      <c r="L114" s="16">
        <f t="shared" si="9"/>
        <v>1</v>
      </c>
      <c r="M114" s="22" t="str">
        <f t="shared" si="10"/>
        <v/>
      </c>
    </row>
    <row r="115" spans="1:13">
      <c r="A115" s="6"/>
      <c r="H115" s="19">
        <f t="shared" si="11"/>
        <v>43579</v>
      </c>
      <c r="I115" s="19" t="str">
        <f t="shared" si="8"/>
        <v>水</v>
      </c>
      <c r="J115" s="20">
        <v>17</v>
      </c>
      <c r="K115" s="21">
        <f t="shared" si="12"/>
        <v>43576</v>
      </c>
      <c r="L115" s="16">
        <f t="shared" si="9"/>
        <v>1</v>
      </c>
      <c r="M115" s="22" t="str">
        <f t="shared" si="10"/>
        <v/>
      </c>
    </row>
    <row r="116" spans="1:13">
      <c r="A116" s="6"/>
      <c r="H116" s="19">
        <f t="shared" si="11"/>
        <v>43580</v>
      </c>
      <c r="I116" s="19" t="str">
        <f t="shared" si="8"/>
        <v>木</v>
      </c>
      <c r="J116" s="20">
        <v>17</v>
      </c>
      <c r="K116" s="21">
        <f t="shared" si="12"/>
        <v>43576</v>
      </c>
      <c r="L116" s="16">
        <f t="shared" si="9"/>
        <v>1</v>
      </c>
      <c r="M116" s="22" t="str">
        <f t="shared" si="10"/>
        <v/>
      </c>
    </row>
    <row r="117" spans="1:13">
      <c r="A117" s="6"/>
      <c r="H117" s="19">
        <f t="shared" si="11"/>
        <v>43581</v>
      </c>
      <c r="I117" s="19" t="str">
        <f t="shared" si="8"/>
        <v>金</v>
      </c>
      <c r="J117" s="20">
        <v>17</v>
      </c>
      <c r="K117" s="21">
        <f t="shared" si="12"/>
        <v>43576</v>
      </c>
      <c r="L117" s="16">
        <f t="shared" si="9"/>
        <v>1</v>
      </c>
      <c r="M117" s="22" t="str">
        <f t="shared" si="10"/>
        <v/>
      </c>
    </row>
    <row r="118" spans="1:13">
      <c r="A118" s="6"/>
      <c r="H118" s="19">
        <f t="shared" si="11"/>
        <v>43582</v>
      </c>
      <c r="I118" s="19" t="str">
        <f t="shared" si="8"/>
        <v>土</v>
      </c>
      <c r="J118" s="20">
        <v>17</v>
      </c>
      <c r="K118" s="21">
        <f t="shared" si="12"/>
        <v>43576</v>
      </c>
      <c r="L118" s="16">
        <f t="shared" si="9"/>
        <v>0</v>
      </c>
      <c r="M118" s="22" t="str">
        <f t="shared" si="10"/>
        <v/>
      </c>
    </row>
    <row r="119" spans="1:13">
      <c r="A119" s="6"/>
      <c r="H119" s="19">
        <f t="shared" si="11"/>
        <v>43583</v>
      </c>
      <c r="I119" s="19" t="str">
        <f t="shared" si="8"/>
        <v>日</v>
      </c>
      <c r="J119" s="20">
        <v>18</v>
      </c>
      <c r="K119" s="21">
        <f t="shared" si="12"/>
        <v>43583</v>
      </c>
      <c r="L119" s="16">
        <f t="shared" si="9"/>
        <v>0</v>
      </c>
      <c r="M119" s="22" t="str">
        <f t="shared" si="10"/>
        <v/>
      </c>
    </row>
    <row r="120" spans="1:13">
      <c r="A120" s="6"/>
      <c r="H120" s="19">
        <f t="shared" si="11"/>
        <v>43584</v>
      </c>
      <c r="I120" s="19" t="str">
        <f t="shared" si="8"/>
        <v>月</v>
      </c>
      <c r="J120" s="20">
        <v>18</v>
      </c>
      <c r="K120" s="21">
        <f t="shared" si="12"/>
        <v>43583</v>
      </c>
      <c r="L120" s="16">
        <f t="shared" si="9"/>
        <v>0</v>
      </c>
      <c r="M120" s="22" t="str">
        <f t="shared" si="10"/>
        <v>昭和の日</v>
      </c>
    </row>
    <row r="121" spans="1:13">
      <c r="A121" s="6"/>
      <c r="H121" s="19">
        <f t="shared" si="11"/>
        <v>43585</v>
      </c>
      <c r="I121" s="19" t="str">
        <f t="shared" si="8"/>
        <v>火</v>
      </c>
      <c r="J121" s="20">
        <v>18</v>
      </c>
      <c r="K121" s="21">
        <f t="shared" si="12"/>
        <v>43583</v>
      </c>
      <c r="L121" s="16">
        <f t="shared" si="9"/>
        <v>0</v>
      </c>
      <c r="M121" s="22" t="str">
        <f t="shared" si="10"/>
        <v>休日</v>
      </c>
    </row>
    <row r="122" spans="1:13">
      <c r="A122" s="6"/>
      <c r="H122" s="19">
        <f t="shared" si="11"/>
        <v>43586</v>
      </c>
      <c r="I122" s="19" t="str">
        <f t="shared" si="8"/>
        <v>水</v>
      </c>
      <c r="J122" s="20">
        <v>18</v>
      </c>
      <c r="K122" s="21">
        <f t="shared" si="12"/>
        <v>43583</v>
      </c>
      <c r="L122" s="16">
        <f t="shared" si="9"/>
        <v>0</v>
      </c>
      <c r="M122" s="22" t="str">
        <f t="shared" si="10"/>
        <v>休日（祝日扱い）</v>
      </c>
    </row>
    <row r="123" spans="1:13">
      <c r="A123" s="6"/>
      <c r="H123" s="19">
        <f t="shared" si="11"/>
        <v>43587</v>
      </c>
      <c r="I123" s="19" t="str">
        <f t="shared" si="8"/>
        <v>木</v>
      </c>
      <c r="J123" s="20">
        <v>18</v>
      </c>
      <c r="K123" s="21">
        <f t="shared" si="12"/>
        <v>43583</v>
      </c>
      <c r="L123" s="16">
        <f t="shared" si="9"/>
        <v>0</v>
      </c>
      <c r="M123" s="22" t="str">
        <f t="shared" si="10"/>
        <v>休日</v>
      </c>
    </row>
    <row r="124" spans="1:13">
      <c r="A124" s="6"/>
      <c r="H124" s="19">
        <f t="shared" si="11"/>
        <v>43588</v>
      </c>
      <c r="I124" s="19" t="str">
        <f t="shared" si="8"/>
        <v>金</v>
      </c>
      <c r="J124" s="20">
        <v>18</v>
      </c>
      <c r="K124" s="21">
        <f t="shared" si="12"/>
        <v>43583</v>
      </c>
      <c r="L124" s="16">
        <f t="shared" si="9"/>
        <v>0</v>
      </c>
      <c r="M124" s="22" t="str">
        <f t="shared" si="10"/>
        <v>憲法記念日</v>
      </c>
    </row>
    <row r="125" spans="1:13">
      <c r="A125" s="6"/>
      <c r="H125" s="19">
        <f t="shared" si="11"/>
        <v>43589</v>
      </c>
      <c r="I125" s="19" t="str">
        <f t="shared" si="8"/>
        <v>土</v>
      </c>
      <c r="J125" s="20">
        <v>18</v>
      </c>
      <c r="K125" s="21">
        <f t="shared" si="12"/>
        <v>43583</v>
      </c>
      <c r="L125" s="16">
        <f t="shared" si="9"/>
        <v>0</v>
      </c>
      <c r="M125" s="22" t="str">
        <f t="shared" si="10"/>
        <v>みどりの日</v>
      </c>
    </row>
    <row r="126" spans="1:13">
      <c r="A126" s="6"/>
      <c r="H126" s="19">
        <f t="shared" si="11"/>
        <v>43590</v>
      </c>
      <c r="I126" s="19" t="str">
        <f t="shared" si="8"/>
        <v>日</v>
      </c>
      <c r="J126" s="20">
        <v>19</v>
      </c>
      <c r="K126" s="21">
        <f t="shared" si="12"/>
        <v>43590</v>
      </c>
      <c r="L126" s="16">
        <f t="shared" si="9"/>
        <v>0</v>
      </c>
      <c r="M126" s="22" t="str">
        <f t="shared" si="10"/>
        <v>こどもの日</v>
      </c>
    </row>
    <row r="127" spans="1:13">
      <c r="A127" s="6"/>
      <c r="H127" s="19">
        <f t="shared" si="11"/>
        <v>43591</v>
      </c>
      <c r="I127" s="19" t="str">
        <f t="shared" si="8"/>
        <v>月</v>
      </c>
      <c r="J127" s="20">
        <v>19</v>
      </c>
      <c r="K127" s="21">
        <f t="shared" si="12"/>
        <v>43590</v>
      </c>
      <c r="L127" s="16">
        <f t="shared" si="9"/>
        <v>0</v>
      </c>
      <c r="M127" s="22" t="str">
        <f t="shared" si="10"/>
        <v>休日</v>
      </c>
    </row>
    <row r="128" spans="1:13">
      <c r="A128" s="6"/>
      <c r="H128" s="19">
        <f t="shared" si="11"/>
        <v>43592</v>
      </c>
      <c r="I128" s="19" t="str">
        <f t="shared" si="8"/>
        <v>火</v>
      </c>
      <c r="J128" s="20">
        <v>19</v>
      </c>
      <c r="K128" s="21">
        <f t="shared" si="12"/>
        <v>43590</v>
      </c>
      <c r="L128" s="16">
        <f t="shared" si="9"/>
        <v>1</v>
      </c>
      <c r="M128" s="22" t="str">
        <f t="shared" si="10"/>
        <v/>
      </c>
    </row>
    <row r="129" spans="1:13">
      <c r="A129" s="6"/>
      <c r="H129" s="19">
        <f t="shared" si="11"/>
        <v>43593</v>
      </c>
      <c r="I129" s="19" t="str">
        <f t="shared" si="8"/>
        <v>水</v>
      </c>
      <c r="J129" s="20">
        <v>19</v>
      </c>
      <c r="K129" s="21">
        <f t="shared" si="12"/>
        <v>43590</v>
      </c>
      <c r="L129" s="16">
        <f t="shared" si="9"/>
        <v>1</v>
      </c>
      <c r="M129" s="22" t="str">
        <f t="shared" si="10"/>
        <v/>
      </c>
    </row>
    <row r="130" spans="1:13">
      <c r="A130" s="6"/>
      <c r="H130" s="19">
        <f t="shared" si="11"/>
        <v>43594</v>
      </c>
      <c r="I130" s="19" t="str">
        <f t="shared" ref="I130:I193" si="13">TEXT(H130,"aaa")</f>
        <v>木</v>
      </c>
      <c r="J130" s="20">
        <v>19</v>
      </c>
      <c r="K130" s="21">
        <f t="shared" si="12"/>
        <v>43590</v>
      </c>
      <c r="L130" s="16">
        <f t="shared" ref="L130:L193" si="14">IF(AND(AND($I130&lt;&gt;"土", $I130&lt;&gt;"日"), COUNTIF($A$2:$A$188,$H130)=0),1,0)</f>
        <v>1</v>
      </c>
      <c r="M130" s="22" t="str">
        <f t="shared" ref="M130:M193" si="15">IF(ISERROR(VLOOKUP(H130,$A$2:$B$362, 2, FALSE)), "", VLOOKUP(H130,$A$2:$B$362, 2, FALSE))</f>
        <v/>
      </c>
    </row>
    <row r="131" spans="1:13">
      <c r="A131" s="6"/>
      <c r="H131" s="19">
        <f t="shared" ref="H131:H194" si="16">H130+1</f>
        <v>43595</v>
      </c>
      <c r="I131" s="19" t="str">
        <f t="shared" si="13"/>
        <v>金</v>
      </c>
      <c r="J131" s="20">
        <v>19</v>
      </c>
      <c r="K131" s="21">
        <f t="shared" si="12"/>
        <v>43590</v>
      </c>
      <c r="L131" s="16">
        <f t="shared" si="14"/>
        <v>1</v>
      </c>
      <c r="M131" s="22" t="str">
        <f t="shared" si="15"/>
        <v/>
      </c>
    </row>
    <row r="132" spans="1:13">
      <c r="A132" s="6"/>
      <c r="H132" s="19">
        <f t="shared" si="16"/>
        <v>43596</v>
      </c>
      <c r="I132" s="19" t="str">
        <f t="shared" si="13"/>
        <v>土</v>
      </c>
      <c r="J132" s="20">
        <v>19</v>
      </c>
      <c r="K132" s="21">
        <f t="shared" ref="K132:K195" si="17">IF(I132="日",H132,K131)</f>
        <v>43590</v>
      </c>
      <c r="L132" s="16">
        <f t="shared" si="14"/>
        <v>0</v>
      </c>
      <c r="M132" s="22" t="str">
        <f t="shared" si="15"/>
        <v/>
      </c>
    </row>
    <row r="133" spans="1:13">
      <c r="A133" s="6"/>
      <c r="H133" s="19">
        <f t="shared" si="16"/>
        <v>43597</v>
      </c>
      <c r="I133" s="19" t="str">
        <f t="shared" si="13"/>
        <v>日</v>
      </c>
      <c r="J133" s="20">
        <v>20</v>
      </c>
      <c r="K133" s="21">
        <f t="shared" si="17"/>
        <v>43597</v>
      </c>
      <c r="L133" s="16">
        <f t="shared" si="14"/>
        <v>0</v>
      </c>
      <c r="M133" s="22" t="str">
        <f t="shared" si="15"/>
        <v/>
      </c>
    </row>
    <row r="134" spans="1:13">
      <c r="A134" s="6"/>
      <c r="H134" s="19">
        <f t="shared" si="16"/>
        <v>43598</v>
      </c>
      <c r="I134" s="19" t="str">
        <f t="shared" si="13"/>
        <v>月</v>
      </c>
      <c r="J134" s="20">
        <v>20</v>
      </c>
      <c r="K134" s="21">
        <f t="shared" si="17"/>
        <v>43597</v>
      </c>
      <c r="L134" s="16">
        <f t="shared" si="14"/>
        <v>1</v>
      </c>
      <c r="M134" s="22" t="str">
        <f t="shared" si="15"/>
        <v/>
      </c>
    </row>
    <row r="135" spans="1:13">
      <c r="A135" s="6"/>
      <c r="H135" s="19">
        <f t="shared" si="16"/>
        <v>43599</v>
      </c>
      <c r="I135" s="19" t="str">
        <f t="shared" si="13"/>
        <v>火</v>
      </c>
      <c r="J135" s="20">
        <v>20</v>
      </c>
      <c r="K135" s="21">
        <f t="shared" si="17"/>
        <v>43597</v>
      </c>
      <c r="L135" s="16">
        <f t="shared" si="14"/>
        <v>1</v>
      </c>
      <c r="M135" s="22" t="str">
        <f t="shared" si="15"/>
        <v/>
      </c>
    </row>
    <row r="136" spans="1:13">
      <c r="A136" s="6"/>
      <c r="H136" s="19">
        <f t="shared" si="16"/>
        <v>43600</v>
      </c>
      <c r="I136" s="19" t="str">
        <f t="shared" si="13"/>
        <v>水</v>
      </c>
      <c r="J136" s="20">
        <v>20</v>
      </c>
      <c r="K136" s="21">
        <f t="shared" si="17"/>
        <v>43597</v>
      </c>
      <c r="L136" s="16">
        <f t="shared" si="14"/>
        <v>1</v>
      </c>
      <c r="M136" s="22" t="str">
        <f t="shared" si="15"/>
        <v/>
      </c>
    </row>
    <row r="137" spans="1:13">
      <c r="A137" s="6"/>
      <c r="H137" s="19">
        <f t="shared" si="16"/>
        <v>43601</v>
      </c>
      <c r="I137" s="19" t="str">
        <f t="shared" si="13"/>
        <v>木</v>
      </c>
      <c r="J137" s="20">
        <v>20</v>
      </c>
      <c r="K137" s="21">
        <f t="shared" si="17"/>
        <v>43597</v>
      </c>
      <c r="L137" s="16">
        <f t="shared" si="14"/>
        <v>1</v>
      </c>
      <c r="M137" s="22" t="str">
        <f t="shared" si="15"/>
        <v/>
      </c>
    </row>
    <row r="138" spans="1:13">
      <c r="A138" s="6"/>
      <c r="H138" s="19">
        <f t="shared" si="16"/>
        <v>43602</v>
      </c>
      <c r="I138" s="19" t="str">
        <f t="shared" si="13"/>
        <v>金</v>
      </c>
      <c r="J138" s="20">
        <v>20</v>
      </c>
      <c r="K138" s="21">
        <f t="shared" si="17"/>
        <v>43597</v>
      </c>
      <c r="L138" s="16">
        <f t="shared" si="14"/>
        <v>1</v>
      </c>
      <c r="M138" s="22" t="str">
        <f t="shared" si="15"/>
        <v/>
      </c>
    </row>
    <row r="139" spans="1:13">
      <c r="A139" s="6"/>
      <c r="H139" s="19">
        <f t="shared" si="16"/>
        <v>43603</v>
      </c>
      <c r="I139" s="19" t="str">
        <f t="shared" si="13"/>
        <v>土</v>
      </c>
      <c r="J139" s="20">
        <v>20</v>
      </c>
      <c r="K139" s="21">
        <f t="shared" si="17"/>
        <v>43597</v>
      </c>
      <c r="L139" s="16">
        <f t="shared" si="14"/>
        <v>0</v>
      </c>
      <c r="M139" s="22" t="str">
        <f t="shared" si="15"/>
        <v/>
      </c>
    </row>
    <row r="140" spans="1:13">
      <c r="A140" s="6"/>
      <c r="H140" s="19">
        <f t="shared" si="16"/>
        <v>43604</v>
      </c>
      <c r="I140" s="19" t="str">
        <f t="shared" si="13"/>
        <v>日</v>
      </c>
      <c r="J140" s="20">
        <v>21</v>
      </c>
      <c r="K140" s="21">
        <f t="shared" si="17"/>
        <v>43604</v>
      </c>
      <c r="L140" s="16">
        <f t="shared" si="14"/>
        <v>0</v>
      </c>
      <c r="M140" s="22" t="str">
        <f t="shared" si="15"/>
        <v/>
      </c>
    </row>
    <row r="141" spans="1:13">
      <c r="A141" s="6"/>
      <c r="H141" s="19">
        <f t="shared" si="16"/>
        <v>43605</v>
      </c>
      <c r="I141" s="19" t="str">
        <f t="shared" si="13"/>
        <v>月</v>
      </c>
      <c r="J141" s="20">
        <v>21</v>
      </c>
      <c r="K141" s="21">
        <f t="shared" si="17"/>
        <v>43604</v>
      </c>
      <c r="L141" s="16">
        <f t="shared" si="14"/>
        <v>1</v>
      </c>
      <c r="M141" s="22" t="str">
        <f t="shared" si="15"/>
        <v/>
      </c>
    </row>
    <row r="142" spans="1:13">
      <c r="A142" s="6"/>
      <c r="H142" s="19">
        <f t="shared" si="16"/>
        <v>43606</v>
      </c>
      <c r="I142" s="19" t="str">
        <f t="shared" si="13"/>
        <v>火</v>
      </c>
      <c r="J142" s="20">
        <v>21</v>
      </c>
      <c r="K142" s="21">
        <f t="shared" si="17"/>
        <v>43604</v>
      </c>
      <c r="L142" s="16">
        <f t="shared" si="14"/>
        <v>1</v>
      </c>
      <c r="M142" s="22" t="str">
        <f t="shared" si="15"/>
        <v/>
      </c>
    </row>
    <row r="143" spans="1:13">
      <c r="A143" s="6"/>
      <c r="H143" s="19">
        <f t="shared" si="16"/>
        <v>43607</v>
      </c>
      <c r="I143" s="19" t="str">
        <f t="shared" si="13"/>
        <v>水</v>
      </c>
      <c r="J143" s="20">
        <v>21</v>
      </c>
      <c r="K143" s="21">
        <f t="shared" si="17"/>
        <v>43604</v>
      </c>
      <c r="L143" s="16">
        <f t="shared" si="14"/>
        <v>1</v>
      </c>
      <c r="M143" s="22" t="str">
        <f t="shared" si="15"/>
        <v/>
      </c>
    </row>
    <row r="144" spans="1:13">
      <c r="A144" s="6"/>
      <c r="H144" s="19">
        <f t="shared" si="16"/>
        <v>43608</v>
      </c>
      <c r="I144" s="19" t="str">
        <f t="shared" si="13"/>
        <v>木</v>
      </c>
      <c r="J144" s="20">
        <v>21</v>
      </c>
      <c r="K144" s="21">
        <f t="shared" si="17"/>
        <v>43604</v>
      </c>
      <c r="L144" s="16">
        <f t="shared" si="14"/>
        <v>1</v>
      </c>
      <c r="M144" s="22" t="str">
        <f t="shared" si="15"/>
        <v/>
      </c>
    </row>
    <row r="145" spans="1:13">
      <c r="A145" s="6"/>
      <c r="H145" s="19">
        <f t="shared" si="16"/>
        <v>43609</v>
      </c>
      <c r="I145" s="19" t="str">
        <f t="shared" si="13"/>
        <v>金</v>
      </c>
      <c r="J145" s="20">
        <v>21</v>
      </c>
      <c r="K145" s="21">
        <f t="shared" si="17"/>
        <v>43604</v>
      </c>
      <c r="L145" s="16">
        <f t="shared" si="14"/>
        <v>1</v>
      </c>
      <c r="M145" s="22" t="str">
        <f t="shared" si="15"/>
        <v/>
      </c>
    </row>
    <row r="146" spans="1:13">
      <c r="A146" s="6"/>
      <c r="H146" s="19">
        <f t="shared" si="16"/>
        <v>43610</v>
      </c>
      <c r="I146" s="19" t="str">
        <f t="shared" si="13"/>
        <v>土</v>
      </c>
      <c r="J146" s="20">
        <v>21</v>
      </c>
      <c r="K146" s="21">
        <f t="shared" si="17"/>
        <v>43604</v>
      </c>
      <c r="L146" s="16">
        <f t="shared" si="14"/>
        <v>0</v>
      </c>
      <c r="M146" s="22" t="str">
        <f t="shared" si="15"/>
        <v/>
      </c>
    </row>
    <row r="147" spans="1:13">
      <c r="A147" s="6"/>
      <c r="H147" s="19">
        <f t="shared" si="16"/>
        <v>43611</v>
      </c>
      <c r="I147" s="19" t="str">
        <f t="shared" si="13"/>
        <v>日</v>
      </c>
      <c r="J147" s="20">
        <v>22</v>
      </c>
      <c r="K147" s="21">
        <f t="shared" si="17"/>
        <v>43611</v>
      </c>
      <c r="L147" s="16">
        <f t="shared" si="14"/>
        <v>0</v>
      </c>
      <c r="M147" s="22" t="str">
        <f t="shared" si="15"/>
        <v/>
      </c>
    </row>
    <row r="148" spans="1:13">
      <c r="A148" s="6"/>
      <c r="H148" s="19">
        <f t="shared" si="16"/>
        <v>43612</v>
      </c>
      <c r="I148" s="19" t="str">
        <f t="shared" si="13"/>
        <v>月</v>
      </c>
      <c r="J148" s="20">
        <v>22</v>
      </c>
      <c r="K148" s="21">
        <f t="shared" si="17"/>
        <v>43611</v>
      </c>
      <c r="L148" s="16">
        <f t="shared" si="14"/>
        <v>1</v>
      </c>
      <c r="M148" s="22" t="str">
        <f t="shared" si="15"/>
        <v/>
      </c>
    </row>
    <row r="149" spans="1:13">
      <c r="A149" s="6"/>
      <c r="H149" s="19">
        <f t="shared" si="16"/>
        <v>43613</v>
      </c>
      <c r="I149" s="19" t="str">
        <f t="shared" si="13"/>
        <v>火</v>
      </c>
      <c r="J149" s="20">
        <v>22</v>
      </c>
      <c r="K149" s="21">
        <f t="shared" si="17"/>
        <v>43611</v>
      </c>
      <c r="L149" s="16">
        <f t="shared" si="14"/>
        <v>1</v>
      </c>
      <c r="M149" s="22" t="str">
        <f t="shared" si="15"/>
        <v/>
      </c>
    </row>
    <row r="150" spans="1:13">
      <c r="A150" s="6"/>
      <c r="H150" s="19">
        <f t="shared" si="16"/>
        <v>43614</v>
      </c>
      <c r="I150" s="19" t="str">
        <f t="shared" si="13"/>
        <v>水</v>
      </c>
      <c r="J150" s="20">
        <v>22</v>
      </c>
      <c r="K150" s="21">
        <f t="shared" si="17"/>
        <v>43611</v>
      </c>
      <c r="L150" s="16">
        <f t="shared" si="14"/>
        <v>1</v>
      </c>
      <c r="M150" s="22" t="str">
        <f t="shared" si="15"/>
        <v/>
      </c>
    </row>
    <row r="151" spans="1:13">
      <c r="A151" s="6"/>
      <c r="H151" s="19">
        <f t="shared" si="16"/>
        <v>43615</v>
      </c>
      <c r="I151" s="19" t="str">
        <f t="shared" si="13"/>
        <v>木</v>
      </c>
      <c r="J151" s="20">
        <v>22</v>
      </c>
      <c r="K151" s="21">
        <f t="shared" si="17"/>
        <v>43611</v>
      </c>
      <c r="L151" s="16">
        <f t="shared" si="14"/>
        <v>1</v>
      </c>
      <c r="M151" s="22" t="str">
        <f t="shared" si="15"/>
        <v/>
      </c>
    </row>
    <row r="152" spans="1:13">
      <c r="A152" s="6"/>
      <c r="H152" s="19">
        <f t="shared" si="16"/>
        <v>43616</v>
      </c>
      <c r="I152" s="19" t="str">
        <f t="shared" si="13"/>
        <v>金</v>
      </c>
      <c r="J152" s="20">
        <v>22</v>
      </c>
      <c r="K152" s="21">
        <f t="shared" si="17"/>
        <v>43611</v>
      </c>
      <c r="L152" s="16">
        <f t="shared" si="14"/>
        <v>1</v>
      </c>
      <c r="M152" s="22" t="str">
        <f t="shared" si="15"/>
        <v/>
      </c>
    </row>
    <row r="153" spans="1:13">
      <c r="A153" s="6"/>
      <c r="H153" s="19">
        <f t="shared" si="16"/>
        <v>43617</v>
      </c>
      <c r="I153" s="19" t="str">
        <f t="shared" si="13"/>
        <v>土</v>
      </c>
      <c r="J153" s="20">
        <v>22</v>
      </c>
      <c r="K153" s="21">
        <f t="shared" si="17"/>
        <v>43611</v>
      </c>
      <c r="L153" s="16">
        <f t="shared" si="14"/>
        <v>0</v>
      </c>
      <c r="M153" s="22" t="str">
        <f t="shared" si="15"/>
        <v/>
      </c>
    </row>
    <row r="154" spans="1:13">
      <c r="A154" s="6"/>
      <c r="H154" s="19">
        <f t="shared" si="16"/>
        <v>43618</v>
      </c>
      <c r="I154" s="19" t="str">
        <f t="shared" si="13"/>
        <v>日</v>
      </c>
      <c r="J154" s="20">
        <v>23</v>
      </c>
      <c r="K154" s="21">
        <f t="shared" si="17"/>
        <v>43618</v>
      </c>
      <c r="L154" s="16">
        <f t="shared" si="14"/>
        <v>0</v>
      </c>
      <c r="M154" s="22" t="str">
        <f t="shared" si="15"/>
        <v/>
      </c>
    </row>
    <row r="155" spans="1:13">
      <c r="A155" s="6"/>
      <c r="H155" s="19">
        <f t="shared" si="16"/>
        <v>43619</v>
      </c>
      <c r="I155" s="19" t="str">
        <f t="shared" si="13"/>
        <v>月</v>
      </c>
      <c r="J155" s="20">
        <v>23</v>
      </c>
      <c r="K155" s="21">
        <f t="shared" si="17"/>
        <v>43618</v>
      </c>
      <c r="L155" s="16">
        <f t="shared" si="14"/>
        <v>1</v>
      </c>
      <c r="M155" s="22" t="str">
        <f t="shared" si="15"/>
        <v/>
      </c>
    </row>
    <row r="156" spans="1:13">
      <c r="A156" s="6"/>
      <c r="H156" s="19">
        <f t="shared" si="16"/>
        <v>43620</v>
      </c>
      <c r="I156" s="19" t="str">
        <f t="shared" si="13"/>
        <v>火</v>
      </c>
      <c r="J156" s="20">
        <v>23</v>
      </c>
      <c r="K156" s="21">
        <f t="shared" si="17"/>
        <v>43618</v>
      </c>
      <c r="L156" s="16">
        <f t="shared" si="14"/>
        <v>1</v>
      </c>
      <c r="M156" s="22" t="str">
        <f t="shared" si="15"/>
        <v/>
      </c>
    </row>
    <row r="157" spans="1:13">
      <c r="A157" s="6"/>
      <c r="H157" s="19">
        <f t="shared" si="16"/>
        <v>43621</v>
      </c>
      <c r="I157" s="19" t="str">
        <f t="shared" si="13"/>
        <v>水</v>
      </c>
      <c r="J157" s="20">
        <v>23</v>
      </c>
      <c r="K157" s="21">
        <f t="shared" si="17"/>
        <v>43618</v>
      </c>
      <c r="L157" s="16">
        <f t="shared" si="14"/>
        <v>1</v>
      </c>
      <c r="M157" s="22" t="str">
        <f t="shared" si="15"/>
        <v/>
      </c>
    </row>
    <row r="158" spans="1:13">
      <c r="A158" s="6"/>
      <c r="H158" s="19">
        <f t="shared" si="16"/>
        <v>43622</v>
      </c>
      <c r="I158" s="19" t="str">
        <f t="shared" si="13"/>
        <v>木</v>
      </c>
      <c r="J158" s="20">
        <v>23</v>
      </c>
      <c r="K158" s="21">
        <f t="shared" si="17"/>
        <v>43618</v>
      </c>
      <c r="L158" s="16">
        <f t="shared" si="14"/>
        <v>1</v>
      </c>
      <c r="M158" s="22" t="str">
        <f t="shared" si="15"/>
        <v/>
      </c>
    </row>
    <row r="159" spans="1:13">
      <c r="A159" s="6"/>
      <c r="H159" s="19">
        <f t="shared" si="16"/>
        <v>43623</v>
      </c>
      <c r="I159" s="19" t="str">
        <f t="shared" si="13"/>
        <v>金</v>
      </c>
      <c r="J159" s="20">
        <v>23</v>
      </c>
      <c r="K159" s="21">
        <f t="shared" si="17"/>
        <v>43618</v>
      </c>
      <c r="L159" s="16">
        <f t="shared" si="14"/>
        <v>1</v>
      </c>
      <c r="M159" s="22" t="str">
        <f t="shared" si="15"/>
        <v/>
      </c>
    </row>
    <row r="160" spans="1:13">
      <c r="A160" s="6"/>
      <c r="H160" s="19">
        <f t="shared" si="16"/>
        <v>43624</v>
      </c>
      <c r="I160" s="19" t="str">
        <f t="shared" si="13"/>
        <v>土</v>
      </c>
      <c r="J160" s="20">
        <v>23</v>
      </c>
      <c r="K160" s="21">
        <f t="shared" si="17"/>
        <v>43618</v>
      </c>
      <c r="L160" s="16">
        <f t="shared" si="14"/>
        <v>0</v>
      </c>
      <c r="M160" s="22" t="str">
        <f t="shared" si="15"/>
        <v/>
      </c>
    </row>
    <row r="161" spans="1:13">
      <c r="A161" s="6"/>
      <c r="H161" s="19">
        <f t="shared" si="16"/>
        <v>43625</v>
      </c>
      <c r="I161" s="19" t="str">
        <f t="shared" si="13"/>
        <v>日</v>
      </c>
      <c r="J161" s="20">
        <v>24</v>
      </c>
      <c r="K161" s="21">
        <f t="shared" si="17"/>
        <v>43625</v>
      </c>
      <c r="L161" s="16">
        <f t="shared" si="14"/>
        <v>0</v>
      </c>
      <c r="M161" s="22" t="str">
        <f t="shared" si="15"/>
        <v/>
      </c>
    </row>
    <row r="162" spans="1:13">
      <c r="A162" s="6"/>
      <c r="H162" s="19">
        <f t="shared" si="16"/>
        <v>43626</v>
      </c>
      <c r="I162" s="19" t="str">
        <f t="shared" si="13"/>
        <v>月</v>
      </c>
      <c r="J162" s="20">
        <v>24</v>
      </c>
      <c r="K162" s="21">
        <f t="shared" si="17"/>
        <v>43625</v>
      </c>
      <c r="L162" s="16">
        <f t="shared" si="14"/>
        <v>1</v>
      </c>
      <c r="M162" s="22" t="str">
        <f t="shared" si="15"/>
        <v/>
      </c>
    </row>
    <row r="163" spans="1:13">
      <c r="A163" s="6"/>
      <c r="H163" s="19">
        <f t="shared" si="16"/>
        <v>43627</v>
      </c>
      <c r="I163" s="19" t="str">
        <f t="shared" si="13"/>
        <v>火</v>
      </c>
      <c r="J163" s="20">
        <v>24</v>
      </c>
      <c r="K163" s="21">
        <f t="shared" si="17"/>
        <v>43625</v>
      </c>
      <c r="L163" s="16">
        <f t="shared" si="14"/>
        <v>1</v>
      </c>
      <c r="M163" s="22" t="str">
        <f t="shared" si="15"/>
        <v/>
      </c>
    </row>
    <row r="164" spans="1:13">
      <c r="A164" s="6"/>
      <c r="H164" s="19">
        <f t="shared" si="16"/>
        <v>43628</v>
      </c>
      <c r="I164" s="19" t="str">
        <f t="shared" si="13"/>
        <v>水</v>
      </c>
      <c r="J164" s="20">
        <v>24</v>
      </c>
      <c r="K164" s="21">
        <f t="shared" si="17"/>
        <v>43625</v>
      </c>
      <c r="L164" s="16">
        <f t="shared" si="14"/>
        <v>1</v>
      </c>
      <c r="M164" s="22" t="str">
        <f t="shared" si="15"/>
        <v/>
      </c>
    </row>
    <row r="165" spans="1:13">
      <c r="A165" s="6"/>
      <c r="H165" s="19">
        <f t="shared" si="16"/>
        <v>43629</v>
      </c>
      <c r="I165" s="19" t="str">
        <f t="shared" si="13"/>
        <v>木</v>
      </c>
      <c r="J165" s="20">
        <v>24</v>
      </c>
      <c r="K165" s="21">
        <f t="shared" si="17"/>
        <v>43625</v>
      </c>
      <c r="L165" s="16">
        <f t="shared" si="14"/>
        <v>1</v>
      </c>
      <c r="M165" s="22" t="str">
        <f t="shared" si="15"/>
        <v/>
      </c>
    </row>
    <row r="166" spans="1:13">
      <c r="A166" s="6"/>
      <c r="H166" s="19">
        <f t="shared" si="16"/>
        <v>43630</v>
      </c>
      <c r="I166" s="19" t="str">
        <f t="shared" si="13"/>
        <v>金</v>
      </c>
      <c r="J166" s="20">
        <v>24</v>
      </c>
      <c r="K166" s="21">
        <f t="shared" si="17"/>
        <v>43625</v>
      </c>
      <c r="L166" s="16">
        <f t="shared" si="14"/>
        <v>1</v>
      </c>
      <c r="M166" s="22" t="str">
        <f t="shared" si="15"/>
        <v/>
      </c>
    </row>
    <row r="167" spans="1:13">
      <c r="A167" s="6"/>
      <c r="H167" s="19">
        <f t="shared" si="16"/>
        <v>43631</v>
      </c>
      <c r="I167" s="19" t="str">
        <f t="shared" si="13"/>
        <v>土</v>
      </c>
      <c r="J167" s="20">
        <v>24</v>
      </c>
      <c r="K167" s="21">
        <f t="shared" si="17"/>
        <v>43625</v>
      </c>
      <c r="L167" s="16">
        <f t="shared" si="14"/>
        <v>0</v>
      </c>
      <c r="M167" s="22" t="str">
        <f t="shared" si="15"/>
        <v/>
      </c>
    </row>
    <row r="168" spans="1:13">
      <c r="A168" s="6"/>
      <c r="H168" s="19">
        <f t="shared" si="16"/>
        <v>43632</v>
      </c>
      <c r="I168" s="19" t="str">
        <f t="shared" si="13"/>
        <v>日</v>
      </c>
      <c r="J168" s="20">
        <v>25</v>
      </c>
      <c r="K168" s="21">
        <f t="shared" si="17"/>
        <v>43632</v>
      </c>
      <c r="L168" s="16">
        <f t="shared" si="14"/>
        <v>0</v>
      </c>
      <c r="M168" s="22" t="str">
        <f t="shared" si="15"/>
        <v/>
      </c>
    </row>
    <row r="169" spans="1:13">
      <c r="A169" s="6"/>
      <c r="H169" s="19">
        <f t="shared" si="16"/>
        <v>43633</v>
      </c>
      <c r="I169" s="19" t="str">
        <f t="shared" si="13"/>
        <v>月</v>
      </c>
      <c r="J169" s="20">
        <v>25</v>
      </c>
      <c r="K169" s="21">
        <f t="shared" si="17"/>
        <v>43632</v>
      </c>
      <c r="L169" s="16">
        <f t="shared" si="14"/>
        <v>1</v>
      </c>
      <c r="M169" s="22" t="str">
        <f t="shared" si="15"/>
        <v/>
      </c>
    </row>
    <row r="170" spans="1:13">
      <c r="A170" s="6"/>
      <c r="H170" s="19">
        <f t="shared" si="16"/>
        <v>43634</v>
      </c>
      <c r="I170" s="19" t="str">
        <f t="shared" si="13"/>
        <v>火</v>
      </c>
      <c r="J170" s="20">
        <v>25</v>
      </c>
      <c r="K170" s="21">
        <f t="shared" si="17"/>
        <v>43632</v>
      </c>
      <c r="L170" s="16">
        <f t="shared" si="14"/>
        <v>1</v>
      </c>
      <c r="M170" s="22" t="str">
        <f t="shared" si="15"/>
        <v/>
      </c>
    </row>
    <row r="171" spans="1:13">
      <c r="A171" s="6"/>
      <c r="H171" s="19">
        <f t="shared" si="16"/>
        <v>43635</v>
      </c>
      <c r="I171" s="19" t="str">
        <f t="shared" si="13"/>
        <v>水</v>
      </c>
      <c r="J171" s="20">
        <v>25</v>
      </c>
      <c r="K171" s="21">
        <f t="shared" si="17"/>
        <v>43632</v>
      </c>
      <c r="L171" s="16">
        <f t="shared" si="14"/>
        <v>1</v>
      </c>
      <c r="M171" s="22" t="str">
        <f t="shared" si="15"/>
        <v/>
      </c>
    </row>
    <row r="172" spans="1:13">
      <c r="A172" s="6"/>
      <c r="H172" s="19">
        <f t="shared" si="16"/>
        <v>43636</v>
      </c>
      <c r="I172" s="19" t="str">
        <f t="shared" si="13"/>
        <v>木</v>
      </c>
      <c r="J172" s="20">
        <v>25</v>
      </c>
      <c r="K172" s="21">
        <f t="shared" si="17"/>
        <v>43632</v>
      </c>
      <c r="L172" s="16">
        <f t="shared" si="14"/>
        <v>1</v>
      </c>
      <c r="M172" s="22" t="str">
        <f t="shared" si="15"/>
        <v/>
      </c>
    </row>
    <row r="173" spans="1:13">
      <c r="A173" s="6"/>
      <c r="H173" s="19">
        <f t="shared" si="16"/>
        <v>43637</v>
      </c>
      <c r="I173" s="19" t="str">
        <f t="shared" si="13"/>
        <v>金</v>
      </c>
      <c r="J173" s="20">
        <v>25</v>
      </c>
      <c r="K173" s="21">
        <f t="shared" si="17"/>
        <v>43632</v>
      </c>
      <c r="L173" s="16">
        <f t="shared" si="14"/>
        <v>1</v>
      </c>
      <c r="M173" s="22" t="str">
        <f t="shared" si="15"/>
        <v/>
      </c>
    </row>
    <row r="174" spans="1:13">
      <c r="A174" s="6"/>
      <c r="H174" s="19">
        <f t="shared" si="16"/>
        <v>43638</v>
      </c>
      <c r="I174" s="19" t="str">
        <f t="shared" si="13"/>
        <v>土</v>
      </c>
      <c r="J174" s="20">
        <v>25</v>
      </c>
      <c r="K174" s="21">
        <f t="shared" si="17"/>
        <v>43632</v>
      </c>
      <c r="L174" s="16">
        <f t="shared" si="14"/>
        <v>0</v>
      </c>
      <c r="M174" s="22" t="str">
        <f t="shared" si="15"/>
        <v/>
      </c>
    </row>
    <row r="175" spans="1:13">
      <c r="A175" s="6"/>
      <c r="H175" s="19">
        <f t="shared" si="16"/>
        <v>43639</v>
      </c>
      <c r="I175" s="19" t="str">
        <f t="shared" si="13"/>
        <v>日</v>
      </c>
      <c r="J175" s="20">
        <v>26</v>
      </c>
      <c r="K175" s="21">
        <f t="shared" si="17"/>
        <v>43639</v>
      </c>
      <c r="L175" s="16">
        <f t="shared" si="14"/>
        <v>0</v>
      </c>
      <c r="M175" s="22" t="str">
        <f t="shared" si="15"/>
        <v/>
      </c>
    </row>
    <row r="176" spans="1:13">
      <c r="A176" s="6"/>
      <c r="H176" s="19">
        <f t="shared" si="16"/>
        <v>43640</v>
      </c>
      <c r="I176" s="19" t="str">
        <f t="shared" si="13"/>
        <v>月</v>
      </c>
      <c r="J176" s="20">
        <v>26</v>
      </c>
      <c r="K176" s="21">
        <f t="shared" si="17"/>
        <v>43639</v>
      </c>
      <c r="L176" s="16">
        <f t="shared" si="14"/>
        <v>1</v>
      </c>
      <c r="M176" s="22" t="str">
        <f t="shared" si="15"/>
        <v/>
      </c>
    </row>
    <row r="177" spans="1:13">
      <c r="A177" s="6"/>
      <c r="H177" s="19">
        <f t="shared" si="16"/>
        <v>43641</v>
      </c>
      <c r="I177" s="19" t="str">
        <f t="shared" si="13"/>
        <v>火</v>
      </c>
      <c r="J177" s="20">
        <v>26</v>
      </c>
      <c r="K177" s="21">
        <f t="shared" si="17"/>
        <v>43639</v>
      </c>
      <c r="L177" s="16">
        <f t="shared" si="14"/>
        <v>1</v>
      </c>
      <c r="M177" s="22" t="str">
        <f t="shared" si="15"/>
        <v/>
      </c>
    </row>
    <row r="178" spans="1:13">
      <c r="A178" s="6"/>
      <c r="H178" s="19">
        <f t="shared" si="16"/>
        <v>43642</v>
      </c>
      <c r="I178" s="19" t="str">
        <f t="shared" si="13"/>
        <v>水</v>
      </c>
      <c r="J178" s="20">
        <v>26</v>
      </c>
      <c r="K178" s="21">
        <f t="shared" si="17"/>
        <v>43639</v>
      </c>
      <c r="L178" s="16">
        <f t="shared" si="14"/>
        <v>1</v>
      </c>
      <c r="M178" s="22" t="str">
        <f t="shared" si="15"/>
        <v/>
      </c>
    </row>
    <row r="179" spans="1:13">
      <c r="A179" s="6"/>
      <c r="H179" s="19">
        <f t="shared" si="16"/>
        <v>43643</v>
      </c>
      <c r="I179" s="19" t="str">
        <f t="shared" si="13"/>
        <v>木</v>
      </c>
      <c r="J179" s="20">
        <v>26</v>
      </c>
      <c r="K179" s="21">
        <f t="shared" si="17"/>
        <v>43639</v>
      </c>
      <c r="L179" s="16">
        <f t="shared" si="14"/>
        <v>1</v>
      </c>
      <c r="M179" s="22" t="str">
        <f t="shared" si="15"/>
        <v/>
      </c>
    </row>
    <row r="180" spans="1:13">
      <c r="A180" s="6"/>
      <c r="H180" s="19">
        <f t="shared" si="16"/>
        <v>43644</v>
      </c>
      <c r="I180" s="19" t="str">
        <f t="shared" si="13"/>
        <v>金</v>
      </c>
      <c r="J180" s="20">
        <v>26</v>
      </c>
      <c r="K180" s="21">
        <f t="shared" si="17"/>
        <v>43639</v>
      </c>
      <c r="L180" s="16">
        <f t="shared" si="14"/>
        <v>1</v>
      </c>
      <c r="M180" s="22" t="str">
        <f t="shared" si="15"/>
        <v/>
      </c>
    </row>
    <row r="181" spans="1:13">
      <c r="A181" s="6"/>
      <c r="H181" s="19">
        <f t="shared" si="16"/>
        <v>43645</v>
      </c>
      <c r="I181" s="19" t="str">
        <f t="shared" si="13"/>
        <v>土</v>
      </c>
      <c r="J181" s="20">
        <v>26</v>
      </c>
      <c r="K181" s="21">
        <f t="shared" si="17"/>
        <v>43639</v>
      </c>
      <c r="L181" s="16">
        <f t="shared" si="14"/>
        <v>0</v>
      </c>
      <c r="M181" s="22" t="str">
        <f t="shared" si="15"/>
        <v/>
      </c>
    </row>
    <row r="182" spans="1:13">
      <c r="A182" s="6"/>
      <c r="H182" s="19">
        <f t="shared" si="16"/>
        <v>43646</v>
      </c>
      <c r="I182" s="19" t="str">
        <f t="shared" si="13"/>
        <v>日</v>
      </c>
      <c r="J182" s="20">
        <v>27</v>
      </c>
      <c r="K182" s="21">
        <f t="shared" si="17"/>
        <v>43646</v>
      </c>
      <c r="L182" s="16">
        <f t="shared" si="14"/>
        <v>0</v>
      </c>
      <c r="M182" s="22" t="str">
        <f t="shared" si="15"/>
        <v/>
      </c>
    </row>
    <row r="183" spans="1:13">
      <c r="A183" s="6"/>
      <c r="H183" s="19">
        <f t="shared" si="16"/>
        <v>43647</v>
      </c>
      <c r="I183" s="19" t="str">
        <f t="shared" si="13"/>
        <v>月</v>
      </c>
      <c r="J183" s="20">
        <v>27</v>
      </c>
      <c r="K183" s="21">
        <f t="shared" si="17"/>
        <v>43646</v>
      </c>
      <c r="L183" s="16">
        <f t="shared" si="14"/>
        <v>1</v>
      </c>
      <c r="M183" s="22" t="str">
        <f t="shared" si="15"/>
        <v/>
      </c>
    </row>
    <row r="184" spans="1:13">
      <c r="A184" s="6"/>
      <c r="H184" s="19">
        <f t="shared" si="16"/>
        <v>43648</v>
      </c>
      <c r="I184" s="19" t="str">
        <f t="shared" si="13"/>
        <v>火</v>
      </c>
      <c r="J184" s="20">
        <v>27</v>
      </c>
      <c r="K184" s="21">
        <f t="shared" si="17"/>
        <v>43646</v>
      </c>
      <c r="L184" s="16">
        <f t="shared" si="14"/>
        <v>1</v>
      </c>
      <c r="M184" s="22" t="str">
        <f t="shared" si="15"/>
        <v/>
      </c>
    </row>
    <row r="185" spans="1:13">
      <c r="A185" s="6"/>
      <c r="H185" s="19">
        <f t="shared" si="16"/>
        <v>43649</v>
      </c>
      <c r="I185" s="19" t="str">
        <f t="shared" si="13"/>
        <v>水</v>
      </c>
      <c r="J185" s="20">
        <v>27</v>
      </c>
      <c r="K185" s="21">
        <f t="shared" si="17"/>
        <v>43646</v>
      </c>
      <c r="L185" s="16">
        <f t="shared" si="14"/>
        <v>1</v>
      </c>
      <c r="M185" s="22" t="str">
        <f t="shared" si="15"/>
        <v/>
      </c>
    </row>
    <row r="186" spans="1:13">
      <c r="A186" s="6"/>
      <c r="H186" s="19">
        <f t="shared" si="16"/>
        <v>43650</v>
      </c>
      <c r="I186" s="19" t="str">
        <f t="shared" si="13"/>
        <v>木</v>
      </c>
      <c r="J186" s="20">
        <v>27</v>
      </c>
      <c r="K186" s="21">
        <f t="shared" si="17"/>
        <v>43646</v>
      </c>
      <c r="L186" s="16">
        <f t="shared" si="14"/>
        <v>1</v>
      </c>
      <c r="M186" s="22" t="str">
        <f t="shared" si="15"/>
        <v/>
      </c>
    </row>
    <row r="187" spans="1:13">
      <c r="A187" s="6"/>
      <c r="H187" s="19">
        <f t="shared" si="16"/>
        <v>43651</v>
      </c>
      <c r="I187" s="19" t="str">
        <f t="shared" si="13"/>
        <v>金</v>
      </c>
      <c r="J187" s="20">
        <v>27</v>
      </c>
      <c r="K187" s="21">
        <f t="shared" si="17"/>
        <v>43646</v>
      </c>
      <c r="L187" s="16">
        <f t="shared" si="14"/>
        <v>1</v>
      </c>
      <c r="M187" s="22" t="str">
        <f t="shared" si="15"/>
        <v/>
      </c>
    </row>
    <row r="188" spans="1:13">
      <c r="A188" s="6"/>
      <c r="H188" s="19">
        <f t="shared" si="16"/>
        <v>43652</v>
      </c>
      <c r="I188" s="19" t="str">
        <f t="shared" si="13"/>
        <v>土</v>
      </c>
      <c r="J188" s="20">
        <v>27</v>
      </c>
      <c r="K188" s="21">
        <f t="shared" si="17"/>
        <v>43646</v>
      </c>
      <c r="L188" s="16">
        <f t="shared" si="14"/>
        <v>0</v>
      </c>
      <c r="M188" s="22" t="str">
        <f t="shared" si="15"/>
        <v/>
      </c>
    </row>
    <row r="189" spans="1:13">
      <c r="A189" s="6"/>
      <c r="H189" s="19">
        <f t="shared" si="16"/>
        <v>43653</v>
      </c>
      <c r="I189" s="19" t="str">
        <f t="shared" si="13"/>
        <v>日</v>
      </c>
      <c r="J189" s="20">
        <v>28</v>
      </c>
      <c r="K189" s="21">
        <f t="shared" si="17"/>
        <v>43653</v>
      </c>
      <c r="L189" s="16">
        <f t="shared" si="14"/>
        <v>0</v>
      </c>
      <c r="M189" s="22" t="str">
        <f t="shared" si="15"/>
        <v/>
      </c>
    </row>
    <row r="190" spans="1:13">
      <c r="A190" s="6"/>
      <c r="H190" s="19">
        <f t="shared" si="16"/>
        <v>43654</v>
      </c>
      <c r="I190" s="19" t="str">
        <f t="shared" si="13"/>
        <v>月</v>
      </c>
      <c r="J190" s="20">
        <v>28</v>
      </c>
      <c r="K190" s="21">
        <f t="shared" si="17"/>
        <v>43653</v>
      </c>
      <c r="L190" s="16">
        <f t="shared" si="14"/>
        <v>1</v>
      </c>
      <c r="M190" s="22" t="str">
        <f t="shared" si="15"/>
        <v/>
      </c>
    </row>
    <row r="191" spans="1:13">
      <c r="A191" s="6"/>
      <c r="H191" s="19">
        <f t="shared" si="16"/>
        <v>43655</v>
      </c>
      <c r="I191" s="19" t="str">
        <f t="shared" si="13"/>
        <v>火</v>
      </c>
      <c r="J191" s="20">
        <v>28</v>
      </c>
      <c r="K191" s="21">
        <f t="shared" si="17"/>
        <v>43653</v>
      </c>
      <c r="L191" s="16">
        <f t="shared" si="14"/>
        <v>1</v>
      </c>
      <c r="M191" s="22" t="str">
        <f t="shared" si="15"/>
        <v/>
      </c>
    </row>
    <row r="192" spans="1:13">
      <c r="A192" s="6"/>
      <c r="H192" s="19">
        <f t="shared" si="16"/>
        <v>43656</v>
      </c>
      <c r="I192" s="19" t="str">
        <f t="shared" si="13"/>
        <v>水</v>
      </c>
      <c r="J192" s="20">
        <v>28</v>
      </c>
      <c r="K192" s="21">
        <f t="shared" si="17"/>
        <v>43653</v>
      </c>
      <c r="L192" s="16">
        <f t="shared" si="14"/>
        <v>1</v>
      </c>
      <c r="M192" s="22" t="str">
        <f t="shared" si="15"/>
        <v/>
      </c>
    </row>
    <row r="193" spans="1:13">
      <c r="A193" s="6"/>
      <c r="H193" s="19">
        <f t="shared" si="16"/>
        <v>43657</v>
      </c>
      <c r="I193" s="19" t="str">
        <f t="shared" si="13"/>
        <v>木</v>
      </c>
      <c r="J193" s="20">
        <v>28</v>
      </c>
      <c r="K193" s="21">
        <f t="shared" si="17"/>
        <v>43653</v>
      </c>
      <c r="L193" s="16">
        <f t="shared" si="14"/>
        <v>1</v>
      </c>
      <c r="M193" s="22" t="str">
        <f t="shared" si="15"/>
        <v/>
      </c>
    </row>
    <row r="194" spans="1:13">
      <c r="A194" s="6"/>
      <c r="H194" s="19">
        <f t="shared" si="16"/>
        <v>43658</v>
      </c>
      <c r="I194" s="19" t="str">
        <f t="shared" ref="I194:I257" si="18">TEXT(H194,"aaa")</f>
        <v>金</v>
      </c>
      <c r="J194" s="20">
        <v>28</v>
      </c>
      <c r="K194" s="21">
        <f t="shared" si="17"/>
        <v>43653</v>
      </c>
      <c r="L194" s="16">
        <f t="shared" ref="L194:L257" si="19">IF(AND(AND($I194&lt;&gt;"土", $I194&lt;&gt;"日"), COUNTIF($A$2:$A$188,$H194)=0),1,0)</f>
        <v>1</v>
      </c>
      <c r="M194" s="22" t="str">
        <f t="shared" ref="M194:M257" si="20">IF(ISERROR(VLOOKUP(H194,$A$2:$B$362, 2, FALSE)), "", VLOOKUP(H194,$A$2:$B$362, 2, FALSE))</f>
        <v/>
      </c>
    </row>
    <row r="195" spans="1:13">
      <c r="A195" s="6"/>
      <c r="H195" s="19">
        <f t="shared" ref="H195:H258" si="21">H194+1</f>
        <v>43659</v>
      </c>
      <c r="I195" s="19" t="str">
        <f t="shared" si="18"/>
        <v>土</v>
      </c>
      <c r="J195" s="20">
        <v>28</v>
      </c>
      <c r="K195" s="21">
        <f t="shared" si="17"/>
        <v>43653</v>
      </c>
      <c r="L195" s="16">
        <f t="shared" si="19"/>
        <v>0</v>
      </c>
      <c r="M195" s="22" t="str">
        <f t="shared" si="20"/>
        <v/>
      </c>
    </row>
    <row r="196" spans="1:13">
      <c r="A196" s="6"/>
      <c r="H196" s="19">
        <f t="shared" si="21"/>
        <v>43660</v>
      </c>
      <c r="I196" s="19" t="str">
        <f t="shared" si="18"/>
        <v>日</v>
      </c>
      <c r="J196" s="20">
        <v>29</v>
      </c>
      <c r="K196" s="21">
        <f t="shared" ref="K196:K259" si="22">IF(I196="日",H196,K195)</f>
        <v>43660</v>
      </c>
      <c r="L196" s="16">
        <f t="shared" si="19"/>
        <v>0</v>
      </c>
      <c r="M196" s="22" t="str">
        <f t="shared" si="20"/>
        <v/>
      </c>
    </row>
    <row r="197" spans="1:13">
      <c r="A197" s="6"/>
      <c r="H197" s="19">
        <f t="shared" si="21"/>
        <v>43661</v>
      </c>
      <c r="I197" s="19" t="str">
        <f t="shared" si="18"/>
        <v>月</v>
      </c>
      <c r="J197" s="20">
        <v>29</v>
      </c>
      <c r="K197" s="21">
        <f t="shared" si="22"/>
        <v>43660</v>
      </c>
      <c r="L197" s="16">
        <f t="shared" si="19"/>
        <v>0</v>
      </c>
      <c r="M197" s="22" t="str">
        <f t="shared" si="20"/>
        <v>海の日</v>
      </c>
    </row>
    <row r="198" spans="1:13">
      <c r="A198" s="6"/>
      <c r="H198" s="19">
        <f t="shared" si="21"/>
        <v>43662</v>
      </c>
      <c r="I198" s="19" t="str">
        <f t="shared" si="18"/>
        <v>火</v>
      </c>
      <c r="J198" s="20">
        <v>29</v>
      </c>
      <c r="K198" s="21">
        <f t="shared" si="22"/>
        <v>43660</v>
      </c>
      <c r="L198" s="16">
        <f t="shared" si="19"/>
        <v>1</v>
      </c>
      <c r="M198" s="22" t="str">
        <f t="shared" si="20"/>
        <v/>
      </c>
    </row>
    <row r="199" spans="1:13">
      <c r="A199" s="6"/>
      <c r="H199" s="19">
        <f t="shared" si="21"/>
        <v>43663</v>
      </c>
      <c r="I199" s="19" t="str">
        <f t="shared" si="18"/>
        <v>水</v>
      </c>
      <c r="J199" s="20">
        <v>29</v>
      </c>
      <c r="K199" s="21">
        <f t="shared" si="22"/>
        <v>43660</v>
      </c>
      <c r="L199" s="16">
        <f t="shared" si="19"/>
        <v>1</v>
      </c>
      <c r="M199" s="22" t="str">
        <f t="shared" si="20"/>
        <v/>
      </c>
    </row>
    <row r="200" spans="1:13">
      <c r="A200" s="6"/>
      <c r="H200" s="19">
        <f t="shared" si="21"/>
        <v>43664</v>
      </c>
      <c r="I200" s="19" t="str">
        <f t="shared" si="18"/>
        <v>木</v>
      </c>
      <c r="J200" s="20">
        <v>29</v>
      </c>
      <c r="K200" s="21">
        <f t="shared" si="22"/>
        <v>43660</v>
      </c>
      <c r="L200" s="16">
        <f t="shared" si="19"/>
        <v>1</v>
      </c>
      <c r="M200" s="22" t="str">
        <f t="shared" si="20"/>
        <v/>
      </c>
    </row>
    <row r="201" spans="1:13">
      <c r="A201" s="6"/>
      <c r="H201" s="19">
        <f t="shared" si="21"/>
        <v>43665</v>
      </c>
      <c r="I201" s="19" t="str">
        <f t="shared" si="18"/>
        <v>金</v>
      </c>
      <c r="J201" s="20">
        <v>29</v>
      </c>
      <c r="K201" s="21">
        <f t="shared" si="22"/>
        <v>43660</v>
      </c>
      <c r="L201" s="16">
        <f t="shared" si="19"/>
        <v>1</v>
      </c>
      <c r="M201" s="22" t="str">
        <f t="shared" si="20"/>
        <v/>
      </c>
    </row>
    <row r="202" spans="1:13">
      <c r="A202" s="6"/>
      <c r="H202" s="19">
        <f t="shared" si="21"/>
        <v>43666</v>
      </c>
      <c r="I202" s="19" t="str">
        <f t="shared" si="18"/>
        <v>土</v>
      </c>
      <c r="J202" s="20">
        <v>29</v>
      </c>
      <c r="K202" s="21">
        <f t="shared" si="22"/>
        <v>43660</v>
      </c>
      <c r="L202" s="16">
        <f t="shared" si="19"/>
        <v>0</v>
      </c>
      <c r="M202" s="22" t="str">
        <f t="shared" si="20"/>
        <v/>
      </c>
    </row>
    <row r="203" spans="1:13">
      <c r="A203" s="6"/>
      <c r="H203" s="19">
        <f t="shared" si="21"/>
        <v>43667</v>
      </c>
      <c r="I203" s="19" t="str">
        <f t="shared" si="18"/>
        <v>日</v>
      </c>
      <c r="J203" s="20">
        <v>30</v>
      </c>
      <c r="K203" s="21">
        <f t="shared" si="22"/>
        <v>43667</v>
      </c>
      <c r="L203" s="16">
        <f t="shared" si="19"/>
        <v>0</v>
      </c>
      <c r="M203" s="22" t="str">
        <f t="shared" si="20"/>
        <v/>
      </c>
    </row>
    <row r="204" spans="1:13">
      <c r="A204" s="6"/>
      <c r="H204" s="19">
        <f t="shared" si="21"/>
        <v>43668</v>
      </c>
      <c r="I204" s="19" t="str">
        <f t="shared" si="18"/>
        <v>月</v>
      </c>
      <c r="J204" s="20">
        <v>30</v>
      </c>
      <c r="K204" s="21">
        <f t="shared" si="22"/>
        <v>43667</v>
      </c>
      <c r="L204" s="16">
        <f t="shared" si="19"/>
        <v>1</v>
      </c>
      <c r="M204" s="22" t="str">
        <f t="shared" si="20"/>
        <v/>
      </c>
    </row>
    <row r="205" spans="1:13">
      <c r="A205" s="6"/>
      <c r="H205" s="19">
        <f t="shared" si="21"/>
        <v>43669</v>
      </c>
      <c r="I205" s="19" t="str">
        <f t="shared" si="18"/>
        <v>火</v>
      </c>
      <c r="J205" s="20">
        <v>30</v>
      </c>
      <c r="K205" s="21">
        <f t="shared" si="22"/>
        <v>43667</v>
      </c>
      <c r="L205" s="16">
        <f t="shared" si="19"/>
        <v>1</v>
      </c>
      <c r="M205" s="22" t="str">
        <f t="shared" si="20"/>
        <v/>
      </c>
    </row>
    <row r="206" spans="1:13">
      <c r="A206" s="6"/>
      <c r="H206" s="19">
        <f t="shared" si="21"/>
        <v>43670</v>
      </c>
      <c r="I206" s="19" t="str">
        <f t="shared" si="18"/>
        <v>水</v>
      </c>
      <c r="J206" s="20">
        <v>30</v>
      </c>
      <c r="K206" s="21">
        <f t="shared" si="22"/>
        <v>43667</v>
      </c>
      <c r="L206" s="16">
        <f t="shared" si="19"/>
        <v>1</v>
      </c>
      <c r="M206" s="22" t="str">
        <f t="shared" si="20"/>
        <v/>
      </c>
    </row>
    <row r="207" spans="1:13">
      <c r="A207" s="6"/>
      <c r="H207" s="19">
        <f t="shared" si="21"/>
        <v>43671</v>
      </c>
      <c r="I207" s="19" t="str">
        <f t="shared" si="18"/>
        <v>木</v>
      </c>
      <c r="J207" s="20">
        <v>30</v>
      </c>
      <c r="K207" s="21">
        <f t="shared" si="22"/>
        <v>43667</v>
      </c>
      <c r="L207" s="16">
        <f t="shared" si="19"/>
        <v>1</v>
      </c>
      <c r="M207" s="22" t="str">
        <f t="shared" si="20"/>
        <v/>
      </c>
    </row>
    <row r="208" spans="1:13">
      <c r="A208" s="6"/>
      <c r="H208" s="19">
        <f t="shared" si="21"/>
        <v>43672</v>
      </c>
      <c r="I208" s="19" t="str">
        <f t="shared" si="18"/>
        <v>金</v>
      </c>
      <c r="J208" s="20">
        <v>30</v>
      </c>
      <c r="K208" s="21">
        <f t="shared" si="22"/>
        <v>43667</v>
      </c>
      <c r="L208" s="16">
        <f t="shared" si="19"/>
        <v>1</v>
      </c>
      <c r="M208" s="22" t="str">
        <f t="shared" si="20"/>
        <v/>
      </c>
    </row>
    <row r="209" spans="1:13">
      <c r="A209" s="6"/>
      <c r="H209" s="19">
        <f t="shared" si="21"/>
        <v>43673</v>
      </c>
      <c r="I209" s="19" t="str">
        <f t="shared" si="18"/>
        <v>土</v>
      </c>
      <c r="J209" s="20">
        <v>30</v>
      </c>
      <c r="K209" s="21">
        <f t="shared" si="22"/>
        <v>43667</v>
      </c>
      <c r="L209" s="16">
        <f t="shared" si="19"/>
        <v>0</v>
      </c>
      <c r="M209" s="22" t="str">
        <f t="shared" si="20"/>
        <v/>
      </c>
    </row>
    <row r="210" spans="1:13">
      <c r="A210" s="6"/>
      <c r="H210" s="19">
        <f t="shared" si="21"/>
        <v>43674</v>
      </c>
      <c r="I210" s="19" t="str">
        <f t="shared" si="18"/>
        <v>日</v>
      </c>
      <c r="J210" s="20">
        <v>31</v>
      </c>
      <c r="K210" s="21">
        <f t="shared" si="22"/>
        <v>43674</v>
      </c>
      <c r="L210" s="16">
        <f t="shared" si="19"/>
        <v>0</v>
      </c>
      <c r="M210" s="22" t="str">
        <f t="shared" si="20"/>
        <v/>
      </c>
    </row>
    <row r="211" spans="1:13">
      <c r="A211" s="6"/>
      <c r="H211" s="19">
        <f t="shared" si="21"/>
        <v>43675</v>
      </c>
      <c r="I211" s="19" t="str">
        <f t="shared" si="18"/>
        <v>月</v>
      </c>
      <c r="J211" s="20">
        <v>31</v>
      </c>
      <c r="K211" s="21">
        <f t="shared" si="22"/>
        <v>43674</v>
      </c>
      <c r="L211" s="16">
        <f t="shared" si="19"/>
        <v>1</v>
      </c>
      <c r="M211" s="22" t="str">
        <f t="shared" si="20"/>
        <v/>
      </c>
    </row>
    <row r="212" spans="1:13">
      <c r="A212" s="6"/>
      <c r="H212" s="19">
        <f t="shared" si="21"/>
        <v>43676</v>
      </c>
      <c r="I212" s="19" t="str">
        <f t="shared" si="18"/>
        <v>火</v>
      </c>
      <c r="J212" s="20">
        <v>31</v>
      </c>
      <c r="K212" s="21">
        <f t="shared" si="22"/>
        <v>43674</v>
      </c>
      <c r="L212" s="16">
        <f t="shared" si="19"/>
        <v>1</v>
      </c>
      <c r="M212" s="22" t="str">
        <f t="shared" si="20"/>
        <v/>
      </c>
    </row>
    <row r="213" spans="1:13">
      <c r="A213" s="6"/>
      <c r="H213" s="19">
        <f t="shared" si="21"/>
        <v>43677</v>
      </c>
      <c r="I213" s="19" t="str">
        <f t="shared" si="18"/>
        <v>水</v>
      </c>
      <c r="J213" s="20">
        <v>31</v>
      </c>
      <c r="K213" s="21">
        <f t="shared" si="22"/>
        <v>43674</v>
      </c>
      <c r="L213" s="16">
        <f t="shared" si="19"/>
        <v>1</v>
      </c>
      <c r="M213" s="22" t="str">
        <f t="shared" si="20"/>
        <v/>
      </c>
    </row>
    <row r="214" spans="1:13">
      <c r="A214" s="6"/>
      <c r="H214" s="19">
        <f t="shared" si="21"/>
        <v>43678</v>
      </c>
      <c r="I214" s="19" t="str">
        <f t="shared" si="18"/>
        <v>木</v>
      </c>
      <c r="J214" s="20">
        <v>31</v>
      </c>
      <c r="K214" s="21">
        <f t="shared" si="22"/>
        <v>43674</v>
      </c>
      <c r="L214" s="16">
        <f t="shared" si="19"/>
        <v>1</v>
      </c>
      <c r="M214" s="22" t="str">
        <f t="shared" si="20"/>
        <v/>
      </c>
    </row>
    <row r="215" spans="1:13">
      <c r="A215" s="6"/>
      <c r="H215" s="19">
        <f t="shared" si="21"/>
        <v>43679</v>
      </c>
      <c r="I215" s="19" t="str">
        <f t="shared" si="18"/>
        <v>金</v>
      </c>
      <c r="J215" s="20">
        <v>31</v>
      </c>
      <c r="K215" s="21">
        <f t="shared" si="22"/>
        <v>43674</v>
      </c>
      <c r="L215" s="16">
        <f t="shared" si="19"/>
        <v>1</v>
      </c>
      <c r="M215" s="22" t="str">
        <f t="shared" si="20"/>
        <v/>
      </c>
    </row>
    <row r="216" spans="1:13">
      <c r="A216" s="6"/>
      <c r="H216" s="19">
        <f t="shared" si="21"/>
        <v>43680</v>
      </c>
      <c r="I216" s="19" t="str">
        <f t="shared" si="18"/>
        <v>土</v>
      </c>
      <c r="J216" s="20">
        <v>31</v>
      </c>
      <c r="K216" s="21">
        <f t="shared" si="22"/>
        <v>43674</v>
      </c>
      <c r="L216" s="16">
        <f t="shared" si="19"/>
        <v>0</v>
      </c>
      <c r="M216" s="22" t="str">
        <f t="shared" si="20"/>
        <v/>
      </c>
    </row>
    <row r="217" spans="1:13">
      <c r="A217" s="6"/>
      <c r="H217" s="19">
        <f t="shared" si="21"/>
        <v>43681</v>
      </c>
      <c r="I217" s="19" t="str">
        <f t="shared" si="18"/>
        <v>日</v>
      </c>
      <c r="J217" s="20">
        <v>32</v>
      </c>
      <c r="K217" s="21">
        <f t="shared" si="22"/>
        <v>43681</v>
      </c>
      <c r="L217" s="16">
        <f t="shared" si="19"/>
        <v>0</v>
      </c>
      <c r="M217" s="22" t="str">
        <f t="shared" si="20"/>
        <v/>
      </c>
    </row>
    <row r="218" spans="1:13">
      <c r="A218" s="6"/>
      <c r="H218" s="19">
        <f t="shared" si="21"/>
        <v>43682</v>
      </c>
      <c r="I218" s="19" t="str">
        <f t="shared" si="18"/>
        <v>月</v>
      </c>
      <c r="J218" s="20">
        <v>32</v>
      </c>
      <c r="K218" s="21">
        <f t="shared" si="22"/>
        <v>43681</v>
      </c>
      <c r="L218" s="16">
        <f t="shared" si="19"/>
        <v>1</v>
      </c>
      <c r="M218" s="22" t="str">
        <f t="shared" si="20"/>
        <v/>
      </c>
    </row>
    <row r="219" spans="1:13">
      <c r="A219" s="6"/>
      <c r="H219" s="19">
        <f t="shared" si="21"/>
        <v>43683</v>
      </c>
      <c r="I219" s="19" t="str">
        <f t="shared" si="18"/>
        <v>火</v>
      </c>
      <c r="J219" s="20">
        <v>32</v>
      </c>
      <c r="K219" s="21">
        <f t="shared" si="22"/>
        <v>43681</v>
      </c>
      <c r="L219" s="16">
        <f t="shared" si="19"/>
        <v>1</v>
      </c>
      <c r="M219" s="22" t="str">
        <f t="shared" si="20"/>
        <v/>
      </c>
    </row>
    <row r="220" spans="1:13">
      <c r="A220" s="6"/>
      <c r="H220" s="19">
        <f t="shared" si="21"/>
        <v>43684</v>
      </c>
      <c r="I220" s="19" t="str">
        <f t="shared" si="18"/>
        <v>水</v>
      </c>
      <c r="J220" s="20">
        <v>32</v>
      </c>
      <c r="K220" s="21">
        <f t="shared" si="22"/>
        <v>43681</v>
      </c>
      <c r="L220" s="16">
        <f t="shared" si="19"/>
        <v>1</v>
      </c>
      <c r="M220" s="22" t="str">
        <f t="shared" si="20"/>
        <v/>
      </c>
    </row>
    <row r="221" spans="1:13">
      <c r="A221" s="6"/>
      <c r="H221" s="19">
        <f t="shared" si="21"/>
        <v>43685</v>
      </c>
      <c r="I221" s="19" t="str">
        <f t="shared" si="18"/>
        <v>木</v>
      </c>
      <c r="J221" s="20">
        <v>32</v>
      </c>
      <c r="K221" s="21">
        <f t="shared" si="22"/>
        <v>43681</v>
      </c>
      <c r="L221" s="16">
        <f t="shared" si="19"/>
        <v>1</v>
      </c>
      <c r="M221" s="22" t="str">
        <f t="shared" si="20"/>
        <v/>
      </c>
    </row>
    <row r="222" spans="1:13">
      <c r="A222" s="6"/>
      <c r="H222" s="19">
        <f t="shared" si="21"/>
        <v>43686</v>
      </c>
      <c r="I222" s="19" t="str">
        <f t="shared" si="18"/>
        <v>金</v>
      </c>
      <c r="J222" s="20">
        <v>32</v>
      </c>
      <c r="K222" s="21">
        <f t="shared" si="22"/>
        <v>43681</v>
      </c>
      <c r="L222" s="16">
        <f t="shared" si="19"/>
        <v>1</v>
      </c>
      <c r="M222" s="22" t="str">
        <f t="shared" si="20"/>
        <v/>
      </c>
    </row>
    <row r="223" spans="1:13">
      <c r="A223" s="6"/>
      <c r="H223" s="19">
        <f t="shared" si="21"/>
        <v>43687</v>
      </c>
      <c r="I223" s="19" t="str">
        <f t="shared" si="18"/>
        <v>土</v>
      </c>
      <c r="J223" s="20">
        <v>32</v>
      </c>
      <c r="K223" s="21">
        <f t="shared" si="22"/>
        <v>43681</v>
      </c>
      <c r="L223" s="16">
        <f t="shared" si="19"/>
        <v>0</v>
      </c>
      <c r="M223" s="22" t="str">
        <f t="shared" si="20"/>
        <v/>
      </c>
    </row>
    <row r="224" spans="1:13">
      <c r="A224" s="6"/>
      <c r="H224" s="19">
        <f t="shared" si="21"/>
        <v>43688</v>
      </c>
      <c r="I224" s="19" t="str">
        <f t="shared" si="18"/>
        <v>日</v>
      </c>
      <c r="J224" s="20">
        <v>33</v>
      </c>
      <c r="K224" s="21">
        <f t="shared" si="22"/>
        <v>43688</v>
      </c>
      <c r="L224" s="16">
        <f t="shared" si="19"/>
        <v>0</v>
      </c>
      <c r="M224" s="22" t="str">
        <f t="shared" si="20"/>
        <v>山の日</v>
      </c>
    </row>
    <row r="225" spans="1:13">
      <c r="A225" s="6"/>
      <c r="H225" s="19">
        <f t="shared" si="21"/>
        <v>43689</v>
      </c>
      <c r="I225" s="19" t="str">
        <f t="shared" si="18"/>
        <v>月</v>
      </c>
      <c r="J225" s="20">
        <v>33</v>
      </c>
      <c r="K225" s="21">
        <f t="shared" si="22"/>
        <v>43688</v>
      </c>
      <c r="L225" s="16">
        <f t="shared" si="19"/>
        <v>0</v>
      </c>
      <c r="M225" s="22" t="str">
        <f t="shared" si="20"/>
        <v>休日</v>
      </c>
    </row>
    <row r="226" spans="1:13">
      <c r="A226" s="6"/>
      <c r="H226" s="19">
        <f t="shared" si="21"/>
        <v>43690</v>
      </c>
      <c r="I226" s="19" t="str">
        <f t="shared" si="18"/>
        <v>火</v>
      </c>
      <c r="J226" s="20">
        <v>33</v>
      </c>
      <c r="K226" s="21">
        <f t="shared" si="22"/>
        <v>43688</v>
      </c>
      <c r="L226" s="16">
        <f t="shared" si="19"/>
        <v>1</v>
      </c>
      <c r="M226" s="22" t="str">
        <f t="shared" si="20"/>
        <v/>
      </c>
    </row>
    <row r="227" spans="1:13">
      <c r="A227" s="6"/>
      <c r="H227" s="19">
        <f t="shared" si="21"/>
        <v>43691</v>
      </c>
      <c r="I227" s="19" t="str">
        <f t="shared" si="18"/>
        <v>水</v>
      </c>
      <c r="J227" s="20">
        <v>33</v>
      </c>
      <c r="K227" s="21">
        <f t="shared" si="22"/>
        <v>43688</v>
      </c>
      <c r="L227" s="16">
        <f t="shared" si="19"/>
        <v>1</v>
      </c>
      <c r="M227" s="22" t="str">
        <f t="shared" si="20"/>
        <v/>
      </c>
    </row>
    <row r="228" spans="1:13">
      <c r="A228" s="6"/>
      <c r="H228" s="19">
        <f t="shared" si="21"/>
        <v>43692</v>
      </c>
      <c r="I228" s="19" t="str">
        <f t="shared" si="18"/>
        <v>木</v>
      </c>
      <c r="J228" s="20">
        <v>33</v>
      </c>
      <c r="K228" s="21">
        <f t="shared" si="22"/>
        <v>43688</v>
      </c>
      <c r="L228" s="16">
        <f t="shared" si="19"/>
        <v>1</v>
      </c>
      <c r="M228" s="22" t="str">
        <f t="shared" si="20"/>
        <v/>
      </c>
    </row>
    <row r="229" spans="1:13">
      <c r="A229" s="6"/>
      <c r="H229" s="19">
        <f t="shared" si="21"/>
        <v>43693</v>
      </c>
      <c r="I229" s="19" t="str">
        <f t="shared" si="18"/>
        <v>金</v>
      </c>
      <c r="J229" s="20">
        <v>33</v>
      </c>
      <c r="K229" s="21">
        <f t="shared" si="22"/>
        <v>43688</v>
      </c>
      <c r="L229" s="16">
        <f t="shared" si="19"/>
        <v>1</v>
      </c>
      <c r="M229" s="22" t="str">
        <f t="shared" si="20"/>
        <v/>
      </c>
    </row>
    <row r="230" spans="1:13">
      <c r="A230" s="6"/>
      <c r="H230" s="19">
        <f t="shared" si="21"/>
        <v>43694</v>
      </c>
      <c r="I230" s="19" t="str">
        <f t="shared" si="18"/>
        <v>土</v>
      </c>
      <c r="J230" s="20">
        <v>33</v>
      </c>
      <c r="K230" s="21">
        <f t="shared" si="22"/>
        <v>43688</v>
      </c>
      <c r="L230" s="16">
        <f t="shared" si="19"/>
        <v>0</v>
      </c>
      <c r="M230" s="22" t="str">
        <f t="shared" si="20"/>
        <v/>
      </c>
    </row>
    <row r="231" spans="1:13">
      <c r="A231" s="6"/>
      <c r="H231" s="19">
        <f t="shared" si="21"/>
        <v>43695</v>
      </c>
      <c r="I231" s="19" t="str">
        <f t="shared" si="18"/>
        <v>日</v>
      </c>
      <c r="J231" s="20">
        <v>34</v>
      </c>
      <c r="K231" s="21">
        <f t="shared" si="22"/>
        <v>43695</v>
      </c>
      <c r="L231" s="16">
        <f t="shared" si="19"/>
        <v>0</v>
      </c>
      <c r="M231" s="22" t="str">
        <f t="shared" si="20"/>
        <v/>
      </c>
    </row>
    <row r="232" spans="1:13">
      <c r="A232" s="6"/>
      <c r="H232" s="19">
        <f t="shared" si="21"/>
        <v>43696</v>
      </c>
      <c r="I232" s="19" t="str">
        <f t="shared" si="18"/>
        <v>月</v>
      </c>
      <c r="J232" s="20">
        <v>34</v>
      </c>
      <c r="K232" s="21">
        <f t="shared" si="22"/>
        <v>43695</v>
      </c>
      <c r="L232" s="16">
        <f t="shared" si="19"/>
        <v>1</v>
      </c>
      <c r="M232" s="22" t="str">
        <f t="shared" si="20"/>
        <v/>
      </c>
    </row>
    <row r="233" spans="1:13">
      <c r="A233" s="6"/>
      <c r="H233" s="19">
        <f t="shared" si="21"/>
        <v>43697</v>
      </c>
      <c r="I233" s="19" t="str">
        <f t="shared" si="18"/>
        <v>火</v>
      </c>
      <c r="J233" s="20">
        <v>34</v>
      </c>
      <c r="K233" s="21">
        <f t="shared" si="22"/>
        <v>43695</v>
      </c>
      <c r="L233" s="16">
        <f t="shared" si="19"/>
        <v>1</v>
      </c>
      <c r="M233" s="22" t="str">
        <f t="shared" si="20"/>
        <v/>
      </c>
    </row>
    <row r="234" spans="1:13">
      <c r="A234" s="6"/>
      <c r="H234" s="19">
        <f t="shared" si="21"/>
        <v>43698</v>
      </c>
      <c r="I234" s="19" t="str">
        <f t="shared" si="18"/>
        <v>水</v>
      </c>
      <c r="J234" s="20">
        <v>34</v>
      </c>
      <c r="K234" s="21">
        <f t="shared" si="22"/>
        <v>43695</v>
      </c>
      <c r="L234" s="16">
        <f t="shared" si="19"/>
        <v>1</v>
      </c>
      <c r="M234" s="22" t="str">
        <f t="shared" si="20"/>
        <v/>
      </c>
    </row>
    <row r="235" spans="1:13">
      <c r="A235" s="6"/>
      <c r="H235" s="19">
        <f t="shared" si="21"/>
        <v>43699</v>
      </c>
      <c r="I235" s="19" t="str">
        <f t="shared" si="18"/>
        <v>木</v>
      </c>
      <c r="J235" s="20">
        <v>34</v>
      </c>
      <c r="K235" s="21">
        <f t="shared" si="22"/>
        <v>43695</v>
      </c>
      <c r="L235" s="16">
        <f t="shared" si="19"/>
        <v>1</v>
      </c>
      <c r="M235" s="22" t="str">
        <f t="shared" si="20"/>
        <v/>
      </c>
    </row>
    <row r="236" spans="1:13">
      <c r="A236" s="6"/>
      <c r="H236" s="19">
        <f t="shared" si="21"/>
        <v>43700</v>
      </c>
      <c r="I236" s="19" t="str">
        <f t="shared" si="18"/>
        <v>金</v>
      </c>
      <c r="J236" s="20">
        <v>34</v>
      </c>
      <c r="K236" s="21">
        <f t="shared" si="22"/>
        <v>43695</v>
      </c>
      <c r="L236" s="16">
        <f t="shared" si="19"/>
        <v>1</v>
      </c>
      <c r="M236" s="22" t="str">
        <f t="shared" si="20"/>
        <v/>
      </c>
    </row>
    <row r="237" spans="1:13">
      <c r="A237" s="6"/>
      <c r="H237" s="19">
        <f t="shared" si="21"/>
        <v>43701</v>
      </c>
      <c r="I237" s="19" t="str">
        <f t="shared" si="18"/>
        <v>土</v>
      </c>
      <c r="J237" s="20">
        <v>34</v>
      </c>
      <c r="K237" s="21">
        <f t="shared" si="22"/>
        <v>43695</v>
      </c>
      <c r="L237" s="16">
        <f t="shared" si="19"/>
        <v>0</v>
      </c>
      <c r="M237" s="22" t="str">
        <f t="shared" si="20"/>
        <v/>
      </c>
    </row>
    <row r="238" spans="1:13">
      <c r="A238" s="6"/>
      <c r="H238" s="19">
        <f t="shared" si="21"/>
        <v>43702</v>
      </c>
      <c r="I238" s="19" t="str">
        <f t="shared" si="18"/>
        <v>日</v>
      </c>
      <c r="J238" s="20">
        <v>35</v>
      </c>
      <c r="K238" s="21">
        <f t="shared" si="22"/>
        <v>43702</v>
      </c>
      <c r="L238" s="16">
        <f t="shared" si="19"/>
        <v>0</v>
      </c>
      <c r="M238" s="22" t="str">
        <f t="shared" si="20"/>
        <v/>
      </c>
    </row>
    <row r="239" spans="1:13">
      <c r="A239" s="6"/>
      <c r="H239" s="19">
        <f t="shared" si="21"/>
        <v>43703</v>
      </c>
      <c r="I239" s="19" t="str">
        <f t="shared" si="18"/>
        <v>月</v>
      </c>
      <c r="J239" s="20">
        <v>35</v>
      </c>
      <c r="K239" s="21">
        <f t="shared" si="22"/>
        <v>43702</v>
      </c>
      <c r="L239" s="16">
        <f t="shared" si="19"/>
        <v>1</v>
      </c>
      <c r="M239" s="22" t="str">
        <f t="shared" si="20"/>
        <v/>
      </c>
    </row>
    <row r="240" spans="1:13">
      <c r="A240" s="6"/>
      <c r="H240" s="19">
        <f t="shared" si="21"/>
        <v>43704</v>
      </c>
      <c r="I240" s="19" t="str">
        <f t="shared" si="18"/>
        <v>火</v>
      </c>
      <c r="J240" s="20">
        <v>35</v>
      </c>
      <c r="K240" s="21">
        <f t="shared" si="22"/>
        <v>43702</v>
      </c>
      <c r="L240" s="16">
        <f t="shared" si="19"/>
        <v>1</v>
      </c>
      <c r="M240" s="22" t="str">
        <f t="shared" si="20"/>
        <v/>
      </c>
    </row>
    <row r="241" spans="1:13">
      <c r="A241" s="6"/>
      <c r="H241" s="19">
        <f t="shared" si="21"/>
        <v>43705</v>
      </c>
      <c r="I241" s="19" t="str">
        <f t="shared" si="18"/>
        <v>水</v>
      </c>
      <c r="J241" s="20">
        <v>35</v>
      </c>
      <c r="K241" s="21">
        <f t="shared" si="22"/>
        <v>43702</v>
      </c>
      <c r="L241" s="16">
        <f t="shared" si="19"/>
        <v>1</v>
      </c>
      <c r="M241" s="22" t="str">
        <f t="shared" si="20"/>
        <v/>
      </c>
    </row>
    <row r="242" spans="1:13">
      <c r="A242" s="6"/>
      <c r="H242" s="19">
        <f t="shared" si="21"/>
        <v>43706</v>
      </c>
      <c r="I242" s="19" t="str">
        <f t="shared" si="18"/>
        <v>木</v>
      </c>
      <c r="J242" s="20">
        <v>35</v>
      </c>
      <c r="K242" s="21">
        <f t="shared" si="22"/>
        <v>43702</v>
      </c>
      <c r="L242" s="16">
        <f t="shared" si="19"/>
        <v>1</v>
      </c>
      <c r="M242" s="22" t="str">
        <f t="shared" si="20"/>
        <v/>
      </c>
    </row>
    <row r="243" spans="1:13">
      <c r="A243" s="6"/>
      <c r="H243" s="19">
        <f t="shared" si="21"/>
        <v>43707</v>
      </c>
      <c r="I243" s="19" t="str">
        <f t="shared" si="18"/>
        <v>金</v>
      </c>
      <c r="J243" s="20">
        <v>35</v>
      </c>
      <c r="K243" s="21">
        <f t="shared" si="22"/>
        <v>43702</v>
      </c>
      <c r="L243" s="16">
        <f t="shared" si="19"/>
        <v>1</v>
      </c>
      <c r="M243" s="22" t="str">
        <f t="shared" si="20"/>
        <v/>
      </c>
    </row>
    <row r="244" spans="1:13">
      <c r="A244" s="6"/>
      <c r="H244" s="19">
        <f t="shared" si="21"/>
        <v>43708</v>
      </c>
      <c r="I244" s="19" t="str">
        <f t="shared" si="18"/>
        <v>土</v>
      </c>
      <c r="J244" s="20">
        <v>35</v>
      </c>
      <c r="K244" s="21">
        <f t="shared" si="22"/>
        <v>43702</v>
      </c>
      <c r="L244" s="16">
        <f t="shared" si="19"/>
        <v>0</v>
      </c>
      <c r="M244" s="22" t="str">
        <f t="shared" si="20"/>
        <v/>
      </c>
    </row>
    <row r="245" spans="1:13">
      <c r="A245" s="6"/>
      <c r="H245" s="19">
        <f t="shared" si="21"/>
        <v>43709</v>
      </c>
      <c r="I245" s="19" t="str">
        <f t="shared" si="18"/>
        <v>日</v>
      </c>
      <c r="J245" s="20">
        <v>36</v>
      </c>
      <c r="K245" s="21">
        <f t="shared" si="22"/>
        <v>43709</v>
      </c>
      <c r="L245" s="16">
        <f t="shared" si="19"/>
        <v>0</v>
      </c>
      <c r="M245" s="22" t="str">
        <f t="shared" si="20"/>
        <v/>
      </c>
    </row>
    <row r="246" spans="1:13">
      <c r="A246" s="6"/>
      <c r="H246" s="19">
        <f t="shared" si="21"/>
        <v>43710</v>
      </c>
      <c r="I246" s="19" t="str">
        <f t="shared" si="18"/>
        <v>月</v>
      </c>
      <c r="J246" s="20">
        <v>36</v>
      </c>
      <c r="K246" s="21">
        <f t="shared" si="22"/>
        <v>43709</v>
      </c>
      <c r="L246" s="16">
        <f t="shared" si="19"/>
        <v>1</v>
      </c>
      <c r="M246" s="22" t="str">
        <f t="shared" si="20"/>
        <v/>
      </c>
    </row>
    <row r="247" spans="1:13">
      <c r="A247" s="6"/>
      <c r="H247" s="19">
        <f t="shared" si="21"/>
        <v>43711</v>
      </c>
      <c r="I247" s="19" t="str">
        <f t="shared" si="18"/>
        <v>火</v>
      </c>
      <c r="J247" s="20">
        <v>36</v>
      </c>
      <c r="K247" s="21">
        <f t="shared" si="22"/>
        <v>43709</v>
      </c>
      <c r="L247" s="16">
        <f t="shared" si="19"/>
        <v>1</v>
      </c>
      <c r="M247" s="22" t="str">
        <f t="shared" si="20"/>
        <v/>
      </c>
    </row>
    <row r="248" spans="1:13">
      <c r="A248" s="6"/>
      <c r="H248" s="19">
        <f t="shared" si="21"/>
        <v>43712</v>
      </c>
      <c r="I248" s="19" t="str">
        <f t="shared" si="18"/>
        <v>水</v>
      </c>
      <c r="J248" s="20">
        <v>36</v>
      </c>
      <c r="K248" s="21">
        <f t="shared" si="22"/>
        <v>43709</v>
      </c>
      <c r="L248" s="16">
        <f t="shared" si="19"/>
        <v>1</v>
      </c>
      <c r="M248" s="22" t="str">
        <f t="shared" si="20"/>
        <v/>
      </c>
    </row>
    <row r="249" spans="1:13">
      <c r="A249" s="6"/>
      <c r="H249" s="19">
        <f t="shared" si="21"/>
        <v>43713</v>
      </c>
      <c r="I249" s="19" t="str">
        <f t="shared" si="18"/>
        <v>木</v>
      </c>
      <c r="J249" s="20">
        <v>36</v>
      </c>
      <c r="K249" s="21">
        <f t="shared" si="22"/>
        <v>43709</v>
      </c>
      <c r="L249" s="16">
        <f t="shared" si="19"/>
        <v>1</v>
      </c>
      <c r="M249" s="22" t="str">
        <f t="shared" si="20"/>
        <v/>
      </c>
    </row>
    <row r="250" spans="1:13">
      <c r="A250" s="6"/>
      <c r="H250" s="19">
        <f t="shared" si="21"/>
        <v>43714</v>
      </c>
      <c r="I250" s="19" t="str">
        <f t="shared" si="18"/>
        <v>金</v>
      </c>
      <c r="J250" s="20">
        <v>36</v>
      </c>
      <c r="K250" s="21">
        <f t="shared" si="22"/>
        <v>43709</v>
      </c>
      <c r="L250" s="16">
        <f t="shared" si="19"/>
        <v>1</v>
      </c>
      <c r="M250" s="22" t="str">
        <f t="shared" si="20"/>
        <v/>
      </c>
    </row>
    <row r="251" spans="1:13">
      <c r="A251" s="6"/>
      <c r="H251" s="19">
        <f t="shared" si="21"/>
        <v>43715</v>
      </c>
      <c r="I251" s="19" t="str">
        <f t="shared" si="18"/>
        <v>土</v>
      </c>
      <c r="J251" s="20">
        <v>36</v>
      </c>
      <c r="K251" s="21">
        <f t="shared" si="22"/>
        <v>43709</v>
      </c>
      <c r="L251" s="16">
        <f t="shared" si="19"/>
        <v>0</v>
      </c>
      <c r="M251" s="22" t="str">
        <f t="shared" si="20"/>
        <v/>
      </c>
    </row>
    <row r="252" spans="1:13">
      <c r="A252" s="6"/>
      <c r="H252" s="19">
        <f t="shared" si="21"/>
        <v>43716</v>
      </c>
      <c r="I252" s="19" t="str">
        <f t="shared" si="18"/>
        <v>日</v>
      </c>
      <c r="J252" s="20">
        <v>37</v>
      </c>
      <c r="K252" s="21">
        <f t="shared" si="22"/>
        <v>43716</v>
      </c>
      <c r="L252" s="16">
        <f t="shared" si="19"/>
        <v>0</v>
      </c>
      <c r="M252" s="22" t="str">
        <f t="shared" si="20"/>
        <v/>
      </c>
    </row>
    <row r="253" spans="1:13">
      <c r="A253" s="6"/>
      <c r="H253" s="19">
        <f t="shared" si="21"/>
        <v>43717</v>
      </c>
      <c r="I253" s="19" t="str">
        <f t="shared" si="18"/>
        <v>月</v>
      </c>
      <c r="J253" s="20">
        <v>37</v>
      </c>
      <c r="K253" s="21">
        <f t="shared" si="22"/>
        <v>43716</v>
      </c>
      <c r="L253" s="16">
        <f t="shared" si="19"/>
        <v>1</v>
      </c>
      <c r="M253" s="22" t="str">
        <f t="shared" si="20"/>
        <v/>
      </c>
    </row>
    <row r="254" spans="1:13">
      <c r="A254" s="6"/>
      <c r="H254" s="19">
        <f t="shared" si="21"/>
        <v>43718</v>
      </c>
      <c r="I254" s="19" t="str">
        <f t="shared" si="18"/>
        <v>火</v>
      </c>
      <c r="J254" s="20">
        <v>37</v>
      </c>
      <c r="K254" s="21">
        <f t="shared" si="22"/>
        <v>43716</v>
      </c>
      <c r="L254" s="16">
        <f t="shared" si="19"/>
        <v>1</v>
      </c>
      <c r="M254" s="22" t="str">
        <f t="shared" si="20"/>
        <v/>
      </c>
    </row>
    <row r="255" spans="1:13">
      <c r="A255" s="6"/>
      <c r="H255" s="19">
        <f t="shared" si="21"/>
        <v>43719</v>
      </c>
      <c r="I255" s="19" t="str">
        <f t="shared" si="18"/>
        <v>水</v>
      </c>
      <c r="J255" s="20">
        <v>37</v>
      </c>
      <c r="K255" s="21">
        <f t="shared" si="22"/>
        <v>43716</v>
      </c>
      <c r="L255" s="16">
        <f t="shared" si="19"/>
        <v>1</v>
      </c>
      <c r="M255" s="22" t="str">
        <f t="shared" si="20"/>
        <v/>
      </c>
    </row>
    <row r="256" spans="1:13">
      <c r="A256" s="6"/>
      <c r="H256" s="19">
        <f t="shared" si="21"/>
        <v>43720</v>
      </c>
      <c r="I256" s="19" t="str">
        <f t="shared" si="18"/>
        <v>木</v>
      </c>
      <c r="J256" s="20">
        <v>37</v>
      </c>
      <c r="K256" s="21">
        <f t="shared" si="22"/>
        <v>43716</v>
      </c>
      <c r="L256" s="16">
        <f t="shared" si="19"/>
        <v>1</v>
      </c>
      <c r="M256" s="22" t="str">
        <f t="shared" si="20"/>
        <v/>
      </c>
    </row>
    <row r="257" spans="1:13">
      <c r="A257" s="6"/>
      <c r="H257" s="19">
        <f t="shared" si="21"/>
        <v>43721</v>
      </c>
      <c r="I257" s="19" t="str">
        <f t="shared" si="18"/>
        <v>金</v>
      </c>
      <c r="J257" s="20">
        <v>37</v>
      </c>
      <c r="K257" s="21">
        <f t="shared" si="22"/>
        <v>43716</v>
      </c>
      <c r="L257" s="16">
        <f t="shared" si="19"/>
        <v>1</v>
      </c>
      <c r="M257" s="22" t="str">
        <f t="shared" si="20"/>
        <v/>
      </c>
    </row>
    <row r="258" spans="1:13">
      <c r="A258" s="6"/>
      <c r="H258" s="19">
        <f t="shared" si="21"/>
        <v>43722</v>
      </c>
      <c r="I258" s="19" t="str">
        <f t="shared" ref="I258:I321" si="23">TEXT(H258,"aaa")</f>
        <v>土</v>
      </c>
      <c r="J258" s="20">
        <v>37</v>
      </c>
      <c r="K258" s="21">
        <f t="shared" si="22"/>
        <v>43716</v>
      </c>
      <c r="L258" s="16">
        <f t="shared" ref="L258:L321" si="24">IF(AND(AND($I258&lt;&gt;"土", $I258&lt;&gt;"日"), COUNTIF($A$2:$A$188,$H258)=0),1,0)</f>
        <v>0</v>
      </c>
      <c r="M258" s="22" t="str">
        <f t="shared" ref="M258:M321" si="25">IF(ISERROR(VLOOKUP(H258,$A$2:$B$362, 2, FALSE)), "", VLOOKUP(H258,$A$2:$B$362, 2, FALSE))</f>
        <v/>
      </c>
    </row>
    <row r="259" spans="1:13">
      <c r="A259" s="6"/>
      <c r="H259" s="19">
        <f t="shared" ref="H259:H322" si="26">H258+1</f>
        <v>43723</v>
      </c>
      <c r="I259" s="19" t="str">
        <f t="shared" si="23"/>
        <v>日</v>
      </c>
      <c r="J259" s="20">
        <v>38</v>
      </c>
      <c r="K259" s="21">
        <f t="shared" si="22"/>
        <v>43723</v>
      </c>
      <c r="L259" s="16">
        <f t="shared" si="24"/>
        <v>0</v>
      </c>
      <c r="M259" s="22" t="str">
        <f t="shared" si="25"/>
        <v/>
      </c>
    </row>
    <row r="260" spans="1:13">
      <c r="A260" s="6"/>
      <c r="H260" s="19">
        <f t="shared" si="26"/>
        <v>43724</v>
      </c>
      <c r="I260" s="19" t="str">
        <f t="shared" si="23"/>
        <v>月</v>
      </c>
      <c r="J260" s="20">
        <v>38</v>
      </c>
      <c r="K260" s="21">
        <f t="shared" ref="K260:K323" si="27">IF(I260="日",H260,K259)</f>
        <v>43723</v>
      </c>
      <c r="L260" s="16">
        <f t="shared" si="24"/>
        <v>0</v>
      </c>
      <c r="M260" s="22" t="str">
        <f t="shared" si="25"/>
        <v>敬老の日</v>
      </c>
    </row>
    <row r="261" spans="1:13">
      <c r="A261" s="6"/>
      <c r="H261" s="19">
        <f t="shared" si="26"/>
        <v>43725</v>
      </c>
      <c r="I261" s="19" t="str">
        <f t="shared" si="23"/>
        <v>火</v>
      </c>
      <c r="J261" s="20">
        <v>38</v>
      </c>
      <c r="K261" s="21">
        <f t="shared" si="27"/>
        <v>43723</v>
      </c>
      <c r="L261" s="16">
        <f t="shared" si="24"/>
        <v>1</v>
      </c>
      <c r="M261" s="22" t="str">
        <f t="shared" si="25"/>
        <v/>
      </c>
    </row>
    <row r="262" spans="1:13">
      <c r="A262" s="6"/>
      <c r="H262" s="19">
        <f t="shared" si="26"/>
        <v>43726</v>
      </c>
      <c r="I262" s="19" t="str">
        <f t="shared" si="23"/>
        <v>水</v>
      </c>
      <c r="J262" s="20">
        <v>38</v>
      </c>
      <c r="K262" s="21">
        <f t="shared" si="27"/>
        <v>43723</v>
      </c>
      <c r="L262" s="16">
        <f t="shared" si="24"/>
        <v>1</v>
      </c>
      <c r="M262" s="22" t="str">
        <f t="shared" si="25"/>
        <v/>
      </c>
    </row>
    <row r="263" spans="1:13">
      <c r="A263" s="6"/>
      <c r="H263" s="19">
        <f t="shared" si="26"/>
        <v>43727</v>
      </c>
      <c r="I263" s="19" t="str">
        <f t="shared" si="23"/>
        <v>木</v>
      </c>
      <c r="J263" s="20">
        <v>38</v>
      </c>
      <c r="K263" s="21">
        <f t="shared" si="27"/>
        <v>43723</v>
      </c>
      <c r="L263" s="16">
        <f t="shared" si="24"/>
        <v>1</v>
      </c>
      <c r="M263" s="22" t="str">
        <f t="shared" si="25"/>
        <v/>
      </c>
    </row>
    <row r="264" spans="1:13">
      <c r="A264" s="6"/>
      <c r="H264" s="19">
        <f t="shared" si="26"/>
        <v>43728</v>
      </c>
      <c r="I264" s="19" t="str">
        <f t="shared" si="23"/>
        <v>金</v>
      </c>
      <c r="J264" s="20">
        <v>38</v>
      </c>
      <c r="K264" s="21">
        <f t="shared" si="27"/>
        <v>43723</v>
      </c>
      <c r="L264" s="16">
        <f t="shared" si="24"/>
        <v>1</v>
      </c>
      <c r="M264" s="22" t="str">
        <f t="shared" si="25"/>
        <v/>
      </c>
    </row>
    <row r="265" spans="1:13">
      <c r="A265" s="6"/>
      <c r="H265" s="19">
        <f t="shared" si="26"/>
        <v>43729</v>
      </c>
      <c r="I265" s="19" t="str">
        <f t="shared" si="23"/>
        <v>土</v>
      </c>
      <c r="J265" s="20">
        <v>38</v>
      </c>
      <c r="K265" s="21">
        <f t="shared" si="27"/>
        <v>43723</v>
      </c>
      <c r="L265" s="16">
        <f t="shared" si="24"/>
        <v>0</v>
      </c>
      <c r="M265" s="22" t="str">
        <f t="shared" si="25"/>
        <v/>
      </c>
    </row>
    <row r="266" spans="1:13">
      <c r="A266" s="6"/>
      <c r="H266" s="19">
        <f t="shared" si="26"/>
        <v>43730</v>
      </c>
      <c r="I266" s="19" t="str">
        <f t="shared" si="23"/>
        <v>日</v>
      </c>
      <c r="J266" s="20">
        <v>39</v>
      </c>
      <c r="K266" s="21">
        <f t="shared" si="27"/>
        <v>43730</v>
      </c>
      <c r="L266" s="16">
        <f t="shared" si="24"/>
        <v>0</v>
      </c>
      <c r="M266" s="22" t="str">
        <f t="shared" si="25"/>
        <v/>
      </c>
    </row>
    <row r="267" spans="1:13">
      <c r="A267" s="6"/>
      <c r="H267" s="19">
        <f t="shared" si="26"/>
        <v>43731</v>
      </c>
      <c r="I267" s="19" t="str">
        <f t="shared" si="23"/>
        <v>月</v>
      </c>
      <c r="J267" s="20">
        <v>39</v>
      </c>
      <c r="K267" s="21">
        <f t="shared" si="27"/>
        <v>43730</v>
      </c>
      <c r="L267" s="16">
        <f t="shared" si="24"/>
        <v>0</v>
      </c>
      <c r="M267" s="22" t="str">
        <f t="shared" si="25"/>
        <v>秋分の日</v>
      </c>
    </row>
    <row r="268" spans="1:13">
      <c r="A268" s="6"/>
      <c r="H268" s="19">
        <f t="shared" si="26"/>
        <v>43732</v>
      </c>
      <c r="I268" s="19" t="str">
        <f t="shared" si="23"/>
        <v>火</v>
      </c>
      <c r="J268" s="20">
        <v>39</v>
      </c>
      <c r="K268" s="21">
        <f t="shared" si="27"/>
        <v>43730</v>
      </c>
      <c r="L268" s="16">
        <f t="shared" si="24"/>
        <v>1</v>
      </c>
      <c r="M268" s="22" t="str">
        <f t="shared" si="25"/>
        <v/>
      </c>
    </row>
    <row r="269" spans="1:13">
      <c r="A269" s="6"/>
      <c r="H269" s="19">
        <f t="shared" si="26"/>
        <v>43733</v>
      </c>
      <c r="I269" s="19" t="str">
        <f t="shared" si="23"/>
        <v>水</v>
      </c>
      <c r="J269" s="20">
        <v>39</v>
      </c>
      <c r="K269" s="21">
        <f t="shared" si="27"/>
        <v>43730</v>
      </c>
      <c r="L269" s="16">
        <f t="shared" si="24"/>
        <v>1</v>
      </c>
      <c r="M269" s="22" t="str">
        <f t="shared" si="25"/>
        <v/>
      </c>
    </row>
    <row r="270" spans="1:13">
      <c r="A270" s="6"/>
      <c r="H270" s="19">
        <f t="shared" si="26"/>
        <v>43734</v>
      </c>
      <c r="I270" s="19" t="str">
        <f t="shared" si="23"/>
        <v>木</v>
      </c>
      <c r="J270" s="20">
        <v>39</v>
      </c>
      <c r="K270" s="21">
        <f t="shared" si="27"/>
        <v>43730</v>
      </c>
      <c r="L270" s="16">
        <f t="shared" si="24"/>
        <v>1</v>
      </c>
      <c r="M270" s="22" t="str">
        <f t="shared" si="25"/>
        <v/>
      </c>
    </row>
    <row r="271" spans="1:13">
      <c r="A271" s="6"/>
      <c r="H271" s="19">
        <f t="shared" si="26"/>
        <v>43735</v>
      </c>
      <c r="I271" s="19" t="str">
        <f t="shared" si="23"/>
        <v>金</v>
      </c>
      <c r="J271" s="20">
        <v>39</v>
      </c>
      <c r="K271" s="21">
        <f t="shared" si="27"/>
        <v>43730</v>
      </c>
      <c r="L271" s="16">
        <f t="shared" si="24"/>
        <v>1</v>
      </c>
      <c r="M271" s="22" t="str">
        <f t="shared" si="25"/>
        <v/>
      </c>
    </row>
    <row r="272" spans="1:13">
      <c r="A272" s="6"/>
      <c r="H272" s="19">
        <f t="shared" si="26"/>
        <v>43736</v>
      </c>
      <c r="I272" s="19" t="str">
        <f t="shared" si="23"/>
        <v>土</v>
      </c>
      <c r="J272" s="20">
        <v>39</v>
      </c>
      <c r="K272" s="21">
        <f t="shared" si="27"/>
        <v>43730</v>
      </c>
      <c r="L272" s="16">
        <f t="shared" si="24"/>
        <v>0</v>
      </c>
      <c r="M272" s="22" t="str">
        <f t="shared" si="25"/>
        <v/>
      </c>
    </row>
    <row r="273" spans="1:13">
      <c r="A273" s="6"/>
      <c r="H273" s="19">
        <f t="shared" si="26"/>
        <v>43737</v>
      </c>
      <c r="I273" s="19" t="str">
        <f t="shared" si="23"/>
        <v>日</v>
      </c>
      <c r="J273" s="20">
        <v>40</v>
      </c>
      <c r="K273" s="21">
        <f t="shared" si="27"/>
        <v>43737</v>
      </c>
      <c r="L273" s="16">
        <f t="shared" si="24"/>
        <v>0</v>
      </c>
      <c r="M273" s="22" t="str">
        <f t="shared" si="25"/>
        <v/>
      </c>
    </row>
    <row r="274" spans="1:13">
      <c r="A274" s="6"/>
      <c r="H274" s="19">
        <f t="shared" si="26"/>
        <v>43738</v>
      </c>
      <c r="I274" s="19" t="str">
        <f t="shared" si="23"/>
        <v>月</v>
      </c>
      <c r="J274" s="20">
        <v>40</v>
      </c>
      <c r="K274" s="21">
        <f t="shared" si="27"/>
        <v>43737</v>
      </c>
      <c r="L274" s="16">
        <f t="shared" si="24"/>
        <v>1</v>
      </c>
      <c r="M274" s="22" t="str">
        <f t="shared" si="25"/>
        <v/>
      </c>
    </row>
    <row r="275" spans="1:13">
      <c r="A275" s="6"/>
      <c r="H275" s="19">
        <f t="shared" si="26"/>
        <v>43739</v>
      </c>
      <c r="I275" s="19" t="str">
        <f t="shared" si="23"/>
        <v>火</v>
      </c>
      <c r="J275" s="20">
        <v>40</v>
      </c>
      <c r="K275" s="21">
        <f t="shared" si="27"/>
        <v>43737</v>
      </c>
      <c r="L275" s="16">
        <f t="shared" si="24"/>
        <v>1</v>
      </c>
      <c r="M275" s="22" t="str">
        <f t="shared" si="25"/>
        <v/>
      </c>
    </row>
    <row r="276" spans="1:13">
      <c r="A276" s="6"/>
      <c r="H276" s="19">
        <f t="shared" si="26"/>
        <v>43740</v>
      </c>
      <c r="I276" s="19" t="str">
        <f t="shared" si="23"/>
        <v>水</v>
      </c>
      <c r="J276" s="20">
        <v>40</v>
      </c>
      <c r="K276" s="21">
        <f t="shared" si="27"/>
        <v>43737</v>
      </c>
      <c r="L276" s="16">
        <f t="shared" si="24"/>
        <v>1</v>
      </c>
      <c r="M276" s="22" t="str">
        <f t="shared" si="25"/>
        <v/>
      </c>
    </row>
    <row r="277" spans="1:13">
      <c r="A277" s="6"/>
      <c r="H277" s="19">
        <f t="shared" si="26"/>
        <v>43741</v>
      </c>
      <c r="I277" s="19" t="str">
        <f t="shared" si="23"/>
        <v>木</v>
      </c>
      <c r="J277" s="20">
        <v>40</v>
      </c>
      <c r="K277" s="21">
        <f t="shared" si="27"/>
        <v>43737</v>
      </c>
      <c r="L277" s="16">
        <f t="shared" si="24"/>
        <v>1</v>
      </c>
      <c r="M277" s="22" t="str">
        <f t="shared" si="25"/>
        <v/>
      </c>
    </row>
    <row r="278" spans="1:13">
      <c r="A278" s="6"/>
      <c r="H278" s="19">
        <f t="shared" si="26"/>
        <v>43742</v>
      </c>
      <c r="I278" s="19" t="str">
        <f t="shared" si="23"/>
        <v>金</v>
      </c>
      <c r="J278" s="20">
        <v>40</v>
      </c>
      <c r="K278" s="21">
        <f t="shared" si="27"/>
        <v>43737</v>
      </c>
      <c r="L278" s="16">
        <f t="shared" si="24"/>
        <v>1</v>
      </c>
      <c r="M278" s="22" t="str">
        <f t="shared" si="25"/>
        <v/>
      </c>
    </row>
    <row r="279" spans="1:13">
      <c r="A279" s="6"/>
      <c r="H279" s="19">
        <f t="shared" si="26"/>
        <v>43743</v>
      </c>
      <c r="I279" s="19" t="str">
        <f t="shared" si="23"/>
        <v>土</v>
      </c>
      <c r="J279" s="20">
        <v>40</v>
      </c>
      <c r="K279" s="21">
        <f t="shared" si="27"/>
        <v>43737</v>
      </c>
      <c r="L279" s="16">
        <f t="shared" si="24"/>
        <v>0</v>
      </c>
      <c r="M279" s="22" t="str">
        <f t="shared" si="25"/>
        <v/>
      </c>
    </row>
    <row r="280" spans="1:13">
      <c r="A280" s="6"/>
      <c r="H280" s="19">
        <f t="shared" si="26"/>
        <v>43744</v>
      </c>
      <c r="I280" s="19" t="str">
        <f t="shared" si="23"/>
        <v>日</v>
      </c>
      <c r="J280" s="20">
        <v>41</v>
      </c>
      <c r="K280" s="21">
        <f t="shared" si="27"/>
        <v>43744</v>
      </c>
      <c r="L280" s="16">
        <f t="shared" si="24"/>
        <v>0</v>
      </c>
      <c r="M280" s="22" t="str">
        <f t="shared" si="25"/>
        <v/>
      </c>
    </row>
    <row r="281" spans="1:13">
      <c r="A281" s="6"/>
      <c r="H281" s="19">
        <f t="shared" si="26"/>
        <v>43745</v>
      </c>
      <c r="I281" s="19" t="str">
        <f t="shared" si="23"/>
        <v>月</v>
      </c>
      <c r="J281" s="20">
        <v>41</v>
      </c>
      <c r="K281" s="21">
        <f t="shared" si="27"/>
        <v>43744</v>
      </c>
      <c r="L281" s="16">
        <f t="shared" si="24"/>
        <v>1</v>
      </c>
      <c r="M281" s="22" t="str">
        <f t="shared" si="25"/>
        <v/>
      </c>
    </row>
    <row r="282" spans="1:13">
      <c r="A282" s="6"/>
      <c r="H282" s="19">
        <f t="shared" si="26"/>
        <v>43746</v>
      </c>
      <c r="I282" s="19" t="str">
        <f t="shared" si="23"/>
        <v>火</v>
      </c>
      <c r="J282" s="20">
        <v>41</v>
      </c>
      <c r="K282" s="21">
        <f t="shared" si="27"/>
        <v>43744</v>
      </c>
      <c r="L282" s="16">
        <f t="shared" si="24"/>
        <v>1</v>
      </c>
      <c r="M282" s="22" t="str">
        <f t="shared" si="25"/>
        <v/>
      </c>
    </row>
    <row r="283" spans="1:13">
      <c r="A283" s="6"/>
      <c r="H283" s="19">
        <f t="shared" si="26"/>
        <v>43747</v>
      </c>
      <c r="I283" s="19" t="str">
        <f t="shared" si="23"/>
        <v>水</v>
      </c>
      <c r="J283" s="20">
        <v>41</v>
      </c>
      <c r="K283" s="21">
        <f t="shared" si="27"/>
        <v>43744</v>
      </c>
      <c r="L283" s="16">
        <f t="shared" si="24"/>
        <v>1</v>
      </c>
      <c r="M283" s="22" t="str">
        <f t="shared" si="25"/>
        <v/>
      </c>
    </row>
    <row r="284" spans="1:13">
      <c r="A284" s="6"/>
      <c r="H284" s="19">
        <f t="shared" si="26"/>
        <v>43748</v>
      </c>
      <c r="I284" s="19" t="str">
        <f t="shared" si="23"/>
        <v>木</v>
      </c>
      <c r="J284" s="20">
        <v>41</v>
      </c>
      <c r="K284" s="21">
        <f t="shared" si="27"/>
        <v>43744</v>
      </c>
      <c r="L284" s="16">
        <f t="shared" si="24"/>
        <v>1</v>
      </c>
      <c r="M284" s="22" t="str">
        <f t="shared" si="25"/>
        <v/>
      </c>
    </row>
    <row r="285" spans="1:13">
      <c r="A285" s="6"/>
      <c r="H285" s="19">
        <f t="shared" si="26"/>
        <v>43749</v>
      </c>
      <c r="I285" s="19" t="str">
        <f t="shared" si="23"/>
        <v>金</v>
      </c>
      <c r="J285" s="20">
        <v>41</v>
      </c>
      <c r="K285" s="21">
        <f t="shared" si="27"/>
        <v>43744</v>
      </c>
      <c r="L285" s="16">
        <f t="shared" si="24"/>
        <v>1</v>
      </c>
      <c r="M285" s="22" t="str">
        <f t="shared" si="25"/>
        <v/>
      </c>
    </row>
    <row r="286" spans="1:13">
      <c r="A286" s="6"/>
      <c r="H286" s="19">
        <f t="shared" si="26"/>
        <v>43750</v>
      </c>
      <c r="I286" s="19" t="str">
        <f t="shared" si="23"/>
        <v>土</v>
      </c>
      <c r="J286" s="20">
        <v>41</v>
      </c>
      <c r="K286" s="21">
        <f t="shared" si="27"/>
        <v>43744</v>
      </c>
      <c r="L286" s="16">
        <f t="shared" si="24"/>
        <v>0</v>
      </c>
      <c r="M286" s="22" t="str">
        <f t="shared" si="25"/>
        <v/>
      </c>
    </row>
    <row r="287" spans="1:13">
      <c r="A287" s="6"/>
      <c r="H287" s="19">
        <f t="shared" si="26"/>
        <v>43751</v>
      </c>
      <c r="I287" s="19" t="str">
        <f t="shared" si="23"/>
        <v>日</v>
      </c>
      <c r="J287" s="20">
        <v>42</v>
      </c>
      <c r="K287" s="21">
        <f t="shared" si="27"/>
        <v>43751</v>
      </c>
      <c r="L287" s="16">
        <f t="shared" si="24"/>
        <v>0</v>
      </c>
      <c r="M287" s="22" t="str">
        <f t="shared" si="25"/>
        <v/>
      </c>
    </row>
    <row r="288" spans="1:13">
      <c r="A288" s="6"/>
      <c r="H288" s="19">
        <f t="shared" si="26"/>
        <v>43752</v>
      </c>
      <c r="I288" s="19" t="str">
        <f t="shared" si="23"/>
        <v>月</v>
      </c>
      <c r="J288" s="20">
        <v>42</v>
      </c>
      <c r="K288" s="21">
        <f t="shared" si="27"/>
        <v>43751</v>
      </c>
      <c r="L288" s="16">
        <f t="shared" si="24"/>
        <v>0</v>
      </c>
      <c r="M288" s="22" t="str">
        <f t="shared" si="25"/>
        <v>体育の日</v>
      </c>
    </row>
    <row r="289" spans="1:13">
      <c r="A289" s="6"/>
      <c r="H289" s="19">
        <f t="shared" si="26"/>
        <v>43753</v>
      </c>
      <c r="I289" s="19" t="str">
        <f t="shared" si="23"/>
        <v>火</v>
      </c>
      <c r="J289" s="20">
        <v>42</v>
      </c>
      <c r="K289" s="21">
        <f t="shared" si="27"/>
        <v>43751</v>
      </c>
      <c r="L289" s="16">
        <f t="shared" si="24"/>
        <v>1</v>
      </c>
      <c r="M289" s="22" t="str">
        <f t="shared" si="25"/>
        <v/>
      </c>
    </row>
    <row r="290" spans="1:13">
      <c r="A290" s="6"/>
      <c r="H290" s="19">
        <f t="shared" si="26"/>
        <v>43754</v>
      </c>
      <c r="I290" s="19" t="str">
        <f t="shared" si="23"/>
        <v>水</v>
      </c>
      <c r="J290" s="20">
        <v>42</v>
      </c>
      <c r="K290" s="21">
        <f t="shared" si="27"/>
        <v>43751</v>
      </c>
      <c r="L290" s="16">
        <f t="shared" si="24"/>
        <v>1</v>
      </c>
      <c r="M290" s="22" t="str">
        <f t="shared" si="25"/>
        <v/>
      </c>
    </row>
    <row r="291" spans="1:13">
      <c r="A291" s="6"/>
      <c r="H291" s="19">
        <f t="shared" si="26"/>
        <v>43755</v>
      </c>
      <c r="I291" s="19" t="str">
        <f t="shared" si="23"/>
        <v>木</v>
      </c>
      <c r="J291" s="20">
        <v>42</v>
      </c>
      <c r="K291" s="21">
        <f t="shared" si="27"/>
        <v>43751</v>
      </c>
      <c r="L291" s="16">
        <f t="shared" si="24"/>
        <v>1</v>
      </c>
      <c r="M291" s="22" t="str">
        <f t="shared" si="25"/>
        <v/>
      </c>
    </row>
    <row r="292" spans="1:13">
      <c r="A292" s="6"/>
      <c r="H292" s="19">
        <f t="shared" si="26"/>
        <v>43756</v>
      </c>
      <c r="I292" s="19" t="str">
        <f t="shared" si="23"/>
        <v>金</v>
      </c>
      <c r="J292" s="20">
        <v>42</v>
      </c>
      <c r="K292" s="21">
        <f t="shared" si="27"/>
        <v>43751</v>
      </c>
      <c r="L292" s="16">
        <f t="shared" si="24"/>
        <v>1</v>
      </c>
      <c r="M292" s="22" t="str">
        <f t="shared" si="25"/>
        <v/>
      </c>
    </row>
    <row r="293" spans="1:13">
      <c r="A293" s="6"/>
      <c r="H293" s="19">
        <f t="shared" si="26"/>
        <v>43757</v>
      </c>
      <c r="I293" s="19" t="str">
        <f t="shared" si="23"/>
        <v>土</v>
      </c>
      <c r="J293" s="20">
        <v>42</v>
      </c>
      <c r="K293" s="21">
        <f t="shared" si="27"/>
        <v>43751</v>
      </c>
      <c r="L293" s="16">
        <f t="shared" si="24"/>
        <v>0</v>
      </c>
      <c r="M293" s="22" t="str">
        <f t="shared" si="25"/>
        <v/>
      </c>
    </row>
    <row r="294" spans="1:13">
      <c r="A294" s="6"/>
      <c r="H294" s="19">
        <f t="shared" si="26"/>
        <v>43758</v>
      </c>
      <c r="I294" s="19" t="str">
        <f t="shared" si="23"/>
        <v>日</v>
      </c>
      <c r="J294" s="20">
        <v>43</v>
      </c>
      <c r="K294" s="21">
        <f t="shared" si="27"/>
        <v>43758</v>
      </c>
      <c r="L294" s="16">
        <f t="shared" si="24"/>
        <v>0</v>
      </c>
      <c r="M294" s="22" t="str">
        <f t="shared" si="25"/>
        <v/>
      </c>
    </row>
    <row r="295" spans="1:13">
      <c r="A295" s="6"/>
      <c r="H295" s="19">
        <f t="shared" si="26"/>
        <v>43759</v>
      </c>
      <c r="I295" s="19" t="str">
        <f t="shared" si="23"/>
        <v>月</v>
      </c>
      <c r="J295" s="20">
        <v>43</v>
      </c>
      <c r="K295" s="21">
        <f t="shared" si="27"/>
        <v>43758</v>
      </c>
      <c r="L295" s="16">
        <f t="shared" si="24"/>
        <v>1</v>
      </c>
      <c r="M295" s="22" t="str">
        <f t="shared" si="25"/>
        <v/>
      </c>
    </row>
    <row r="296" spans="1:13">
      <c r="A296" s="6"/>
      <c r="H296" s="19">
        <f t="shared" si="26"/>
        <v>43760</v>
      </c>
      <c r="I296" s="19" t="str">
        <f t="shared" si="23"/>
        <v>火</v>
      </c>
      <c r="J296" s="20">
        <v>43</v>
      </c>
      <c r="K296" s="21">
        <f t="shared" si="27"/>
        <v>43758</v>
      </c>
      <c r="L296" s="16">
        <f t="shared" si="24"/>
        <v>0</v>
      </c>
      <c r="M296" s="22" t="str">
        <f t="shared" si="25"/>
        <v>休日（祝日扱い）</v>
      </c>
    </row>
    <row r="297" spans="1:13">
      <c r="A297" s="6"/>
      <c r="H297" s="19">
        <f t="shared" si="26"/>
        <v>43761</v>
      </c>
      <c r="I297" s="19" t="str">
        <f t="shared" si="23"/>
        <v>水</v>
      </c>
      <c r="J297" s="20">
        <v>43</v>
      </c>
      <c r="K297" s="21">
        <f t="shared" si="27"/>
        <v>43758</v>
      </c>
      <c r="L297" s="16">
        <f t="shared" si="24"/>
        <v>1</v>
      </c>
      <c r="M297" s="22" t="str">
        <f t="shared" si="25"/>
        <v/>
      </c>
    </row>
    <row r="298" spans="1:13">
      <c r="A298" s="6"/>
      <c r="H298" s="19">
        <f t="shared" si="26"/>
        <v>43762</v>
      </c>
      <c r="I298" s="19" t="str">
        <f t="shared" si="23"/>
        <v>木</v>
      </c>
      <c r="J298" s="20">
        <v>43</v>
      </c>
      <c r="K298" s="21">
        <f t="shared" si="27"/>
        <v>43758</v>
      </c>
      <c r="L298" s="16">
        <f t="shared" si="24"/>
        <v>1</v>
      </c>
      <c r="M298" s="22" t="str">
        <f t="shared" si="25"/>
        <v/>
      </c>
    </row>
    <row r="299" spans="1:13">
      <c r="A299" s="6"/>
      <c r="H299" s="19">
        <f t="shared" si="26"/>
        <v>43763</v>
      </c>
      <c r="I299" s="19" t="str">
        <f t="shared" si="23"/>
        <v>金</v>
      </c>
      <c r="J299" s="20">
        <v>43</v>
      </c>
      <c r="K299" s="21">
        <f t="shared" si="27"/>
        <v>43758</v>
      </c>
      <c r="L299" s="16">
        <f t="shared" si="24"/>
        <v>1</v>
      </c>
      <c r="M299" s="22" t="str">
        <f t="shared" si="25"/>
        <v/>
      </c>
    </row>
    <row r="300" spans="1:13">
      <c r="A300" s="6"/>
      <c r="H300" s="19">
        <f t="shared" si="26"/>
        <v>43764</v>
      </c>
      <c r="I300" s="19" t="str">
        <f t="shared" si="23"/>
        <v>土</v>
      </c>
      <c r="J300" s="20">
        <v>43</v>
      </c>
      <c r="K300" s="21">
        <f t="shared" si="27"/>
        <v>43758</v>
      </c>
      <c r="L300" s="16">
        <f t="shared" si="24"/>
        <v>0</v>
      </c>
      <c r="M300" s="22" t="str">
        <f t="shared" si="25"/>
        <v/>
      </c>
    </row>
    <row r="301" spans="1:13">
      <c r="A301" s="6"/>
      <c r="H301" s="19">
        <f t="shared" si="26"/>
        <v>43765</v>
      </c>
      <c r="I301" s="19" t="str">
        <f t="shared" si="23"/>
        <v>日</v>
      </c>
      <c r="J301" s="20">
        <v>44</v>
      </c>
      <c r="K301" s="21">
        <f t="shared" si="27"/>
        <v>43765</v>
      </c>
      <c r="L301" s="16">
        <f t="shared" si="24"/>
        <v>0</v>
      </c>
      <c r="M301" s="22" t="str">
        <f t="shared" si="25"/>
        <v/>
      </c>
    </row>
    <row r="302" spans="1:13">
      <c r="A302" s="6"/>
      <c r="H302" s="19">
        <f t="shared" si="26"/>
        <v>43766</v>
      </c>
      <c r="I302" s="19" t="str">
        <f t="shared" si="23"/>
        <v>月</v>
      </c>
      <c r="J302" s="20">
        <v>44</v>
      </c>
      <c r="K302" s="21">
        <f t="shared" si="27"/>
        <v>43765</v>
      </c>
      <c r="L302" s="16">
        <f t="shared" si="24"/>
        <v>1</v>
      </c>
      <c r="M302" s="22" t="str">
        <f t="shared" si="25"/>
        <v/>
      </c>
    </row>
    <row r="303" spans="1:13">
      <c r="A303" s="6"/>
      <c r="H303" s="19">
        <f t="shared" si="26"/>
        <v>43767</v>
      </c>
      <c r="I303" s="19" t="str">
        <f t="shared" si="23"/>
        <v>火</v>
      </c>
      <c r="J303" s="20">
        <v>44</v>
      </c>
      <c r="K303" s="21">
        <f t="shared" si="27"/>
        <v>43765</v>
      </c>
      <c r="L303" s="16">
        <f t="shared" si="24"/>
        <v>1</v>
      </c>
      <c r="M303" s="22" t="str">
        <f t="shared" si="25"/>
        <v/>
      </c>
    </row>
    <row r="304" spans="1:13">
      <c r="A304" s="6"/>
      <c r="H304" s="19">
        <f t="shared" si="26"/>
        <v>43768</v>
      </c>
      <c r="I304" s="19" t="str">
        <f t="shared" si="23"/>
        <v>水</v>
      </c>
      <c r="J304" s="20">
        <v>44</v>
      </c>
      <c r="K304" s="21">
        <f t="shared" si="27"/>
        <v>43765</v>
      </c>
      <c r="L304" s="16">
        <f t="shared" si="24"/>
        <v>1</v>
      </c>
      <c r="M304" s="22" t="str">
        <f t="shared" si="25"/>
        <v/>
      </c>
    </row>
    <row r="305" spans="1:13">
      <c r="A305" s="6"/>
      <c r="H305" s="19">
        <f t="shared" si="26"/>
        <v>43769</v>
      </c>
      <c r="I305" s="19" t="str">
        <f t="shared" si="23"/>
        <v>木</v>
      </c>
      <c r="J305" s="20">
        <v>44</v>
      </c>
      <c r="K305" s="21">
        <f t="shared" si="27"/>
        <v>43765</v>
      </c>
      <c r="L305" s="16">
        <f t="shared" si="24"/>
        <v>1</v>
      </c>
      <c r="M305" s="22" t="str">
        <f t="shared" si="25"/>
        <v/>
      </c>
    </row>
    <row r="306" spans="1:13">
      <c r="A306" s="6"/>
      <c r="H306" s="19">
        <f t="shared" si="26"/>
        <v>43770</v>
      </c>
      <c r="I306" s="19" t="str">
        <f t="shared" si="23"/>
        <v>金</v>
      </c>
      <c r="J306" s="20">
        <v>44</v>
      </c>
      <c r="K306" s="21">
        <f t="shared" si="27"/>
        <v>43765</v>
      </c>
      <c r="L306" s="16">
        <f t="shared" si="24"/>
        <v>1</v>
      </c>
      <c r="M306" s="22" t="str">
        <f t="shared" si="25"/>
        <v/>
      </c>
    </row>
    <row r="307" spans="1:13">
      <c r="A307" s="6"/>
      <c r="H307" s="19">
        <f t="shared" si="26"/>
        <v>43771</v>
      </c>
      <c r="I307" s="19" t="str">
        <f t="shared" si="23"/>
        <v>土</v>
      </c>
      <c r="J307" s="20">
        <v>44</v>
      </c>
      <c r="K307" s="21">
        <f t="shared" si="27"/>
        <v>43765</v>
      </c>
      <c r="L307" s="16">
        <f t="shared" si="24"/>
        <v>0</v>
      </c>
      <c r="M307" s="22" t="str">
        <f t="shared" si="25"/>
        <v/>
      </c>
    </row>
    <row r="308" spans="1:13">
      <c r="A308" s="6"/>
      <c r="H308" s="19">
        <f t="shared" si="26"/>
        <v>43772</v>
      </c>
      <c r="I308" s="19" t="str">
        <f t="shared" si="23"/>
        <v>日</v>
      </c>
      <c r="J308" s="20">
        <v>45</v>
      </c>
      <c r="K308" s="21">
        <f t="shared" si="27"/>
        <v>43772</v>
      </c>
      <c r="L308" s="16">
        <f t="shared" si="24"/>
        <v>0</v>
      </c>
      <c r="M308" s="22" t="str">
        <f t="shared" si="25"/>
        <v>文化の日</v>
      </c>
    </row>
    <row r="309" spans="1:13">
      <c r="A309" s="6"/>
      <c r="H309" s="19">
        <f t="shared" si="26"/>
        <v>43773</v>
      </c>
      <c r="I309" s="19" t="str">
        <f t="shared" si="23"/>
        <v>月</v>
      </c>
      <c r="J309" s="20">
        <v>45</v>
      </c>
      <c r="K309" s="21">
        <f t="shared" si="27"/>
        <v>43772</v>
      </c>
      <c r="L309" s="16">
        <f t="shared" si="24"/>
        <v>0</v>
      </c>
      <c r="M309" s="22" t="str">
        <f t="shared" si="25"/>
        <v>休日</v>
      </c>
    </row>
    <row r="310" spans="1:13">
      <c r="A310" s="6"/>
      <c r="H310" s="19">
        <f t="shared" si="26"/>
        <v>43774</v>
      </c>
      <c r="I310" s="19" t="str">
        <f t="shared" si="23"/>
        <v>火</v>
      </c>
      <c r="J310" s="20">
        <v>45</v>
      </c>
      <c r="K310" s="21">
        <f t="shared" si="27"/>
        <v>43772</v>
      </c>
      <c r="L310" s="16">
        <f t="shared" si="24"/>
        <v>1</v>
      </c>
      <c r="M310" s="22" t="str">
        <f t="shared" si="25"/>
        <v/>
      </c>
    </row>
    <row r="311" spans="1:13">
      <c r="A311" s="6"/>
      <c r="H311" s="19">
        <f t="shared" si="26"/>
        <v>43775</v>
      </c>
      <c r="I311" s="19" t="str">
        <f t="shared" si="23"/>
        <v>水</v>
      </c>
      <c r="J311" s="20">
        <v>45</v>
      </c>
      <c r="K311" s="21">
        <f t="shared" si="27"/>
        <v>43772</v>
      </c>
      <c r="L311" s="16">
        <f t="shared" si="24"/>
        <v>1</v>
      </c>
      <c r="M311" s="22" t="str">
        <f t="shared" si="25"/>
        <v/>
      </c>
    </row>
    <row r="312" spans="1:13">
      <c r="A312" s="6"/>
      <c r="H312" s="19">
        <f t="shared" si="26"/>
        <v>43776</v>
      </c>
      <c r="I312" s="19" t="str">
        <f t="shared" si="23"/>
        <v>木</v>
      </c>
      <c r="J312" s="20">
        <v>45</v>
      </c>
      <c r="K312" s="21">
        <f t="shared" si="27"/>
        <v>43772</v>
      </c>
      <c r="L312" s="16">
        <f t="shared" si="24"/>
        <v>1</v>
      </c>
      <c r="M312" s="22" t="str">
        <f t="shared" si="25"/>
        <v/>
      </c>
    </row>
    <row r="313" spans="1:13">
      <c r="A313" s="6"/>
      <c r="H313" s="19">
        <f t="shared" si="26"/>
        <v>43777</v>
      </c>
      <c r="I313" s="19" t="str">
        <f t="shared" si="23"/>
        <v>金</v>
      </c>
      <c r="J313" s="20">
        <v>45</v>
      </c>
      <c r="K313" s="21">
        <f t="shared" si="27"/>
        <v>43772</v>
      </c>
      <c r="L313" s="16">
        <f t="shared" si="24"/>
        <v>1</v>
      </c>
      <c r="M313" s="22" t="str">
        <f t="shared" si="25"/>
        <v/>
      </c>
    </row>
    <row r="314" spans="1:13">
      <c r="A314" s="6"/>
      <c r="H314" s="19">
        <f t="shared" si="26"/>
        <v>43778</v>
      </c>
      <c r="I314" s="19" t="str">
        <f t="shared" si="23"/>
        <v>土</v>
      </c>
      <c r="J314" s="20">
        <v>45</v>
      </c>
      <c r="K314" s="21">
        <f t="shared" si="27"/>
        <v>43772</v>
      </c>
      <c r="L314" s="16">
        <f t="shared" si="24"/>
        <v>0</v>
      </c>
      <c r="M314" s="22" t="str">
        <f t="shared" si="25"/>
        <v/>
      </c>
    </row>
    <row r="315" spans="1:13">
      <c r="A315" s="6"/>
      <c r="H315" s="19">
        <f t="shared" si="26"/>
        <v>43779</v>
      </c>
      <c r="I315" s="19" t="str">
        <f t="shared" si="23"/>
        <v>日</v>
      </c>
      <c r="J315" s="20">
        <v>46</v>
      </c>
      <c r="K315" s="21">
        <f t="shared" si="27"/>
        <v>43779</v>
      </c>
      <c r="L315" s="16">
        <f t="shared" si="24"/>
        <v>0</v>
      </c>
      <c r="M315" s="22" t="str">
        <f t="shared" si="25"/>
        <v/>
      </c>
    </row>
    <row r="316" spans="1:13">
      <c r="A316" s="6"/>
      <c r="H316" s="19">
        <f t="shared" si="26"/>
        <v>43780</v>
      </c>
      <c r="I316" s="19" t="str">
        <f t="shared" si="23"/>
        <v>月</v>
      </c>
      <c r="J316" s="20">
        <v>46</v>
      </c>
      <c r="K316" s="21">
        <f t="shared" si="27"/>
        <v>43779</v>
      </c>
      <c r="L316" s="16">
        <f t="shared" si="24"/>
        <v>1</v>
      </c>
      <c r="M316" s="22" t="str">
        <f t="shared" si="25"/>
        <v/>
      </c>
    </row>
    <row r="317" spans="1:13">
      <c r="A317" s="6"/>
      <c r="H317" s="19">
        <f t="shared" si="26"/>
        <v>43781</v>
      </c>
      <c r="I317" s="19" t="str">
        <f t="shared" si="23"/>
        <v>火</v>
      </c>
      <c r="J317" s="20">
        <v>46</v>
      </c>
      <c r="K317" s="21">
        <f t="shared" si="27"/>
        <v>43779</v>
      </c>
      <c r="L317" s="16">
        <f t="shared" si="24"/>
        <v>1</v>
      </c>
      <c r="M317" s="22" t="str">
        <f t="shared" si="25"/>
        <v/>
      </c>
    </row>
    <row r="318" spans="1:13">
      <c r="A318" s="6"/>
      <c r="H318" s="19">
        <f t="shared" si="26"/>
        <v>43782</v>
      </c>
      <c r="I318" s="19" t="str">
        <f t="shared" si="23"/>
        <v>水</v>
      </c>
      <c r="J318" s="20">
        <v>46</v>
      </c>
      <c r="K318" s="21">
        <f t="shared" si="27"/>
        <v>43779</v>
      </c>
      <c r="L318" s="16">
        <f t="shared" si="24"/>
        <v>1</v>
      </c>
      <c r="M318" s="22" t="str">
        <f t="shared" si="25"/>
        <v/>
      </c>
    </row>
    <row r="319" spans="1:13">
      <c r="A319" s="6"/>
      <c r="H319" s="19">
        <f t="shared" si="26"/>
        <v>43783</v>
      </c>
      <c r="I319" s="19" t="str">
        <f t="shared" si="23"/>
        <v>木</v>
      </c>
      <c r="J319" s="20">
        <v>46</v>
      </c>
      <c r="K319" s="21">
        <f t="shared" si="27"/>
        <v>43779</v>
      </c>
      <c r="L319" s="16">
        <f t="shared" si="24"/>
        <v>1</v>
      </c>
      <c r="M319" s="22" t="str">
        <f t="shared" si="25"/>
        <v/>
      </c>
    </row>
    <row r="320" spans="1:13">
      <c r="A320" s="6"/>
      <c r="H320" s="19">
        <f t="shared" si="26"/>
        <v>43784</v>
      </c>
      <c r="I320" s="19" t="str">
        <f t="shared" si="23"/>
        <v>金</v>
      </c>
      <c r="J320" s="20">
        <v>46</v>
      </c>
      <c r="K320" s="21">
        <f t="shared" si="27"/>
        <v>43779</v>
      </c>
      <c r="L320" s="16">
        <f t="shared" si="24"/>
        <v>1</v>
      </c>
      <c r="M320" s="22" t="str">
        <f t="shared" si="25"/>
        <v/>
      </c>
    </row>
    <row r="321" spans="1:13">
      <c r="A321" s="6"/>
      <c r="H321" s="19">
        <f t="shared" si="26"/>
        <v>43785</v>
      </c>
      <c r="I321" s="19" t="str">
        <f t="shared" si="23"/>
        <v>土</v>
      </c>
      <c r="J321" s="20">
        <v>46</v>
      </c>
      <c r="K321" s="21">
        <f t="shared" si="27"/>
        <v>43779</v>
      </c>
      <c r="L321" s="16">
        <f t="shared" si="24"/>
        <v>0</v>
      </c>
      <c r="M321" s="22" t="str">
        <f t="shared" si="25"/>
        <v/>
      </c>
    </row>
    <row r="322" spans="1:13">
      <c r="A322" s="6"/>
      <c r="H322" s="19">
        <f t="shared" si="26"/>
        <v>43786</v>
      </c>
      <c r="I322" s="19" t="str">
        <f t="shared" ref="I322:I366" si="28">TEXT(H322,"aaa")</f>
        <v>日</v>
      </c>
      <c r="J322" s="20">
        <v>47</v>
      </c>
      <c r="K322" s="21">
        <f t="shared" si="27"/>
        <v>43786</v>
      </c>
      <c r="L322" s="16">
        <f t="shared" ref="L322:L366" si="29">IF(AND(AND($I322&lt;&gt;"土", $I322&lt;&gt;"日"), COUNTIF($A$2:$A$188,$H322)=0),1,0)</f>
        <v>0</v>
      </c>
      <c r="M322" s="22" t="str">
        <f t="shared" ref="M322:M366" si="30">IF(ISERROR(VLOOKUP(H322,$A$2:$B$362, 2, FALSE)), "", VLOOKUP(H322,$A$2:$B$362, 2, FALSE))</f>
        <v/>
      </c>
    </row>
    <row r="323" spans="1:13">
      <c r="A323" s="6"/>
      <c r="H323" s="19">
        <f t="shared" ref="H323:H366" si="31">H322+1</f>
        <v>43787</v>
      </c>
      <c r="I323" s="19" t="str">
        <f t="shared" si="28"/>
        <v>月</v>
      </c>
      <c r="J323" s="20">
        <v>47</v>
      </c>
      <c r="K323" s="21">
        <f t="shared" si="27"/>
        <v>43786</v>
      </c>
      <c r="L323" s="16">
        <f t="shared" si="29"/>
        <v>1</v>
      </c>
      <c r="M323" s="22" t="str">
        <f t="shared" si="30"/>
        <v/>
      </c>
    </row>
    <row r="324" spans="1:13">
      <c r="A324" s="6"/>
      <c r="H324" s="19">
        <f t="shared" si="31"/>
        <v>43788</v>
      </c>
      <c r="I324" s="19" t="str">
        <f t="shared" si="28"/>
        <v>火</v>
      </c>
      <c r="J324" s="20">
        <v>47</v>
      </c>
      <c r="K324" s="21">
        <f t="shared" ref="K324:K366" si="32">IF(I324="日",H324,K323)</f>
        <v>43786</v>
      </c>
      <c r="L324" s="16">
        <f t="shared" si="29"/>
        <v>1</v>
      </c>
      <c r="M324" s="22" t="str">
        <f t="shared" si="30"/>
        <v/>
      </c>
    </row>
    <row r="325" spans="1:13">
      <c r="A325" s="6"/>
      <c r="H325" s="19">
        <f t="shared" si="31"/>
        <v>43789</v>
      </c>
      <c r="I325" s="19" t="str">
        <f t="shared" si="28"/>
        <v>水</v>
      </c>
      <c r="J325" s="20">
        <v>47</v>
      </c>
      <c r="K325" s="21">
        <f t="shared" si="32"/>
        <v>43786</v>
      </c>
      <c r="L325" s="16">
        <f t="shared" si="29"/>
        <v>1</v>
      </c>
      <c r="M325" s="22" t="str">
        <f t="shared" si="30"/>
        <v/>
      </c>
    </row>
    <row r="326" spans="1:13">
      <c r="A326" s="6"/>
      <c r="H326" s="19">
        <f t="shared" si="31"/>
        <v>43790</v>
      </c>
      <c r="I326" s="19" t="str">
        <f t="shared" si="28"/>
        <v>木</v>
      </c>
      <c r="J326" s="20">
        <v>47</v>
      </c>
      <c r="K326" s="21">
        <f t="shared" si="32"/>
        <v>43786</v>
      </c>
      <c r="L326" s="16">
        <f t="shared" si="29"/>
        <v>1</v>
      </c>
      <c r="M326" s="22" t="str">
        <f t="shared" si="30"/>
        <v/>
      </c>
    </row>
    <row r="327" spans="1:13">
      <c r="A327" s="6"/>
      <c r="H327" s="19">
        <f t="shared" si="31"/>
        <v>43791</v>
      </c>
      <c r="I327" s="19" t="str">
        <f t="shared" si="28"/>
        <v>金</v>
      </c>
      <c r="J327" s="20">
        <v>47</v>
      </c>
      <c r="K327" s="21">
        <f t="shared" si="32"/>
        <v>43786</v>
      </c>
      <c r="L327" s="16">
        <f t="shared" si="29"/>
        <v>1</v>
      </c>
      <c r="M327" s="22" t="str">
        <f t="shared" si="30"/>
        <v/>
      </c>
    </row>
    <row r="328" spans="1:13">
      <c r="A328" s="6"/>
      <c r="H328" s="19">
        <f t="shared" si="31"/>
        <v>43792</v>
      </c>
      <c r="I328" s="19" t="str">
        <f t="shared" si="28"/>
        <v>土</v>
      </c>
      <c r="J328" s="20">
        <v>47</v>
      </c>
      <c r="K328" s="21">
        <f t="shared" si="32"/>
        <v>43786</v>
      </c>
      <c r="L328" s="16">
        <f t="shared" si="29"/>
        <v>0</v>
      </c>
      <c r="M328" s="22" t="str">
        <f t="shared" si="30"/>
        <v>勤労感謝の日</v>
      </c>
    </row>
    <row r="329" spans="1:13">
      <c r="A329" s="6"/>
      <c r="H329" s="19">
        <f t="shared" si="31"/>
        <v>43793</v>
      </c>
      <c r="I329" s="19" t="str">
        <f t="shared" si="28"/>
        <v>日</v>
      </c>
      <c r="J329" s="20">
        <v>48</v>
      </c>
      <c r="K329" s="21">
        <f t="shared" si="32"/>
        <v>43793</v>
      </c>
      <c r="L329" s="16">
        <f t="shared" si="29"/>
        <v>0</v>
      </c>
      <c r="M329" s="22" t="str">
        <f t="shared" si="30"/>
        <v/>
      </c>
    </row>
    <row r="330" spans="1:13">
      <c r="A330" s="6"/>
      <c r="H330" s="19">
        <f t="shared" si="31"/>
        <v>43794</v>
      </c>
      <c r="I330" s="19" t="str">
        <f t="shared" si="28"/>
        <v>月</v>
      </c>
      <c r="J330" s="20">
        <v>48</v>
      </c>
      <c r="K330" s="21">
        <f t="shared" si="32"/>
        <v>43793</v>
      </c>
      <c r="L330" s="16">
        <f t="shared" si="29"/>
        <v>1</v>
      </c>
      <c r="M330" s="22" t="str">
        <f t="shared" si="30"/>
        <v/>
      </c>
    </row>
    <row r="331" spans="1:13">
      <c r="A331" s="6"/>
      <c r="H331" s="19">
        <f t="shared" si="31"/>
        <v>43795</v>
      </c>
      <c r="I331" s="19" t="str">
        <f t="shared" si="28"/>
        <v>火</v>
      </c>
      <c r="J331" s="20">
        <v>48</v>
      </c>
      <c r="K331" s="21">
        <f t="shared" si="32"/>
        <v>43793</v>
      </c>
      <c r="L331" s="16">
        <f t="shared" si="29"/>
        <v>1</v>
      </c>
      <c r="M331" s="22" t="str">
        <f t="shared" si="30"/>
        <v/>
      </c>
    </row>
    <row r="332" spans="1:13">
      <c r="A332" s="6"/>
      <c r="H332" s="19">
        <f t="shared" si="31"/>
        <v>43796</v>
      </c>
      <c r="I332" s="19" t="str">
        <f t="shared" si="28"/>
        <v>水</v>
      </c>
      <c r="J332" s="20">
        <v>48</v>
      </c>
      <c r="K332" s="21">
        <f t="shared" si="32"/>
        <v>43793</v>
      </c>
      <c r="L332" s="16">
        <f t="shared" si="29"/>
        <v>1</v>
      </c>
      <c r="M332" s="22" t="str">
        <f t="shared" si="30"/>
        <v/>
      </c>
    </row>
    <row r="333" spans="1:13">
      <c r="A333" s="6"/>
      <c r="H333" s="19">
        <f t="shared" si="31"/>
        <v>43797</v>
      </c>
      <c r="I333" s="19" t="str">
        <f t="shared" si="28"/>
        <v>木</v>
      </c>
      <c r="J333" s="20">
        <v>48</v>
      </c>
      <c r="K333" s="21">
        <f t="shared" si="32"/>
        <v>43793</v>
      </c>
      <c r="L333" s="16">
        <f t="shared" si="29"/>
        <v>1</v>
      </c>
      <c r="M333" s="22" t="str">
        <f t="shared" si="30"/>
        <v/>
      </c>
    </row>
    <row r="334" spans="1:13">
      <c r="A334" s="6"/>
      <c r="H334" s="19">
        <f t="shared" si="31"/>
        <v>43798</v>
      </c>
      <c r="I334" s="19" t="str">
        <f t="shared" si="28"/>
        <v>金</v>
      </c>
      <c r="J334" s="20">
        <v>48</v>
      </c>
      <c r="K334" s="21">
        <f t="shared" si="32"/>
        <v>43793</v>
      </c>
      <c r="L334" s="16">
        <f t="shared" si="29"/>
        <v>1</v>
      </c>
      <c r="M334" s="22" t="str">
        <f t="shared" si="30"/>
        <v/>
      </c>
    </row>
    <row r="335" spans="1:13">
      <c r="A335" s="6"/>
      <c r="H335" s="19">
        <f t="shared" si="31"/>
        <v>43799</v>
      </c>
      <c r="I335" s="19" t="str">
        <f t="shared" si="28"/>
        <v>土</v>
      </c>
      <c r="J335" s="20">
        <v>48</v>
      </c>
      <c r="K335" s="21">
        <f t="shared" si="32"/>
        <v>43793</v>
      </c>
      <c r="L335" s="16">
        <f t="shared" si="29"/>
        <v>0</v>
      </c>
      <c r="M335" s="22" t="str">
        <f t="shared" si="30"/>
        <v/>
      </c>
    </row>
    <row r="336" spans="1:13">
      <c r="A336" s="6"/>
      <c r="H336" s="19">
        <f t="shared" si="31"/>
        <v>43800</v>
      </c>
      <c r="I336" s="19" t="str">
        <f t="shared" si="28"/>
        <v>日</v>
      </c>
      <c r="J336" s="20">
        <v>49</v>
      </c>
      <c r="K336" s="21">
        <f t="shared" si="32"/>
        <v>43800</v>
      </c>
      <c r="L336" s="16">
        <f t="shared" si="29"/>
        <v>0</v>
      </c>
      <c r="M336" s="22" t="str">
        <f t="shared" si="30"/>
        <v/>
      </c>
    </row>
    <row r="337" spans="1:13">
      <c r="A337" s="6"/>
      <c r="H337" s="19">
        <f t="shared" si="31"/>
        <v>43801</v>
      </c>
      <c r="I337" s="19" t="str">
        <f t="shared" si="28"/>
        <v>月</v>
      </c>
      <c r="J337" s="20">
        <v>49</v>
      </c>
      <c r="K337" s="21">
        <f t="shared" si="32"/>
        <v>43800</v>
      </c>
      <c r="L337" s="16">
        <f t="shared" si="29"/>
        <v>1</v>
      </c>
      <c r="M337" s="22" t="str">
        <f t="shared" si="30"/>
        <v/>
      </c>
    </row>
    <row r="338" spans="1:13">
      <c r="A338" s="6"/>
      <c r="H338" s="19">
        <f t="shared" si="31"/>
        <v>43802</v>
      </c>
      <c r="I338" s="19" t="str">
        <f t="shared" si="28"/>
        <v>火</v>
      </c>
      <c r="J338" s="20">
        <v>49</v>
      </c>
      <c r="K338" s="21">
        <f t="shared" si="32"/>
        <v>43800</v>
      </c>
      <c r="L338" s="16">
        <f t="shared" si="29"/>
        <v>1</v>
      </c>
      <c r="M338" s="22" t="str">
        <f t="shared" si="30"/>
        <v/>
      </c>
    </row>
    <row r="339" spans="1:13">
      <c r="A339" s="6"/>
      <c r="H339" s="19">
        <f t="shared" si="31"/>
        <v>43803</v>
      </c>
      <c r="I339" s="19" t="str">
        <f t="shared" si="28"/>
        <v>水</v>
      </c>
      <c r="J339" s="20">
        <v>49</v>
      </c>
      <c r="K339" s="21">
        <f t="shared" si="32"/>
        <v>43800</v>
      </c>
      <c r="L339" s="16">
        <f t="shared" si="29"/>
        <v>1</v>
      </c>
      <c r="M339" s="22" t="str">
        <f t="shared" si="30"/>
        <v/>
      </c>
    </row>
    <row r="340" spans="1:13">
      <c r="A340" s="6"/>
      <c r="H340" s="19">
        <f t="shared" si="31"/>
        <v>43804</v>
      </c>
      <c r="I340" s="19" t="str">
        <f t="shared" si="28"/>
        <v>木</v>
      </c>
      <c r="J340" s="20">
        <v>49</v>
      </c>
      <c r="K340" s="21">
        <f t="shared" si="32"/>
        <v>43800</v>
      </c>
      <c r="L340" s="16">
        <f t="shared" si="29"/>
        <v>1</v>
      </c>
      <c r="M340" s="22" t="str">
        <f t="shared" si="30"/>
        <v/>
      </c>
    </row>
    <row r="341" spans="1:13">
      <c r="A341" s="6"/>
      <c r="H341" s="19">
        <f t="shared" si="31"/>
        <v>43805</v>
      </c>
      <c r="I341" s="19" t="str">
        <f t="shared" si="28"/>
        <v>金</v>
      </c>
      <c r="J341" s="20">
        <v>49</v>
      </c>
      <c r="K341" s="21">
        <f t="shared" si="32"/>
        <v>43800</v>
      </c>
      <c r="L341" s="16">
        <f t="shared" si="29"/>
        <v>1</v>
      </c>
      <c r="M341" s="22" t="str">
        <f t="shared" si="30"/>
        <v/>
      </c>
    </row>
    <row r="342" spans="1:13">
      <c r="A342" s="6"/>
      <c r="H342" s="19">
        <f t="shared" si="31"/>
        <v>43806</v>
      </c>
      <c r="I342" s="19" t="str">
        <f t="shared" si="28"/>
        <v>土</v>
      </c>
      <c r="J342" s="20">
        <v>49</v>
      </c>
      <c r="K342" s="21">
        <f t="shared" si="32"/>
        <v>43800</v>
      </c>
      <c r="L342" s="16">
        <f t="shared" si="29"/>
        <v>0</v>
      </c>
      <c r="M342" s="22" t="str">
        <f t="shared" si="30"/>
        <v/>
      </c>
    </row>
    <row r="343" spans="1:13">
      <c r="A343" s="6"/>
      <c r="H343" s="19">
        <f t="shared" si="31"/>
        <v>43807</v>
      </c>
      <c r="I343" s="19" t="str">
        <f t="shared" si="28"/>
        <v>日</v>
      </c>
      <c r="J343" s="20">
        <v>50</v>
      </c>
      <c r="K343" s="21">
        <f t="shared" si="32"/>
        <v>43807</v>
      </c>
      <c r="L343" s="16">
        <f t="shared" si="29"/>
        <v>0</v>
      </c>
      <c r="M343" s="22" t="str">
        <f t="shared" si="30"/>
        <v/>
      </c>
    </row>
    <row r="344" spans="1:13">
      <c r="A344" s="6"/>
      <c r="H344" s="19">
        <f t="shared" si="31"/>
        <v>43808</v>
      </c>
      <c r="I344" s="19" t="str">
        <f t="shared" si="28"/>
        <v>月</v>
      </c>
      <c r="J344" s="20">
        <v>50</v>
      </c>
      <c r="K344" s="21">
        <f t="shared" si="32"/>
        <v>43807</v>
      </c>
      <c r="L344" s="16">
        <f t="shared" si="29"/>
        <v>1</v>
      </c>
      <c r="M344" s="22" t="str">
        <f t="shared" si="30"/>
        <v/>
      </c>
    </row>
    <row r="345" spans="1:13">
      <c r="A345" s="6"/>
      <c r="H345" s="19">
        <f t="shared" si="31"/>
        <v>43809</v>
      </c>
      <c r="I345" s="19" t="str">
        <f t="shared" si="28"/>
        <v>火</v>
      </c>
      <c r="J345" s="20">
        <v>50</v>
      </c>
      <c r="K345" s="21">
        <f t="shared" si="32"/>
        <v>43807</v>
      </c>
      <c r="L345" s="16">
        <f t="shared" si="29"/>
        <v>1</v>
      </c>
      <c r="M345" s="22" t="str">
        <f t="shared" si="30"/>
        <v/>
      </c>
    </row>
    <row r="346" spans="1:13">
      <c r="A346" s="6"/>
      <c r="H346" s="19">
        <f t="shared" si="31"/>
        <v>43810</v>
      </c>
      <c r="I346" s="19" t="str">
        <f t="shared" si="28"/>
        <v>水</v>
      </c>
      <c r="J346" s="20">
        <v>50</v>
      </c>
      <c r="K346" s="21">
        <f t="shared" si="32"/>
        <v>43807</v>
      </c>
      <c r="L346" s="16">
        <f t="shared" si="29"/>
        <v>1</v>
      </c>
      <c r="M346" s="22" t="str">
        <f t="shared" si="30"/>
        <v/>
      </c>
    </row>
    <row r="347" spans="1:13">
      <c r="A347" s="6"/>
      <c r="H347" s="19">
        <f t="shared" si="31"/>
        <v>43811</v>
      </c>
      <c r="I347" s="19" t="str">
        <f t="shared" si="28"/>
        <v>木</v>
      </c>
      <c r="J347" s="20">
        <v>50</v>
      </c>
      <c r="K347" s="21">
        <f t="shared" si="32"/>
        <v>43807</v>
      </c>
      <c r="L347" s="16">
        <f t="shared" si="29"/>
        <v>1</v>
      </c>
      <c r="M347" s="22" t="str">
        <f t="shared" si="30"/>
        <v/>
      </c>
    </row>
    <row r="348" spans="1:13">
      <c r="A348" s="6"/>
      <c r="H348" s="19">
        <f t="shared" si="31"/>
        <v>43812</v>
      </c>
      <c r="I348" s="19" t="str">
        <f t="shared" si="28"/>
        <v>金</v>
      </c>
      <c r="J348" s="20">
        <v>50</v>
      </c>
      <c r="K348" s="21">
        <f t="shared" si="32"/>
        <v>43807</v>
      </c>
      <c r="L348" s="16">
        <f t="shared" si="29"/>
        <v>1</v>
      </c>
      <c r="M348" s="22" t="str">
        <f t="shared" si="30"/>
        <v/>
      </c>
    </row>
    <row r="349" spans="1:13">
      <c r="A349" s="6"/>
      <c r="H349" s="19">
        <f t="shared" si="31"/>
        <v>43813</v>
      </c>
      <c r="I349" s="19" t="str">
        <f t="shared" si="28"/>
        <v>土</v>
      </c>
      <c r="J349" s="20">
        <v>50</v>
      </c>
      <c r="K349" s="21">
        <f t="shared" si="32"/>
        <v>43807</v>
      </c>
      <c r="L349" s="16">
        <f t="shared" si="29"/>
        <v>0</v>
      </c>
      <c r="M349" s="22" t="str">
        <f t="shared" si="30"/>
        <v/>
      </c>
    </row>
    <row r="350" spans="1:13">
      <c r="A350" s="6"/>
      <c r="H350" s="19">
        <f t="shared" si="31"/>
        <v>43814</v>
      </c>
      <c r="I350" s="19" t="str">
        <f t="shared" si="28"/>
        <v>日</v>
      </c>
      <c r="J350" s="20">
        <v>51</v>
      </c>
      <c r="K350" s="21">
        <f t="shared" si="32"/>
        <v>43814</v>
      </c>
      <c r="L350" s="16">
        <f t="shared" si="29"/>
        <v>0</v>
      </c>
      <c r="M350" s="22" t="str">
        <f t="shared" si="30"/>
        <v/>
      </c>
    </row>
    <row r="351" spans="1:13">
      <c r="A351" s="6"/>
      <c r="H351" s="19">
        <f t="shared" si="31"/>
        <v>43815</v>
      </c>
      <c r="I351" s="19" t="str">
        <f t="shared" si="28"/>
        <v>月</v>
      </c>
      <c r="J351" s="20">
        <v>51</v>
      </c>
      <c r="K351" s="21">
        <f t="shared" si="32"/>
        <v>43814</v>
      </c>
      <c r="L351" s="16">
        <f t="shared" si="29"/>
        <v>1</v>
      </c>
      <c r="M351" s="22" t="str">
        <f t="shared" si="30"/>
        <v/>
      </c>
    </row>
    <row r="352" spans="1:13">
      <c r="A352" s="6"/>
      <c r="H352" s="19">
        <f t="shared" si="31"/>
        <v>43816</v>
      </c>
      <c r="I352" s="19" t="str">
        <f t="shared" si="28"/>
        <v>火</v>
      </c>
      <c r="J352" s="20">
        <v>51</v>
      </c>
      <c r="K352" s="21">
        <f t="shared" si="32"/>
        <v>43814</v>
      </c>
      <c r="L352" s="16">
        <f t="shared" si="29"/>
        <v>1</v>
      </c>
      <c r="M352" s="22" t="str">
        <f t="shared" si="30"/>
        <v/>
      </c>
    </row>
    <row r="353" spans="1:13">
      <c r="A353" s="6"/>
      <c r="H353" s="19">
        <f t="shared" si="31"/>
        <v>43817</v>
      </c>
      <c r="I353" s="19" t="str">
        <f t="shared" si="28"/>
        <v>水</v>
      </c>
      <c r="J353" s="20">
        <v>51</v>
      </c>
      <c r="K353" s="21">
        <f t="shared" si="32"/>
        <v>43814</v>
      </c>
      <c r="L353" s="16">
        <f t="shared" si="29"/>
        <v>1</v>
      </c>
      <c r="M353" s="22" t="str">
        <f t="shared" si="30"/>
        <v/>
      </c>
    </row>
    <row r="354" spans="1:13">
      <c r="A354" s="6"/>
      <c r="H354" s="19">
        <f t="shared" si="31"/>
        <v>43818</v>
      </c>
      <c r="I354" s="19" t="str">
        <f t="shared" si="28"/>
        <v>木</v>
      </c>
      <c r="J354" s="20">
        <v>51</v>
      </c>
      <c r="K354" s="21">
        <f t="shared" si="32"/>
        <v>43814</v>
      </c>
      <c r="L354" s="16">
        <f t="shared" si="29"/>
        <v>1</v>
      </c>
      <c r="M354" s="22" t="str">
        <f t="shared" si="30"/>
        <v/>
      </c>
    </row>
    <row r="355" spans="1:13">
      <c r="A355" s="6"/>
      <c r="H355" s="19">
        <f t="shared" si="31"/>
        <v>43819</v>
      </c>
      <c r="I355" s="19" t="str">
        <f t="shared" si="28"/>
        <v>金</v>
      </c>
      <c r="J355" s="20">
        <v>51</v>
      </c>
      <c r="K355" s="21">
        <f t="shared" si="32"/>
        <v>43814</v>
      </c>
      <c r="L355" s="16">
        <f t="shared" si="29"/>
        <v>1</v>
      </c>
      <c r="M355" s="22" t="str">
        <f t="shared" si="30"/>
        <v/>
      </c>
    </row>
    <row r="356" spans="1:13">
      <c r="A356" s="6"/>
      <c r="H356" s="19">
        <f t="shared" si="31"/>
        <v>43820</v>
      </c>
      <c r="I356" s="19" t="str">
        <f t="shared" si="28"/>
        <v>土</v>
      </c>
      <c r="J356" s="20">
        <v>51</v>
      </c>
      <c r="K356" s="21">
        <f t="shared" si="32"/>
        <v>43814</v>
      </c>
      <c r="L356" s="16">
        <f t="shared" si="29"/>
        <v>0</v>
      </c>
      <c r="M356" s="22" t="str">
        <f t="shared" si="30"/>
        <v/>
      </c>
    </row>
    <row r="357" spans="1:13">
      <c r="A357" s="6"/>
      <c r="H357" s="19">
        <f t="shared" si="31"/>
        <v>43821</v>
      </c>
      <c r="I357" s="19" t="str">
        <f t="shared" si="28"/>
        <v>日</v>
      </c>
      <c r="J357" s="20">
        <v>52</v>
      </c>
      <c r="K357" s="21">
        <f t="shared" si="32"/>
        <v>43821</v>
      </c>
      <c r="L357" s="16">
        <f t="shared" si="29"/>
        <v>0</v>
      </c>
      <c r="M357" s="22" t="str">
        <f t="shared" si="30"/>
        <v/>
      </c>
    </row>
    <row r="358" spans="1:13">
      <c r="A358" s="6"/>
      <c r="H358" s="19">
        <f t="shared" si="31"/>
        <v>43822</v>
      </c>
      <c r="I358" s="19" t="str">
        <f t="shared" si="28"/>
        <v>月</v>
      </c>
      <c r="J358" s="20">
        <v>52</v>
      </c>
      <c r="K358" s="21">
        <f t="shared" si="32"/>
        <v>43821</v>
      </c>
      <c r="L358" s="16">
        <f t="shared" si="29"/>
        <v>1</v>
      </c>
      <c r="M358" s="22" t="str">
        <f t="shared" si="30"/>
        <v/>
      </c>
    </row>
    <row r="359" spans="1:13">
      <c r="A359" s="6"/>
      <c r="H359" s="19">
        <f t="shared" si="31"/>
        <v>43823</v>
      </c>
      <c r="I359" s="19" t="str">
        <f t="shared" si="28"/>
        <v>火</v>
      </c>
      <c r="J359" s="20">
        <v>52</v>
      </c>
      <c r="K359" s="21">
        <f t="shared" si="32"/>
        <v>43821</v>
      </c>
      <c r="L359" s="16">
        <f t="shared" si="29"/>
        <v>1</v>
      </c>
      <c r="M359" s="22" t="str">
        <f t="shared" si="30"/>
        <v/>
      </c>
    </row>
    <row r="360" spans="1:13">
      <c r="A360" s="6"/>
      <c r="H360" s="19">
        <f t="shared" si="31"/>
        <v>43824</v>
      </c>
      <c r="I360" s="19" t="str">
        <f t="shared" si="28"/>
        <v>水</v>
      </c>
      <c r="J360" s="20">
        <v>52</v>
      </c>
      <c r="K360" s="21">
        <f t="shared" si="32"/>
        <v>43821</v>
      </c>
      <c r="L360" s="16">
        <f t="shared" si="29"/>
        <v>1</v>
      </c>
      <c r="M360" s="22" t="str">
        <f t="shared" si="30"/>
        <v/>
      </c>
    </row>
    <row r="361" spans="1:13">
      <c r="A361" s="6"/>
      <c r="H361" s="19">
        <f t="shared" si="31"/>
        <v>43825</v>
      </c>
      <c r="I361" s="19" t="str">
        <f t="shared" si="28"/>
        <v>木</v>
      </c>
      <c r="J361" s="20">
        <v>52</v>
      </c>
      <c r="K361" s="21">
        <f t="shared" si="32"/>
        <v>43821</v>
      </c>
      <c r="L361" s="16">
        <f t="shared" si="29"/>
        <v>1</v>
      </c>
      <c r="M361" s="22" t="str">
        <f t="shared" si="30"/>
        <v/>
      </c>
    </row>
    <row r="362" spans="1:13">
      <c r="A362" s="6"/>
      <c r="H362" s="19">
        <f t="shared" si="31"/>
        <v>43826</v>
      </c>
      <c r="I362" s="19" t="str">
        <f t="shared" si="28"/>
        <v>金</v>
      </c>
      <c r="J362" s="20">
        <v>52</v>
      </c>
      <c r="K362" s="21">
        <f t="shared" si="32"/>
        <v>43821</v>
      </c>
      <c r="L362" s="16">
        <f t="shared" si="29"/>
        <v>1</v>
      </c>
      <c r="M362" s="22" t="str">
        <f t="shared" si="30"/>
        <v/>
      </c>
    </row>
    <row r="363" spans="1:13">
      <c r="A363" s="6"/>
      <c r="H363" s="19">
        <f t="shared" si="31"/>
        <v>43827</v>
      </c>
      <c r="I363" s="19" t="str">
        <f t="shared" si="28"/>
        <v>土</v>
      </c>
      <c r="J363" s="20">
        <v>52</v>
      </c>
      <c r="K363" s="21">
        <f t="shared" si="32"/>
        <v>43821</v>
      </c>
      <c r="L363" s="16">
        <f t="shared" si="29"/>
        <v>0</v>
      </c>
      <c r="M363" s="22" t="str">
        <f t="shared" si="30"/>
        <v/>
      </c>
    </row>
    <row r="364" spans="1:13">
      <c r="A364" s="6"/>
      <c r="H364" s="19">
        <f t="shared" si="31"/>
        <v>43828</v>
      </c>
      <c r="I364" s="19" t="str">
        <f t="shared" si="28"/>
        <v>日</v>
      </c>
      <c r="J364" s="20">
        <v>53</v>
      </c>
      <c r="K364" s="21">
        <f t="shared" si="32"/>
        <v>43828</v>
      </c>
      <c r="L364" s="16">
        <f t="shared" si="29"/>
        <v>0</v>
      </c>
      <c r="M364" s="22" t="str">
        <f t="shared" si="30"/>
        <v/>
      </c>
    </row>
    <row r="365" spans="1:13">
      <c r="A365" s="6"/>
      <c r="H365" s="19">
        <f t="shared" si="31"/>
        <v>43829</v>
      </c>
      <c r="I365" s="19" t="str">
        <f t="shared" si="28"/>
        <v>月</v>
      </c>
      <c r="J365" s="20">
        <v>53</v>
      </c>
      <c r="K365" s="21">
        <f t="shared" si="32"/>
        <v>43828</v>
      </c>
      <c r="L365" s="16">
        <f t="shared" si="29"/>
        <v>1</v>
      </c>
      <c r="M365" s="22" t="str">
        <f t="shared" si="30"/>
        <v/>
      </c>
    </row>
    <row r="366" spans="1:13">
      <c r="A366" s="6"/>
      <c r="H366" s="19">
        <f t="shared" si="31"/>
        <v>43830</v>
      </c>
      <c r="I366" s="19" t="str">
        <f t="shared" si="28"/>
        <v>火</v>
      </c>
      <c r="J366" s="20">
        <v>53</v>
      </c>
      <c r="K366" s="21">
        <f t="shared" si="32"/>
        <v>43828</v>
      </c>
      <c r="L366" s="16">
        <f t="shared" si="29"/>
        <v>1</v>
      </c>
      <c r="M366" s="22" t="str">
        <f t="shared" si="30"/>
        <v/>
      </c>
    </row>
    <row r="367" spans="1:13">
      <c r="A367" s="6"/>
      <c r="H367" s="37"/>
      <c r="I367" s="37"/>
      <c r="J367" s="38"/>
      <c r="K367" s="39"/>
      <c r="L367" s="33"/>
      <c r="M367" s="40"/>
    </row>
    <row r="368" spans="1:13">
      <c r="A368" s="6"/>
      <c r="H368" s="41"/>
      <c r="I368" s="41"/>
      <c r="J368" s="42"/>
      <c r="K368" s="43"/>
      <c r="L368" s="36"/>
      <c r="M368" s="44"/>
    </row>
    <row r="369" spans="1:13">
      <c r="A369" s="6"/>
      <c r="H369" s="41"/>
      <c r="I369" s="41"/>
      <c r="J369" s="42"/>
      <c r="K369" s="43"/>
      <c r="L369" s="36"/>
      <c r="M369" s="44"/>
    </row>
    <row r="370" spans="1:13">
      <c r="A370" s="6"/>
      <c r="H370" s="41"/>
      <c r="I370" s="41"/>
      <c r="J370" s="42"/>
      <c r="K370" s="43"/>
      <c r="L370" s="36"/>
      <c r="M370" s="44"/>
    </row>
    <row r="371" spans="1:13">
      <c r="A371" s="6"/>
      <c r="H371" s="41"/>
      <c r="I371" s="41"/>
      <c r="J371" s="42"/>
      <c r="K371" s="43"/>
      <c r="L371" s="36"/>
      <c r="M371" s="44"/>
    </row>
    <row r="372" spans="1:13">
      <c r="A372" s="6"/>
      <c r="H372" s="41"/>
      <c r="I372" s="41"/>
      <c r="J372" s="42"/>
      <c r="K372" s="43"/>
      <c r="L372" s="36"/>
      <c r="M372" s="44"/>
    </row>
    <row r="373" spans="1:13">
      <c r="A373" s="6"/>
      <c r="H373" s="41"/>
      <c r="I373" s="41"/>
      <c r="J373" s="42"/>
      <c r="K373" s="43"/>
      <c r="L373" s="36"/>
      <c r="M373" s="44"/>
    </row>
    <row r="374" spans="1:13">
      <c r="A374" s="6"/>
      <c r="H374" s="41"/>
      <c r="I374" s="41"/>
      <c r="J374" s="42"/>
      <c r="K374" s="43"/>
      <c r="L374" s="36"/>
      <c r="M374" s="44"/>
    </row>
    <row r="375" spans="1:13">
      <c r="A375" s="6"/>
      <c r="H375" s="41"/>
      <c r="I375" s="41"/>
      <c r="J375" s="42"/>
      <c r="K375" s="43"/>
      <c r="L375" s="36"/>
      <c r="M375" s="44"/>
    </row>
    <row r="376" spans="1:13">
      <c r="A376" s="6"/>
      <c r="H376" s="41"/>
      <c r="I376" s="41"/>
      <c r="J376" s="42"/>
      <c r="K376" s="43"/>
      <c r="L376" s="36"/>
      <c r="M376" s="44"/>
    </row>
    <row r="377" spans="1:13">
      <c r="A377" s="6"/>
      <c r="H377" s="41"/>
      <c r="I377" s="41"/>
      <c r="J377" s="42"/>
      <c r="K377" s="43"/>
      <c r="L377" s="36"/>
      <c r="M377" s="44"/>
    </row>
    <row r="378" spans="1:13">
      <c r="A378" s="6"/>
      <c r="H378" s="41"/>
      <c r="I378" s="41"/>
      <c r="J378" s="42"/>
      <c r="K378" s="43"/>
      <c r="L378" s="36"/>
      <c r="M378" s="44"/>
    </row>
    <row r="379" spans="1:13">
      <c r="A379" s="6"/>
      <c r="H379" s="41"/>
      <c r="I379" s="41"/>
      <c r="J379" s="42"/>
      <c r="K379" s="43"/>
      <c r="L379" s="36"/>
      <c r="M379" s="44"/>
    </row>
    <row r="380" spans="1:13">
      <c r="A380" s="6"/>
      <c r="H380" s="41"/>
      <c r="I380" s="41"/>
      <c r="J380" s="42"/>
      <c r="K380" s="43"/>
      <c r="L380" s="36"/>
      <c r="M380" s="44"/>
    </row>
    <row r="381" spans="1:13">
      <c r="A381" s="6"/>
      <c r="H381" s="41"/>
      <c r="I381" s="41"/>
      <c r="J381" s="42"/>
      <c r="K381" s="43"/>
      <c r="L381" s="36"/>
      <c r="M381" s="44"/>
    </row>
    <row r="382" spans="1:13">
      <c r="A382" s="6"/>
      <c r="H382" s="41"/>
      <c r="I382" s="41"/>
      <c r="J382" s="42"/>
      <c r="K382" s="43"/>
      <c r="L382" s="36"/>
      <c r="M382" s="44"/>
    </row>
    <row r="383" spans="1:13">
      <c r="A383" s="6"/>
      <c r="H383" s="41"/>
      <c r="I383" s="41"/>
      <c r="J383" s="42"/>
      <c r="K383" s="43"/>
      <c r="L383" s="36"/>
      <c r="M383" s="44"/>
    </row>
    <row r="384" spans="1:13">
      <c r="A384" s="6"/>
      <c r="H384" s="41"/>
      <c r="I384" s="41"/>
      <c r="J384" s="42"/>
      <c r="K384" s="43"/>
      <c r="L384" s="36"/>
      <c r="M384" s="44"/>
    </row>
    <row r="385" spans="1:13">
      <c r="A385" s="6"/>
      <c r="H385" s="41"/>
      <c r="I385" s="41"/>
      <c r="J385" s="42"/>
      <c r="K385" s="43"/>
      <c r="L385" s="36"/>
      <c r="M385" s="44"/>
    </row>
    <row r="386" spans="1:13">
      <c r="A386" s="6"/>
      <c r="H386" s="41"/>
      <c r="I386" s="41"/>
      <c r="J386" s="42"/>
      <c r="K386" s="43"/>
      <c r="L386" s="36"/>
      <c r="M386" s="44"/>
    </row>
    <row r="387" spans="1:13">
      <c r="A387" s="6"/>
      <c r="H387" s="41"/>
      <c r="I387" s="41"/>
      <c r="J387" s="42"/>
      <c r="K387" s="43"/>
      <c r="L387" s="36"/>
      <c r="M387" s="44"/>
    </row>
    <row r="388" spans="1:13">
      <c r="A388" s="6"/>
      <c r="H388" s="41"/>
      <c r="I388" s="41"/>
      <c r="J388" s="42"/>
      <c r="K388" s="43"/>
      <c r="L388" s="36"/>
      <c r="M388" s="44"/>
    </row>
    <row r="389" spans="1:13">
      <c r="A389" s="6"/>
      <c r="H389" s="41"/>
      <c r="I389" s="41"/>
      <c r="J389" s="42"/>
      <c r="K389" s="43"/>
      <c r="L389" s="36"/>
      <c r="M389" s="44"/>
    </row>
    <row r="390" spans="1:13">
      <c r="A390" s="6"/>
      <c r="H390" s="41"/>
      <c r="I390" s="41"/>
      <c r="J390" s="42"/>
      <c r="K390" s="43"/>
      <c r="L390" s="36"/>
      <c r="M390" s="44"/>
    </row>
    <row r="391" spans="1:13">
      <c r="A391" s="6"/>
      <c r="H391" s="41"/>
      <c r="I391" s="41"/>
      <c r="J391" s="42"/>
      <c r="K391" s="43"/>
      <c r="L391" s="36"/>
      <c r="M391" s="44"/>
    </row>
    <row r="392" spans="1:13">
      <c r="A392" s="6"/>
      <c r="H392" s="41"/>
      <c r="I392" s="41"/>
      <c r="J392" s="42"/>
      <c r="K392" s="43"/>
      <c r="L392" s="36"/>
      <c r="M392" s="44"/>
    </row>
    <row r="393" spans="1:13">
      <c r="A393" s="6"/>
      <c r="H393" s="41"/>
      <c r="I393" s="41"/>
      <c r="J393" s="42"/>
      <c r="K393" s="43"/>
      <c r="L393" s="36"/>
      <c r="M393" s="44"/>
    </row>
    <row r="394" spans="1:13">
      <c r="A394" s="6"/>
      <c r="H394" s="41"/>
      <c r="I394" s="41"/>
      <c r="J394" s="42"/>
      <c r="K394" s="43"/>
      <c r="L394" s="36"/>
      <c r="M394" s="44"/>
    </row>
    <row r="395" spans="1:13">
      <c r="A395" s="6"/>
      <c r="H395" s="41"/>
      <c r="I395" s="41"/>
      <c r="J395" s="42"/>
      <c r="K395" s="43"/>
      <c r="L395" s="36"/>
      <c r="M395" s="44"/>
    </row>
    <row r="396" spans="1:13">
      <c r="A396" s="6"/>
      <c r="H396" s="41"/>
      <c r="I396" s="41"/>
      <c r="J396" s="42"/>
      <c r="K396" s="43"/>
      <c r="L396" s="36"/>
      <c r="M396" s="44"/>
    </row>
    <row r="397" spans="1:13">
      <c r="A397" s="6"/>
      <c r="H397" s="41"/>
      <c r="I397" s="41"/>
      <c r="J397" s="42"/>
      <c r="K397" s="43"/>
      <c r="L397" s="36"/>
      <c r="M397" s="44"/>
    </row>
    <row r="398" spans="1:13">
      <c r="A398" s="6"/>
      <c r="H398" s="41"/>
      <c r="I398" s="41"/>
      <c r="J398" s="42"/>
      <c r="K398" s="43"/>
      <c r="L398" s="36"/>
      <c r="M398" s="44"/>
    </row>
    <row r="399" spans="1:13">
      <c r="A399" s="6"/>
      <c r="H399" s="41"/>
      <c r="I399" s="41"/>
      <c r="J399" s="42"/>
      <c r="K399" s="43"/>
      <c r="L399" s="36"/>
      <c r="M399" s="44"/>
    </row>
    <row r="400" spans="1:13">
      <c r="A400" s="6"/>
      <c r="H400" s="41"/>
      <c r="I400" s="41"/>
      <c r="J400" s="42"/>
      <c r="K400" s="43"/>
      <c r="L400" s="36"/>
      <c r="M400" s="44"/>
    </row>
    <row r="401" spans="1:13">
      <c r="A401" s="6"/>
      <c r="H401" s="41"/>
      <c r="I401" s="41"/>
      <c r="J401" s="42"/>
      <c r="K401" s="43"/>
      <c r="L401" s="36"/>
      <c r="M401" s="44"/>
    </row>
    <row r="402" spans="1:13">
      <c r="A402" s="6"/>
      <c r="H402" s="41"/>
      <c r="I402" s="41"/>
      <c r="J402" s="42"/>
      <c r="K402" s="43"/>
      <c r="L402" s="36"/>
      <c r="M402" s="44"/>
    </row>
    <row r="403" spans="1:13">
      <c r="A403" s="6"/>
      <c r="H403" s="41"/>
      <c r="I403" s="41"/>
      <c r="J403" s="42"/>
      <c r="K403" s="43"/>
      <c r="L403" s="36"/>
      <c r="M403" s="44"/>
    </row>
    <row r="404" spans="1:13">
      <c r="A404" s="6"/>
      <c r="H404" s="41"/>
      <c r="I404" s="41"/>
      <c r="J404" s="42"/>
      <c r="K404" s="43"/>
      <c r="L404" s="36"/>
      <c r="M404" s="44"/>
    </row>
    <row r="405" spans="1:13">
      <c r="A405" s="6"/>
      <c r="H405" s="41"/>
      <c r="I405" s="41"/>
      <c r="J405" s="42"/>
      <c r="K405" s="43"/>
      <c r="L405" s="36"/>
      <c r="M405" s="44"/>
    </row>
    <row r="406" spans="1:13">
      <c r="A406" s="6"/>
      <c r="H406" s="41"/>
      <c r="I406" s="41"/>
      <c r="J406" s="42"/>
      <c r="K406" s="43"/>
      <c r="L406" s="36"/>
      <c r="M406" s="44"/>
    </row>
    <row r="407" spans="1:13">
      <c r="A407" s="6"/>
      <c r="H407" s="41"/>
      <c r="I407" s="41"/>
      <c r="J407" s="42"/>
      <c r="K407" s="43"/>
      <c r="L407" s="36"/>
      <c r="M407" s="44"/>
    </row>
    <row r="408" spans="1:13">
      <c r="A408" s="6"/>
      <c r="H408" s="41"/>
      <c r="I408" s="41"/>
      <c r="J408" s="42"/>
      <c r="K408" s="43"/>
      <c r="L408" s="36"/>
      <c r="M408" s="44"/>
    </row>
    <row r="409" spans="1:13">
      <c r="A409" s="6"/>
      <c r="H409" s="41"/>
      <c r="I409" s="41"/>
      <c r="J409" s="42"/>
      <c r="K409" s="43"/>
      <c r="L409" s="36"/>
      <c r="M409" s="44"/>
    </row>
    <row r="410" spans="1:13">
      <c r="A410" s="6"/>
      <c r="H410" s="41"/>
      <c r="I410" s="41"/>
      <c r="J410" s="42"/>
      <c r="K410" s="43"/>
      <c r="L410" s="36"/>
      <c r="M410" s="44"/>
    </row>
    <row r="411" spans="1:13">
      <c r="A411" s="6"/>
      <c r="H411" s="41"/>
      <c r="I411" s="41"/>
      <c r="J411" s="42"/>
      <c r="K411" s="43"/>
      <c r="L411" s="36"/>
      <c r="M411" s="44"/>
    </row>
    <row r="412" spans="1:13">
      <c r="A412" s="6"/>
      <c r="H412" s="41"/>
      <c r="I412" s="41"/>
      <c r="J412" s="42"/>
      <c r="K412" s="43"/>
      <c r="L412" s="36"/>
      <c r="M412" s="44"/>
    </row>
    <row r="413" spans="1:13">
      <c r="A413" s="6"/>
      <c r="H413" s="41"/>
      <c r="I413" s="41"/>
      <c r="J413" s="42"/>
      <c r="K413" s="43"/>
      <c r="L413" s="36"/>
      <c r="M413" s="44"/>
    </row>
    <row r="414" spans="1:13">
      <c r="A414" s="6"/>
      <c r="H414" s="41"/>
      <c r="I414" s="41"/>
      <c r="J414" s="42"/>
      <c r="K414" s="43"/>
      <c r="L414" s="36"/>
      <c r="M414" s="44"/>
    </row>
    <row r="415" spans="1:13">
      <c r="A415" s="6"/>
      <c r="H415" s="41"/>
      <c r="I415" s="41"/>
      <c r="J415" s="42"/>
      <c r="K415" s="43"/>
      <c r="L415" s="36"/>
      <c r="M415" s="44"/>
    </row>
    <row r="416" spans="1:13">
      <c r="H416" s="41"/>
      <c r="I416" s="41"/>
      <c r="J416" s="42"/>
      <c r="K416" s="43"/>
      <c r="L416" s="36"/>
      <c r="M416" s="44"/>
    </row>
    <row r="417" spans="8:13">
      <c r="H417" s="41"/>
      <c r="I417" s="41"/>
      <c r="J417" s="42"/>
      <c r="K417" s="43"/>
      <c r="L417" s="36"/>
      <c r="M417" s="44"/>
    </row>
    <row r="418" spans="8:13">
      <c r="H418" s="41"/>
      <c r="I418" s="41"/>
      <c r="J418" s="42"/>
      <c r="K418" s="43"/>
      <c r="L418" s="36"/>
      <c r="M418" s="44"/>
    </row>
    <row r="419" spans="8:13">
      <c r="H419" s="41"/>
      <c r="I419" s="41"/>
      <c r="J419" s="42"/>
      <c r="K419" s="43"/>
      <c r="L419" s="36"/>
      <c r="M419" s="44"/>
    </row>
    <row r="420" spans="8:13">
      <c r="H420" s="41"/>
      <c r="I420" s="41"/>
      <c r="J420" s="42"/>
      <c r="K420" s="43"/>
      <c r="L420" s="36"/>
      <c r="M420" s="44"/>
    </row>
    <row r="421" spans="8:13">
      <c r="H421" s="41"/>
      <c r="I421" s="41"/>
      <c r="J421" s="42"/>
      <c r="K421" s="43"/>
      <c r="L421" s="36"/>
      <c r="M421" s="44"/>
    </row>
    <row r="422" spans="8:13">
      <c r="H422" s="41"/>
      <c r="I422" s="41"/>
      <c r="J422" s="42"/>
      <c r="K422" s="43"/>
      <c r="L422" s="36"/>
      <c r="M422" s="44"/>
    </row>
    <row r="423" spans="8:13">
      <c r="H423" s="41"/>
      <c r="I423" s="41"/>
      <c r="J423" s="42"/>
      <c r="K423" s="43"/>
      <c r="L423" s="36"/>
      <c r="M423" s="44"/>
    </row>
    <row r="424" spans="8:13">
      <c r="H424" s="41"/>
      <c r="I424" s="41"/>
      <c r="J424" s="42"/>
      <c r="K424" s="43"/>
      <c r="L424" s="36"/>
      <c r="M424" s="44"/>
    </row>
    <row r="425" spans="8:13">
      <c r="H425" s="41"/>
      <c r="I425" s="41"/>
      <c r="J425" s="42"/>
      <c r="K425" s="43"/>
      <c r="L425" s="36"/>
      <c r="M425" s="44"/>
    </row>
    <row r="426" spans="8:13">
      <c r="H426" s="41"/>
      <c r="I426" s="41"/>
      <c r="J426" s="42"/>
      <c r="K426" s="43"/>
      <c r="L426" s="36"/>
      <c r="M426" s="44"/>
    </row>
    <row r="427" spans="8:13">
      <c r="H427" s="41"/>
      <c r="I427" s="41"/>
      <c r="J427" s="42"/>
      <c r="K427" s="43"/>
      <c r="L427" s="36"/>
      <c r="M427" s="44"/>
    </row>
    <row r="428" spans="8:13">
      <c r="H428" s="41"/>
      <c r="I428" s="41"/>
      <c r="J428" s="42"/>
      <c r="K428" s="43"/>
      <c r="L428" s="36"/>
      <c r="M428" s="44"/>
    </row>
    <row r="429" spans="8:13">
      <c r="H429" s="41"/>
      <c r="I429" s="41"/>
      <c r="J429" s="42"/>
      <c r="K429" s="43"/>
      <c r="L429" s="36"/>
      <c r="M429" s="44"/>
    </row>
    <row r="430" spans="8:13">
      <c r="H430" s="41"/>
      <c r="I430" s="41"/>
      <c r="J430" s="42"/>
      <c r="K430" s="43"/>
      <c r="L430" s="36"/>
      <c r="M430" s="44"/>
    </row>
    <row r="431" spans="8:13">
      <c r="H431" s="41"/>
      <c r="I431" s="41"/>
      <c r="J431" s="42"/>
      <c r="K431" s="43"/>
      <c r="L431" s="36"/>
      <c r="M431" s="44"/>
    </row>
    <row r="432" spans="8:13">
      <c r="H432" s="41"/>
      <c r="I432" s="41"/>
      <c r="J432" s="42"/>
      <c r="K432" s="43"/>
      <c r="L432" s="36"/>
      <c r="M432" s="44"/>
    </row>
    <row r="433" spans="8:13">
      <c r="H433" s="41"/>
      <c r="I433" s="41"/>
      <c r="J433" s="42"/>
      <c r="K433" s="43"/>
      <c r="L433" s="36"/>
      <c r="M433" s="44"/>
    </row>
    <row r="434" spans="8:13">
      <c r="H434" s="41"/>
      <c r="I434" s="41"/>
      <c r="J434" s="42"/>
      <c r="K434" s="43"/>
      <c r="L434" s="36"/>
      <c r="M434" s="44"/>
    </row>
    <row r="435" spans="8:13">
      <c r="H435" s="41"/>
      <c r="I435" s="41"/>
      <c r="J435" s="42"/>
      <c r="K435" s="43"/>
      <c r="L435" s="36"/>
      <c r="M435" s="44"/>
    </row>
    <row r="436" spans="8:13">
      <c r="H436" s="41"/>
      <c r="I436" s="41"/>
      <c r="J436" s="42"/>
      <c r="K436" s="43"/>
      <c r="L436" s="36"/>
      <c r="M436" s="44"/>
    </row>
    <row r="437" spans="8:13">
      <c r="H437" s="41"/>
      <c r="I437" s="41"/>
      <c r="J437" s="42"/>
      <c r="K437" s="43"/>
      <c r="L437" s="36"/>
      <c r="M437" s="44"/>
    </row>
    <row r="438" spans="8:13">
      <c r="H438" s="41"/>
      <c r="I438" s="41"/>
      <c r="J438" s="42"/>
      <c r="K438" s="43"/>
      <c r="L438" s="36"/>
      <c r="M438" s="44"/>
    </row>
    <row r="439" spans="8:13">
      <c r="H439" s="41"/>
      <c r="I439" s="41"/>
      <c r="J439" s="42"/>
      <c r="K439" s="43"/>
      <c r="L439" s="36"/>
      <c r="M439" s="44"/>
    </row>
    <row r="440" spans="8:13">
      <c r="H440" s="41"/>
      <c r="I440" s="41"/>
      <c r="J440" s="42"/>
      <c r="K440" s="43"/>
      <c r="L440" s="36"/>
      <c r="M440" s="44"/>
    </row>
    <row r="441" spans="8:13">
      <c r="H441" s="41"/>
      <c r="I441" s="41"/>
      <c r="J441" s="42"/>
      <c r="K441" s="43"/>
      <c r="L441" s="36"/>
      <c r="M441" s="44"/>
    </row>
    <row r="442" spans="8:13">
      <c r="H442" s="41"/>
      <c r="I442" s="41"/>
      <c r="J442" s="42"/>
      <c r="K442" s="43"/>
      <c r="L442" s="36"/>
      <c r="M442" s="44"/>
    </row>
    <row r="443" spans="8:13">
      <c r="H443" s="41"/>
      <c r="I443" s="41"/>
      <c r="J443" s="42"/>
      <c r="K443" s="43"/>
      <c r="L443" s="36"/>
      <c r="M443" s="44"/>
    </row>
    <row r="444" spans="8:13">
      <c r="H444" s="41"/>
      <c r="I444" s="41"/>
      <c r="J444" s="42"/>
      <c r="K444" s="43"/>
      <c r="L444" s="36"/>
      <c r="M444" s="44"/>
    </row>
    <row r="445" spans="8:13">
      <c r="H445" s="41"/>
      <c r="I445" s="41"/>
      <c r="J445" s="42"/>
      <c r="K445" s="43"/>
      <c r="L445" s="36"/>
      <c r="M445" s="44"/>
    </row>
    <row r="446" spans="8:13">
      <c r="H446" s="41"/>
      <c r="I446" s="41"/>
      <c r="J446" s="42"/>
      <c r="K446" s="43"/>
      <c r="L446" s="36"/>
      <c r="M446" s="44"/>
    </row>
    <row r="447" spans="8:13">
      <c r="H447" s="41"/>
      <c r="I447" s="41"/>
      <c r="J447" s="42"/>
      <c r="K447" s="43"/>
      <c r="L447" s="36"/>
      <c r="M447" s="44"/>
    </row>
    <row r="448" spans="8:13">
      <c r="H448" s="41"/>
      <c r="I448" s="41"/>
      <c r="J448" s="42"/>
      <c r="K448" s="43"/>
      <c r="L448" s="36"/>
      <c r="M448" s="44"/>
    </row>
    <row r="449" spans="8:13">
      <c r="H449" s="41"/>
      <c r="I449" s="41"/>
      <c r="J449" s="42"/>
      <c r="K449" s="43"/>
      <c r="L449" s="36"/>
      <c r="M449" s="44"/>
    </row>
    <row r="450" spans="8:13">
      <c r="H450" s="41"/>
      <c r="I450" s="41"/>
      <c r="J450" s="42"/>
      <c r="K450" s="43"/>
      <c r="L450" s="36"/>
      <c r="M450" s="44"/>
    </row>
    <row r="451" spans="8:13">
      <c r="H451" s="41"/>
      <c r="I451" s="41"/>
      <c r="J451" s="42"/>
      <c r="K451" s="43"/>
      <c r="L451" s="36"/>
      <c r="M451" s="44"/>
    </row>
    <row r="452" spans="8:13">
      <c r="H452" s="41"/>
      <c r="I452" s="41"/>
      <c r="J452" s="42"/>
      <c r="K452" s="43"/>
      <c r="L452" s="36"/>
      <c r="M452" s="44"/>
    </row>
    <row r="453" spans="8:13">
      <c r="H453" s="41"/>
      <c r="I453" s="41"/>
      <c r="J453" s="42"/>
      <c r="K453" s="43"/>
      <c r="L453" s="36"/>
      <c r="M453" s="44"/>
    </row>
    <row r="454" spans="8:13">
      <c r="H454" s="41"/>
      <c r="I454" s="41"/>
      <c r="J454" s="42"/>
      <c r="K454" s="43"/>
      <c r="L454" s="36"/>
      <c r="M454" s="44"/>
    </row>
    <row r="455" spans="8:13">
      <c r="H455" s="41"/>
      <c r="I455" s="41"/>
      <c r="J455" s="42"/>
      <c r="K455" s="43"/>
      <c r="L455" s="36"/>
      <c r="M455" s="44"/>
    </row>
    <row r="456" spans="8:13">
      <c r="H456" s="41"/>
      <c r="I456" s="41"/>
      <c r="J456" s="42"/>
      <c r="K456" s="43"/>
      <c r="L456" s="36"/>
      <c r="M456" s="44"/>
    </row>
    <row r="457" spans="8:13">
      <c r="H457" s="41"/>
      <c r="I457" s="41"/>
      <c r="J457" s="42"/>
      <c r="K457" s="43"/>
      <c r="L457" s="36"/>
      <c r="M457" s="44"/>
    </row>
    <row r="458" spans="8:13">
      <c r="H458" s="41"/>
      <c r="I458" s="41"/>
      <c r="J458" s="42"/>
      <c r="K458" s="43"/>
      <c r="L458" s="36"/>
      <c r="M458" s="44"/>
    </row>
    <row r="459" spans="8:13">
      <c r="H459" s="41"/>
      <c r="I459" s="41"/>
      <c r="J459" s="42"/>
      <c r="K459" s="43"/>
      <c r="L459" s="36"/>
      <c r="M459" s="44"/>
    </row>
    <row r="460" spans="8:13">
      <c r="H460" s="41"/>
      <c r="I460" s="41"/>
      <c r="J460" s="42"/>
      <c r="K460" s="43"/>
      <c r="L460" s="36"/>
      <c r="M460" s="44"/>
    </row>
    <row r="461" spans="8:13">
      <c r="H461" s="41"/>
      <c r="I461" s="41"/>
      <c r="J461" s="42"/>
      <c r="K461" s="43"/>
      <c r="L461" s="36"/>
      <c r="M461" s="44"/>
    </row>
    <row r="462" spans="8:13">
      <c r="H462" s="41"/>
      <c r="I462" s="41"/>
      <c r="J462" s="42"/>
      <c r="K462" s="43"/>
      <c r="L462" s="36"/>
      <c r="M462" s="44"/>
    </row>
    <row r="463" spans="8:13">
      <c r="H463" s="41"/>
      <c r="I463" s="41"/>
      <c r="J463" s="42"/>
      <c r="K463" s="43"/>
      <c r="L463" s="36"/>
      <c r="M463" s="44"/>
    </row>
    <row r="464" spans="8:13">
      <c r="H464" s="41"/>
      <c r="I464" s="41"/>
      <c r="J464" s="42"/>
      <c r="K464" s="43"/>
      <c r="L464" s="36"/>
      <c r="M464" s="44"/>
    </row>
    <row r="465" spans="8:13">
      <c r="H465" s="41"/>
      <c r="I465" s="41"/>
      <c r="J465" s="42"/>
      <c r="K465" s="43"/>
      <c r="L465" s="36"/>
      <c r="M465" s="44"/>
    </row>
    <row r="466" spans="8:13">
      <c r="H466" s="41"/>
      <c r="I466" s="41"/>
      <c r="J466" s="42"/>
      <c r="K466" s="43"/>
      <c r="L466" s="36"/>
      <c r="M466" s="44"/>
    </row>
    <row r="467" spans="8:13">
      <c r="H467" s="41"/>
      <c r="I467" s="41"/>
      <c r="J467" s="42"/>
      <c r="K467" s="43"/>
      <c r="L467" s="36"/>
      <c r="M467" s="44"/>
    </row>
    <row r="468" spans="8:13">
      <c r="H468" s="41"/>
      <c r="I468" s="41"/>
      <c r="J468" s="42"/>
      <c r="K468" s="43"/>
      <c r="L468" s="36"/>
      <c r="M468" s="44"/>
    </row>
    <row r="469" spans="8:13">
      <c r="H469" s="41"/>
      <c r="I469" s="41"/>
      <c r="J469" s="42"/>
      <c r="K469" s="43"/>
      <c r="L469" s="36"/>
      <c r="M469" s="44"/>
    </row>
    <row r="470" spans="8:13">
      <c r="H470" s="41"/>
      <c r="I470" s="41"/>
      <c r="J470" s="42"/>
      <c r="K470" s="43"/>
      <c r="L470" s="36"/>
      <c r="M470" s="44"/>
    </row>
    <row r="471" spans="8:13">
      <c r="H471" s="41"/>
      <c r="I471" s="41"/>
      <c r="J471" s="42"/>
      <c r="K471" s="43"/>
      <c r="L471" s="36"/>
      <c r="M471" s="44"/>
    </row>
    <row r="472" spans="8:13">
      <c r="H472" s="41"/>
      <c r="I472" s="41"/>
      <c r="J472" s="42"/>
      <c r="K472" s="43"/>
      <c r="L472" s="36"/>
      <c r="M472" s="44"/>
    </row>
    <row r="473" spans="8:13">
      <c r="H473" s="41"/>
      <c r="I473" s="41"/>
      <c r="J473" s="42"/>
      <c r="K473" s="43"/>
      <c r="L473" s="36"/>
      <c r="M473" s="44"/>
    </row>
    <row r="474" spans="8:13">
      <c r="H474" s="41"/>
      <c r="I474" s="41"/>
      <c r="J474" s="42"/>
      <c r="K474" s="43"/>
      <c r="L474" s="36"/>
      <c r="M474" s="44"/>
    </row>
    <row r="475" spans="8:13">
      <c r="H475" s="41"/>
      <c r="I475" s="41"/>
      <c r="J475" s="42"/>
      <c r="K475" s="43"/>
      <c r="L475" s="36"/>
      <c r="M475" s="44"/>
    </row>
    <row r="476" spans="8:13">
      <c r="H476" s="41"/>
      <c r="I476" s="41"/>
      <c r="J476" s="42"/>
      <c r="K476" s="43"/>
      <c r="L476" s="36"/>
      <c r="M476" s="44"/>
    </row>
    <row r="477" spans="8:13">
      <c r="H477" s="41"/>
      <c r="I477" s="41"/>
      <c r="J477" s="42"/>
      <c r="K477" s="43"/>
      <c r="L477" s="36"/>
      <c r="M477" s="44"/>
    </row>
    <row r="478" spans="8:13">
      <c r="H478" s="41"/>
      <c r="I478" s="41"/>
      <c r="J478" s="42"/>
      <c r="K478" s="43"/>
      <c r="L478" s="36"/>
      <c r="M478" s="44"/>
    </row>
    <row r="479" spans="8:13">
      <c r="H479" s="41"/>
      <c r="I479" s="41"/>
      <c r="J479" s="42"/>
      <c r="K479" s="43"/>
      <c r="L479" s="36"/>
      <c r="M479" s="44"/>
    </row>
    <row r="480" spans="8:13">
      <c r="H480" s="41"/>
      <c r="I480" s="41"/>
      <c r="J480" s="42"/>
      <c r="K480" s="43"/>
      <c r="L480" s="36"/>
      <c r="M480" s="44"/>
    </row>
    <row r="481" spans="8:13">
      <c r="H481" s="41"/>
      <c r="I481" s="41"/>
      <c r="J481" s="42"/>
      <c r="K481" s="43"/>
      <c r="L481" s="36"/>
      <c r="M481" s="44"/>
    </row>
    <row r="482" spans="8:13">
      <c r="H482" s="41"/>
      <c r="I482" s="41"/>
      <c r="J482" s="42"/>
      <c r="K482" s="43"/>
      <c r="L482" s="36"/>
      <c r="M482" s="44"/>
    </row>
    <row r="483" spans="8:13">
      <c r="H483" s="41"/>
      <c r="I483" s="41"/>
      <c r="J483" s="42"/>
      <c r="K483" s="43"/>
      <c r="L483" s="36"/>
      <c r="M483" s="44"/>
    </row>
    <row r="484" spans="8:13">
      <c r="H484" s="41"/>
      <c r="I484" s="41"/>
      <c r="J484" s="42"/>
      <c r="K484" s="43"/>
      <c r="L484" s="36"/>
      <c r="M484" s="44"/>
    </row>
    <row r="485" spans="8:13">
      <c r="H485" s="41"/>
      <c r="I485" s="41"/>
      <c r="J485" s="42"/>
      <c r="K485" s="43"/>
      <c r="L485" s="36"/>
      <c r="M485" s="44"/>
    </row>
    <row r="486" spans="8:13">
      <c r="H486" s="41"/>
      <c r="I486" s="41"/>
      <c r="J486" s="42"/>
      <c r="K486" s="43"/>
      <c r="L486" s="36"/>
      <c r="M486" s="44"/>
    </row>
    <row r="487" spans="8:13">
      <c r="H487" s="41"/>
      <c r="I487" s="41"/>
      <c r="J487" s="42"/>
      <c r="K487" s="43"/>
      <c r="L487" s="36"/>
      <c r="M487" s="44"/>
    </row>
    <row r="488" spans="8:13">
      <c r="H488" s="41"/>
      <c r="I488" s="41"/>
      <c r="J488" s="42"/>
      <c r="K488" s="43"/>
      <c r="L488" s="36"/>
      <c r="M488" s="44"/>
    </row>
    <row r="489" spans="8:13">
      <c r="H489" s="41"/>
      <c r="I489" s="41"/>
      <c r="J489" s="42"/>
      <c r="K489" s="43"/>
      <c r="L489" s="36"/>
      <c r="M489" s="44"/>
    </row>
    <row r="490" spans="8:13">
      <c r="H490" s="41"/>
      <c r="I490" s="41"/>
      <c r="J490" s="42"/>
      <c r="K490" s="43"/>
      <c r="L490" s="36"/>
      <c r="M490" s="44"/>
    </row>
    <row r="491" spans="8:13">
      <c r="H491" s="41"/>
      <c r="I491" s="41"/>
      <c r="J491" s="42"/>
      <c r="K491" s="43"/>
      <c r="L491" s="36"/>
      <c r="M491" s="44"/>
    </row>
    <row r="492" spans="8:13">
      <c r="H492" s="41"/>
      <c r="I492" s="41"/>
      <c r="J492" s="42"/>
      <c r="K492" s="43"/>
      <c r="L492" s="36"/>
      <c r="M492" s="44"/>
    </row>
    <row r="493" spans="8:13">
      <c r="H493" s="41"/>
      <c r="I493" s="41"/>
      <c r="J493" s="42"/>
      <c r="K493" s="43"/>
      <c r="L493" s="36"/>
      <c r="M493" s="44"/>
    </row>
    <row r="494" spans="8:13">
      <c r="H494" s="41"/>
      <c r="I494" s="41"/>
      <c r="J494" s="42"/>
      <c r="K494" s="43"/>
      <c r="L494" s="36"/>
      <c r="M494" s="44"/>
    </row>
    <row r="495" spans="8:13">
      <c r="H495" s="41"/>
      <c r="I495" s="41"/>
      <c r="J495" s="42"/>
      <c r="K495" s="43"/>
      <c r="L495" s="36"/>
      <c r="M495" s="44"/>
    </row>
    <row r="496" spans="8:13">
      <c r="H496" s="41"/>
      <c r="I496" s="41"/>
      <c r="J496" s="42"/>
      <c r="K496" s="43"/>
      <c r="L496" s="36"/>
      <c r="M496" s="44"/>
    </row>
    <row r="497" spans="8:13">
      <c r="H497" s="41"/>
      <c r="I497" s="41"/>
      <c r="J497" s="42"/>
      <c r="K497" s="43"/>
      <c r="L497" s="36"/>
      <c r="M497" s="44"/>
    </row>
    <row r="498" spans="8:13">
      <c r="H498" s="41"/>
      <c r="I498" s="41"/>
      <c r="J498" s="42"/>
      <c r="K498" s="43"/>
      <c r="L498" s="36"/>
      <c r="M498" s="44"/>
    </row>
    <row r="499" spans="8:13">
      <c r="H499" s="41"/>
      <c r="I499" s="41"/>
      <c r="J499" s="42"/>
      <c r="K499" s="43"/>
      <c r="L499" s="36"/>
      <c r="M499" s="44"/>
    </row>
    <row r="500" spans="8:13">
      <c r="H500" s="41"/>
      <c r="I500" s="41"/>
      <c r="J500" s="42"/>
      <c r="K500" s="43"/>
      <c r="L500" s="36"/>
      <c r="M500" s="44"/>
    </row>
    <row r="501" spans="8:13">
      <c r="H501" s="41"/>
      <c r="I501" s="41"/>
      <c r="J501" s="42"/>
      <c r="K501" s="43"/>
      <c r="L501" s="36"/>
      <c r="M501" s="44"/>
    </row>
    <row r="502" spans="8:13">
      <c r="H502" s="41"/>
      <c r="I502" s="41"/>
      <c r="J502" s="42"/>
      <c r="K502" s="43"/>
      <c r="L502" s="36"/>
      <c r="M502" s="44"/>
    </row>
    <row r="503" spans="8:13">
      <c r="H503" s="41"/>
      <c r="I503" s="41"/>
      <c r="J503" s="42"/>
      <c r="K503" s="43"/>
      <c r="L503" s="36"/>
      <c r="M503" s="44"/>
    </row>
    <row r="504" spans="8:13">
      <c r="H504" s="41"/>
      <c r="I504" s="41"/>
      <c r="J504" s="42"/>
      <c r="K504" s="43"/>
      <c r="L504" s="36"/>
      <c r="M504" s="44"/>
    </row>
    <row r="505" spans="8:13">
      <c r="H505" s="41"/>
      <c r="I505" s="41"/>
      <c r="J505" s="42"/>
      <c r="K505" s="43"/>
      <c r="L505" s="36"/>
      <c r="M505" s="44"/>
    </row>
    <row r="506" spans="8:13">
      <c r="H506" s="41"/>
      <c r="I506" s="41"/>
      <c r="J506" s="42"/>
      <c r="K506" s="43"/>
      <c r="L506" s="36"/>
      <c r="M506" s="44"/>
    </row>
    <row r="507" spans="8:13">
      <c r="H507" s="41"/>
      <c r="I507" s="41"/>
      <c r="J507" s="42"/>
      <c r="K507" s="43"/>
      <c r="L507" s="36"/>
      <c r="M507" s="44"/>
    </row>
    <row r="508" spans="8:13">
      <c r="H508" s="41"/>
      <c r="I508" s="41"/>
      <c r="J508" s="42"/>
      <c r="K508" s="43"/>
      <c r="L508" s="36"/>
      <c r="M508" s="44"/>
    </row>
    <row r="509" spans="8:13">
      <c r="H509" s="41"/>
      <c r="I509" s="41"/>
      <c r="J509" s="42"/>
      <c r="K509" s="43"/>
      <c r="L509" s="36"/>
      <c r="M509" s="44"/>
    </row>
    <row r="510" spans="8:13">
      <c r="H510" s="41"/>
      <c r="I510" s="41"/>
      <c r="J510" s="42"/>
      <c r="K510" s="43"/>
      <c r="L510" s="36"/>
      <c r="M510" s="44"/>
    </row>
    <row r="511" spans="8:13">
      <c r="H511" s="41"/>
      <c r="I511" s="41"/>
      <c r="J511" s="42"/>
      <c r="K511" s="43"/>
      <c r="L511" s="36"/>
      <c r="M511" s="44"/>
    </row>
    <row r="512" spans="8:13">
      <c r="H512" s="41"/>
      <c r="I512" s="41"/>
      <c r="J512" s="42"/>
      <c r="K512" s="43"/>
      <c r="L512" s="36"/>
      <c r="M512" s="44"/>
    </row>
    <row r="513" spans="8:13">
      <c r="H513" s="41"/>
      <c r="I513" s="41"/>
      <c r="J513" s="42"/>
      <c r="K513" s="43"/>
      <c r="L513" s="36"/>
      <c r="M513" s="44"/>
    </row>
    <row r="514" spans="8:13">
      <c r="H514" s="41"/>
      <c r="I514" s="41"/>
      <c r="J514" s="42"/>
      <c r="K514" s="43"/>
      <c r="L514" s="36"/>
      <c r="M514" s="44"/>
    </row>
    <row r="515" spans="8:13">
      <c r="H515" s="41"/>
      <c r="I515" s="41"/>
      <c r="J515" s="42"/>
      <c r="K515" s="43"/>
      <c r="L515" s="36"/>
      <c r="M515" s="44"/>
    </row>
    <row r="516" spans="8:13">
      <c r="H516" s="41"/>
      <c r="I516" s="41"/>
      <c r="J516" s="42"/>
      <c r="K516" s="43"/>
      <c r="L516" s="36"/>
      <c r="M516" s="44"/>
    </row>
    <row r="517" spans="8:13">
      <c r="H517" s="41"/>
      <c r="I517" s="41"/>
      <c r="J517" s="42"/>
      <c r="K517" s="43"/>
      <c r="L517" s="36"/>
      <c r="M517" s="44"/>
    </row>
    <row r="518" spans="8:13">
      <c r="H518" s="41"/>
      <c r="I518" s="41"/>
      <c r="J518" s="42"/>
      <c r="K518" s="43"/>
      <c r="L518" s="36"/>
      <c r="M518" s="44"/>
    </row>
    <row r="519" spans="8:13">
      <c r="H519" s="41"/>
      <c r="I519" s="41"/>
      <c r="J519" s="42"/>
      <c r="K519" s="43"/>
      <c r="L519" s="36"/>
      <c r="M519" s="44"/>
    </row>
    <row r="520" spans="8:13">
      <c r="H520" s="41"/>
      <c r="I520" s="41"/>
      <c r="J520" s="42"/>
      <c r="K520" s="43"/>
      <c r="L520" s="36"/>
      <c r="M520" s="44"/>
    </row>
    <row r="521" spans="8:13">
      <c r="H521" s="41"/>
      <c r="I521" s="41"/>
      <c r="J521" s="42"/>
      <c r="K521" s="43"/>
      <c r="L521" s="36"/>
      <c r="M521" s="44"/>
    </row>
    <row r="522" spans="8:13">
      <c r="H522" s="41"/>
      <c r="I522" s="41"/>
      <c r="J522" s="42"/>
      <c r="K522" s="43"/>
      <c r="L522" s="36"/>
      <c r="M522" s="44"/>
    </row>
    <row r="523" spans="8:13">
      <c r="H523" s="41"/>
      <c r="I523" s="41"/>
      <c r="J523" s="42"/>
      <c r="K523" s="43"/>
      <c r="L523" s="36"/>
      <c r="M523" s="44"/>
    </row>
    <row r="524" spans="8:13">
      <c r="H524" s="41"/>
      <c r="I524" s="41"/>
      <c r="J524" s="42"/>
      <c r="K524" s="43"/>
      <c r="L524" s="36"/>
      <c r="M524" s="44"/>
    </row>
    <row r="525" spans="8:13">
      <c r="H525" s="41"/>
      <c r="I525" s="41"/>
      <c r="J525" s="42"/>
      <c r="K525" s="43"/>
      <c r="L525" s="36"/>
      <c r="M525" s="44"/>
    </row>
    <row r="526" spans="8:13">
      <c r="H526" s="41"/>
      <c r="I526" s="41"/>
      <c r="J526" s="42"/>
      <c r="K526" s="43"/>
      <c r="L526" s="36"/>
      <c r="M526" s="44"/>
    </row>
    <row r="527" spans="8:13">
      <c r="H527" s="41"/>
      <c r="I527" s="41"/>
      <c r="J527" s="42"/>
      <c r="K527" s="43"/>
      <c r="L527" s="36"/>
      <c r="M527" s="44"/>
    </row>
    <row r="528" spans="8:13">
      <c r="H528" s="41"/>
      <c r="I528" s="41"/>
      <c r="J528" s="42"/>
      <c r="K528" s="43"/>
      <c r="L528" s="36"/>
      <c r="M528" s="44"/>
    </row>
    <row r="529" spans="8:13">
      <c r="H529" s="41"/>
      <c r="I529" s="41"/>
      <c r="J529" s="42"/>
      <c r="K529" s="43"/>
      <c r="L529" s="36"/>
      <c r="M529" s="44"/>
    </row>
    <row r="530" spans="8:13">
      <c r="H530" s="41"/>
      <c r="I530" s="41"/>
      <c r="J530" s="42"/>
      <c r="K530" s="43"/>
      <c r="L530" s="36"/>
      <c r="M530" s="44"/>
    </row>
    <row r="531" spans="8:13">
      <c r="H531" s="41"/>
      <c r="I531" s="41"/>
      <c r="J531" s="42"/>
      <c r="K531" s="43"/>
      <c r="L531" s="36"/>
      <c r="M531" s="44"/>
    </row>
    <row r="532" spans="8:13">
      <c r="H532" s="41"/>
      <c r="I532" s="41"/>
      <c r="J532" s="42"/>
      <c r="K532" s="43"/>
      <c r="L532" s="36"/>
      <c r="M532" s="44"/>
    </row>
    <row r="533" spans="8:13">
      <c r="H533" s="41"/>
      <c r="I533" s="41"/>
      <c r="J533" s="42"/>
      <c r="K533" s="43"/>
      <c r="L533" s="36"/>
      <c r="M533" s="44"/>
    </row>
    <row r="534" spans="8:13">
      <c r="H534" s="41"/>
      <c r="I534" s="41"/>
      <c r="J534" s="42"/>
      <c r="K534" s="43"/>
      <c r="L534" s="36"/>
      <c r="M534" s="44"/>
    </row>
    <row r="535" spans="8:13">
      <c r="H535" s="41"/>
      <c r="I535" s="41"/>
      <c r="J535" s="42"/>
      <c r="K535" s="43"/>
      <c r="L535" s="36"/>
      <c r="M535" s="44"/>
    </row>
    <row r="536" spans="8:13">
      <c r="H536" s="41"/>
      <c r="I536" s="41"/>
      <c r="J536" s="42"/>
      <c r="K536" s="43"/>
      <c r="L536" s="36"/>
      <c r="M536" s="44"/>
    </row>
    <row r="537" spans="8:13">
      <c r="H537" s="41"/>
      <c r="I537" s="41"/>
      <c r="J537" s="42"/>
      <c r="K537" s="43"/>
      <c r="L537" s="36"/>
      <c r="M537" s="44"/>
    </row>
    <row r="538" spans="8:13">
      <c r="H538" s="41"/>
      <c r="I538" s="41"/>
      <c r="J538" s="42"/>
      <c r="K538" s="43"/>
      <c r="L538" s="36"/>
      <c r="M538" s="44"/>
    </row>
    <row r="539" spans="8:13">
      <c r="H539" s="41"/>
      <c r="I539" s="41"/>
      <c r="J539" s="42"/>
      <c r="K539" s="43"/>
      <c r="L539" s="36"/>
      <c r="M539" s="44"/>
    </row>
    <row r="540" spans="8:13">
      <c r="H540" s="41"/>
      <c r="I540" s="41"/>
      <c r="J540" s="42"/>
      <c r="K540" s="43"/>
      <c r="L540" s="36"/>
      <c r="M540" s="44"/>
    </row>
    <row r="541" spans="8:13">
      <c r="H541" s="41"/>
      <c r="I541" s="41"/>
      <c r="J541" s="42"/>
      <c r="K541" s="43"/>
      <c r="L541" s="36"/>
      <c r="M541" s="44"/>
    </row>
    <row r="542" spans="8:13">
      <c r="H542" s="41"/>
      <c r="I542" s="41"/>
      <c r="J542" s="42"/>
      <c r="K542" s="43"/>
      <c r="L542" s="36"/>
      <c r="M542" s="44"/>
    </row>
    <row r="543" spans="8:13">
      <c r="H543" s="41"/>
      <c r="I543" s="41"/>
      <c r="J543" s="42"/>
      <c r="K543" s="43"/>
      <c r="L543" s="36"/>
      <c r="M543" s="44"/>
    </row>
    <row r="544" spans="8:13">
      <c r="H544" s="41"/>
      <c r="I544" s="41"/>
      <c r="J544" s="42"/>
      <c r="K544" s="43"/>
      <c r="L544" s="36"/>
      <c r="M544" s="44"/>
    </row>
    <row r="545" spans="8:13">
      <c r="H545" s="41"/>
      <c r="I545" s="41"/>
      <c r="J545" s="42"/>
      <c r="K545" s="43"/>
      <c r="L545" s="36"/>
      <c r="M545" s="44"/>
    </row>
    <row r="546" spans="8:13">
      <c r="H546" s="41"/>
      <c r="I546" s="41"/>
      <c r="J546" s="42"/>
      <c r="K546" s="43"/>
      <c r="L546" s="36"/>
      <c r="M546" s="44"/>
    </row>
    <row r="547" spans="8:13">
      <c r="H547" s="41"/>
      <c r="I547" s="41"/>
      <c r="J547" s="42"/>
      <c r="K547" s="43"/>
      <c r="L547" s="36"/>
      <c r="M547" s="44"/>
    </row>
    <row r="548" spans="8:13">
      <c r="H548" s="41"/>
      <c r="I548" s="41"/>
      <c r="J548" s="42"/>
      <c r="K548" s="43"/>
      <c r="L548" s="36"/>
      <c r="M548" s="44"/>
    </row>
    <row r="549" spans="8:13">
      <c r="H549" s="41"/>
      <c r="I549" s="41"/>
      <c r="J549" s="42"/>
      <c r="K549" s="43"/>
      <c r="L549" s="36"/>
      <c r="M549" s="44"/>
    </row>
    <row r="550" spans="8:13">
      <c r="H550" s="41"/>
      <c r="I550" s="41"/>
      <c r="J550" s="42"/>
      <c r="K550" s="43"/>
      <c r="L550" s="36"/>
      <c r="M550" s="44"/>
    </row>
    <row r="551" spans="8:13">
      <c r="H551" s="41"/>
      <c r="I551" s="41"/>
      <c r="J551" s="42"/>
      <c r="K551" s="43"/>
      <c r="L551" s="36"/>
      <c r="M551" s="44"/>
    </row>
    <row r="552" spans="8:13">
      <c r="H552" s="41"/>
      <c r="I552" s="41"/>
      <c r="J552" s="42"/>
      <c r="K552" s="43"/>
      <c r="L552" s="36"/>
      <c r="M552" s="44"/>
    </row>
    <row r="553" spans="8:13">
      <c r="H553" s="41"/>
      <c r="I553" s="41"/>
      <c r="J553" s="42"/>
      <c r="K553" s="43"/>
      <c r="L553" s="36"/>
      <c r="M553" s="44"/>
    </row>
    <row r="554" spans="8:13">
      <c r="H554" s="41"/>
      <c r="I554" s="41"/>
      <c r="J554" s="42"/>
      <c r="K554" s="43"/>
      <c r="L554" s="36"/>
      <c r="M554" s="44"/>
    </row>
    <row r="555" spans="8:13">
      <c r="H555" s="41"/>
      <c r="I555" s="41"/>
      <c r="J555" s="42"/>
      <c r="K555" s="43"/>
      <c r="L555" s="36"/>
      <c r="M555" s="44"/>
    </row>
    <row r="556" spans="8:13">
      <c r="H556" s="41"/>
      <c r="I556" s="41"/>
      <c r="J556" s="42"/>
      <c r="K556" s="43"/>
      <c r="L556" s="36"/>
      <c r="M556" s="44"/>
    </row>
    <row r="557" spans="8:13">
      <c r="H557" s="41"/>
      <c r="I557" s="41"/>
      <c r="J557" s="42"/>
      <c r="K557" s="43"/>
      <c r="L557" s="36"/>
      <c r="M557" s="44"/>
    </row>
    <row r="558" spans="8:13">
      <c r="H558" s="41"/>
      <c r="I558" s="41"/>
      <c r="J558" s="42"/>
      <c r="K558" s="43"/>
      <c r="L558" s="36"/>
      <c r="M558" s="44"/>
    </row>
    <row r="559" spans="8:13">
      <c r="H559" s="41"/>
      <c r="I559" s="41"/>
      <c r="J559" s="42"/>
      <c r="K559" s="43"/>
      <c r="L559" s="36"/>
      <c r="M559" s="44"/>
    </row>
    <row r="560" spans="8:13">
      <c r="H560" s="41"/>
      <c r="I560" s="41"/>
      <c r="J560" s="42"/>
      <c r="K560" s="43"/>
      <c r="L560" s="36"/>
      <c r="M560" s="44"/>
    </row>
    <row r="561" spans="8:13">
      <c r="H561" s="41"/>
      <c r="I561" s="41"/>
      <c r="J561" s="42"/>
      <c r="K561" s="43"/>
      <c r="L561" s="36"/>
      <c r="M561" s="44"/>
    </row>
    <row r="562" spans="8:13">
      <c r="H562" s="41"/>
      <c r="I562" s="41"/>
      <c r="J562" s="42"/>
      <c r="K562" s="43"/>
      <c r="L562" s="36"/>
      <c r="M562" s="44"/>
    </row>
    <row r="563" spans="8:13">
      <c r="H563" s="41"/>
      <c r="I563" s="41"/>
      <c r="J563" s="42"/>
      <c r="K563" s="43"/>
      <c r="L563" s="36"/>
      <c r="M563" s="44"/>
    </row>
    <row r="564" spans="8:13">
      <c r="H564" s="41"/>
      <c r="I564" s="41"/>
      <c r="J564" s="42"/>
      <c r="K564" s="43"/>
      <c r="L564" s="36"/>
      <c r="M564" s="44"/>
    </row>
    <row r="565" spans="8:13">
      <c r="H565" s="41"/>
      <c r="I565" s="41"/>
      <c r="J565" s="42"/>
      <c r="K565" s="43"/>
      <c r="L565" s="36"/>
      <c r="M565" s="44"/>
    </row>
    <row r="566" spans="8:13">
      <c r="H566" s="41"/>
      <c r="I566" s="41"/>
      <c r="J566" s="42"/>
      <c r="K566" s="43"/>
      <c r="L566" s="36"/>
      <c r="M566" s="44"/>
    </row>
    <row r="567" spans="8:13">
      <c r="H567" s="41"/>
      <c r="I567" s="41"/>
      <c r="J567" s="42"/>
      <c r="K567" s="43"/>
      <c r="L567" s="36"/>
      <c r="M567" s="44"/>
    </row>
    <row r="568" spans="8:13">
      <c r="H568" s="41"/>
      <c r="I568" s="41"/>
      <c r="J568" s="42"/>
      <c r="K568" s="43"/>
      <c r="L568" s="36"/>
      <c r="M568" s="44"/>
    </row>
    <row r="569" spans="8:13">
      <c r="H569" s="41"/>
      <c r="I569" s="41"/>
      <c r="J569" s="42"/>
      <c r="K569" s="43"/>
      <c r="L569" s="36"/>
      <c r="M569" s="44"/>
    </row>
    <row r="570" spans="8:13">
      <c r="H570" s="41"/>
      <c r="I570" s="41"/>
      <c r="J570" s="42"/>
      <c r="K570" s="43"/>
      <c r="L570" s="36"/>
      <c r="M570" s="44"/>
    </row>
    <row r="571" spans="8:13">
      <c r="H571" s="41"/>
      <c r="I571" s="41"/>
      <c r="J571" s="42"/>
      <c r="K571" s="43"/>
      <c r="L571" s="36"/>
      <c r="M571" s="44"/>
    </row>
    <row r="572" spans="8:13">
      <c r="H572" s="41"/>
      <c r="I572" s="41"/>
      <c r="J572" s="42"/>
      <c r="K572" s="43"/>
      <c r="L572" s="36"/>
      <c r="M572" s="44"/>
    </row>
    <row r="573" spans="8:13">
      <c r="H573" s="41"/>
      <c r="I573" s="41"/>
      <c r="J573" s="42"/>
      <c r="K573" s="43"/>
      <c r="L573" s="36"/>
      <c r="M573" s="44"/>
    </row>
    <row r="574" spans="8:13">
      <c r="H574" s="41"/>
      <c r="I574" s="41"/>
      <c r="J574" s="42"/>
      <c r="K574" s="43"/>
      <c r="L574" s="36"/>
      <c r="M574" s="44"/>
    </row>
    <row r="575" spans="8:13">
      <c r="H575" s="41"/>
      <c r="I575" s="41"/>
      <c r="J575" s="42"/>
      <c r="K575" s="43"/>
      <c r="L575" s="36"/>
      <c r="M575" s="44"/>
    </row>
    <row r="576" spans="8:13">
      <c r="H576" s="41"/>
      <c r="I576" s="41"/>
      <c r="J576" s="42"/>
      <c r="K576" s="43"/>
      <c r="L576" s="36"/>
      <c r="M576" s="44"/>
    </row>
    <row r="577" spans="8:13">
      <c r="H577" s="41"/>
      <c r="I577" s="41"/>
      <c r="J577" s="42"/>
      <c r="K577" s="43"/>
      <c r="L577" s="36"/>
      <c r="M577" s="44"/>
    </row>
    <row r="578" spans="8:13">
      <c r="H578" s="41"/>
      <c r="I578" s="41"/>
      <c r="J578" s="42"/>
      <c r="K578" s="43"/>
      <c r="L578" s="36"/>
      <c r="M578" s="44"/>
    </row>
    <row r="579" spans="8:13">
      <c r="H579" s="41"/>
      <c r="I579" s="41"/>
      <c r="J579" s="42"/>
      <c r="K579" s="43"/>
      <c r="L579" s="36"/>
      <c r="M579" s="44"/>
    </row>
    <row r="580" spans="8:13">
      <c r="H580" s="41"/>
      <c r="I580" s="41"/>
      <c r="J580" s="42"/>
      <c r="K580" s="43"/>
      <c r="L580" s="36"/>
      <c r="M580" s="44"/>
    </row>
    <row r="581" spans="8:13">
      <c r="H581" s="41"/>
      <c r="I581" s="41"/>
      <c r="J581" s="42"/>
      <c r="K581" s="43"/>
      <c r="L581" s="36"/>
      <c r="M581" s="44"/>
    </row>
    <row r="582" spans="8:13">
      <c r="H582" s="41"/>
      <c r="I582" s="41"/>
      <c r="J582" s="42"/>
      <c r="K582" s="43"/>
      <c r="L582" s="36"/>
      <c r="M582" s="44"/>
    </row>
    <row r="583" spans="8:13">
      <c r="H583" s="41"/>
      <c r="I583" s="41"/>
      <c r="J583" s="42"/>
      <c r="K583" s="43"/>
      <c r="L583" s="36"/>
      <c r="M583" s="44"/>
    </row>
    <row r="584" spans="8:13">
      <c r="H584" s="41"/>
      <c r="I584" s="41"/>
      <c r="J584" s="42"/>
      <c r="K584" s="43"/>
      <c r="L584" s="36"/>
      <c r="M584" s="44"/>
    </row>
    <row r="585" spans="8:13">
      <c r="H585" s="41"/>
      <c r="I585" s="41"/>
      <c r="J585" s="42"/>
      <c r="K585" s="43"/>
      <c r="L585" s="36"/>
      <c r="M585" s="44"/>
    </row>
    <row r="586" spans="8:13">
      <c r="H586" s="41"/>
      <c r="I586" s="41"/>
      <c r="J586" s="42"/>
      <c r="K586" s="43"/>
      <c r="L586" s="36"/>
      <c r="M586" s="44"/>
    </row>
    <row r="587" spans="8:13">
      <c r="H587" s="41"/>
      <c r="I587" s="41"/>
      <c r="J587" s="42"/>
      <c r="K587" s="43"/>
      <c r="L587" s="36"/>
      <c r="M587" s="44"/>
    </row>
    <row r="588" spans="8:13">
      <c r="H588" s="41"/>
      <c r="I588" s="41"/>
      <c r="J588" s="42"/>
      <c r="K588" s="43"/>
      <c r="L588" s="36"/>
      <c r="M588" s="44"/>
    </row>
    <row r="589" spans="8:13">
      <c r="H589" s="41"/>
      <c r="I589" s="41"/>
      <c r="J589" s="42"/>
      <c r="K589" s="43"/>
      <c r="L589" s="36"/>
      <c r="M589" s="44"/>
    </row>
    <row r="590" spans="8:13">
      <c r="H590" s="41"/>
      <c r="I590" s="41"/>
      <c r="J590" s="42"/>
      <c r="K590" s="43"/>
      <c r="L590" s="36"/>
      <c r="M590" s="44"/>
    </row>
    <row r="591" spans="8:13">
      <c r="H591" s="41"/>
      <c r="I591" s="41"/>
      <c r="J591" s="42"/>
      <c r="K591" s="43"/>
      <c r="L591" s="36"/>
      <c r="M591" s="44"/>
    </row>
    <row r="592" spans="8:13">
      <c r="H592" s="41"/>
      <c r="I592" s="41"/>
      <c r="J592" s="42"/>
      <c r="K592" s="43"/>
      <c r="L592" s="36"/>
      <c r="M592" s="44"/>
    </row>
    <row r="593" spans="8:13">
      <c r="H593" s="41"/>
      <c r="I593" s="41"/>
      <c r="J593" s="42"/>
      <c r="K593" s="43"/>
      <c r="L593" s="36"/>
      <c r="M593" s="44"/>
    </row>
    <row r="594" spans="8:13">
      <c r="H594" s="41"/>
      <c r="I594" s="41"/>
      <c r="J594" s="42"/>
      <c r="K594" s="43"/>
      <c r="L594" s="36"/>
      <c r="M594" s="44"/>
    </row>
    <row r="595" spans="8:13">
      <c r="H595" s="41"/>
      <c r="I595" s="41"/>
      <c r="J595" s="42"/>
      <c r="K595" s="43"/>
      <c r="L595" s="36"/>
      <c r="M595" s="44"/>
    </row>
    <row r="596" spans="8:13">
      <c r="H596" s="41"/>
      <c r="I596" s="41"/>
      <c r="J596" s="42"/>
      <c r="K596" s="43"/>
      <c r="L596" s="36"/>
      <c r="M596" s="44"/>
    </row>
    <row r="597" spans="8:13">
      <c r="H597" s="41"/>
      <c r="I597" s="41"/>
      <c r="J597" s="42"/>
      <c r="K597" s="43"/>
      <c r="L597" s="36"/>
      <c r="M597" s="44"/>
    </row>
    <row r="598" spans="8:13">
      <c r="H598" s="41"/>
      <c r="I598" s="41"/>
      <c r="J598" s="42"/>
      <c r="K598" s="43"/>
      <c r="L598" s="36"/>
      <c r="M598" s="44"/>
    </row>
    <row r="599" spans="8:13">
      <c r="H599" s="41"/>
      <c r="I599" s="41"/>
      <c r="J599" s="42"/>
      <c r="K599" s="43"/>
      <c r="L599" s="36"/>
      <c r="M599" s="44"/>
    </row>
    <row r="600" spans="8:13">
      <c r="H600" s="41"/>
      <c r="I600" s="41"/>
      <c r="J600" s="42"/>
      <c r="K600" s="43"/>
      <c r="L600" s="36"/>
      <c r="M600" s="44"/>
    </row>
    <row r="601" spans="8:13">
      <c r="H601" s="41"/>
      <c r="I601" s="41"/>
      <c r="J601" s="42"/>
      <c r="K601" s="43"/>
      <c r="L601" s="36"/>
      <c r="M601" s="44"/>
    </row>
    <row r="602" spans="8:13">
      <c r="H602" s="41"/>
      <c r="I602" s="41"/>
      <c r="J602" s="42"/>
      <c r="K602" s="43"/>
      <c r="L602" s="36"/>
      <c r="M602" s="44"/>
    </row>
    <row r="603" spans="8:13">
      <c r="H603" s="41"/>
      <c r="I603" s="41"/>
      <c r="J603" s="42"/>
      <c r="K603" s="43"/>
      <c r="L603" s="36"/>
      <c r="M603" s="44"/>
    </row>
    <row r="604" spans="8:13">
      <c r="H604" s="41"/>
      <c r="I604" s="41"/>
      <c r="J604" s="42"/>
      <c r="K604" s="43"/>
      <c r="L604" s="36"/>
      <c r="M604" s="44"/>
    </row>
    <row r="605" spans="8:13">
      <c r="H605" s="41"/>
      <c r="I605" s="41"/>
      <c r="J605" s="42"/>
      <c r="K605" s="43"/>
      <c r="L605" s="36"/>
      <c r="M605" s="44"/>
    </row>
    <row r="606" spans="8:13">
      <c r="H606" s="41"/>
      <c r="I606" s="41"/>
      <c r="J606" s="42"/>
      <c r="K606" s="43"/>
      <c r="L606" s="36"/>
      <c r="M606" s="44"/>
    </row>
    <row r="607" spans="8:13">
      <c r="H607" s="41"/>
      <c r="I607" s="41"/>
      <c r="J607" s="42"/>
      <c r="K607" s="43"/>
      <c r="L607" s="36"/>
      <c r="M607" s="44"/>
    </row>
    <row r="608" spans="8:13">
      <c r="H608" s="41"/>
      <c r="I608" s="41"/>
      <c r="J608" s="42"/>
      <c r="K608" s="43"/>
      <c r="L608" s="36"/>
      <c r="M608" s="44"/>
    </row>
    <row r="609" spans="8:13">
      <c r="H609" s="41"/>
      <c r="I609" s="41"/>
      <c r="J609" s="42"/>
      <c r="K609" s="43"/>
      <c r="L609" s="36"/>
      <c r="M609" s="44"/>
    </row>
    <row r="610" spans="8:13">
      <c r="H610" s="41"/>
      <c r="I610" s="41"/>
      <c r="J610" s="42"/>
      <c r="K610" s="43"/>
      <c r="L610" s="36"/>
      <c r="M610" s="44"/>
    </row>
    <row r="611" spans="8:13">
      <c r="H611" s="41"/>
      <c r="I611" s="41"/>
      <c r="J611" s="42"/>
      <c r="K611" s="43"/>
      <c r="L611" s="36"/>
      <c r="M611" s="44"/>
    </row>
    <row r="612" spans="8:13">
      <c r="H612" s="41"/>
      <c r="I612" s="41"/>
      <c r="J612" s="42"/>
      <c r="K612" s="43"/>
      <c r="L612" s="36"/>
      <c r="M612" s="44"/>
    </row>
    <row r="613" spans="8:13">
      <c r="H613" s="41"/>
      <c r="I613" s="41"/>
      <c r="J613" s="42"/>
      <c r="K613" s="43"/>
      <c r="L613" s="36"/>
      <c r="M613" s="44"/>
    </row>
    <row r="614" spans="8:13">
      <c r="H614" s="41"/>
      <c r="I614" s="41"/>
      <c r="J614" s="42"/>
      <c r="K614" s="43"/>
      <c r="L614" s="36"/>
      <c r="M614" s="44"/>
    </row>
    <row r="615" spans="8:13">
      <c r="H615" s="41"/>
      <c r="I615" s="41"/>
      <c r="J615" s="42"/>
      <c r="K615" s="43"/>
      <c r="L615" s="36"/>
      <c r="M615" s="44"/>
    </row>
    <row r="616" spans="8:13">
      <c r="H616" s="41"/>
      <c r="I616" s="41"/>
      <c r="J616" s="42"/>
      <c r="K616" s="43"/>
      <c r="L616" s="36"/>
      <c r="M616" s="44"/>
    </row>
    <row r="617" spans="8:13">
      <c r="H617" s="41"/>
      <c r="I617" s="41"/>
      <c r="J617" s="42"/>
      <c r="K617" s="43"/>
      <c r="L617" s="36"/>
      <c r="M617" s="44"/>
    </row>
    <row r="618" spans="8:13">
      <c r="H618" s="34"/>
      <c r="I618" s="34"/>
      <c r="J618" s="34"/>
      <c r="K618" s="34"/>
      <c r="L618" s="25"/>
      <c r="M618" s="44"/>
    </row>
    <row r="619" spans="8:13">
      <c r="H619" s="34"/>
      <c r="I619" s="34"/>
      <c r="J619" s="34"/>
      <c r="K619" s="34"/>
      <c r="L619" s="25"/>
      <c r="M619" s="44"/>
    </row>
    <row r="620" spans="8:13">
      <c r="H620" s="34"/>
      <c r="I620" s="34"/>
      <c r="J620" s="34"/>
      <c r="K620" s="34"/>
      <c r="L620" s="25"/>
      <c r="M620" s="44"/>
    </row>
    <row r="621" spans="8:13">
      <c r="H621" s="34"/>
      <c r="I621" s="34"/>
      <c r="J621" s="34"/>
      <c r="K621" s="34"/>
      <c r="L621" s="25"/>
      <c r="M621" s="44"/>
    </row>
    <row r="622" spans="8:13">
      <c r="H622" s="34"/>
      <c r="I622" s="34"/>
      <c r="J622" s="34"/>
      <c r="K622" s="34"/>
      <c r="L622" s="25"/>
      <c r="M622" s="44"/>
    </row>
    <row r="623" spans="8:13">
      <c r="H623" s="34"/>
      <c r="I623" s="34"/>
      <c r="J623" s="34"/>
      <c r="K623" s="34"/>
      <c r="L623" s="25"/>
      <c r="M623" s="44"/>
    </row>
    <row r="624" spans="8:13">
      <c r="H624" s="34"/>
      <c r="I624" s="34"/>
      <c r="J624" s="34"/>
      <c r="K624" s="34"/>
      <c r="L624" s="25"/>
      <c r="M624" s="44"/>
    </row>
    <row r="625" spans="8:13">
      <c r="H625" s="34"/>
      <c r="I625" s="34"/>
      <c r="J625" s="34"/>
      <c r="K625" s="34"/>
      <c r="L625" s="25"/>
      <c r="M625" s="44"/>
    </row>
    <row r="626" spans="8:13">
      <c r="H626" s="34"/>
      <c r="I626" s="34"/>
      <c r="J626" s="34"/>
      <c r="K626" s="34"/>
      <c r="L626" s="25"/>
      <c r="M626" s="44"/>
    </row>
    <row r="627" spans="8:13">
      <c r="H627" s="34"/>
      <c r="I627" s="34"/>
      <c r="J627" s="34"/>
      <c r="K627" s="34"/>
      <c r="L627" s="25"/>
      <c r="M627" s="44"/>
    </row>
    <row r="628" spans="8:13">
      <c r="H628" s="34"/>
      <c r="I628" s="34"/>
      <c r="J628" s="34"/>
      <c r="K628" s="34"/>
      <c r="L628" s="25"/>
      <c r="M628" s="44"/>
    </row>
    <row r="629" spans="8:13">
      <c r="H629" s="34"/>
      <c r="I629" s="34"/>
      <c r="J629" s="34"/>
      <c r="K629" s="34"/>
      <c r="L629" s="25"/>
      <c r="M629" s="44"/>
    </row>
    <row r="630" spans="8:13">
      <c r="H630" s="34"/>
      <c r="I630" s="34"/>
      <c r="J630" s="34"/>
      <c r="K630" s="34"/>
      <c r="L630" s="25"/>
      <c r="M630" s="44"/>
    </row>
    <row r="631" spans="8:13">
      <c r="H631" s="34"/>
      <c r="I631" s="34"/>
      <c r="J631" s="34"/>
      <c r="K631" s="34"/>
      <c r="L631" s="25"/>
      <c r="M631" s="44"/>
    </row>
    <row r="632" spans="8:13">
      <c r="H632" s="34"/>
      <c r="I632" s="34"/>
      <c r="J632" s="34"/>
      <c r="K632" s="34"/>
      <c r="L632" s="25"/>
      <c r="M632" s="44"/>
    </row>
    <row r="633" spans="8:13">
      <c r="H633" s="34"/>
      <c r="I633" s="34"/>
      <c r="J633" s="34"/>
      <c r="K633" s="34"/>
      <c r="L633" s="25"/>
      <c r="M633" s="44"/>
    </row>
    <row r="634" spans="8:13">
      <c r="H634" s="34"/>
      <c r="I634" s="34"/>
      <c r="J634" s="34"/>
      <c r="K634" s="34"/>
      <c r="L634" s="25"/>
      <c r="M634" s="44"/>
    </row>
    <row r="635" spans="8:13">
      <c r="H635" s="34"/>
      <c r="I635" s="34"/>
      <c r="J635" s="34"/>
      <c r="K635" s="34"/>
      <c r="L635" s="25"/>
      <c r="M635" s="44"/>
    </row>
    <row r="636" spans="8:13">
      <c r="H636" s="34"/>
      <c r="I636" s="34"/>
      <c r="J636" s="34"/>
      <c r="K636" s="34"/>
      <c r="L636" s="25"/>
      <c r="M636" s="44"/>
    </row>
    <row r="637" spans="8:13">
      <c r="H637" s="34"/>
      <c r="I637" s="34"/>
      <c r="J637" s="34"/>
      <c r="K637" s="34"/>
      <c r="L637" s="25"/>
      <c r="M637" s="44"/>
    </row>
    <row r="638" spans="8:13">
      <c r="H638" s="34"/>
      <c r="I638" s="34"/>
      <c r="J638" s="34"/>
      <c r="K638" s="34"/>
      <c r="L638" s="25"/>
      <c r="M638" s="44"/>
    </row>
    <row r="639" spans="8:13">
      <c r="H639" s="34"/>
      <c r="I639" s="34"/>
      <c r="J639" s="34"/>
      <c r="K639" s="34"/>
      <c r="L639" s="25"/>
      <c r="M639" s="44"/>
    </row>
    <row r="640" spans="8:13">
      <c r="H640" s="34"/>
      <c r="I640" s="34"/>
      <c r="J640" s="34"/>
      <c r="K640" s="34"/>
      <c r="L640" s="25"/>
      <c r="M640" s="44"/>
    </row>
    <row r="641" spans="8:13">
      <c r="H641" s="34"/>
      <c r="I641" s="34"/>
      <c r="J641" s="34"/>
      <c r="K641" s="34"/>
      <c r="L641" s="25"/>
      <c r="M641" s="44"/>
    </row>
    <row r="642" spans="8:13">
      <c r="H642" s="34"/>
      <c r="I642" s="34"/>
      <c r="J642" s="34"/>
      <c r="K642" s="34"/>
      <c r="L642" s="25"/>
      <c r="M642" s="44"/>
    </row>
    <row r="643" spans="8:13">
      <c r="H643" s="34"/>
      <c r="I643" s="34"/>
      <c r="J643" s="34"/>
      <c r="K643" s="34"/>
      <c r="L643" s="25"/>
      <c r="M643" s="44"/>
    </row>
    <row r="644" spans="8:13">
      <c r="H644" s="34"/>
      <c r="I644" s="34"/>
      <c r="J644" s="34"/>
      <c r="K644" s="34"/>
      <c r="L644" s="25"/>
      <c r="M644" s="44"/>
    </row>
    <row r="645" spans="8:13">
      <c r="H645" s="34"/>
      <c r="I645" s="34"/>
      <c r="J645" s="34"/>
      <c r="K645" s="34"/>
      <c r="L645" s="25"/>
      <c r="M645" s="44"/>
    </row>
    <row r="646" spans="8:13">
      <c r="H646" s="34"/>
      <c r="I646" s="34"/>
      <c r="J646" s="34"/>
      <c r="K646" s="34"/>
      <c r="L646" s="25"/>
      <c r="M646" s="44"/>
    </row>
    <row r="647" spans="8:13">
      <c r="H647" s="34"/>
      <c r="I647" s="34"/>
      <c r="J647" s="34"/>
      <c r="K647" s="34"/>
      <c r="L647" s="25"/>
      <c r="M647" s="44"/>
    </row>
    <row r="648" spans="8:13">
      <c r="H648" s="34"/>
      <c r="I648" s="34"/>
      <c r="J648" s="34"/>
      <c r="K648" s="34"/>
      <c r="L648" s="25"/>
      <c r="M648" s="44"/>
    </row>
    <row r="649" spans="8:13">
      <c r="H649" s="34"/>
      <c r="I649" s="34"/>
      <c r="J649" s="34"/>
      <c r="K649" s="34"/>
      <c r="L649" s="25"/>
      <c r="M649" s="44"/>
    </row>
    <row r="650" spans="8:13">
      <c r="H650" s="34"/>
      <c r="I650" s="34"/>
      <c r="J650" s="34"/>
      <c r="K650" s="34"/>
      <c r="L650" s="25"/>
      <c r="M650" s="44"/>
    </row>
    <row r="651" spans="8:13">
      <c r="H651" s="34"/>
      <c r="I651" s="34"/>
      <c r="J651" s="34"/>
      <c r="K651" s="34"/>
      <c r="L651" s="25"/>
      <c r="M651" s="44"/>
    </row>
    <row r="652" spans="8:13">
      <c r="H652" s="34"/>
      <c r="I652" s="34"/>
      <c r="J652" s="34"/>
      <c r="K652" s="34"/>
      <c r="L652" s="25"/>
      <c r="M652" s="44"/>
    </row>
    <row r="653" spans="8:13">
      <c r="H653" s="34"/>
      <c r="I653" s="34"/>
      <c r="J653" s="34"/>
      <c r="K653" s="34"/>
      <c r="L653" s="25"/>
      <c r="M653" s="44"/>
    </row>
    <row r="654" spans="8:13">
      <c r="H654" s="34"/>
      <c r="I654" s="34"/>
      <c r="J654" s="34"/>
      <c r="K654" s="34"/>
      <c r="L654" s="25"/>
      <c r="M654" s="44"/>
    </row>
    <row r="655" spans="8:13">
      <c r="H655" s="34"/>
      <c r="I655" s="34"/>
      <c r="J655" s="34"/>
      <c r="K655" s="34"/>
      <c r="L655" s="25"/>
      <c r="M655" s="44"/>
    </row>
    <row r="656" spans="8:13">
      <c r="H656" s="34"/>
      <c r="I656" s="34"/>
      <c r="J656" s="34"/>
      <c r="K656" s="34"/>
      <c r="L656" s="25"/>
      <c r="M656" s="44"/>
    </row>
    <row r="657" spans="8:13">
      <c r="H657" s="34"/>
      <c r="I657" s="34"/>
      <c r="J657" s="34"/>
      <c r="K657" s="34"/>
      <c r="L657" s="25"/>
      <c r="M657" s="44"/>
    </row>
    <row r="658" spans="8:13">
      <c r="H658" s="34"/>
      <c r="I658" s="34"/>
      <c r="J658" s="34"/>
      <c r="K658" s="34"/>
      <c r="L658" s="25"/>
      <c r="M658" s="44"/>
    </row>
    <row r="659" spans="8:13">
      <c r="H659" s="34"/>
      <c r="I659" s="34"/>
      <c r="J659" s="34"/>
      <c r="K659" s="34"/>
      <c r="L659" s="25"/>
      <c r="M659" s="44"/>
    </row>
  </sheetData>
  <phoneticPr fontId="4"/>
  <pageMargins left="0.7" right="0.7" top="0.75" bottom="0.75" header="0.3" footer="0.3"/>
  <pageSetup paperSize="9" scale="7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/>
  <dimension ref="A1:B6"/>
  <sheetViews>
    <sheetView workbookViewId="0"/>
  </sheetViews>
  <sheetFormatPr defaultColWidth="8.875" defaultRowHeight="16.5"/>
  <cols>
    <col min="1" max="1" width="35.5" bestFit="1" customWidth="1"/>
    <col min="2" max="2" width="14.5" bestFit="1" customWidth="1"/>
  </cols>
  <sheetData>
    <row r="1" spans="1:2">
      <c r="A1" s="106" t="s">
        <v>139</v>
      </c>
      <c r="B1" s="106" t="s">
        <v>140</v>
      </c>
    </row>
    <row r="2" spans="1:2">
      <c r="A2" s="105" t="s">
        <v>145</v>
      </c>
      <c r="B2" s="105" t="s">
        <v>141</v>
      </c>
    </row>
    <row r="3" spans="1:2">
      <c r="A3" s="105" t="s">
        <v>146</v>
      </c>
      <c r="B3" s="105" t="s">
        <v>149</v>
      </c>
    </row>
    <row r="4" spans="1:2">
      <c r="A4" s="105" t="s">
        <v>147</v>
      </c>
      <c r="B4" s="105" t="s">
        <v>142</v>
      </c>
    </row>
    <row r="5" spans="1:2">
      <c r="A5" s="105" t="s">
        <v>143</v>
      </c>
      <c r="B5" s="105">
        <v>4</v>
      </c>
    </row>
    <row r="6" spans="1:2">
      <c r="A6" s="105" t="s">
        <v>144</v>
      </c>
      <c r="B6" s="105">
        <v>200</v>
      </c>
    </row>
  </sheetData>
  <phoneticPr fontId="4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E22A3-2385-42D1-ACA7-ED43F9AC47CC}">
  <sheetPr codeName="Sheet12">
    <pageSetUpPr fitToPage="1"/>
  </sheetPr>
  <dimension ref="A1:P192"/>
  <sheetViews>
    <sheetView showGridLines="0" topLeftCell="A97" zoomScaleNormal="100" zoomScaleSheetLayoutView="100" workbookViewId="0">
      <selection activeCell="D61" sqref="D61"/>
    </sheetView>
  </sheetViews>
  <sheetFormatPr defaultColWidth="4" defaultRowHeight="14.25"/>
  <cols>
    <col min="1" max="1" width="4" style="412"/>
    <col min="2" max="14" width="9.125" style="411" customWidth="1"/>
    <col min="15" max="15" width="44.125" style="412" customWidth="1"/>
    <col min="16" max="16" width="36.875" style="411" customWidth="1"/>
    <col min="17" max="16384" width="4" style="412"/>
  </cols>
  <sheetData>
    <row r="1" spans="1:16">
      <c r="A1" s="409" t="s">
        <v>514</v>
      </c>
      <c r="B1" s="410">
        <v>12</v>
      </c>
    </row>
    <row r="2" spans="1:16">
      <c r="A2" s="391" t="s">
        <v>100</v>
      </c>
      <c r="B2" s="391" t="s">
        <v>0</v>
      </c>
      <c r="C2" s="391" t="s">
        <v>1</v>
      </c>
      <c r="D2" s="391" t="s">
        <v>2</v>
      </c>
      <c r="E2" s="391" t="s">
        <v>3</v>
      </c>
      <c r="F2" s="391" t="s">
        <v>4</v>
      </c>
      <c r="G2" s="391" t="s">
        <v>5</v>
      </c>
      <c r="H2" s="391" t="s">
        <v>6</v>
      </c>
      <c r="I2" s="391" t="s">
        <v>7</v>
      </c>
      <c r="J2" s="391" t="s">
        <v>190</v>
      </c>
      <c r="K2" s="391" t="s">
        <v>191</v>
      </c>
      <c r="L2" s="391" t="s">
        <v>192</v>
      </c>
      <c r="M2" s="391" t="s">
        <v>193</v>
      </c>
      <c r="N2" s="391" t="s">
        <v>148</v>
      </c>
      <c r="O2" s="413" t="s">
        <v>8</v>
      </c>
      <c r="P2" s="413" t="s">
        <v>515</v>
      </c>
    </row>
    <row r="3" spans="1:16">
      <c r="A3" s="414">
        <v>1</v>
      </c>
      <c r="B3" s="392" t="s">
        <v>84</v>
      </c>
      <c r="C3" s="392" t="s">
        <v>85</v>
      </c>
      <c r="D3" s="392" t="s">
        <v>14</v>
      </c>
      <c r="E3" s="415"/>
      <c r="F3" s="416"/>
      <c r="G3" s="416"/>
      <c r="H3" s="416"/>
      <c r="I3" s="416"/>
      <c r="J3" s="416"/>
      <c r="K3" s="416"/>
      <c r="L3" s="416"/>
      <c r="M3" s="416"/>
      <c r="N3" s="416"/>
      <c r="O3" s="417" t="s">
        <v>486</v>
      </c>
      <c r="P3" s="416" t="str">
        <f t="shared" ref="P3:P66" si="0">B3&amp;"&gt;"&amp;C3&amp;"&gt;"&amp;D3&amp;"&gt;"&amp;E3&amp;"&gt;"&amp;F3&amp;"&gt;"&amp;G3&amp;"&gt;"&amp;H3&amp;"&gt;"&amp;I3&amp;"&gt;"&amp;J3&amp;"&gt;"&amp;K3</f>
        <v>STAR_MF&gt;MFデザイン&gt;管理&gt;&gt;&gt;&gt;&gt;&gt;&gt;</v>
      </c>
    </row>
    <row r="4" spans="1:16">
      <c r="A4" s="414">
        <v>2</v>
      </c>
      <c r="B4" s="418" t="s">
        <v>84</v>
      </c>
      <c r="C4" s="418" t="s">
        <v>85</v>
      </c>
      <c r="D4" s="392" t="s">
        <v>9</v>
      </c>
      <c r="E4" s="415" t="s">
        <v>10</v>
      </c>
      <c r="F4" s="416"/>
      <c r="G4" s="416"/>
      <c r="H4" s="416"/>
      <c r="I4" s="416"/>
      <c r="J4" s="416"/>
      <c r="K4" s="416"/>
      <c r="L4" s="416"/>
      <c r="M4" s="416"/>
      <c r="N4" s="416"/>
      <c r="O4" s="417" t="s">
        <v>11</v>
      </c>
      <c r="P4" s="416" t="str">
        <f t="shared" si="0"/>
        <v>STAR_MF&gt;MFデザイン&gt;打合せ&gt;内部&gt;&gt;&gt;&gt;&gt;&gt;</v>
      </c>
    </row>
    <row r="5" spans="1:16">
      <c r="A5" s="414">
        <v>3</v>
      </c>
      <c r="B5" s="418" t="s">
        <v>84</v>
      </c>
      <c r="C5" s="418" t="s">
        <v>85</v>
      </c>
      <c r="D5" s="419" t="s">
        <v>9</v>
      </c>
      <c r="E5" s="415" t="s">
        <v>12</v>
      </c>
      <c r="F5" s="416"/>
      <c r="G5" s="416"/>
      <c r="H5" s="416"/>
      <c r="I5" s="416"/>
      <c r="J5" s="416"/>
      <c r="K5" s="417"/>
      <c r="L5" s="417"/>
      <c r="M5" s="417"/>
      <c r="N5" s="417"/>
      <c r="O5" s="417" t="s">
        <v>13</v>
      </c>
      <c r="P5" s="416" t="str">
        <f t="shared" si="0"/>
        <v>STAR_MF&gt;MFデザイン&gt;打合せ&gt;外部&gt;&gt;&gt;&gt;&gt;&gt;</v>
      </c>
    </row>
    <row r="6" spans="1:16">
      <c r="A6" s="414">
        <v>4</v>
      </c>
      <c r="B6" s="418" t="s">
        <v>84</v>
      </c>
      <c r="C6" s="418" t="s">
        <v>85</v>
      </c>
      <c r="D6" s="392" t="s">
        <v>39</v>
      </c>
      <c r="E6" s="395" t="s">
        <v>182</v>
      </c>
      <c r="F6" s="416"/>
      <c r="G6" s="416"/>
      <c r="H6" s="416"/>
      <c r="I6" s="416"/>
      <c r="J6" s="416"/>
      <c r="K6" s="417"/>
      <c r="L6" s="417"/>
      <c r="M6" s="417"/>
      <c r="N6" s="417"/>
      <c r="O6" s="417"/>
      <c r="P6" s="416" t="str">
        <f t="shared" si="0"/>
        <v>STAR_MF&gt;MFデザイン&gt;エンハンス&gt;調査・問合せ&gt;&gt;&gt;&gt;&gt;&gt;</v>
      </c>
    </row>
    <row r="7" spans="1:16">
      <c r="A7" s="414">
        <v>5</v>
      </c>
      <c r="B7" s="418" t="s">
        <v>84</v>
      </c>
      <c r="C7" s="418" t="s">
        <v>85</v>
      </c>
      <c r="D7" s="418" t="s">
        <v>39</v>
      </c>
      <c r="E7" s="395" t="s">
        <v>194</v>
      </c>
      <c r="F7" s="416"/>
      <c r="G7" s="416"/>
      <c r="H7" s="416"/>
      <c r="I7" s="416"/>
      <c r="J7" s="416"/>
      <c r="K7" s="417"/>
      <c r="L7" s="417"/>
      <c r="M7" s="417"/>
      <c r="N7" s="417"/>
      <c r="O7" s="417"/>
      <c r="P7" s="416" t="str">
        <f t="shared" si="0"/>
        <v>STAR_MF&gt;MFデザイン&gt;エンハンス&gt;引継・教育&gt;&gt;&gt;&gt;&gt;&gt;</v>
      </c>
    </row>
    <row r="8" spans="1:16">
      <c r="A8" s="414">
        <v>6</v>
      </c>
      <c r="B8" s="418" t="s">
        <v>84</v>
      </c>
      <c r="C8" s="418" t="s">
        <v>85</v>
      </c>
      <c r="D8" s="392" t="s">
        <v>195</v>
      </c>
      <c r="E8" s="395" t="s">
        <v>183</v>
      </c>
      <c r="F8" s="416"/>
      <c r="G8" s="416"/>
      <c r="H8" s="416"/>
      <c r="I8" s="416"/>
      <c r="J8" s="416"/>
      <c r="K8" s="417"/>
      <c r="L8" s="417"/>
      <c r="M8" s="417"/>
      <c r="N8" s="417"/>
      <c r="O8" s="417"/>
      <c r="P8" s="416" t="str">
        <f t="shared" si="0"/>
        <v>STAR_MF&gt;MFデザイン&gt;テーマ対応&gt;見積り&gt;&gt;&gt;&gt;&gt;&gt;</v>
      </c>
    </row>
    <row r="9" spans="1:16">
      <c r="A9" s="414">
        <v>7</v>
      </c>
      <c r="B9" s="418" t="s">
        <v>84</v>
      </c>
      <c r="C9" s="418" t="s">
        <v>85</v>
      </c>
      <c r="D9" s="418" t="s">
        <v>195</v>
      </c>
      <c r="E9" s="392" t="s">
        <v>104</v>
      </c>
      <c r="F9" s="416"/>
      <c r="G9" s="416"/>
      <c r="H9" s="416"/>
      <c r="I9" s="416"/>
      <c r="J9" s="416"/>
      <c r="K9" s="416"/>
      <c r="L9" s="416"/>
      <c r="M9" s="416"/>
      <c r="N9" s="416"/>
      <c r="O9" s="417" t="s">
        <v>196</v>
      </c>
      <c r="P9" s="416" t="str">
        <f t="shared" si="0"/>
        <v>STAR_MF&gt;MFデザイン&gt;テーマ対応&gt;新規&gt;&gt;&gt;&gt;&gt;&gt;</v>
      </c>
    </row>
    <row r="10" spans="1:16">
      <c r="A10" s="414">
        <v>8</v>
      </c>
      <c r="B10" s="418" t="s">
        <v>84</v>
      </c>
      <c r="C10" s="418" t="s">
        <v>85</v>
      </c>
      <c r="D10" s="418" t="s">
        <v>197</v>
      </c>
      <c r="E10" s="392" t="s">
        <v>118</v>
      </c>
      <c r="F10" s="416"/>
      <c r="G10" s="416"/>
      <c r="H10" s="416"/>
      <c r="I10" s="416"/>
      <c r="J10" s="416"/>
      <c r="K10" s="416"/>
      <c r="L10" s="416"/>
      <c r="M10" s="416"/>
      <c r="N10" s="416"/>
      <c r="O10" s="417" t="s">
        <v>198</v>
      </c>
      <c r="P10" s="416" t="str">
        <f t="shared" si="0"/>
        <v>STAR_MF&gt;MFデザイン&gt;テーマ対応&gt;仕様変更&gt;&gt;&gt;&gt;&gt;&gt;</v>
      </c>
    </row>
    <row r="11" spans="1:16">
      <c r="A11" s="414">
        <v>9</v>
      </c>
      <c r="B11" s="418" t="s">
        <v>84</v>
      </c>
      <c r="C11" s="418" t="s">
        <v>85</v>
      </c>
      <c r="D11" s="418" t="s">
        <v>197</v>
      </c>
      <c r="E11" s="392" t="s">
        <v>119</v>
      </c>
      <c r="F11" s="416" t="s">
        <v>120</v>
      </c>
      <c r="G11" s="416"/>
      <c r="H11" s="416"/>
      <c r="I11" s="416"/>
      <c r="J11" s="416"/>
      <c r="K11" s="416"/>
      <c r="L11" s="416"/>
      <c r="M11" s="416"/>
      <c r="N11" s="416"/>
      <c r="O11" s="417" t="s">
        <v>199</v>
      </c>
      <c r="P11" s="416" t="str">
        <f t="shared" si="0"/>
        <v>STAR_MF&gt;MFデザイン&gt;テーマ対応&gt;内部改善&gt;必須&gt;&gt;&gt;&gt;&gt;</v>
      </c>
    </row>
    <row r="12" spans="1:16">
      <c r="A12" s="414">
        <v>10</v>
      </c>
      <c r="B12" s="418" t="s">
        <v>84</v>
      </c>
      <c r="C12" s="418" t="s">
        <v>85</v>
      </c>
      <c r="D12" s="418" t="s">
        <v>197</v>
      </c>
      <c r="E12" s="418" t="s">
        <v>20</v>
      </c>
      <c r="F12" s="416" t="s">
        <v>121</v>
      </c>
      <c r="G12" s="416"/>
      <c r="H12" s="416"/>
      <c r="I12" s="416"/>
      <c r="J12" s="416"/>
      <c r="K12" s="416"/>
      <c r="L12" s="416"/>
      <c r="M12" s="416"/>
      <c r="N12" s="416"/>
      <c r="O12" s="417" t="s">
        <v>200</v>
      </c>
      <c r="P12" s="416" t="str">
        <f t="shared" si="0"/>
        <v>STAR_MF&gt;MFデザイン&gt;テーマ対応&gt;内部改善&gt;不要不急&gt;&gt;&gt;&gt;&gt;</v>
      </c>
    </row>
    <row r="13" spans="1:16" ht="42.75">
      <c r="A13" s="414">
        <v>11</v>
      </c>
      <c r="B13" s="418" t="s">
        <v>84</v>
      </c>
      <c r="C13" s="418" t="s">
        <v>85</v>
      </c>
      <c r="D13" s="418" t="s">
        <v>197</v>
      </c>
      <c r="E13" s="392" t="s">
        <v>124</v>
      </c>
      <c r="F13" s="392" t="s">
        <v>122</v>
      </c>
      <c r="G13" s="416"/>
      <c r="H13" s="416"/>
      <c r="I13" s="416"/>
      <c r="J13" s="416"/>
      <c r="K13" s="416"/>
      <c r="L13" s="416"/>
      <c r="M13" s="416"/>
      <c r="N13" s="416"/>
      <c r="O13" s="420" t="s">
        <v>333</v>
      </c>
      <c r="P13" s="416" t="str">
        <f t="shared" si="0"/>
        <v>STAR_MF&gt;MFデザイン&gt;テーマ対応&gt;障害_自責&gt;本番環境&gt;&gt;&gt;&gt;&gt;</v>
      </c>
    </row>
    <row r="14" spans="1:16" ht="42.75">
      <c r="A14" s="414">
        <v>12</v>
      </c>
      <c r="B14" s="418" t="s">
        <v>84</v>
      </c>
      <c r="C14" s="418" t="s">
        <v>85</v>
      </c>
      <c r="D14" s="418" t="s">
        <v>197</v>
      </c>
      <c r="E14" s="418" t="s">
        <v>124</v>
      </c>
      <c r="F14" s="395" t="s">
        <v>22</v>
      </c>
      <c r="G14" s="416"/>
      <c r="H14" s="416"/>
      <c r="I14" s="416"/>
      <c r="J14" s="416"/>
      <c r="K14" s="416"/>
      <c r="L14" s="416"/>
      <c r="M14" s="416"/>
      <c r="N14" s="416"/>
      <c r="O14" s="420" t="s">
        <v>334</v>
      </c>
      <c r="P14" s="416" t="str">
        <f t="shared" si="0"/>
        <v>STAR_MF&gt;MFデザイン&gt;テーマ対応&gt;障害_自責&gt;試験環境&gt;&gt;&gt;&gt;&gt;</v>
      </c>
    </row>
    <row r="15" spans="1:16" ht="42.75">
      <c r="A15" s="414">
        <v>13</v>
      </c>
      <c r="B15" s="418" t="s">
        <v>84</v>
      </c>
      <c r="C15" s="418" t="s">
        <v>85</v>
      </c>
      <c r="D15" s="418" t="s">
        <v>197</v>
      </c>
      <c r="E15" s="418" t="s">
        <v>124</v>
      </c>
      <c r="F15" s="395" t="s">
        <v>335</v>
      </c>
      <c r="G15" s="416"/>
      <c r="H15" s="416"/>
      <c r="I15" s="416"/>
      <c r="J15" s="416"/>
      <c r="K15" s="416"/>
      <c r="L15" s="416"/>
      <c r="M15" s="416"/>
      <c r="N15" s="416"/>
      <c r="O15" s="420" t="s">
        <v>336</v>
      </c>
      <c r="P15" s="416" t="str">
        <f t="shared" si="0"/>
        <v>STAR_MF&gt;MFデザイン&gt;テーマ対応&gt;障害_自責&gt;不備&gt;&gt;&gt;&gt;&gt;</v>
      </c>
    </row>
    <row r="16" spans="1:16">
      <c r="A16" s="414">
        <v>14</v>
      </c>
      <c r="B16" s="418" t="s">
        <v>84</v>
      </c>
      <c r="C16" s="418" t="s">
        <v>85</v>
      </c>
      <c r="D16" s="392" t="s">
        <v>16</v>
      </c>
      <c r="E16" s="395" t="s">
        <v>183</v>
      </c>
      <c r="F16" s="416"/>
      <c r="G16" s="416"/>
      <c r="H16" s="416"/>
      <c r="I16" s="416"/>
      <c r="J16" s="416"/>
      <c r="K16" s="417"/>
      <c r="L16" s="417"/>
      <c r="M16" s="417"/>
      <c r="N16" s="417"/>
      <c r="O16" s="417"/>
      <c r="P16" s="416" t="str">
        <f t="shared" si="0"/>
        <v>STAR_MF&gt;MFデザイン&gt;新規ON&gt;見積り&gt;&gt;&gt;&gt;&gt;&gt;</v>
      </c>
    </row>
    <row r="17" spans="1:16">
      <c r="A17" s="414">
        <v>15</v>
      </c>
      <c r="B17" s="418" t="s">
        <v>84</v>
      </c>
      <c r="C17" s="418" t="s">
        <v>85</v>
      </c>
      <c r="D17" s="418" t="s">
        <v>16</v>
      </c>
      <c r="E17" s="392" t="s">
        <v>104</v>
      </c>
      <c r="F17" s="416"/>
      <c r="G17" s="416"/>
      <c r="H17" s="416"/>
      <c r="I17" s="416"/>
      <c r="J17" s="416"/>
      <c r="K17" s="416"/>
      <c r="L17" s="416"/>
      <c r="M17" s="416"/>
      <c r="N17" s="416"/>
      <c r="O17" s="417"/>
      <c r="P17" s="416" t="str">
        <f t="shared" si="0"/>
        <v>STAR_MF&gt;MFデザイン&gt;新規ON&gt;新規&gt;&gt;&gt;&gt;&gt;&gt;</v>
      </c>
    </row>
    <row r="18" spans="1:16">
      <c r="A18" s="414">
        <v>16</v>
      </c>
      <c r="B18" s="418" t="s">
        <v>84</v>
      </c>
      <c r="C18" s="418" t="s">
        <v>85</v>
      </c>
      <c r="D18" s="418" t="s">
        <v>16</v>
      </c>
      <c r="E18" s="392" t="s">
        <v>118</v>
      </c>
      <c r="F18" s="416"/>
      <c r="G18" s="416"/>
      <c r="H18" s="416"/>
      <c r="I18" s="416"/>
      <c r="J18" s="416"/>
      <c r="K18" s="416"/>
      <c r="L18" s="416"/>
      <c r="M18" s="416"/>
      <c r="N18" s="416"/>
      <c r="O18" s="417"/>
      <c r="P18" s="416" t="str">
        <f t="shared" si="0"/>
        <v>STAR_MF&gt;MFデザイン&gt;新規ON&gt;仕様変更&gt;&gt;&gt;&gt;&gt;&gt;</v>
      </c>
    </row>
    <row r="19" spans="1:16">
      <c r="A19" s="414">
        <v>17</v>
      </c>
      <c r="B19" s="418" t="s">
        <v>84</v>
      </c>
      <c r="C19" s="418" t="s">
        <v>85</v>
      </c>
      <c r="D19" s="418" t="s">
        <v>16</v>
      </c>
      <c r="E19" s="392" t="s">
        <v>119</v>
      </c>
      <c r="F19" s="416" t="s">
        <v>120</v>
      </c>
      <c r="G19" s="416"/>
      <c r="H19" s="416"/>
      <c r="I19" s="416"/>
      <c r="J19" s="416"/>
      <c r="K19" s="416"/>
      <c r="L19" s="416"/>
      <c r="M19" s="416"/>
      <c r="N19" s="416"/>
      <c r="O19" s="417"/>
      <c r="P19" s="416" t="str">
        <f t="shared" si="0"/>
        <v>STAR_MF&gt;MFデザイン&gt;新規ON&gt;内部改善&gt;必須&gt;&gt;&gt;&gt;&gt;</v>
      </c>
    </row>
    <row r="20" spans="1:16">
      <c r="A20" s="414">
        <v>18</v>
      </c>
      <c r="B20" s="418" t="s">
        <v>84</v>
      </c>
      <c r="C20" s="418" t="s">
        <v>85</v>
      </c>
      <c r="D20" s="418" t="s">
        <v>16</v>
      </c>
      <c r="E20" s="418" t="s">
        <v>20</v>
      </c>
      <c r="F20" s="416" t="s">
        <v>121</v>
      </c>
      <c r="G20" s="416"/>
      <c r="H20" s="416"/>
      <c r="I20" s="416"/>
      <c r="J20" s="416"/>
      <c r="K20" s="416"/>
      <c r="L20" s="416"/>
      <c r="M20" s="416"/>
      <c r="N20" s="416"/>
      <c r="O20" s="417"/>
      <c r="P20" s="416" t="str">
        <f t="shared" si="0"/>
        <v>STAR_MF&gt;MFデザイン&gt;新規ON&gt;内部改善&gt;不要不急&gt;&gt;&gt;&gt;&gt;</v>
      </c>
    </row>
    <row r="21" spans="1:16">
      <c r="A21" s="414">
        <v>19</v>
      </c>
      <c r="B21" s="418" t="s">
        <v>84</v>
      </c>
      <c r="C21" s="418" t="s">
        <v>85</v>
      </c>
      <c r="D21" s="418" t="s">
        <v>16</v>
      </c>
      <c r="E21" s="392" t="s">
        <v>124</v>
      </c>
      <c r="F21" s="392" t="s">
        <v>21</v>
      </c>
      <c r="G21" s="416"/>
      <c r="H21" s="416"/>
      <c r="I21" s="416"/>
      <c r="J21" s="416"/>
      <c r="K21" s="416"/>
      <c r="L21" s="416"/>
      <c r="M21" s="416"/>
      <c r="N21" s="416"/>
      <c r="O21" s="417"/>
      <c r="P21" s="416" t="str">
        <f t="shared" si="0"/>
        <v>STAR_MF&gt;MFデザイン&gt;新規ON&gt;障害_自責&gt;本番環境&gt;&gt;&gt;&gt;&gt;</v>
      </c>
    </row>
    <row r="22" spans="1:16">
      <c r="A22" s="414">
        <v>20</v>
      </c>
      <c r="B22" s="418" t="s">
        <v>84</v>
      </c>
      <c r="C22" s="418" t="s">
        <v>85</v>
      </c>
      <c r="D22" s="418" t="s">
        <v>16</v>
      </c>
      <c r="E22" s="418" t="s">
        <v>124</v>
      </c>
      <c r="F22" s="395" t="s">
        <v>22</v>
      </c>
      <c r="G22" s="416"/>
      <c r="H22" s="416"/>
      <c r="I22" s="416"/>
      <c r="J22" s="416"/>
      <c r="K22" s="416"/>
      <c r="L22" s="416"/>
      <c r="M22" s="416"/>
      <c r="N22" s="416"/>
      <c r="O22" s="417"/>
      <c r="P22" s="416" t="str">
        <f t="shared" si="0"/>
        <v>STAR_MF&gt;MFデザイン&gt;新規ON&gt;障害_自責&gt;試験環境&gt;&gt;&gt;&gt;&gt;</v>
      </c>
    </row>
    <row r="23" spans="1:16">
      <c r="A23" s="414">
        <v>21</v>
      </c>
      <c r="B23" s="418" t="s">
        <v>84</v>
      </c>
      <c r="C23" s="418" t="s">
        <v>85</v>
      </c>
      <c r="D23" s="418" t="s">
        <v>16</v>
      </c>
      <c r="E23" s="418" t="s">
        <v>124</v>
      </c>
      <c r="F23" s="395" t="s">
        <v>335</v>
      </c>
      <c r="G23" s="416"/>
      <c r="H23" s="416"/>
      <c r="I23" s="416"/>
      <c r="J23" s="416"/>
      <c r="K23" s="416"/>
      <c r="L23" s="416"/>
      <c r="M23" s="416"/>
      <c r="N23" s="416"/>
      <c r="O23" s="417"/>
      <c r="P23" s="416" t="str">
        <f t="shared" si="0"/>
        <v>STAR_MF&gt;MFデザイン&gt;新規ON&gt;障害_自責&gt;不備&gt;&gt;&gt;&gt;&gt;</v>
      </c>
    </row>
    <row r="24" spans="1:16">
      <c r="A24" s="414">
        <v>22</v>
      </c>
      <c r="B24" s="418" t="s">
        <v>84</v>
      </c>
      <c r="C24" s="418" t="s">
        <v>85</v>
      </c>
      <c r="D24" s="392" t="s">
        <v>17</v>
      </c>
      <c r="E24" s="395" t="s">
        <v>183</v>
      </c>
      <c r="F24" s="416"/>
      <c r="G24" s="416"/>
      <c r="H24" s="416"/>
      <c r="I24" s="416"/>
      <c r="J24" s="416"/>
      <c r="K24" s="417"/>
      <c r="L24" s="417"/>
      <c r="M24" s="417"/>
      <c r="N24" s="417"/>
      <c r="O24" s="417"/>
      <c r="P24" s="416" t="str">
        <f t="shared" si="0"/>
        <v>STAR_MF&gt;MFデザイン&gt;ASP標準版&gt;見積り&gt;&gt;&gt;&gt;&gt;&gt;</v>
      </c>
    </row>
    <row r="25" spans="1:16">
      <c r="A25" s="414">
        <v>23</v>
      </c>
      <c r="B25" s="418" t="s">
        <v>84</v>
      </c>
      <c r="C25" s="418" t="s">
        <v>85</v>
      </c>
      <c r="D25" s="418" t="s">
        <v>17</v>
      </c>
      <c r="E25" s="392" t="s">
        <v>104</v>
      </c>
      <c r="F25" s="416"/>
      <c r="G25" s="416"/>
      <c r="H25" s="416"/>
      <c r="I25" s="416"/>
      <c r="J25" s="416"/>
      <c r="K25" s="416"/>
      <c r="L25" s="416"/>
      <c r="M25" s="416"/>
      <c r="N25" s="416"/>
      <c r="O25" s="417"/>
      <c r="P25" s="416" t="str">
        <f t="shared" si="0"/>
        <v>STAR_MF&gt;MFデザイン&gt;ASP標準版&gt;新規&gt;&gt;&gt;&gt;&gt;&gt;</v>
      </c>
    </row>
    <row r="26" spans="1:16">
      <c r="A26" s="414">
        <v>24</v>
      </c>
      <c r="B26" s="418" t="s">
        <v>84</v>
      </c>
      <c r="C26" s="418" t="s">
        <v>85</v>
      </c>
      <c r="D26" s="418" t="s">
        <v>17</v>
      </c>
      <c r="E26" s="392" t="s">
        <v>118</v>
      </c>
      <c r="F26" s="416"/>
      <c r="G26" s="416"/>
      <c r="H26" s="416"/>
      <c r="I26" s="416"/>
      <c r="J26" s="416"/>
      <c r="K26" s="416"/>
      <c r="L26" s="416"/>
      <c r="M26" s="416"/>
      <c r="N26" s="416"/>
      <c r="O26" s="417"/>
      <c r="P26" s="416" t="str">
        <f t="shared" si="0"/>
        <v>STAR_MF&gt;MFデザイン&gt;ASP標準版&gt;仕様変更&gt;&gt;&gt;&gt;&gt;&gt;</v>
      </c>
    </row>
    <row r="27" spans="1:16">
      <c r="A27" s="414">
        <v>25</v>
      </c>
      <c r="B27" s="418" t="s">
        <v>84</v>
      </c>
      <c r="C27" s="418" t="s">
        <v>85</v>
      </c>
      <c r="D27" s="418" t="s">
        <v>17</v>
      </c>
      <c r="E27" s="392" t="s">
        <v>119</v>
      </c>
      <c r="F27" s="416" t="s">
        <v>120</v>
      </c>
      <c r="G27" s="416"/>
      <c r="H27" s="416"/>
      <c r="I27" s="416"/>
      <c r="J27" s="416"/>
      <c r="K27" s="416"/>
      <c r="L27" s="416"/>
      <c r="M27" s="416"/>
      <c r="N27" s="416"/>
      <c r="O27" s="417"/>
      <c r="P27" s="416" t="str">
        <f t="shared" si="0"/>
        <v>STAR_MF&gt;MFデザイン&gt;ASP標準版&gt;内部改善&gt;必須&gt;&gt;&gt;&gt;&gt;</v>
      </c>
    </row>
    <row r="28" spans="1:16">
      <c r="A28" s="414">
        <v>26</v>
      </c>
      <c r="B28" s="418" t="s">
        <v>84</v>
      </c>
      <c r="C28" s="418" t="s">
        <v>85</v>
      </c>
      <c r="D28" s="418" t="s">
        <v>17</v>
      </c>
      <c r="E28" s="418" t="s">
        <v>20</v>
      </c>
      <c r="F28" s="416" t="s">
        <v>121</v>
      </c>
      <c r="G28" s="416"/>
      <c r="H28" s="416"/>
      <c r="I28" s="416"/>
      <c r="J28" s="416"/>
      <c r="K28" s="416"/>
      <c r="L28" s="416"/>
      <c r="M28" s="416"/>
      <c r="N28" s="416"/>
      <c r="O28" s="417"/>
      <c r="P28" s="416" t="str">
        <f t="shared" si="0"/>
        <v>STAR_MF&gt;MFデザイン&gt;ASP標準版&gt;内部改善&gt;不要不急&gt;&gt;&gt;&gt;&gt;</v>
      </c>
    </row>
    <row r="29" spans="1:16">
      <c r="A29" s="414">
        <v>27</v>
      </c>
      <c r="B29" s="418" t="s">
        <v>84</v>
      </c>
      <c r="C29" s="418" t="s">
        <v>85</v>
      </c>
      <c r="D29" s="418" t="s">
        <v>17</v>
      </c>
      <c r="E29" s="392" t="s">
        <v>124</v>
      </c>
      <c r="F29" s="392" t="s">
        <v>21</v>
      </c>
      <c r="G29" s="416"/>
      <c r="H29" s="416"/>
      <c r="I29" s="416"/>
      <c r="J29" s="416"/>
      <c r="K29" s="416"/>
      <c r="L29" s="416"/>
      <c r="M29" s="416"/>
      <c r="N29" s="416"/>
      <c r="O29" s="417"/>
      <c r="P29" s="416" t="str">
        <f t="shared" si="0"/>
        <v>STAR_MF&gt;MFデザイン&gt;ASP標準版&gt;障害_自責&gt;本番環境&gt;&gt;&gt;&gt;&gt;</v>
      </c>
    </row>
    <row r="30" spans="1:16">
      <c r="A30" s="414">
        <v>28</v>
      </c>
      <c r="B30" s="418" t="s">
        <v>84</v>
      </c>
      <c r="C30" s="418" t="s">
        <v>85</v>
      </c>
      <c r="D30" s="418" t="s">
        <v>17</v>
      </c>
      <c r="E30" s="418" t="s">
        <v>124</v>
      </c>
      <c r="F30" s="395" t="s">
        <v>22</v>
      </c>
      <c r="G30" s="416"/>
      <c r="H30" s="416"/>
      <c r="I30" s="416"/>
      <c r="J30" s="416"/>
      <c r="K30" s="416"/>
      <c r="L30" s="416"/>
      <c r="M30" s="416"/>
      <c r="N30" s="416"/>
      <c r="O30" s="417"/>
      <c r="P30" s="416" t="str">
        <f t="shared" si="0"/>
        <v>STAR_MF&gt;MFデザイン&gt;ASP標準版&gt;障害_自責&gt;試験環境&gt;&gt;&gt;&gt;&gt;</v>
      </c>
    </row>
    <row r="31" spans="1:16">
      <c r="A31" s="414">
        <v>29</v>
      </c>
      <c r="B31" s="418" t="s">
        <v>84</v>
      </c>
      <c r="C31" s="418" t="s">
        <v>85</v>
      </c>
      <c r="D31" s="418" t="s">
        <v>17</v>
      </c>
      <c r="E31" s="418" t="s">
        <v>124</v>
      </c>
      <c r="F31" s="395" t="s">
        <v>335</v>
      </c>
      <c r="G31" s="416"/>
      <c r="H31" s="416"/>
      <c r="I31" s="416"/>
      <c r="J31" s="416"/>
      <c r="K31" s="416"/>
      <c r="L31" s="416"/>
      <c r="M31" s="416"/>
      <c r="N31" s="416"/>
      <c r="O31" s="417"/>
      <c r="P31" s="416" t="str">
        <f t="shared" si="0"/>
        <v>STAR_MF&gt;MFデザイン&gt;ASP標準版&gt;障害_自責&gt;不備&gt;&gt;&gt;&gt;&gt;</v>
      </c>
    </row>
    <row r="32" spans="1:16">
      <c r="A32" s="414">
        <v>30</v>
      </c>
      <c r="B32" s="418" t="s">
        <v>84</v>
      </c>
      <c r="C32" s="418" t="s">
        <v>85</v>
      </c>
      <c r="D32" s="418" t="s">
        <v>17</v>
      </c>
      <c r="E32" s="392" t="s">
        <v>123</v>
      </c>
      <c r="F32" s="395"/>
      <c r="G32" s="416"/>
      <c r="H32" s="416"/>
      <c r="I32" s="416"/>
      <c r="J32" s="416"/>
      <c r="K32" s="416"/>
      <c r="L32" s="416"/>
      <c r="M32" s="416"/>
      <c r="N32" s="416"/>
      <c r="O32" s="417"/>
      <c r="P32" s="416" t="str">
        <f t="shared" si="0"/>
        <v>STAR_MF&gt;MFデザイン&gt;ASP標準版&gt;追付き&gt;&gt;&gt;&gt;&gt;&gt;</v>
      </c>
    </row>
    <row r="33" spans="1:16">
      <c r="A33" s="414">
        <v>31</v>
      </c>
      <c r="B33" s="418" t="s">
        <v>84</v>
      </c>
      <c r="C33" s="418" t="s">
        <v>85</v>
      </c>
      <c r="D33" s="392" t="s">
        <v>321</v>
      </c>
      <c r="E33" s="395" t="s">
        <v>183</v>
      </c>
      <c r="F33" s="416"/>
      <c r="G33" s="416"/>
      <c r="H33" s="416"/>
      <c r="I33" s="416"/>
      <c r="J33" s="416"/>
      <c r="K33" s="417"/>
      <c r="L33" s="417"/>
      <c r="M33" s="417"/>
      <c r="N33" s="417"/>
      <c r="O33" s="417"/>
      <c r="P33" s="416" t="str">
        <f t="shared" si="0"/>
        <v>STAR_MF&gt;MFデザイン&gt;ホワイトモック&gt;見積り&gt;&gt;&gt;&gt;&gt;&gt;</v>
      </c>
    </row>
    <row r="34" spans="1:16">
      <c r="A34" s="414">
        <v>32</v>
      </c>
      <c r="B34" s="418" t="s">
        <v>84</v>
      </c>
      <c r="C34" s="418" t="s">
        <v>85</v>
      </c>
      <c r="D34" s="418" t="s">
        <v>321</v>
      </c>
      <c r="E34" s="392" t="s">
        <v>104</v>
      </c>
      <c r="F34" s="416"/>
      <c r="G34" s="416"/>
      <c r="H34" s="416"/>
      <c r="I34" s="416"/>
      <c r="J34" s="416"/>
      <c r="K34" s="416"/>
      <c r="L34" s="416"/>
      <c r="M34" s="416"/>
      <c r="N34" s="416"/>
      <c r="O34" s="417"/>
      <c r="P34" s="416" t="str">
        <f t="shared" si="0"/>
        <v>STAR_MF&gt;MFデザイン&gt;ホワイトモック&gt;新規&gt;&gt;&gt;&gt;&gt;&gt;</v>
      </c>
    </row>
    <row r="35" spans="1:16">
      <c r="A35" s="414">
        <v>33</v>
      </c>
      <c r="B35" s="418" t="s">
        <v>84</v>
      </c>
      <c r="C35" s="418" t="s">
        <v>85</v>
      </c>
      <c r="D35" s="418" t="s">
        <v>321</v>
      </c>
      <c r="E35" s="392" t="s">
        <v>118</v>
      </c>
      <c r="F35" s="416"/>
      <c r="G35" s="416"/>
      <c r="H35" s="416"/>
      <c r="I35" s="416"/>
      <c r="J35" s="416"/>
      <c r="K35" s="416"/>
      <c r="L35" s="416"/>
      <c r="M35" s="416"/>
      <c r="N35" s="416"/>
      <c r="O35" s="417"/>
      <c r="P35" s="416" t="str">
        <f t="shared" si="0"/>
        <v>STAR_MF&gt;MFデザイン&gt;ホワイトモック&gt;仕様変更&gt;&gt;&gt;&gt;&gt;&gt;</v>
      </c>
    </row>
    <row r="36" spans="1:16">
      <c r="A36" s="414">
        <v>34</v>
      </c>
      <c r="B36" s="418" t="s">
        <v>84</v>
      </c>
      <c r="C36" s="418" t="s">
        <v>85</v>
      </c>
      <c r="D36" s="418" t="s">
        <v>321</v>
      </c>
      <c r="E36" s="392" t="s">
        <v>119</v>
      </c>
      <c r="F36" s="416" t="s">
        <v>120</v>
      </c>
      <c r="G36" s="416"/>
      <c r="H36" s="416"/>
      <c r="I36" s="416"/>
      <c r="J36" s="416"/>
      <c r="K36" s="416"/>
      <c r="L36" s="416"/>
      <c r="M36" s="416"/>
      <c r="N36" s="416"/>
      <c r="O36" s="417"/>
      <c r="P36" s="416" t="str">
        <f t="shared" si="0"/>
        <v>STAR_MF&gt;MFデザイン&gt;ホワイトモック&gt;内部改善&gt;必須&gt;&gt;&gt;&gt;&gt;</v>
      </c>
    </row>
    <row r="37" spans="1:16">
      <c r="A37" s="414">
        <v>35</v>
      </c>
      <c r="B37" s="418" t="s">
        <v>84</v>
      </c>
      <c r="C37" s="418" t="s">
        <v>85</v>
      </c>
      <c r="D37" s="418" t="s">
        <v>321</v>
      </c>
      <c r="E37" s="418" t="s">
        <v>20</v>
      </c>
      <c r="F37" s="416" t="s">
        <v>121</v>
      </c>
      <c r="G37" s="416"/>
      <c r="H37" s="416"/>
      <c r="I37" s="416"/>
      <c r="J37" s="416"/>
      <c r="K37" s="416"/>
      <c r="L37" s="416"/>
      <c r="M37" s="416"/>
      <c r="N37" s="416"/>
      <c r="O37" s="417"/>
      <c r="P37" s="416" t="str">
        <f t="shared" si="0"/>
        <v>STAR_MF&gt;MFデザイン&gt;ホワイトモック&gt;内部改善&gt;不要不急&gt;&gt;&gt;&gt;&gt;</v>
      </c>
    </row>
    <row r="38" spans="1:16">
      <c r="A38" s="414">
        <v>36</v>
      </c>
      <c r="B38" s="418" t="s">
        <v>84</v>
      </c>
      <c r="C38" s="418" t="s">
        <v>85</v>
      </c>
      <c r="D38" s="418" t="s">
        <v>321</v>
      </c>
      <c r="E38" s="392" t="s">
        <v>124</v>
      </c>
      <c r="F38" s="392" t="s">
        <v>21</v>
      </c>
      <c r="G38" s="416"/>
      <c r="H38" s="416"/>
      <c r="I38" s="416"/>
      <c r="J38" s="416"/>
      <c r="K38" s="416"/>
      <c r="L38" s="416"/>
      <c r="M38" s="416"/>
      <c r="N38" s="416"/>
      <c r="O38" s="417"/>
      <c r="P38" s="416" t="str">
        <f t="shared" si="0"/>
        <v>STAR_MF&gt;MFデザイン&gt;ホワイトモック&gt;障害_自責&gt;本番環境&gt;&gt;&gt;&gt;&gt;</v>
      </c>
    </row>
    <row r="39" spans="1:16">
      <c r="A39" s="414">
        <v>37</v>
      </c>
      <c r="B39" s="418" t="s">
        <v>84</v>
      </c>
      <c r="C39" s="418" t="s">
        <v>85</v>
      </c>
      <c r="D39" s="418" t="s">
        <v>321</v>
      </c>
      <c r="E39" s="418" t="s">
        <v>124</v>
      </c>
      <c r="F39" s="395" t="s">
        <v>22</v>
      </c>
      <c r="G39" s="416"/>
      <c r="H39" s="416"/>
      <c r="I39" s="416"/>
      <c r="J39" s="416"/>
      <c r="K39" s="416"/>
      <c r="L39" s="416"/>
      <c r="M39" s="416"/>
      <c r="N39" s="416"/>
      <c r="O39" s="417"/>
      <c r="P39" s="416" t="str">
        <f t="shared" si="0"/>
        <v>STAR_MF&gt;MFデザイン&gt;ホワイトモック&gt;障害_自責&gt;試験環境&gt;&gt;&gt;&gt;&gt;</v>
      </c>
    </row>
    <row r="40" spans="1:16">
      <c r="A40" s="414">
        <v>38</v>
      </c>
      <c r="B40" s="418" t="s">
        <v>84</v>
      </c>
      <c r="C40" s="418" t="s">
        <v>85</v>
      </c>
      <c r="D40" s="418" t="s">
        <v>321</v>
      </c>
      <c r="E40" s="418" t="s">
        <v>124</v>
      </c>
      <c r="F40" s="395" t="s">
        <v>335</v>
      </c>
      <c r="G40" s="416"/>
      <c r="H40" s="416"/>
      <c r="I40" s="416"/>
      <c r="J40" s="416"/>
      <c r="K40" s="416"/>
      <c r="L40" s="416"/>
      <c r="M40" s="416"/>
      <c r="N40" s="416"/>
      <c r="O40" s="417"/>
      <c r="P40" s="416" t="str">
        <f t="shared" si="0"/>
        <v>STAR_MF&gt;MFデザイン&gt;ホワイトモック&gt;障害_自責&gt;不備&gt;&gt;&gt;&gt;&gt;</v>
      </c>
    </row>
    <row r="41" spans="1:16">
      <c r="A41" s="414">
        <v>39</v>
      </c>
      <c r="B41" s="418" t="s">
        <v>84</v>
      </c>
      <c r="C41" s="418" t="s">
        <v>85</v>
      </c>
      <c r="D41" s="418" t="s">
        <v>321</v>
      </c>
      <c r="E41" s="392" t="s">
        <v>123</v>
      </c>
      <c r="F41" s="395"/>
      <c r="G41" s="416"/>
      <c r="H41" s="416"/>
      <c r="I41" s="416"/>
      <c r="J41" s="416"/>
      <c r="K41" s="416"/>
      <c r="L41" s="416"/>
      <c r="M41" s="416"/>
      <c r="N41" s="416"/>
      <c r="O41" s="417"/>
      <c r="P41" s="416" t="str">
        <f t="shared" si="0"/>
        <v>STAR_MF&gt;MFデザイン&gt;ホワイトモック&gt;追付き&gt;&gt;&gt;&gt;&gt;&gt;</v>
      </c>
    </row>
    <row r="42" spans="1:16">
      <c r="A42" s="414">
        <v>40</v>
      </c>
      <c r="B42" s="418" t="s">
        <v>84</v>
      </c>
      <c r="C42" s="418" t="s">
        <v>85</v>
      </c>
      <c r="D42" s="392" t="s">
        <v>18</v>
      </c>
      <c r="E42" s="392" t="s">
        <v>195</v>
      </c>
      <c r="F42" s="395" t="s">
        <v>183</v>
      </c>
      <c r="G42" s="416"/>
      <c r="H42" s="416"/>
      <c r="I42" s="416"/>
      <c r="J42" s="416"/>
      <c r="K42" s="416"/>
      <c r="L42" s="416"/>
      <c r="M42" s="416"/>
      <c r="N42" s="416"/>
      <c r="O42" s="417"/>
      <c r="P42" s="416" t="str">
        <f t="shared" si="0"/>
        <v>STAR_MF&gt;MFデザイン&gt;フロント帳票&gt;テーマ対応&gt;見積り&gt;&gt;&gt;&gt;&gt;</v>
      </c>
    </row>
    <row r="43" spans="1:16">
      <c r="A43" s="414">
        <v>41</v>
      </c>
      <c r="B43" s="418" t="s">
        <v>84</v>
      </c>
      <c r="C43" s="418" t="s">
        <v>85</v>
      </c>
      <c r="D43" s="418" t="s">
        <v>18</v>
      </c>
      <c r="E43" s="418" t="s">
        <v>197</v>
      </c>
      <c r="F43" s="392" t="s">
        <v>104</v>
      </c>
      <c r="G43" s="416"/>
      <c r="H43" s="416"/>
      <c r="I43" s="416"/>
      <c r="J43" s="416"/>
      <c r="K43" s="416"/>
      <c r="L43" s="416"/>
      <c r="M43" s="416"/>
      <c r="N43" s="416"/>
      <c r="O43" s="417"/>
      <c r="P43" s="416" t="str">
        <f t="shared" si="0"/>
        <v>STAR_MF&gt;MFデザイン&gt;フロント帳票&gt;テーマ対応&gt;新規&gt;&gt;&gt;&gt;&gt;</v>
      </c>
    </row>
    <row r="44" spans="1:16">
      <c r="A44" s="414">
        <v>42</v>
      </c>
      <c r="B44" s="418" t="s">
        <v>84</v>
      </c>
      <c r="C44" s="418" t="s">
        <v>85</v>
      </c>
      <c r="D44" s="418" t="s">
        <v>18</v>
      </c>
      <c r="E44" s="418" t="s">
        <v>197</v>
      </c>
      <c r="F44" s="392" t="s">
        <v>118</v>
      </c>
      <c r="G44" s="416"/>
      <c r="H44" s="416"/>
      <c r="I44" s="416"/>
      <c r="J44" s="416"/>
      <c r="K44" s="416"/>
      <c r="L44" s="416"/>
      <c r="M44" s="416"/>
      <c r="N44" s="416"/>
      <c r="O44" s="417"/>
      <c r="P44" s="416" t="str">
        <f t="shared" si="0"/>
        <v>STAR_MF&gt;MFデザイン&gt;フロント帳票&gt;テーマ対応&gt;仕様変更&gt;&gt;&gt;&gt;&gt;</v>
      </c>
    </row>
    <row r="45" spans="1:16">
      <c r="A45" s="414">
        <v>43</v>
      </c>
      <c r="B45" s="418" t="s">
        <v>84</v>
      </c>
      <c r="C45" s="418" t="s">
        <v>85</v>
      </c>
      <c r="D45" s="418" t="s">
        <v>18</v>
      </c>
      <c r="E45" s="418" t="s">
        <v>197</v>
      </c>
      <c r="F45" s="392" t="s">
        <v>119</v>
      </c>
      <c r="G45" s="416" t="s">
        <v>120</v>
      </c>
      <c r="H45" s="416"/>
      <c r="I45" s="416"/>
      <c r="J45" s="416"/>
      <c r="K45" s="416"/>
      <c r="L45" s="416"/>
      <c r="M45" s="416"/>
      <c r="N45" s="416"/>
      <c r="O45" s="417"/>
      <c r="P45" s="416" t="str">
        <f t="shared" si="0"/>
        <v>STAR_MF&gt;MFデザイン&gt;フロント帳票&gt;テーマ対応&gt;内部改善&gt;必須&gt;&gt;&gt;&gt;</v>
      </c>
    </row>
    <row r="46" spans="1:16">
      <c r="A46" s="414">
        <v>44</v>
      </c>
      <c r="B46" s="418" t="s">
        <v>84</v>
      </c>
      <c r="C46" s="418" t="s">
        <v>85</v>
      </c>
      <c r="D46" s="418" t="s">
        <v>18</v>
      </c>
      <c r="E46" s="418" t="s">
        <v>197</v>
      </c>
      <c r="F46" s="418" t="s">
        <v>20</v>
      </c>
      <c r="G46" s="416" t="s">
        <v>121</v>
      </c>
      <c r="H46" s="416"/>
      <c r="I46" s="416"/>
      <c r="J46" s="416"/>
      <c r="K46" s="416"/>
      <c r="L46" s="416"/>
      <c r="M46" s="416"/>
      <c r="N46" s="416"/>
      <c r="O46" s="417"/>
      <c r="P46" s="416" t="str">
        <f t="shared" si="0"/>
        <v>STAR_MF&gt;MFデザイン&gt;フロント帳票&gt;テーマ対応&gt;内部改善&gt;不要不急&gt;&gt;&gt;&gt;</v>
      </c>
    </row>
    <row r="47" spans="1:16">
      <c r="A47" s="414">
        <v>45</v>
      </c>
      <c r="B47" s="418" t="s">
        <v>84</v>
      </c>
      <c r="C47" s="418" t="s">
        <v>85</v>
      </c>
      <c r="D47" s="418" t="s">
        <v>18</v>
      </c>
      <c r="E47" s="418" t="s">
        <v>197</v>
      </c>
      <c r="F47" s="392" t="s">
        <v>124</v>
      </c>
      <c r="G47" s="392" t="s">
        <v>122</v>
      </c>
      <c r="H47" s="416"/>
      <c r="I47" s="416"/>
      <c r="J47" s="416"/>
      <c r="K47" s="416"/>
      <c r="L47" s="416"/>
      <c r="M47" s="416"/>
      <c r="N47" s="416"/>
      <c r="O47" s="417"/>
      <c r="P47" s="416" t="str">
        <f t="shared" si="0"/>
        <v>STAR_MF&gt;MFデザイン&gt;フロント帳票&gt;テーマ対応&gt;障害_自責&gt;本番環境&gt;&gt;&gt;&gt;</v>
      </c>
    </row>
    <row r="48" spans="1:16">
      <c r="A48" s="414">
        <v>46</v>
      </c>
      <c r="B48" s="418" t="s">
        <v>84</v>
      </c>
      <c r="C48" s="418" t="s">
        <v>85</v>
      </c>
      <c r="D48" s="418" t="s">
        <v>18</v>
      </c>
      <c r="E48" s="418" t="s">
        <v>197</v>
      </c>
      <c r="F48" s="418" t="s">
        <v>124</v>
      </c>
      <c r="G48" s="395" t="s">
        <v>22</v>
      </c>
      <c r="H48" s="416"/>
      <c r="I48" s="416"/>
      <c r="J48" s="416"/>
      <c r="K48" s="416"/>
      <c r="L48" s="416"/>
      <c r="M48" s="416"/>
      <c r="N48" s="416"/>
      <c r="O48" s="417"/>
      <c r="P48" s="416" t="str">
        <f t="shared" si="0"/>
        <v>STAR_MF&gt;MFデザイン&gt;フロント帳票&gt;テーマ対応&gt;障害_自責&gt;試験環境&gt;&gt;&gt;&gt;</v>
      </c>
    </row>
    <row r="49" spans="1:16">
      <c r="A49" s="414">
        <v>47</v>
      </c>
      <c r="B49" s="418" t="s">
        <v>84</v>
      </c>
      <c r="C49" s="418" t="s">
        <v>85</v>
      </c>
      <c r="D49" s="418" t="s">
        <v>18</v>
      </c>
      <c r="E49" s="418" t="s">
        <v>197</v>
      </c>
      <c r="F49" s="418" t="s">
        <v>124</v>
      </c>
      <c r="G49" s="395" t="s">
        <v>335</v>
      </c>
      <c r="H49" s="416"/>
      <c r="I49" s="416"/>
      <c r="J49" s="416"/>
      <c r="K49" s="416"/>
      <c r="L49" s="416"/>
      <c r="M49" s="416"/>
      <c r="N49" s="416"/>
      <c r="O49" s="417"/>
      <c r="P49" s="416" t="str">
        <f t="shared" si="0"/>
        <v>STAR_MF&gt;MFデザイン&gt;フロント帳票&gt;テーマ対応&gt;障害_自責&gt;不備&gt;&gt;&gt;&gt;</v>
      </c>
    </row>
    <row r="50" spans="1:16">
      <c r="A50" s="414">
        <v>48</v>
      </c>
      <c r="B50" s="418" t="s">
        <v>84</v>
      </c>
      <c r="C50" s="418" t="s">
        <v>85</v>
      </c>
      <c r="D50" s="418" t="s">
        <v>18</v>
      </c>
      <c r="E50" s="392" t="s">
        <v>16</v>
      </c>
      <c r="F50" s="392" t="s">
        <v>183</v>
      </c>
      <c r="G50" s="416"/>
      <c r="H50" s="416"/>
      <c r="I50" s="416"/>
      <c r="J50" s="416"/>
      <c r="K50" s="416"/>
      <c r="L50" s="416"/>
      <c r="M50" s="416"/>
      <c r="N50" s="416"/>
      <c r="O50" s="417"/>
      <c r="P50" s="416" t="str">
        <f t="shared" si="0"/>
        <v>STAR_MF&gt;MFデザイン&gt;フロント帳票&gt;新規ON&gt;見積り&gt;&gt;&gt;&gt;&gt;</v>
      </c>
    </row>
    <row r="51" spans="1:16">
      <c r="A51" s="414">
        <v>49</v>
      </c>
      <c r="B51" s="418" t="s">
        <v>84</v>
      </c>
      <c r="C51" s="418" t="s">
        <v>85</v>
      </c>
      <c r="D51" s="418" t="s">
        <v>18</v>
      </c>
      <c r="E51" s="418" t="s">
        <v>16</v>
      </c>
      <c r="F51" s="392" t="s">
        <v>104</v>
      </c>
      <c r="G51" s="416"/>
      <c r="H51" s="416"/>
      <c r="I51" s="416"/>
      <c r="J51" s="416"/>
      <c r="K51" s="416"/>
      <c r="L51" s="416"/>
      <c r="M51" s="416"/>
      <c r="N51" s="416"/>
      <c r="O51" s="417"/>
      <c r="P51" s="416" t="str">
        <f t="shared" si="0"/>
        <v>STAR_MF&gt;MFデザイン&gt;フロント帳票&gt;新規ON&gt;新規&gt;&gt;&gt;&gt;&gt;</v>
      </c>
    </row>
    <row r="52" spans="1:16">
      <c r="A52" s="414">
        <v>50</v>
      </c>
      <c r="B52" s="418" t="s">
        <v>84</v>
      </c>
      <c r="C52" s="418" t="s">
        <v>85</v>
      </c>
      <c r="D52" s="418" t="s">
        <v>18</v>
      </c>
      <c r="E52" s="418" t="s">
        <v>16</v>
      </c>
      <c r="F52" s="392" t="s">
        <v>118</v>
      </c>
      <c r="G52" s="416"/>
      <c r="H52" s="416"/>
      <c r="I52" s="416"/>
      <c r="J52" s="416"/>
      <c r="K52" s="416"/>
      <c r="L52" s="416"/>
      <c r="M52" s="416"/>
      <c r="N52" s="416"/>
      <c r="O52" s="417"/>
      <c r="P52" s="416" t="str">
        <f t="shared" si="0"/>
        <v>STAR_MF&gt;MFデザイン&gt;フロント帳票&gt;新規ON&gt;仕様変更&gt;&gt;&gt;&gt;&gt;</v>
      </c>
    </row>
    <row r="53" spans="1:16">
      <c r="A53" s="414">
        <v>51</v>
      </c>
      <c r="B53" s="418" t="s">
        <v>84</v>
      </c>
      <c r="C53" s="418" t="s">
        <v>85</v>
      </c>
      <c r="D53" s="418" t="s">
        <v>18</v>
      </c>
      <c r="E53" s="418" t="s">
        <v>16</v>
      </c>
      <c r="F53" s="392" t="s">
        <v>119</v>
      </c>
      <c r="G53" s="416" t="s">
        <v>120</v>
      </c>
      <c r="H53" s="416"/>
      <c r="I53" s="416"/>
      <c r="J53" s="416"/>
      <c r="K53" s="416"/>
      <c r="L53" s="416"/>
      <c r="M53" s="416"/>
      <c r="N53" s="416"/>
      <c r="O53" s="417"/>
      <c r="P53" s="416" t="str">
        <f t="shared" si="0"/>
        <v>STAR_MF&gt;MFデザイン&gt;フロント帳票&gt;新規ON&gt;内部改善&gt;必須&gt;&gt;&gt;&gt;</v>
      </c>
    </row>
    <row r="54" spans="1:16">
      <c r="A54" s="414">
        <v>52</v>
      </c>
      <c r="B54" s="418" t="s">
        <v>84</v>
      </c>
      <c r="C54" s="418" t="s">
        <v>85</v>
      </c>
      <c r="D54" s="418" t="s">
        <v>18</v>
      </c>
      <c r="E54" s="418" t="s">
        <v>16</v>
      </c>
      <c r="F54" s="418" t="s">
        <v>20</v>
      </c>
      <c r="G54" s="416" t="s">
        <v>121</v>
      </c>
      <c r="H54" s="416"/>
      <c r="I54" s="416"/>
      <c r="J54" s="416"/>
      <c r="K54" s="416"/>
      <c r="L54" s="416"/>
      <c r="M54" s="416"/>
      <c r="N54" s="416"/>
      <c r="O54" s="417"/>
      <c r="P54" s="416" t="str">
        <f t="shared" si="0"/>
        <v>STAR_MF&gt;MFデザイン&gt;フロント帳票&gt;新規ON&gt;内部改善&gt;不要不急&gt;&gt;&gt;&gt;</v>
      </c>
    </row>
    <row r="55" spans="1:16">
      <c r="A55" s="414">
        <v>53</v>
      </c>
      <c r="B55" s="418" t="s">
        <v>84</v>
      </c>
      <c r="C55" s="418" t="s">
        <v>85</v>
      </c>
      <c r="D55" s="418" t="s">
        <v>18</v>
      </c>
      <c r="E55" s="418" t="s">
        <v>16</v>
      </c>
      <c r="F55" s="392" t="s">
        <v>124</v>
      </c>
      <c r="G55" s="392" t="s">
        <v>21</v>
      </c>
      <c r="H55" s="416"/>
      <c r="I55" s="416"/>
      <c r="J55" s="416"/>
      <c r="K55" s="416"/>
      <c r="L55" s="416"/>
      <c r="M55" s="416"/>
      <c r="N55" s="416"/>
      <c r="O55" s="417"/>
      <c r="P55" s="416" t="str">
        <f t="shared" si="0"/>
        <v>STAR_MF&gt;MFデザイン&gt;フロント帳票&gt;新規ON&gt;障害_自責&gt;本番環境&gt;&gt;&gt;&gt;</v>
      </c>
    </row>
    <row r="56" spans="1:16">
      <c r="A56" s="414">
        <v>54</v>
      </c>
      <c r="B56" s="418" t="s">
        <v>84</v>
      </c>
      <c r="C56" s="418" t="s">
        <v>85</v>
      </c>
      <c r="D56" s="418" t="s">
        <v>18</v>
      </c>
      <c r="E56" s="418" t="s">
        <v>16</v>
      </c>
      <c r="F56" s="418" t="s">
        <v>124</v>
      </c>
      <c r="G56" s="395" t="s">
        <v>22</v>
      </c>
      <c r="H56" s="416"/>
      <c r="I56" s="416"/>
      <c r="J56" s="416"/>
      <c r="K56" s="416"/>
      <c r="L56" s="416"/>
      <c r="M56" s="416"/>
      <c r="N56" s="416"/>
      <c r="O56" s="417"/>
      <c r="P56" s="416" t="str">
        <f t="shared" si="0"/>
        <v>STAR_MF&gt;MFデザイン&gt;フロント帳票&gt;新規ON&gt;障害_自責&gt;試験環境&gt;&gt;&gt;&gt;</v>
      </c>
    </row>
    <row r="57" spans="1:16">
      <c r="A57" s="414">
        <v>55</v>
      </c>
      <c r="B57" s="418" t="s">
        <v>84</v>
      </c>
      <c r="C57" s="418" t="s">
        <v>85</v>
      </c>
      <c r="D57" s="418" t="s">
        <v>18</v>
      </c>
      <c r="E57" s="418" t="s">
        <v>16</v>
      </c>
      <c r="F57" s="418" t="s">
        <v>124</v>
      </c>
      <c r="G57" s="395" t="s">
        <v>335</v>
      </c>
      <c r="H57" s="416"/>
      <c r="I57" s="416"/>
      <c r="J57" s="416"/>
      <c r="K57" s="416"/>
      <c r="L57" s="416"/>
      <c r="M57" s="416"/>
      <c r="N57" s="416"/>
      <c r="O57" s="417"/>
      <c r="P57" s="416" t="str">
        <f t="shared" si="0"/>
        <v>STAR_MF&gt;MFデザイン&gt;フロント帳票&gt;新規ON&gt;障害_自責&gt;不備&gt;&gt;&gt;&gt;</v>
      </c>
    </row>
    <row r="58" spans="1:16">
      <c r="A58" s="414">
        <v>56</v>
      </c>
      <c r="B58" s="418" t="s">
        <v>84</v>
      </c>
      <c r="C58" s="418" t="s">
        <v>85</v>
      </c>
      <c r="D58" s="392" t="s">
        <v>1370</v>
      </c>
      <c r="E58" s="392" t="s">
        <v>14</v>
      </c>
      <c r="F58" s="415"/>
      <c r="G58" s="415"/>
      <c r="H58" s="415"/>
      <c r="I58" s="415"/>
      <c r="J58" s="416"/>
      <c r="K58" s="417"/>
      <c r="L58" s="417"/>
      <c r="M58" s="417"/>
      <c r="N58" s="417"/>
      <c r="O58" s="417"/>
      <c r="P58" s="416" t="str">
        <f t="shared" si="0"/>
        <v>STAR_MF&gt;MFデザイン&gt;MFリノベーション&gt;管理&gt;&gt;&gt;&gt;&gt;&gt;</v>
      </c>
    </row>
    <row r="59" spans="1:16">
      <c r="A59" s="414">
        <v>57</v>
      </c>
      <c r="B59" s="418" t="s">
        <v>84</v>
      </c>
      <c r="C59" s="418" t="s">
        <v>85</v>
      </c>
      <c r="D59" s="418" t="s">
        <v>1365</v>
      </c>
      <c r="E59" s="392" t="s">
        <v>9</v>
      </c>
      <c r="F59" s="415" t="s">
        <v>10</v>
      </c>
      <c r="G59" s="415"/>
      <c r="H59" s="415"/>
      <c r="I59" s="415"/>
      <c r="J59" s="416"/>
      <c r="K59" s="416"/>
      <c r="L59" s="416"/>
      <c r="M59" s="416"/>
      <c r="N59" s="416"/>
      <c r="O59" s="417"/>
      <c r="P59" s="416" t="str">
        <f t="shared" si="0"/>
        <v>STAR_MF&gt;MFデザイン&gt;MFリノベーション&gt;打合せ&gt;内部&gt;&gt;&gt;&gt;&gt;</v>
      </c>
    </row>
    <row r="60" spans="1:16">
      <c r="A60" s="414">
        <v>58</v>
      </c>
      <c r="B60" s="418" t="s">
        <v>84</v>
      </c>
      <c r="C60" s="418" t="s">
        <v>85</v>
      </c>
      <c r="D60" s="418" t="s">
        <v>1365</v>
      </c>
      <c r="E60" s="419" t="s">
        <v>9</v>
      </c>
      <c r="F60" s="415" t="s">
        <v>12</v>
      </c>
      <c r="G60" s="416"/>
      <c r="H60" s="415"/>
      <c r="I60" s="415"/>
      <c r="J60" s="416"/>
      <c r="K60" s="416"/>
      <c r="L60" s="416"/>
      <c r="M60" s="416"/>
      <c r="N60" s="416"/>
      <c r="O60" s="417"/>
      <c r="P60" s="416" t="str">
        <f t="shared" si="0"/>
        <v>STAR_MF&gt;MFデザイン&gt;MFリノベーション&gt;打合せ&gt;外部&gt;&gt;&gt;&gt;&gt;</v>
      </c>
    </row>
    <row r="61" spans="1:16">
      <c r="A61" s="414">
        <v>59</v>
      </c>
      <c r="B61" s="418" t="s">
        <v>84</v>
      </c>
      <c r="C61" s="418" t="s">
        <v>85</v>
      </c>
      <c r="D61" s="418" t="s">
        <v>1365</v>
      </c>
      <c r="E61" s="392" t="s">
        <v>31</v>
      </c>
      <c r="F61" s="415"/>
      <c r="G61" s="416"/>
      <c r="H61" s="415"/>
      <c r="I61" s="415"/>
      <c r="J61" s="416"/>
      <c r="K61" s="416"/>
      <c r="L61" s="416"/>
      <c r="M61" s="416"/>
      <c r="N61" s="416"/>
      <c r="O61" s="417"/>
      <c r="P61" s="416" t="str">
        <f t="shared" si="0"/>
        <v>STAR_MF&gt;MFデザイン&gt;MFリノベーション&gt;設計&gt;&gt;&gt;&gt;&gt;&gt;</v>
      </c>
    </row>
    <row r="62" spans="1:16">
      <c r="A62" s="414">
        <v>60</v>
      </c>
      <c r="B62" s="418" t="s">
        <v>84</v>
      </c>
      <c r="C62" s="418" t="s">
        <v>85</v>
      </c>
      <c r="D62" s="418" t="s">
        <v>1365</v>
      </c>
      <c r="E62" s="392" t="s">
        <v>323</v>
      </c>
      <c r="F62" s="416" t="s">
        <v>98</v>
      </c>
      <c r="G62" s="416"/>
      <c r="H62" s="415"/>
      <c r="I62" s="415"/>
      <c r="J62" s="416"/>
      <c r="K62" s="416"/>
      <c r="L62" s="416"/>
      <c r="M62" s="416"/>
      <c r="N62" s="416"/>
      <c r="O62" s="417"/>
      <c r="P62" s="416" t="str">
        <f t="shared" si="0"/>
        <v>STAR_MF&gt;MFデザイン&gt;MFリノベーション&gt;デザイン&gt;方式検討&gt;&gt;&gt;&gt;&gt;</v>
      </c>
    </row>
    <row r="63" spans="1:16">
      <c r="A63" s="414">
        <v>61</v>
      </c>
      <c r="B63" s="418" t="s">
        <v>84</v>
      </c>
      <c r="C63" s="418" t="s">
        <v>85</v>
      </c>
      <c r="D63" s="418" t="s">
        <v>1365</v>
      </c>
      <c r="E63" s="418" t="s">
        <v>323</v>
      </c>
      <c r="F63" s="392" t="s">
        <v>538</v>
      </c>
      <c r="G63" s="416" t="s">
        <v>104</v>
      </c>
      <c r="H63" s="415"/>
      <c r="I63" s="415"/>
      <c r="J63" s="416"/>
      <c r="K63" s="416"/>
      <c r="L63" s="416"/>
      <c r="M63" s="416"/>
      <c r="N63" s="416"/>
      <c r="O63" s="417"/>
      <c r="P63" s="416" t="str">
        <f t="shared" si="0"/>
        <v>STAR_MF&gt;MFデザイン&gt;MFリノベーション&gt;デザイン&gt;デザイン制作&gt;新規&gt;&gt;&gt;&gt;</v>
      </c>
    </row>
    <row r="64" spans="1:16">
      <c r="A64" s="414">
        <v>62</v>
      </c>
      <c r="B64" s="418" t="s">
        <v>84</v>
      </c>
      <c r="C64" s="418" t="s">
        <v>85</v>
      </c>
      <c r="D64" s="418" t="s">
        <v>1365</v>
      </c>
      <c r="E64" s="418" t="s">
        <v>323</v>
      </c>
      <c r="F64" s="419" t="s">
        <v>538</v>
      </c>
      <c r="G64" s="416" t="s">
        <v>118</v>
      </c>
      <c r="H64" s="415"/>
      <c r="I64" s="415"/>
      <c r="J64" s="416"/>
      <c r="K64" s="416"/>
      <c r="L64" s="416"/>
      <c r="M64" s="416"/>
      <c r="N64" s="416"/>
      <c r="O64" s="417"/>
      <c r="P64" s="416" t="str">
        <f t="shared" si="0"/>
        <v>STAR_MF&gt;MFデザイン&gt;MFリノベーション&gt;デザイン&gt;デザイン制作&gt;仕様変更&gt;&gt;&gt;&gt;</v>
      </c>
    </row>
    <row r="65" spans="1:16">
      <c r="A65" s="414">
        <v>63</v>
      </c>
      <c r="B65" s="418" t="s">
        <v>84</v>
      </c>
      <c r="C65" s="418" t="s">
        <v>85</v>
      </c>
      <c r="D65" s="418" t="s">
        <v>1365</v>
      </c>
      <c r="E65" s="392" t="s">
        <v>40</v>
      </c>
      <c r="F65" s="416" t="s">
        <v>26</v>
      </c>
      <c r="G65" s="416"/>
      <c r="H65" s="415"/>
      <c r="I65" s="415"/>
      <c r="J65" s="416"/>
      <c r="K65" s="416"/>
      <c r="L65" s="416"/>
      <c r="M65" s="416"/>
      <c r="N65" s="416"/>
      <c r="O65" s="417"/>
      <c r="P65" s="416" t="str">
        <f t="shared" si="0"/>
        <v>STAR_MF&gt;MFデザイン&gt;MFリノベーション&gt;モックアップ&gt;方式検討&gt;&gt;&gt;&gt;&gt;</v>
      </c>
    </row>
    <row r="66" spans="1:16">
      <c r="A66" s="414">
        <v>64</v>
      </c>
      <c r="B66" s="418" t="s">
        <v>84</v>
      </c>
      <c r="C66" s="418" t="s">
        <v>85</v>
      </c>
      <c r="D66" s="418" t="s">
        <v>1365</v>
      </c>
      <c r="E66" s="418" t="s">
        <v>40</v>
      </c>
      <c r="F66" s="392" t="s">
        <v>537</v>
      </c>
      <c r="G66" s="416" t="s">
        <v>104</v>
      </c>
      <c r="H66" s="415"/>
      <c r="I66" s="415"/>
      <c r="J66" s="416"/>
      <c r="K66" s="416"/>
      <c r="L66" s="416"/>
      <c r="M66" s="416"/>
      <c r="N66" s="416"/>
      <c r="O66" s="417"/>
      <c r="P66" s="416" t="str">
        <f t="shared" si="0"/>
        <v>STAR_MF&gt;MFデザイン&gt;MFリノベーション&gt;モックアップ&gt;モック開発&gt;新規&gt;&gt;&gt;&gt;</v>
      </c>
    </row>
    <row r="67" spans="1:16">
      <c r="A67" s="414">
        <v>65</v>
      </c>
      <c r="B67" s="418" t="s">
        <v>84</v>
      </c>
      <c r="C67" s="418" t="s">
        <v>85</v>
      </c>
      <c r="D67" s="418" t="s">
        <v>1365</v>
      </c>
      <c r="E67" s="418" t="s">
        <v>40</v>
      </c>
      <c r="F67" s="419" t="s">
        <v>537</v>
      </c>
      <c r="G67" s="416" t="s">
        <v>118</v>
      </c>
      <c r="H67" s="415"/>
      <c r="I67" s="415"/>
      <c r="J67" s="416"/>
      <c r="K67" s="416"/>
      <c r="L67" s="416"/>
      <c r="M67" s="416"/>
      <c r="N67" s="416"/>
      <c r="O67" s="417"/>
      <c r="P67" s="416" t="str">
        <f t="shared" ref="P67:P130" si="1">B67&amp;"&gt;"&amp;C67&amp;"&gt;"&amp;D67&amp;"&gt;"&amp;E67&amp;"&gt;"&amp;F67&amp;"&gt;"&amp;G67&amp;"&gt;"&amp;H67&amp;"&gt;"&amp;I67&amp;"&gt;"&amp;J67&amp;"&gt;"&amp;K67</f>
        <v>STAR_MF&gt;MFデザイン&gt;MFリノベーション&gt;モックアップ&gt;モック開発&gt;仕様変更&gt;&gt;&gt;&gt;</v>
      </c>
    </row>
    <row r="68" spans="1:16">
      <c r="A68" s="414">
        <v>66</v>
      </c>
      <c r="B68" s="418" t="s">
        <v>84</v>
      </c>
      <c r="C68" s="418" t="s">
        <v>85</v>
      </c>
      <c r="D68" s="418" t="s">
        <v>1365</v>
      </c>
      <c r="E68" s="418" t="s">
        <v>40</v>
      </c>
      <c r="F68" s="416" t="s">
        <v>28</v>
      </c>
      <c r="G68" s="416"/>
      <c r="H68" s="415"/>
      <c r="I68" s="415"/>
      <c r="J68" s="416"/>
      <c r="K68" s="416"/>
      <c r="L68" s="416"/>
      <c r="M68" s="416"/>
      <c r="N68" s="416"/>
      <c r="O68" s="417"/>
      <c r="P68" s="416" t="str">
        <f t="shared" si="1"/>
        <v>STAR_MF&gt;MFデザイン&gt;MFリノベーション&gt;モックアップ&gt;試験&gt;&gt;&gt;&gt;&gt;</v>
      </c>
    </row>
    <row r="69" spans="1:16">
      <c r="A69" s="414">
        <v>67</v>
      </c>
      <c r="B69" s="418" t="s">
        <v>84</v>
      </c>
      <c r="C69" s="418" t="s">
        <v>85</v>
      </c>
      <c r="D69" s="418" t="s">
        <v>1365</v>
      </c>
      <c r="E69" s="419" t="s">
        <v>40</v>
      </c>
      <c r="F69" s="416" t="s">
        <v>324</v>
      </c>
      <c r="G69" s="416"/>
      <c r="H69" s="415"/>
      <c r="I69" s="415"/>
      <c r="J69" s="416"/>
      <c r="K69" s="416"/>
      <c r="L69" s="416"/>
      <c r="M69" s="416"/>
      <c r="N69" s="416"/>
      <c r="O69" s="417"/>
      <c r="P69" s="416" t="str">
        <f t="shared" si="1"/>
        <v>STAR_MF&gt;MFデザイン&gt;MFリノベーション&gt;モックアップ&gt;レビュー&gt;&gt;&gt;&gt;&gt;</v>
      </c>
    </row>
    <row r="70" spans="1:16">
      <c r="A70" s="414">
        <v>68</v>
      </c>
      <c r="B70" s="418" t="s">
        <v>84</v>
      </c>
      <c r="C70" s="418" t="s">
        <v>85</v>
      </c>
      <c r="D70" s="392" t="s">
        <v>19</v>
      </c>
      <c r="E70" s="416"/>
      <c r="F70" s="416"/>
      <c r="G70" s="416"/>
      <c r="H70" s="416"/>
      <c r="I70" s="416"/>
      <c r="J70" s="416"/>
      <c r="K70" s="416"/>
      <c r="L70" s="416"/>
      <c r="M70" s="416"/>
      <c r="N70" s="416"/>
      <c r="O70" s="417" t="s">
        <v>225</v>
      </c>
      <c r="P70" s="416" t="str">
        <f t="shared" si="1"/>
        <v>STAR_MF&gt;MFデザイン&gt;追付き&gt;&gt;&gt;&gt;&gt;&gt;&gt;</v>
      </c>
    </row>
    <row r="71" spans="1:16">
      <c r="A71" s="414">
        <v>69</v>
      </c>
      <c r="B71" s="418" t="s">
        <v>84</v>
      </c>
      <c r="C71" s="418" t="s">
        <v>85</v>
      </c>
      <c r="D71" s="392" t="s">
        <v>329</v>
      </c>
      <c r="E71" s="416" t="s">
        <v>15</v>
      </c>
      <c r="F71" s="416"/>
      <c r="G71" s="416"/>
      <c r="H71" s="416"/>
      <c r="I71" s="416"/>
      <c r="J71" s="416"/>
      <c r="K71" s="416"/>
      <c r="L71" s="416"/>
      <c r="M71" s="416"/>
      <c r="N71" s="416"/>
      <c r="O71" s="417" t="s">
        <v>548</v>
      </c>
      <c r="P71" s="416" t="str">
        <f t="shared" si="1"/>
        <v>STAR_MF&gt;MFデザイン&gt;環境・ライブラリ&gt;ブランチ分割&gt;&gt;&gt;&gt;&gt;&gt;</v>
      </c>
    </row>
    <row r="72" spans="1:16">
      <c r="A72" s="414">
        <v>70</v>
      </c>
      <c r="B72" s="418" t="s">
        <v>84</v>
      </c>
      <c r="C72" s="418" t="s">
        <v>85</v>
      </c>
      <c r="D72" s="418" t="s">
        <v>330</v>
      </c>
      <c r="E72" s="392" t="s">
        <v>187</v>
      </c>
      <c r="F72" s="416"/>
      <c r="G72" s="416"/>
      <c r="H72" s="416"/>
      <c r="I72" s="416"/>
      <c r="J72" s="416"/>
      <c r="K72" s="416"/>
      <c r="L72" s="416"/>
      <c r="M72" s="416"/>
      <c r="N72" s="416"/>
      <c r="O72" s="417"/>
      <c r="P72" s="416" t="str">
        <f t="shared" si="1"/>
        <v>STAR_MF&gt;MFデザイン&gt;環境・ライブラリ&gt;納品&gt;&gt;&gt;&gt;&gt;&gt;</v>
      </c>
    </row>
    <row r="73" spans="1:16">
      <c r="A73" s="414">
        <v>71</v>
      </c>
      <c r="B73" s="418" t="s">
        <v>84</v>
      </c>
      <c r="C73" s="418" t="s">
        <v>85</v>
      </c>
      <c r="D73" s="418" t="s">
        <v>330</v>
      </c>
      <c r="E73" s="392" t="s">
        <v>543</v>
      </c>
      <c r="F73" s="416"/>
      <c r="G73" s="416"/>
      <c r="H73" s="416"/>
      <c r="I73" s="416"/>
      <c r="J73" s="416"/>
      <c r="K73" s="416"/>
      <c r="L73" s="416"/>
      <c r="M73" s="416"/>
      <c r="N73" s="416"/>
      <c r="O73" s="417" t="s">
        <v>549</v>
      </c>
      <c r="P73" s="416" t="str">
        <f t="shared" si="1"/>
        <v>STAR_MF&gt;MFデザイン&gt;環境・ライブラリ&gt;ブランチ保守&gt;&gt;&gt;&gt;&gt;&gt;</v>
      </c>
    </row>
    <row r="74" spans="1:16">
      <c r="A74" s="414">
        <v>72</v>
      </c>
      <c r="B74" s="418" t="s">
        <v>84</v>
      </c>
      <c r="C74" s="418" t="s">
        <v>85</v>
      </c>
      <c r="D74" s="418" t="s">
        <v>330</v>
      </c>
      <c r="E74" s="392" t="s">
        <v>119</v>
      </c>
      <c r="F74" s="416" t="s">
        <v>120</v>
      </c>
      <c r="G74" s="416"/>
      <c r="H74" s="416"/>
      <c r="I74" s="416"/>
      <c r="J74" s="416"/>
      <c r="K74" s="416"/>
      <c r="L74" s="416"/>
      <c r="M74" s="416"/>
      <c r="N74" s="416"/>
      <c r="O74" s="417"/>
      <c r="P74" s="416" t="str">
        <f t="shared" si="1"/>
        <v>STAR_MF&gt;MFデザイン&gt;環境・ライブラリ&gt;内部改善&gt;必須&gt;&gt;&gt;&gt;&gt;</v>
      </c>
    </row>
    <row r="75" spans="1:16">
      <c r="A75" s="414">
        <v>73</v>
      </c>
      <c r="B75" s="418" t="s">
        <v>84</v>
      </c>
      <c r="C75" s="418" t="s">
        <v>85</v>
      </c>
      <c r="D75" s="418" t="s">
        <v>330</v>
      </c>
      <c r="E75" s="418" t="s">
        <v>20</v>
      </c>
      <c r="F75" s="416" t="s">
        <v>121</v>
      </c>
      <c r="G75" s="416"/>
      <c r="H75" s="416"/>
      <c r="I75" s="416"/>
      <c r="J75" s="416"/>
      <c r="K75" s="416"/>
      <c r="L75" s="416"/>
      <c r="M75" s="416"/>
      <c r="N75" s="416"/>
      <c r="O75" s="417"/>
      <c r="P75" s="416" t="str">
        <f t="shared" si="1"/>
        <v>STAR_MF&gt;MFデザイン&gt;環境・ライブラリ&gt;内部改善&gt;不要不急&gt;&gt;&gt;&gt;&gt;</v>
      </c>
    </row>
    <row r="76" spans="1:16">
      <c r="A76" s="414">
        <v>74</v>
      </c>
      <c r="B76" s="418" t="s">
        <v>84</v>
      </c>
      <c r="C76" s="418" t="s">
        <v>85</v>
      </c>
      <c r="D76" s="418" t="s">
        <v>330</v>
      </c>
      <c r="E76" s="392" t="s">
        <v>124</v>
      </c>
      <c r="F76" s="392" t="s">
        <v>21</v>
      </c>
      <c r="G76" s="416"/>
      <c r="H76" s="416"/>
      <c r="I76" s="416"/>
      <c r="J76" s="416"/>
      <c r="K76" s="416"/>
      <c r="L76" s="416"/>
      <c r="M76" s="416"/>
      <c r="N76" s="416"/>
      <c r="O76" s="417"/>
      <c r="P76" s="416" t="str">
        <f t="shared" si="1"/>
        <v>STAR_MF&gt;MFデザイン&gt;環境・ライブラリ&gt;障害_自責&gt;本番環境&gt;&gt;&gt;&gt;&gt;</v>
      </c>
    </row>
    <row r="77" spans="1:16">
      <c r="A77" s="414">
        <v>75</v>
      </c>
      <c r="B77" s="418" t="s">
        <v>84</v>
      </c>
      <c r="C77" s="418" t="s">
        <v>85</v>
      </c>
      <c r="D77" s="418" t="s">
        <v>330</v>
      </c>
      <c r="E77" s="418" t="s">
        <v>124</v>
      </c>
      <c r="F77" s="395" t="s">
        <v>22</v>
      </c>
      <c r="G77" s="416"/>
      <c r="H77" s="416"/>
      <c r="I77" s="416"/>
      <c r="J77" s="416"/>
      <c r="K77" s="416"/>
      <c r="L77" s="416"/>
      <c r="M77" s="416"/>
      <c r="N77" s="416"/>
      <c r="O77" s="417"/>
      <c r="P77" s="416" t="str">
        <f t="shared" si="1"/>
        <v>STAR_MF&gt;MFデザイン&gt;環境・ライブラリ&gt;障害_自責&gt;試験環境&gt;&gt;&gt;&gt;&gt;</v>
      </c>
    </row>
    <row r="78" spans="1:16">
      <c r="A78" s="414">
        <v>76</v>
      </c>
      <c r="B78" s="418" t="s">
        <v>84</v>
      </c>
      <c r="C78" s="418" t="s">
        <v>85</v>
      </c>
      <c r="D78" s="418" t="s">
        <v>330</v>
      </c>
      <c r="E78" s="418" t="s">
        <v>124</v>
      </c>
      <c r="F78" s="395" t="s">
        <v>335</v>
      </c>
      <c r="G78" s="416"/>
      <c r="H78" s="416"/>
      <c r="I78" s="416"/>
      <c r="J78" s="416"/>
      <c r="K78" s="416"/>
      <c r="L78" s="416"/>
      <c r="M78" s="416"/>
      <c r="N78" s="416"/>
      <c r="O78" s="417"/>
      <c r="P78" s="416" t="str">
        <f t="shared" si="1"/>
        <v>STAR_MF&gt;MFデザイン&gt;環境・ライブラリ&gt;障害_自責&gt;不備&gt;&gt;&gt;&gt;&gt;</v>
      </c>
    </row>
    <row r="79" spans="1:16">
      <c r="A79" s="414">
        <v>77</v>
      </c>
      <c r="B79" s="418" t="s">
        <v>84</v>
      </c>
      <c r="C79" s="418" t="s">
        <v>85</v>
      </c>
      <c r="D79" s="392" t="s">
        <v>178</v>
      </c>
      <c r="E79" s="392" t="s">
        <v>201</v>
      </c>
      <c r="F79" s="392" t="s">
        <v>195</v>
      </c>
      <c r="G79" s="392" t="s">
        <v>104</v>
      </c>
      <c r="H79" s="416"/>
      <c r="I79" s="416"/>
      <c r="J79" s="416"/>
      <c r="K79" s="416"/>
      <c r="L79" s="416"/>
      <c r="M79" s="416"/>
      <c r="N79" s="416"/>
      <c r="O79" s="417"/>
      <c r="P79" s="416" t="str">
        <f t="shared" si="1"/>
        <v>STAR_MF&gt;MFデザイン&gt;投資情報&gt;PC版&gt;テーマ対応&gt;新規&gt;&gt;&gt;&gt;</v>
      </c>
    </row>
    <row r="80" spans="1:16">
      <c r="A80" s="414">
        <v>78</v>
      </c>
      <c r="B80" s="418" t="s">
        <v>84</v>
      </c>
      <c r="C80" s="418" t="s">
        <v>85</v>
      </c>
      <c r="D80" s="418" t="s">
        <v>202</v>
      </c>
      <c r="E80" s="418" t="s">
        <v>203</v>
      </c>
      <c r="F80" s="418" t="s">
        <v>197</v>
      </c>
      <c r="G80" s="392" t="s">
        <v>183</v>
      </c>
      <c r="H80" s="416"/>
      <c r="I80" s="416"/>
      <c r="J80" s="416"/>
      <c r="K80" s="416"/>
      <c r="L80" s="416"/>
      <c r="M80" s="416"/>
      <c r="N80" s="416"/>
      <c r="O80" s="417"/>
      <c r="P80" s="416" t="str">
        <f t="shared" si="1"/>
        <v>STAR_MF&gt;MFデザイン&gt;投資情報&gt;PC版&gt;テーマ対応&gt;見積り&gt;&gt;&gt;&gt;</v>
      </c>
    </row>
    <row r="81" spans="1:16">
      <c r="A81" s="414">
        <v>79</v>
      </c>
      <c r="B81" s="418" t="s">
        <v>84</v>
      </c>
      <c r="C81" s="418" t="s">
        <v>85</v>
      </c>
      <c r="D81" s="418" t="s">
        <v>202</v>
      </c>
      <c r="E81" s="418" t="s">
        <v>203</v>
      </c>
      <c r="F81" s="418" t="s">
        <v>197</v>
      </c>
      <c r="G81" s="392" t="s">
        <v>118</v>
      </c>
      <c r="H81" s="416"/>
      <c r="I81" s="416"/>
      <c r="J81" s="416"/>
      <c r="K81" s="416"/>
      <c r="L81" s="416"/>
      <c r="M81" s="416"/>
      <c r="N81" s="416"/>
      <c r="O81" s="417"/>
      <c r="P81" s="416" t="str">
        <f t="shared" si="1"/>
        <v>STAR_MF&gt;MFデザイン&gt;投資情報&gt;PC版&gt;テーマ対応&gt;仕様変更&gt;&gt;&gt;&gt;</v>
      </c>
    </row>
    <row r="82" spans="1:16">
      <c r="A82" s="414">
        <v>80</v>
      </c>
      <c r="B82" s="418" t="s">
        <v>84</v>
      </c>
      <c r="C82" s="418" t="s">
        <v>85</v>
      </c>
      <c r="D82" s="418" t="s">
        <v>202</v>
      </c>
      <c r="E82" s="418" t="s">
        <v>203</v>
      </c>
      <c r="F82" s="418" t="s">
        <v>197</v>
      </c>
      <c r="G82" s="392" t="s">
        <v>119</v>
      </c>
      <c r="H82" s="416" t="s">
        <v>120</v>
      </c>
      <c r="I82" s="416"/>
      <c r="J82" s="416"/>
      <c r="K82" s="416"/>
      <c r="L82" s="416"/>
      <c r="M82" s="416"/>
      <c r="N82" s="416"/>
      <c r="O82" s="417"/>
      <c r="P82" s="416" t="str">
        <f t="shared" si="1"/>
        <v>STAR_MF&gt;MFデザイン&gt;投資情報&gt;PC版&gt;テーマ対応&gt;内部改善&gt;必須&gt;&gt;&gt;</v>
      </c>
    </row>
    <row r="83" spans="1:16">
      <c r="A83" s="414">
        <v>81</v>
      </c>
      <c r="B83" s="418" t="s">
        <v>84</v>
      </c>
      <c r="C83" s="418" t="s">
        <v>85</v>
      </c>
      <c r="D83" s="418" t="s">
        <v>202</v>
      </c>
      <c r="E83" s="418" t="s">
        <v>203</v>
      </c>
      <c r="F83" s="418" t="s">
        <v>197</v>
      </c>
      <c r="G83" s="418" t="s">
        <v>20</v>
      </c>
      <c r="H83" s="416" t="s">
        <v>121</v>
      </c>
      <c r="I83" s="416"/>
      <c r="J83" s="416"/>
      <c r="K83" s="416"/>
      <c r="L83" s="416"/>
      <c r="M83" s="416"/>
      <c r="N83" s="416"/>
      <c r="O83" s="417"/>
      <c r="P83" s="416" t="str">
        <f t="shared" si="1"/>
        <v>STAR_MF&gt;MFデザイン&gt;投資情報&gt;PC版&gt;テーマ対応&gt;内部改善&gt;不要不急&gt;&gt;&gt;</v>
      </c>
    </row>
    <row r="84" spans="1:16">
      <c r="A84" s="414">
        <v>82</v>
      </c>
      <c r="B84" s="418" t="s">
        <v>84</v>
      </c>
      <c r="C84" s="418" t="s">
        <v>85</v>
      </c>
      <c r="D84" s="418" t="s">
        <v>202</v>
      </c>
      <c r="E84" s="418" t="s">
        <v>203</v>
      </c>
      <c r="F84" s="418" t="s">
        <v>197</v>
      </c>
      <c r="G84" s="392" t="s">
        <v>124</v>
      </c>
      <c r="H84" s="392" t="s">
        <v>122</v>
      </c>
      <c r="I84" s="392"/>
      <c r="J84" s="392"/>
      <c r="K84" s="416"/>
      <c r="L84" s="416"/>
      <c r="M84" s="416"/>
      <c r="N84" s="416"/>
      <c r="O84" s="417"/>
      <c r="P84" s="416" t="str">
        <f t="shared" si="1"/>
        <v>STAR_MF&gt;MFデザイン&gt;投資情報&gt;PC版&gt;テーマ対応&gt;障害_自責&gt;本番環境&gt;&gt;&gt;</v>
      </c>
    </row>
    <row r="85" spans="1:16">
      <c r="A85" s="414">
        <v>83</v>
      </c>
      <c r="B85" s="418" t="s">
        <v>84</v>
      </c>
      <c r="C85" s="418" t="s">
        <v>85</v>
      </c>
      <c r="D85" s="418" t="s">
        <v>202</v>
      </c>
      <c r="E85" s="418" t="s">
        <v>203</v>
      </c>
      <c r="F85" s="418" t="s">
        <v>197</v>
      </c>
      <c r="G85" s="418" t="s">
        <v>124</v>
      </c>
      <c r="H85" s="395" t="s">
        <v>22</v>
      </c>
      <c r="I85" s="395"/>
      <c r="J85" s="395"/>
      <c r="K85" s="416"/>
      <c r="L85" s="416"/>
      <c r="M85" s="416"/>
      <c r="N85" s="416"/>
      <c r="O85" s="417"/>
      <c r="P85" s="416" t="str">
        <f t="shared" si="1"/>
        <v>STAR_MF&gt;MFデザイン&gt;投資情報&gt;PC版&gt;テーマ対応&gt;障害_自責&gt;試験環境&gt;&gt;&gt;</v>
      </c>
    </row>
    <row r="86" spans="1:16">
      <c r="A86" s="414">
        <v>84</v>
      </c>
      <c r="B86" s="418" t="s">
        <v>84</v>
      </c>
      <c r="C86" s="418" t="s">
        <v>85</v>
      </c>
      <c r="D86" s="418" t="s">
        <v>202</v>
      </c>
      <c r="E86" s="418" t="s">
        <v>203</v>
      </c>
      <c r="F86" s="418" t="s">
        <v>197</v>
      </c>
      <c r="G86" s="418" t="s">
        <v>124</v>
      </c>
      <c r="H86" s="395" t="s">
        <v>335</v>
      </c>
      <c r="I86" s="416"/>
      <c r="J86" s="416"/>
      <c r="K86" s="416"/>
      <c r="L86" s="416"/>
      <c r="M86" s="416"/>
      <c r="N86" s="416"/>
      <c r="O86" s="417"/>
      <c r="P86" s="416" t="str">
        <f t="shared" si="1"/>
        <v>STAR_MF&gt;MFデザイン&gt;投資情報&gt;PC版&gt;テーマ対応&gt;障害_自責&gt;不備&gt;&gt;&gt;</v>
      </c>
    </row>
    <row r="87" spans="1:16">
      <c r="A87" s="414">
        <v>85</v>
      </c>
      <c r="B87" s="418" t="s">
        <v>84</v>
      </c>
      <c r="C87" s="418" t="s">
        <v>85</v>
      </c>
      <c r="D87" s="418" t="s">
        <v>202</v>
      </c>
      <c r="E87" s="418" t="s">
        <v>203</v>
      </c>
      <c r="F87" s="392" t="s">
        <v>16</v>
      </c>
      <c r="G87" s="392" t="s">
        <v>183</v>
      </c>
      <c r="H87" s="416"/>
      <c r="I87" s="416"/>
      <c r="J87" s="416"/>
      <c r="K87" s="416"/>
      <c r="L87" s="416"/>
      <c r="M87" s="416"/>
      <c r="N87" s="416"/>
      <c r="O87" s="417"/>
      <c r="P87" s="416" t="str">
        <f t="shared" si="1"/>
        <v>STAR_MF&gt;MFデザイン&gt;投資情報&gt;PC版&gt;新規ON&gt;見積り&gt;&gt;&gt;&gt;</v>
      </c>
    </row>
    <row r="88" spans="1:16">
      <c r="A88" s="414">
        <v>86</v>
      </c>
      <c r="B88" s="418" t="s">
        <v>84</v>
      </c>
      <c r="C88" s="418" t="s">
        <v>85</v>
      </c>
      <c r="D88" s="418" t="s">
        <v>202</v>
      </c>
      <c r="E88" s="418" t="s">
        <v>203</v>
      </c>
      <c r="F88" s="418" t="s">
        <v>16</v>
      </c>
      <c r="G88" s="392" t="s">
        <v>104</v>
      </c>
      <c r="H88" s="416"/>
      <c r="I88" s="416"/>
      <c r="J88" s="416"/>
      <c r="K88" s="416"/>
      <c r="L88" s="416"/>
      <c r="M88" s="416"/>
      <c r="N88" s="416"/>
      <c r="O88" s="417"/>
      <c r="P88" s="416" t="str">
        <f t="shared" si="1"/>
        <v>STAR_MF&gt;MFデザイン&gt;投資情報&gt;PC版&gt;新規ON&gt;新規&gt;&gt;&gt;&gt;</v>
      </c>
    </row>
    <row r="89" spans="1:16">
      <c r="A89" s="414">
        <v>87</v>
      </c>
      <c r="B89" s="418" t="s">
        <v>84</v>
      </c>
      <c r="C89" s="418" t="s">
        <v>85</v>
      </c>
      <c r="D89" s="418" t="s">
        <v>202</v>
      </c>
      <c r="E89" s="418" t="s">
        <v>203</v>
      </c>
      <c r="F89" s="418" t="s">
        <v>16</v>
      </c>
      <c r="G89" s="392" t="s">
        <v>118</v>
      </c>
      <c r="H89" s="416"/>
      <c r="I89" s="416"/>
      <c r="J89" s="416"/>
      <c r="K89" s="416"/>
      <c r="L89" s="416"/>
      <c r="M89" s="416"/>
      <c r="N89" s="416"/>
      <c r="O89" s="417"/>
      <c r="P89" s="416" t="str">
        <f t="shared" si="1"/>
        <v>STAR_MF&gt;MFデザイン&gt;投資情報&gt;PC版&gt;新規ON&gt;仕様変更&gt;&gt;&gt;&gt;</v>
      </c>
    </row>
    <row r="90" spans="1:16">
      <c r="A90" s="414">
        <v>88</v>
      </c>
      <c r="B90" s="418" t="s">
        <v>84</v>
      </c>
      <c r="C90" s="418" t="s">
        <v>85</v>
      </c>
      <c r="D90" s="418" t="s">
        <v>202</v>
      </c>
      <c r="E90" s="418" t="s">
        <v>203</v>
      </c>
      <c r="F90" s="418" t="s">
        <v>16</v>
      </c>
      <c r="G90" s="392" t="s">
        <v>119</v>
      </c>
      <c r="H90" s="416" t="s">
        <v>120</v>
      </c>
      <c r="I90" s="416"/>
      <c r="J90" s="416"/>
      <c r="K90" s="416"/>
      <c r="L90" s="416"/>
      <c r="M90" s="416"/>
      <c r="N90" s="416"/>
      <c r="O90" s="417"/>
      <c r="P90" s="416" t="str">
        <f t="shared" si="1"/>
        <v>STAR_MF&gt;MFデザイン&gt;投資情報&gt;PC版&gt;新規ON&gt;内部改善&gt;必須&gt;&gt;&gt;</v>
      </c>
    </row>
    <row r="91" spans="1:16">
      <c r="A91" s="414">
        <v>89</v>
      </c>
      <c r="B91" s="418" t="s">
        <v>84</v>
      </c>
      <c r="C91" s="418" t="s">
        <v>85</v>
      </c>
      <c r="D91" s="418" t="s">
        <v>202</v>
      </c>
      <c r="E91" s="418" t="s">
        <v>203</v>
      </c>
      <c r="F91" s="418" t="s">
        <v>16</v>
      </c>
      <c r="G91" s="418" t="s">
        <v>20</v>
      </c>
      <c r="H91" s="416" t="s">
        <v>121</v>
      </c>
      <c r="I91" s="416"/>
      <c r="J91" s="416"/>
      <c r="K91" s="416"/>
      <c r="L91" s="416"/>
      <c r="M91" s="416"/>
      <c r="N91" s="416"/>
      <c r="O91" s="417"/>
      <c r="P91" s="416" t="str">
        <f t="shared" si="1"/>
        <v>STAR_MF&gt;MFデザイン&gt;投資情報&gt;PC版&gt;新規ON&gt;内部改善&gt;不要不急&gt;&gt;&gt;</v>
      </c>
    </row>
    <row r="92" spans="1:16">
      <c r="A92" s="414">
        <v>90</v>
      </c>
      <c r="B92" s="418" t="s">
        <v>84</v>
      </c>
      <c r="C92" s="418" t="s">
        <v>85</v>
      </c>
      <c r="D92" s="418" t="s">
        <v>202</v>
      </c>
      <c r="E92" s="418" t="s">
        <v>203</v>
      </c>
      <c r="F92" s="418" t="s">
        <v>16</v>
      </c>
      <c r="G92" s="392" t="s">
        <v>124</v>
      </c>
      <c r="H92" s="392" t="s">
        <v>122</v>
      </c>
      <c r="I92" s="392"/>
      <c r="J92" s="392"/>
      <c r="K92" s="416"/>
      <c r="L92" s="416"/>
      <c r="M92" s="416"/>
      <c r="N92" s="416"/>
      <c r="O92" s="417"/>
      <c r="P92" s="416" t="str">
        <f t="shared" si="1"/>
        <v>STAR_MF&gt;MFデザイン&gt;投資情報&gt;PC版&gt;新規ON&gt;障害_自責&gt;本番環境&gt;&gt;&gt;</v>
      </c>
    </row>
    <row r="93" spans="1:16">
      <c r="A93" s="414">
        <v>91</v>
      </c>
      <c r="B93" s="418" t="s">
        <v>84</v>
      </c>
      <c r="C93" s="418" t="s">
        <v>85</v>
      </c>
      <c r="D93" s="418" t="s">
        <v>202</v>
      </c>
      <c r="E93" s="418" t="s">
        <v>203</v>
      </c>
      <c r="F93" s="418" t="s">
        <v>16</v>
      </c>
      <c r="G93" s="418" t="s">
        <v>124</v>
      </c>
      <c r="H93" s="395" t="s">
        <v>22</v>
      </c>
      <c r="I93" s="395"/>
      <c r="J93" s="395"/>
      <c r="K93" s="416"/>
      <c r="L93" s="416"/>
      <c r="M93" s="416"/>
      <c r="N93" s="416"/>
      <c r="O93" s="417"/>
      <c r="P93" s="416" t="str">
        <f t="shared" si="1"/>
        <v>STAR_MF&gt;MFデザイン&gt;投資情報&gt;PC版&gt;新規ON&gt;障害_自責&gt;試験環境&gt;&gt;&gt;</v>
      </c>
    </row>
    <row r="94" spans="1:16">
      <c r="A94" s="414">
        <v>92</v>
      </c>
      <c r="B94" s="418" t="s">
        <v>84</v>
      </c>
      <c r="C94" s="418" t="s">
        <v>85</v>
      </c>
      <c r="D94" s="418" t="s">
        <v>202</v>
      </c>
      <c r="E94" s="418" t="s">
        <v>203</v>
      </c>
      <c r="F94" s="418" t="s">
        <v>16</v>
      </c>
      <c r="G94" s="418" t="s">
        <v>124</v>
      </c>
      <c r="H94" s="395" t="s">
        <v>335</v>
      </c>
      <c r="I94" s="416"/>
      <c r="J94" s="416"/>
      <c r="K94" s="416"/>
      <c r="L94" s="416"/>
      <c r="M94" s="416"/>
      <c r="N94" s="416"/>
      <c r="O94" s="417"/>
      <c r="P94" s="416" t="str">
        <f t="shared" si="1"/>
        <v>STAR_MF&gt;MFデザイン&gt;投資情報&gt;PC版&gt;新規ON&gt;障害_自責&gt;不備&gt;&gt;&gt;</v>
      </c>
    </row>
    <row r="95" spans="1:16">
      <c r="A95" s="414">
        <v>93</v>
      </c>
      <c r="B95" s="418" t="s">
        <v>84</v>
      </c>
      <c r="C95" s="418" t="s">
        <v>85</v>
      </c>
      <c r="D95" s="418" t="s">
        <v>202</v>
      </c>
      <c r="E95" s="392" t="s">
        <v>204</v>
      </c>
      <c r="F95" s="392" t="s">
        <v>195</v>
      </c>
      <c r="G95" s="395" t="s">
        <v>183</v>
      </c>
      <c r="H95" s="416"/>
      <c r="I95" s="416"/>
      <c r="J95" s="416"/>
      <c r="K95" s="416"/>
      <c r="L95" s="416"/>
      <c r="M95" s="416"/>
      <c r="N95" s="416"/>
      <c r="O95" s="417"/>
      <c r="P95" s="416" t="str">
        <f t="shared" si="1"/>
        <v>STAR_MF&gt;MFデザイン&gt;投資情報&gt;スマホアプリ版&gt;テーマ対応&gt;見積り&gt;&gt;&gt;&gt;</v>
      </c>
    </row>
    <row r="96" spans="1:16">
      <c r="A96" s="414">
        <v>94</v>
      </c>
      <c r="B96" s="418" t="s">
        <v>84</v>
      </c>
      <c r="C96" s="418" t="s">
        <v>85</v>
      </c>
      <c r="D96" s="418" t="s">
        <v>202</v>
      </c>
      <c r="E96" s="418" t="s">
        <v>205</v>
      </c>
      <c r="F96" s="418" t="s">
        <v>197</v>
      </c>
      <c r="G96" s="392" t="s">
        <v>104</v>
      </c>
      <c r="H96" s="416"/>
      <c r="I96" s="416"/>
      <c r="J96" s="416"/>
      <c r="K96" s="416"/>
      <c r="L96" s="416"/>
      <c r="M96" s="416"/>
      <c r="N96" s="416"/>
      <c r="O96" s="417"/>
      <c r="P96" s="416" t="str">
        <f t="shared" si="1"/>
        <v>STAR_MF&gt;MFデザイン&gt;投資情報&gt;スマホアプリ版&gt;テーマ対応&gt;新規&gt;&gt;&gt;&gt;</v>
      </c>
    </row>
    <row r="97" spans="1:16">
      <c r="A97" s="414">
        <v>95</v>
      </c>
      <c r="B97" s="418" t="s">
        <v>84</v>
      </c>
      <c r="C97" s="418" t="s">
        <v>85</v>
      </c>
      <c r="D97" s="418" t="s">
        <v>202</v>
      </c>
      <c r="E97" s="418" t="s">
        <v>205</v>
      </c>
      <c r="F97" s="418" t="s">
        <v>197</v>
      </c>
      <c r="G97" s="392" t="s">
        <v>118</v>
      </c>
      <c r="H97" s="416"/>
      <c r="I97" s="416"/>
      <c r="J97" s="416"/>
      <c r="K97" s="416"/>
      <c r="L97" s="416"/>
      <c r="M97" s="416"/>
      <c r="N97" s="416"/>
      <c r="O97" s="417"/>
      <c r="P97" s="416" t="str">
        <f t="shared" si="1"/>
        <v>STAR_MF&gt;MFデザイン&gt;投資情報&gt;スマホアプリ版&gt;テーマ対応&gt;仕様変更&gt;&gt;&gt;&gt;</v>
      </c>
    </row>
    <row r="98" spans="1:16">
      <c r="A98" s="414">
        <v>96</v>
      </c>
      <c r="B98" s="418" t="s">
        <v>84</v>
      </c>
      <c r="C98" s="418" t="s">
        <v>85</v>
      </c>
      <c r="D98" s="418" t="s">
        <v>202</v>
      </c>
      <c r="E98" s="418" t="s">
        <v>205</v>
      </c>
      <c r="F98" s="418" t="s">
        <v>197</v>
      </c>
      <c r="G98" s="392" t="s">
        <v>119</v>
      </c>
      <c r="H98" s="416" t="s">
        <v>120</v>
      </c>
      <c r="I98" s="416"/>
      <c r="J98" s="416"/>
      <c r="K98" s="416"/>
      <c r="L98" s="416"/>
      <c r="M98" s="416"/>
      <c r="N98" s="416"/>
      <c r="O98" s="417"/>
      <c r="P98" s="416" t="str">
        <f t="shared" si="1"/>
        <v>STAR_MF&gt;MFデザイン&gt;投資情報&gt;スマホアプリ版&gt;テーマ対応&gt;内部改善&gt;必須&gt;&gt;&gt;</v>
      </c>
    </row>
    <row r="99" spans="1:16">
      <c r="A99" s="414">
        <v>97</v>
      </c>
      <c r="B99" s="418" t="s">
        <v>84</v>
      </c>
      <c r="C99" s="418" t="s">
        <v>85</v>
      </c>
      <c r="D99" s="418" t="s">
        <v>202</v>
      </c>
      <c r="E99" s="418" t="s">
        <v>205</v>
      </c>
      <c r="F99" s="418" t="s">
        <v>197</v>
      </c>
      <c r="G99" s="418" t="s">
        <v>20</v>
      </c>
      <c r="H99" s="416" t="s">
        <v>121</v>
      </c>
      <c r="I99" s="392"/>
      <c r="J99" s="392"/>
      <c r="K99" s="416"/>
      <c r="L99" s="416"/>
      <c r="M99" s="416"/>
      <c r="N99" s="416"/>
      <c r="O99" s="417"/>
      <c r="P99" s="416" t="str">
        <f t="shared" si="1"/>
        <v>STAR_MF&gt;MFデザイン&gt;投資情報&gt;スマホアプリ版&gt;テーマ対応&gt;内部改善&gt;不要不急&gt;&gt;&gt;</v>
      </c>
    </row>
    <row r="100" spans="1:16">
      <c r="A100" s="414">
        <v>98</v>
      </c>
      <c r="B100" s="418" t="s">
        <v>84</v>
      </c>
      <c r="C100" s="418" t="s">
        <v>85</v>
      </c>
      <c r="D100" s="418" t="s">
        <v>202</v>
      </c>
      <c r="E100" s="418" t="s">
        <v>205</v>
      </c>
      <c r="F100" s="418" t="s">
        <v>197</v>
      </c>
      <c r="G100" s="392" t="s">
        <v>124</v>
      </c>
      <c r="H100" s="392" t="s">
        <v>122</v>
      </c>
      <c r="I100" s="392"/>
      <c r="J100" s="392"/>
      <c r="K100" s="416"/>
      <c r="L100" s="416"/>
      <c r="M100" s="416"/>
      <c r="N100" s="416"/>
      <c r="O100" s="417"/>
      <c r="P100" s="416" t="str">
        <f t="shared" si="1"/>
        <v>STAR_MF&gt;MFデザイン&gt;投資情報&gt;スマホアプリ版&gt;テーマ対応&gt;障害_自責&gt;本番環境&gt;&gt;&gt;</v>
      </c>
    </row>
    <row r="101" spans="1:16">
      <c r="A101" s="414">
        <v>99</v>
      </c>
      <c r="B101" s="418" t="s">
        <v>84</v>
      </c>
      <c r="C101" s="418" t="s">
        <v>85</v>
      </c>
      <c r="D101" s="418" t="s">
        <v>202</v>
      </c>
      <c r="E101" s="418" t="s">
        <v>205</v>
      </c>
      <c r="F101" s="418" t="s">
        <v>197</v>
      </c>
      <c r="G101" s="418" t="s">
        <v>124</v>
      </c>
      <c r="H101" s="395" t="s">
        <v>22</v>
      </c>
      <c r="I101" s="395"/>
      <c r="J101" s="395"/>
      <c r="K101" s="416"/>
      <c r="L101" s="416"/>
      <c r="M101" s="416"/>
      <c r="N101" s="416"/>
      <c r="O101" s="417"/>
      <c r="P101" s="416" t="str">
        <f t="shared" si="1"/>
        <v>STAR_MF&gt;MFデザイン&gt;投資情報&gt;スマホアプリ版&gt;テーマ対応&gt;障害_自責&gt;試験環境&gt;&gt;&gt;</v>
      </c>
    </row>
    <row r="102" spans="1:16">
      <c r="A102" s="414">
        <v>100</v>
      </c>
      <c r="B102" s="418" t="s">
        <v>84</v>
      </c>
      <c r="C102" s="418" t="s">
        <v>85</v>
      </c>
      <c r="D102" s="418" t="s">
        <v>202</v>
      </c>
      <c r="E102" s="418" t="s">
        <v>205</v>
      </c>
      <c r="F102" s="418" t="s">
        <v>197</v>
      </c>
      <c r="G102" s="418" t="s">
        <v>124</v>
      </c>
      <c r="H102" s="395" t="s">
        <v>335</v>
      </c>
      <c r="I102" s="416"/>
      <c r="J102" s="416"/>
      <c r="K102" s="416"/>
      <c r="L102" s="416"/>
      <c r="M102" s="416"/>
      <c r="N102" s="416"/>
      <c r="O102" s="417"/>
      <c r="P102" s="416" t="str">
        <f t="shared" si="1"/>
        <v>STAR_MF&gt;MFデザイン&gt;投資情報&gt;スマホアプリ版&gt;テーマ対応&gt;障害_自責&gt;不備&gt;&gt;&gt;</v>
      </c>
    </row>
    <row r="103" spans="1:16">
      <c r="A103" s="414">
        <v>101</v>
      </c>
      <c r="B103" s="418" t="s">
        <v>84</v>
      </c>
      <c r="C103" s="418" t="s">
        <v>85</v>
      </c>
      <c r="D103" s="418" t="s">
        <v>202</v>
      </c>
      <c r="E103" s="418" t="s">
        <v>205</v>
      </c>
      <c r="F103" s="392" t="s">
        <v>16</v>
      </c>
      <c r="G103" s="392" t="s">
        <v>183</v>
      </c>
      <c r="H103" s="416"/>
      <c r="I103" s="416"/>
      <c r="J103" s="416"/>
      <c r="K103" s="416"/>
      <c r="L103" s="416"/>
      <c r="M103" s="416"/>
      <c r="N103" s="416"/>
      <c r="O103" s="417"/>
      <c r="P103" s="416" t="str">
        <f t="shared" si="1"/>
        <v>STAR_MF&gt;MFデザイン&gt;投資情報&gt;スマホアプリ版&gt;新規ON&gt;見積り&gt;&gt;&gt;&gt;</v>
      </c>
    </row>
    <row r="104" spans="1:16">
      <c r="A104" s="414">
        <v>102</v>
      </c>
      <c r="B104" s="418" t="s">
        <v>84</v>
      </c>
      <c r="C104" s="418" t="s">
        <v>85</v>
      </c>
      <c r="D104" s="418" t="s">
        <v>202</v>
      </c>
      <c r="E104" s="418" t="s">
        <v>205</v>
      </c>
      <c r="F104" s="418" t="s">
        <v>16</v>
      </c>
      <c r="G104" s="392" t="s">
        <v>104</v>
      </c>
      <c r="H104" s="416"/>
      <c r="I104" s="416"/>
      <c r="J104" s="416"/>
      <c r="K104" s="416"/>
      <c r="L104" s="416"/>
      <c r="M104" s="416"/>
      <c r="N104" s="416"/>
      <c r="O104" s="417"/>
      <c r="P104" s="416" t="str">
        <f t="shared" si="1"/>
        <v>STAR_MF&gt;MFデザイン&gt;投資情報&gt;スマホアプリ版&gt;新規ON&gt;新規&gt;&gt;&gt;&gt;</v>
      </c>
    </row>
    <row r="105" spans="1:16">
      <c r="A105" s="414">
        <v>103</v>
      </c>
      <c r="B105" s="418" t="s">
        <v>84</v>
      </c>
      <c r="C105" s="418" t="s">
        <v>85</v>
      </c>
      <c r="D105" s="418" t="s">
        <v>202</v>
      </c>
      <c r="E105" s="418" t="s">
        <v>205</v>
      </c>
      <c r="F105" s="418" t="s">
        <v>16</v>
      </c>
      <c r="G105" s="392" t="s">
        <v>118</v>
      </c>
      <c r="H105" s="416"/>
      <c r="I105" s="416"/>
      <c r="J105" s="416"/>
      <c r="K105" s="416"/>
      <c r="L105" s="416"/>
      <c r="M105" s="416"/>
      <c r="N105" s="416"/>
      <c r="O105" s="417"/>
      <c r="P105" s="416" t="str">
        <f t="shared" si="1"/>
        <v>STAR_MF&gt;MFデザイン&gt;投資情報&gt;スマホアプリ版&gt;新規ON&gt;仕様変更&gt;&gt;&gt;&gt;</v>
      </c>
    </row>
    <row r="106" spans="1:16">
      <c r="A106" s="414">
        <v>104</v>
      </c>
      <c r="B106" s="418" t="s">
        <v>84</v>
      </c>
      <c r="C106" s="418" t="s">
        <v>85</v>
      </c>
      <c r="D106" s="418" t="s">
        <v>202</v>
      </c>
      <c r="E106" s="418" t="s">
        <v>205</v>
      </c>
      <c r="F106" s="418" t="s">
        <v>16</v>
      </c>
      <c r="G106" s="392" t="s">
        <v>119</v>
      </c>
      <c r="H106" s="416" t="s">
        <v>120</v>
      </c>
      <c r="I106" s="416"/>
      <c r="J106" s="416"/>
      <c r="K106" s="416"/>
      <c r="L106" s="416"/>
      <c r="M106" s="416"/>
      <c r="N106" s="416"/>
      <c r="O106" s="417"/>
      <c r="P106" s="416" t="str">
        <f t="shared" si="1"/>
        <v>STAR_MF&gt;MFデザイン&gt;投資情報&gt;スマホアプリ版&gt;新規ON&gt;内部改善&gt;必須&gt;&gt;&gt;</v>
      </c>
    </row>
    <row r="107" spans="1:16">
      <c r="A107" s="414">
        <v>105</v>
      </c>
      <c r="B107" s="418" t="s">
        <v>84</v>
      </c>
      <c r="C107" s="418" t="s">
        <v>85</v>
      </c>
      <c r="D107" s="418" t="s">
        <v>202</v>
      </c>
      <c r="E107" s="418" t="s">
        <v>205</v>
      </c>
      <c r="F107" s="418" t="s">
        <v>16</v>
      </c>
      <c r="G107" s="418" t="s">
        <v>20</v>
      </c>
      <c r="H107" s="416" t="s">
        <v>121</v>
      </c>
      <c r="I107" s="392"/>
      <c r="J107" s="392"/>
      <c r="K107" s="416"/>
      <c r="L107" s="416"/>
      <c r="M107" s="416"/>
      <c r="N107" s="416"/>
      <c r="O107" s="417"/>
      <c r="P107" s="416" t="str">
        <f t="shared" si="1"/>
        <v>STAR_MF&gt;MFデザイン&gt;投資情報&gt;スマホアプリ版&gt;新規ON&gt;内部改善&gt;不要不急&gt;&gt;&gt;</v>
      </c>
    </row>
    <row r="108" spans="1:16">
      <c r="A108" s="414">
        <v>106</v>
      </c>
      <c r="B108" s="418" t="s">
        <v>84</v>
      </c>
      <c r="C108" s="418" t="s">
        <v>85</v>
      </c>
      <c r="D108" s="418" t="s">
        <v>202</v>
      </c>
      <c r="E108" s="418" t="s">
        <v>205</v>
      </c>
      <c r="F108" s="418" t="s">
        <v>16</v>
      </c>
      <c r="G108" s="392" t="s">
        <v>124</v>
      </c>
      <c r="H108" s="392" t="s">
        <v>21</v>
      </c>
      <c r="I108" s="392"/>
      <c r="J108" s="392"/>
      <c r="K108" s="416"/>
      <c r="L108" s="416"/>
      <c r="M108" s="416"/>
      <c r="N108" s="416"/>
      <c r="O108" s="417"/>
      <c r="P108" s="416" t="str">
        <f t="shared" si="1"/>
        <v>STAR_MF&gt;MFデザイン&gt;投資情報&gt;スマホアプリ版&gt;新規ON&gt;障害_自責&gt;本番環境&gt;&gt;&gt;</v>
      </c>
    </row>
    <row r="109" spans="1:16">
      <c r="A109" s="414">
        <v>107</v>
      </c>
      <c r="B109" s="418" t="s">
        <v>84</v>
      </c>
      <c r="C109" s="418" t="s">
        <v>85</v>
      </c>
      <c r="D109" s="418" t="s">
        <v>202</v>
      </c>
      <c r="E109" s="418" t="s">
        <v>205</v>
      </c>
      <c r="F109" s="418" t="s">
        <v>16</v>
      </c>
      <c r="G109" s="418" t="s">
        <v>124</v>
      </c>
      <c r="H109" s="395" t="s">
        <v>22</v>
      </c>
      <c r="I109" s="395"/>
      <c r="J109" s="395"/>
      <c r="K109" s="416"/>
      <c r="L109" s="416"/>
      <c r="M109" s="416"/>
      <c r="N109" s="416"/>
      <c r="O109" s="417"/>
      <c r="P109" s="416" t="str">
        <f t="shared" si="1"/>
        <v>STAR_MF&gt;MFデザイン&gt;投資情報&gt;スマホアプリ版&gt;新規ON&gt;障害_自責&gt;試験環境&gt;&gt;&gt;</v>
      </c>
    </row>
    <row r="110" spans="1:16">
      <c r="A110" s="414">
        <v>108</v>
      </c>
      <c r="B110" s="418" t="s">
        <v>84</v>
      </c>
      <c r="C110" s="418" t="s">
        <v>85</v>
      </c>
      <c r="D110" s="418" t="s">
        <v>202</v>
      </c>
      <c r="E110" s="418" t="s">
        <v>205</v>
      </c>
      <c r="F110" s="418" t="s">
        <v>16</v>
      </c>
      <c r="G110" s="418" t="s">
        <v>124</v>
      </c>
      <c r="H110" s="395" t="s">
        <v>335</v>
      </c>
      <c r="I110" s="416"/>
      <c r="J110" s="416"/>
      <c r="K110" s="416"/>
      <c r="L110" s="416"/>
      <c r="M110" s="416"/>
      <c r="N110" s="416"/>
      <c r="O110" s="417"/>
      <c r="P110" s="416" t="str">
        <f t="shared" si="1"/>
        <v>STAR_MF&gt;MFデザイン&gt;投資情報&gt;スマホアプリ版&gt;新規ON&gt;障害_自責&gt;不備&gt;&gt;&gt;</v>
      </c>
    </row>
    <row r="111" spans="1:16">
      <c r="A111" s="414">
        <v>109</v>
      </c>
      <c r="B111" s="418" t="s">
        <v>84</v>
      </c>
      <c r="C111" s="418" t="s">
        <v>85</v>
      </c>
      <c r="D111" s="392" t="s">
        <v>176</v>
      </c>
      <c r="E111" s="392" t="s">
        <v>206</v>
      </c>
      <c r="F111" s="395"/>
      <c r="G111" s="395"/>
      <c r="H111" s="395"/>
      <c r="I111" s="395"/>
      <c r="J111" s="395"/>
      <c r="K111" s="416"/>
      <c r="L111" s="416"/>
      <c r="M111" s="416"/>
      <c r="N111" s="416"/>
      <c r="O111" s="417"/>
      <c r="P111" s="416" t="str">
        <f t="shared" si="1"/>
        <v>STAR_MF&gt;MFデザイン&gt;STARモバイル&gt;見積り&gt;&gt;&gt;&gt;&gt;&gt;</v>
      </c>
    </row>
    <row r="112" spans="1:16">
      <c r="A112" s="414">
        <v>110</v>
      </c>
      <c r="B112" s="418" t="s">
        <v>84</v>
      </c>
      <c r="C112" s="418" t="s">
        <v>85</v>
      </c>
      <c r="D112" s="418" t="s">
        <v>176</v>
      </c>
      <c r="E112" s="416" t="s">
        <v>104</v>
      </c>
      <c r="F112" s="416"/>
      <c r="G112" s="416"/>
      <c r="H112" s="416"/>
      <c r="I112" s="416"/>
      <c r="J112" s="416"/>
      <c r="K112" s="416"/>
      <c r="L112" s="416"/>
      <c r="M112" s="416"/>
      <c r="N112" s="416"/>
      <c r="O112" s="417"/>
      <c r="P112" s="416" t="str">
        <f t="shared" si="1"/>
        <v>STAR_MF&gt;MFデザイン&gt;STARモバイル&gt;新規&gt;&gt;&gt;&gt;&gt;&gt;</v>
      </c>
    </row>
    <row r="113" spans="1:16">
      <c r="A113" s="414">
        <v>111</v>
      </c>
      <c r="B113" s="418" t="s">
        <v>84</v>
      </c>
      <c r="C113" s="418" t="s">
        <v>85</v>
      </c>
      <c r="D113" s="418" t="s">
        <v>176</v>
      </c>
      <c r="E113" s="392" t="s">
        <v>118</v>
      </c>
      <c r="F113" s="416"/>
      <c r="G113" s="416"/>
      <c r="H113" s="416"/>
      <c r="I113" s="416"/>
      <c r="J113" s="416"/>
      <c r="K113" s="416"/>
      <c r="L113" s="416"/>
      <c r="M113" s="416"/>
      <c r="N113" s="416"/>
      <c r="O113" s="417"/>
      <c r="P113" s="416" t="str">
        <f t="shared" si="1"/>
        <v>STAR_MF&gt;MFデザイン&gt;STARモバイル&gt;仕様変更&gt;&gt;&gt;&gt;&gt;&gt;</v>
      </c>
    </row>
    <row r="114" spans="1:16">
      <c r="A114" s="414">
        <v>112</v>
      </c>
      <c r="B114" s="418" t="s">
        <v>84</v>
      </c>
      <c r="C114" s="418" t="s">
        <v>85</v>
      </c>
      <c r="D114" s="418" t="s">
        <v>176</v>
      </c>
      <c r="E114" s="392" t="s">
        <v>119</v>
      </c>
      <c r="F114" s="416" t="s">
        <v>120</v>
      </c>
      <c r="G114" s="416"/>
      <c r="H114" s="416"/>
      <c r="I114" s="416"/>
      <c r="J114" s="416"/>
      <c r="K114" s="416"/>
      <c r="L114" s="416"/>
      <c r="M114" s="416"/>
      <c r="N114" s="416"/>
      <c r="O114" s="417"/>
      <c r="P114" s="416" t="str">
        <f t="shared" si="1"/>
        <v>STAR_MF&gt;MFデザイン&gt;STARモバイル&gt;内部改善&gt;必須&gt;&gt;&gt;&gt;&gt;</v>
      </c>
    </row>
    <row r="115" spans="1:16">
      <c r="A115" s="414">
        <v>113</v>
      </c>
      <c r="B115" s="418" t="s">
        <v>84</v>
      </c>
      <c r="C115" s="418" t="s">
        <v>85</v>
      </c>
      <c r="D115" s="418" t="s">
        <v>176</v>
      </c>
      <c r="E115" s="418" t="s">
        <v>20</v>
      </c>
      <c r="F115" s="416" t="s">
        <v>121</v>
      </c>
      <c r="G115" s="416"/>
      <c r="H115" s="416"/>
      <c r="I115" s="416"/>
      <c r="J115" s="416"/>
      <c r="K115" s="416"/>
      <c r="L115" s="416"/>
      <c r="M115" s="416"/>
      <c r="N115" s="416"/>
      <c r="O115" s="417"/>
      <c r="P115" s="416" t="str">
        <f t="shared" si="1"/>
        <v>STAR_MF&gt;MFデザイン&gt;STARモバイル&gt;内部改善&gt;不要不急&gt;&gt;&gt;&gt;&gt;</v>
      </c>
    </row>
    <row r="116" spans="1:16">
      <c r="A116" s="414">
        <v>114</v>
      </c>
      <c r="B116" s="418" t="s">
        <v>84</v>
      </c>
      <c r="C116" s="418" t="s">
        <v>85</v>
      </c>
      <c r="D116" s="418" t="s">
        <v>176</v>
      </c>
      <c r="E116" s="392" t="s">
        <v>124</v>
      </c>
      <c r="F116" s="392" t="s">
        <v>21</v>
      </c>
      <c r="G116" s="416"/>
      <c r="H116" s="416"/>
      <c r="I116" s="416"/>
      <c r="J116" s="416"/>
      <c r="K116" s="416"/>
      <c r="L116" s="416"/>
      <c r="M116" s="416"/>
      <c r="N116" s="416"/>
      <c r="O116" s="417"/>
      <c r="P116" s="416" t="str">
        <f t="shared" si="1"/>
        <v>STAR_MF&gt;MFデザイン&gt;STARモバイル&gt;障害_自責&gt;本番環境&gt;&gt;&gt;&gt;&gt;</v>
      </c>
    </row>
    <row r="117" spans="1:16">
      <c r="A117" s="414">
        <v>115</v>
      </c>
      <c r="B117" s="418" t="s">
        <v>84</v>
      </c>
      <c r="C117" s="418" t="s">
        <v>85</v>
      </c>
      <c r="D117" s="418" t="s">
        <v>176</v>
      </c>
      <c r="E117" s="418" t="s">
        <v>124</v>
      </c>
      <c r="F117" s="395" t="s">
        <v>22</v>
      </c>
      <c r="G117" s="416"/>
      <c r="H117" s="416"/>
      <c r="I117" s="416"/>
      <c r="J117" s="416"/>
      <c r="K117" s="416"/>
      <c r="L117" s="416"/>
      <c r="M117" s="416"/>
      <c r="N117" s="416"/>
      <c r="O117" s="417"/>
      <c r="P117" s="416" t="str">
        <f t="shared" si="1"/>
        <v>STAR_MF&gt;MFデザイン&gt;STARモバイル&gt;障害_自責&gt;試験環境&gt;&gt;&gt;&gt;&gt;</v>
      </c>
    </row>
    <row r="118" spans="1:16">
      <c r="A118" s="414">
        <v>116</v>
      </c>
      <c r="B118" s="418" t="s">
        <v>84</v>
      </c>
      <c r="C118" s="418" t="s">
        <v>85</v>
      </c>
      <c r="D118" s="418" t="s">
        <v>176</v>
      </c>
      <c r="E118" s="418" t="s">
        <v>124</v>
      </c>
      <c r="F118" s="395" t="s">
        <v>335</v>
      </c>
      <c r="G118" s="416"/>
      <c r="H118" s="416"/>
      <c r="I118" s="416"/>
      <c r="J118" s="416"/>
      <c r="K118" s="416"/>
      <c r="L118" s="416"/>
      <c r="M118" s="416"/>
      <c r="N118" s="416"/>
      <c r="O118" s="417"/>
      <c r="P118" s="416" t="str">
        <f t="shared" si="1"/>
        <v>STAR_MF&gt;MFデザイン&gt;STARモバイル&gt;障害_自責&gt;不備&gt;&gt;&gt;&gt;&gt;</v>
      </c>
    </row>
    <row r="119" spans="1:16">
      <c r="A119" s="414">
        <v>117</v>
      </c>
      <c r="B119" s="418" t="s">
        <v>84</v>
      </c>
      <c r="C119" s="416" t="s">
        <v>96</v>
      </c>
      <c r="D119" s="416"/>
      <c r="E119" s="416"/>
      <c r="F119" s="416"/>
      <c r="G119" s="416"/>
      <c r="H119" s="416"/>
      <c r="I119" s="416"/>
      <c r="J119" s="416"/>
      <c r="K119" s="416"/>
      <c r="L119" s="416"/>
      <c r="M119" s="416"/>
      <c r="N119" s="416"/>
      <c r="O119" s="417"/>
      <c r="P119" s="416" t="str">
        <f t="shared" si="1"/>
        <v>STAR_MF&gt;トレスタ&gt;&gt;&gt;&gt;&gt;&gt;&gt;&gt;</v>
      </c>
    </row>
    <row r="120" spans="1:16">
      <c r="A120" s="414">
        <v>118</v>
      </c>
      <c r="B120" s="418" t="s">
        <v>84</v>
      </c>
      <c r="C120" s="392" t="s">
        <v>322</v>
      </c>
      <c r="D120" s="392" t="s">
        <v>9</v>
      </c>
      <c r="E120" s="415" t="s">
        <v>10</v>
      </c>
      <c r="F120" s="415"/>
      <c r="G120" s="415"/>
      <c r="H120" s="415"/>
      <c r="I120" s="415"/>
      <c r="J120" s="415"/>
      <c r="K120" s="415"/>
      <c r="L120" s="415"/>
      <c r="M120" s="415"/>
      <c r="N120" s="415"/>
      <c r="O120" s="417" t="s">
        <v>105</v>
      </c>
      <c r="P120" s="416" t="str">
        <f t="shared" si="1"/>
        <v>STAR_MF&gt;社内業務&gt;打合せ&gt;内部&gt;&gt;&gt;&gt;&gt;&gt;</v>
      </c>
    </row>
    <row r="121" spans="1:16">
      <c r="A121" s="414">
        <v>119</v>
      </c>
      <c r="B121" s="418" t="s">
        <v>84</v>
      </c>
      <c r="C121" s="418" t="s">
        <v>322</v>
      </c>
      <c r="D121" s="419" t="s">
        <v>9</v>
      </c>
      <c r="E121" s="415" t="s">
        <v>12</v>
      </c>
      <c r="F121" s="415"/>
      <c r="G121" s="415"/>
      <c r="H121" s="415"/>
      <c r="I121" s="415"/>
      <c r="J121" s="415"/>
      <c r="K121" s="415"/>
      <c r="L121" s="415"/>
      <c r="M121" s="415"/>
      <c r="N121" s="415"/>
      <c r="O121" s="417"/>
      <c r="P121" s="416" t="str">
        <f t="shared" si="1"/>
        <v>STAR_MF&gt;社内業務&gt;打合せ&gt;外部&gt;&gt;&gt;&gt;&gt;&gt;</v>
      </c>
    </row>
    <row r="122" spans="1:16">
      <c r="A122" s="414">
        <v>120</v>
      </c>
      <c r="B122" s="418" t="s">
        <v>84</v>
      </c>
      <c r="C122" s="418" t="s">
        <v>322</v>
      </c>
      <c r="D122" s="416" t="s">
        <v>32</v>
      </c>
      <c r="E122" s="415"/>
      <c r="F122" s="415"/>
      <c r="G122" s="415"/>
      <c r="H122" s="415"/>
      <c r="I122" s="415"/>
      <c r="J122" s="415"/>
      <c r="K122" s="415"/>
      <c r="L122" s="415"/>
      <c r="M122" s="415"/>
      <c r="N122" s="415"/>
      <c r="O122" s="417"/>
      <c r="P122" s="416" t="str">
        <f t="shared" si="1"/>
        <v>STAR_MF&gt;社内業務&gt;研修&gt;&gt;&gt;&gt;&gt;&gt;&gt;</v>
      </c>
    </row>
    <row r="123" spans="1:16">
      <c r="A123" s="414">
        <v>121</v>
      </c>
      <c r="B123" s="418" t="s">
        <v>84</v>
      </c>
      <c r="C123" s="418" t="s">
        <v>322</v>
      </c>
      <c r="D123" s="416" t="s">
        <v>207</v>
      </c>
      <c r="E123" s="415"/>
      <c r="F123" s="415"/>
      <c r="G123" s="415"/>
      <c r="H123" s="415"/>
      <c r="I123" s="415"/>
      <c r="J123" s="415"/>
      <c r="K123" s="415"/>
      <c r="L123" s="415"/>
      <c r="M123" s="415"/>
      <c r="N123" s="415"/>
      <c r="O123" s="417" t="s">
        <v>208</v>
      </c>
      <c r="P123" s="416" t="str">
        <f t="shared" si="1"/>
        <v>STAR_MF&gt;社内業務&gt;自己研鑽&gt;&gt;&gt;&gt;&gt;&gt;&gt;</v>
      </c>
    </row>
    <row r="124" spans="1:16">
      <c r="A124" s="414">
        <v>122</v>
      </c>
      <c r="B124" s="418" t="s">
        <v>84</v>
      </c>
      <c r="C124" s="419" t="s">
        <v>322</v>
      </c>
      <c r="D124" s="416" t="s">
        <v>23</v>
      </c>
      <c r="E124" s="415"/>
      <c r="F124" s="415"/>
      <c r="G124" s="415"/>
      <c r="H124" s="415"/>
      <c r="I124" s="415"/>
      <c r="J124" s="415"/>
      <c r="K124" s="415"/>
      <c r="L124" s="415"/>
      <c r="M124" s="415"/>
      <c r="N124" s="415"/>
      <c r="O124" s="417" t="s">
        <v>106</v>
      </c>
      <c r="P124" s="416" t="str">
        <f t="shared" si="1"/>
        <v>STAR_MF&gt;社内業務&gt;雑務&gt;&gt;&gt;&gt;&gt;&gt;&gt;</v>
      </c>
    </row>
    <row r="125" spans="1:16">
      <c r="A125" s="414">
        <v>123</v>
      </c>
      <c r="B125" s="418" t="s">
        <v>84</v>
      </c>
      <c r="C125" s="423" t="s">
        <v>107</v>
      </c>
      <c r="D125" s="415" t="s">
        <v>110</v>
      </c>
      <c r="E125" s="416"/>
      <c r="F125" s="415"/>
      <c r="G125" s="415"/>
      <c r="H125" s="415"/>
      <c r="I125" s="415"/>
      <c r="J125" s="415"/>
      <c r="K125" s="415"/>
      <c r="L125" s="415"/>
      <c r="M125" s="415"/>
      <c r="N125" s="415"/>
      <c r="O125" s="417" t="s">
        <v>111</v>
      </c>
      <c r="P125" s="416" t="str">
        <f t="shared" si="1"/>
        <v>STAR_MF&gt;休暇&gt;有休&gt;&gt;&gt;&gt;&gt;&gt;&gt;</v>
      </c>
    </row>
    <row r="126" spans="1:16">
      <c r="A126" s="414">
        <v>124</v>
      </c>
      <c r="B126" s="418" t="s">
        <v>84</v>
      </c>
      <c r="C126" s="418" t="s">
        <v>107</v>
      </c>
      <c r="D126" s="415" t="s">
        <v>109</v>
      </c>
      <c r="E126" s="416"/>
      <c r="F126" s="415"/>
      <c r="G126" s="415"/>
      <c r="H126" s="415"/>
      <c r="I126" s="415"/>
      <c r="J126" s="415"/>
      <c r="K126" s="415"/>
      <c r="L126" s="415"/>
      <c r="M126" s="415"/>
      <c r="N126" s="415"/>
      <c r="O126" s="417" t="s">
        <v>112</v>
      </c>
      <c r="P126" s="416" t="str">
        <f t="shared" si="1"/>
        <v>STAR_MF&gt;休暇&gt;振休&gt;&gt;&gt;&gt;&gt;&gt;&gt;</v>
      </c>
    </row>
    <row r="127" spans="1:16">
      <c r="A127" s="414">
        <v>125</v>
      </c>
      <c r="B127" s="395" t="s">
        <v>86</v>
      </c>
      <c r="C127" s="421" t="s">
        <v>516</v>
      </c>
      <c r="D127" s="392" t="s">
        <v>14</v>
      </c>
      <c r="E127" s="415"/>
      <c r="F127" s="416"/>
      <c r="G127" s="416"/>
      <c r="H127" s="416"/>
      <c r="I127" s="416"/>
      <c r="J127" s="416"/>
      <c r="K127" s="416"/>
      <c r="L127" s="416"/>
      <c r="M127" s="416"/>
      <c r="N127" s="416"/>
      <c r="O127" s="417"/>
      <c r="P127" s="416" t="str">
        <f t="shared" si="1"/>
        <v>SMII&gt;生保Web&gt;管理&gt;&gt;&gt;&gt;&gt;&gt;&gt;</v>
      </c>
    </row>
    <row r="128" spans="1:16">
      <c r="A128" s="414">
        <v>126</v>
      </c>
      <c r="B128" s="418" t="s">
        <v>86</v>
      </c>
      <c r="C128" s="422" t="s">
        <v>516</v>
      </c>
      <c r="D128" s="392" t="s">
        <v>9</v>
      </c>
      <c r="E128" s="415" t="s">
        <v>10</v>
      </c>
      <c r="F128" s="416"/>
      <c r="G128" s="416"/>
      <c r="H128" s="416"/>
      <c r="I128" s="416"/>
      <c r="J128" s="416"/>
      <c r="K128" s="416"/>
      <c r="L128" s="416"/>
      <c r="M128" s="416"/>
      <c r="N128" s="416"/>
      <c r="O128" s="417"/>
      <c r="P128" s="416" t="str">
        <f t="shared" si="1"/>
        <v>SMII&gt;生保Web&gt;打合せ&gt;内部&gt;&gt;&gt;&gt;&gt;&gt;</v>
      </c>
    </row>
    <row r="129" spans="1:16">
      <c r="A129" s="414">
        <v>127</v>
      </c>
      <c r="B129" s="418" t="s">
        <v>86</v>
      </c>
      <c r="C129" s="422" t="s">
        <v>516</v>
      </c>
      <c r="D129" s="419" t="s">
        <v>9</v>
      </c>
      <c r="E129" s="415" t="s">
        <v>12</v>
      </c>
      <c r="F129" s="416"/>
      <c r="G129" s="416"/>
      <c r="H129" s="416"/>
      <c r="I129" s="416"/>
      <c r="J129" s="416"/>
      <c r="K129" s="416"/>
      <c r="L129" s="416"/>
      <c r="M129" s="416"/>
      <c r="N129" s="416"/>
      <c r="O129" s="417"/>
      <c r="P129" s="416" t="str">
        <f t="shared" si="1"/>
        <v>SMII&gt;生保Web&gt;打合せ&gt;外部&gt;&gt;&gt;&gt;&gt;&gt;</v>
      </c>
    </row>
    <row r="130" spans="1:16">
      <c r="A130" s="414">
        <v>128</v>
      </c>
      <c r="B130" s="418" t="s">
        <v>86</v>
      </c>
      <c r="C130" s="422" t="s">
        <v>516</v>
      </c>
      <c r="D130" s="416" t="s">
        <v>24</v>
      </c>
      <c r="E130" s="416"/>
      <c r="F130" s="416"/>
      <c r="G130" s="416"/>
      <c r="H130" s="416"/>
      <c r="I130" s="416"/>
      <c r="J130" s="416"/>
      <c r="K130" s="416"/>
      <c r="L130" s="416"/>
      <c r="M130" s="416"/>
      <c r="N130" s="416"/>
      <c r="O130" s="417"/>
      <c r="P130" s="416" t="str">
        <f t="shared" si="1"/>
        <v>SMII&gt;生保Web&gt;課題QA対応&gt;&gt;&gt;&gt;&gt;&gt;&gt;</v>
      </c>
    </row>
    <row r="131" spans="1:16">
      <c r="A131" s="414">
        <v>129</v>
      </c>
      <c r="B131" s="418" t="s">
        <v>86</v>
      </c>
      <c r="C131" s="392" t="s">
        <v>322</v>
      </c>
      <c r="D131" s="392" t="s">
        <v>9</v>
      </c>
      <c r="E131" s="415" t="s">
        <v>10</v>
      </c>
      <c r="F131" s="415"/>
      <c r="G131" s="415"/>
      <c r="H131" s="415"/>
      <c r="I131" s="415"/>
      <c r="J131" s="415"/>
      <c r="K131" s="415"/>
      <c r="L131" s="415"/>
      <c r="M131" s="415"/>
      <c r="N131" s="415"/>
      <c r="O131" s="417" t="s">
        <v>105</v>
      </c>
      <c r="P131" s="416" t="str">
        <f t="shared" ref="P131:P192" si="2">B131&amp;"&gt;"&amp;C131&amp;"&gt;"&amp;D131&amp;"&gt;"&amp;E131&amp;"&gt;"&amp;F131&amp;"&gt;"&amp;G131&amp;"&gt;"&amp;H131&amp;"&gt;"&amp;I131&amp;"&gt;"&amp;J131&amp;"&gt;"&amp;K131</f>
        <v>SMII&gt;社内業務&gt;打合せ&gt;内部&gt;&gt;&gt;&gt;&gt;&gt;</v>
      </c>
    </row>
    <row r="132" spans="1:16">
      <c r="A132" s="414">
        <v>130</v>
      </c>
      <c r="B132" s="418" t="s">
        <v>86</v>
      </c>
      <c r="C132" s="418" t="s">
        <v>322</v>
      </c>
      <c r="D132" s="419" t="s">
        <v>9</v>
      </c>
      <c r="E132" s="415" t="s">
        <v>12</v>
      </c>
      <c r="F132" s="415"/>
      <c r="G132" s="415"/>
      <c r="H132" s="415"/>
      <c r="I132" s="415"/>
      <c r="J132" s="415"/>
      <c r="K132" s="415"/>
      <c r="L132" s="415"/>
      <c r="M132" s="415"/>
      <c r="N132" s="415"/>
      <c r="O132" s="417"/>
      <c r="P132" s="416" t="str">
        <f t="shared" si="2"/>
        <v>SMII&gt;社内業務&gt;打合せ&gt;外部&gt;&gt;&gt;&gt;&gt;&gt;</v>
      </c>
    </row>
    <row r="133" spans="1:16">
      <c r="A133" s="414">
        <v>131</v>
      </c>
      <c r="B133" s="418" t="s">
        <v>86</v>
      </c>
      <c r="C133" s="418" t="s">
        <v>322</v>
      </c>
      <c r="D133" s="416" t="s">
        <v>32</v>
      </c>
      <c r="E133" s="415"/>
      <c r="F133" s="415"/>
      <c r="G133" s="415"/>
      <c r="H133" s="415"/>
      <c r="I133" s="415"/>
      <c r="J133" s="415"/>
      <c r="K133" s="415"/>
      <c r="L133" s="415"/>
      <c r="M133" s="415"/>
      <c r="N133" s="415"/>
      <c r="O133" s="417"/>
      <c r="P133" s="416" t="str">
        <f t="shared" si="2"/>
        <v>SMII&gt;社内業務&gt;研修&gt;&gt;&gt;&gt;&gt;&gt;&gt;</v>
      </c>
    </row>
    <row r="134" spans="1:16">
      <c r="A134" s="414">
        <v>132</v>
      </c>
      <c r="B134" s="418" t="s">
        <v>86</v>
      </c>
      <c r="C134" s="418" t="s">
        <v>322</v>
      </c>
      <c r="D134" s="416" t="s">
        <v>207</v>
      </c>
      <c r="E134" s="415"/>
      <c r="F134" s="415"/>
      <c r="G134" s="415"/>
      <c r="H134" s="415"/>
      <c r="I134" s="415"/>
      <c r="J134" s="415"/>
      <c r="K134" s="415"/>
      <c r="L134" s="415"/>
      <c r="M134" s="415"/>
      <c r="N134" s="415"/>
      <c r="O134" s="417" t="s">
        <v>208</v>
      </c>
      <c r="P134" s="416" t="str">
        <f t="shared" si="2"/>
        <v>SMII&gt;社内業務&gt;自己研鑽&gt;&gt;&gt;&gt;&gt;&gt;&gt;</v>
      </c>
    </row>
    <row r="135" spans="1:16">
      <c r="A135" s="414">
        <v>133</v>
      </c>
      <c r="B135" s="418" t="s">
        <v>86</v>
      </c>
      <c r="C135" s="419" t="s">
        <v>322</v>
      </c>
      <c r="D135" s="416" t="s">
        <v>23</v>
      </c>
      <c r="E135" s="415"/>
      <c r="F135" s="415"/>
      <c r="G135" s="415"/>
      <c r="H135" s="415"/>
      <c r="I135" s="415"/>
      <c r="J135" s="415"/>
      <c r="K135" s="415"/>
      <c r="L135" s="415"/>
      <c r="M135" s="415"/>
      <c r="N135" s="415"/>
      <c r="O135" s="417" t="s">
        <v>106</v>
      </c>
      <c r="P135" s="416" t="str">
        <f t="shared" si="2"/>
        <v>SMII&gt;社内業務&gt;雑務&gt;&gt;&gt;&gt;&gt;&gt;&gt;</v>
      </c>
    </row>
    <row r="136" spans="1:16">
      <c r="A136" s="414">
        <v>134</v>
      </c>
      <c r="B136" s="418" t="s">
        <v>86</v>
      </c>
      <c r="C136" s="423" t="s">
        <v>107</v>
      </c>
      <c r="D136" s="415" t="s">
        <v>110</v>
      </c>
      <c r="E136" s="416"/>
      <c r="F136" s="415"/>
      <c r="G136" s="415"/>
      <c r="H136" s="415"/>
      <c r="I136" s="415"/>
      <c r="J136" s="415"/>
      <c r="K136" s="415"/>
      <c r="L136" s="415"/>
      <c r="M136" s="415"/>
      <c r="N136" s="415"/>
      <c r="O136" s="417" t="s">
        <v>111</v>
      </c>
      <c r="P136" s="416" t="str">
        <f t="shared" si="2"/>
        <v>SMII&gt;休暇&gt;有休&gt;&gt;&gt;&gt;&gt;&gt;&gt;</v>
      </c>
    </row>
    <row r="137" spans="1:16">
      <c r="A137" s="414">
        <v>135</v>
      </c>
      <c r="B137" s="418" t="s">
        <v>86</v>
      </c>
      <c r="C137" s="418" t="s">
        <v>107</v>
      </c>
      <c r="D137" s="415" t="s">
        <v>109</v>
      </c>
      <c r="E137" s="416"/>
      <c r="F137" s="415"/>
      <c r="G137" s="415"/>
      <c r="H137" s="415"/>
      <c r="I137" s="415"/>
      <c r="J137" s="415"/>
      <c r="K137" s="415"/>
      <c r="L137" s="415"/>
      <c r="M137" s="415"/>
      <c r="N137" s="415"/>
      <c r="O137" s="417" t="s">
        <v>112</v>
      </c>
      <c r="P137" s="416" t="str">
        <f t="shared" si="2"/>
        <v>SMII&gt;休暇&gt;振休&gt;&gt;&gt;&gt;&gt;&gt;&gt;</v>
      </c>
    </row>
    <row r="138" spans="1:16">
      <c r="A138" s="414">
        <v>136</v>
      </c>
      <c r="B138" s="395" t="s">
        <v>699</v>
      </c>
      <c r="C138" s="393" t="s">
        <v>719</v>
      </c>
      <c r="D138" s="392" t="s">
        <v>14</v>
      </c>
      <c r="E138" s="415"/>
      <c r="F138" s="415"/>
      <c r="G138" s="415"/>
      <c r="H138" s="415"/>
      <c r="I138" s="415"/>
      <c r="J138" s="415"/>
      <c r="K138" s="415"/>
      <c r="L138" s="415"/>
      <c r="M138" s="415"/>
      <c r="N138" s="415"/>
      <c r="O138" s="417"/>
      <c r="P138" s="416" t="str">
        <f t="shared" si="2"/>
        <v>APF&gt;Flash脱却&gt;管理&gt;&gt;&gt;&gt;&gt;&gt;&gt;</v>
      </c>
    </row>
    <row r="139" spans="1:16">
      <c r="A139" s="414">
        <v>137</v>
      </c>
      <c r="B139" s="418" t="s">
        <v>693</v>
      </c>
      <c r="C139" s="418" t="s">
        <v>720</v>
      </c>
      <c r="D139" s="392" t="s">
        <v>9</v>
      </c>
      <c r="E139" s="415" t="s">
        <v>10</v>
      </c>
      <c r="F139" s="415"/>
      <c r="G139" s="415"/>
      <c r="H139" s="415"/>
      <c r="I139" s="415"/>
      <c r="J139" s="415"/>
      <c r="K139" s="415"/>
      <c r="L139" s="415"/>
      <c r="M139" s="415"/>
      <c r="N139" s="415"/>
      <c r="O139" s="417"/>
      <c r="P139" s="416" t="str">
        <f t="shared" si="2"/>
        <v>APF&gt;Flash脱却&gt;打合せ&gt;内部&gt;&gt;&gt;&gt;&gt;&gt;</v>
      </c>
    </row>
    <row r="140" spans="1:16">
      <c r="A140" s="414">
        <v>138</v>
      </c>
      <c r="B140" s="418" t="s">
        <v>693</v>
      </c>
      <c r="C140" s="418" t="s">
        <v>720</v>
      </c>
      <c r="D140" s="419" t="s">
        <v>9</v>
      </c>
      <c r="E140" s="415" t="s">
        <v>12</v>
      </c>
      <c r="F140" s="416"/>
      <c r="G140" s="415"/>
      <c r="H140" s="415"/>
      <c r="I140" s="415"/>
      <c r="J140" s="415"/>
      <c r="K140" s="415"/>
      <c r="L140" s="415"/>
      <c r="M140" s="415"/>
      <c r="N140" s="415"/>
      <c r="O140" s="417"/>
      <c r="P140" s="416" t="str">
        <f t="shared" si="2"/>
        <v>APF&gt;Flash脱却&gt;打合せ&gt;外部&gt;&gt;&gt;&gt;&gt;&gt;</v>
      </c>
    </row>
    <row r="141" spans="1:16">
      <c r="A141" s="414">
        <v>139</v>
      </c>
      <c r="B141" s="418" t="s">
        <v>693</v>
      </c>
      <c r="C141" s="418" t="s">
        <v>720</v>
      </c>
      <c r="D141" s="392" t="s">
        <v>31</v>
      </c>
      <c r="E141" s="415"/>
      <c r="F141" s="416"/>
      <c r="G141" s="415"/>
      <c r="H141" s="415"/>
      <c r="I141" s="415"/>
      <c r="J141" s="415"/>
      <c r="K141" s="415"/>
      <c r="L141" s="415"/>
      <c r="M141" s="415"/>
      <c r="N141" s="415"/>
      <c r="O141" s="417"/>
      <c r="P141" s="416" t="str">
        <f t="shared" si="2"/>
        <v>APF&gt;Flash脱却&gt;設計&gt;&gt;&gt;&gt;&gt;&gt;&gt;</v>
      </c>
    </row>
    <row r="142" spans="1:16">
      <c r="A142" s="414">
        <v>140</v>
      </c>
      <c r="B142" s="418" t="s">
        <v>693</v>
      </c>
      <c r="C142" s="418" t="s">
        <v>720</v>
      </c>
      <c r="D142" s="392" t="s">
        <v>323</v>
      </c>
      <c r="E142" s="416" t="s">
        <v>98</v>
      </c>
      <c r="F142" s="416"/>
      <c r="G142" s="415"/>
      <c r="H142" s="415"/>
      <c r="I142" s="415"/>
      <c r="J142" s="415"/>
      <c r="K142" s="415"/>
      <c r="L142" s="415"/>
      <c r="M142" s="415"/>
      <c r="N142" s="415"/>
      <c r="O142" s="417"/>
      <c r="P142" s="416" t="str">
        <f t="shared" si="2"/>
        <v>APF&gt;Flash脱却&gt;デザイン&gt;方式検討&gt;&gt;&gt;&gt;&gt;&gt;</v>
      </c>
    </row>
    <row r="143" spans="1:16">
      <c r="A143" s="414">
        <v>141</v>
      </c>
      <c r="B143" s="418" t="s">
        <v>693</v>
      </c>
      <c r="C143" s="418" t="s">
        <v>720</v>
      </c>
      <c r="D143" s="418" t="s">
        <v>323</v>
      </c>
      <c r="E143" s="392" t="s">
        <v>538</v>
      </c>
      <c r="F143" s="416" t="s">
        <v>104</v>
      </c>
      <c r="G143" s="415"/>
      <c r="H143" s="415"/>
      <c r="I143" s="415"/>
      <c r="J143" s="415"/>
      <c r="K143" s="415"/>
      <c r="L143" s="415"/>
      <c r="M143" s="415"/>
      <c r="N143" s="415"/>
      <c r="O143" s="417"/>
      <c r="P143" s="416" t="str">
        <f t="shared" si="2"/>
        <v>APF&gt;Flash脱却&gt;デザイン&gt;デザイン制作&gt;新規&gt;&gt;&gt;&gt;&gt;</v>
      </c>
    </row>
    <row r="144" spans="1:16">
      <c r="A144" s="414">
        <v>142</v>
      </c>
      <c r="B144" s="418" t="s">
        <v>693</v>
      </c>
      <c r="C144" s="418" t="s">
        <v>720</v>
      </c>
      <c r="D144" s="418" t="s">
        <v>323</v>
      </c>
      <c r="E144" s="419" t="s">
        <v>538</v>
      </c>
      <c r="F144" s="416" t="s">
        <v>118</v>
      </c>
      <c r="G144" s="415"/>
      <c r="H144" s="415"/>
      <c r="I144" s="415"/>
      <c r="J144" s="415"/>
      <c r="K144" s="415"/>
      <c r="L144" s="415"/>
      <c r="M144" s="415"/>
      <c r="N144" s="415"/>
      <c r="O144" s="417"/>
      <c r="P144" s="416" t="str">
        <f t="shared" si="2"/>
        <v>APF&gt;Flash脱却&gt;デザイン&gt;デザイン制作&gt;仕様変更&gt;&gt;&gt;&gt;&gt;</v>
      </c>
    </row>
    <row r="145" spans="1:16">
      <c r="A145" s="414">
        <v>143</v>
      </c>
      <c r="B145" s="418" t="s">
        <v>693</v>
      </c>
      <c r="C145" s="418" t="s">
        <v>720</v>
      </c>
      <c r="D145" s="392" t="s">
        <v>40</v>
      </c>
      <c r="E145" s="416" t="s">
        <v>26</v>
      </c>
      <c r="F145" s="416"/>
      <c r="G145" s="415"/>
      <c r="H145" s="415"/>
      <c r="I145" s="415"/>
      <c r="J145" s="415"/>
      <c r="K145" s="415"/>
      <c r="L145" s="415"/>
      <c r="M145" s="415"/>
      <c r="N145" s="415"/>
      <c r="O145" s="417"/>
      <c r="P145" s="416" t="str">
        <f t="shared" si="2"/>
        <v>APF&gt;Flash脱却&gt;モックアップ&gt;方式検討&gt;&gt;&gt;&gt;&gt;&gt;</v>
      </c>
    </row>
    <row r="146" spans="1:16">
      <c r="A146" s="414">
        <v>144</v>
      </c>
      <c r="B146" s="418" t="s">
        <v>693</v>
      </c>
      <c r="C146" s="418" t="s">
        <v>720</v>
      </c>
      <c r="D146" s="418" t="s">
        <v>40</v>
      </c>
      <c r="E146" s="392" t="s">
        <v>537</v>
      </c>
      <c r="F146" s="416" t="s">
        <v>104</v>
      </c>
      <c r="G146" s="415"/>
      <c r="H146" s="415"/>
      <c r="I146" s="415"/>
      <c r="J146" s="415"/>
      <c r="K146" s="415"/>
      <c r="L146" s="415"/>
      <c r="M146" s="415"/>
      <c r="N146" s="415"/>
      <c r="O146" s="417"/>
      <c r="P146" s="416" t="str">
        <f t="shared" si="2"/>
        <v>APF&gt;Flash脱却&gt;モックアップ&gt;モック開発&gt;新規&gt;&gt;&gt;&gt;&gt;</v>
      </c>
    </row>
    <row r="147" spans="1:16">
      <c r="A147" s="414">
        <v>145</v>
      </c>
      <c r="B147" s="418" t="s">
        <v>693</v>
      </c>
      <c r="C147" s="418" t="s">
        <v>720</v>
      </c>
      <c r="D147" s="418" t="s">
        <v>40</v>
      </c>
      <c r="E147" s="419" t="s">
        <v>537</v>
      </c>
      <c r="F147" s="416" t="s">
        <v>118</v>
      </c>
      <c r="G147" s="415"/>
      <c r="H147" s="415"/>
      <c r="I147" s="415"/>
      <c r="J147" s="415"/>
      <c r="K147" s="415"/>
      <c r="L147" s="415"/>
      <c r="M147" s="415"/>
      <c r="N147" s="415"/>
      <c r="O147" s="417"/>
      <c r="P147" s="416" t="str">
        <f t="shared" si="2"/>
        <v>APF&gt;Flash脱却&gt;モックアップ&gt;モック開発&gt;仕様変更&gt;&gt;&gt;&gt;&gt;</v>
      </c>
    </row>
    <row r="148" spans="1:16">
      <c r="A148" s="414">
        <v>146</v>
      </c>
      <c r="B148" s="418" t="s">
        <v>693</v>
      </c>
      <c r="C148" s="418" t="s">
        <v>720</v>
      </c>
      <c r="D148" s="418" t="s">
        <v>40</v>
      </c>
      <c r="E148" s="416" t="s">
        <v>28</v>
      </c>
      <c r="F148" s="416"/>
      <c r="G148" s="415"/>
      <c r="H148" s="415"/>
      <c r="I148" s="415"/>
      <c r="J148" s="415"/>
      <c r="K148" s="415"/>
      <c r="L148" s="415"/>
      <c r="M148" s="415"/>
      <c r="N148" s="415"/>
      <c r="O148" s="417"/>
      <c r="P148" s="416" t="str">
        <f t="shared" si="2"/>
        <v>APF&gt;Flash脱却&gt;モックアップ&gt;試験&gt;&gt;&gt;&gt;&gt;&gt;</v>
      </c>
    </row>
    <row r="149" spans="1:16">
      <c r="A149" s="414">
        <v>147</v>
      </c>
      <c r="B149" s="418" t="s">
        <v>693</v>
      </c>
      <c r="C149" s="418" t="s">
        <v>720</v>
      </c>
      <c r="D149" s="419" t="s">
        <v>40</v>
      </c>
      <c r="E149" s="416" t="s">
        <v>324</v>
      </c>
      <c r="F149" s="416"/>
      <c r="G149" s="415"/>
      <c r="H149" s="415"/>
      <c r="I149" s="415"/>
      <c r="J149" s="415"/>
      <c r="K149" s="415"/>
      <c r="L149" s="415"/>
      <c r="M149" s="415"/>
      <c r="N149" s="415"/>
      <c r="O149" s="417"/>
      <c r="P149" s="416" t="str">
        <f t="shared" si="2"/>
        <v>APF&gt;Flash脱却&gt;モックアップ&gt;レビュー&gt;&gt;&gt;&gt;&gt;&gt;</v>
      </c>
    </row>
    <row r="150" spans="1:16">
      <c r="A150" s="414">
        <v>148</v>
      </c>
      <c r="B150" s="418" t="s">
        <v>693</v>
      </c>
      <c r="C150" s="392" t="s">
        <v>322</v>
      </c>
      <c r="D150" s="392" t="s">
        <v>9</v>
      </c>
      <c r="E150" s="415" t="s">
        <v>10</v>
      </c>
      <c r="F150" s="415"/>
      <c r="G150" s="415"/>
      <c r="H150" s="415"/>
      <c r="I150" s="415"/>
      <c r="J150" s="415"/>
      <c r="K150" s="415"/>
      <c r="L150" s="415"/>
      <c r="M150" s="415"/>
      <c r="N150" s="415"/>
      <c r="O150" s="417"/>
      <c r="P150" s="416" t="str">
        <f t="shared" si="2"/>
        <v>APF&gt;社内業務&gt;打合せ&gt;内部&gt;&gt;&gt;&gt;&gt;&gt;</v>
      </c>
    </row>
    <row r="151" spans="1:16">
      <c r="A151" s="414">
        <v>149</v>
      </c>
      <c r="B151" s="418" t="s">
        <v>693</v>
      </c>
      <c r="C151" s="418" t="s">
        <v>322</v>
      </c>
      <c r="D151" s="419" t="s">
        <v>9</v>
      </c>
      <c r="E151" s="415" t="s">
        <v>12</v>
      </c>
      <c r="F151" s="415"/>
      <c r="G151" s="415"/>
      <c r="H151" s="415"/>
      <c r="I151" s="415"/>
      <c r="J151" s="415"/>
      <c r="K151" s="415"/>
      <c r="L151" s="415"/>
      <c r="M151" s="415"/>
      <c r="N151" s="415"/>
      <c r="O151" s="417"/>
      <c r="P151" s="416" t="str">
        <f t="shared" si="2"/>
        <v>APF&gt;社内業務&gt;打合せ&gt;外部&gt;&gt;&gt;&gt;&gt;&gt;</v>
      </c>
    </row>
    <row r="152" spans="1:16">
      <c r="A152" s="414">
        <v>150</v>
      </c>
      <c r="B152" s="418" t="s">
        <v>693</v>
      </c>
      <c r="C152" s="418" t="s">
        <v>322</v>
      </c>
      <c r="D152" s="416" t="s">
        <v>32</v>
      </c>
      <c r="E152" s="415"/>
      <c r="F152" s="415"/>
      <c r="G152" s="415"/>
      <c r="H152" s="415"/>
      <c r="I152" s="415"/>
      <c r="J152" s="415"/>
      <c r="K152" s="415"/>
      <c r="L152" s="415"/>
      <c r="M152" s="415"/>
      <c r="N152" s="415"/>
      <c r="O152" s="417"/>
      <c r="P152" s="416" t="str">
        <f t="shared" si="2"/>
        <v>APF&gt;社内業務&gt;研修&gt;&gt;&gt;&gt;&gt;&gt;&gt;</v>
      </c>
    </row>
    <row r="153" spans="1:16">
      <c r="A153" s="414">
        <v>151</v>
      </c>
      <c r="B153" s="418" t="s">
        <v>693</v>
      </c>
      <c r="C153" s="418" t="s">
        <v>322</v>
      </c>
      <c r="D153" s="416" t="s">
        <v>207</v>
      </c>
      <c r="E153" s="415"/>
      <c r="F153" s="415"/>
      <c r="G153" s="415"/>
      <c r="H153" s="415"/>
      <c r="I153" s="415"/>
      <c r="J153" s="415"/>
      <c r="K153" s="415"/>
      <c r="L153" s="415"/>
      <c r="M153" s="415"/>
      <c r="N153" s="415"/>
      <c r="O153" s="417"/>
      <c r="P153" s="416" t="str">
        <f t="shared" si="2"/>
        <v>APF&gt;社内業務&gt;自己研鑽&gt;&gt;&gt;&gt;&gt;&gt;&gt;</v>
      </c>
    </row>
    <row r="154" spans="1:16">
      <c r="A154" s="414">
        <v>152</v>
      </c>
      <c r="B154" s="418" t="s">
        <v>693</v>
      </c>
      <c r="C154" s="419" t="s">
        <v>322</v>
      </c>
      <c r="D154" s="416" t="s">
        <v>23</v>
      </c>
      <c r="E154" s="415"/>
      <c r="F154" s="415"/>
      <c r="G154" s="415"/>
      <c r="H154" s="415"/>
      <c r="I154" s="415"/>
      <c r="J154" s="415"/>
      <c r="K154" s="415"/>
      <c r="L154" s="415"/>
      <c r="M154" s="415"/>
      <c r="N154" s="415"/>
      <c r="O154" s="417"/>
      <c r="P154" s="416" t="str">
        <f t="shared" si="2"/>
        <v>APF&gt;社内業務&gt;雑務&gt;&gt;&gt;&gt;&gt;&gt;&gt;</v>
      </c>
    </row>
    <row r="155" spans="1:16">
      <c r="A155" s="414">
        <v>153</v>
      </c>
      <c r="B155" s="418" t="s">
        <v>693</v>
      </c>
      <c r="C155" s="401" t="s">
        <v>393</v>
      </c>
      <c r="D155" s="415"/>
      <c r="E155" s="416"/>
      <c r="F155" s="415"/>
      <c r="G155" s="415"/>
      <c r="H155" s="415"/>
      <c r="I155" s="415"/>
      <c r="J155" s="415"/>
      <c r="K155" s="415"/>
      <c r="L155" s="415"/>
      <c r="M155" s="415"/>
      <c r="N155" s="415"/>
      <c r="O155" s="417"/>
      <c r="P155" s="416" t="str">
        <f t="shared" si="2"/>
        <v>APF&gt;休暇&gt;&gt;&gt;&gt;&gt;&gt;&gt;&gt;</v>
      </c>
    </row>
    <row r="156" spans="1:16">
      <c r="A156" s="414">
        <v>154</v>
      </c>
      <c r="B156" s="392" t="s">
        <v>484</v>
      </c>
      <c r="C156" s="392" t="s">
        <v>14</v>
      </c>
      <c r="D156" s="415"/>
      <c r="E156" s="416"/>
      <c r="F156" s="415"/>
      <c r="G156" s="415"/>
      <c r="H156" s="415"/>
      <c r="I156" s="415"/>
      <c r="J156" s="415"/>
      <c r="K156" s="415"/>
      <c r="L156" s="415"/>
      <c r="M156" s="415"/>
      <c r="N156" s="415"/>
      <c r="O156" s="417"/>
      <c r="P156" s="416" t="str">
        <f t="shared" si="2"/>
        <v>リーダ業務&gt;管理&gt;&gt;&gt;&gt;&gt;&gt;&gt;&gt;</v>
      </c>
    </row>
    <row r="157" spans="1:16">
      <c r="A157" s="414">
        <v>155</v>
      </c>
      <c r="B157" s="418" t="s">
        <v>487</v>
      </c>
      <c r="C157" s="392" t="s">
        <v>9</v>
      </c>
      <c r="D157" s="415" t="s">
        <v>10</v>
      </c>
      <c r="E157" s="416"/>
      <c r="F157" s="415"/>
      <c r="G157" s="415"/>
      <c r="H157" s="415"/>
      <c r="I157" s="415"/>
      <c r="J157" s="415"/>
      <c r="K157" s="415"/>
      <c r="L157" s="415"/>
      <c r="M157" s="415"/>
      <c r="N157" s="415"/>
      <c r="O157" s="417"/>
      <c r="P157" s="416" t="str">
        <f t="shared" si="2"/>
        <v>リーダ業務&gt;打合せ&gt;内部&gt;&gt;&gt;&gt;&gt;&gt;&gt;</v>
      </c>
    </row>
    <row r="158" spans="1:16">
      <c r="A158" s="414">
        <v>156</v>
      </c>
      <c r="B158" s="418" t="s">
        <v>487</v>
      </c>
      <c r="C158" s="419" t="s">
        <v>9</v>
      </c>
      <c r="D158" s="415" t="s">
        <v>12</v>
      </c>
      <c r="E158" s="416"/>
      <c r="F158" s="415"/>
      <c r="G158" s="415"/>
      <c r="H158" s="415"/>
      <c r="I158" s="415"/>
      <c r="J158" s="415"/>
      <c r="K158" s="415"/>
      <c r="L158" s="415"/>
      <c r="M158" s="415"/>
      <c r="N158" s="415"/>
      <c r="O158" s="417"/>
      <c r="P158" s="416" t="str">
        <f t="shared" si="2"/>
        <v>リーダ業務&gt;打合せ&gt;外部&gt;&gt;&gt;&gt;&gt;&gt;&gt;</v>
      </c>
    </row>
    <row r="159" spans="1:16">
      <c r="A159" s="414">
        <v>157</v>
      </c>
      <c r="B159" s="418" t="s">
        <v>487</v>
      </c>
      <c r="C159" s="416" t="s">
        <v>181</v>
      </c>
      <c r="D159" s="416"/>
      <c r="E159" s="416"/>
      <c r="F159" s="415"/>
      <c r="G159" s="415"/>
      <c r="H159" s="415"/>
      <c r="I159" s="415"/>
      <c r="J159" s="415"/>
      <c r="K159" s="415"/>
      <c r="L159" s="415"/>
      <c r="M159" s="415"/>
      <c r="N159" s="415"/>
      <c r="O159" s="417"/>
      <c r="P159" s="416" t="str">
        <f t="shared" si="2"/>
        <v>リーダ業務&gt;作業&gt;&gt;&gt;&gt;&gt;&gt;&gt;&gt;</v>
      </c>
    </row>
    <row r="160" spans="1:16">
      <c r="A160" s="414">
        <v>158</v>
      </c>
      <c r="B160" s="418" t="s">
        <v>487</v>
      </c>
      <c r="C160" s="423" t="s">
        <v>107</v>
      </c>
      <c r="D160" s="415" t="s">
        <v>110</v>
      </c>
      <c r="E160" s="416"/>
      <c r="F160" s="415"/>
      <c r="G160" s="415"/>
      <c r="H160" s="415"/>
      <c r="I160" s="415"/>
      <c r="J160" s="415"/>
      <c r="K160" s="415"/>
      <c r="L160" s="415"/>
      <c r="M160" s="415"/>
      <c r="N160" s="415"/>
      <c r="O160" s="417"/>
      <c r="P160" s="416" t="str">
        <f t="shared" si="2"/>
        <v>リーダ業務&gt;休暇&gt;有休&gt;&gt;&gt;&gt;&gt;&gt;&gt;</v>
      </c>
    </row>
    <row r="161" spans="1:16">
      <c r="A161" s="414">
        <v>159</v>
      </c>
      <c r="B161" s="419" t="s">
        <v>487</v>
      </c>
      <c r="C161" s="419" t="s">
        <v>107</v>
      </c>
      <c r="D161" s="415" t="s">
        <v>109</v>
      </c>
      <c r="E161" s="416"/>
      <c r="F161" s="415"/>
      <c r="G161" s="415"/>
      <c r="H161" s="415"/>
      <c r="I161" s="415"/>
      <c r="J161" s="415"/>
      <c r="K161" s="415"/>
      <c r="L161" s="415"/>
      <c r="M161" s="415"/>
      <c r="N161" s="415"/>
      <c r="O161" s="417"/>
      <c r="P161" s="416" t="str">
        <f t="shared" si="2"/>
        <v>リーダ業務&gt;休暇&gt;振休&gt;&gt;&gt;&gt;&gt;&gt;&gt;</v>
      </c>
    </row>
    <row r="162" spans="1:16">
      <c r="A162" s="414">
        <v>160</v>
      </c>
      <c r="B162" s="392" t="s">
        <v>485</v>
      </c>
      <c r="C162" s="392" t="s">
        <v>14</v>
      </c>
      <c r="D162" s="415"/>
      <c r="E162" s="416"/>
      <c r="F162" s="415"/>
      <c r="G162" s="415"/>
      <c r="H162" s="415"/>
      <c r="I162" s="415"/>
      <c r="J162" s="415"/>
      <c r="K162" s="415"/>
      <c r="L162" s="415"/>
      <c r="M162" s="415"/>
      <c r="N162" s="415"/>
      <c r="O162" s="417"/>
      <c r="P162" s="416" t="str">
        <f t="shared" si="2"/>
        <v>提案活動&gt;管理&gt;&gt;&gt;&gt;&gt;&gt;&gt;&gt;</v>
      </c>
    </row>
    <row r="163" spans="1:16">
      <c r="A163" s="414">
        <v>161</v>
      </c>
      <c r="B163" s="418" t="s">
        <v>485</v>
      </c>
      <c r="C163" s="392" t="s">
        <v>9</v>
      </c>
      <c r="D163" s="415" t="s">
        <v>10</v>
      </c>
      <c r="E163" s="416"/>
      <c r="F163" s="415"/>
      <c r="G163" s="415"/>
      <c r="H163" s="415"/>
      <c r="I163" s="415"/>
      <c r="J163" s="415"/>
      <c r="K163" s="415"/>
      <c r="L163" s="415"/>
      <c r="M163" s="415"/>
      <c r="N163" s="415"/>
      <c r="O163" s="417"/>
      <c r="P163" s="416" t="str">
        <f t="shared" si="2"/>
        <v>提案活動&gt;打合せ&gt;内部&gt;&gt;&gt;&gt;&gt;&gt;&gt;</v>
      </c>
    </row>
    <row r="164" spans="1:16">
      <c r="A164" s="414">
        <v>162</v>
      </c>
      <c r="B164" s="418" t="s">
        <v>485</v>
      </c>
      <c r="C164" s="419" t="s">
        <v>9</v>
      </c>
      <c r="D164" s="415" t="s">
        <v>12</v>
      </c>
      <c r="E164" s="416"/>
      <c r="F164" s="415"/>
      <c r="G164" s="415"/>
      <c r="H164" s="415"/>
      <c r="I164" s="415"/>
      <c r="J164" s="415"/>
      <c r="K164" s="415"/>
      <c r="L164" s="415"/>
      <c r="M164" s="415"/>
      <c r="N164" s="415"/>
      <c r="O164" s="417"/>
      <c r="P164" s="416" t="str">
        <f t="shared" si="2"/>
        <v>提案活動&gt;打合せ&gt;外部&gt;&gt;&gt;&gt;&gt;&gt;&gt;</v>
      </c>
    </row>
    <row r="165" spans="1:16">
      <c r="A165" s="414">
        <v>163</v>
      </c>
      <c r="B165" s="418" t="s">
        <v>485</v>
      </c>
      <c r="C165" s="416" t="s">
        <v>181</v>
      </c>
      <c r="D165" s="416"/>
      <c r="E165" s="416"/>
      <c r="F165" s="415"/>
      <c r="G165" s="415"/>
      <c r="H165" s="415"/>
      <c r="I165" s="415"/>
      <c r="J165" s="415"/>
      <c r="K165" s="415"/>
      <c r="L165" s="415"/>
      <c r="M165" s="415"/>
      <c r="N165" s="415"/>
      <c r="O165" s="417"/>
      <c r="P165" s="416" t="str">
        <f t="shared" si="2"/>
        <v>提案活動&gt;作業&gt;&gt;&gt;&gt;&gt;&gt;&gt;&gt;</v>
      </c>
    </row>
    <row r="166" spans="1:16">
      <c r="A166" s="414">
        <v>164</v>
      </c>
      <c r="B166" s="418" t="s">
        <v>485</v>
      </c>
      <c r="C166" s="423" t="s">
        <v>107</v>
      </c>
      <c r="D166" s="415" t="s">
        <v>110</v>
      </c>
      <c r="E166" s="416"/>
      <c r="F166" s="415"/>
      <c r="G166" s="415"/>
      <c r="H166" s="415"/>
      <c r="I166" s="415"/>
      <c r="J166" s="415"/>
      <c r="K166" s="415"/>
      <c r="L166" s="415"/>
      <c r="M166" s="415"/>
      <c r="N166" s="415"/>
      <c r="O166" s="417"/>
      <c r="P166" s="416" t="str">
        <f t="shared" si="2"/>
        <v>提案活動&gt;休暇&gt;有休&gt;&gt;&gt;&gt;&gt;&gt;&gt;</v>
      </c>
    </row>
    <row r="167" spans="1:16">
      <c r="A167" s="414">
        <v>165</v>
      </c>
      <c r="B167" s="419" t="s">
        <v>485</v>
      </c>
      <c r="C167" s="419" t="s">
        <v>107</v>
      </c>
      <c r="D167" s="415" t="s">
        <v>109</v>
      </c>
      <c r="E167" s="416"/>
      <c r="F167" s="415"/>
      <c r="G167" s="415"/>
      <c r="H167" s="415"/>
      <c r="I167" s="415"/>
      <c r="J167" s="415"/>
      <c r="K167" s="415"/>
      <c r="L167" s="415"/>
      <c r="M167" s="415"/>
      <c r="N167" s="415"/>
      <c r="O167" s="417"/>
      <c r="P167" s="416" t="str">
        <f t="shared" si="2"/>
        <v>提案活動&gt;休暇&gt;振休&gt;&gt;&gt;&gt;&gt;&gt;&gt;</v>
      </c>
    </row>
    <row r="168" spans="1:16">
      <c r="A168" s="414">
        <v>166</v>
      </c>
      <c r="B168" s="392" t="s">
        <v>209</v>
      </c>
      <c r="C168" s="392" t="s">
        <v>326</v>
      </c>
      <c r="D168" s="392" t="s">
        <v>14</v>
      </c>
      <c r="E168" s="415"/>
      <c r="F168" s="416"/>
      <c r="G168" s="416"/>
      <c r="H168" s="416"/>
      <c r="I168" s="416"/>
      <c r="J168" s="416"/>
      <c r="K168" s="416"/>
      <c r="L168" s="416"/>
      <c r="M168" s="416"/>
      <c r="N168" s="416"/>
      <c r="O168" s="424"/>
      <c r="P168" s="416" t="str">
        <f t="shared" si="2"/>
        <v>XXXXXX&gt;プロジェクトＡ&gt;管理&gt;&gt;&gt;&gt;&gt;&gt;&gt;</v>
      </c>
    </row>
    <row r="169" spans="1:16">
      <c r="A169" s="414">
        <v>167</v>
      </c>
      <c r="B169" s="418" t="s">
        <v>209</v>
      </c>
      <c r="C169" s="418" t="s">
        <v>326</v>
      </c>
      <c r="D169" s="392" t="s">
        <v>9</v>
      </c>
      <c r="E169" s="415" t="s">
        <v>10</v>
      </c>
      <c r="F169" s="416"/>
      <c r="G169" s="416"/>
      <c r="H169" s="416"/>
      <c r="I169" s="416"/>
      <c r="J169" s="416"/>
      <c r="K169" s="416"/>
      <c r="L169" s="416"/>
      <c r="M169" s="416"/>
      <c r="N169" s="416"/>
      <c r="O169" s="424"/>
      <c r="P169" s="416" t="str">
        <f t="shared" si="2"/>
        <v>XXXXXX&gt;プロジェクトＡ&gt;打合せ&gt;内部&gt;&gt;&gt;&gt;&gt;&gt;</v>
      </c>
    </row>
    <row r="170" spans="1:16">
      <c r="A170" s="414">
        <v>168</v>
      </c>
      <c r="B170" s="418" t="s">
        <v>209</v>
      </c>
      <c r="C170" s="418" t="s">
        <v>326</v>
      </c>
      <c r="D170" s="419" t="s">
        <v>9</v>
      </c>
      <c r="E170" s="415" t="s">
        <v>12</v>
      </c>
      <c r="F170" s="416"/>
      <c r="G170" s="416"/>
      <c r="H170" s="416"/>
      <c r="I170" s="416"/>
      <c r="J170" s="416"/>
      <c r="K170" s="416"/>
      <c r="L170" s="416"/>
      <c r="M170" s="416"/>
      <c r="N170" s="416"/>
      <c r="O170" s="424"/>
      <c r="P170" s="416" t="str">
        <f t="shared" si="2"/>
        <v>XXXXXX&gt;プロジェクトＡ&gt;打合せ&gt;外部&gt;&gt;&gt;&gt;&gt;&gt;</v>
      </c>
    </row>
    <row r="171" spans="1:16">
      <c r="A171" s="414">
        <v>169</v>
      </c>
      <c r="B171" s="418" t="s">
        <v>209</v>
      </c>
      <c r="C171" s="418" t="s">
        <v>326</v>
      </c>
      <c r="D171" s="425" t="s">
        <v>628</v>
      </c>
      <c r="E171" s="415"/>
      <c r="F171" s="416"/>
      <c r="G171" s="416"/>
      <c r="H171" s="416"/>
      <c r="I171" s="416"/>
      <c r="J171" s="416"/>
      <c r="K171" s="416"/>
      <c r="L171" s="416"/>
      <c r="M171" s="416"/>
      <c r="N171" s="416"/>
      <c r="O171" s="424"/>
      <c r="P171" s="416" t="str">
        <f t="shared" si="2"/>
        <v>XXXXXX&gt;プロジェクトＡ&gt;提案&gt;&gt;&gt;&gt;&gt;&gt;&gt;</v>
      </c>
    </row>
    <row r="172" spans="1:16">
      <c r="A172" s="414">
        <v>170</v>
      </c>
      <c r="B172" s="418" t="s">
        <v>209</v>
      </c>
      <c r="C172" s="418" t="s">
        <v>326</v>
      </c>
      <c r="D172" s="416" t="s">
        <v>30</v>
      </c>
      <c r="E172" s="416"/>
      <c r="F172" s="416"/>
      <c r="G172" s="416"/>
      <c r="H172" s="416"/>
      <c r="I172" s="416"/>
      <c r="J172" s="416"/>
      <c r="K172" s="416"/>
      <c r="L172" s="416"/>
      <c r="M172" s="416"/>
      <c r="N172" s="416"/>
      <c r="O172" s="424"/>
      <c r="P172" s="416" t="str">
        <f t="shared" si="2"/>
        <v>XXXXXX&gt;プロジェクトＡ&gt;要件定義&gt;&gt;&gt;&gt;&gt;&gt;&gt;</v>
      </c>
    </row>
    <row r="173" spans="1:16">
      <c r="A173" s="414">
        <v>171</v>
      </c>
      <c r="B173" s="418" t="s">
        <v>209</v>
      </c>
      <c r="C173" s="418" t="s">
        <v>326</v>
      </c>
      <c r="D173" s="416" t="s">
        <v>31</v>
      </c>
      <c r="E173" s="416"/>
      <c r="F173" s="416"/>
      <c r="G173" s="416"/>
      <c r="H173" s="416"/>
      <c r="I173" s="416"/>
      <c r="J173" s="416"/>
      <c r="K173" s="416"/>
      <c r="L173" s="416"/>
      <c r="M173" s="416"/>
      <c r="N173" s="416"/>
      <c r="O173" s="424"/>
      <c r="P173" s="416" t="str">
        <f t="shared" si="2"/>
        <v>XXXXXX&gt;プロジェクトＡ&gt;設計&gt;&gt;&gt;&gt;&gt;&gt;&gt;</v>
      </c>
    </row>
    <row r="174" spans="1:16">
      <c r="A174" s="414">
        <v>172</v>
      </c>
      <c r="B174" s="418" t="s">
        <v>209</v>
      </c>
      <c r="C174" s="418" t="s">
        <v>326</v>
      </c>
      <c r="D174" s="416" t="s">
        <v>27</v>
      </c>
      <c r="E174" s="416"/>
      <c r="F174" s="416"/>
      <c r="G174" s="416"/>
      <c r="H174" s="416"/>
      <c r="I174" s="416"/>
      <c r="J174" s="416"/>
      <c r="K174" s="416"/>
      <c r="L174" s="416"/>
      <c r="M174" s="416"/>
      <c r="N174" s="416"/>
      <c r="O174" s="424"/>
      <c r="P174" s="416" t="str">
        <f t="shared" si="2"/>
        <v>XXXXXX&gt;プロジェクトＡ&gt;開発&gt;&gt;&gt;&gt;&gt;&gt;&gt;</v>
      </c>
    </row>
    <row r="175" spans="1:16">
      <c r="A175" s="414">
        <v>173</v>
      </c>
      <c r="B175" s="418" t="s">
        <v>209</v>
      </c>
      <c r="C175" s="418" t="s">
        <v>326</v>
      </c>
      <c r="D175" s="416" t="s">
        <v>28</v>
      </c>
      <c r="E175" s="416"/>
      <c r="F175" s="416"/>
      <c r="G175" s="416"/>
      <c r="H175" s="416"/>
      <c r="I175" s="416"/>
      <c r="J175" s="416"/>
      <c r="K175" s="416"/>
      <c r="L175" s="416"/>
      <c r="M175" s="416"/>
      <c r="N175" s="416"/>
      <c r="O175" s="424"/>
      <c r="P175" s="416" t="str">
        <f t="shared" si="2"/>
        <v>XXXXXX&gt;プロジェクトＡ&gt;試験&gt;&gt;&gt;&gt;&gt;&gt;&gt;</v>
      </c>
    </row>
    <row r="176" spans="1:16">
      <c r="A176" s="414">
        <v>174</v>
      </c>
      <c r="B176" s="418" t="s">
        <v>209</v>
      </c>
      <c r="C176" s="418" t="s">
        <v>326</v>
      </c>
      <c r="D176" s="416" t="s">
        <v>325</v>
      </c>
      <c r="E176" s="416"/>
      <c r="F176" s="416"/>
      <c r="G176" s="416"/>
      <c r="H176" s="416"/>
      <c r="I176" s="416"/>
      <c r="J176" s="416"/>
      <c r="K176" s="416"/>
      <c r="L176" s="416"/>
      <c r="M176" s="416"/>
      <c r="N176" s="416"/>
      <c r="O176" s="424"/>
      <c r="P176" s="416" t="str">
        <f t="shared" si="2"/>
        <v>XXXXXX&gt;プロジェクトＡ&gt;リリース&gt;&gt;&gt;&gt;&gt;&gt;&gt;</v>
      </c>
    </row>
    <row r="177" spans="1:16">
      <c r="A177" s="414">
        <v>175</v>
      </c>
      <c r="B177" s="418" t="s">
        <v>209</v>
      </c>
      <c r="C177" s="392" t="s">
        <v>327</v>
      </c>
      <c r="D177" s="392" t="s">
        <v>14</v>
      </c>
      <c r="E177" s="415"/>
      <c r="F177" s="416"/>
      <c r="G177" s="416"/>
      <c r="H177" s="416"/>
      <c r="I177" s="416"/>
      <c r="J177" s="416"/>
      <c r="K177" s="416"/>
      <c r="L177" s="416"/>
      <c r="M177" s="416"/>
      <c r="N177" s="416"/>
      <c r="O177" s="424"/>
      <c r="P177" s="416" t="str">
        <f t="shared" si="2"/>
        <v>XXXXXX&gt;プロジェクトB&gt;管理&gt;&gt;&gt;&gt;&gt;&gt;&gt;</v>
      </c>
    </row>
    <row r="178" spans="1:16">
      <c r="A178" s="414">
        <v>176</v>
      </c>
      <c r="B178" s="418" t="s">
        <v>209</v>
      </c>
      <c r="C178" s="418" t="s">
        <v>327</v>
      </c>
      <c r="D178" s="392" t="s">
        <v>9</v>
      </c>
      <c r="E178" s="415" t="s">
        <v>10</v>
      </c>
      <c r="F178" s="416"/>
      <c r="G178" s="416"/>
      <c r="H178" s="416"/>
      <c r="I178" s="416"/>
      <c r="J178" s="416"/>
      <c r="K178" s="416"/>
      <c r="L178" s="416"/>
      <c r="M178" s="416"/>
      <c r="N178" s="416"/>
      <c r="O178" s="424"/>
      <c r="P178" s="416" t="str">
        <f t="shared" si="2"/>
        <v>XXXXXX&gt;プロジェクトB&gt;打合せ&gt;内部&gt;&gt;&gt;&gt;&gt;&gt;</v>
      </c>
    </row>
    <row r="179" spans="1:16">
      <c r="A179" s="414">
        <v>177</v>
      </c>
      <c r="B179" s="418" t="s">
        <v>209</v>
      </c>
      <c r="C179" s="418" t="s">
        <v>327</v>
      </c>
      <c r="D179" s="419" t="s">
        <v>9</v>
      </c>
      <c r="E179" s="415" t="s">
        <v>12</v>
      </c>
      <c r="F179" s="416"/>
      <c r="G179" s="416"/>
      <c r="H179" s="416"/>
      <c r="I179" s="416"/>
      <c r="J179" s="416"/>
      <c r="K179" s="416"/>
      <c r="L179" s="416"/>
      <c r="M179" s="416"/>
      <c r="N179" s="416"/>
      <c r="O179" s="424"/>
      <c r="P179" s="416" t="str">
        <f t="shared" si="2"/>
        <v>XXXXXX&gt;プロジェクトB&gt;打合せ&gt;外部&gt;&gt;&gt;&gt;&gt;&gt;</v>
      </c>
    </row>
    <row r="180" spans="1:16">
      <c r="A180" s="414">
        <v>178</v>
      </c>
      <c r="B180" s="418" t="s">
        <v>209</v>
      </c>
      <c r="C180" s="418" t="s">
        <v>327</v>
      </c>
      <c r="D180" s="425" t="s">
        <v>628</v>
      </c>
      <c r="E180" s="415"/>
      <c r="F180" s="416"/>
      <c r="G180" s="416"/>
      <c r="H180" s="416"/>
      <c r="I180" s="416"/>
      <c r="J180" s="416"/>
      <c r="K180" s="416"/>
      <c r="L180" s="416"/>
      <c r="M180" s="416"/>
      <c r="N180" s="416"/>
      <c r="O180" s="424"/>
      <c r="P180" s="416" t="str">
        <f t="shared" si="2"/>
        <v>XXXXXX&gt;プロジェクトB&gt;提案&gt;&gt;&gt;&gt;&gt;&gt;&gt;</v>
      </c>
    </row>
    <row r="181" spans="1:16">
      <c r="A181" s="414">
        <v>179</v>
      </c>
      <c r="B181" s="418" t="s">
        <v>209</v>
      </c>
      <c r="C181" s="418" t="s">
        <v>327</v>
      </c>
      <c r="D181" s="416" t="s">
        <v>30</v>
      </c>
      <c r="E181" s="416"/>
      <c r="F181" s="416"/>
      <c r="G181" s="416"/>
      <c r="H181" s="416"/>
      <c r="I181" s="416"/>
      <c r="J181" s="416"/>
      <c r="K181" s="416"/>
      <c r="L181" s="416"/>
      <c r="M181" s="416"/>
      <c r="N181" s="416"/>
      <c r="O181" s="424"/>
      <c r="P181" s="416" t="str">
        <f t="shared" si="2"/>
        <v>XXXXXX&gt;プロジェクトB&gt;要件定義&gt;&gt;&gt;&gt;&gt;&gt;&gt;</v>
      </c>
    </row>
    <row r="182" spans="1:16">
      <c r="A182" s="414">
        <v>180</v>
      </c>
      <c r="B182" s="418" t="s">
        <v>209</v>
      </c>
      <c r="C182" s="418" t="s">
        <v>327</v>
      </c>
      <c r="D182" s="416" t="s">
        <v>31</v>
      </c>
      <c r="E182" s="416"/>
      <c r="F182" s="416"/>
      <c r="G182" s="416"/>
      <c r="H182" s="416"/>
      <c r="I182" s="416"/>
      <c r="J182" s="416"/>
      <c r="K182" s="416"/>
      <c r="L182" s="416"/>
      <c r="M182" s="416"/>
      <c r="N182" s="416"/>
      <c r="O182" s="424"/>
      <c r="P182" s="416" t="str">
        <f t="shared" si="2"/>
        <v>XXXXXX&gt;プロジェクトB&gt;設計&gt;&gt;&gt;&gt;&gt;&gt;&gt;</v>
      </c>
    </row>
    <row r="183" spans="1:16">
      <c r="A183" s="414">
        <v>181</v>
      </c>
      <c r="B183" s="418" t="s">
        <v>209</v>
      </c>
      <c r="C183" s="418" t="s">
        <v>327</v>
      </c>
      <c r="D183" s="416" t="s">
        <v>27</v>
      </c>
      <c r="E183" s="416"/>
      <c r="F183" s="416"/>
      <c r="G183" s="416"/>
      <c r="H183" s="416"/>
      <c r="I183" s="416"/>
      <c r="J183" s="416"/>
      <c r="K183" s="416"/>
      <c r="L183" s="416"/>
      <c r="M183" s="416"/>
      <c r="N183" s="416"/>
      <c r="O183" s="424"/>
      <c r="P183" s="416" t="str">
        <f t="shared" si="2"/>
        <v>XXXXXX&gt;プロジェクトB&gt;開発&gt;&gt;&gt;&gt;&gt;&gt;&gt;</v>
      </c>
    </row>
    <row r="184" spans="1:16">
      <c r="A184" s="414">
        <v>182</v>
      </c>
      <c r="B184" s="418" t="s">
        <v>209</v>
      </c>
      <c r="C184" s="418" t="s">
        <v>327</v>
      </c>
      <c r="D184" s="416" t="s">
        <v>28</v>
      </c>
      <c r="E184" s="416"/>
      <c r="F184" s="416"/>
      <c r="G184" s="416"/>
      <c r="H184" s="416"/>
      <c r="I184" s="416"/>
      <c r="J184" s="416"/>
      <c r="K184" s="416"/>
      <c r="L184" s="416"/>
      <c r="M184" s="416"/>
      <c r="N184" s="416"/>
      <c r="O184" s="424"/>
      <c r="P184" s="416" t="str">
        <f t="shared" si="2"/>
        <v>XXXXXX&gt;プロジェクトB&gt;試験&gt;&gt;&gt;&gt;&gt;&gt;&gt;</v>
      </c>
    </row>
    <row r="185" spans="1:16">
      <c r="A185" s="414">
        <v>183</v>
      </c>
      <c r="B185" s="418" t="s">
        <v>209</v>
      </c>
      <c r="C185" s="418" t="s">
        <v>327</v>
      </c>
      <c r="D185" s="416" t="s">
        <v>325</v>
      </c>
      <c r="E185" s="416"/>
      <c r="F185" s="416"/>
      <c r="G185" s="416"/>
      <c r="H185" s="416"/>
      <c r="I185" s="416"/>
      <c r="J185" s="416"/>
      <c r="K185" s="416"/>
      <c r="L185" s="416"/>
      <c r="M185" s="416"/>
      <c r="N185" s="416"/>
      <c r="O185" s="424"/>
      <c r="P185" s="416" t="str">
        <f t="shared" si="2"/>
        <v>XXXXXX&gt;プロジェクトB&gt;リリース&gt;&gt;&gt;&gt;&gt;&gt;&gt;</v>
      </c>
    </row>
    <row r="186" spans="1:16">
      <c r="A186" s="414">
        <v>184</v>
      </c>
      <c r="B186" s="418" t="s">
        <v>209</v>
      </c>
      <c r="C186" s="392" t="s">
        <v>322</v>
      </c>
      <c r="D186" s="392" t="s">
        <v>9</v>
      </c>
      <c r="E186" s="415" t="s">
        <v>10</v>
      </c>
      <c r="F186" s="415"/>
      <c r="G186" s="415"/>
      <c r="H186" s="415"/>
      <c r="I186" s="415"/>
      <c r="J186" s="415"/>
      <c r="K186" s="415"/>
      <c r="L186" s="415"/>
      <c r="M186" s="415"/>
      <c r="N186" s="415"/>
      <c r="O186" s="417" t="s">
        <v>105</v>
      </c>
      <c r="P186" s="416" t="str">
        <f t="shared" si="2"/>
        <v>XXXXXX&gt;社内業務&gt;打合せ&gt;内部&gt;&gt;&gt;&gt;&gt;&gt;</v>
      </c>
    </row>
    <row r="187" spans="1:16">
      <c r="A187" s="414">
        <v>185</v>
      </c>
      <c r="B187" s="418" t="s">
        <v>209</v>
      </c>
      <c r="C187" s="418" t="s">
        <v>322</v>
      </c>
      <c r="D187" s="419" t="s">
        <v>9</v>
      </c>
      <c r="E187" s="415" t="s">
        <v>12</v>
      </c>
      <c r="F187" s="415"/>
      <c r="G187" s="415"/>
      <c r="H187" s="415"/>
      <c r="I187" s="415"/>
      <c r="J187" s="415"/>
      <c r="K187" s="415"/>
      <c r="L187" s="415"/>
      <c r="M187" s="415"/>
      <c r="N187" s="415"/>
      <c r="O187" s="417"/>
      <c r="P187" s="416" t="str">
        <f t="shared" si="2"/>
        <v>XXXXXX&gt;社内業務&gt;打合せ&gt;外部&gt;&gt;&gt;&gt;&gt;&gt;</v>
      </c>
    </row>
    <row r="188" spans="1:16">
      <c r="A188" s="414">
        <v>186</v>
      </c>
      <c r="B188" s="418" t="s">
        <v>209</v>
      </c>
      <c r="C188" s="418" t="s">
        <v>322</v>
      </c>
      <c r="D188" s="416" t="s">
        <v>32</v>
      </c>
      <c r="E188" s="415"/>
      <c r="F188" s="415"/>
      <c r="G188" s="415"/>
      <c r="H188" s="415"/>
      <c r="I188" s="415"/>
      <c r="J188" s="415"/>
      <c r="K188" s="415"/>
      <c r="L188" s="415"/>
      <c r="M188" s="415"/>
      <c r="N188" s="415"/>
      <c r="O188" s="417"/>
      <c r="P188" s="416" t="str">
        <f t="shared" si="2"/>
        <v>XXXXXX&gt;社内業務&gt;研修&gt;&gt;&gt;&gt;&gt;&gt;&gt;</v>
      </c>
    </row>
    <row r="189" spans="1:16">
      <c r="A189" s="414">
        <v>187</v>
      </c>
      <c r="B189" s="418" t="s">
        <v>209</v>
      </c>
      <c r="C189" s="418" t="s">
        <v>322</v>
      </c>
      <c r="D189" s="416" t="s">
        <v>207</v>
      </c>
      <c r="E189" s="415"/>
      <c r="F189" s="415"/>
      <c r="G189" s="415"/>
      <c r="H189" s="415"/>
      <c r="I189" s="415"/>
      <c r="J189" s="415"/>
      <c r="K189" s="415"/>
      <c r="L189" s="415"/>
      <c r="M189" s="415"/>
      <c r="N189" s="415"/>
      <c r="O189" s="417" t="s">
        <v>208</v>
      </c>
      <c r="P189" s="416" t="str">
        <f t="shared" si="2"/>
        <v>XXXXXX&gt;社内業務&gt;自己研鑽&gt;&gt;&gt;&gt;&gt;&gt;&gt;</v>
      </c>
    </row>
    <row r="190" spans="1:16">
      <c r="A190" s="414">
        <v>188</v>
      </c>
      <c r="B190" s="418" t="s">
        <v>209</v>
      </c>
      <c r="C190" s="419" t="s">
        <v>322</v>
      </c>
      <c r="D190" s="416" t="s">
        <v>23</v>
      </c>
      <c r="E190" s="415"/>
      <c r="F190" s="415"/>
      <c r="G190" s="415"/>
      <c r="H190" s="415"/>
      <c r="I190" s="415"/>
      <c r="J190" s="415"/>
      <c r="K190" s="415"/>
      <c r="L190" s="415"/>
      <c r="M190" s="415"/>
      <c r="N190" s="415"/>
      <c r="O190" s="417" t="s">
        <v>106</v>
      </c>
      <c r="P190" s="416" t="str">
        <f t="shared" si="2"/>
        <v>XXXXXX&gt;社内業務&gt;雑務&gt;&gt;&gt;&gt;&gt;&gt;&gt;</v>
      </c>
    </row>
    <row r="191" spans="1:16">
      <c r="A191" s="414">
        <v>189</v>
      </c>
      <c r="B191" s="418" t="s">
        <v>209</v>
      </c>
      <c r="C191" s="423" t="s">
        <v>107</v>
      </c>
      <c r="D191" s="415" t="s">
        <v>110</v>
      </c>
      <c r="E191" s="416"/>
      <c r="F191" s="415"/>
      <c r="G191" s="415"/>
      <c r="H191" s="415"/>
      <c r="I191" s="415"/>
      <c r="J191" s="415"/>
      <c r="K191" s="415"/>
      <c r="L191" s="415"/>
      <c r="M191" s="415"/>
      <c r="N191" s="415"/>
      <c r="O191" s="417" t="s">
        <v>111</v>
      </c>
      <c r="P191" s="416" t="str">
        <f t="shared" si="2"/>
        <v>XXXXXX&gt;休暇&gt;有休&gt;&gt;&gt;&gt;&gt;&gt;&gt;</v>
      </c>
    </row>
    <row r="192" spans="1:16">
      <c r="A192" s="414">
        <v>190</v>
      </c>
      <c r="B192" s="419" t="s">
        <v>209</v>
      </c>
      <c r="C192" s="419" t="s">
        <v>107</v>
      </c>
      <c r="D192" s="415" t="s">
        <v>109</v>
      </c>
      <c r="E192" s="416"/>
      <c r="F192" s="415"/>
      <c r="G192" s="415"/>
      <c r="H192" s="415"/>
      <c r="I192" s="415"/>
      <c r="J192" s="415"/>
      <c r="K192" s="415"/>
      <c r="L192" s="415"/>
      <c r="M192" s="415"/>
      <c r="N192" s="415"/>
      <c r="O192" s="417" t="s">
        <v>112</v>
      </c>
      <c r="P192" s="416" t="str">
        <f t="shared" si="2"/>
        <v>XXXXXX&gt;休暇&gt;振休&gt;&gt;&gt;&gt;&gt;&gt;&gt;</v>
      </c>
    </row>
  </sheetData>
  <autoFilter ref="A2:P192" xr:uid="{62496814-A76F-4585-B82E-5D8041734690}"/>
  <phoneticPr fontId="4"/>
  <pageMargins left="0" right="0" top="0" bottom="0" header="0" footer="0"/>
  <pageSetup paperSize="8" scale="84" fitToHeight="0" orientation="landscape" cellComments="asDisplayed" r:id="rId1"/>
  <headerFooter alignWithMargins="0">
    <oddFooter>&amp;C&amp;P/&amp;N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">
    <pageSetUpPr fitToPage="1"/>
  </sheetPr>
  <dimension ref="B2:C6"/>
  <sheetViews>
    <sheetView showGridLines="0" workbookViewId="0">
      <selection activeCell="B6" sqref="B6"/>
    </sheetView>
  </sheetViews>
  <sheetFormatPr defaultColWidth="3.125" defaultRowHeight="14.25"/>
  <cols>
    <col min="1" max="1" width="3.125" style="5"/>
    <col min="2" max="2" width="14.125" style="2" customWidth="1"/>
    <col min="3" max="3" width="14.125" style="5" customWidth="1"/>
    <col min="4" max="4" width="3.125" style="5" customWidth="1"/>
    <col min="5" max="16384" width="3.125" style="5"/>
  </cols>
  <sheetData>
    <row r="2" spans="2:3">
      <c r="B2" s="63" t="s">
        <v>117</v>
      </c>
      <c r="C2" s="45">
        <v>43525</v>
      </c>
    </row>
    <row r="3" spans="2:3">
      <c r="B3" s="63" t="s">
        <v>153</v>
      </c>
      <c r="C3" s="120">
        <f>VLOOKUP(C2,勤務日数!E2:F14,2)</f>
        <v>20</v>
      </c>
    </row>
    <row r="5" spans="2:3">
      <c r="B5" s="63" t="s">
        <v>154</v>
      </c>
      <c r="C5" s="64">
        <f>項目選択肢!A1</f>
        <v>12</v>
      </c>
    </row>
    <row r="6" spans="2:3" ht="48" customHeight="1">
      <c r="C6" s="5" t="s">
        <v>344</v>
      </c>
    </row>
  </sheetData>
  <phoneticPr fontId="4"/>
  <pageMargins left="0.7" right="0.7" top="0.75" bottom="0.75" header="0.3" footer="0.3"/>
  <pageSetup paperSize="9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0"/>
  <dimension ref="A1:G15"/>
  <sheetViews>
    <sheetView showGridLines="0" zoomScale="130" zoomScaleNormal="130" workbookViewId="0">
      <selection activeCell="A14" sqref="A14"/>
    </sheetView>
  </sheetViews>
  <sheetFormatPr defaultColWidth="8.75" defaultRowHeight="14.25"/>
  <cols>
    <col min="1" max="1" width="5.875" style="2" bestFit="1" customWidth="1"/>
    <col min="2" max="2" width="4.375" style="2" bestFit="1" customWidth="1"/>
    <col min="3" max="4" width="7.5" style="2" bestFit="1" customWidth="1"/>
    <col min="5" max="5" width="3.875" style="2" bestFit="1" customWidth="1"/>
    <col min="6" max="6" width="12" style="2" bestFit="1" customWidth="1"/>
    <col min="7" max="16384" width="8.75" style="5"/>
  </cols>
  <sheetData>
    <row r="1" spans="1:7">
      <c r="A1" s="63" t="s">
        <v>66</v>
      </c>
      <c r="B1" s="63" t="s">
        <v>67</v>
      </c>
      <c r="C1" s="63" t="s">
        <v>160</v>
      </c>
      <c r="D1" s="8" t="s">
        <v>101</v>
      </c>
      <c r="E1" s="135"/>
      <c r="F1" s="63" t="s">
        <v>318</v>
      </c>
    </row>
    <row r="2" spans="1:7">
      <c r="A2" s="64" t="s">
        <v>68</v>
      </c>
      <c r="B2" s="64" t="s">
        <v>14</v>
      </c>
      <c r="C2" s="64" t="s">
        <v>165</v>
      </c>
      <c r="D2" s="127" t="s">
        <v>164</v>
      </c>
      <c r="E2" s="120" t="s">
        <v>173</v>
      </c>
      <c r="F2" s="120" t="s">
        <v>364</v>
      </c>
    </row>
    <row r="3" spans="1:7">
      <c r="A3" s="64" t="s">
        <v>69</v>
      </c>
      <c r="B3" s="64" t="s">
        <v>70</v>
      </c>
      <c r="C3" s="64" t="s">
        <v>155</v>
      </c>
      <c r="D3" s="64" t="s">
        <v>82</v>
      </c>
      <c r="E3" s="120" t="s">
        <v>174</v>
      </c>
      <c r="F3" s="332" t="s">
        <v>292</v>
      </c>
    </row>
    <row r="4" spans="1:7">
      <c r="A4" s="64" t="s">
        <v>71</v>
      </c>
      <c r="B4" s="64" t="s">
        <v>72</v>
      </c>
      <c r="C4" s="64" t="s">
        <v>156</v>
      </c>
      <c r="D4" s="64" t="s">
        <v>83</v>
      </c>
      <c r="F4" s="332" t="s">
        <v>582</v>
      </c>
      <c r="G4" s="331"/>
    </row>
    <row r="5" spans="1:7">
      <c r="A5" s="64" t="s">
        <v>73</v>
      </c>
      <c r="B5" s="64" t="s">
        <v>75</v>
      </c>
      <c r="C5" s="64" t="s">
        <v>157</v>
      </c>
      <c r="F5" s="332" t="s">
        <v>602</v>
      </c>
    </row>
    <row r="6" spans="1:7">
      <c r="A6" s="64" t="s">
        <v>74</v>
      </c>
      <c r="C6" s="64" t="s">
        <v>158</v>
      </c>
      <c r="F6" s="120" t="s">
        <v>293</v>
      </c>
    </row>
    <row r="7" spans="1:7">
      <c r="A7" s="64" t="s">
        <v>76</v>
      </c>
      <c r="C7" s="64" t="s">
        <v>159</v>
      </c>
    </row>
    <row r="8" spans="1:7">
      <c r="A8" s="64" t="s">
        <v>77</v>
      </c>
    </row>
    <row r="9" spans="1:7">
      <c r="A9" s="64" t="s">
        <v>78</v>
      </c>
    </row>
    <row r="10" spans="1:7">
      <c r="A10" s="64" t="s">
        <v>79</v>
      </c>
    </row>
    <row r="11" spans="1:7">
      <c r="A11" s="120" t="s">
        <v>656</v>
      </c>
      <c r="F11" s="277"/>
    </row>
    <row r="12" spans="1:7" s="331" customFormat="1">
      <c r="A12" s="332" t="s">
        <v>877</v>
      </c>
      <c r="B12" s="277"/>
      <c r="C12" s="277"/>
      <c r="D12" s="277"/>
      <c r="E12" s="277"/>
      <c r="F12" s="2"/>
    </row>
    <row r="13" spans="1:7">
      <c r="A13" s="332" t="s">
        <v>1322</v>
      </c>
    </row>
    <row r="14" spans="1:7">
      <c r="A14" s="332" t="s">
        <v>665</v>
      </c>
    </row>
    <row r="15" spans="1:7">
      <c r="A15" s="64" t="s">
        <v>666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66</vt:i4>
      </vt:variant>
    </vt:vector>
  </HeadingPairs>
  <TitlesOfParts>
    <vt:vector size="91" baseType="lpstr">
      <vt:lpstr>改訂履歴</vt:lpstr>
      <vt:lpstr>この資料について</vt:lpstr>
      <vt:lpstr>倉川</vt:lpstr>
      <vt:lpstr>馬渕</vt:lpstr>
      <vt:lpstr>村山</vt:lpstr>
      <vt:lpstr>菊地</vt:lpstr>
      <vt:lpstr>藤田</vt:lpstr>
      <vt:lpstr>稲永</vt:lpstr>
      <vt:lpstr>源津</vt:lpstr>
      <vt:lpstr>山田</vt:lpstr>
      <vt:lpstr>濱岡</vt:lpstr>
      <vt:lpstr>隈元</vt:lpstr>
      <vt:lpstr>邱</vt:lpstr>
      <vt:lpstr>A</vt:lpstr>
      <vt:lpstr>B</vt:lpstr>
      <vt:lpstr>サマリ_メンバ</vt:lpstr>
      <vt:lpstr>サマリ_全体</vt:lpstr>
      <vt:lpstr>サマリ_タスク</vt:lpstr>
      <vt:lpstr>サマリ_MF詳細</vt:lpstr>
      <vt:lpstr>項目選択肢</vt:lpstr>
      <vt:lpstr>勤務日数</vt:lpstr>
      <vt:lpstr>MAP</vt:lpstr>
      <vt:lpstr>項目マスタ</vt:lpstr>
      <vt:lpstr>設定</vt:lpstr>
      <vt:lpstr>list</vt:lpstr>
      <vt:lpstr>AFL</vt:lpstr>
      <vt:lpstr>APF</vt:lpstr>
      <vt:lpstr>ASP標準版</vt:lpstr>
      <vt:lpstr>サマリ_タスク!Extract</vt:lpstr>
      <vt:lpstr>Flash脱却</vt:lpstr>
      <vt:lpstr>MFデザイン</vt:lpstr>
      <vt:lpstr>MFリノベーション</vt:lpstr>
      <vt:lpstr>PC版</vt:lpstr>
      <vt:lpstr>サマリ_メンバ!Print_Area</vt:lpstr>
      <vt:lpstr>SMII</vt:lpstr>
      <vt:lpstr>STAR_MF</vt:lpstr>
      <vt:lpstr>STARモバイル</vt:lpstr>
      <vt:lpstr>XXXXXX</vt:lpstr>
      <vt:lpstr>エンハンス</vt:lpstr>
      <vt:lpstr>スマホアプリ版</vt:lpstr>
      <vt:lpstr>テーマ対応</vt:lpstr>
      <vt:lpstr>デザイン</vt:lpstr>
      <vt:lpstr>デザイン制作</vt:lpstr>
      <vt:lpstr>プロジェクトＡ</vt:lpstr>
      <vt:lpstr>プロジェクトＢ</vt:lpstr>
      <vt:lpstr>フロント帳票</vt:lpstr>
      <vt:lpstr>ホワイトモック</vt:lpstr>
      <vt:lpstr>メンバ</vt:lpstr>
      <vt:lpstr>メンバ集計</vt:lpstr>
      <vt:lpstr>モックアップ</vt:lpstr>
      <vt:lpstr>モック開発</vt:lpstr>
      <vt:lpstr>リーダ業務</vt:lpstr>
      <vt:lpstr>内部改善</vt:lpstr>
      <vt:lpstr>分類1</vt:lpstr>
      <vt:lpstr>打合せ</vt:lpstr>
      <vt:lpstr>生保Web</vt:lpstr>
      <vt:lpstr>休暇</vt:lpstr>
      <vt:lpstr>役割</vt:lpstr>
      <vt:lpstr>役割集計</vt:lpstr>
      <vt:lpstr>投資情報</vt:lpstr>
      <vt:lpstr>社内業務</vt:lpstr>
      <vt:lpstr>提案活動</vt:lpstr>
      <vt:lpstr>集計W1MD</vt:lpstr>
      <vt:lpstr>集計W1MM</vt:lpstr>
      <vt:lpstr>集計W1MW</vt:lpstr>
      <vt:lpstr>集計W2MD</vt:lpstr>
      <vt:lpstr>集計W2MM</vt:lpstr>
      <vt:lpstr>集計W2MW</vt:lpstr>
      <vt:lpstr>集計W3MD</vt:lpstr>
      <vt:lpstr>集計W3MM</vt:lpstr>
      <vt:lpstr>集計W3MW</vt:lpstr>
      <vt:lpstr>集計W4MD</vt:lpstr>
      <vt:lpstr>集計W4MM</vt:lpstr>
      <vt:lpstr>集計W4MW</vt:lpstr>
      <vt:lpstr>集計W5MD</vt:lpstr>
      <vt:lpstr>集計W5MM</vt:lpstr>
      <vt:lpstr>集計W5MW</vt:lpstr>
      <vt:lpstr>集計当月MD</vt:lpstr>
      <vt:lpstr>集計当月MM</vt:lpstr>
      <vt:lpstr>集計単位MD</vt:lpstr>
      <vt:lpstr>集計単位W1</vt:lpstr>
      <vt:lpstr>集計単位W2</vt:lpstr>
      <vt:lpstr>集計単位W3</vt:lpstr>
      <vt:lpstr>集計単位W4</vt:lpstr>
      <vt:lpstr>集計単位W5</vt:lpstr>
      <vt:lpstr>集計単位当月</vt:lpstr>
      <vt:lpstr>集計基準</vt:lpstr>
      <vt:lpstr>新規ON</vt:lpstr>
      <vt:lpstr>補助1</vt:lpstr>
      <vt:lpstr>障害_自責</vt:lpstr>
      <vt:lpstr>環境・ライブラリ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k-kurakawa</dc:creator>
  <cp:lastModifiedBy>Hugh Chiou</cp:lastModifiedBy>
  <dcterms:created xsi:type="dcterms:W3CDTF">2018-04-14T12:03:27Z</dcterms:created>
  <dcterms:modified xsi:type="dcterms:W3CDTF">2019-03-19T02:07:48Z</dcterms:modified>
</cp:coreProperties>
</file>