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m\OneDrive\UQ\PHYS4070\Assignments\Assignment1\Docs\"/>
    </mc:Choice>
  </mc:AlternateContent>
  <xr:revisionPtr revIDLastSave="0" documentId="13_ncr:1_{2D0CD311-97BD-46A3-A0F7-1BB4AB4BC05F}" xr6:coauthVersionLast="47" xr6:coauthVersionMax="47" xr10:uidLastSave="{00000000-0000-0000-0000-000000000000}"/>
  <bookViews>
    <workbookView xWindow="-105" yWindow="0" windowWidth="14610" windowHeight="15705" activeTab="4" xr2:uid="{B201E39B-ED22-462E-BB3A-90A37975CEA0}"/>
  </bookViews>
  <sheets>
    <sheet name="Experimental" sheetId="1" r:id="rId1"/>
    <sheet name="Q1" sheetId="2" r:id="rId2"/>
    <sheet name="Q1Short" sheetId="6" r:id="rId3"/>
    <sheet name="Q2" sheetId="5" r:id="rId4"/>
    <sheet name="Q3" sheetId="4" r:id="rId5"/>
    <sheet name="Q4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3" l="1"/>
  <c r="G33" i="3"/>
  <c r="G32" i="3"/>
  <c r="G31" i="3"/>
  <c r="G30" i="3"/>
  <c r="G29" i="3"/>
  <c r="G28" i="3"/>
  <c r="G27" i="3"/>
  <c r="G26" i="3"/>
  <c r="G28" i="4"/>
  <c r="G27" i="4"/>
  <c r="G26" i="4"/>
  <c r="G25" i="4"/>
  <c r="G24" i="4"/>
  <c r="G23" i="4"/>
  <c r="G22" i="4"/>
  <c r="G21" i="4"/>
  <c r="G20" i="4"/>
  <c r="J7" i="5"/>
  <c r="J8" i="5" s="1"/>
  <c r="I6" i="5"/>
  <c r="I7" i="5" s="1"/>
  <c r="I8" i="5" s="1"/>
  <c r="H6" i="5"/>
  <c r="H7" i="5" s="1"/>
  <c r="H8" i="5" s="1"/>
  <c r="D28" i="4"/>
  <c r="E28" i="4" s="1"/>
  <c r="E27" i="4"/>
  <c r="D27" i="4"/>
  <c r="D26" i="4"/>
  <c r="E26" i="4" s="1"/>
  <c r="E25" i="4"/>
  <c r="D25" i="4"/>
  <c r="D24" i="4"/>
  <c r="E24" i="4" s="1"/>
  <c r="E23" i="4"/>
  <c r="D23" i="4"/>
  <c r="D22" i="4"/>
  <c r="E22" i="4" s="1"/>
  <c r="E21" i="4"/>
  <c r="D21" i="4"/>
  <c r="D20" i="4"/>
  <c r="E20" i="4" s="1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3" i="2"/>
  <c r="D23" i="2"/>
  <c r="D22" i="2"/>
  <c r="D21" i="2"/>
  <c r="D20" i="2"/>
  <c r="D19" i="2"/>
  <c r="D18" i="2"/>
  <c r="D17" i="2"/>
  <c r="D16" i="2"/>
  <c r="D15" i="2"/>
  <c r="B23" i="2"/>
  <c r="B22" i="2"/>
  <c r="B21" i="2"/>
  <c r="B20" i="2"/>
  <c r="B19" i="2"/>
  <c r="B18" i="2"/>
  <c r="B17" i="2"/>
  <c r="B16" i="2"/>
  <c r="B15" i="2"/>
  <c r="B14" i="2"/>
  <c r="A17" i="3"/>
  <c r="A18" i="3" s="1"/>
  <c r="A19" i="3" s="1"/>
  <c r="A20" i="3" s="1"/>
  <c r="A21" i="3" s="1"/>
  <c r="A22" i="3" s="1"/>
  <c r="A23" i="3" s="1"/>
  <c r="A16" i="3"/>
  <c r="B11" i="2"/>
  <c r="B10" i="2"/>
  <c r="B9" i="2"/>
  <c r="B8" i="2"/>
  <c r="B7" i="2"/>
  <c r="B6" i="2"/>
  <c r="B5" i="2"/>
  <c r="B4" i="2"/>
  <c r="B3" i="2"/>
  <c r="B2" i="2"/>
  <c r="B7" i="1"/>
  <c r="B5" i="1"/>
  <c r="B6" i="1" s="1"/>
</calcChain>
</file>

<file path=xl/sharedStrings.xml><?xml version="1.0" encoding="utf-8"?>
<sst xmlns="http://schemas.openxmlformats.org/spreadsheetml/2006/main" count="48" uniqueCount="30">
  <si>
    <t>T</t>
  </si>
  <si>
    <t>gamma</t>
  </si>
  <si>
    <t>s</t>
  </si>
  <si>
    <t>1/s</t>
  </si>
  <si>
    <t>e2s</t>
  </si>
  <si>
    <t>dE_2s/p</t>
  </si>
  <si>
    <t>au</t>
  </si>
  <si>
    <t>R_ab</t>
  </si>
  <si>
    <t>n</t>
  </si>
  <si>
    <t>Z^2/2n^2</t>
  </si>
  <si>
    <t>S Orbitals</t>
  </si>
  <si>
    <t>P Orbitals</t>
  </si>
  <si>
    <t>ittno</t>
  </si>
  <si>
    <t>echange</t>
  </si>
  <si>
    <t xml:space="preserve">e_1s  </t>
  </si>
  <si>
    <t>e_2s</t>
  </si>
  <si>
    <t>Model S</t>
  </si>
  <si>
    <t>Model P</t>
  </si>
  <si>
    <t>R</t>
  </si>
  <si>
    <t>om_1</t>
  </si>
  <si>
    <t>om_2</t>
  </si>
  <si>
    <t>ns</t>
  </si>
  <si>
    <t>gam</t>
  </si>
  <si>
    <t>1/ns</t>
  </si>
  <si>
    <t>omega</t>
  </si>
  <si>
    <t>Gr</t>
  </si>
  <si>
    <t>Pert</t>
  </si>
  <si>
    <t>Exp</t>
  </si>
  <si>
    <t>l</t>
  </si>
  <si>
    <t>e2p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</si>
</sst>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"/>
    <numFmt numFmtId="166" formatCode="0.000"/>
    <numFmt numFmtId="167" formatCode="0.0%"/>
    <numFmt numFmtId="170" formatCode="0.0000"/>
    <numFmt numFmtId="173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quotePrefix="1" applyFon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67" fontId="0" fillId="0" borderId="0" xfId="1" applyNumberFormat="1" applyFont="1"/>
    <xf numFmtId="170" fontId="0" fillId="0" borderId="0" xfId="1" applyNumberFormat="1" applyFont="1"/>
    <xf numFmtId="0" fontId="0" fillId="0" borderId="0" xfId="0" applyFont="1"/>
    <xf numFmtId="166" fontId="0" fillId="0" borderId="0" xfId="0" quotePrefix="1" applyNumberFormat="1" applyFont="1"/>
    <xf numFmtId="0" fontId="0" fillId="0" borderId="0" xfId="0" quotePrefix="1"/>
    <xf numFmtId="173" fontId="0" fillId="0" borderId="0" xfId="0" applyNumberFormat="1"/>
    <xf numFmtId="166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Z^2/2n^2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'Q1'!$B$2:$B$11</c:f>
              <c:numCache>
                <c:formatCode>0.000</c:formatCode>
                <c:ptCount val="10"/>
                <c:pt idx="0">
                  <c:v>-4.5</c:v>
                </c:pt>
                <c:pt idx="1">
                  <c:v>-1.125</c:v>
                </c:pt>
                <c:pt idx="2">
                  <c:v>-0.5</c:v>
                </c:pt>
                <c:pt idx="3">
                  <c:v>-0.28125</c:v>
                </c:pt>
                <c:pt idx="4">
                  <c:v>-0.18</c:v>
                </c:pt>
                <c:pt idx="5">
                  <c:v>-0.125</c:v>
                </c:pt>
                <c:pt idx="6">
                  <c:v>-9.1836734693877556E-2</c:v>
                </c:pt>
                <c:pt idx="7">
                  <c:v>-7.03125E-2</c:v>
                </c:pt>
                <c:pt idx="8">
                  <c:v>-5.5555555555555552E-2</c:v>
                </c:pt>
                <c:pt idx="9">
                  <c:v>-4.4999999999999998E-2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1-4D9C-830C-7CD91230DCF3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S Orbitals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'Q1'!$C$2:$C$11</c:f>
              <c:numCache>
                <c:formatCode>0.000</c:formatCode>
                <c:ptCount val="10"/>
                <c:pt idx="0">
                  <c:v>-4.3978000000000002</c:v>
                </c:pt>
                <c:pt idx="1">
                  <c:v>-1.1344399999999999</c:v>
                </c:pt>
                <c:pt idx="2">
                  <c:v>-0.50460400000000005</c:v>
                </c:pt>
                <c:pt idx="3">
                  <c:v>-0.28343000000000002</c:v>
                </c:pt>
                <c:pt idx="4">
                  <c:v>-0.18116099999999999</c:v>
                </c:pt>
                <c:pt idx="5">
                  <c:v>-0.12568199999999999</c:v>
                </c:pt>
                <c:pt idx="6">
                  <c:v>-9.2269199999999996E-2</c:v>
                </c:pt>
                <c:pt idx="7">
                  <c:v>-7.0603100000000002E-2</c:v>
                </c:pt>
                <c:pt idx="8">
                  <c:v>-5.5759900000000001E-2</c:v>
                </c:pt>
                <c:pt idx="9">
                  <c:v>-4.5149099999999998E-2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1-4D9C-830C-7CD91230DCF3}"/>
            </c:ext>
          </c:extLst>
        </c:ser>
        <c:ser>
          <c:idx val="2"/>
          <c:order val="2"/>
          <c:tx>
            <c:strRef>
              <c:f>'Q1'!$D$1</c:f>
              <c:strCache>
                <c:ptCount val="1"/>
                <c:pt idx="0">
                  <c:v>P Orbitals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'Q1'!$D$3:$D$11</c:f>
              <c:numCache>
                <c:formatCode>General</c:formatCode>
                <c:ptCount val="9"/>
                <c:pt idx="0">
                  <c:v>-1.1220300000000001</c:v>
                </c:pt>
                <c:pt idx="1">
                  <c:v>-0.49951099999999998</c:v>
                </c:pt>
                <c:pt idx="2">
                  <c:v>-0.28112199999999998</c:v>
                </c:pt>
                <c:pt idx="3">
                  <c:v>-0.17995</c:v>
                </c:pt>
                <c:pt idx="4">
                  <c:v>-0.124974</c:v>
                </c:pt>
                <c:pt idx="5">
                  <c:v>-9.1821200000000006E-2</c:v>
                </c:pt>
                <c:pt idx="6">
                  <c:v>-7.0302100000000006E-2</c:v>
                </c:pt>
                <c:pt idx="7">
                  <c:v>-5.5548199999999999E-2</c:v>
                </c:pt>
                <c:pt idx="8">
                  <c:v>-4.4994600000000003E-2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1-4D9C-830C-7CD9123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964320"/>
        <c:axId val="1351064272"/>
      </c:scatterChart>
      <c:valAx>
        <c:axId val="19509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64272"/>
        <c:crosses val="autoZero"/>
        <c:crossBetween val="midCat"/>
      </c:valAx>
      <c:valAx>
        <c:axId val="13510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e_1s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'Q4'!$B$2:$B$23</c:f>
              <c:numCache>
                <c:formatCode>0.000</c:formatCode>
                <c:ptCount val="22"/>
                <c:pt idx="0">
                  <c:v>-1.8490599999999999</c:v>
                </c:pt>
                <c:pt idx="1">
                  <c:v>-1.25257</c:v>
                </c:pt>
                <c:pt idx="2">
                  <c:v>-1.44319</c:v>
                </c:pt>
                <c:pt idx="3">
                  <c:v>-1.3616600000000001</c:v>
                </c:pt>
                <c:pt idx="4">
                  <c:v>-1.3930100000000001</c:v>
                </c:pt>
                <c:pt idx="5">
                  <c:v>-1.38042</c:v>
                </c:pt>
                <c:pt idx="6">
                  <c:v>-1.3853899999999999</c:v>
                </c:pt>
                <c:pt idx="7">
                  <c:v>-1.3834200000000001</c:v>
                </c:pt>
                <c:pt idx="8">
                  <c:v>-1.3842000000000001</c:v>
                </c:pt>
                <c:pt idx="9">
                  <c:v>-1.3838900000000001</c:v>
                </c:pt>
                <c:pt idx="10">
                  <c:v>-1.38401</c:v>
                </c:pt>
                <c:pt idx="11">
                  <c:v>-1.3839600000000001</c:v>
                </c:pt>
                <c:pt idx="12">
                  <c:v>-1.38398</c:v>
                </c:pt>
                <c:pt idx="13">
                  <c:v>-1.38398</c:v>
                </c:pt>
                <c:pt idx="14">
                  <c:v>-2.8127300000000002</c:v>
                </c:pt>
                <c:pt idx="15">
                  <c:v>-2.7368600000000001</c:v>
                </c:pt>
                <c:pt idx="16">
                  <c:v>-2.7281599999999999</c:v>
                </c:pt>
                <c:pt idx="17">
                  <c:v>-2.7269999999999999</c:v>
                </c:pt>
                <c:pt idx="18">
                  <c:v>-2.7268400000000002</c:v>
                </c:pt>
                <c:pt idx="19">
                  <c:v>-2.72682</c:v>
                </c:pt>
                <c:pt idx="20">
                  <c:v>-2.72682</c:v>
                </c:pt>
                <c:pt idx="21">
                  <c:v>-2.72682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0-4B0A-9870-E1EFCE00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97936"/>
        <c:axId val="1699308160"/>
      </c:scatterChart>
      <c:valAx>
        <c:axId val="12514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08160"/>
        <c:crosses val="autoZero"/>
        <c:crossBetween val="midCat"/>
      </c:valAx>
      <c:valAx>
        <c:axId val="169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e_2s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'Q4'!$C$2:$C$23</c:f>
              <c:numCache>
                <c:formatCode>0.000</c:formatCode>
                <c:ptCount val="22"/>
                <c:pt idx="0">
                  <c:v>-0.198411</c:v>
                </c:pt>
                <c:pt idx="1">
                  <c:v>-0.178288</c:v>
                </c:pt>
                <c:pt idx="2">
                  <c:v>-0.18506</c:v>
                </c:pt>
                <c:pt idx="3">
                  <c:v>-0.182251</c:v>
                </c:pt>
                <c:pt idx="4">
                  <c:v>-0.18334300000000001</c:v>
                </c:pt>
                <c:pt idx="5">
                  <c:v>-0.18290600000000001</c:v>
                </c:pt>
                <c:pt idx="6">
                  <c:v>-0.18307899999999999</c:v>
                </c:pt>
                <c:pt idx="7">
                  <c:v>-0.18301000000000001</c:v>
                </c:pt>
                <c:pt idx="8">
                  <c:v>-0.18303800000000001</c:v>
                </c:pt>
                <c:pt idx="9">
                  <c:v>-0.183027</c:v>
                </c:pt>
                <c:pt idx="10">
                  <c:v>-0.183031</c:v>
                </c:pt>
                <c:pt idx="11">
                  <c:v>-0.183029</c:v>
                </c:pt>
                <c:pt idx="12">
                  <c:v>-0.18303</c:v>
                </c:pt>
                <c:pt idx="13">
                  <c:v>-0.18303</c:v>
                </c:pt>
                <c:pt idx="14">
                  <c:v>-0.200098</c:v>
                </c:pt>
                <c:pt idx="15">
                  <c:v>-0.19653799999999999</c:v>
                </c:pt>
                <c:pt idx="16">
                  <c:v>-0.19634599999999999</c:v>
                </c:pt>
                <c:pt idx="17">
                  <c:v>-0.196324</c:v>
                </c:pt>
                <c:pt idx="18">
                  <c:v>-0.196321</c:v>
                </c:pt>
                <c:pt idx="19">
                  <c:v>-0.19631999999999999</c:v>
                </c:pt>
                <c:pt idx="20">
                  <c:v>-0.19631999999999999</c:v>
                </c:pt>
                <c:pt idx="21">
                  <c:v>-0.19631999999999999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B-4D67-8333-2E0E44B5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43232"/>
        <c:axId val="1253534720"/>
      </c:scatterChart>
      <c:valAx>
        <c:axId val="12502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34720"/>
        <c:crosses val="autoZero"/>
        <c:crossBetween val="midCat"/>
      </c:valAx>
      <c:valAx>
        <c:axId val="1253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2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52387</xdr:rowOff>
    </xdr:from>
    <xdr:to>
      <xdr:col>14</xdr:col>
      <xdr:colOff>400050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58DAA-96ED-4A11-E75F-15D4D50D1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152400</xdr:rowOff>
    </xdr:from>
    <xdr:to>
      <xdr:col>12</xdr:col>
      <xdr:colOff>561975</xdr:colOff>
      <xdr:row>17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EBAD4-E6E7-1AAC-5E62-D2EECFDB0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3</xdr:row>
      <xdr:rowOff>76200</xdr:rowOff>
    </xdr:from>
    <xdr:to>
      <xdr:col>20</xdr:col>
      <xdr:colOff>295275</xdr:colOff>
      <xdr:row>17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760083-336D-08CA-52BD-BCDCAFB63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D603-A869-45A3-A95B-4D44A524FDE8}">
  <dimension ref="A1:C7"/>
  <sheetViews>
    <sheetView workbookViewId="0">
      <selection activeCell="B1" sqref="B1:B2"/>
    </sheetView>
  </sheetViews>
  <sheetFormatPr defaultRowHeight="15" x14ac:dyDescent="0.25"/>
  <cols>
    <col min="1" max="1" width="9.140625" style="2"/>
    <col min="2" max="2" width="12" bestFit="1" customWidth="1"/>
    <col min="3" max="3" width="9.140625" style="3"/>
  </cols>
  <sheetData>
    <row r="1" spans="1:3" x14ac:dyDescent="0.25">
      <c r="A1" s="2" t="s">
        <v>4</v>
      </c>
      <c r="B1">
        <v>-0.19814000000000001</v>
      </c>
      <c r="C1" s="3" t="s">
        <v>6</v>
      </c>
    </row>
    <row r="2" spans="1:3" x14ac:dyDescent="0.25">
      <c r="A2" s="2" t="s">
        <v>29</v>
      </c>
      <c r="B2">
        <v>-0.13023000000000001</v>
      </c>
      <c r="C2" s="3" t="s">
        <v>6</v>
      </c>
    </row>
    <row r="3" spans="1:3" x14ac:dyDescent="0.25">
      <c r="A3" s="2" t="s">
        <v>5</v>
      </c>
      <c r="B3">
        <v>6.7909999999999998E-2</v>
      </c>
      <c r="C3" s="3" t="s">
        <v>6</v>
      </c>
    </row>
    <row r="5" spans="1:3" x14ac:dyDescent="0.25">
      <c r="A5" s="2" t="s">
        <v>0</v>
      </c>
      <c r="B5">
        <f>27.02*10^-9</f>
        <v>2.702E-8</v>
      </c>
      <c r="C5" s="3" t="s">
        <v>2</v>
      </c>
    </row>
    <row r="6" spans="1:3" x14ac:dyDescent="0.25">
      <c r="A6" s="2" t="s">
        <v>1</v>
      </c>
      <c r="B6">
        <f>1/B5</f>
        <v>37009622.501850478</v>
      </c>
      <c r="C6" s="4" t="s">
        <v>3</v>
      </c>
    </row>
    <row r="7" spans="1:3" x14ac:dyDescent="0.25">
      <c r="A7" s="2" t="s">
        <v>7</v>
      </c>
      <c r="B7" s="1">
        <f>SQRT(3/2*B6/B3^3/(1.071*10^10))</f>
        <v>4.0682499340304625</v>
      </c>
      <c r="C7" s="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1F92-2D13-4981-B05B-1B82FA330CF4}">
  <dimension ref="A1:F24"/>
  <sheetViews>
    <sheetView workbookViewId="0">
      <selection activeCell="C13" sqref="C13"/>
    </sheetView>
  </sheetViews>
  <sheetFormatPr defaultRowHeight="15" x14ac:dyDescent="0.25"/>
  <sheetData>
    <row r="1" spans="1:6" x14ac:dyDescent="0.25">
      <c r="A1" s="2" t="s">
        <v>8</v>
      </c>
      <c r="B1" s="5" t="s">
        <v>9</v>
      </c>
      <c r="C1" s="5" t="s">
        <v>10</v>
      </c>
      <c r="D1" s="5" t="s">
        <v>11</v>
      </c>
    </row>
    <row r="2" spans="1:6" x14ac:dyDescent="0.25">
      <c r="A2">
        <v>1</v>
      </c>
      <c r="B2" s="11">
        <f t="shared" ref="B2:B11" si="0">-9/2/A2^2</f>
        <v>-4.5</v>
      </c>
      <c r="C2" s="11">
        <v>-4.3978000000000002</v>
      </c>
      <c r="E2" s="13"/>
      <c r="F2" s="13"/>
    </row>
    <row r="3" spans="1:6" x14ac:dyDescent="0.25">
      <c r="A3">
        <v>2</v>
      </c>
      <c r="B3" s="11">
        <f t="shared" si="0"/>
        <v>-1.125</v>
      </c>
      <c r="C3" s="11">
        <v>-1.1344399999999999</v>
      </c>
      <c r="D3">
        <v>-1.1220300000000001</v>
      </c>
      <c r="E3" s="14">
        <f>ABS(C3-D3)</f>
        <v>1.240999999999981E-2</v>
      </c>
      <c r="F3" s="13"/>
    </row>
    <row r="4" spans="1:6" x14ac:dyDescent="0.25">
      <c r="A4">
        <v>3</v>
      </c>
      <c r="B4" s="11">
        <f t="shared" si="0"/>
        <v>-0.5</v>
      </c>
      <c r="C4" s="11">
        <v>-0.50460400000000005</v>
      </c>
      <c r="D4">
        <v>-0.49951099999999998</v>
      </c>
      <c r="E4" s="13"/>
      <c r="F4" s="13"/>
    </row>
    <row r="5" spans="1:6" x14ac:dyDescent="0.25">
      <c r="A5">
        <v>4</v>
      </c>
      <c r="B5" s="11">
        <f t="shared" si="0"/>
        <v>-0.28125</v>
      </c>
      <c r="C5" s="11">
        <v>-0.28343000000000002</v>
      </c>
      <c r="D5">
        <v>-0.28112199999999998</v>
      </c>
      <c r="E5" s="13"/>
      <c r="F5" s="13"/>
    </row>
    <row r="6" spans="1:6" x14ac:dyDescent="0.25">
      <c r="A6">
        <v>5</v>
      </c>
      <c r="B6" s="11">
        <f t="shared" si="0"/>
        <v>-0.18</v>
      </c>
      <c r="C6" s="11">
        <v>-0.18116099999999999</v>
      </c>
      <c r="D6">
        <v>-0.17995</v>
      </c>
      <c r="E6" s="13"/>
      <c r="F6" s="13"/>
    </row>
    <row r="7" spans="1:6" x14ac:dyDescent="0.25">
      <c r="A7">
        <v>6</v>
      </c>
      <c r="B7" s="11">
        <f t="shared" si="0"/>
        <v>-0.125</v>
      </c>
      <c r="C7" s="11">
        <v>-0.12568199999999999</v>
      </c>
      <c r="D7">
        <v>-0.124974</v>
      </c>
      <c r="E7" s="13"/>
      <c r="F7" s="13"/>
    </row>
    <row r="8" spans="1:6" x14ac:dyDescent="0.25">
      <c r="A8">
        <v>7</v>
      </c>
      <c r="B8" s="11">
        <f t="shared" si="0"/>
        <v>-9.1836734693877556E-2</v>
      </c>
      <c r="C8" s="11">
        <v>-9.2269199999999996E-2</v>
      </c>
      <c r="D8">
        <v>-9.1821200000000006E-2</v>
      </c>
      <c r="E8" s="13"/>
      <c r="F8" s="13"/>
    </row>
    <row r="9" spans="1:6" x14ac:dyDescent="0.25">
      <c r="A9">
        <v>8</v>
      </c>
      <c r="B9" s="11">
        <f t="shared" si="0"/>
        <v>-7.03125E-2</v>
      </c>
      <c r="C9" s="11">
        <v>-7.0603100000000002E-2</v>
      </c>
      <c r="D9">
        <v>-7.0302100000000006E-2</v>
      </c>
      <c r="E9" s="13"/>
      <c r="F9" s="13"/>
    </row>
    <row r="10" spans="1:6" x14ac:dyDescent="0.25">
      <c r="A10">
        <v>9</v>
      </c>
      <c r="B10" s="11">
        <f t="shared" si="0"/>
        <v>-5.5555555555555552E-2</v>
      </c>
      <c r="C10" s="11">
        <v>-5.5759900000000001E-2</v>
      </c>
      <c r="D10">
        <v>-5.5548199999999999E-2</v>
      </c>
      <c r="E10" s="13"/>
      <c r="F10" s="13"/>
    </row>
    <row r="11" spans="1:6" x14ac:dyDescent="0.25">
      <c r="A11">
        <v>10</v>
      </c>
      <c r="B11" s="11">
        <f t="shared" si="0"/>
        <v>-4.4999999999999998E-2</v>
      </c>
      <c r="C11" s="11">
        <v>-4.5149099999999998E-2</v>
      </c>
      <c r="D11">
        <v>-4.4994600000000003E-2</v>
      </c>
      <c r="E11" s="13"/>
      <c r="F11" s="13"/>
    </row>
    <row r="13" spans="1:6" x14ac:dyDescent="0.25">
      <c r="A13" s="2" t="s">
        <v>8</v>
      </c>
      <c r="B13" s="2" t="s">
        <v>16</v>
      </c>
      <c r="C13" s="5" t="s">
        <v>10</v>
      </c>
      <c r="D13" s="2" t="s">
        <v>17</v>
      </c>
      <c r="E13" s="5" t="s">
        <v>11</v>
      </c>
    </row>
    <row r="14" spans="1:6" x14ac:dyDescent="0.25">
      <c r="A14">
        <v>1</v>
      </c>
      <c r="B14" s="9">
        <f>1/6*3*(A14^2)</f>
        <v>0.5</v>
      </c>
      <c r="C14" s="9">
        <v>0.54972799999999999</v>
      </c>
      <c r="D14" s="9"/>
    </row>
    <row r="15" spans="1:6" x14ac:dyDescent="0.25">
      <c r="A15">
        <v>2</v>
      </c>
      <c r="B15" s="9">
        <f t="shared" ref="B15:B23" si="1">1/6*3*(A15^2)</f>
        <v>2</v>
      </c>
      <c r="C15" s="9">
        <v>1.9739800000000001</v>
      </c>
      <c r="D15" s="9">
        <f t="shared" ref="D15:D23" si="2">1/6*3*(A15^2-1*(1+1))</f>
        <v>1</v>
      </c>
      <c r="E15" s="9">
        <v>1.67441</v>
      </c>
    </row>
    <row r="16" spans="1:6" x14ac:dyDescent="0.25">
      <c r="A16">
        <v>3</v>
      </c>
      <c r="B16" s="9">
        <f t="shared" si="1"/>
        <v>4.5</v>
      </c>
      <c r="C16" s="9">
        <v>4.4482799999999996</v>
      </c>
      <c r="D16" s="9">
        <f t="shared" si="2"/>
        <v>3.5</v>
      </c>
      <c r="E16" s="9">
        <v>4.1689999999999996</v>
      </c>
    </row>
    <row r="17" spans="1:5" x14ac:dyDescent="0.25">
      <c r="A17">
        <v>4</v>
      </c>
      <c r="B17" s="9">
        <f t="shared" si="1"/>
        <v>8</v>
      </c>
      <c r="C17" s="9">
        <v>7.9313200000000004</v>
      </c>
      <c r="D17" s="9">
        <f t="shared" si="2"/>
        <v>7</v>
      </c>
      <c r="E17" s="9">
        <v>7.6682399999999999</v>
      </c>
    </row>
    <row r="18" spans="1:5" x14ac:dyDescent="0.25">
      <c r="A18">
        <v>5</v>
      </c>
      <c r="B18" s="9">
        <f t="shared" si="1"/>
        <v>12.5</v>
      </c>
      <c r="C18" s="9">
        <v>12.4154</v>
      </c>
      <c r="D18" s="9">
        <f t="shared" si="2"/>
        <v>11.5</v>
      </c>
      <c r="E18" s="9">
        <v>12.168799999999999</v>
      </c>
    </row>
    <row r="19" spans="1:5" x14ac:dyDescent="0.25">
      <c r="A19">
        <v>6</v>
      </c>
      <c r="B19" s="9">
        <f t="shared" si="1"/>
        <v>18</v>
      </c>
      <c r="C19" s="9">
        <v>17.8995</v>
      </c>
      <c r="D19" s="9">
        <f t="shared" si="2"/>
        <v>17</v>
      </c>
      <c r="E19" s="9">
        <v>17.669799999999999</v>
      </c>
    </row>
    <row r="20" spans="1:5" x14ac:dyDescent="0.25">
      <c r="A20">
        <v>7</v>
      </c>
      <c r="B20" s="9">
        <f t="shared" si="1"/>
        <v>24.5</v>
      </c>
      <c r="C20" s="9">
        <v>24.383400000000002</v>
      </c>
      <c r="D20" s="9">
        <f t="shared" si="2"/>
        <v>23.5</v>
      </c>
      <c r="E20" s="9">
        <v>24.1707</v>
      </c>
    </row>
    <row r="21" spans="1:5" x14ac:dyDescent="0.25">
      <c r="A21">
        <v>8</v>
      </c>
      <c r="B21" s="9">
        <f t="shared" si="1"/>
        <v>32</v>
      </c>
      <c r="C21" s="9">
        <v>31.867100000000001</v>
      </c>
      <c r="D21" s="9">
        <f t="shared" si="2"/>
        <v>31</v>
      </c>
      <c r="E21" s="9">
        <v>31.671500000000002</v>
      </c>
    </row>
    <row r="22" spans="1:5" x14ac:dyDescent="0.25">
      <c r="A22">
        <v>9</v>
      </c>
      <c r="B22" s="9">
        <f t="shared" si="1"/>
        <v>40.5</v>
      </c>
      <c r="C22" s="9">
        <v>40.3508</v>
      </c>
      <c r="D22" s="9">
        <f t="shared" si="2"/>
        <v>39.5</v>
      </c>
      <c r="E22" s="9">
        <v>40.172400000000003</v>
      </c>
    </row>
    <row r="23" spans="1:5" x14ac:dyDescent="0.25">
      <c r="A23">
        <v>10</v>
      </c>
      <c r="B23" s="9">
        <f t="shared" si="1"/>
        <v>50</v>
      </c>
      <c r="C23" s="9">
        <v>49.834400000000002</v>
      </c>
      <c r="D23" s="9">
        <f t="shared" si="2"/>
        <v>49</v>
      </c>
      <c r="E23" s="9">
        <v>49.673200000000001</v>
      </c>
    </row>
    <row r="24" spans="1:5" x14ac:dyDescent="0.25">
      <c r="E24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3BAA-2BC0-4B2B-A19E-EFEA425CC2CB}">
  <dimension ref="A1:F24"/>
  <sheetViews>
    <sheetView workbookViewId="0">
      <selection activeCell="K21" sqref="K21"/>
    </sheetView>
  </sheetViews>
  <sheetFormatPr defaultRowHeight="15" x14ac:dyDescent="0.25"/>
  <sheetData>
    <row r="1" spans="1:6" x14ac:dyDescent="0.25">
      <c r="D1" s="5"/>
    </row>
    <row r="2" spans="1:6" x14ac:dyDescent="0.25">
      <c r="A2" s="15">
        <v>1</v>
      </c>
      <c r="B2" s="16">
        <v>-4.5302899999999999</v>
      </c>
      <c r="C2" s="11"/>
      <c r="E2" s="13"/>
      <c r="F2" s="13"/>
    </row>
    <row r="3" spans="1:6" x14ac:dyDescent="0.25">
      <c r="A3">
        <v>2</v>
      </c>
      <c r="B3" s="11">
        <v>-1.1287799999999999</v>
      </c>
      <c r="C3" s="16">
        <v>-1.125</v>
      </c>
      <c r="E3" s="14"/>
      <c r="F3" s="13"/>
    </row>
    <row r="4" spans="1:6" x14ac:dyDescent="0.25">
      <c r="A4">
        <v>3</v>
      </c>
      <c r="B4" s="11">
        <v>-0.50111899999999998</v>
      </c>
      <c r="C4" s="11">
        <v>-0.5</v>
      </c>
      <c r="E4" s="13"/>
      <c r="F4" s="13"/>
    </row>
    <row r="5" spans="1:6" x14ac:dyDescent="0.25">
      <c r="A5">
        <v>4</v>
      </c>
      <c r="B5" s="11">
        <v>-0.28170600000000001</v>
      </c>
      <c r="C5" s="11">
        <v>-0.28123799999999999</v>
      </c>
      <c r="E5" s="13"/>
      <c r="F5" s="13"/>
    </row>
    <row r="6" spans="1:6" x14ac:dyDescent="0.25">
      <c r="A6">
        <v>5</v>
      </c>
      <c r="B6" s="11">
        <v>-0.176653</v>
      </c>
      <c r="C6" s="11">
        <v>-0.176986</v>
      </c>
      <c r="E6" s="13"/>
      <c r="F6" s="13"/>
    </row>
    <row r="7" spans="1:6" x14ac:dyDescent="0.25">
      <c r="A7">
        <v>6</v>
      </c>
      <c r="B7" s="11">
        <v>-8.56658E-2</v>
      </c>
      <c r="C7" s="11">
        <v>-8.9193099999999997E-2</v>
      </c>
      <c r="E7" s="13"/>
      <c r="F7" s="13"/>
    </row>
    <row r="8" spans="1:6" x14ac:dyDescent="0.25">
      <c r="A8">
        <v>7</v>
      </c>
      <c r="B8" s="11">
        <v>3.5683800000000002E-2</v>
      </c>
      <c r="C8" s="11">
        <v>2.7500199999999999E-2</v>
      </c>
      <c r="E8" s="13"/>
      <c r="F8" s="13"/>
    </row>
    <row r="9" spans="1:6" x14ac:dyDescent="0.25">
      <c r="A9">
        <v>8</v>
      </c>
      <c r="B9" s="11">
        <v>0.18886</v>
      </c>
      <c r="C9" s="11">
        <v>0.175261</v>
      </c>
      <c r="E9" s="13"/>
      <c r="F9" s="13"/>
    </row>
    <row r="10" spans="1:6" x14ac:dyDescent="0.25">
      <c r="A10">
        <v>9</v>
      </c>
      <c r="B10" s="11">
        <v>0.37158099999999999</v>
      </c>
      <c r="C10" s="11">
        <v>0.351881</v>
      </c>
      <c r="E10" s="13"/>
      <c r="F10" s="13"/>
    </row>
    <row r="11" spans="1:6" x14ac:dyDescent="0.25">
      <c r="A11">
        <v>10</v>
      </c>
      <c r="B11" s="11">
        <v>0.58252999999999999</v>
      </c>
      <c r="C11" s="11">
        <v>0.55610199999999999</v>
      </c>
      <c r="E11" s="13"/>
      <c r="F11" s="13"/>
    </row>
    <row r="13" spans="1:6" x14ac:dyDescent="0.25">
      <c r="A13" s="2"/>
      <c r="B13" s="2"/>
      <c r="C13" s="5"/>
      <c r="D13" s="2"/>
      <c r="E13" s="5"/>
    </row>
    <row r="14" spans="1:6" x14ac:dyDescent="0.25">
      <c r="B14" s="9"/>
      <c r="C14" s="9"/>
      <c r="D14" s="9"/>
    </row>
    <row r="15" spans="1:6" x14ac:dyDescent="0.25">
      <c r="B15" s="9"/>
      <c r="C15" s="9"/>
      <c r="D15" s="9"/>
      <c r="E15" s="9"/>
    </row>
    <row r="16" spans="1:6" x14ac:dyDescent="0.25">
      <c r="B16" s="9"/>
      <c r="C16" s="9"/>
      <c r="D16" s="9"/>
      <c r="E16" s="9"/>
    </row>
    <row r="17" spans="2:5" x14ac:dyDescent="0.25">
      <c r="B17" s="9"/>
      <c r="C17" s="9"/>
      <c r="D17" s="9"/>
      <c r="E17" s="9"/>
    </row>
    <row r="18" spans="2:5" x14ac:dyDescent="0.25">
      <c r="B18" s="9"/>
      <c r="C18" s="9"/>
      <c r="D18" s="9"/>
      <c r="E18" s="9"/>
    </row>
    <row r="19" spans="2:5" x14ac:dyDescent="0.25">
      <c r="B19" s="9"/>
      <c r="C19" s="9"/>
      <c r="D19" s="9"/>
      <c r="E19" s="9"/>
    </row>
    <row r="20" spans="2:5" x14ac:dyDescent="0.25">
      <c r="B20" s="9"/>
      <c r="C20" s="9"/>
      <c r="D20" s="9"/>
      <c r="E20" s="9"/>
    </row>
    <row r="21" spans="2:5" x14ac:dyDescent="0.25">
      <c r="B21" s="9"/>
      <c r="C21" s="9"/>
      <c r="D21" s="9"/>
      <c r="E21" s="9"/>
    </row>
    <row r="22" spans="2:5" x14ac:dyDescent="0.25">
      <c r="B22" s="9"/>
      <c r="C22" s="9"/>
      <c r="D22" s="9"/>
      <c r="E22" s="9"/>
    </row>
    <row r="23" spans="2:5" x14ac:dyDescent="0.25">
      <c r="B23" s="9"/>
      <c r="C23" s="9"/>
      <c r="D23" s="9"/>
      <c r="E23" s="9"/>
    </row>
    <row r="24" spans="2:5" x14ac:dyDescent="0.25">
      <c r="E2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4E14-706B-45F9-8303-DB3494A84768}">
  <dimension ref="A1:K11"/>
  <sheetViews>
    <sheetView workbookViewId="0">
      <selection activeCell="H20" sqref="H20"/>
    </sheetView>
  </sheetViews>
  <sheetFormatPr defaultRowHeight="15" x14ac:dyDescent="0.25"/>
  <cols>
    <col min="7" max="7" width="9.5703125" bestFit="1" customWidth="1"/>
    <col min="8" max="8" width="9.28515625" bestFit="1" customWidth="1"/>
  </cols>
  <sheetData>
    <row r="1" spans="1:11" x14ac:dyDescent="0.25">
      <c r="A1" t="s">
        <v>8</v>
      </c>
      <c r="B1" t="s">
        <v>2</v>
      </c>
      <c r="C1" t="s">
        <v>28</v>
      </c>
      <c r="D1" t="s">
        <v>2</v>
      </c>
      <c r="E1" t="s">
        <v>28</v>
      </c>
    </row>
    <row r="2" spans="1:11" x14ac:dyDescent="0.25">
      <c r="A2">
        <v>1</v>
      </c>
      <c r="B2">
        <v>-0.84618499999999996</v>
      </c>
      <c r="D2">
        <v>-1.6028199999999999</v>
      </c>
      <c r="H2" t="s">
        <v>19</v>
      </c>
      <c r="I2" t="s">
        <v>20</v>
      </c>
      <c r="J2" t="s">
        <v>20</v>
      </c>
    </row>
    <row r="3" spans="1:11" x14ac:dyDescent="0.25">
      <c r="A3">
        <v>2</v>
      </c>
      <c r="B3">
        <v>-0.156857</v>
      </c>
      <c r="C3">
        <v>-0.125412</v>
      </c>
      <c r="D3">
        <v>-0.20424700000000001</v>
      </c>
      <c r="E3">
        <v>-0.13006699999999999</v>
      </c>
    </row>
    <row r="4" spans="1:11" x14ac:dyDescent="0.25">
      <c r="A4">
        <v>3</v>
      </c>
      <c r="B4">
        <v>-6.4349000000000003E-2</v>
      </c>
      <c r="C4">
        <v>-5.5697799999999999E-2</v>
      </c>
      <c r="D4">
        <v>-7.6509599999999997E-2</v>
      </c>
      <c r="E4">
        <v>-5.7222500000000003E-2</v>
      </c>
    </row>
    <row r="5" spans="1:11" x14ac:dyDescent="0.25">
      <c r="A5">
        <v>4</v>
      </c>
      <c r="B5">
        <v>-3.4842699999999997E-2</v>
      </c>
      <c r="C5">
        <v>-3.1312899999999998E-2</v>
      </c>
      <c r="D5">
        <v>-3.96537E-2</v>
      </c>
      <c r="E5">
        <v>-3.1975700000000003E-2</v>
      </c>
      <c r="H5" t="s">
        <v>25</v>
      </c>
      <c r="I5" t="s">
        <v>26</v>
      </c>
      <c r="J5" t="s">
        <v>27</v>
      </c>
    </row>
    <row r="6" spans="1:11" x14ac:dyDescent="0.25">
      <c r="A6">
        <v>5</v>
      </c>
      <c r="B6">
        <v>-2.1806099999999998E-2</v>
      </c>
      <c r="C6">
        <v>-2.0032899999999999E-2</v>
      </c>
      <c r="D6">
        <v>-2.4180799999999999E-2</v>
      </c>
      <c r="E6">
        <v>-2.0376600000000002E-2</v>
      </c>
      <c r="G6" t="s">
        <v>24</v>
      </c>
      <c r="H6">
        <f>ABS(C3-B3)</f>
        <v>3.1445000000000001E-2</v>
      </c>
      <c r="I6">
        <f>ABS(E3-D3)</f>
        <v>7.4180000000000024E-2</v>
      </c>
      <c r="J6">
        <v>6.7909999999999998E-2</v>
      </c>
    </row>
    <row r="7" spans="1:11" x14ac:dyDescent="0.25">
      <c r="A7">
        <v>6</v>
      </c>
      <c r="B7">
        <v>-1.49217E-2</v>
      </c>
      <c r="C7">
        <v>-1.39078E-2</v>
      </c>
      <c r="D7">
        <v>-1.6264000000000001E-2</v>
      </c>
      <c r="E7">
        <v>-1.41082E-2</v>
      </c>
      <c r="G7" t="s">
        <v>22</v>
      </c>
      <c r="H7" s="6">
        <f>2/3*$H$10^2*H6^3*10.71</f>
        <v>5.4964289752578027E-3</v>
      </c>
      <c r="I7" s="6">
        <f>2/3*$H$10^2*I6^3*10.71</f>
        <v>7.2158302858928186E-2</v>
      </c>
      <c r="J7" s="6">
        <f>2/3*$H$10^2*J6^3*10.71</f>
        <v>5.5363943224085263E-2</v>
      </c>
      <c r="K7" s="17" t="s">
        <v>23</v>
      </c>
    </row>
    <row r="8" spans="1:11" x14ac:dyDescent="0.25">
      <c r="A8">
        <v>7</v>
      </c>
      <c r="B8">
        <v>-1.0819799999999999E-2</v>
      </c>
      <c r="C8">
        <v>-1.0158500000000001E-2</v>
      </c>
      <c r="D8">
        <v>-1.16829E-2</v>
      </c>
      <c r="E8">
        <v>-1.02944E-2</v>
      </c>
      <c r="G8" t="s">
        <v>0</v>
      </c>
      <c r="H8" s="10">
        <f>1/H7</f>
        <v>181.93630892011959</v>
      </c>
      <c r="I8" s="10">
        <f>1/I7</f>
        <v>13.858419064470409</v>
      </c>
      <c r="J8" s="10">
        <f>1/J7</f>
        <v>18.062297260014617</v>
      </c>
      <c r="K8" t="s">
        <v>21</v>
      </c>
    </row>
    <row r="9" spans="1:11" x14ac:dyDescent="0.25">
      <c r="A9">
        <v>8</v>
      </c>
      <c r="B9">
        <v>-7.6581799999999997E-3</v>
      </c>
      <c r="C9">
        <v>-7.0147400000000002E-3</v>
      </c>
      <c r="D9">
        <v>-8.5187700000000002E-3</v>
      </c>
      <c r="E9">
        <v>-7.1633E-3</v>
      </c>
    </row>
    <row r="10" spans="1:11" x14ac:dyDescent="0.25">
      <c r="A10">
        <v>9</v>
      </c>
      <c r="B10">
        <v>-3.8748400000000001E-3</v>
      </c>
      <c r="C10">
        <v>-3.11328E-3</v>
      </c>
      <c r="D10">
        <v>-4.9870000000000001E-3</v>
      </c>
      <c r="E10">
        <v>-3.3052699999999999E-3</v>
      </c>
      <c r="G10" t="s">
        <v>18</v>
      </c>
      <c r="H10">
        <v>4.9758101963229304</v>
      </c>
    </row>
    <row r="11" spans="1:11" x14ac:dyDescent="0.25">
      <c r="A11">
        <v>10</v>
      </c>
      <c r="B11">
        <v>8.8900600000000002E-4</v>
      </c>
      <c r="C11">
        <v>1.7455299999999999E-3</v>
      </c>
      <c r="D11">
        <v>-4.6744799999999997E-4</v>
      </c>
      <c r="E11">
        <v>1.5122600000000001E-3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6B73-EEE8-4A17-85F0-7AB4FA154F64}">
  <dimension ref="A1:G30"/>
  <sheetViews>
    <sheetView tabSelected="1" workbookViewId="0">
      <selection activeCell="E15" sqref="E15"/>
    </sheetView>
  </sheetViews>
  <sheetFormatPr defaultRowHeight="15" x14ac:dyDescent="0.25"/>
  <sheetData>
    <row r="1" spans="1:4" x14ac:dyDescent="0.25">
      <c r="A1" s="2" t="s">
        <v>12</v>
      </c>
      <c r="B1" s="2" t="s">
        <v>14</v>
      </c>
      <c r="C1" s="2" t="s">
        <v>15</v>
      </c>
      <c r="D1" s="2" t="s">
        <v>13</v>
      </c>
    </row>
    <row r="2" spans="1:4" x14ac:dyDescent="0.25">
      <c r="A2">
        <v>1</v>
      </c>
      <c r="B2" s="11">
        <v>-1.8490599999999999</v>
      </c>
      <c r="C2" s="11">
        <v>-0.198411</v>
      </c>
      <c r="D2" s="18">
        <v>0.55557999999999996</v>
      </c>
    </row>
    <row r="3" spans="1:4" x14ac:dyDescent="0.25">
      <c r="A3">
        <v>2</v>
      </c>
      <c r="B3" s="11">
        <v>-1.25257</v>
      </c>
      <c r="C3" s="11">
        <v>-0.178288</v>
      </c>
      <c r="D3" s="18">
        <v>0.47621400000000003</v>
      </c>
    </row>
    <row r="4" spans="1:4" x14ac:dyDescent="0.25">
      <c r="A4">
        <v>3</v>
      </c>
      <c r="B4" s="11">
        <v>-1.44319</v>
      </c>
      <c r="C4" s="11">
        <v>-0.18506</v>
      </c>
      <c r="D4" s="18">
        <v>0.13208300000000001</v>
      </c>
    </row>
    <row r="5" spans="1:4" x14ac:dyDescent="0.25">
      <c r="A5">
        <v>4</v>
      </c>
      <c r="B5" s="11">
        <v>-1.3616600000000001</v>
      </c>
      <c r="C5" s="11">
        <v>-0.182251</v>
      </c>
      <c r="D5" s="18">
        <v>5.9874200000000002E-2</v>
      </c>
    </row>
    <row r="6" spans="1:4" x14ac:dyDescent="0.25">
      <c r="A6">
        <v>5</v>
      </c>
      <c r="B6" s="11">
        <v>-1.3930100000000001</v>
      </c>
      <c r="C6" s="11">
        <v>-0.18334300000000001</v>
      </c>
      <c r="D6" s="18">
        <v>2.25075E-2</v>
      </c>
    </row>
    <row r="7" spans="1:4" x14ac:dyDescent="0.25">
      <c r="A7">
        <v>6</v>
      </c>
      <c r="B7" s="11">
        <v>-1.38042</v>
      </c>
      <c r="C7" s="11">
        <v>-0.18290600000000001</v>
      </c>
      <c r="D7" s="18">
        <v>9.1239600000000004E-3</v>
      </c>
    </row>
    <row r="8" spans="1:4" x14ac:dyDescent="0.25">
      <c r="A8">
        <v>7</v>
      </c>
      <c r="B8" s="11">
        <v>-1.3853899999999999</v>
      </c>
      <c r="C8" s="11">
        <v>-0.18307899999999999</v>
      </c>
      <c r="D8" s="18">
        <v>3.5902199999999999E-3</v>
      </c>
    </row>
    <row r="9" spans="1:4" x14ac:dyDescent="0.25">
      <c r="A9">
        <v>8</v>
      </c>
      <c r="B9" s="11">
        <v>-1.3834200000000001</v>
      </c>
      <c r="C9" s="11">
        <v>-0.18301000000000001</v>
      </c>
      <c r="D9" s="18">
        <v>1.4295499999999999E-3</v>
      </c>
    </row>
    <row r="10" spans="1:4" x14ac:dyDescent="0.25">
      <c r="A10">
        <v>9</v>
      </c>
      <c r="B10" s="11">
        <v>-1.3842000000000001</v>
      </c>
      <c r="C10" s="11">
        <v>-0.18303800000000001</v>
      </c>
      <c r="D10" s="18">
        <v>5.6654999999999997E-4</v>
      </c>
    </row>
    <row r="11" spans="1:4" x14ac:dyDescent="0.25">
      <c r="A11">
        <v>10</v>
      </c>
      <c r="B11" s="11">
        <v>-1.3838900000000001</v>
      </c>
      <c r="C11" s="11">
        <v>-0.183027</v>
      </c>
      <c r="D11" s="18">
        <v>2.2494999999999999E-4</v>
      </c>
    </row>
    <row r="12" spans="1:4" x14ac:dyDescent="0.25">
      <c r="A12">
        <v>11</v>
      </c>
      <c r="B12" s="11">
        <v>-1.38401</v>
      </c>
      <c r="C12" s="11">
        <v>-0.183031</v>
      </c>
      <c r="D12" s="18">
        <v>8.9251200000000004E-5</v>
      </c>
    </row>
    <row r="13" spans="1:4" x14ac:dyDescent="0.25">
      <c r="A13">
        <v>12</v>
      </c>
      <c r="B13" s="11">
        <v>-1.3839600000000001</v>
      </c>
      <c r="C13" s="11">
        <v>-0.183029</v>
      </c>
      <c r="D13" s="18">
        <v>3.54217E-5</v>
      </c>
    </row>
    <row r="14" spans="1:4" x14ac:dyDescent="0.25">
      <c r="A14">
        <v>13</v>
      </c>
      <c r="B14" s="11">
        <v>-1.38398</v>
      </c>
      <c r="C14" s="11">
        <v>-0.18303</v>
      </c>
      <c r="D14" s="18">
        <v>1.40564E-5</v>
      </c>
    </row>
    <row r="15" spans="1:4" x14ac:dyDescent="0.25">
      <c r="A15">
        <v>14</v>
      </c>
      <c r="B15" s="11">
        <v>-1.38398</v>
      </c>
      <c r="C15" s="11">
        <v>-0.18303</v>
      </c>
      <c r="D15" s="18">
        <v>5.5782600000000002E-6</v>
      </c>
    </row>
    <row r="16" spans="1:4" x14ac:dyDescent="0.25">
      <c r="A16">
        <v>15</v>
      </c>
      <c r="B16" s="11">
        <v>-1.38398</v>
      </c>
      <c r="C16" s="11">
        <v>-0.18303</v>
      </c>
      <c r="D16" s="18">
        <v>2.21368E-6</v>
      </c>
    </row>
    <row r="17" spans="1:7" x14ac:dyDescent="0.25">
      <c r="A17">
        <v>16</v>
      </c>
      <c r="B17" s="11">
        <v>-1.38398</v>
      </c>
      <c r="C17" s="11">
        <v>-0.18303</v>
      </c>
      <c r="D17" s="18">
        <v>8.7848599999999997E-7</v>
      </c>
    </row>
    <row r="19" spans="1:7" x14ac:dyDescent="0.25">
      <c r="A19">
        <v>1</v>
      </c>
      <c r="B19" s="11">
        <v>-1.38398</v>
      </c>
      <c r="C19" s="11"/>
      <c r="D19" s="11"/>
    </row>
    <row r="20" spans="1:7" x14ac:dyDescent="0.25">
      <c r="A20">
        <v>2</v>
      </c>
      <c r="B20" s="11">
        <v>-0.18303</v>
      </c>
      <c r="C20" s="11">
        <v>-0.12747800000000001</v>
      </c>
      <c r="D20" s="11">
        <f>ABS(C20-B20)</f>
        <v>5.555199999999999E-2</v>
      </c>
      <c r="E20" s="12">
        <f>ABS(D20/AVERAGE(B20:C20))</f>
        <v>0.35781364731343468</v>
      </c>
      <c r="G20" s="12">
        <f>ABS((B20-B19)/AVERAGE(B19:B20))</f>
        <v>1.5327917498931085</v>
      </c>
    </row>
    <row r="21" spans="1:7" x14ac:dyDescent="0.25">
      <c r="A21">
        <v>3</v>
      </c>
      <c r="B21" s="11">
        <v>-7.0794800000000005E-2</v>
      </c>
      <c r="C21" s="11">
        <v>-5.6359100000000002E-2</v>
      </c>
      <c r="D21" s="11">
        <f t="shared" ref="D21:D28" si="0">ABS(C21-B21)</f>
        <v>1.4435700000000003E-2</v>
      </c>
      <c r="E21" s="12">
        <f t="shared" ref="E21:E28" si="1">ABS(D21/AVERAGE(B21:C21))</f>
        <v>0.2270587060247464</v>
      </c>
      <c r="G21" s="12">
        <f t="shared" ref="G21:G28" si="2">ABS((B21-B20)/AVERAGE(B20:B21))</f>
        <v>0.88435172607247192</v>
      </c>
    </row>
    <row r="22" spans="1:7" x14ac:dyDescent="0.25">
      <c r="A22">
        <v>4</v>
      </c>
      <c r="B22" s="11">
        <v>-3.7346799999999999E-2</v>
      </c>
      <c r="C22" s="11">
        <v>-3.1598800000000003E-2</v>
      </c>
      <c r="D22" s="11">
        <f t="shared" si="0"/>
        <v>5.7479999999999962E-3</v>
      </c>
      <c r="E22" s="12">
        <f t="shared" si="1"/>
        <v>0.16674015455663585</v>
      </c>
      <c r="G22" s="12">
        <f t="shared" si="2"/>
        <v>0.61859635884802899</v>
      </c>
    </row>
    <row r="23" spans="1:7" x14ac:dyDescent="0.25">
      <c r="A23">
        <v>5</v>
      </c>
      <c r="B23" s="11">
        <v>-2.3029299999999999E-2</v>
      </c>
      <c r="C23" s="11">
        <v>-2.0180799999999999E-2</v>
      </c>
      <c r="D23" s="11">
        <f t="shared" si="0"/>
        <v>2.8485000000000003E-3</v>
      </c>
      <c r="E23" s="12">
        <f t="shared" si="1"/>
        <v>0.13184417532012194</v>
      </c>
      <c r="G23" s="12">
        <f t="shared" si="2"/>
        <v>0.47427707321274476</v>
      </c>
    </row>
    <row r="24" spans="1:7" x14ac:dyDescent="0.25">
      <c r="A24">
        <v>6</v>
      </c>
      <c r="B24" s="11">
        <v>-1.56083E-2</v>
      </c>
      <c r="C24" s="11">
        <v>-1.39939E-2</v>
      </c>
      <c r="D24" s="11">
        <f t="shared" si="0"/>
        <v>1.6144000000000002E-3</v>
      </c>
      <c r="E24" s="12">
        <f t="shared" si="1"/>
        <v>0.10907297430596376</v>
      </c>
      <c r="G24" s="12">
        <f t="shared" si="2"/>
        <v>0.38413359007805858</v>
      </c>
    </row>
    <row r="25" spans="1:7" x14ac:dyDescent="0.25">
      <c r="A25">
        <v>7</v>
      </c>
      <c r="B25" s="11">
        <v>-1.1255599999999999E-2</v>
      </c>
      <c r="C25" s="11">
        <v>-1.02167E-2</v>
      </c>
      <c r="D25" s="11">
        <f t="shared" si="0"/>
        <v>1.0388999999999989E-3</v>
      </c>
      <c r="E25" s="12">
        <f t="shared" si="1"/>
        <v>9.6766531764179792E-2</v>
      </c>
      <c r="G25" s="12">
        <f t="shared" si="2"/>
        <v>0.32405570300663722</v>
      </c>
    </row>
    <row r="26" spans="1:7" x14ac:dyDescent="0.25">
      <c r="A26">
        <v>8</v>
      </c>
      <c r="B26" s="11">
        <v>-8.0778499999999993E-3</v>
      </c>
      <c r="C26" s="11">
        <v>-7.0780499999999998E-3</v>
      </c>
      <c r="D26" s="11">
        <f t="shared" si="0"/>
        <v>9.9979999999999947E-4</v>
      </c>
      <c r="E26" s="12">
        <f t="shared" si="1"/>
        <v>0.13193541789006255</v>
      </c>
      <c r="G26" s="12">
        <f t="shared" si="2"/>
        <v>0.32873077490049629</v>
      </c>
    </row>
    <row r="27" spans="1:7" x14ac:dyDescent="0.25">
      <c r="A27">
        <v>9</v>
      </c>
      <c r="B27" s="11">
        <v>-4.41698E-3</v>
      </c>
      <c r="C27" s="11">
        <v>-3.19506E-3</v>
      </c>
      <c r="D27" s="11">
        <f t="shared" si="0"/>
        <v>1.22192E-3</v>
      </c>
      <c r="E27" s="12">
        <f t="shared" si="1"/>
        <v>0.32104928507995228</v>
      </c>
      <c r="G27" s="12">
        <f t="shared" si="2"/>
        <v>0.58598156197403239</v>
      </c>
    </row>
    <row r="28" spans="1:7" x14ac:dyDescent="0.25">
      <c r="A28">
        <v>10</v>
      </c>
      <c r="B28" s="11">
        <v>2.25002E-4</v>
      </c>
      <c r="C28" s="11">
        <v>1.6462099999999999E-3</v>
      </c>
      <c r="D28" s="11">
        <f t="shared" si="0"/>
        <v>1.421208E-3</v>
      </c>
      <c r="E28" s="12">
        <f t="shared" si="1"/>
        <v>1.5190240336209901</v>
      </c>
      <c r="G28" s="12">
        <f t="shared" si="2"/>
        <v>2.2146976916386492</v>
      </c>
    </row>
    <row r="30" spans="1:7" x14ac:dyDescent="0.25">
      <c r="A30" t="s">
        <v>18</v>
      </c>
      <c r="B30">
        <v>4.8657421257529698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0714-F316-49B5-A51D-04C9C8F44B69}">
  <dimension ref="A1:G36"/>
  <sheetViews>
    <sheetView topLeftCell="A2" workbookViewId="0">
      <selection activeCell="J30" sqref="J30"/>
    </sheetView>
  </sheetViews>
  <sheetFormatPr defaultRowHeight="15" x14ac:dyDescent="0.25"/>
  <cols>
    <col min="3" max="3" width="9.140625" customWidth="1"/>
  </cols>
  <sheetData>
    <row r="1" spans="1:4" x14ac:dyDescent="0.25">
      <c r="A1" s="2" t="s">
        <v>12</v>
      </c>
      <c r="B1" s="2" t="s">
        <v>14</v>
      </c>
      <c r="C1" s="2" t="s">
        <v>15</v>
      </c>
      <c r="D1" s="2" t="s">
        <v>13</v>
      </c>
    </row>
    <row r="2" spans="1:4" x14ac:dyDescent="0.25">
      <c r="A2">
        <v>1</v>
      </c>
      <c r="B2" s="11">
        <v>-1.8490599999999999</v>
      </c>
      <c r="C2" s="11">
        <v>-0.198411</v>
      </c>
      <c r="D2" s="6">
        <v>0.55557999999999996</v>
      </c>
    </row>
    <row r="3" spans="1:4" x14ac:dyDescent="0.25">
      <c r="A3">
        <v>2</v>
      </c>
      <c r="B3" s="11">
        <v>-1.25257</v>
      </c>
      <c r="C3" s="11">
        <v>-0.178288</v>
      </c>
      <c r="D3" s="6">
        <v>0.47621400000000003</v>
      </c>
    </row>
    <row r="4" spans="1:4" x14ac:dyDescent="0.25">
      <c r="A4">
        <v>3</v>
      </c>
      <c r="B4" s="11">
        <v>-1.44319</v>
      </c>
      <c r="C4" s="11">
        <v>-0.18506</v>
      </c>
      <c r="D4" s="6">
        <v>0.13208300000000001</v>
      </c>
    </row>
    <row r="5" spans="1:4" x14ac:dyDescent="0.25">
      <c r="A5">
        <v>4</v>
      </c>
      <c r="B5" s="11">
        <v>-1.3616600000000001</v>
      </c>
      <c r="C5" s="11">
        <v>-0.182251</v>
      </c>
      <c r="D5" s="6">
        <v>5.9874200000000002E-2</v>
      </c>
    </row>
    <row r="6" spans="1:4" x14ac:dyDescent="0.25">
      <c r="A6">
        <v>5</v>
      </c>
      <c r="B6" s="11">
        <v>-1.3930100000000001</v>
      </c>
      <c r="C6" s="11">
        <v>-0.18334300000000001</v>
      </c>
      <c r="D6" s="6">
        <v>2.25075E-2</v>
      </c>
    </row>
    <row r="7" spans="1:4" x14ac:dyDescent="0.25">
      <c r="A7">
        <v>6</v>
      </c>
      <c r="B7" s="11">
        <v>-1.38042</v>
      </c>
      <c r="C7" s="11">
        <v>-0.18290600000000001</v>
      </c>
      <c r="D7" s="6">
        <v>9.1239600000000004E-3</v>
      </c>
    </row>
    <row r="8" spans="1:4" x14ac:dyDescent="0.25">
      <c r="A8">
        <v>7</v>
      </c>
      <c r="B8" s="11">
        <v>-1.3853899999999999</v>
      </c>
      <c r="C8" s="11">
        <v>-0.18307899999999999</v>
      </c>
      <c r="D8" s="6">
        <v>3.5902199999999999E-3</v>
      </c>
    </row>
    <row r="9" spans="1:4" x14ac:dyDescent="0.25">
      <c r="A9">
        <v>8</v>
      </c>
      <c r="B9" s="11">
        <v>-1.3834200000000001</v>
      </c>
      <c r="C9" s="11">
        <v>-0.18301000000000001</v>
      </c>
      <c r="D9" s="6">
        <v>1.4295499999999999E-3</v>
      </c>
    </row>
    <row r="10" spans="1:4" x14ac:dyDescent="0.25">
      <c r="A10">
        <v>9</v>
      </c>
      <c r="B10" s="11">
        <v>-1.3842000000000001</v>
      </c>
      <c r="C10" s="11">
        <v>-0.18303800000000001</v>
      </c>
      <c r="D10" s="6">
        <v>5.6654999999999997E-4</v>
      </c>
    </row>
    <row r="11" spans="1:4" x14ac:dyDescent="0.25">
      <c r="A11">
        <v>10</v>
      </c>
      <c r="B11" s="11">
        <v>-1.3838900000000001</v>
      </c>
      <c r="C11" s="11">
        <v>-0.183027</v>
      </c>
      <c r="D11" s="6">
        <v>2.2494999999999999E-4</v>
      </c>
    </row>
    <row r="12" spans="1:4" x14ac:dyDescent="0.25">
      <c r="A12">
        <v>11</v>
      </c>
      <c r="B12" s="11">
        <v>-1.38401</v>
      </c>
      <c r="C12" s="11">
        <v>-0.183031</v>
      </c>
      <c r="D12" s="6">
        <v>8.9251200000000004E-5</v>
      </c>
    </row>
    <row r="13" spans="1:4" x14ac:dyDescent="0.25">
      <c r="A13">
        <v>12</v>
      </c>
      <c r="B13" s="11">
        <v>-1.3839600000000001</v>
      </c>
      <c r="C13" s="11">
        <v>-0.183029</v>
      </c>
      <c r="D13" s="6">
        <v>3.54217E-5</v>
      </c>
    </row>
    <row r="14" spans="1:4" x14ac:dyDescent="0.25">
      <c r="A14">
        <v>13</v>
      </c>
      <c r="B14" s="11">
        <v>-1.38398</v>
      </c>
      <c r="C14" s="11">
        <v>-0.18303</v>
      </c>
      <c r="D14" s="6">
        <v>1.40564E-5</v>
      </c>
    </row>
    <row r="15" spans="1:4" x14ac:dyDescent="0.25">
      <c r="A15" s="7">
        <v>14</v>
      </c>
      <c r="B15" s="19">
        <v>-1.38398</v>
      </c>
      <c r="C15" s="19">
        <v>-0.18303</v>
      </c>
      <c r="D15" s="8">
        <v>5.5782600000000002E-6</v>
      </c>
    </row>
    <row r="16" spans="1:4" x14ac:dyDescent="0.25">
      <c r="A16">
        <f>A15+1</f>
        <v>15</v>
      </c>
      <c r="B16" s="11">
        <v>-2.8127300000000002</v>
      </c>
      <c r="C16" s="11">
        <v>-0.200098</v>
      </c>
      <c r="D16" s="6">
        <v>0.50795999999999997</v>
      </c>
    </row>
    <row r="17" spans="1:7" x14ac:dyDescent="0.25">
      <c r="A17">
        <f t="shared" ref="A17:A23" si="0">A16+1</f>
        <v>16</v>
      </c>
      <c r="B17" s="11">
        <v>-2.7368600000000001</v>
      </c>
      <c r="C17" s="11">
        <v>-0.19653799999999999</v>
      </c>
      <c r="D17" s="6">
        <v>2.7718799999999998E-2</v>
      </c>
    </row>
    <row r="18" spans="1:7" x14ac:dyDescent="0.25">
      <c r="A18">
        <f t="shared" si="0"/>
        <v>17</v>
      </c>
      <c r="B18" s="11">
        <v>-2.7281599999999999</v>
      </c>
      <c r="C18" s="11">
        <v>-0.19634599999999999</v>
      </c>
      <c r="D18" s="6">
        <v>3.19235E-3</v>
      </c>
    </row>
    <row r="19" spans="1:7" x14ac:dyDescent="0.25">
      <c r="A19">
        <f t="shared" si="0"/>
        <v>18</v>
      </c>
      <c r="B19" s="11">
        <v>-2.7269999999999999</v>
      </c>
      <c r="C19" s="11">
        <v>-0.196324</v>
      </c>
      <c r="D19" s="6">
        <v>4.2294099999999997E-4</v>
      </c>
    </row>
    <row r="20" spans="1:7" x14ac:dyDescent="0.25">
      <c r="A20">
        <f t="shared" si="0"/>
        <v>19</v>
      </c>
      <c r="B20" s="11">
        <v>-2.7268400000000002</v>
      </c>
      <c r="C20" s="11">
        <v>-0.196321</v>
      </c>
      <c r="D20" s="6">
        <v>5.8037200000000001E-5</v>
      </c>
    </row>
    <row r="21" spans="1:7" x14ac:dyDescent="0.25">
      <c r="A21">
        <f t="shared" si="0"/>
        <v>20</v>
      </c>
      <c r="B21" s="11">
        <v>-2.72682</v>
      </c>
      <c r="C21" s="11">
        <v>-0.19631999999999999</v>
      </c>
      <c r="D21" s="6">
        <v>8.0862000000000006E-6</v>
      </c>
    </row>
    <row r="22" spans="1:7" x14ac:dyDescent="0.25">
      <c r="A22">
        <f t="shared" si="0"/>
        <v>21</v>
      </c>
      <c r="B22" s="11">
        <v>-2.72682</v>
      </c>
      <c r="C22" s="11">
        <v>-0.19631999999999999</v>
      </c>
      <c r="D22" s="6">
        <v>1.1378999999999999E-6</v>
      </c>
    </row>
    <row r="23" spans="1:7" x14ac:dyDescent="0.25">
      <c r="A23">
        <f t="shared" si="0"/>
        <v>22</v>
      </c>
      <c r="B23" s="11">
        <v>-2.72682</v>
      </c>
      <c r="C23" s="11">
        <v>-0.19631999999999999</v>
      </c>
      <c r="D23" s="6">
        <v>1.61326E-7</v>
      </c>
    </row>
    <row r="25" spans="1:7" x14ac:dyDescent="0.25">
      <c r="A25">
        <v>1</v>
      </c>
      <c r="B25" s="11">
        <v>-2.72682</v>
      </c>
      <c r="C25" s="11"/>
      <c r="D25" s="11"/>
    </row>
    <row r="26" spans="1:7" x14ac:dyDescent="0.25">
      <c r="A26">
        <v>2</v>
      </c>
      <c r="B26" s="11">
        <v>-0.19631999999999999</v>
      </c>
      <c r="C26" s="11">
        <v>-0.129047</v>
      </c>
      <c r="D26" s="11">
        <f>ABS(C26-B26)</f>
        <v>6.7272999999999999E-2</v>
      </c>
      <c r="E26" s="12">
        <f>ABS(D26/AVERAGE(B26:C26))</f>
        <v>0.41352073197343314</v>
      </c>
      <c r="G26" s="12">
        <f>ABS((B26-B25)/AVERAGE(B25:B26))</f>
        <v>1.7313573759724132</v>
      </c>
    </row>
    <row r="27" spans="1:7" x14ac:dyDescent="0.25">
      <c r="A27">
        <v>3</v>
      </c>
      <c r="B27" s="11">
        <v>-7.3779399999999995E-2</v>
      </c>
      <c r="C27" s="11">
        <v>-5.6869400000000001E-2</v>
      </c>
      <c r="D27" s="11">
        <f t="shared" ref="D27:D34" si="1">ABS(C27-B27)</f>
        <v>1.6909999999999994E-2</v>
      </c>
      <c r="E27" s="12">
        <f t="shared" ref="E27:E34" si="2">ABS(D27/AVERAGE(B27:C27))</f>
        <v>0.25886192601845548</v>
      </c>
      <c r="G27" s="12">
        <f t="shared" ref="G27:G34" si="3">ABS((B27-B26)/AVERAGE(B26:B27))</f>
        <v>0.90737410005353591</v>
      </c>
    </row>
    <row r="28" spans="1:7" x14ac:dyDescent="0.25">
      <c r="A28">
        <v>4</v>
      </c>
      <c r="B28" s="11">
        <v>-3.8465600000000003E-2</v>
      </c>
      <c r="C28" s="11">
        <v>-3.1819199999999999E-2</v>
      </c>
      <c r="D28" s="11">
        <f t="shared" si="1"/>
        <v>6.6464000000000037E-3</v>
      </c>
      <c r="E28" s="12">
        <f t="shared" si="2"/>
        <v>0.18912766344928073</v>
      </c>
      <c r="G28" s="12">
        <f t="shared" si="3"/>
        <v>0.6292271370662389</v>
      </c>
    </row>
    <row r="29" spans="1:7" x14ac:dyDescent="0.25">
      <c r="A29">
        <v>5</v>
      </c>
      <c r="B29" s="11">
        <v>-2.35655E-2</v>
      </c>
      <c r="C29" s="11">
        <v>-2.0294699999999999E-2</v>
      </c>
      <c r="D29" s="11">
        <f t="shared" si="1"/>
        <v>3.2708000000000008E-3</v>
      </c>
      <c r="E29" s="12">
        <f t="shared" si="2"/>
        <v>0.14914660671861965</v>
      </c>
      <c r="G29" s="12">
        <f t="shared" si="3"/>
        <v>0.48040740854184438</v>
      </c>
    </row>
    <row r="30" spans="1:7" x14ac:dyDescent="0.25">
      <c r="A30">
        <v>6</v>
      </c>
      <c r="B30" s="11">
        <v>-1.5905800000000001E-2</v>
      </c>
      <c r="C30" s="11">
        <v>-1.4060100000000001E-2</v>
      </c>
      <c r="D30" s="11">
        <f t="shared" si="1"/>
        <v>1.8457000000000005E-3</v>
      </c>
      <c r="E30" s="12">
        <f t="shared" si="2"/>
        <v>0.12318668886968188</v>
      </c>
      <c r="G30" s="12">
        <f t="shared" si="3"/>
        <v>0.38811490880715854</v>
      </c>
    </row>
    <row r="31" spans="1:7" x14ac:dyDescent="0.25">
      <c r="A31">
        <v>7</v>
      </c>
      <c r="B31" s="11">
        <v>-1.14412E-2</v>
      </c>
      <c r="C31" s="11">
        <v>-1.0261299999999999E-2</v>
      </c>
      <c r="D31" s="11">
        <f t="shared" si="1"/>
        <v>1.1799000000000011E-3</v>
      </c>
      <c r="E31" s="12">
        <f t="shared" si="2"/>
        <v>0.108734016818339</v>
      </c>
      <c r="G31" s="12">
        <f t="shared" si="3"/>
        <v>0.32651479138479544</v>
      </c>
    </row>
    <row r="32" spans="1:7" x14ac:dyDescent="0.25">
      <c r="A32">
        <v>8</v>
      </c>
      <c r="B32" s="11">
        <v>-8.2476900000000002E-3</v>
      </c>
      <c r="C32" s="11">
        <v>-7.1261400000000004E-3</v>
      </c>
      <c r="D32" s="11">
        <f t="shared" si="1"/>
        <v>1.1215499999999998E-3</v>
      </c>
      <c r="E32" s="12">
        <f t="shared" si="2"/>
        <v>0.14590378584906946</v>
      </c>
      <c r="G32" s="12">
        <f t="shared" si="3"/>
        <v>0.32439716002273361</v>
      </c>
    </row>
    <row r="33" spans="1:7" x14ac:dyDescent="0.25">
      <c r="A33">
        <v>9</v>
      </c>
      <c r="B33" s="11">
        <v>-4.6356499999999998E-3</v>
      </c>
      <c r="C33" s="11">
        <v>-3.2572399999999998E-3</v>
      </c>
      <c r="D33" s="11">
        <f t="shared" si="1"/>
        <v>1.3784100000000001E-3</v>
      </c>
      <c r="E33" s="12">
        <f t="shared" si="2"/>
        <v>0.34927890797920663</v>
      </c>
      <c r="G33" s="12">
        <f t="shared" si="3"/>
        <v>0.56073036960912315</v>
      </c>
    </row>
    <row r="34" spans="1:7" x14ac:dyDescent="0.25">
      <c r="A34">
        <v>10</v>
      </c>
      <c r="B34" s="11">
        <v>-4.4167800000000001E-5</v>
      </c>
      <c r="C34" s="11">
        <v>1.5705999999999999E-3</v>
      </c>
      <c r="D34" s="11">
        <f t="shared" si="1"/>
        <v>1.6147677999999999E-3</v>
      </c>
      <c r="E34" s="12">
        <f t="shared" si="2"/>
        <v>2.1157412690848632</v>
      </c>
      <c r="G34" s="12">
        <f t="shared" si="3"/>
        <v>1.9622482738537388</v>
      </c>
    </row>
    <row r="36" spans="1:7" x14ac:dyDescent="0.25">
      <c r="A36" t="s">
        <v>18</v>
      </c>
      <c r="B36">
        <v>4.7822023312263102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</vt:lpstr>
      <vt:lpstr>Q1</vt:lpstr>
      <vt:lpstr>Q1Short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McDougall</dc:creator>
  <cp:lastModifiedBy>Hugh McDougall</cp:lastModifiedBy>
  <dcterms:created xsi:type="dcterms:W3CDTF">2023-03-26T04:02:29Z</dcterms:created>
  <dcterms:modified xsi:type="dcterms:W3CDTF">2023-03-26T18:12:36Z</dcterms:modified>
</cp:coreProperties>
</file>