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uom-file.unimelb.edu.au\814\Users\wyoung1\Desktop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 s="1"/>
  <c r="D6" i="1"/>
  <c r="D5" i="1"/>
  <c r="D4" i="1"/>
  <c r="D3" i="1"/>
  <c r="C8" i="1"/>
  <c r="C7" i="1"/>
  <c r="C6" i="1"/>
  <c r="C5" i="1"/>
  <c r="C4" i="1"/>
  <c r="C3" i="1"/>
  <c r="B8" i="1"/>
  <c r="B7" i="1"/>
  <c r="B6" i="1"/>
  <c r="B5" i="1"/>
  <c r="B4" i="1"/>
  <c r="B3" i="1"/>
  <c r="AG7" i="1"/>
  <c r="AG8" i="1" s="1"/>
</calcChain>
</file>

<file path=xl/sharedStrings.xml><?xml version="1.0" encoding="utf-8"?>
<sst xmlns="http://schemas.openxmlformats.org/spreadsheetml/2006/main" count="55" uniqueCount="53">
  <si>
    <t>saptoMaxSing</t>
  </si>
  <si>
    <t>saptoLowSing</t>
  </si>
  <si>
    <t>medLowSing</t>
  </si>
  <si>
    <t>medrate</t>
  </si>
  <si>
    <t>shadein</t>
  </si>
  <si>
    <t>taxStep1_</t>
  </si>
  <si>
    <t>taxStep2_</t>
  </si>
  <si>
    <t>taxStep3_</t>
  </si>
  <si>
    <t>taxStep4_</t>
  </si>
  <si>
    <t>taxRate1_</t>
  </si>
  <si>
    <t>taxRate2_</t>
  </si>
  <si>
    <t>taxRate3_</t>
  </si>
  <si>
    <t>taxRate4_</t>
  </si>
  <si>
    <t>Lilow</t>
  </si>
  <si>
    <t>Limax</t>
  </si>
  <si>
    <t>Litaper</t>
  </si>
  <si>
    <t>MLSSing1_</t>
  </si>
  <si>
    <t>MLSSing2_</t>
  </si>
  <si>
    <t>MLSSing3_</t>
  </si>
  <si>
    <t>MLSMarr1_</t>
  </si>
  <si>
    <t>MLSMarr2_</t>
  </si>
  <si>
    <t>MLSMarr3_</t>
  </si>
  <si>
    <t>MLSExtraChild</t>
  </si>
  <si>
    <t>MLSRate1_</t>
  </si>
  <si>
    <t>MLSRate2_</t>
  </si>
  <si>
    <t>MLSRate3_</t>
  </si>
  <si>
    <t>TBRLrate_</t>
  </si>
  <si>
    <t>ecap</t>
  </si>
  <si>
    <t>catchupcap</t>
  </si>
  <si>
    <t>capage</t>
  </si>
  <si>
    <t>undedcontcap</t>
  </si>
  <si>
    <t>tcont</t>
  </si>
  <si>
    <t>ectrate</t>
  </si>
  <si>
    <t>sgrate</t>
  </si>
  <si>
    <t>maxlisc</t>
  </si>
  <si>
    <t>minlisc</t>
  </si>
  <si>
    <t>liscthresh</t>
  </si>
  <si>
    <t>surchargecap</t>
  </si>
  <si>
    <t>surchargerate</t>
  </si>
  <si>
    <t>2013-14</t>
  </si>
  <si>
    <t>2014-15</t>
  </si>
  <si>
    <t>2015-16</t>
  </si>
  <si>
    <t>2016-17</t>
  </si>
  <si>
    <t>2017-18</t>
  </si>
  <si>
    <t>2018-19</t>
  </si>
  <si>
    <t>2019-20</t>
  </si>
  <si>
    <t>wageIndex</t>
  </si>
  <si>
    <t>cpiIndex</t>
  </si>
  <si>
    <t>nomGDP</t>
  </si>
  <si>
    <t>http://www.budget.gov.au/2016-17/content/bp1/download/bp1.pdf</t>
  </si>
  <si>
    <t>Table 2</t>
  </si>
  <si>
    <t>Table 5</t>
  </si>
  <si>
    <t>PIT ($m)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</si>
</sst>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theme="1"/>
      <name val="Calibri"/>
      <family val="2"/>
    </font>
    <font>
      <sz val="12"/>
      <color theme="1"/>
      <name val="Arial"/>
      <family val="2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Fill="1" applyAlignment="1">
      <alignment horizontal="right" vertical="center"/>
    </xf>
    <xf numFmtId="0" fontId="0" fillId="2" borderId="0" xfId="0" applyFill="1"/>
    <xf numFmtId="0" fontId="0" fillId="3" borderId="0" xfId="0" applyFill="1"/>
    <xf numFmtId="0" fontId="2" fillId="3" borderId="0" xfId="0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"/>
  <sheetViews>
    <sheetView tabSelected="1" workbookViewId="0">
      <selection activeCell="G23" sqref="G23"/>
    </sheetView>
  </sheetViews>
  <sheetFormatPr defaultRowHeight="15" x14ac:dyDescent="0.25"/>
  <cols>
    <col min="6" max="6" width="11.85546875" bestFit="1" customWidth="1"/>
    <col min="7" max="7" width="11.7109375" bestFit="1" customWidth="1"/>
    <col min="8" max="8" width="11.7109375" customWidth="1"/>
    <col min="9" max="9" width="7.5703125" bestFit="1" customWidth="1"/>
    <col min="10" max="10" width="7.42578125" bestFit="1" customWidth="1"/>
    <col min="44" max="44" width="11.7109375" bestFit="1" customWidth="1"/>
  </cols>
  <sheetData>
    <row r="1" spans="1:44" x14ac:dyDescent="0.25">
      <c r="B1" t="s">
        <v>46</v>
      </c>
      <c r="C1" t="s">
        <v>47</v>
      </c>
      <c r="D1" t="s">
        <v>48</v>
      </c>
      <c r="E1" t="s">
        <v>52</v>
      </c>
      <c r="F1" s="6" t="s">
        <v>0</v>
      </c>
      <c r="G1" s="6" t="s">
        <v>1</v>
      </c>
      <c r="H1" s="1" t="s">
        <v>2</v>
      </c>
      <c r="I1" s="6" t="s">
        <v>3</v>
      </c>
      <c r="J1" s="6" t="s">
        <v>4</v>
      </c>
      <c r="K1" s="6" t="s">
        <v>5</v>
      </c>
      <c r="L1" s="6" t="s">
        <v>6</v>
      </c>
      <c r="M1" s="6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U1" s="6" t="s">
        <v>15</v>
      </c>
      <c r="V1" s="6" t="s">
        <v>16</v>
      </c>
      <c r="W1" s="6" t="s">
        <v>17</v>
      </c>
      <c r="X1" s="6" t="s">
        <v>18</v>
      </c>
      <c r="Y1" s="6" t="s">
        <v>19</v>
      </c>
      <c r="Z1" s="6" t="s">
        <v>20</v>
      </c>
      <c r="AA1" s="6" t="s">
        <v>21</v>
      </c>
      <c r="AB1" s="6" t="s">
        <v>22</v>
      </c>
      <c r="AC1" s="6" t="s">
        <v>23</v>
      </c>
      <c r="AD1" s="6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6" t="s">
        <v>34</v>
      </c>
      <c r="AO1" s="6" t="s">
        <v>35</v>
      </c>
      <c r="AP1" s="6" t="s">
        <v>36</v>
      </c>
      <c r="AQ1" s="6" t="s">
        <v>37</v>
      </c>
      <c r="AR1" s="6" t="s">
        <v>38</v>
      </c>
    </row>
    <row r="2" spans="1:44" x14ac:dyDescent="0.25">
      <c r="A2" s="8" t="s">
        <v>39</v>
      </c>
      <c r="B2" s="8">
        <v>1</v>
      </c>
      <c r="C2" s="8">
        <v>1</v>
      </c>
      <c r="D2" s="8">
        <v>1</v>
      </c>
      <c r="E2" s="7"/>
      <c r="F2" s="9">
        <v>2230</v>
      </c>
      <c r="G2" s="9">
        <v>32279</v>
      </c>
      <c r="H2" s="9">
        <v>20542</v>
      </c>
      <c r="I2" s="9">
        <v>0.02</v>
      </c>
      <c r="J2" s="9">
        <v>0.1</v>
      </c>
      <c r="K2" s="9">
        <v>18200</v>
      </c>
      <c r="L2" s="9">
        <v>37000</v>
      </c>
      <c r="M2" s="9">
        <v>80000</v>
      </c>
      <c r="N2" s="9">
        <v>180000</v>
      </c>
      <c r="O2" s="9">
        <v>0.19</v>
      </c>
      <c r="P2" s="9">
        <v>0.33</v>
      </c>
      <c r="Q2" s="9">
        <v>0.37</v>
      </c>
      <c r="R2" s="9">
        <v>0.45</v>
      </c>
      <c r="S2" s="9">
        <v>37000</v>
      </c>
      <c r="T2" s="9">
        <v>445</v>
      </c>
      <c r="U2" s="9">
        <v>1.4999999999999999E-2</v>
      </c>
      <c r="V2" s="9">
        <v>88000</v>
      </c>
      <c r="W2" s="9">
        <v>102000</v>
      </c>
      <c r="X2" s="9">
        <v>136000</v>
      </c>
      <c r="Y2" s="9">
        <v>176000</v>
      </c>
      <c r="Z2" s="9">
        <v>204000</v>
      </c>
      <c r="AA2" s="9">
        <v>272000</v>
      </c>
      <c r="AB2" s="9">
        <v>1500</v>
      </c>
      <c r="AC2" s="9">
        <v>0.01</v>
      </c>
      <c r="AD2" s="9">
        <v>1.2500000000000001E-2</v>
      </c>
      <c r="AE2" s="9">
        <v>1.4999999999999999E-2</v>
      </c>
      <c r="AF2" s="9">
        <v>0</v>
      </c>
      <c r="AG2" s="9">
        <v>25000</v>
      </c>
      <c r="AH2" s="9">
        <v>10000</v>
      </c>
      <c r="AI2" s="9">
        <v>60</v>
      </c>
      <c r="AJ2" s="9">
        <v>150000</v>
      </c>
      <c r="AK2" s="9">
        <v>0.15</v>
      </c>
      <c r="AL2" s="9">
        <v>0</v>
      </c>
      <c r="AM2" s="9">
        <v>9.2499999999999999E-2</v>
      </c>
      <c r="AN2" s="9">
        <v>500</v>
      </c>
      <c r="AO2" s="9">
        <v>10</v>
      </c>
      <c r="AP2" s="9">
        <v>37000</v>
      </c>
      <c r="AQ2" s="9">
        <v>300000</v>
      </c>
      <c r="AR2" s="9">
        <v>0.15</v>
      </c>
    </row>
    <row r="3" spans="1:44" x14ac:dyDescent="0.25">
      <c r="A3" s="8" t="s">
        <v>40</v>
      </c>
      <c r="B3" s="8">
        <f>B2*1.023</f>
        <v>1.0229999999999999</v>
      </c>
      <c r="C3" s="8">
        <f>C2*1.015</f>
        <v>1.0149999999999999</v>
      </c>
      <c r="D3" s="8">
        <f>D2*1.016</f>
        <v>1.016</v>
      </c>
      <c r="E3" s="7">
        <v>177860</v>
      </c>
      <c r="F3" s="9">
        <v>2230</v>
      </c>
      <c r="G3" s="9">
        <v>32279</v>
      </c>
      <c r="H3" s="9">
        <v>20896</v>
      </c>
      <c r="I3" s="9">
        <v>0.02</v>
      </c>
      <c r="J3" s="9">
        <v>0.1</v>
      </c>
      <c r="K3" s="9">
        <v>18200</v>
      </c>
      <c r="L3" s="9">
        <v>37000</v>
      </c>
      <c r="M3" s="9">
        <v>80000</v>
      </c>
      <c r="N3" s="9">
        <v>180000</v>
      </c>
      <c r="O3" s="9">
        <v>0.19</v>
      </c>
      <c r="P3" s="9">
        <v>0.33</v>
      </c>
      <c r="Q3" s="9">
        <v>0.37</v>
      </c>
      <c r="R3" s="9">
        <v>0.45</v>
      </c>
      <c r="S3" s="9">
        <v>37000</v>
      </c>
      <c r="T3" s="9">
        <v>445</v>
      </c>
      <c r="U3" s="9">
        <v>1.4999999999999999E-2</v>
      </c>
      <c r="V3" s="9">
        <v>90000</v>
      </c>
      <c r="W3" s="9">
        <v>105000</v>
      </c>
      <c r="X3" s="9">
        <v>140000</v>
      </c>
      <c r="Y3" s="9">
        <v>180000</v>
      </c>
      <c r="Z3" s="9">
        <v>210000</v>
      </c>
      <c r="AA3" s="9">
        <v>280000</v>
      </c>
      <c r="AB3" s="9">
        <v>1500</v>
      </c>
      <c r="AC3" s="9">
        <v>0.01</v>
      </c>
      <c r="AD3" s="9">
        <v>1.2500000000000001E-2</v>
      </c>
      <c r="AE3" s="9">
        <v>1.4999999999999999E-2</v>
      </c>
      <c r="AF3" s="9">
        <v>0.02</v>
      </c>
      <c r="AG3" s="9">
        <v>30000</v>
      </c>
      <c r="AH3" s="9">
        <v>5000</v>
      </c>
      <c r="AI3" s="9">
        <v>50</v>
      </c>
      <c r="AJ3" s="9">
        <v>180000</v>
      </c>
      <c r="AK3" s="9">
        <v>0.15</v>
      </c>
      <c r="AL3" s="9">
        <v>0</v>
      </c>
      <c r="AM3" s="9">
        <v>9.5000000000000001E-2</v>
      </c>
      <c r="AN3" s="9">
        <v>500</v>
      </c>
      <c r="AO3" s="9">
        <v>10</v>
      </c>
      <c r="AP3" s="9">
        <v>37000</v>
      </c>
      <c r="AQ3" s="9">
        <v>300000</v>
      </c>
      <c r="AR3" s="9">
        <v>0.15</v>
      </c>
    </row>
    <row r="4" spans="1:44" x14ac:dyDescent="0.25">
      <c r="A4" s="8" t="s">
        <v>41</v>
      </c>
      <c r="B4" s="8">
        <f>B3*(1.0225)</f>
        <v>1.0460174999999998</v>
      </c>
      <c r="C4" s="8">
        <f>C3*1.0125</f>
        <v>1.0276874999999999</v>
      </c>
      <c r="D4" s="8">
        <f>D3*1.025</f>
        <v>1.0413999999999999</v>
      </c>
      <c r="E4" s="7">
        <v>188400</v>
      </c>
      <c r="F4" s="9">
        <v>1966</v>
      </c>
      <c r="G4" s="9">
        <v>32279</v>
      </c>
      <c r="H4" s="9">
        <v>21335</v>
      </c>
      <c r="I4" s="9">
        <v>0.02</v>
      </c>
      <c r="J4" s="9">
        <v>0.1</v>
      </c>
      <c r="K4" s="9">
        <v>18200</v>
      </c>
      <c r="L4" s="9">
        <v>37000</v>
      </c>
      <c r="M4" s="9">
        <v>80000</v>
      </c>
      <c r="N4" s="9">
        <v>180000</v>
      </c>
      <c r="O4" s="9">
        <v>0.19</v>
      </c>
      <c r="P4" s="9">
        <v>0.33</v>
      </c>
      <c r="Q4" s="9">
        <v>0.37</v>
      </c>
      <c r="R4" s="9">
        <v>0.45</v>
      </c>
      <c r="S4" s="9">
        <v>37000</v>
      </c>
      <c r="T4" s="9">
        <v>445</v>
      </c>
      <c r="U4" s="9">
        <v>1.4999999999999999E-2</v>
      </c>
      <c r="V4" s="9">
        <v>90000</v>
      </c>
      <c r="W4" s="9">
        <v>105000</v>
      </c>
      <c r="X4" s="9">
        <v>140000</v>
      </c>
      <c r="Y4" s="9">
        <v>180000</v>
      </c>
      <c r="Z4" s="9">
        <v>210000</v>
      </c>
      <c r="AA4" s="9">
        <v>280000</v>
      </c>
      <c r="AB4" s="9">
        <v>1500</v>
      </c>
      <c r="AC4" s="9">
        <v>0.01</v>
      </c>
      <c r="AD4" s="9">
        <v>1.2500000000000001E-2</v>
      </c>
      <c r="AE4" s="9">
        <v>1.4999999999999999E-2</v>
      </c>
      <c r="AF4" s="9">
        <v>0.02</v>
      </c>
      <c r="AG4" s="9">
        <v>30000</v>
      </c>
      <c r="AH4" s="9">
        <v>5000</v>
      </c>
      <c r="AI4" s="9">
        <v>50</v>
      </c>
      <c r="AJ4" s="9">
        <v>180000</v>
      </c>
      <c r="AK4" s="9">
        <v>0.15</v>
      </c>
      <c r="AL4" s="9">
        <v>0</v>
      </c>
      <c r="AM4" s="9">
        <v>9.5000000000000001E-2</v>
      </c>
      <c r="AN4" s="9">
        <v>500</v>
      </c>
      <c r="AO4" s="9">
        <v>10</v>
      </c>
      <c r="AP4" s="9">
        <v>37000</v>
      </c>
      <c r="AQ4" s="9">
        <v>300000</v>
      </c>
      <c r="AR4" s="9">
        <v>0.15</v>
      </c>
    </row>
    <row r="5" spans="1:44" x14ac:dyDescent="0.25">
      <c r="A5" s="8" t="s">
        <v>42</v>
      </c>
      <c r="B5" s="8">
        <f>B4*1.025</f>
        <v>1.0721679374999997</v>
      </c>
      <c r="C5" s="8">
        <f>C4*1.02</f>
        <v>1.0482412499999998</v>
      </c>
      <c r="D5" s="8">
        <f>D4*1.0425</f>
        <v>1.0856594999999998</v>
      </c>
      <c r="E5" s="7">
        <v>196950</v>
      </c>
      <c r="F5" s="9">
        <v>2230</v>
      </c>
      <c r="G5" s="9">
        <v>32279</v>
      </c>
      <c r="H5" s="9">
        <v>21335</v>
      </c>
      <c r="I5" s="9">
        <v>0.02</v>
      </c>
      <c r="J5" s="9">
        <v>0.1</v>
      </c>
      <c r="K5" s="9">
        <v>18200</v>
      </c>
      <c r="L5" s="9">
        <v>37000</v>
      </c>
      <c r="M5" s="9">
        <v>87000</v>
      </c>
      <c r="N5" s="9">
        <v>180000</v>
      </c>
      <c r="O5" s="9">
        <v>0.19</v>
      </c>
      <c r="P5" s="9">
        <v>0.33</v>
      </c>
      <c r="Q5" s="9">
        <v>0.37</v>
      </c>
      <c r="R5" s="9">
        <v>0.45</v>
      </c>
      <c r="S5" s="9">
        <v>37000</v>
      </c>
      <c r="T5" s="9">
        <v>445</v>
      </c>
      <c r="U5" s="9">
        <v>1.4999999999999999E-2</v>
      </c>
      <c r="V5" s="9">
        <v>90000</v>
      </c>
      <c r="W5" s="9">
        <v>105000</v>
      </c>
      <c r="X5" s="9">
        <v>140000</v>
      </c>
      <c r="Y5" s="9">
        <v>180000</v>
      </c>
      <c r="Z5" s="9">
        <v>210000</v>
      </c>
      <c r="AA5" s="9">
        <v>280000</v>
      </c>
      <c r="AB5" s="9">
        <v>1500</v>
      </c>
      <c r="AC5" s="9">
        <v>0.01</v>
      </c>
      <c r="AD5" s="9">
        <v>1.2500000000000001E-2</v>
      </c>
      <c r="AE5" s="9">
        <v>1.4999999999999999E-2</v>
      </c>
      <c r="AF5" s="9">
        <v>0.02</v>
      </c>
      <c r="AG5" s="9">
        <v>30000</v>
      </c>
      <c r="AH5" s="9">
        <v>5000</v>
      </c>
      <c r="AI5" s="9">
        <v>50</v>
      </c>
      <c r="AJ5" s="9">
        <v>180000</v>
      </c>
      <c r="AK5" s="9">
        <v>0.15</v>
      </c>
      <c r="AL5" s="9">
        <v>0</v>
      </c>
      <c r="AM5" s="9">
        <v>9.5000000000000001E-2</v>
      </c>
      <c r="AN5" s="9">
        <v>500</v>
      </c>
      <c r="AO5" s="9">
        <v>10</v>
      </c>
      <c r="AP5" s="9">
        <v>37000</v>
      </c>
      <c r="AQ5" s="9">
        <v>300000</v>
      </c>
      <c r="AR5" s="9">
        <v>0.15</v>
      </c>
    </row>
    <row r="6" spans="1:44" x14ac:dyDescent="0.25">
      <c r="A6" s="8" t="s">
        <v>43</v>
      </c>
      <c r="B6" s="8">
        <f>B5*1.0275</f>
        <v>1.1016525557812498</v>
      </c>
      <c r="C6" s="8">
        <f>C5*1.0225</f>
        <v>1.0718266781249997</v>
      </c>
      <c r="D6" s="8">
        <f>D5*1.05</f>
        <v>1.1399424749999998</v>
      </c>
      <c r="E6" s="7">
        <v>210350</v>
      </c>
      <c r="F6" s="9">
        <v>2230</v>
      </c>
      <c r="G6" s="9">
        <v>32279</v>
      </c>
      <c r="H6" s="9">
        <v>21335</v>
      </c>
      <c r="I6" s="9">
        <v>0.02</v>
      </c>
      <c r="J6" s="9">
        <v>0.1</v>
      </c>
      <c r="K6" s="9">
        <v>18200</v>
      </c>
      <c r="L6" s="9">
        <v>37000</v>
      </c>
      <c r="M6" s="9">
        <v>87000</v>
      </c>
      <c r="N6" s="9">
        <v>180000</v>
      </c>
      <c r="O6" s="9">
        <v>0.19</v>
      </c>
      <c r="P6" s="9">
        <v>0.33</v>
      </c>
      <c r="Q6" s="9">
        <v>0.37</v>
      </c>
      <c r="R6" s="9">
        <v>0.45</v>
      </c>
      <c r="S6" s="9">
        <v>37000</v>
      </c>
      <c r="T6" s="9">
        <v>445</v>
      </c>
      <c r="U6" s="9">
        <v>1.4999999999999999E-2</v>
      </c>
      <c r="V6" s="9">
        <v>90000</v>
      </c>
      <c r="W6" s="9">
        <v>105000</v>
      </c>
      <c r="X6" s="9">
        <v>140000</v>
      </c>
      <c r="Y6" s="9">
        <v>180000</v>
      </c>
      <c r="Z6" s="9">
        <v>210000</v>
      </c>
      <c r="AA6" s="9">
        <v>280000</v>
      </c>
      <c r="AB6" s="9">
        <v>1500</v>
      </c>
      <c r="AC6" s="9">
        <v>0.01</v>
      </c>
      <c r="AD6" s="9">
        <v>1.2500000000000001E-2</v>
      </c>
      <c r="AE6" s="9">
        <v>1.4999999999999999E-2</v>
      </c>
      <c r="AF6" s="9">
        <v>0</v>
      </c>
      <c r="AG6" s="9">
        <v>25000</v>
      </c>
      <c r="AH6" s="9">
        <v>0</v>
      </c>
      <c r="AI6" s="9">
        <v>50</v>
      </c>
      <c r="AJ6" s="9">
        <v>180000</v>
      </c>
      <c r="AK6" s="9">
        <v>0.15</v>
      </c>
      <c r="AL6" s="9">
        <v>0</v>
      </c>
      <c r="AM6" s="9">
        <v>9.5000000000000001E-2</v>
      </c>
      <c r="AN6" s="9">
        <v>500</v>
      </c>
      <c r="AO6" s="9">
        <v>10</v>
      </c>
      <c r="AP6" s="9">
        <v>37000</v>
      </c>
      <c r="AQ6" s="9">
        <v>250000</v>
      </c>
      <c r="AR6" s="9">
        <v>0.15</v>
      </c>
    </row>
    <row r="7" spans="1:44" x14ac:dyDescent="0.25">
      <c r="A7" t="s">
        <v>44</v>
      </c>
      <c r="B7">
        <f>B6*1.0325</f>
        <v>1.1374562638441403</v>
      </c>
      <c r="C7">
        <f>C6*1.025</f>
        <v>1.0986223450781245</v>
      </c>
      <c r="D7">
        <f t="shared" ref="D7:D8" si="0">D6*1.05</f>
        <v>1.1969395987499998</v>
      </c>
      <c r="E7" s="7">
        <v>223750</v>
      </c>
      <c r="F7" s="2">
        <v>2230</v>
      </c>
      <c r="G7" s="2">
        <v>32279</v>
      </c>
      <c r="H7" s="2">
        <v>21335</v>
      </c>
      <c r="I7" s="2">
        <v>0.02</v>
      </c>
      <c r="J7" s="2">
        <v>0.1</v>
      </c>
      <c r="K7" s="2">
        <v>18200</v>
      </c>
      <c r="L7" s="2">
        <v>37000</v>
      </c>
      <c r="M7" s="2">
        <v>87000</v>
      </c>
      <c r="N7" s="2">
        <v>180000</v>
      </c>
      <c r="O7" s="2">
        <v>0.19</v>
      </c>
      <c r="P7" s="2">
        <v>0.33</v>
      </c>
      <c r="Q7" s="2">
        <v>0.37</v>
      </c>
      <c r="R7" s="2">
        <v>0.45</v>
      </c>
      <c r="S7" s="2">
        <v>37000</v>
      </c>
      <c r="T7" s="2">
        <v>445</v>
      </c>
      <c r="U7" s="2">
        <v>1.4999999999999999E-2</v>
      </c>
      <c r="V7" s="2">
        <v>90000</v>
      </c>
      <c r="W7" s="2">
        <v>105000</v>
      </c>
      <c r="X7" s="2">
        <v>140000</v>
      </c>
      <c r="Y7" s="2">
        <v>180000</v>
      </c>
      <c r="Z7" s="2">
        <v>210000</v>
      </c>
      <c r="AA7" s="2">
        <v>280000</v>
      </c>
      <c r="AB7" s="2">
        <v>1500</v>
      </c>
      <c r="AC7" s="2">
        <v>0.01</v>
      </c>
      <c r="AD7" s="2">
        <v>1.2500000000000001E-2</v>
      </c>
      <c r="AE7" s="2">
        <v>1.4999999999999999E-2</v>
      </c>
      <c r="AF7" s="2">
        <v>0</v>
      </c>
      <c r="AG7" s="2">
        <f>FLOOR(AG6*1.04^(COUNT($AH$6:AH7)-1),2500)</f>
        <v>25000</v>
      </c>
      <c r="AH7" s="2">
        <v>0</v>
      </c>
      <c r="AI7" s="2">
        <v>50</v>
      </c>
      <c r="AJ7" s="2">
        <v>180000</v>
      </c>
      <c r="AK7" s="2">
        <v>0.15</v>
      </c>
      <c r="AL7" s="2">
        <v>0</v>
      </c>
      <c r="AM7" s="2">
        <v>9.5000000000000001E-2</v>
      </c>
      <c r="AN7" s="2">
        <v>500</v>
      </c>
      <c r="AO7" s="2">
        <v>10</v>
      </c>
      <c r="AP7" s="2">
        <v>37000</v>
      </c>
      <c r="AQ7" s="2">
        <v>250000</v>
      </c>
      <c r="AR7" s="2">
        <v>0.15</v>
      </c>
    </row>
    <row r="8" spans="1:44" x14ac:dyDescent="0.25">
      <c r="A8" t="s">
        <v>45</v>
      </c>
      <c r="B8">
        <f>B7*1.035</f>
        <v>1.1772672330786851</v>
      </c>
      <c r="C8">
        <f>C7*1.025</f>
        <v>1.1260879037050775</v>
      </c>
      <c r="D8">
        <f t="shared" si="0"/>
        <v>1.2567865786874999</v>
      </c>
      <c r="E8" s="7">
        <v>239700</v>
      </c>
      <c r="F8" s="2">
        <v>2230</v>
      </c>
      <c r="G8" s="2">
        <v>32279</v>
      </c>
      <c r="H8" s="2">
        <v>21335</v>
      </c>
      <c r="I8" s="2">
        <v>0.02</v>
      </c>
      <c r="J8" s="2">
        <v>0.1</v>
      </c>
      <c r="K8" s="2">
        <v>18200</v>
      </c>
      <c r="L8" s="2">
        <v>37000</v>
      </c>
      <c r="M8" s="2">
        <v>87000</v>
      </c>
      <c r="N8" s="2">
        <v>180000</v>
      </c>
      <c r="O8" s="2">
        <v>0.19</v>
      </c>
      <c r="P8" s="2">
        <v>0.33</v>
      </c>
      <c r="Q8" s="2">
        <v>0.37</v>
      </c>
      <c r="R8" s="2">
        <v>0.45</v>
      </c>
      <c r="S8" s="2">
        <v>37000</v>
      </c>
      <c r="T8" s="2">
        <v>445</v>
      </c>
      <c r="U8" s="2">
        <v>1.4999999999999999E-2</v>
      </c>
      <c r="V8" s="2">
        <v>90000</v>
      </c>
      <c r="W8" s="2">
        <v>105000</v>
      </c>
      <c r="X8" s="2">
        <v>140000</v>
      </c>
      <c r="Y8" s="2">
        <v>180000</v>
      </c>
      <c r="Z8" s="2">
        <v>210000</v>
      </c>
      <c r="AA8" s="2">
        <v>280000</v>
      </c>
      <c r="AB8" s="2">
        <v>1500</v>
      </c>
      <c r="AC8" s="2">
        <v>0.01</v>
      </c>
      <c r="AD8" s="2">
        <v>1.2500000000000001E-2</v>
      </c>
      <c r="AE8" s="2">
        <v>1.4999999999999999E-2</v>
      </c>
      <c r="AF8" s="2">
        <v>0</v>
      </c>
      <c r="AG8" s="2">
        <f>FLOOR(AG7*1.04^(COUNT($AH$6:AH8)-1),2500)</f>
        <v>25000</v>
      </c>
      <c r="AH8" s="2">
        <v>0</v>
      </c>
      <c r="AI8" s="2">
        <v>50</v>
      </c>
      <c r="AJ8" s="2">
        <v>180000</v>
      </c>
      <c r="AK8" s="2">
        <v>0.15</v>
      </c>
      <c r="AL8" s="2">
        <v>0</v>
      </c>
      <c r="AM8" s="2">
        <v>9.5000000000000001E-2</v>
      </c>
      <c r="AN8" s="2">
        <v>500</v>
      </c>
      <c r="AO8" s="2">
        <v>10</v>
      </c>
      <c r="AP8" s="2">
        <v>37000</v>
      </c>
      <c r="AQ8" s="2">
        <v>250000</v>
      </c>
      <c r="AR8" s="2">
        <v>0.15</v>
      </c>
    </row>
    <row r="9" spans="1:44" x14ac:dyDescent="0.25">
      <c r="B9" t="s">
        <v>50</v>
      </c>
      <c r="C9" t="s">
        <v>50</v>
      </c>
      <c r="D9" t="s">
        <v>50</v>
      </c>
      <c r="E9" t="s">
        <v>51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 spans="1:44" x14ac:dyDescent="0.25">
      <c r="B10" t="s">
        <v>49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1:44" x14ac:dyDescent="0.25"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pans="1:44" x14ac:dyDescent="0.25"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</row>
    <row r="13" spans="1:44" x14ac:dyDescent="0.25"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</row>
    <row r="14" spans="1:44" x14ac:dyDescent="0.25"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</row>
    <row r="15" spans="1:44" x14ac:dyDescent="0.25"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</row>
    <row r="16" spans="1:44" x14ac:dyDescent="0.25"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</row>
    <row r="17" spans="6:6" x14ac:dyDescent="0.25">
      <c r="F17" s="3"/>
    </row>
    <row r="20" spans="6:6" x14ac:dyDescent="0.25">
      <c r="F20" s="4"/>
    </row>
    <row r="23" spans="6:6" ht="15.75" x14ac:dyDescent="0.25">
      <c r="F23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Young</dc:creator>
  <cp:lastModifiedBy>Will Young</cp:lastModifiedBy>
  <dcterms:created xsi:type="dcterms:W3CDTF">2016-07-19T04:39:18Z</dcterms:created>
  <dcterms:modified xsi:type="dcterms:W3CDTF">2016-07-19T04:51:36Z</dcterms:modified>
</cp:coreProperties>
</file>