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1" i="2" l="1"/>
  <c r="L71" i="2"/>
  <c r="M71" i="2"/>
  <c r="N71" i="2"/>
  <c r="K74" i="2"/>
  <c r="K75" i="2"/>
  <c r="DM60" i="1"/>
  <c r="DM59" i="1"/>
  <c r="C38" i="1"/>
  <c r="FM79" i="1"/>
  <c r="FM78" i="1"/>
  <c r="FK79" i="1"/>
  <c r="FK78" i="1"/>
  <c r="FM8" i="1"/>
  <c r="FM75" i="1"/>
  <c r="FK75" i="1"/>
  <c r="FN15" i="1"/>
  <c r="FN14" i="1"/>
  <c r="FW22" i="1"/>
  <c r="FW21" i="1"/>
  <c r="FL28" i="1"/>
  <c r="FL29" i="1" s="1"/>
  <c r="FN35" i="1"/>
  <c r="FN36" i="1" s="1"/>
  <c r="FK43" i="1"/>
  <c r="FK42" i="1"/>
  <c r="FL49" i="1"/>
  <c r="FL50" i="1" s="1"/>
  <c r="FU56" i="1"/>
  <c r="FU57" i="1" s="1"/>
  <c r="FT71" i="1"/>
  <c r="FT70" i="1"/>
  <c r="FM64" i="1"/>
  <c r="EB36" i="1"/>
  <c r="DZ36" i="1"/>
  <c r="EB35" i="1"/>
  <c r="DZ35" i="1"/>
  <c r="EB32" i="1"/>
  <c r="DZ32" i="1"/>
  <c r="EB31" i="1"/>
  <c r="DZ31" i="1"/>
  <c r="DO60" i="1"/>
  <c r="DO59" i="1"/>
  <c r="DO63" i="1"/>
  <c r="DM63" i="1"/>
  <c r="DO64" i="1"/>
  <c r="DM64" i="1"/>
  <c r="BW50" i="1"/>
  <c r="BW57" i="1"/>
  <c r="CA66" i="1"/>
  <c r="BY66" i="1"/>
  <c r="CA65" i="1"/>
  <c r="BY65" i="1"/>
  <c r="DB22" i="1"/>
  <c r="DA22" i="1"/>
  <c r="DB29" i="1"/>
  <c r="DA29" i="1"/>
  <c r="DB50" i="1"/>
  <c r="DA50" i="1"/>
  <c r="DB57" i="1"/>
  <c r="DA57" i="1"/>
  <c r="CR57" i="1"/>
  <c r="CQ57" i="1"/>
  <c r="CR50" i="1"/>
  <c r="CQ50" i="1"/>
  <c r="CR29" i="1"/>
  <c r="CQ29" i="1"/>
  <c r="CR22" i="1"/>
  <c r="CQ22" i="1"/>
  <c r="CH22" i="1"/>
  <c r="CG22" i="1"/>
  <c r="CH29" i="1"/>
  <c r="CG29" i="1"/>
  <c r="CH50" i="1"/>
  <c r="CG50" i="1"/>
  <c r="CH57" i="1"/>
  <c r="CG57" i="1"/>
  <c r="BX57" i="1"/>
  <c r="BX50" i="1"/>
  <c r="BX29" i="1"/>
  <c r="BW29" i="1"/>
  <c r="BX22" i="1"/>
  <c r="BW22" i="1"/>
  <c r="FF8" i="1"/>
  <c r="FE15" i="1"/>
  <c r="FG22" i="1"/>
  <c r="FG29" i="1"/>
  <c r="FA7" i="1"/>
  <c r="FA14" i="1"/>
  <c r="ES21" i="1"/>
  <c r="ER28" i="1"/>
  <c r="EN7" i="1"/>
  <c r="EK14" i="1"/>
  <c r="EB7" i="1"/>
  <c r="EF14" i="1"/>
  <c r="DZ21" i="1"/>
  <c r="DZ28" i="1"/>
  <c r="DR7" i="1"/>
  <c r="DR14" i="1"/>
  <c r="DO21" i="1"/>
  <c r="DP28" i="1"/>
  <c r="DR35" i="1"/>
  <c r="DU42" i="1"/>
  <c r="DS49" i="1"/>
  <c r="DP56" i="1"/>
  <c r="DE56" i="1"/>
  <c r="DE49" i="1"/>
  <c r="DH42" i="1"/>
  <c r="DH35" i="1"/>
  <c r="DF28" i="1"/>
  <c r="DF21" i="1"/>
  <c r="DH14" i="1"/>
  <c r="DI7" i="1"/>
  <c r="CW7" i="1"/>
  <c r="CY14" i="1"/>
  <c r="CU28" i="1"/>
  <c r="CU21" i="1"/>
  <c r="CX35" i="1"/>
  <c r="CX42" i="1"/>
  <c r="CV49" i="1"/>
  <c r="CU56" i="1"/>
  <c r="CL56" i="1"/>
  <c r="CL49" i="1"/>
  <c r="CO42" i="1"/>
  <c r="CO35" i="1"/>
  <c r="CM28" i="1"/>
  <c r="CL21" i="1"/>
  <c r="CO14" i="1"/>
  <c r="CO7" i="1"/>
  <c r="CE14" i="1"/>
  <c r="CD35" i="1"/>
  <c r="CD42" i="1"/>
  <c r="CB56" i="1"/>
  <c r="CC49" i="1"/>
  <c r="CC28" i="1"/>
  <c r="CC21" i="1"/>
  <c r="CC7" i="1"/>
  <c r="CA62" i="1"/>
  <c r="BY62" i="1"/>
  <c r="CA61" i="1"/>
  <c r="BY61" i="1"/>
  <c r="CA75" i="1"/>
  <c r="BY75" i="1"/>
  <c r="CA74" i="1"/>
  <c r="BY74" i="1"/>
  <c r="CA70" i="1"/>
  <c r="BY70" i="1"/>
  <c r="CA69" i="1"/>
  <c r="BY69" i="1"/>
  <c r="FJ65" i="1"/>
  <c r="FI65" i="1"/>
  <c r="FJ51" i="1"/>
  <c r="FI51" i="1"/>
  <c r="FJ44" i="1"/>
  <c r="FI44" i="1"/>
  <c r="FJ30" i="1"/>
  <c r="FI30" i="1"/>
  <c r="FI16" i="1"/>
  <c r="FJ9" i="1"/>
  <c r="FI9" i="1"/>
  <c r="FC9" i="1"/>
  <c r="FD9" i="1"/>
  <c r="EP15" i="1"/>
  <c r="EQ8" i="1"/>
  <c r="EP8" i="1"/>
  <c r="DX15" i="1"/>
  <c r="DW15" i="1"/>
  <c r="DX8" i="1"/>
  <c r="DW8" i="1"/>
  <c r="DL8" i="1"/>
  <c r="DK8" i="1"/>
  <c r="DL15" i="1"/>
  <c r="DK15" i="1"/>
  <c r="DL36" i="1"/>
  <c r="DK36" i="1"/>
  <c r="DK43" i="1"/>
  <c r="DB43" i="1"/>
  <c r="DA43" i="1"/>
  <c r="DB36" i="1"/>
  <c r="DA36" i="1"/>
  <c r="DB15" i="1"/>
  <c r="DA15" i="1"/>
  <c r="DB8" i="1"/>
  <c r="DA8" i="1"/>
  <c r="EQ15" i="1"/>
  <c r="EI8" i="1"/>
  <c r="EH8" i="1"/>
  <c r="DL43" i="1"/>
  <c r="CR8" i="1"/>
  <c r="CQ8" i="1"/>
  <c r="CR15" i="1"/>
  <c r="CQ15" i="1"/>
  <c r="CR36" i="1"/>
  <c r="CQ36" i="1"/>
  <c r="CQ43" i="1"/>
  <c r="CR43" i="1"/>
  <c r="CG43" i="1"/>
  <c r="CH36" i="1"/>
  <c r="CG36" i="1"/>
  <c r="CH15" i="1"/>
  <c r="CG15" i="1"/>
  <c r="CH8" i="1"/>
  <c r="CG8" i="1"/>
  <c r="CH43" i="1"/>
  <c r="BX36" i="1"/>
  <c r="BW36" i="1"/>
  <c r="BX43" i="1"/>
  <c r="BW43" i="1"/>
  <c r="BX15" i="1"/>
  <c r="BW15" i="1"/>
  <c r="BX8" i="1"/>
  <c r="BW8" i="1"/>
  <c r="BP15" i="1"/>
  <c r="BO15" i="1"/>
  <c r="BP29" i="1"/>
  <c r="BO29" i="1"/>
  <c r="BH15" i="1"/>
  <c r="BG15" i="1"/>
  <c r="BH36" i="1"/>
  <c r="BG36" i="1"/>
  <c r="AZ15" i="1"/>
  <c r="AY15" i="1"/>
  <c r="AZ29" i="1"/>
  <c r="AY29" i="1"/>
  <c r="AR15" i="1"/>
  <c r="AQ15" i="1"/>
  <c r="AR29" i="1"/>
  <c r="AQ29" i="1"/>
  <c r="AK15" i="1"/>
  <c r="AJ15" i="1"/>
  <c r="AK36" i="1"/>
  <c r="AJ36" i="1"/>
  <c r="AD15" i="1"/>
  <c r="AC15" i="1"/>
  <c r="AD36" i="1"/>
  <c r="AC36" i="1"/>
  <c r="W15" i="1"/>
  <c r="V15" i="1"/>
  <c r="W29" i="1"/>
  <c r="V29" i="1"/>
  <c r="P36" i="1"/>
  <c r="O36" i="1"/>
  <c r="P22" i="1"/>
  <c r="O22" i="1"/>
  <c r="I36" i="1"/>
  <c r="H36" i="1"/>
  <c r="I15" i="1"/>
  <c r="H15" i="1"/>
  <c r="B22" i="1"/>
  <c r="A22" i="1"/>
  <c r="BP8" i="1"/>
  <c r="BP22" i="1"/>
  <c r="BH29" i="1"/>
  <c r="BH22" i="1"/>
  <c r="BH8" i="1"/>
  <c r="AZ8" i="1"/>
  <c r="AZ22" i="1"/>
  <c r="AR8" i="1"/>
  <c r="AR22" i="1"/>
  <c r="AK29" i="1"/>
  <c r="AK22" i="1"/>
  <c r="AK8" i="1"/>
  <c r="AD8" i="1"/>
  <c r="AD22" i="1"/>
  <c r="AD29" i="1"/>
  <c r="W22" i="1"/>
  <c r="W8" i="1"/>
  <c r="P8" i="1"/>
  <c r="P15" i="1"/>
  <c r="P29" i="1"/>
  <c r="I29" i="1"/>
  <c r="I22" i="1"/>
  <c r="I8" i="1"/>
  <c r="B15" i="1"/>
  <c r="B8" i="1"/>
  <c r="BO8" i="1"/>
  <c r="BO22" i="1"/>
  <c r="BG8" i="1"/>
  <c r="BG22" i="1"/>
  <c r="BG29" i="1"/>
  <c r="AY8" i="1"/>
  <c r="AY22" i="1"/>
  <c r="AQ8" i="1"/>
  <c r="AQ22" i="1"/>
  <c r="AJ8" i="1"/>
  <c r="AJ22" i="1"/>
  <c r="AJ29" i="1"/>
  <c r="AC29" i="1"/>
  <c r="AC22" i="1"/>
  <c r="AC8" i="1"/>
  <c r="V8" i="1"/>
  <c r="V22" i="1"/>
  <c r="O29" i="1"/>
  <c r="O15" i="1"/>
  <c r="O8" i="1"/>
  <c r="H29" i="1"/>
  <c r="H22" i="1"/>
  <c r="H8" i="1"/>
  <c r="A15" i="1"/>
  <c r="A8" i="1"/>
  <c r="FI71" i="1"/>
  <c r="FJ71" i="1"/>
  <c r="FK71" i="1"/>
  <c r="FL71" i="1"/>
  <c r="FM71" i="1"/>
  <c r="FN71" i="1"/>
  <c r="FO71" i="1"/>
  <c r="FP71" i="1"/>
  <c r="FQ71" i="1"/>
  <c r="FI64" i="1"/>
  <c r="FJ64" i="1"/>
  <c r="FI57" i="1"/>
  <c r="FJ57" i="1"/>
  <c r="FK57" i="1"/>
  <c r="FL57" i="1"/>
  <c r="FM57" i="1"/>
  <c r="FN57" i="1"/>
  <c r="FO57" i="1"/>
  <c r="FP57" i="1"/>
  <c r="FQ57" i="1"/>
  <c r="FR57" i="1"/>
  <c r="FI50" i="1"/>
  <c r="FI36" i="1"/>
  <c r="FJ36" i="1"/>
  <c r="FK36" i="1"/>
  <c r="FI29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I15" i="1"/>
  <c r="FJ15" i="1"/>
  <c r="FK15" i="1"/>
  <c r="FI8" i="1"/>
  <c r="FJ8" i="1"/>
  <c r="FC29" i="1"/>
  <c r="FD29" i="1"/>
  <c r="FC22" i="1"/>
  <c r="FD22" i="1"/>
  <c r="FC8" i="1"/>
  <c r="EP7" i="1"/>
  <c r="EQ7" i="1"/>
  <c r="ER7" i="1"/>
  <c r="ES7" i="1"/>
  <c r="ET7" i="1"/>
  <c r="EU7" i="1"/>
  <c r="EV7" i="1"/>
  <c r="EW7" i="1"/>
  <c r="EX7" i="1"/>
  <c r="EP14" i="1"/>
  <c r="EQ14" i="1"/>
  <c r="ER14" i="1"/>
  <c r="ES14" i="1"/>
  <c r="ET14" i="1"/>
  <c r="EU14" i="1"/>
  <c r="EV14" i="1"/>
  <c r="EW14" i="1"/>
  <c r="EX14" i="1"/>
  <c r="EP21" i="1"/>
  <c r="EH14" i="1"/>
  <c r="EH7" i="1"/>
  <c r="EI7" i="1"/>
  <c r="EJ7" i="1"/>
  <c r="EK7" i="1"/>
  <c r="DW7" i="1"/>
  <c r="DX7" i="1"/>
  <c r="DY7" i="1"/>
  <c r="DW14" i="1"/>
  <c r="DX14" i="1"/>
  <c r="DY14" i="1"/>
  <c r="DZ14" i="1"/>
  <c r="EA14" i="1"/>
  <c r="EB14" i="1"/>
  <c r="EC14" i="1"/>
  <c r="DW21" i="1"/>
  <c r="DW28" i="1"/>
  <c r="DK56" i="1"/>
  <c r="DL56" i="1"/>
  <c r="DM56" i="1"/>
  <c r="DK49" i="1"/>
  <c r="DL49" i="1"/>
  <c r="DM49" i="1"/>
  <c r="DN49" i="1"/>
  <c r="DO49" i="1"/>
  <c r="DP49" i="1"/>
  <c r="DK42" i="1"/>
  <c r="DL42" i="1"/>
  <c r="DM42" i="1"/>
  <c r="DN42" i="1"/>
  <c r="DO42" i="1"/>
  <c r="DP42" i="1"/>
  <c r="DQ42" i="1"/>
  <c r="DR42" i="1"/>
  <c r="DK35" i="1"/>
  <c r="DL35" i="1"/>
  <c r="DM35" i="1"/>
  <c r="DN35" i="1"/>
  <c r="DO35" i="1"/>
  <c r="DK28" i="1"/>
  <c r="DL28" i="1"/>
  <c r="DM28" i="1"/>
  <c r="DK21" i="1"/>
  <c r="DL21" i="1"/>
  <c r="DK14" i="1"/>
  <c r="DL14" i="1"/>
  <c r="DM14" i="1"/>
  <c r="DN14" i="1"/>
  <c r="DO14" i="1"/>
  <c r="DK7" i="1"/>
  <c r="DL7" i="1"/>
  <c r="DM7" i="1"/>
  <c r="DN7" i="1"/>
  <c r="DO7" i="1"/>
  <c r="DA7" i="1"/>
  <c r="DB7" i="1"/>
  <c r="DC7" i="1"/>
  <c r="DD7" i="1"/>
  <c r="DE7" i="1"/>
  <c r="DF7" i="1"/>
  <c r="DA14" i="1"/>
  <c r="DB14" i="1"/>
  <c r="DC14" i="1"/>
  <c r="DD14" i="1"/>
  <c r="DE14" i="1"/>
  <c r="DA21" i="1"/>
  <c r="DB21" i="1"/>
  <c r="DC21" i="1"/>
  <c r="DA28" i="1"/>
  <c r="DB28" i="1"/>
  <c r="DC28" i="1"/>
  <c r="DA35" i="1"/>
  <c r="DB35" i="1"/>
  <c r="DC35" i="1"/>
  <c r="DD35" i="1"/>
  <c r="DE35" i="1"/>
  <c r="DA42" i="1"/>
  <c r="DB42" i="1"/>
  <c r="DC42" i="1"/>
  <c r="DD42" i="1"/>
  <c r="DE42" i="1"/>
  <c r="DA49" i="1"/>
  <c r="DB49" i="1"/>
  <c r="DA56" i="1"/>
  <c r="DB56" i="1"/>
  <c r="CQ56" i="1"/>
  <c r="CR56" i="1"/>
  <c r="CQ49" i="1"/>
  <c r="CR49" i="1"/>
  <c r="CS49" i="1"/>
  <c r="CQ42" i="1"/>
  <c r="CR42" i="1"/>
  <c r="CS42" i="1"/>
  <c r="CT42" i="1"/>
  <c r="CU42" i="1"/>
  <c r="CQ35" i="1"/>
  <c r="CR35" i="1"/>
  <c r="CS35" i="1"/>
  <c r="CT35" i="1"/>
  <c r="CU35" i="1"/>
  <c r="CQ28" i="1"/>
  <c r="CR28" i="1"/>
  <c r="CQ21" i="1"/>
  <c r="CR21" i="1"/>
  <c r="CQ14" i="1"/>
  <c r="CR14" i="1"/>
  <c r="CS14" i="1"/>
  <c r="CT14" i="1"/>
  <c r="CU14" i="1"/>
  <c r="CV14" i="1"/>
  <c r="CQ7" i="1"/>
  <c r="CR7" i="1"/>
  <c r="CS7" i="1"/>
  <c r="CT7" i="1"/>
  <c r="CG7" i="1"/>
  <c r="CH7" i="1"/>
  <c r="CI7" i="1"/>
  <c r="CJ7" i="1"/>
  <c r="CK7" i="1"/>
  <c r="CL7" i="1"/>
  <c r="CG14" i="1"/>
  <c r="CH14" i="1"/>
  <c r="CI14" i="1"/>
  <c r="CJ14" i="1"/>
  <c r="CK14" i="1"/>
  <c r="CL14" i="1"/>
  <c r="CG21" i="1"/>
  <c r="CH21" i="1"/>
  <c r="CI21" i="1"/>
  <c r="CG28" i="1"/>
  <c r="CH28" i="1"/>
  <c r="CI28" i="1"/>
  <c r="CJ28" i="1"/>
  <c r="CG35" i="1"/>
  <c r="CH35" i="1"/>
  <c r="CI35" i="1"/>
  <c r="CJ35" i="1"/>
  <c r="CK35" i="1"/>
  <c r="CL35" i="1"/>
  <c r="CG42" i="1"/>
  <c r="CH42" i="1"/>
  <c r="CI42" i="1"/>
  <c r="CJ42" i="1"/>
  <c r="CK42" i="1"/>
  <c r="CL42" i="1"/>
  <c r="CG49" i="1"/>
  <c r="CH49" i="1"/>
  <c r="CI49" i="1"/>
  <c r="CG56" i="1"/>
  <c r="CH56" i="1"/>
  <c r="CI56" i="1"/>
  <c r="BW56" i="1"/>
  <c r="BX56" i="1"/>
  <c r="BY56" i="1"/>
  <c r="BW49" i="1"/>
  <c r="BX49" i="1"/>
  <c r="BY49" i="1"/>
  <c r="BZ49" i="1"/>
  <c r="BW42" i="1"/>
  <c r="BX42" i="1"/>
  <c r="BY42" i="1"/>
  <c r="BZ42" i="1"/>
  <c r="CA42" i="1"/>
  <c r="BW35" i="1"/>
  <c r="BX35" i="1"/>
  <c r="BY35" i="1"/>
  <c r="BZ35" i="1"/>
  <c r="CA35" i="1"/>
  <c r="BW28" i="1"/>
  <c r="BX28" i="1"/>
  <c r="BY28" i="1"/>
  <c r="BZ28" i="1"/>
  <c r="BW21" i="1"/>
  <c r="BX21" i="1"/>
  <c r="BY21" i="1"/>
  <c r="BZ21" i="1"/>
  <c r="BW14" i="1"/>
  <c r="BX14" i="1"/>
  <c r="BY14" i="1"/>
  <c r="BZ14" i="1"/>
  <c r="CA14" i="1"/>
  <c r="CB14" i="1"/>
  <c r="BW7" i="1"/>
  <c r="BX7" i="1"/>
  <c r="BY7" i="1"/>
  <c r="BZ7" i="1"/>
  <c r="BO28" i="1"/>
  <c r="BP28" i="1"/>
  <c r="BQ28" i="1"/>
  <c r="BR28" i="1"/>
  <c r="BO21" i="1"/>
  <c r="BP21" i="1"/>
  <c r="BQ21" i="1"/>
  <c r="BR21" i="1"/>
  <c r="BO14" i="1"/>
  <c r="BP14" i="1"/>
  <c r="BQ14" i="1"/>
  <c r="BR14" i="1"/>
  <c r="BO7" i="1"/>
  <c r="BP7" i="1"/>
  <c r="BQ7" i="1"/>
  <c r="BR7" i="1"/>
  <c r="BG7" i="1"/>
  <c r="BH7" i="1"/>
  <c r="BI7" i="1"/>
  <c r="BJ7" i="1"/>
  <c r="BG14" i="1"/>
  <c r="BH14" i="1"/>
  <c r="BI14" i="1"/>
  <c r="BJ14" i="1"/>
  <c r="BG21" i="1"/>
  <c r="BH21" i="1"/>
  <c r="BI21" i="1"/>
  <c r="BJ21" i="1"/>
  <c r="BG28" i="1"/>
  <c r="BH28" i="1"/>
  <c r="BI28" i="1"/>
  <c r="BJ28" i="1"/>
  <c r="BG35" i="1"/>
  <c r="BH35" i="1"/>
  <c r="BI35" i="1"/>
  <c r="BJ35" i="1"/>
  <c r="AY7" i="1"/>
  <c r="AZ7" i="1"/>
  <c r="BA7" i="1"/>
  <c r="BB7" i="1"/>
  <c r="AY14" i="1"/>
  <c r="AZ14" i="1"/>
  <c r="BA14" i="1"/>
  <c r="BB14" i="1"/>
  <c r="AY21" i="1"/>
  <c r="AZ21" i="1"/>
  <c r="BA21" i="1"/>
  <c r="BB21" i="1"/>
  <c r="AY28" i="1"/>
  <c r="AZ28" i="1"/>
  <c r="BA28" i="1"/>
  <c r="BB28" i="1"/>
  <c r="AQ28" i="1"/>
  <c r="AR28" i="1"/>
  <c r="AS28" i="1"/>
  <c r="AT28" i="1"/>
  <c r="AQ21" i="1"/>
  <c r="AR21" i="1"/>
  <c r="AS21" i="1"/>
  <c r="AT21" i="1"/>
  <c r="AQ14" i="1"/>
  <c r="AR14" i="1"/>
  <c r="AS14" i="1"/>
  <c r="AT14" i="1"/>
  <c r="AQ7" i="1"/>
  <c r="AR7" i="1"/>
  <c r="AS7" i="1"/>
  <c r="AT7" i="1"/>
  <c r="AJ7" i="1"/>
  <c r="AK7" i="1"/>
  <c r="AL7" i="1"/>
  <c r="AJ14" i="1"/>
  <c r="AK14" i="1"/>
  <c r="AL14" i="1"/>
  <c r="AJ21" i="1"/>
  <c r="AK21" i="1"/>
  <c r="AL21" i="1"/>
  <c r="AJ28" i="1"/>
  <c r="AK28" i="1"/>
  <c r="AL28" i="1"/>
  <c r="AJ35" i="1"/>
  <c r="AK35" i="1"/>
  <c r="AL35" i="1"/>
  <c r="AC7" i="1"/>
  <c r="AD7" i="1"/>
  <c r="AE7" i="1"/>
  <c r="AC14" i="1"/>
  <c r="AD14" i="1"/>
  <c r="AE14" i="1"/>
  <c r="AC21" i="1"/>
  <c r="AD21" i="1"/>
  <c r="AE21" i="1"/>
  <c r="AC28" i="1"/>
  <c r="AD28" i="1"/>
  <c r="AE28" i="1"/>
  <c r="AC35" i="1"/>
  <c r="AD35" i="1"/>
  <c r="AE35" i="1"/>
  <c r="V7" i="1"/>
  <c r="W7" i="1"/>
  <c r="X7" i="1"/>
  <c r="V14" i="1"/>
  <c r="W14" i="1"/>
  <c r="X14" i="1"/>
  <c r="V21" i="1"/>
  <c r="W21" i="1"/>
  <c r="X21" i="1"/>
  <c r="V28" i="1"/>
  <c r="W28" i="1"/>
  <c r="X28" i="1"/>
  <c r="H7" i="1"/>
  <c r="I7" i="1"/>
  <c r="J7" i="1"/>
  <c r="H14" i="1"/>
  <c r="I14" i="1"/>
  <c r="J14" i="1"/>
  <c r="H21" i="1"/>
  <c r="I21" i="1"/>
  <c r="J21" i="1"/>
  <c r="H28" i="1"/>
  <c r="I28" i="1"/>
  <c r="J28" i="1"/>
  <c r="H35" i="1"/>
  <c r="I35" i="1"/>
  <c r="J35" i="1"/>
  <c r="A21" i="1"/>
  <c r="B21" i="1"/>
  <c r="C21" i="1"/>
  <c r="A14" i="1"/>
  <c r="B14" i="1"/>
  <c r="C14" i="1"/>
  <c r="A7" i="1"/>
  <c r="B7" i="1"/>
  <c r="C7" i="1"/>
  <c r="FK8" i="1"/>
  <c r="FL15" i="1"/>
  <c r="FU22" i="1"/>
  <c r="FJ29" i="1"/>
  <c r="FL36" i="1"/>
  <c r="FI43" i="1"/>
  <c r="FJ50" i="1"/>
  <c r="FS57" i="1"/>
  <c r="FK64" i="1"/>
  <c r="FR71" i="1"/>
  <c r="FE29" i="1"/>
  <c r="FE22" i="1"/>
  <c r="FC15" i="1"/>
  <c r="FD8" i="1"/>
  <c r="EY7" i="1"/>
  <c r="EY14" i="1"/>
  <c r="EQ21" i="1"/>
  <c r="EP28" i="1"/>
  <c r="EI14" i="1"/>
  <c r="EL7" i="1"/>
  <c r="DZ7" i="1"/>
  <c r="ED14" i="1"/>
  <c r="DX21" i="1"/>
  <c r="DX28" i="1"/>
  <c r="DN56" i="1"/>
  <c r="DQ49" i="1"/>
  <c r="DS42" i="1"/>
  <c r="DP35" i="1"/>
  <c r="DN28" i="1"/>
  <c r="DM21" i="1"/>
  <c r="DP14" i="1"/>
  <c r="DP7" i="1"/>
  <c r="DG7" i="1"/>
  <c r="DF14" i="1"/>
  <c r="DD21" i="1"/>
  <c r="DD28" i="1"/>
  <c r="DF35" i="1"/>
  <c r="DF42" i="1"/>
  <c r="DC49" i="1"/>
  <c r="DC56" i="1"/>
  <c r="CS56" i="1"/>
  <c r="CT49" i="1"/>
  <c r="CV42" i="1"/>
  <c r="CV35" i="1"/>
  <c r="CS28" i="1"/>
  <c r="CS21" i="1"/>
  <c r="CW14" i="1"/>
  <c r="CU7" i="1"/>
  <c r="CM7" i="1"/>
  <c r="CM14" i="1"/>
  <c r="CJ21" i="1"/>
  <c r="CK28" i="1"/>
  <c r="CM35" i="1"/>
  <c r="CM42" i="1"/>
  <c r="CJ49" i="1"/>
  <c r="CJ56" i="1"/>
  <c r="BZ56" i="1"/>
  <c r="CA49" i="1"/>
  <c r="CB42" i="1"/>
  <c r="CB35" i="1"/>
  <c r="CA28" i="1"/>
  <c r="CA21" i="1"/>
  <c r="CC14" i="1"/>
  <c r="CA7" i="1"/>
  <c r="BS28" i="1"/>
  <c r="BS21" i="1"/>
  <c r="BS14" i="1"/>
  <c r="BS7" i="1"/>
  <c r="BK7" i="1"/>
  <c r="BK14" i="1"/>
  <c r="BK21" i="1"/>
  <c r="BK28" i="1"/>
  <c r="BK35" i="1"/>
  <c r="BC7" i="1"/>
  <c r="BC14" i="1"/>
  <c r="BC21" i="1"/>
  <c r="BC28" i="1"/>
  <c r="AU28" i="1"/>
  <c r="AU21" i="1"/>
  <c r="AU14" i="1"/>
  <c r="AU7" i="1"/>
  <c r="AM35" i="1"/>
  <c r="AM28" i="1"/>
  <c r="AM21" i="1"/>
  <c r="AM14" i="1"/>
  <c r="AM7" i="1"/>
  <c r="AF35" i="1"/>
  <c r="AF28" i="1"/>
  <c r="AF21" i="1"/>
  <c r="AF14" i="1"/>
  <c r="AF7" i="1"/>
  <c r="Y7" i="1"/>
  <c r="Y14" i="1"/>
  <c r="Y21" i="1"/>
  <c r="Y28" i="1"/>
  <c r="R35" i="1"/>
  <c r="R28" i="1"/>
  <c r="R21" i="1"/>
  <c r="R14" i="1"/>
  <c r="R7" i="1"/>
  <c r="K7" i="1"/>
  <c r="K14" i="1"/>
  <c r="K21" i="1"/>
  <c r="K28" i="1"/>
  <c r="K35" i="1"/>
  <c r="D21" i="1"/>
  <c r="D14" i="1"/>
  <c r="D7" i="1"/>
  <c r="FE14" i="1"/>
  <c r="O35" i="1"/>
  <c r="P35" i="1"/>
  <c r="Q35" i="1"/>
  <c r="O28" i="1"/>
  <c r="P28" i="1"/>
  <c r="Q28" i="1"/>
  <c r="O21" i="1"/>
  <c r="P21" i="1"/>
  <c r="Q21" i="1"/>
  <c r="O14" i="1"/>
  <c r="P14" i="1"/>
  <c r="Q14" i="1"/>
  <c r="O7" i="1"/>
  <c r="P7" i="1"/>
  <c r="Q7" i="1"/>
  <c r="ER27" i="1"/>
  <c r="K72" i="2" l="1"/>
  <c r="K73" i="2" s="1"/>
  <c r="E52" i="1"/>
  <c r="E46" i="1"/>
  <c r="C46" i="1"/>
  <c r="C51" i="1"/>
  <c r="E47" i="1"/>
  <c r="C47" i="1"/>
  <c r="E51" i="1"/>
  <c r="C52" i="1"/>
  <c r="CE13" i="1"/>
  <c r="CL55" i="1"/>
  <c r="CO13" i="1"/>
  <c r="CY13" i="1"/>
  <c r="CU27" i="1"/>
  <c r="DH41" i="1"/>
  <c r="DF27" i="1"/>
  <c r="DH13" i="1"/>
  <c r="DR13" i="1"/>
  <c r="DS48" i="1"/>
  <c r="EF13" i="1"/>
  <c r="EK13" i="1"/>
  <c r="FF7" i="1"/>
  <c r="CO41" i="1"/>
  <c r="CX34" i="1"/>
  <c r="CV48" i="1"/>
  <c r="DE55" i="1"/>
  <c r="DH34" i="1"/>
  <c r="CO6" i="1"/>
  <c r="CW6" i="1"/>
  <c r="CU20" i="1"/>
  <c r="CX41" i="1"/>
  <c r="DI6" i="1"/>
  <c r="DO20" i="1"/>
  <c r="DR34" i="1"/>
  <c r="DU41" i="1"/>
  <c r="FA13" i="1"/>
  <c r="CL48" i="1"/>
  <c r="CO34" i="1"/>
  <c r="CM27" i="1"/>
  <c r="CU55" i="1"/>
  <c r="DE48" i="1"/>
  <c r="DF20" i="1"/>
  <c r="DR6" i="1"/>
  <c r="EB6" i="1"/>
  <c r="EN6" i="1"/>
  <c r="FA6" i="1"/>
  <c r="F6" i="1"/>
  <c r="F7" i="1" s="1"/>
  <c r="AA13" i="1"/>
  <c r="AA14" i="1" s="1"/>
  <c r="M6" i="1"/>
  <c r="M7" i="1" s="1"/>
  <c r="M34" i="1"/>
  <c r="M35" i="1" s="1"/>
  <c r="AH20" i="1"/>
  <c r="AH21" i="1" s="1"/>
  <c r="AO27" i="1"/>
  <c r="AO28" i="1" s="1"/>
  <c r="CB55" i="1"/>
  <c r="ES20" i="1"/>
  <c r="F20" i="1"/>
  <c r="F21" i="1" s="1"/>
  <c r="DZ20" i="1"/>
  <c r="M20" i="1"/>
  <c r="M21" i="1" s="1"/>
  <c r="M27" i="1"/>
  <c r="M28" i="1" s="1"/>
  <c r="T13" i="1"/>
  <c r="T14" i="1" s="1"/>
  <c r="T20" i="1"/>
  <c r="T21" i="1" s="1"/>
  <c r="AA20" i="1"/>
  <c r="AA21" i="1" s="1"/>
  <c r="AH13" i="1"/>
  <c r="AH14" i="1" s="1"/>
  <c r="AO34" i="1"/>
  <c r="AO35" i="1" s="1"/>
  <c r="AO20" i="1"/>
  <c r="AO21" i="1" s="1"/>
  <c r="AO6" i="1"/>
  <c r="AO7" i="1" s="1"/>
  <c r="AW6" i="1"/>
  <c r="AW7" i="1" s="1"/>
  <c r="AW13" i="1"/>
  <c r="AW14" i="1" s="1"/>
  <c r="AW20" i="1"/>
  <c r="AW21" i="1" s="1"/>
  <c r="AW27" i="1"/>
  <c r="AW28" i="1" s="1"/>
  <c r="BE27" i="1"/>
  <c r="BE28" i="1" s="1"/>
  <c r="BE20" i="1"/>
  <c r="BE21" i="1" s="1"/>
  <c r="BE13" i="1"/>
  <c r="BE14" i="1" s="1"/>
  <c r="BE6" i="1"/>
  <c r="BE7" i="1" s="1"/>
  <c r="BM6" i="1"/>
  <c r="BM7" i="1" s="1"/>
  <c r="BM13" i="1"/>
  <c r="BM14" i="1" s="1"/>
  <c r="BM20" i="1"/>
  <c r="BM21" i="1" s="1"/>
  <c r="BM27" i="1"/>
  <c r="BM28" i="1" s="1"/>
  <c r="BM34" i="1"/>
  <c r="BM35" i="1" s="1"/>
  <c r="BU27" i="1"/>
  <c r="BU28" i="1" s="1"/>
  <c r="BU20" i="1"/>
  <c r="BU21" i="1" s="1"/>
  <c r="BU13" i="1"/>
  <c r="BU14" i="1" s="1"/>
  <c r="BU6" i="1"/>
  <c r="BU7" i="1" s="1"/>
  <c r="CD41" i="1"/>
  <c r="CC27" i="1"/>
  <c r="CC6" i="1"/>
  <c r="DP27" i="1"/>
  <c r="DZ27" i="1"/>
  <c r="FG21" i="1"/>
  <c r="FG28" i="1"/>
  <c r="FM63" i="1"/>
  <c r="F13" i="1"/>
  <c r="F14" i="1" s="1"/>
  <c r="T6" i="1"/>
  <c r="T7" i="1" s="1"/>
  <c r="T34" i="1"/>
  <c r="T35" i="1" s="1"/>
  <c r="AA27" i="1"/>
  <c r="AA28" i="1" s="1"/>
  <c r="AH6" i="1"/>
  <c r="AH7" i="1" s="1"/>
  <c r="AH34" i="1"/>
  <c r="AH35" i="1" s="1"/>
  <c r="AO13" i="1"/>
  <c r="AO14" i="1" s="1"/>
  <c r="CC48" i="1"/>
  <c r="CD34" i="1"/>
  <c r="CC20" i="1"/>
  <c r="CL20" i="1"/>
  <c r="FM7" i="1"/>
  <c r="T27" i="1"/>
  <c r="T28" i="1" s="1"/>
  <c r="M13" i="1"/>
  <c r="M14" i="1" s="1"/>
  <c r="AA6" i="1"/>
  <c r="AA7" i="1" s="1"/>
  <c r="AH27" i="1"/>
  <c r="AH28" i="1" s="1"/>
  <c r="DP55" i="1"/>
  <c r="FM74" i="1" l="1"/>
  <c r="FJ16" i="1"/>
  <c r="FK74" i="1"/>
  <c r="E42" i="1"/>
  <c r="C42" i="1"/>
  <c r="E43" i="1"/>
  <c r="C43" i="1"/>
  <c r="E38" i="1"/>
  <c r="C39" i="1"/>
  <c r="E39" i="1"/>
</calcChain>
</file>

<file path=xl/sharedStrings.xml><?xml version="1.0" encoding="utf-8"?>
<sst xmlns="http://schemas.openxmlformats.org/spreadsheetml/2006/main" count="724" uniqueCount="82">
  <si>
    <t>file</t>
  </si>
  <si>
    <t>normal 1</t>
  </si>
  <si>
    <t>Opto</t>
  </si>
  <si>
    <t>GS</t>
  </si>
  <si>
    <t>10N</t>
  </si>
  <si>
    <t>threshold 2</t>
  </si>
  <si>
    <t>right foot str</t>
  </si>
  <si>
    <t>Left foot str</t>
  </si>
  <si>
    <t>right foot off</t>
  </si>
  <si>
    <t>normal 2</t>
  </si>
  <si>
    <t>normal 3</t>
  </si>
  <si>
    <t>Left foot off</t>
  </si>
  <si>
    <t>normal 4</t>
  </si>
  <si>
    <t>normal 5</t>
  </si>
  <si>
    <t>normal 6</t>
  </si>
  <si>
    <t>normal 7</t>
  </si>
  <si>
    <t>normal 8</t>
  </si>
  <si>
    <t>normal 9</t>
  </si>
  <si>
    <t>normal 10</t>
  </si>
  <si>
    <t>equin 1</t>
  </si>
  <si>
    <t>equin 2</t>
  </si>
  <si>
    <t>equin 3</t>
  </si>
  <si>
    <t>equin 4</t>
  </si>
  <si>
    <t>marche_retour_2</t>
  </si>
  <si>
    <t>glissant_dec_1</t>
  </si>
  <si>
    <t>rater</t>
  </si>
  <si>
    <t>glissant_dec_2</t>
  </si>
  <si>
    <t>glissant_att_1</t>
  </si>
  <si>
    <t>small_ste</t>
  </si>
  <si>
    <t>left foot str</t>
  </si>
  <si>
    <t>stop forward</t>
  </si>
  <si>
    <t>beginning forward</t>
  </si>
  <si>
    <t>best</t>
  </si>
  <si>
    <t>avg STR normal</t>
  </si>
  <si>
    <t>avg OFF normal</t>
  </si>
  <si>
    <t>STD</t>
  </si>
  <si>
    <t>error str norm</t>
  </si>
  <si>
    <t>error off norm</t>
  </si>
  <si>
    <t>off</t>
  </si>
  <si>
    <t>str</t>
  </si>
  <si>
    <t>best threshold</t>
  </si>
  <si>
    <t>avg STR equin</t>
  </si>
  <si>
    <t>avg OFF equinl</t>
  </si>
  <si>
    <t>avg STR retour</t>
  </si>
  <si>
    <t>avg OFF retour</t>
  </si>
  <si>
    <t>error str retour</t>
  </si>
  <si>
    <t>error off retour</t>
  </si>
  <si>
    <t>normal</t>
  </si>
  <si>
    <t>equin</t>
  </si>
  <si>
    <t>retour</t>
  </si>
  <si>
    <t>glissant deec</t>
  </si>
  <si>
    <t>smaal step</t>
  </si>
  <si>
    <t>avg threshold contact</t>
  </si>
  <si>
    <t>avg threshold off</t>
  </si>
  <si>
    <t>avg contact error</t>
  </si>
  <si>
    <t>avg off error</t>
  </si>
  <si>
    <t>Thresholds</t>
  </si>
  <si>
    <t>best thresholds</t>
  </si>
  <si>
    <t>Contact</t>
  </si>
  <si>
    <t>Off</t>
  </si>
  <si>
    <t>Walk type : Healthy</t>
  </si>
  <si>
    <t xml:space="preserve">Contact </t>
  </si>
  <si>
    <t>Healthy</t>
  </si>
  <si>
    <t>Equinus</t>
  </si>
  <si>
    <t>Steppage</t>
  </si>
  <si>
    <t>Drag</t>
  </si>
  <si>
    <t>Small step</t>
  </si>
  <si>
    <t>Optogait</t>
  </si>
  <si>
    <t>Material</t>
  </si>
  <si>
    <t>Force plate</t>
  </si>
  <si>
    <t>Threshold (LEDs/Force)</t>
  </si>
  <si>
    <t>Left foot Contact</t>
  </si>
  <si>
    <t>Absolute errors (Frames)</t>
  </si>
  <si>
    <t>Timing (Frames,200Hz)</t>
  </si>
  <si>
    <t>Best threshold</t>
  </si>
  <si>
    <t>Best error</t>
  </si>
  <si>
    <t>Threshold LED=4</t>
  </si>
  <si>
    <t>Threshold LED=5</t>
  </si>
  <si>
    <t>Small steps</t>
  </si>
  <si>
    <t xml:space="preserve">Thresholds </t>
  </si>
  <si>
    <t>z</t>
  </si>
  <si>
    <t>Errors with best thresholds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</si>
</sst>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79"/>
  <sheetViews>
    <sheetView tabSelected="1" workbookViewId="0">
      <selection activeCell="D24" sqref="D24"/>
    </sheetView>
  </sheetViews>
  <sheetFormatPr defaultRowHeight="14.4" x14ac:dyDescent="0.3"/>
  <cols>
    <col min="1" max="1" width="10.109375" bestFit="1" customWidth="1"/>
  </cols>
  <sheetData>
    <row r="1" spans="1:170" x14ac:dyDescent="0.3">
      <c r="A1" t="s">
        <v>0</v>
      </c>
      <c r="B1" t="s">
        <v>1</v>
      </c>
      <c r="H1" t="s">
        <v>0</v>
      </c>
      <c r="I1" t="s">
        <v>9</v>
      </c>
      <c r="O1" t="s">
        <v>0</v>
      </c>
      <c r="P1" t="s">
        <v>10</v>
      </c>
      <c r="V1" t="s">
        <v>0</v>
      </c>
      <c r="W1" t="s">
        <v>12</v>
      </c>
      <c r="AC1" t="s">
        <v>0</v>
      </c>
      <c r="AD1" t="s">
        <v>13</v>
      </c>
      <c r="AJ1" t="s">
        <v>0</v>
      </c>
      <c r="AK1" t="s">
        <v>14</v>
      </c>
      <c r="AQ1" t="s">
        <v>0</v>
      </c>
      <c r="AR1" t="s">
        <v>15</v>
      </c>
      <c r="AY1" t="s">
        <v>0</v>
      </c>
      <c r="AZ1" t="s">
        <v>16</v>
      </c>
      <c r="BG1" t="s">
        <v>0</v>
      </c>
      <c r="BH1" t="s">
        <v>17</v>
      </c>
      <c r="BO1" t="s">
        <v>0</v>
      </c>
      <c r="BP1" t="s">
        <v>18</v>
      </c>
      <c r="BW1" t="s">
        <v>0</v>
      </c>
      <c r="BX1" t="s">
        <v>19</v>
      </c>
      <c r="CG1" t="s">
        <v>0</v>
      </c>
      <c r="CH1" t="s">
        <v>20</v>
      </c>
      <c r="CQ1" t="s">
        <v>0</v>
      </c>
      <c r="CR1" t="s">
        <v>21</v>
      </c>
      <c r="DA1" t="s">
        <v>0</v>
      </c>
      <c r="DB1" t="s">
        <v>22</v>
      </c>
      <c r="DK1" t="s">
        <v>0</v>
      </c>
      <c r="DL1" t="s">
        <v>23</v>
      </c>
      <c r="DW1" t="s">
        <v>0</v>
      </c>
      <c r="DX1" t="s">
        <v>24</v>
      </c>
      <c r="EH1" t="s">
        <v>0</v>
      </c>
      <c r="EI1" t="s">
        <v>26</v>
      </c>
      <c r="EP1" t="s">
        <v>0</v>
      </c>
      <c r="EQ1" t="s">
        <v>26</v>
      </c>
      <c r="FC1" t="s">
        <v>0</v>
      </c>
      <c r="FD1" t="s">
        <v>27</v>
      </c>
      <c r="FI1" t="s">
        <v>0</v>
      </c>
      <c r="FJ1" t="s">
        <v>28</v>
      </c>
    </row>
    <row r="3" spans="1:170" x14ac:dyDescent="0.3">
      <c r="A3" s="2" t="s">
        <v>6</v>
      </c>
      <c r="B3" s="2"/>
      <c r="C3" s="2"/>
      <c r="D3" s="2"/>
      <c r="E3" s="2"/>
      <c r="F3" s="1"/>
      <c r="H3" s="2" t="s">
        <v>6</v>
      </c>
      <c r="I3" s="2"/>
      <c r="J3" s="2"/>
      <c r="K3" s="2"/>
      <c r="L3" s="2"/>
      <c r="M3" s="1"/>
      <c r="O3" s="2" t="s">
        <v>6</v>
      </c>
      <c r="P3" s="2"/>
      <c r="Q3" s="2"/>
      <c r="R3" s="2"/>
      <c r="S3" s="2"/>
      <c r="T3" s="1"/>
      <c r="V3" s="2" t="s">
        <v>7</v>
      </c>
      <c r="W3" s="2"/>
      <c r="X3" s="2"/>
      <c r="Y3" s="2"/>
      <c r="Z3" s="2"/>
      <c r="AA3" s="1"/>
      <c r="AC3" s="2" t="s">
        <v>7</v>
      </c>
      <c r="AD3" s="2"/>
      <c r="AE3" s="2"/>
      <c r="AF3" s="2"/>
      <c r="AG3" s="2"/>
      <c r="AH3" s="1"/>
      <c r="AJ3" s="2" t="s">
        <v>7</v>
      </c>
      <c r="AK3" s="2"/>
      <c r="AL3" s="2"/>
      <c r="AM3" s="2"/>
      <c r="AN3" s="2"/>
      <c r="AO3" s="1"/>
      <c r="AQ3" s="2" t="s">
        <v>6</v>
      </c>
      <c r="AR3" s="2"/>
      <c r="AS3" s="2"/>
      <c r="AT3" s="2"/>
      <c r="AU3" s="2"/>
      <c r="AV3" s="2"/>
      <c r="AW3" s="1"/>
      <c r="AY3" s="2" t="s">
        <v>7</v>
      </c>
      <c r="AZ3" s="2"/>
      <c r="BA3" s="2"/>
      <c r="BB3" s="2"/>
      <c r="BC3" s="2"/>
      <c r="BD3" s="2"/>
      <c r="BE3" s="1"/>
      <c r="BG3" s="2" t="s">
        <v>7</v>
      </c>
      <c r="BH3" s="2"/>
      <c r="BI3" s="2"/>
      <c r="BJ3" s="2"/>
      <c r="BK3" s="2"/>
      <c r="BL3" s="2"/>
      <c r="BM3" s="1"/>
      <c r="BO3" s="2" t="s">
        <v>7</v>
      </c>
      <c r="BP3" s="2"/>
      <c r="BQ3" s="2"/>
      <c r="BR3" s="2"/>
      <c r="BS3" s="2"/>
      <c r="BT3" s="2"/>
      <c r="BU3" s="1"/>
      <c r="BW3" s="2" t="s">
        <v>6</v>
      </c>
      <c r="BX3" s="2"/>
      <c r="BY3" s="2"/>
      <c r="BZ3" s="2"/>
      <c r="CA3" s="2"/>
      <c r="CB3" s="2"/>
      <c r="CG3" s="2" t="s">
        <v>7</v>
      </c>
      <c r="CH3" s="2"/>
      <c r="CI3" s="2"/>
      <c r="CJ3" s="2"/>
      <c r="CK3" s="2"/>
      <c r="CL3" s="2"/>
      <c r="CQ3" s="2" t="s">
        <v>6</v>
      </c>
      <c r="CR3" s="2"/>
      <c r="CS3" s="2"/>
      <c r="CT3" s="2"/>
      <c r="CU3" s="2"/>
      <c r="CV3" s="2"/>
      <c r="DA3" s="2" t="s">
        <v>6</v>
      </c>
      <c r="DB3" s="2"/>
      <c r="DC3" s="2"/>
      <c r="DD3" s="2"/>
      <c r="DE3" s="2"/>
      <c r="DF3" s="2"/>
      <c r="DK3" s="2" t="s">
        <v>7</v>
      </c>
      <c r="DL3" s="2"/>
      <c r="DM3" s="2"/>
      <c r="DN3" s="2"/>
      <c r="DO3" s="2"/>
      <c r="DP3" s="2"/>
      <c r="DW3" s="2" t="s">
        <v>6</v>
      </c>
      <c r="DX3" s="2"/>
      <c r="DY3" s="2"/>
      <c r="DZ3" s="2"/>
      <c r="EA3" s="2"/>
      <c r="EB3" s="2"/>
      <c r="EH3" s="1" t="s">
        <v>7</v>
      </c>
      <c r="EI3" s="1"/>
      <c r="EJ3" s="1"/>
      <c r="EK3" s="1"/>
      <c r="EL3" s="1"/>
      <c r="EM3" s="1"/>
      <c r="EN3" s="1"/>
      <c r="EP3" s="2" t="s">
        <v>6</v>
      </c>
      <c r="EQ3" s="2"/>
      <c r="ER3" s="2"/>
      <c r="ES3" s="2"/>
      <c r="ET3" s="2"/>
      <c r="EU3" s="2"/>
    </row>
    <row r="4" spans="1:170" x14ac:dyDescent="0.3">
      <c r="A4" t="s">
        <v>2</v>
      </c>
      <c r="E4" t="s">
        <v>3</v>
      </c>
      <c r="F4" t="s">
        <v>32</v>
      </c>
      <c r="H4" t="s">
        <v>2</v>
      </c>
      <c r="L4" t="s">
        <v>3</v>
      </c>
      <c r="O4" t="s">
        <v>2</v>
      </c>
      <c r="S4" t="s">
        <v>3</v>
      </c>
      <c r="V4" t="s">
        <v>2</v>
      </c>
      <c r="Z4" t="s">
        <v>3</v>
      </c>
      <c r="AC4" t="s">
        <v>2</v>
      </c>
      <c r="AG4" t="s">
        <v>3</v>
      </c>
      <c r="AJ4" t="s">
        <v>2</v>
      </c>
      <c r="AN4" t="s">
        <v>3</v>
      </c>
      <c r="AQ4" t="s">
        <v>2</v>
      </c>
      <c r="AV4" t="s">
        <v>3</v>
      </c>
      <c r="AY4" t="s">
        <v>2</v>
      </c>
      <c r="BD4" t="s">
        <v>3</v>
      </c>
      <c r="BG4" t="s">
        <v>2</v>
      </c>
      <c r="BL4" t="s">
        <v>3</v>
      </c>
      <c r="BO4" t="s">
        <v>2</v>
      </c>
      <c r="BT4" t="s">
        <v>3</v>
      </c>
      <c r="BW4" t="s">
        <v>2</v>
      </c>
      <c r="CB4" t="s">
        <v>3</v>
      </c>
      <c r="CG4" t="s">
        <v>2</v>
      </c>
      <c r="CN4" t="s">
        <v>3</v>
      </c>
      <c r="CQ4" t="s">
        <v>2</v>
      </c>
      <c r="CV4" t="s">
        <v>3</v>
      </c>
      <c r="DA4" t="s">
        <v>2</v>
      </c>
      <c r="DH4" t="s">
        <v>3</v>
      </c>
      <c r="DK4" t="s">
        <v>2</v>
      </c>
      <c r="DQ4" t="s">
        <v>3</v>
      </c>
      <c r="DW4" t="s">
        <v>2</v>
      </c>
      <c r="EA4" t="s">
        <v>3</v>
      </c>
      <c r="EH4" t="s">
        <v>2</v>
      </c>
      <c r="EM4" t="s">
        <v>3</v>
      </c>
      <c r="EP4" t="s">
        <v>2</v>
      </c>
      <c r="EZ4" t="s">
        <v>3</v>
      </c>
      <c r="FC4" s="1" t="s">
        <v>7</v>
      </c>
      <c r="FD4" s="1"/>
      <c r="FE4" s="1"/>
      <c r="FF4" s="1"/>
      <c r="FG4" s="1"/>
      <c r="FH4" s="1"/>
      <c r="FI4" s="2" t="s">
        <v>6</v>
      </c>
      <c r="FJ4" s="2"/>
      <c r="FK4" s="2"/>
      <c r="FL4" s="2"/>
    </row>
    <row r="5" spans="1:170" x14ac:dyDescent="0.3">
      <c r="A5">
        <v>2</v>
      </c>
      <c r="B5">
        <v>3</v>
      </c>
      <c r="C5">
        <v>4</v>
      </c>
      <c r="D5">
        <v>5</v>
      </c>
      <c r="E5" t="s">
        <v>4</v>
      </c>
      <c r="H5" t="s">
        <v>5</v>
      </c>
      <c r="I5">
        <v>3</v>
      </c>
      <c r="J5">
        <v>4</v>
      </c>
      <c r="K5">
        <v>5</v>
      </c>
      <c r="L5" t="s">
        <v>4</v>
      </c>
      <c r="O5">
        <v>2</v>
      </c>
      <c r="P5">
        <v>3</v>
      </c>
      <c r="Q5">
        <v>4</v>
      </c>
      <c r="R5">
        <v>5</v>
      </c>
      <c r="S5" t="s">
        <v>4</v>
      </c>
      <c r="V5">
        <v>2</v>
      </c>
      <c r="W5">
        <v>3</v>
      </c>
      <c r="X5">
        <v>4</v>
      </c>
      <c r="Y5">
        <v>5</v>
      </c>
      <c r="Z5" t="s">
        <v>4</v>
      </c>
      <c r="AC5">
        <v>2</v>
      </c>
      <c r="AD5">
        <v>3</v>
      </c>
      <c r="AE5">
        <v>4</v>
      </c>
      <c r="AF5">
        <v>5</v>
      </c>
      <c r="AG5" t="s">
        <v>4</v>
      </c>
      <c r="AJ5">
        <v>2</v>
      </c>
      <c r="AK5">
        <v>3</v>
      </c>
      <c r="AL5">
        <v>4</v>
      </c>
      <c r="AM5">
        <v>5</v>
      </c>
      <c r="AN5" t="s">
        <v>4</v>
      </c>
      <c r="AQ5">
        <v>2</v>
      </c>
      <c r="AR5">
        <v>3</v>
      </c>
      <c r="AS5">
        <v>4</v>
      </c>
      <c r="AT5">
        <v>5</v>
      </c>
      <c r="AU5">
        <v>6</v>
      </c>
      <c r="AV5" t="s">
        <v>4</v>
      </c>
      <c r="AY5">
        <v>2</v>
      </c>
      <c r="AZ5">
        <v>3</v>
      </c>
      <c r="BA5">
        <v>4</v>
      </c>
      <c r="BB5">
        <v>5</v>
      </c>
      <c r="BC5">
        <v>6</v>
      </c>
      <c r="BD5" t="s">
        <v>4</v>
      </c>
      <c r="BG5">
        <v>2</v>
      </c>
      <c r="BH5">
        <v>3</v>
      </c>
      <c r="BI5">
        <v>4</v>
      </c>
      <c r="BJ5">
        <v>5</v>
      </c>
      <c r="BK5">
        <v>6</v>
      </c>
      <c r="BL5" t="s">
        <v>4</v>
      </c>
      <c r="BO5">
        <v>2</v>
      </c>
      <c r="BP5">
        <v>3</v>
      </c>
      <c r="BQ5">
        <v>4</v>
      </c>
      <c r="BR5">
        <v>5</v>
      </c>
      <c r="BS5">
        <v>6</v>
      </c>
      <c r="BT5" t="s">
        <v>4</v>
      </c>
      <c r="BW5">
        <v>2</v>
      </c>
      <c r="BX5">
        <v>3</v>
      </c>
      <c r="BY5">
        <v>4</v>
      </c>
      <c r="BZ5">
        <v>5</v>
      </c>
      <c r="CA5">
        <v>6</v>
      </c>
      <c r="CB5" t="s">
        <v>4</v>
      </c>
      <c r="CG5">
        <v>2</v>
      </c>
      <c r="CH5">
        <v>3</v>
      </c>
      <c r="CI5">
        <v>4</v>
      </c>
      <c r="CJ5">
        <v>5</v>
      </c>
      <c r="CK5">
        <v>6</v>
      </c>
      <c r="CL5">
        <v>7</v>
      </c>
      <c r="CM5">
        <v>8</v>
      </c>
      <c r="CN5" t="s">
        <v>4</v>
      </c>
      <c r="CQ5">
        <v>2</v>
      </c>
      <c r="CR5">
        <v>3</v>
      </c>
      <c r="CS5">
        <v>4</v>
      </c>
      <c r="CT5">
        <v>5</v>
      </c>
      <c r="CU5">
        <v>6</v>
      </c>
      <c r="CV5" t="s">
        <v>4</v>
      </c>
      <c r="DA5">
        <v>2</v>
      </c>
      <c r="DB5">
        <v>3</v>
      </c>
      <c r="DC5">
        <v>4</v>
      </c>
      <c r="DD5">
        <v>5</v>
      </c>
      <c r="DE5">
        <v>6</v>
      </c>
      <c r="DF5">
        <v>7</v>
      </c>
      <c r="DG5">
        <v>8</v>
      </c>
      <c r="DH5" t="s">
        <v>4</v>
      </c>
      <c r="DK5">
        <v>2</v>
      </c>
      <c r="DL5">
        <v>3</v>
      </c>
      <c r="DM5">
        <v>4</v>
      </c>
      <c r="DN5">
        <v>5</v>
      </c>
      <c r="DO5">
        <v>6</v>
      </c>
      <c r="DP5">
        <v>7</v>
      </c>
      <c r="DQ5" t="s">
        <v>4</v>
      </c>
      <c r="DW5">
        <v>2</v>
      </c>
      <c r="DX5">
        <v>3</v>
      </c>
      <c r="DY5">
        <v>4</v>
      </c>
      <c r="DZ5">
        <v>5</v>
      </c>
      <c r="EA5" t="s">
        <v>4</v>
      </c>
      <c r="EH5">
        <v>2</v>
      </c>
      <c r="EI5">
        <v>3</v>
      </c>
      <c r="EJ5">
        <v>4</v>
      </c>
      <c r="EK5">
        <v>5</v>
      </c>
      <c r="EL5">
        <v>6</v>
      </c>
      <c r="EM5" t="s">
        <v>4</v>
      </c>
      <c r="EP5">
        <v>2</v>
      </c>
      <c r="EQ5">
        <v>3</v>
      </c>
      <c r="ER5">
        <v>4</v>
      </c>
      <c r="ES5">
        <v>5</v>
      </c>
      <c r="ET5">
        <v>6</v>
      </c>
      <c r="EU5">
        <v>7</v>
      </c>
      <c r="EV5">
        <v>8</v>
      </c>
      <c r="EW5">
        <v>9</v>
      </c>
      <c r="EX5" s="4">
        <v>10</v>
      </c>
      <c r="EY5">
        <v>17</v>
      </c>
      <c r="EZ5" t="s">
        <v>25</v>
      </c>
      <c r="FC5" t="s">
        <v>2</v>
      </c>
      <c r="FE5" t="s">
        <v>3</v>
      </c>
      <c r="FI5" t="s">
        <v>2</v>
      </c>
      <c r="FL5" t="s">
        <v>3</v>
      </c>
    </row>
    <row r="6" spans="1:170" ht="15" x14ac:dyDescent="0.3">
      <c r="A6">
        <v>634.6</v>
      </c>
      <c r="B6">
        <v>635</v>
      </c>
      <c r="C6">
        <v>635.6</v>
      </c>
      <c r="D6">
        <v>636.6</v>
      </c>
      <c r="E6">
        <v>637</v>
      </c>
      <c r="F6" s="5">
        <f>INDEX(A5:D5,MATCH(MIN(A7:D7),A7:D7,0))</f>
        <v>5</v>
      </c>
      <c r="H6">
        <v>1424.4</v>
      </c>
      <c r="I6">
        <v>1424.6</v>
      </c>
      <c r="J6">
        <v>1425.2</v>
      </c>
      <c r="K6">
        <v>1426</v>
      </c>
      <c r="L6">
        <v>1427</v>
      </c>
      <c r="M6" s="5">
        <f>INDEX(H5:K5,MATCH(MIN(H7:K7),H7:K7,0))</f>
        <v>5</v>
      </c>
      <c r="O6">
        <v>1450</v>
      </c>
      <c r="P6">
        <v>1450.8</v>
      </c>
      <c r="Q6">
        <v>1452.6</v>
      </c>
      <c r="R6">
        <v>1452.8</v>
      </c>
      <c r="S6">
        <v>1453</v>
      </c>
      <c r="T6" s="5">
        <f>INDEX(O5:R5,MATCH(MIN(O7:R7),O7:R7,0))</f>
        <v>5</v>
      </c>
      <c r="V6">
        <v>1482.6</v>
      </c>
      <c r="W6">
        <v>1482.8</v>
      </c>
      <c r="X6">
        <v>1483.2</v>
      </c>
      <c r="Y6">
        <v>1485</v>
      </c>
      <c r="Z6">
        <v>1484</v>
      </c>
      <c r="AA6" s="5">
        <f>INDEX(V5:Y5,MATCH(MIN(V7:Y7),V7:Y7,0))</f>
        <v>4</v>
      </c>
      <c r="AC6">
        <v>1341.2</v>
      </c>
      <c r="AD6">
        <v>1341.8</v>
      </c>
      <c r="AE6">
        <v>1343</v>
      </c>
      <c r="AF6">
        <v>1343.2</v>
      </c>
      <c r="AG6">
        <v>1343</v>
      </c>
      <c r="AH6" s="5">
        <f>INDEX(AC5:AF5,MATCH(MIN(AC7:AF7),AC7:AF7,0))</f>
        <v>4</v>
      </c>
      <c r="AJ6">
        <v>976</v>
      </c>
      <c r="AK6">
        <v>977</v>
      </c>
      <c r="AL6">
        <v>977</v>
      </c>
      <c r="AM6">
        <v>978.2</v>
      </c>
      <c r="AN6">
        <v>978</v>
      </c>
      <c r="AO6" s="5">
        <f>INDEX(AJ5:AM5,MATCH(MIN(AJ7:AM7),AJ7:AM7,0))</f>
        <v>5</v>
      </c>
      <c r="AQ6">
        <v>926.8</v>
      </c>
      <c r="AR6">
        <v>927</v>
      </c>
      <c r="AS6">
        <v>927.8</v>
      </c>
      <c r="AT6">
        <v>929</v>
      </c>
      <c r="AU6">
        <v>931.6</v>
      </c>
      <c r="AV6">
        <v>929</v>
      </c>
      <c r="AW6" s="5">
        <f>INDEX(AQ5:AU5,MATCH(MIN(AQ7:AU7),AQ7:AU7,0))</f>
        <v>5</v>
      </c>
      <c r="AY6">
        <v>1043.5999999999999</v>
      </c>
      <c r="AZ6">
        <v>1044.4000000000001</v>
      </c>
      <c r="BA6">
        <v>1045.5999999999999</v>
      </c>
      <c r="BB6">
        <v>1048</v>
      </c>
      <c r="BC6">
        <v>1059.8</v>
      </c>
      <c r="BD6">
        <v>1046</v>
      </c>
      <c r="BE6" s="5">
        <f>INDEX(AY5:BC5,MATCH(MIN(AY7:BC7),AY7:BC7,0))</f>
        <v>4</v>
      </c>
      <c r="BG6">
        <v>1346.4</v>
      </c>
      <c r="BH6">
        <v>1347</v>
      </c>
      <c r="BI6">
        <v>1347.2</v>
      </c>
      <c r="BJ6">
        <v>1348.2</v>
      </c>
      <c r="BK6">
        <v>1351</v>
      </c>
      <c r="BL6">
        <v>1348</v>
      </c>
      <c r="BM6" s="5">
        <f>INDEX(BG5:BK5,MATCH(MIN(BG7:BK7),BG7:BK7,0))</f>
        <v>5</v>
      </c>
      <c r="BO6">
        <v>871</v>
      </c>
      <c r="BP6">
        <v>871</v>
      </c>
      <c r="BQ6">
        <v>871.6</v>
      </c>
      <c r="BR6">
        <v>873.2</v>
      </c>
      <c r="BS6">
        <v>876.4</v>
      </c>
      <c r="BT6">
        <v>873</v>
      </c>
      <c r="BU6" s="5">
        <f>INDEX(BO5:BS5,MATCH(MIN(BO7:BS7),BO7:BS7,0))</f>
        <v>5</v>
      </c>
      <c r="BW6">
        <v>1267</v>
      </c>
      <c r="BX6">
        <v>1267</v>
      </c>
      <c r="BY6">
        <v>1267.4000000000001</v>
      </c>
      <c r="BZ6">
        <v>1267.8</v>
      </c>
      <c r="CA6">
        <v>1268.4000000000001</v>
      </c>
      <c r="CB6">
        <v>1269</v>
      </c>
      <c r="CC6" s="5">
        <f>INDEX(BW5:CA5,MATCH(MIN(BW7:CA7),BW7:CA7,0))</f>
        <v>6</v>
      </c>
      <c r="CG6">
        <v>1019.4</v>
      </c>
      <c r="CH6">
        <v>1019.4</v>
      </c>
      <c r="CI6">
        <v>1020</v>
      </c>
      <c r="CJ6">
        <v>1020</v>
      </c>
      <c r="CK6">
        <v>1020.8</v>
      </c>
      <c r="CL6">
        <v>1021.2</v>
      </c>
      <c r="CM6">
        <v>1026</v>
      </c>
      <c r="CN6">
        <v>1022</v>
      </c>
      <c r="CO6" s="5">
        <f>INDEX(CG5:CM5,MATCH(MIN(CG7:CM7),CG7:CM7,0))</f>
        <v>7</v>
      </c>
      <c r="CQ6">
        <v>1408.2</v>
      </c>
      <c r="CR6">
        <v>1408.2</v>
      </c>
      <c r="CS6">
        <v>1408.8</v>
      </c>
      <c r="CT6">
        <v>1409</v>
      </c>
      <c r="CU6">
        <v>1411.8</v>
      </c>
      <c r="CV6">
        <v>1410</v>
      </c>
      <c r="CW6" s="5">
        <f>INDEX(CQ5:CU5,MATCH(MIN(CQ7:CU7),CQ7:CU7,0))</f>
        <v>5</v>
      </c>
      <c r="DA6">
        <v>1262.8</v>
      </c>
      <c r="DB6">
        <v>1263</v>
      </c>
      <c r="DC6">
        <v>1263.2</v>
      </c>
      <c r="DD6">
        <v>1263.4000000000001</v>
      </c>
      <c r="DE6">
        <v>1263.5999999999999</v>
      </c>
      <c r="DF6">
        <v>1264</v>
      </c>
      <c r="DG6">
        <v>1265</v>
      </c>
      <c r="DH6">
        <v>1265</v>
      </c>
      <c r="DI6" s="5">
        <f>INDEX(DA5:DG5,MATCH(MIN(DA7:DG7),DA7:DG7,0))</f>
        <v>8</v>
      </c>
      <c r="DK6">
        <v>1935.4</v>
      </c>
      <c r="DL6">
        <v>1395.8</v>
      </c>
      <c r="DM6">
        <v>1936.4</v>
      </c>
      <c r="DN6">
        <v>1936.4</v>
      </c>
      <c r="DO6">
        <v>1937</v>
      </c>
      <c r="DP6">
        <v>1937</v>
      </c>
      <c r="DQ6">
        <v>1938</v>
      </c>
      <c r="DR6" s="5">
        <f>INDEX(DK5:DP5,MATCH(MIN(DK7:DP7),DK7:DP7,0))</f>
        <v>6</v>
      </c>
      <c r="DW6">
        <v>2157.1999999999998</v>
      </c>
      <c r="DX6">
        <v>2159</v>
      </c>
      <c r="DY6">
        <v>2159.1999999999998</v>
      </c>
      <c r="DZ6">
        <v>2161.6</v>
      </c>
      <c r="EA6">
        <v>2161</v>
      </c>
      <c r="EB6" s="5">
        <f>INDEX(DW5:DZ5,MATCH(MIN(DW7:DZ7),DW7:DZ7,0))</f>
        <v>5</v>
      </c>
      <c r="EH6">
        <v>2565.4</v>
      </c>
      <c r="EI6">
        <v>2566.1999999999998</v>
      </c>
      <c r="EJ6">
        <v>2566.1999999999998</v>
      </c>
      <c r="EK6">
        <v>2567.6</v>
      </c>
      <c r="EL6">
        <v>2570.8000000000002</v>
      </c>
      <c r="EM6">
        <v>2570</v>
      </c>
      <c r="EN6" s="5">
        <f>INDEX(EH5:EL5,MATCH(MIN(EH7:EL7),EH7:EL7,0))</f>
        <v>6</v>
      </c>
      <c r="EP6">
        <v>1925.8</v>
      </c>
      <c r="EQ6">
        <v>1926</v>
      </c>
      <c r="ER6">
        <v>1926.6</v>
      </c>
      <c r="ES6">
        <v>1926.6</v>
      </c>
      <c r="ET6">
        <v>1927.2</v>
      </c>
      <c r="EU6">
        <v>1927.6</v>
      </c>
      <c r="EV6">
        <v>1928.4</v>
      </c>
      <c r="EW6">
        <v>1929.2</v>
      </c>
      <c r="EX6">
        <v>1929.8</v>
      </c>
      <c r="EY6">
        <v>1931.2</v>
      </c>
      <c r="EZ6">
        <v>1931</v>
      </c>
      <c r="FA6" s="5">
        <f>INDEX(EP5:EY5,MATCH(MIN(EP7:EY7),EP7:EY7,0))</f>
        <v>17</v>
      </c>
      <c r="FC6">
        <v>2</v>
      </c>
      <c r="FD6">
        <v>3</v>
      </c>
      <c r="FE6" t="s">
        <v>25</v>
      </c>
      <c r="FH6" t="s">
        <v>30</v>
      </c>
      <c r="FI6">
        <v>1</v>
      </c>
      <c r="FJ6">
        <v>2</v>
      </c>
      <c r="FK6">
        <v>3</v>
      </c>
      <c r="FL6" t="s">
        <v>25</v>
      </c>
    </row>
    <row r="7" spans="1:170" ht="15" x14ac:dyDescent="0.3">
      <c r="A7">
        <f>ABS($E$6-A6)</f>
        <v>2.3999999999999773</v>
      </c>
      <c r="B7">
        <f>ABS($E$6-B6)</f>
        <v>2</v>
      </c>
      <c r="C7">
        <f>ABS($E$6-C6)</f>
        <v>1.3999999999999773</v>
      </c>
      <c r="D7">
        <f>ABS($E$6-D6)</f>
        <v>0.39999999999997726</v>
      </c>
      <c r="F7">
        <f>E6-INDEX(A6:D6,1,MATCH(F6,A5:D5,0))</f>
        <v>0.39999999999997726</v>
      </c>
      <c r="H7">
        <f>ABS($L$6-H6)</f>
        <v>2.5999999999999091</v>
      </c>
      <c r="I7">
        <f>ABS($L$6-I6)</f>
        <v>2.4000000000000909</v>
      </c>
      <c r="J7">
        <f>ABS($L$6-J6)</f>
        <v>1.7999999999999545</v>
      </c>
      <c r="K7">
        <f>ABS($L$6-K6)</f>
        <v>1</v>
      </c>
      <c r="M7">
        <f>L6-INDEX(H6:K6,1,MATCH(M6,H5:K5,0))</f>
        <v>1</v>
      </c>
      <c r="O7">
        <f>$S$6-O6</f>
        <v>3</v>
      </c>
      <c r="P7">
        <f>$S$6-P6</f>
        <v>2.2000000000000455</v>
      </c>
      <c r="Q7">
        <f>$S$6-Q6</f>
        <v>0.40000000000009095</v>
      </c>
      <c r="R7">
        <f>ABS($S$6-R6)</f>
        <v>0.20000000000004547</v>
      </c>
      <c r="T7">
        <f>S6-INDEX(O6:R6,1,MATCH(T6,O5:R5,0))</f>
        <v>0.20000000000004547</v>
      </c>
      <c r="V7">
        <f>ABS($Z$6-V6)</f>
        <v>1.4000000000000909</v>
      </c>
      <c r="W7">
        <f>ABS($Z$6-W6)</f>
        <v>1.2000000000000455</v>
      </c>
      <c r="X7">
        <f>ABS($Z$6-X6)</f>
        <v>0.79999999999995453</v>
      </c>
      <c r="Y7">
        <f>ABS($Z$6-Y6)</f>
        <v>1</v>
      </c>
      <c r="AA7">
        <f>Z6-INDEX(V6:Y6,1,MATCH(AA6,V5:Y5,0))</f>
        <v>0.79999999999995453</v>
      </c>
      <c r="AC7">
        <f>ABS($AG$6-AC6)</f>
        <v>1.7999999999999545</v>
      </c>
      <c r="AD7">
        <f>ABS($AG$6-AD6)</f>
        <v>1.2000000000000455</v>
      </c>
      <c r="AE7">
        <f>ABS($AG$6-AE6)</f>
        <v>0</v>
      </c>
      <c r="AF7">
        <f>ABS($AG$6-AF6)</f>
        <v>0.20000000000004547</v>
      </c>
      <c r="AH7">
        <f>AG6-INDEX(AC6:AF6,1,MATCH(AH6,AC5:AF5,0))</f>
        <v>0</v>
      </c>
      <c r="AJ7">
        <f>ABS($AN$6-AJ6)</f>
        <v>2</v>
      </c>
      <c r="AK7">
        <f>ABS($AN$6-AK6)</f>
        <v>1</v>
      </c>
      <c r="AL7">
        <f>ABS($AN$6-AL6)</f>
        <v>1</v>
      </c>
      <c r="AM7">
        <f>ABS($AN$6-AM6)</f>
        <v>0.20000000000004547</v>
      </c>
      <c r="AO7">
        <f>AN6-INDEX(AJ6:AM6,1,MATCH(AO6,AJ5:AM5,0))</f>
        <v>-0.20000000000004547</v>
      </c>
      <c r="AQ7">
        <f>ABS($AV$6-AQ6)</f>
        <v>2.2000000000000455</v>
      </c>
      <c r="AR7">
        <f>ABS($AV$6-AR6)</f>
        <v>2</v>
      </c>
      <c r="AS7">
        <f>ABS($AV$6-AS6)</f>
        <v>1.2000000000000455</v>
      </c>
      <c r="AT7">
        <f>ABS($AV$6-AT6)</f>
        <v>0</v>
      </c>
      <c r="AU7">
        <f>ABS($AV$6-AU6)</f>
        <v>2.6000000000000227</v>
      </c>
      <c r="AW7">
        <f>AV6-INDEX(AQ6:AU6,1,MATCH(AW6,AQ5:AU5,0))</f>
        <v>0</v>
      </c>
      <c r="AY7">
        <f>ABS($BD$6-AY6)</f>
        <v>2.4000000000000909</v>
      </c>
      <c r="AZ7">
        <f>ABS($BD$6-AZ6)</f>
        <v>1.5999999999999091</v>
      </c>
      <c r="BA7">
        <f>ABS($BD$6-BA6)</f>
        <v>0.40000000000009095</v>
      </c>
      <c r="BB7">
        <f>ABS($BD$6-BB6)</f>
        <v>2</v>
      </c>
      <c r="BC7">
        <f>ABS($BD$6-BC6)</f>
        <v>13.799999999999955</v>
      </c>
      <c r="BE7">
        <f>BD6-INDEX(AY6:BC6,1,MATCH(BE6,AY5:BC5,0))</f>
        <v>0.40000000000009095</v>
      </c>
      <c r="BG7">
        <f>ABS($BL$6-BG6)</f>
        <v>1.5999999999999091</v>
      </c>
      <c r="BH7">
        <f>ABS($BL$6-BH6)</f>
        <v>1</v>
      </c>
      <c r="BI7">
        <f>ABS($BL$6-BI6)</f>
        <v>0.79999999999995453</v>
      </c>
      <c r="BJ7">
        <f>ABS($BL$6-BJ6)</f>
        <v>0.20000000000004547</v>
      </c>
      <c r="BK7">
        <f>ABS($BL$6-BK6)</f>
        <v>3</v>
      </c>
      <c r="BM7">
        <f>BL6-INDEX(BG6:BK6,1,MATCH(BM6,BG5:BK5,0))</f>
        <v>-0.20000000000004547</v>
      </c>
      <c r="BO7">
        <f>ABS($BT$6-BO6)</f>
        <v>2</v>
      </c>
      <c r="BP7">
        <f>ABS($BT$6-BP6)</f>
        <v>2</v>
      </c>
      <c r="BQ7">
        <f>ABS($BT$6-BQ6)</f>
        <v>1.3999999999999773</v>
      </c>
      <c r="BR7">
        <f>ABS($BT$6-BR6)</f>
        <v>0.20000000000004547</v>
      </c>
      <c r="BS7">
        <f>ABS($BT$6-BS6)</f>
        <v>3.3999999999999773</v>
      </c>
      <c r="BU7">
        <f>BT6-INDEX(BO6:BS6,1,MATCH(BU6,BO5:BS5,0))</f>
        <v>-0.20000000000004547</v>
      </c>
      <c r="BW7">
        <f>ABS($CB$6-BW6)</f>
        <v>2</v>
      </c>
      <c r="BX7">
        <f>ABS($CB$6-BX6)</f>
        <v>2</v>
      </c>
      <c r="BY7">
        <f>ABS($CB$6-BY6)</f>
        <v>1.5999999999999091</v>
      </c>
      <c r="BZ7">
        <f>ABS($CB$6-BZ6)</f>
        <v>1.2000000000000455</v>
      </c>
      <c r="CA7">
        <f>ABS($CB$6-CA6)</f>
        <v>0.59999999999990905</v>
      </c>
      <c r="CC7">
        <f>CB6-INDEX(BW6:CA6,1,MATCH(CC6,BW5:CA5,0))</f>
        <v>0.59999999999990905</v>
      </c>
      <c r="CG7">
        <f>ABS($CN$6-CG6)</f>
        <v>2.6000000000000227</v>
      </c>
      <c r="CH7">
        <f>ABS($CN$6-CH6)</f>
        <v>2.6000000000000227</v>
      </c>
      <c r="CI7">
        <f>ABS($CN$6-CI6)</f>
        <v>2</v>
      </c>
      <c r="CJ7">
        <f>ABS($CN$6-CJ6)</f>
        <v>2</v>
      </c>
      <c r="CK7">
        <f>ABS($CN$6-CK6)</f>
        <v>1.2000000000000455</v>
      </c>
      <c r="CL7">
        <f>ABS($CN$6-CL6)</f>
        <v>0.79999999999995453</v>
      </c>
      <c r="CM7">
        <f>ABS($CN$6-CM6)</f>
        <v>4</v>
      </c>
      <c r="CO7">
        <f>CN6-INDEX(CI6:CM6,1,MATCH(CO6,CI5:CM5,0))</f>
        <v>0.79999999999995453</v>
      </c>
      <c r="CQ7">
        <f>ABS($CV$6-CQ6)</f>
        <v>1.7999999999999545</v>
      </c>
      <c r="CR7">
        <f>ABS($CV$6-CR6)</f>
        <v>1.7999999999999545</v>
      </c>
      <c r="CS7">
        <f>ABS($CV$6-CS6)</f>
        <v>1.2000000000000455</v>
      </c>
      <c r="CT7">
        <f>ABS($CV$6-CT6)</f>
        <v>1</v>
      </c>
      <c r="CU7">
        <f>ABS($CV$6-CU6)</f>
        <v>1.7999999999999545</v>
      </c>
      <c r="CW7">
        <f>CV6-INDEX(CQ6:CU6,1,MATCH(CW6,CQ5:CU5,0))</f>
        <v>1</v>
      </c>
      <c r="DA7">
        <f>ABS($DH$6-DA6)</f>
        <v>2.2000000000000455</v>
      </c>
      <c r="DB7">
        <f>ABS($DH$6-DB6)</f>
        <v>2</v>
      </c>
      <c r="DC7">
        <f>ABS($DH$6-DC6)</f>
        <v>1.7999999999999545</v>
      </c>
      <c r="DD7">
        <f>ABS($DH$6-DD6)</f>
        <v>1.5999999999999091</v>
      </c>
      <c r="DE7">
        <f>ABS($DH$6-DE6)</f>
        <v>1.4000000000000909</v>
      </c>
      <c r="DF7">
        <f>ABS($DH$6-DF6)</f>
        <v>1</v>
      </c>
      <c r="DG7">
        <f>ABS($DH$6-DG6)</f>
        <v>0</v>
      </c>
      <c r="DI7">
        <f>DH6-INDEX(DC6:DG6,1,MATCH(DI6,DC5:DG5,0))</f>
        <v>0</v>
      </c>
      <c r="DK7">
        <f>ABS($DQ$6-DK6)</f>
        <v>2.5999999999999091</v>
      </c>
      <c r="DL7">
        <f>ABS($DQ$6-DL6)</f>
        <v>542.20000000000005</v>
      </c>
      <c r="DM7">
        <f>ABS($DQ$6-DM6)</f>
        <v>1.5999999999999091</v>
      </c>
      <c r="DN7">
        <f>ABS($DQ$6-DN6)</f>
        <v>1.5999999999999091</v>
      </c>
      <c r="DO7">
        <f>ABS($DQ$6-DO6)</f>
        <v>1</v>
      </c>
      <c r="DP7">
        <f>ABS($DQ$6-DP6)</f>
        <v>1</v>
      </c>
      <c r="DR7">
        <f>DQ6-INDEX(DL6:DP6,1,MATCH(DR6,DL5:DP5,0))</f>
        <v>1</v>
      </c>
      <c r="DW7">
        <f>ABS($EA$6-DW6)</f>
        <v>3.8000000000001819</v>
      </c>
      <c r="DX7">
        <f>ABS($EA$6-DX6)</f>
        <v>2</v>
      </c>
      <c r="DY7">
        <f>ABS($EA$6-DY6)</f>
        <v>1.8000000000001819</v>
      </c>
      <c r="DZ7">
        <f>ABS($EA$6-DZ6)</f>
        <v>0.59999999999990905</v>
      </c>
      <c r="EB7">
        <f>EA6-INDEX(DV6:DZ6,1,MATCH(EB6,DV5:DZ5,0))</f>
        <v>-0.59999999999990905</v>
      </c>
      <c r="EH7">
        <f>ABS($EM$6-EH6)</f>
        <v>4.5999999999999091</v>
      </c>
      <c r="EI7">
        <f>ABS($EM$6-EI6)</f>
        <v>3.8000000000001819</v>
      </c>
      <c r="EJ7">
        <f>ABS($EM$6-EJ6)</f>
        <v>3.8000000000001819</v>
      </c>
      <c r="EK7">
        <f>ABS($EM$6-EK6)</f>
        <v>2.4000000000000909</v>
      </c>
      <c r="EL7">
        <f>ABS($EM$6-EL6)</f>
        <v>0.8000000000001819</v>
      </c>
      <c r="EN7">
        <f>EM6-INDEX(EH6:EL6,1,MATCH(EN6,EH5:EL5,0))</f>
        <v>-0.8000000000001819</v>
      </c>
      <c r="EP7">
        <f>ABS($EZ$6-EP6)</f>
        <v>5.2000000000000455</v>
      </c>
      <c r="EQ7">
        <f>ABS($EZ$6-EQ6)</f>
        <v>5</v>
      </c>
      <c r="ER7">
        <f>ABS($EZ$6-ER6)</f>
        <v>4.4000000000000909</v>
      </c>
      <c r="ES7">
        <f>ABS($EZ$6-ES6)</f>
        <v>4.4000000000000909</v>
      </c>
      <c r="ET7">
        <f>ABS($EZ$6-ET6)</f>
        <v>3.7999999999999545</v>
      </c>
      <c r="EU7">
        <f>ABS($EZ$6-EU6)</f>
        <v>3.4000000000000909</v>
      </c>
      <c r="EV7">
        <f>ABS($EZ$6-EV6)</f>
        <v>2.5999999999999091</v>
      </c>
      <c r="EW7">
        <f>ABS($EZ$6-EW6)</f>
        <v>1.7999999999999545</v>
      </c>
      <c r="EX7">
        <f>ABS($EZ$6-EX6)</f>
        <v>1.2000000000000455</v>
      </c>
      <c r="EY7">
        <f>ABS($EZ$6-EY6)</f>
        <v>0.20000000000004547</v>
      </c>
      <c r="FA7">
        <f>EZ6-INDEX(EU6:EY6,1,MATCH(FA6,EU5:EY5,0))</f>
        <v>-0.20000000000004547</v>
      </c>
      <c r="FC7">
        <v>1381.2</v>
      </c>
      <c r="FD7">
        <v>1388.8</v>
      </c>
      <c r="FE7">
        <v>1387</v>
      </c>
      <c r="FF7" s="5">
        <f>INDEX(FC6:FD6,MATCH(MIN(FC8:FD8),FC8:FD8,0))</f>
        <v>3</v>
      </c>
      <c r="FI7">
        <v>2607.6</v>
      </c>
      <c r="FJ7">
        <v>2608</v>
      </c>
      <c r="FK7">
        <v>2615.8000000000002</v>
      </c>
      <c r="FL7">
        <v>2610</v>
      </c>
      <c r="FM7" s="5">
        <f>INDEX(FH6:FK6,MATCH(MIN(FH8:FK8),FH8:FK8,0))</f>
        <v>2</v>
      </c>
    </row>
    <row r="8" spans="1:170" x14ac:dyDescent="0.3">
      <c r="A8">
        <f>E6-INDEX(A6:D6,1,MATCH(4,A5:D5,0))</f>
        <v>1.3999999999999773</v>
      </c>
      <c r="B8">
        <f>E6-INDEX(A6:D6,1,MATCH(5,A5:D5,0))</f>
        <v>0.39999999999997726</v>
      </c>
      <c r="H8">
        <f>L6-INDEX(H6:K6,1,MATCH(4,H5:K5,0))</f>
        <v>1.7999999999999545</v>
      </c>
      <c r="I8">
        <f>L6-INDEX(H6:K6,1,MATCH(5,H5:K5,0))</f>
        <v>1</v>
      </c>
      <c r="O8">
        <f>S6-INDEX(O6:R6,1,MATCH(4,O5:R5,0))</f>
        <v>0.40000000000009095</v>
      </c>
      <c r="P8">
        <f>S6-INDEX(O6:R6,1,MATCH(5,O5:R5,0))</f>
        <v>0.20000000000004547</v>
      </c>
      <c r="V8">
        <f>Z6-INDEX(V6:Y6,1,MATCH(4,V5:Y5,0))</f>
        <v>0.79999999999995453</v>
      </c>
      <c r="W8">
        <f>Z6-INDEX(V6:Y6,1,MATCH(5,V5:Y5,0))</f>
        <v>-1</v>
      </c>
      <c r="AC8">
        <f>AG6-INDEX(AC6:AF6,1,MATCH(4,AC5:AF5,0))</f>
        <v>0</v>
      </c>
      <c r="AD8">
        <f>AG6-INDEX(AC6:AF6,1,MATCH(5,AC5:AF5,0))</f>
        <v>-0.20000000000004547</v>
      </c>
      <c r="AJ8">
        <f>AN6-INDEX(AJ6:AM6,1,MATCH(4,AJ5:AM5,0))</f>
        <v>1</v>
      </c>
      <c r="AK8">
        <f>AN6-INDEX(AJ6:AM6,1,MATCH(5,AJ5:AM5,0))</f>
        <v>-0.20000000000004547</v>
      </c>
      <c r="AQ8">
        <f>AV6-INDEX(AQ6:AU6,1,MATCH(4,AQ5:AU5,0))</f>
        <v>1.2000000000000455</v>
      </c>
      <c r="AR8">
        <f>AV6-INDEX(AQ6:AU6,1,MATCH(5,AQ5:AU5,0))</f>
        <v>0</v>
      </c>
      <c r="AY8">
        <f>BD6-INDEX(AY6:BC6,1,MATCH(4,AY5:BC5,0))</f>
        <v>0.40000000000009095</v>
      </c>
      <c r="AZ8">
        <f>BD6-INDEX(AY6:BC6,1,MATCH(5,AY5:BC5,0))</f>
        <v>-2</v>
      </c>
      <c r="BG8">
        <f>BL6-INDEX(BG6:BK6,1,MATCH(4,BG5:BK5,0))</f>
        <v>0.79999999999995453</v>
      </c>
      <c r="BH8">
        <f>BL6-INDEX(BG6:BK6,1,MATCH(5,BG5:BK5,0))</f>
        <v>-0.20000000000004547</v>
      </c>
      <c r="BO8">
        <f>BT6-INDEX(BO6:BS6,1,MATCH(4,BO5:BS5,0))</f>
        <v>1.3999999999999773</v>
      </c>
      <c r="BP8">
        <f>BT6-INDEX(BO6:BS6,1,MATCH(5,BO5:BS5,0))</f>
        <v>-0.20000000000004547</v>
      </c>
      <c r="BW8">
        <f>CB6-INDEX(BW6:CA6,1,MATCH(4,BW5:CA5,0))</f>
        <v>1.5999999999999091</v>
      </c>
      <c r="BX8">
        <f>CB6-INDEX(BW6:CA6,1,MATCH(5,BW5:CA5,0))</f>
        <v>1.2000000000000455</v>
      </c>
      <c r="CG8">
        <f>CN6-INDEX(CG6:CM6,1,MATCH(4,CG5:CM5,0))</f>
        <v>2</v>
      </c>
      <c r="CH8">
        <f>CN6-INDEX(CG6:CM6,1,MATCH(5,CG5:CM5,0))</f>
        <v>2</v>
      </c>
      <c r="CQ8">
        <f>CV6-INDEX(CQ6:CU6,1,MATCH(4,CQ5:CU5,0))</f>
        <v>1.2000000000000455</v>
      </c>
      <c r="CR8">
        <f>CV6-INDEX(CQ6:CU6,1,MATCH(5,CQ5:CU5,0))</f>
        <v>1</v>
      </c>
      <c r="DA8">
        <f>DH6-INDEX(DA6:DG6,1,MATCH(4,DA5:DG5,0))</f>
        <v>1.7999999999999545</v>
      </c>
      <c r="DB8">
        <f>DH6-INDEX(DA6:DG6,1,MATCH(5,DA5:DG5,0))</f>
        <v>1.5999999999999091</v>
      </c>
      <c r="DK8">
        <f>DQ6-INDEX(DK6:DP6,1,MATCH(4,DK5:DP5,0))</f>
        <v>1.5999999999999091</v>
      </c>
      <c r="DL8">
        <f>DQ6-INDEX(DK6:DP6,1,MATCH(5,DK5:DP5,0))</f>
        <v>1.5999999999999091</v>
      </c>
      <c r="DW8">
        <f>EA6-INDEX(DW6:DZ6,1,MATCH(4,DW5:DZ5,0))</f>
        <v>1.8000000000001819</v>
      </c>
      <c r="DX8">
        <f>EA6-INDEX(DW6:DZ6,1,MATCH(5,DW5:DZ5,0))</f>
        <v>-0.59999999999990905</v>
      </c>
      <c r="EH8">
        <f>EM6-INDEX(EH6:EL6,1,MATCH(4,EH5:EL5,0))</f>
        <v>3.8000000000001819</v>
      </c>
      <c r="EI8">
        <f>EM6-INDEX(EH6:EL6,1,MATCH(5,EH5:EL5,0))</f>
        <v>2.4000000000000909</v>
      </c>
      <c r="EP8">
        <f>EZ6-INDEX(EP6:EY6,1,MATCH(4,EP5:EY5,0))</f>
        <v>4.4000000000000909</v>
      </c>
      <c r="EQ8">
        <f>EZ6-INDEX(EP6:EY6,1,MATCH(5,EP5:EY5,0))</f>
        <v>4.4000000000000909</v>
      </c>
      <c r="FC8">
        <f>ABS($FE$7-FC7)</f>
        <v>5.7999999999999545</v>
      </c>
      <c r="FD8">
        <f>ABS($FE$7-FD7)</f>
        <v>1.7999999999999545</v>
      </c>
      <c r="FF8">
        <f>FE7-INDEX(EZ7:FD7,1,MATCH(FF7,EZ6:FD6,0))</f>
        <v>-1.7999999999999545</v>
      </c>
      <c r="FI8">
        <f t="shared" ref="FI8:FJ8" si="0">ABS($FL$7-FI7)</f>
        <v>2.4000000000000909</v>
      </c>
      <c r="FJ8">
        <f t="shared" si="0"/>
        <v>2</v>
      </c>
      <c r="FK8">
        <f>ABS($FL$7-FK7)</f>
        <v>5.8000000000001819</v>
      </c>
      <c r="FM8">
        <f>FL7-INDEX(FI7:FK7,1,MATCH(FM7,FI6:FK6,0))</f>
        <v>2</v>
      </c>
    </row>
    <row r="9" spans="1:170" x14ac:dyDescent="0.3">
      <c r="FC9" t="e">
        <f>FE7-INDEX(FC7:FD7,1,MATCH(4,FC6:FD6,0))</f>
        <v>#N/A</v>
      </c>
      <c r="FD9" t="e">
        <f>FE7-INDEX(FC7:FD7,1,MATCH(5,FC6:FD6,0))</f>
        <v>#N/A</v>
      </c>
      <c r="FI9" t="e">
        <f>FL7-INDEX(FI7:FK7,1,MATCH(4,FH6:FK6,0))</f>
        <v>#N/A</v>
      </c>
      <c r="FJ9" t="e">
        <f>FL7-INDEX(FI7:FK7,1,MATCH(5,FH6:FK6,0))</f>
        <v>#N/A</v>
      </c>
    </row>
    <row r="10" spans="1:170" x14ac:dyDescent="0.3">
      <c r="A10" s="2" t="s">
        <v>7</v>
      </c>
      <c r="B10" s="2"/>
      <c r="C10" s="2"/>
      <c r="D10" s="2"/>
      <c r="E10" s="2"/>
      <c r="F10" s="1"/>
      <c r="H10" s="2" t="s">
        <v>8</v>
      </c>
      <c r="I10" s="2"/>
      <c r="J10" s="2"/>
      <c r="K10" s="2"/>
      <c r="L10" s="2"/>
      <c r="M10" s="1"/>
      <c r="O10" s="2" t="s">
        <v>7</v>
      </c>
      <c r="P10" s="2"/>
      <c r="Q10" s="2"/>
      <c r="R10" s="2"/>
      <c r="S10" s="2"/>
      <c r="T10" s="1"/>
      <c r="V10" s="2" t="s">
        <v>11</v>
      </c>
      <c r="W10" s="2"/>
      <c r="X10" s="2"/>
      <c r="Y10" s="2"/>
      <c r="Z10" s="2"/>
      <c r="AA10" s="1"/>
      <c r="AC10" s="2" t="s">
        <v>11</v>
      </c>
      <c r="AD10" s="2"/>
      <c r="AE10" s="2"/>
      <c r="AF10" s="2"/>
      <c r="AG10" s="2"/>
      <c r="AH10" s="1"/>
      <c r="AJ10" s="2" t="s">
        <v>11</v>
      </c>
      <c r="AK10" s="2"/>
      <c r="AL10" s="2"/>
      <c r="AM10" s="2"/>
      <c r="AN10" s="2"/>
      <c r="AO10" s="1"/>
      <c r="AQ10" s="2" t="s">
        <v>8</v>
      </c>
      <c r="AR10" s="2"/>
      <c r="AS10" s="2"/>
      <c r="AT10" s="2"/>
      <c r="AU10" s="2"/>
      <c r="AV10" s="2"/>
      <c r="AW10" s="1"/>
      <c r="AY10" s="2" t="s">
        <v>11</v>
      </c>
      <c r="AZ10" s="2"/>
      <c r="BA10" s="2"/>
      <c r="BB10" s="2"/>
      <c r="BC10" s="2"/>
      <c r="BD10" s="2"/>
      <c r="BE10" s="1"/>
      <c r="BG10" s="2" t="s">
        <v>11</v>
      </c>
      <c r="BH10" s="2"/>
      <c r="BI10" s="2"/>
      <c r="BJ10" s="2"/>
      <c r="BK10" s="2"/>
      <c r="BL10" s="2"/>
      <c r="BM10" s="1"/>
      <c r="BO10" s="2" t="s">
        <v>11</v>
      </c>
      <c r="BP10" s="2"/>
      <c r="BQ10" s="2"/>
      <c r="BR10" s="2"/>
      <c r="BS10" s="2"/>
      <c r="BT10" s="2"/>
      <c r="BU10" s="1"/>
      <c r="BW10" s="2" t="s">
        <v>7</v>
      </c>
      <c r="BX10" s="2"/>
      <c r="BY10" s="2"/>
      <c r="BZ10" s="2"/>
      <c r="CA10" s="2"/>
      <c r="CB10" s="2"/>
      <c r="CC10" s="2"/>
      <c r="CD10" s="2"/>
      <c r="CE10" s="1"/>
      <c r="CG10" s="2" t="s">
        <v>6</v>
      </c>
      <c r="CH10" s="2"/>
      <c r="CI10" s="2"/>
      <c r="CJ10" s="2"/>
      <c r="CK10" s="2"/>
      <c r="CL10" s="2"/>
      <c r="CQ10" s="2" t="s">
        <v>7</v>
      </c>
      <c r="CR10" s="2"/>
      <c r="CS10" s="2"/>
      <c r="CT10" s="2"/>
      <c r="CU10" s="2"/>
      <c r="CV10" s="2"/>
      <c r="DA10" s="2" t="s">
        <v>7</v>
      </c>
      <c r="DB10" s="2"/>
      <c r="DC10" s="2"/>
      <c r="DD10" s="2"/>
      <c r="DE10" s="2"/>
      <c r="DF10" s="2"/>
      <c r="DK10" s="2" t="s">
        <v>6</v>
      </c>
      <c r="DL10" s="2"/>
      <c r="DM10" s="2"/>
      <c r="DN10" s="2"/>
      <c r="DO10" s="2"/>
      <c r="DP10" s="2"/>
      <c r="DW10" s="2" t="s">
        <v>7</v>
      </c>
      <c r="DX10" s="2"/>
      <c r="DY10" s="2"/>
      <c r="DZ10" s="2"/>
      <c r="EA10" s="2"/>
      <c r="EB10" s="2"/>
      <c r="EH10" s="2" t="s">
        <v>11</v>
      </c>
      <c r="EI10" s="2"/>
      <c r="EJ10" s="2"/>
      <c r="EK10" s="2"/>
      <c r="EL10" s="2"/>
      <c r="EM10" s="2"/>
      <c r="EN10" s="1"/>
      <c r="EP10" s="1" t="s">
        <v>7</v>
      </c>
      <c r="EQ10" s="1"/>
      <c r="ER10" s="1"/>
      <c r="ES10" s="1"/>
      <c r="ET10" s="1"/>
      <c r="EU10" s="1"/>
      <c r="FH10" s="1"/>
      <c r="FI10" s="1"/>
    </row>
    <row r="11" spans="1:170" x14ac:dyDescent="0.3">
      <c r="A11" t="s">
        <v>2</v>
      </c>
      <c r="E11" t="s">
        <v>3</v>
      </c>
      <c r="H11" t="s">
        <v>2</v>
      </c>
      <c r="L11" t="s">
        <v>3</v>
      </c>
      <c r="O11" t="s">
        <v>2</v>
      </c>
      <c r="S11" t="s">
        <v>3</v>
      </c>
      <c r="V11" t="s">
        <v>2</v>
      </c>
      <c r="Z11" t="s">
        <v>3</v>
      </c>
      <c r="AC11" t="s">
        <v>2</v>
      </c>
      <c r="AG11" t="s">
        <v>3</v>
      </c>
      <c r="AJ11" t="s">
        <v>2</v>
      </c>
      <c r="AN11" t="s">
        <v>3</v>
      </c>
      <c r="AQ11" t="s">
        <v>2</v>
      </c>
      <c r="AV11" t="s">
        <v>3</v>
      </c>
      <c r="AY11" t="s">
        <v>2</v>
      </c>
      <c r="BD11" t="s">
        <v>3</v>
      </c>
      <c r="BG11" t="s">
        <v>2</v>
      </c>
      <c r="BL11" t="s">
        <v>3</v>
      </c>
      <c r="BO11" t="s">
        <v>2</v>
      </c>
      <c r="BT11" t="s">
        <v>3</v>
      </c>
      <c r="BW11" t="s">
        <v>2</v>
      </c>
      <c r="CD11" t="s">
        <v>3</v>
      </c>
      <c r="CG11" t="s">
        <v>2</v>
      </c>
      <c r="CN11" t="s">
        <v>3</v>
      </c>
      <c r="CQ11" t="s">
        <v>2</v>
      </c>
      <c r="CX11" t="s">
        <v>3</v>
      </c>
      <c r="DA11" t="s">
        <v>2</v>
      </c>
      <c r="DG11" t="s">
        <v>3</v>
      </c>
      <c r="DK11" t="s">
        <v>2</v>
      </c>
      <c r="DQ11" t="s">
        <v>3</v>
      </c>
      <c r="DW11" t="s">
        <v>2</v>
      </c>
      <c r="EE11" t="s">
        <v>3</v>
      </c>
      <c r="EH11" t="s">
        <v>2</v>
      </c>
      <c r="EJ11" t="s">
        <v>3</v>
      </c>
      <c r="EP11" t="s">
        <v>2</v>
      </c>
      <c r="EZ11" t="s">
        <v>3</v>
      </c>
      <c r="FC11" s="1" t="s">
        <v>6</v>
      </c>
      <c r="FD11" s="1"/>
      <c r="FE11" s="1"/>
      <c r="FF11" s="1"/>
      <c r="FG11" s="1"/>
      <c r="FI11" s="2" t="s">
        <v>29</v>
      </c>
      <c r="FJ11" s="2"/>
      <c r="FK11" s="2"/>
      <c r="FL11" s="2"/>
    </row>
    <row r="12" spans="1:170" x14ac:dyDescent="0.3">
      <c r="A12">
        <v>2</v>
      </c>
      <c r="B12">
        <v>3</v>
      </c>
      <c r="C12">
        <v>4</v>
      </c>
      <c r="D12">
        <v>5</v>
      </c>
      <c r="E12" t="s">
        <v>4</v>
      </c>
      <c r="H12">
        <v>2</v>
      </c>
      <c r="I12">
        <v>3</v>
      </c>
      <c r="J12">
        <v>4</v>
      </c>
      <c r="K12">
        <v>5</v>
      </c>
      <c r="L12" t="s">
        <v>4</v>
      </c>
      <c r="O12">
        <v>2</v>
      </c>
      <c r="P12">
        <v>3</v>
      </c>
      <c r="Q12">
        <v>4</v>
      </c>
      <c r="R12">
        <v>5</v>
      </c>
      <c r="S12" t="s">
        <v>4</v>
      </c>
      <c r="V12">
        <v>2</v>
      </c>
      <c r="W12">
        <v>3</v>
      </c>
      <c r="X12">
        <v>4</v>
      </c>
      <c r="Y12">
        <v>5</v>
      </c>
      <c r="Z12" t="s">
        <v>4</v>
      </c>
      <c r="AC12">
        <v>2</v>
      </c>
      <c r="AD12">
        <v>3</v>
      </c>
      <c r="AE12">
        <v>4</v>
      </c>
      <c r="AF12">
        <v>5</v>
      </c>
      <c r="AG12" t="s">
        <v>4</v>
      </c>
      <c r="AJ12">
        <v>2</v>
      </c>
      <c r="AK12">
        <v>3</v>
      </c>
      <c r="AL12">
        <v>4</v>
      </c>
      <c r="AM12">
        <v>5</v>
      </c>
      <c r="AN12" t="s">
        <v>4</v>
      </c>
      <c r="AQ12">
        <v>2</v>
      </c>
      <c r="AR12">
        <v>3</v>
      </c>
      <c r="AS12">
        <v>4</v>
      </c>
      <c r="AT12">
        <v>5</v>
      </c>
      <c r="AU12">
        <v>6</v>
      </c>
      <c r="AV12" t="s">
        <v>4</v>
      </c>
      <c r="AY12">
        <v>2</v>
      </c>
      <c r="AZ12">
        <v>3</v>
      </c>
      <c r="BA12">
        <v>4</v>
      </c>
      <c r="BB12">
        <v>5</v>
      </c>
      <c r="BC12">
        <v>6</v>
      </c>
      <c r="BD12" t="s">
        <v>4</v>
      </c>
      <c r="BG12">
        <v>2</v>
      </c>
      <c r="BH12">
        <v>3</v>
      </c>
      <c r="BI12">
        <v>4</v>
      </c>
      <c r="BJ12">
        <v>5</v>
      </c>
      <c r="BK12">
        <v>6</v>
      </c>
      <c r="BL12" t="s">
        <v>4</v>
      </c>
      <c r="BO12">
        <v>2</v>
      </c>
      <c r="BP12">
        <v>3</v>
      </c>
      <c r="BQ12">
        <v>4</v>
      </c>
      <c r="BR12">
        <v>5</v>
      </c>
      <c r="BS12">
        <v>6</v>
      </c>
      <c r="BT12" t="s">
        <v>4</v>
      </c>
      <c r="BW12">
        <v>2</v>
      </c>
      <c r="BX12">
        <v>3</v>
      </c>
      <c r="BY12">
        <v>4</v>
      </c>
      <c r="BZ12">
        <v>5</v>
      </c>
      <c r="CA12">
        <v>6</v>
      </c>
      <c r="CB12">
        <v>7</v>
      </c>
      <c r="CC12">
        <v>8</v>
      </c>
      <c r="CD12" t="s">
        <v>4</v>
      </c>
      <c r="CG12">
        <v>2</v>
      </c>
      <c r="CH12">
        <v>3</v>
      </c>
      <c r="CI12">
        <v>4</v>
      </c>
      <c r="CJ12">
        <v>5</v>
      </c>
      <c r="CK12">
        <v>6</v>
      </c>
      <c r="CL12">
        <v>7</v>
      </c>
      <c r="CM12">
        <v>8</v>
      </c>
      <c r="CN12" t="s">
        <v>4</v>
      </c>
      <c r="CQ12">
        <v>2</v>
      </c>
      <c r="CR12">
        <v>3</v>
      </c>
      <c r="CS12">
        <v>4</v>
      </c>
      <c r="CT12">
        <v>5</v>
      </c>
      <c r="CU12">
        <v>6</v>
      </c>
      <c r="CV12">
        <v>7</v>
      </c>
      <c r="CW12">
        <v>8</v>
      </c>
      <c r="CX12" t="s">
        <v>4</v>
      </c>
      <c r="DA12">
        <v>2</v>
      </c>
      <c r="DB12">
        <v>3</v>
      </c>
      <c r="DC12">
        <v>4</v>
      </c>
      <c r="DD12">
        <v>5</v>
      </c>
      <c r="DE12">
        <v>6</v>
      </c>
      <c r="DF12">
        <v>7</v>
      </c>
      <c r="DG12" t="s">
        <v>4</v>
      </c>
      <c r="DK12">
        <v>2</v>
      </c>
      <c r="DL12">
        <v>3</v>
      </c>
      <c r="DM12">
        <v>4</v>
      </c>
      <c r="DN12">
        <v>5</v>
      </c>
      <c r="DO12">
        <v>6</v>
      </c>
      <c r="DP12">
        <v>7</v>
      </c>
      <c r="DQ12" t="s">
        <v>4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 t="s">
        <v>4</v>
      </c>
      <c r="EH12">
        <v>2</v>
      </c>
      <c r="EI12">
        <v>3</v>
      </c>
      <c r="EJ12" t="s">
        <v>25</v>
      </c>
      <c r="EP12">
        <v>2</v>
      </c>
      <c r="EQ12">
        <v>3</v>
      </c>
      <c r="ER12">
        <v>4</v>
      </c>
      <c r="ES12">
        <v>5</v>
      </c>
      <c r="ET12">
        <v>6</v>
      </c>
      <c r="EU12">
        <v>7</v>
      </c>
      <c r="EV12">
        <v>8</v>
      </c>
      <c r="EW12">
        <v>13</v>
      </c>
      <c r="EX12">
        <v>14</v>
      </c>
      <c r="EY12">
        <v>19</v>
      </c>
      <c r="EZ12" t="s">
        <v>25</v>
      </c>
      <c r="FC12" t="s">
        <v>2</v>
      </c>
      <c r="FD12" t="s">
        <v>3</v>
      </c>
      <c r="FI12" t="s">
        <v>2</v>
      </c>
      <c r="FM12" t="s">
        <v>3</v>
      </c>
    </row>
    <row r="13" spans="1:170" ht="15" x14ac:dyDescent="0.3">
      <c r="A13">
        <v>742.8</v>
      </c>
      <c r="B13">
        <v>742.8</v>
      </c>
      <c r="C13">
        <v>743.4</v>
      </c>
      <c r="D13">
        <v>744.4</v>
      </c>
      <c r="E13">
        <v>745</v>
      </c>
      <c r="F13" s="5">
        <f>INDEX(A12:D12,MATCH(MIN(A14:D14),A14:D14,0))</f>
        <v>5</v>
      </c>
      <c r="H13">
        <v>1554</v>
      </c>
      <c r="I13">
        <v>1553.4</v>
      </c>
      <c r="J13">
        <v>1553.2</v>
      </c>
      <c r="K13">
        <v>1553.2</v>
      </c>
      <c r="L13">
        <v>1554</v>
      </c>
      <c r="M13" s="5">
        <f>INDEX(H12:K12,MATCH(MIN(H14:K14),H14:K14,0))</f>
        <v>2</v>
      </c>
      <c r="O13">
        <v>1561</v>
      </c>
      <c r="P13">
        <v>1561.6</v>
      </c>
      <c r="Q13">
        <v>1561.8</v>
      </c>
      <c r="R13">
        <v>1562.8</v>
      </c>
      <c r="S13">
        <v>1563</v>
      </c>
      <c r="T13" s="5">
        <f>INDEX(O12:R12,MATCH(MIN(O14:R14),O14:R14,0))</f>
        <v>5</v>
      </c>
      <c r="V13">
        <v>1615</v>
      </c>
      <c r="W13">
        <v>1614.8</v>
      </c>
      <c r="X13">
        <v>1614.8</v>
      </c>
      <c r="Y13">
        <v>1611.8</v>
      </c>
      <c r="Z13">
        <v>1614</v>
      </c>
      <c r="AA13" s="5">
        <f>INDEX(V12:Y12,MATCH(MIN(V14:Y14),V14:Y14,0))</f>
        <v>3</v>
      </c>
      <c r="AC13">
        <v>1478</v>
      </c>
      <c r="AD13">
        <v>1478</v>
      </c>
      <c r="AE13">
        <v>1477</v>
      </c>
      <c r="AF13">
        <v>1474.8</v>
      </c>
      <c r="AG13">
        <v>1478</v>
      </c>
      <c r="AH13" s="5">
        <f>INDEX(AC12:AF12,MATCH(MIN(AC14:AF14),AC14:AF14,0))</f>
        <v>2</v>
      </c>
      <c r="AJ13">
        <v>1108.5999999999999</v>
      </c>
      <c r="AK13">
        <v>1107.4000000000001</v>
      </c>
      <c r="AL13">
        <v>1107.4000000000001</v>
      </c>
      <c r="AM13">
        <v>1106.5999999999999</v>
      </c>
      <c r="AN13">
        <v>1108</v>
      </c>
      <c r="AO13" s="5">
        <f>INDEX(AJ12:AM12,MATCH(MIN(AJ14:AM14),AJ14:AM14,0))</f>
        <v>2</v>
      </c>
      <c r="AQ13">
        <v>1058.5999999999999</v>
      </c>
      <c r="AR13">
        <v>1058.4000000000001</v>
      </c>
      <c r="AS13">
        <v>1058</v>
      </c>
      <c r="AT13">
        <v>1057.8</v>
      </c>
      <c r="AU13">
        <v>1057.8</v>
      </c>
      <c r="AV13">
        <v>1059</v>
      </c>
      <c r="AW13" s="5">
        <f>INDEX(AQ12:AU12,MATCH(MIN(AQ14:AU14),AQ14:AU14,0))</f>
        <v>2</v>
      </c>
      <c r="AY13">
        <v>1181.4000000000001</v>
      </c>
      <c r="AZ13">
        <v>1181.4000000000001</v>
      </c>
      <c r="BA13">
        <v>1180.2</v>
      </c>
      <c r="BB13">
        <v>1179.2</v>
      </c>
      <c r="BC13">
        <v>1175.8</v>
      </c>
      <c r="BD13">
        <v>1182</v>
      </c>
      <c r="BE13" s="5">
        <f>INDEX(AY12:BC12,MATCH(MIN(AY14:BC14),AY14:BC14,0))</f>
        <v>2</v>
      </c>
      <c r="BG13">
        <v>1483.2</v>
      </c>
      <c r="BH13">
        <v>1483</v>
      </c>
      <c r="BI13">
        <v>1482.4</v>
      </c>
      <c r="BJ13">
        <v>1478.4</v>
      </c>
      <c r="BK13">
        <v>1478.2</v>
      </c>
      <c r="BL13">
        <v>1482</v>
      </c>
      <c r="BM13" s="5">
        <f>INDEX(BG12:BK12,MATCH(MIN(BG14:BK14),BG14:BK14,0))</f>
        <v>4</v>
      </c>
      <c r="BO13">
        <v>1009</v>
      </c>
      <c r="BP13">
        <v>1009</v>
      </c>
      <c r="BQ13">
        <v>1006.4</v>
      </c>
      <c r="BR13">
        <v>1004</v>
      </c>
      <c r="BS13">
        <v>1002.2</v>
      </c>
      <c r="BT13">
        <v>1010</v>
      </c>
      <c r="BU13" s="5">
        <f>INDEX(BO12:BS12,MATCH(MIN(BO14:BS14),BO14:BS14,0))</f>
        <v>2</v>
      </c>
      <c r="BW13">
        <v>1389.2</v>
      </c>
      <c r="BX13">
        <v>1389.6</v>
      </c>
      <c r="BY13">
        <v>1389.8</v>
      </c>
      <c r="BZ13">
        <v>1390.4</v>
      </c>
      <c r="CA13">
        <v>1390.6</v>
      </c>
      <c r="CB13">
        <v>1391</v>
      </c>
      <c r="CC13">
        <v>1395.8</v>
      </c>
      <c r="CD13">
        <v>1392</v>
      </c>
      <c r="CE13" s="5">
        <f>INDEX(BW12:CC12,MATCH(MIN(BW14:CC14),BW14:CC14,0))</f>
        <v>7</v>
      </c>
      <c r="CG13">
        <v>1135.2</v>
      </c>
      <c r="CH13">
        <v>1135.2</v>
      </c>
      <c r="CI13">
        <v>1135.2</v>
      </c>
      <c r="CJ13">
        <v>1135.5999999999999</v>
      </c>
      <c r="CK13">
        <v>1135.8</v>
      </c>
      <c r="CL13">
        <v>1136.5999999999999</v>
      </c>
      <c r="CM13">
        <v>1136.9000000000001</v>
      </c>
      <c r="CN13">
        <v>1137</v>
      </c>
      <c r="CO13" s="5">
        <f>INDEX(CG12:CM12,MATCH(MIN(CG14:CM14),CG14:CM14,0))</f>
        <v>8</v>
      </c>
      <c r="CQ13">
        <v>1524</v>
      </c>
      <c r="CR13">
        <v>1524.2</v>
      </c>
      <c r="CS13">
        <v>1524.6</v>
      </c>
      <c r="CT13">
        <v>1524.6</v>
      </c>
      <c r="CU13">
        <v>1525.6</v>
      </c>
      <c r="CV13">
        <v>1525.6</v>
      </c>
      <c r="CW13">
        <v>1528</v>
      </c>
      <c r="CX13">
        <v>1526</v>
      </c>
      <c r="CY13" s="5">
        <f>INDEX(CQ12:CW12,MATCH(MIN(CQ14:CW14),CQ14:CW14,0))</f>
        <v>6</v>
      </c>
      <c r="DA13">
        <v>1381.2</v>
      </c>
      <c r="DB13">
        <v>1381.2</v>
      </c>
      <c r="DC13">
        <v>1381.8</v>
      </c>
      <c r="DD13">
        <v>1381.8</v>
      </c>
      <c r="DE13">
        <v>1382.6</v>
      </c>
      <c r="DF13">
        <v>1383.2</v>
      </c>
      <c r="DG13">
        <v>1383</v>
      </c>
      <c r="DH13" s="5">
        <f>INDEX(DA12:DF12,MATCH(MIN(DA14:DF14),DA14:DF14,0))</f>
        <v>7</v>
      </c>
      <c r="DK13">
        <v>2119.4</v>
      </c>
      <c r="DL13">
        <v>2119.6</v>
      </c>
      <c r="DM13">
        <v>2119.6</v>
      </c>
      <c r="DN13">
        <v>2119.8000000000002</v>
      </c>
      <c r="DO13">
        <v>2120</v>
      </c>
      <c r="DP13">
        <v>2120.1999999999998</v>
      </c>
      <c r="DQ13">
        <v>2121</v>
      </c>
      <c r="DR13" s="5">
        <f>INDEX(DK12:DP12,MATCH(MIN(DK14:DP14),DK14:DP14,0))</f>
        <v>7</v>
      </c>
      <c r="DW13">
        <v>2438.1999999999998</v>
      </c>
      <c r="DX13">
        <v>2438.6</v>
      </c>
      <c r="DY13">
        <v>2438.6</v>
      </c>
      <c r="DZ13">
        <v>2439</v>
      </c>
      <c r="EA13">
        <v>2439.1999999999998</v>
      </c>
      <c r="EB13">
        <v>2439.1999999999998</v>
      </c>
      <c r="EC13">
        <v>2439.4</v>
      </c>
      <c r="ED13">
        <v>2442</v>
      </c>
      <c r="EE13">
        <v>2442</v>
      </c>
      <c r="EF13" s="5">
        <f>INDEX(DW12:ED12,MATCH(MIN(DW14:ED14),DW14:ED14,0))</f>
        <v>9</v>
      </c>
      <c r="EH13">
        <v>3005.8</v>
      </c>
      <c r="EI13">
        <v>3014.4</v>
      </c>
      <c r="EJ13">
        <v>3007</v>
      </c>
      <c r="EK13" s="5">
        <f>INDEX(EH12:EI12,MATCH(MIN(EH14:EI14),EH14:EI14,0))</f>
        <v>2</v>
      </c>
      <c r="EP13">
        <v>2240.8000000000002</v>
      </c>
      <c r="EQ13">
        <v>2241</v>
      </c>
      <c r="ER13">
        <v>2241.1999999999998</v>
      </c>
      <c r="ES13">
        <v>2241.4</v>
      </c>
      <c r="ET13">
        <v>2242</v>
      </c>
      <c r="EU13">
        <v>2242</v>
      </c>
      <c r="EV13">
        <v>2243</v>
      </c>
      <c r="EW13">
        <v>2245.6</v>
      </c>
      <c r="EX13">
        <v>2245.8000000000002</v>
      </c>
      <c r="EY13">
        <v>2249.4</v>
      </c>
      <c r="EZ13">
        <v>2248</v>
      </c>
      <c r="FA13" s="5">
        <f>INDEX(EP12:EY12,MATCH(MIN(EP14:EY14),EP14:EY14,0))</f>
        <v>19</v>
      </c>
      <c r="FC13" t="s">
        <v>30</v>
      </c>
      <c r="FD13" t="s">
        <v>25</v>
      </c>
      <c r="FH13" t="s">
        <v>30</v>
      </c>
      <c r="FI13">
        <v>1</v>
      </c>
      <c r="FJ13">
        <v>2</v>
      </c>
      <c r="FK13">
        <v>3</v>
      </c>
      <c r="FL13">
        <v>4</v>
      </c>
      <c r="FM13" t="s">
        <v>25</v>
      </c>
    </row>
    <row r="14" spans="1:170" ht="15" x14ac:dyDescent="0.3">
      <c r="A14">
        <f>ABS($E$13-A13)</f>
        <v>2.2000000000000455</v>
      </c>
      <c r="B14">
        <f>ABS($E$13-B13)</f>
        <v>2.2000000000000455</v>
      </c>
      <c r="C14">
        <f>ABS($E$13-C13)</f>
        <v>1.6000000000000227</v>
      </c>
      <c r="D14">
        <f>ABS($E$13-D13)</f>
        <v>0.60000000000002274</v>
      </c>
      <c r="F14">
        <f>E13-INDEX(A13:D13,1,MATCH(F13,A12:D12,0))</f>
        <v>0.60000000000002274</v>
      </c>
      <c r="H14">
        <f>ABS($L$13-H13)</f>
        <v>0</v>
      </c>
      <c r="I14">
        <f>ABS($L$13-I13)</f>
        <v>0.59999999999990905</v>
      </c>
      <c r="J14">
        <f>ABS($L$13-J13)</f>
        <v>0.79999999999995453</v>
      </c>
      <c r="K14">
        <f>ABS($L$13-K13)</f>
        <v>0.79999999999995453</v>
      </c>
      <c r="M14">
        <f>L13-INDEX(H13:K13,1,MATCH(M13,H12:K12,0))</f>
        <v>0</v>
      </c>
      <c r="O14">
        <f>$S$13-O13</f>
        <v>2</v>
      </c>
      <c r="P14">
        <f>$S$13-P13</f>
        <v>1.4000000000000909</v>
      </c>
      <c r="Q14">
        <f>$S$13-Q13</f>
        <v>1.2000000000000455</v>
      </c>
      <c r="R14">
        <f>ABS($S$13-R13)</f>
        <v>0.20000000000004547</v>
      </c>
      <c r="T14">
        <f>S13-INDEX(O13:R13,1,MATCH(T13,O12:R12,0))</f>
        <v>0.20000000000004547</v>
      </c>
      <c r="V14">
        <f>ABS($Z$13-V13)</f>
        <v>1</v>
      </c>
      <c r="W14">
        <f>ABS($Z$13-W13)</f>
        <v>0.79999999999995453</v>
      </c>
      <c r="X14">
        <f>ABS($Z$13-X13)</f>
        <v>0.79999999999995453</v>
      </c>
      <c r="Y14">
        <f>ABS($Z$13-Y13)</f>
        <v>2.2000000000000455</v>
      </c>
      <c r="AA14">
        <f>Z13-INDEX(V13:Y13,1,MATCH(AA13,V12:Y12,0))</f>
        <v>-0.79999999999995453</v>
      </c>
      <c r="AC14">
        <f>ABS($AG$13-AC13)</f>
        <v>0</v>
      </c>
      <c r="AD14">
        <f>ABS($AG$13-AD13)</f>
        <v>0</v>
      </c>
      <c r="AE14">
        <f>ABS($AG$13-AE13)</f>
        <v>1</v>
      </c>
      <c r="AF14">
        <f>ABS($AG$13-AF13)</f>
        <v>3.2000000000000455</v>
      </c>
      <c r="AH14">
        <f>AG13-INDEX(AC13:AF13,1,MATCH(AH13,AC12:AF12,0))</f>
        <v>0</v>
      </c>
      <c r="AJ14">
        <f>ABS($AN$13-AJ13)</f>
        <v>0.59999999999990905</v>
      </c>
      <c r="AK14">
        <f>ABS($AN$13-AK13)</f>
        <v>0.59999999999990905</v>
      </c>
      <c r="AL14">
        <f>ABS($AN$13-AL13)</f>
        <v>0.59999999999990905</v>
      </c>
      <c r="AM14">
        <f>ABS($AN$13-AM13)</f>
        <v>1.4000000000000909</v>
      </c>
      <c r="AO14">
        <f>AN13-INDEX(AJ13:AM13,1,MATCH(AO13,AJ12:AM12,0))</f>
        <v>-0.59999999999990905</v>
      </c>
      <c r="AQ14">
        <f>ABS($AV$13-AQ13)</f>
        <v>0.40000000000009095</v>
      </c>
      <c r="AR14">
        <f>ABS($AV$13-AR13)</f>
        <v>0.59999999999990905</v>
      </c>
      <c r="AS14">
        <f>ABS($AV$13-AS13)</f>
        <v>1</v>
      </c>
      <c r="AT14">
        <f>ABS($AV$13-AT13)</f>
        <v>1.2000000000000455</v>
      </c>
      <c r="AU14">
        <f>ABS($AV$13-AU13)</f>
        <v>1.2000000000000455</v>
      </c>
      <c r="AW14">
        <f>AV13-INDEX(AQ13:AU13,1,MATCH(AW13,AQ12:AU12,0))</f>
        <v>0.40000000000009095</v>
      </c>
      <c r="AY14">
        <f>ABS($BD$13-AY13)</f>
        <v>0.59999999999990905</v>
      </c>
      <c r="AZ14">
        <f>ABS($BD$13-AZ13)</f>
        <v>0.59999999999990905</v>
      </c>
      <c r="BA14">
        <f>ABS($BD$13-BA13)</f>
        <v>1.7999999999999545</v>
      </c>
      <c r="BB14">
        <f>ABS($BD$13-BB13)</f>
        <v>2.7999999999999545</v>
      </c>
      <c r="BC14">
        <f>ABS($BD$13-BC13)</f>
        <v>6.2000000000000455</v>
      </c>
      <c r="BE14">
        <f>BD13-INDEX(AY13:BC13,1,MATCH(BE13,AY12:BC12,0))</f>
        <v>0.59999999999990905</v>
      </c>
      <c r="BG14">
        <f>ABS($BL$13-BG13)</f>
        <v>1.2000000000000455</v>
      </c>
      <c r="BH14">
        <f>ABS($BL$13-BH13)</f>
        <v>1</v>
      </c>
      <c r="BI14">
        <f>ABS($BL$13-BI13)</f>
        <v>0.40000000000009095</v>
      </c>
      <c r="BJ14">
        <f>ABS($BL$13-BJ13)</f>
        <v>3.5999999999999091</v>
      </c>
      <c r="BK14">
        <f>ABS($BL$13-BK13)</f>
        <v>3.7999999999999545</v>
      </c>
      <c r="BM14">
        <f>BL13-INDEX(BG13:BK13,1,MATCH(BM13,BG12:BK12,0))</f>
        <v>-0.40000000000009095</v>
      </c>
      <c r="BO14">
        <f>ABS($BT$13-BO13)</f>
        <v>1</v>
      </c>
      <c r="BP14">
        <f>ABS($BT$13-BP13)</f>
        <v>1</v>
      </c>
      <c r="BQ14">
        <f>ABS($BT$13-BQ13)</f>
        <v>3.6000000000000227</v>
      </c>
      <c r="BR14">
        <f>ABS($BT$13-BR13)</f>
        <v>6</v>
      </c>
      <c r="BS14">
        <f>ABS($BT$13-BS13)</f>
        <v>7.7999999999999545</v>
      </c>
      <c r="BU14">
        <f>BT13-INDEX(BO13:BS13,1,MATCH(BU13,BO12:BS12,0))</f>
        <v>1</v>
      </c>
      <c r="BW14">
        <f>ABS($CD$13-BW13)</f>
        <v>2.7999999999999545</v>
      </c>
      <c r="BX14">
        <f>ABS($CD$13-BX13)</f>
        <v>2.4000000000000909</v>
      </c>
      <c r="BY14">
        <f>ABS($CD$13-BY13)</f>
        <v>2.2000000000000455</v>
      </c>
      <c r="BZ14">
        <f>ABS($CD$13-BZ13)</f>
        <v>1.5999999999999091</v>
      </c>
      <c r="CA14">
        <f>ABS($CD$13-CA13)</f>
        <v>1.4000000000000909</v>
      </c>
      <c r="CB14">
        <f>ABS($CD$13-CB13)</f>
        <v>1</v>
      </c>
      <c r="CC14">
        <f>ABS($CD$13-CC13)</f>
        <v>3.7999999999999545</v>
      </c>
      <c r="CE14">
        <f>CD13-INDEX(BW13:CC13,1,MATCH(CE13,BW12:CC12,0))</f>
        <v>1</v>
      </c>
      <c r="CG14">
        <f>ABS($CN$13-CG13)</f>
        <v>1.7999999999999545</v>
      </c>
      <c r="CH14">
        <f>ABS($CN$13-CH13)</f>
        <v>1.7999999999999545</v>
      </c>
      <c r="CI14">
        <f>ABS($CN$13-CI13)</f>
        <v>1.7999999999999545</v>
      </c>
      <c r="CJ14">
        <f>ABS($CN$13-CJ13)</f>
        <v>1.4000000000000909</v>
      </c>
      <c r="CK14">
        <f>ABS($CN$13-CK13)</f>
        <v>1.2000000000000455</v>
      </c>
      <c r="CL14">
        <f>ABS($CN$13-CL13)</f>
        <v>0.40000000000009095</v>
      </c>
      <c r="CM14">
        <f>ABS($CN$13-CM13)</f>
        <v>9.9999999999909051E-2</v>
      </c>
      <c r="CO14">
        <f>CN13-INDEX(CI13:CM13,1,MATCH(CO13,CI12:CM12,0))</f>
        <v>9.9999999999909051E-2</v>
      </c>
      <c r="CQ14">
        <f>ABS($CX$13-CQ13)</f>
        <v>2</v>
      </c>
      <c r="CR14">
        <f>ABS($CX$13-CR13)</f>
        <v>1.7999999999999545</v>
      </c>
      <c r="CS14">
        <f>ABS($CX$13-CS13)</f>
        <v>1.4000000000000909</v>
      </c>
      <c r="CT14">
        <f>ABS($CX$13-CT13)</f>
        <v>1.4000000000000909</v>
      </c>
      <c r="CU14">
        <f>ABS($CX$13-CU13)</f>
        <v>0.40000000000009095</v>
      </c>
      <c r="CV14">
        <f>ABS($CX$13-CV13)</f>
        <v>0.40000000000009095</v>
      </c>
      <c r="CW14">
        <f>ABS($CX$13-CW13)</f>
        <v>2</v>
      </c>
      <c r="CY14">
        <f>CX13-INDEX(CS13:CW13,1,MATCH(CY13,CS12:CW12,0))</f>
        <v>0.40000000000009095</v>
      </c>
      <c r="DA14">
        <f>ABS($DG$13-DA13)</f>
        <v>1.7999999999999545</v>
      </c>
      <c r="DB14">
        <f>ABS($DG$13-DB13)</f>
        <v>1.7999999999999545</v>
      </c>
      <c r="DC14">
        <f>ABS($DG$13-DC13)</f>
        <v>1.2000000000000455</v>
      </c>
      <c r="DD14">
        <f>ABS($DG$13-DD13)</f>
        <v>1.2000000000000455</v>
      </c>
      <c r="DE14">
        <f>ABS($DG$13-DE13)</f>
        <v>0.40000000000009095</v>
      </c>
      <c r="DF14">
        <f>ABS($DG$13-DF13)</f>
        <v>0.20000000000004547</v>
      </c>
      <c r="DH14">
        <f>DG13-INDEX(DB13:DF13,1,MATCH(DH13,DB12:DF12,0))</f>
        <v>-0.20000000000004547</v>
      </c>
      <c r="DK14">
        <f>ABS($DQ$13-DK13)</f>
        <v>1.5999999999999091</v>
      </c>
      <c r="DL14">
        <f>ABS($DQ$13-DL13)</f>
        <v>1.4000000000000909</v>
      </c>
      <c r="DM14">
        <f>ABS($DQ$13-DM13)</f>
        <v>1.4000000000000909</v>
      </c>
      <c r="DN14">
        <f>ABS($DQ$13-DN13)</f>
        <v>1.1999999999998181</v>
      </c>
      <c r="DO14">
        <f>ABS($DQ$13-DO13)</f>
        <v>1</v>
      </c>
      <c r="DP14">
        <f>ABS($DQ$13-DP13)</f>
        <v>0.8000000000001819</v>
      </c>
      <c r="DR14">
        <f>DQ13-INDEX(DL13:DP13,1,MATCH(DR13,DL12:DP12,0))</f>
        <v>0.8000000000001819</v>
      </c>
      <c r="DW14">
        <f>ABS($EE$13-DW13)</f>
        <v>3.8000000000001819</v>
      </c>
      <c r="DX14">
        <f>ABS($EE$13-DX13)</f>
        <v>3.4000000000000909</v>
      </c>
      <c r="DY14">
        <f>ABS($EE$13-DY13)</f>
        <v>3.4000000000000909</v>
      </c>
      <c r="DZ14">
        <f>ABS($EE$13-DZ13)</f>
        <v>3</v>
      </c>
      <c r="EA14">
        <f>ABS($EE$13-EA13)</f>
        <v>2.8000000000001819</v>
      </c>
      <c r="EB14">
        <f>ABS($EE$13-EB13)</f>
        <v>2.8000000000001819</v>
      </c>
      <c r="EC14">
        <f>ABS($EE$13-EC13)</f>
        <v>2.5999999999999091</v>
      </c>
      <c r="ED14">
        <f>ABS($EE$13-ED13)</f>
        <v>0</v>
      </c>
      <c r="EF14">
        <f>EE13-INDEX(DZ13:ED13,1,MATCH(EF13,DZ12:ED12,0))</f>
        <v>0</v>
      </c>
      <c r="EH14">
        <f>ABS($EJ$13-EH13)</f>
        <v>1.1999999999998181</v>
      </c>
      <c r="EI14">
        <f>ABS($EJ$13-EI13)</f>
        <v>7.4000000000000909</v>
      </c>
      <c r="EK14">
        <f>EJ13-INDEX(EE13:EI13,1,MATCH(EK13,EE12:EI12,0))</f>
        <v>1.1999999999998181</v>
      </c>
      <c r="EP14">
        <f>ABS($EZ$13-EP13)</f>
        <v>7.1999999999998181</v>
      </c>
      <c r="EQ14">
        <f>ABS($EZ$13-EQ13)</f>
        <v>7</v>
      </c>
      <c r="ER14">
        <f>ABS($EZ$13-ER13)</f>
        <v>6.8000000000001819</v>
      </c>
      <c r="ES14">
        <f>ABS($EZ$13-ES13)</f>
        <v>6.5999999999999091</v>
      </c>
      <c r="ET14">
        <f>ABS($EZ$13-ET13)</f>
        <v>6</v>
      </c>
      <c r="EU14">
        <f>ABS($EZ$13-EU13)</f>
        <v>6</v>
      </c>
      <c r="EV14">
        <f>ABS($EZ$13-EV13)</f>
        <v>5</v>
      </c>
      <c r="EW14">
        <f>ABS($EZ$13-EW13)</f>
        <v>2.4000000000000909</v>
      </c>
      <c r="EX14">
        <f>ABS($EZ$13-EX13)</f>
        <v>2.1999999999998181</v>
      </c>
      <c r="EY14">
        <f>ABS($EZ$13-EY13)</f>
        <v>1.4000000000000909</v>
      </c>
      <c r="FA14">
        <f>EZ13-INDEX(EU13:EY13,1,MATCH(FA13,EU12:EY12,0))</f>
        <v>-1.4000000000000909</v>
      </c>
      <c r="FC14">
        <v>1556</v>
      </c>
      <c r="FD14">
        <v>1557</v>
      </c>
      <c r="FE14" s="5" t="str">
        <f>INDEX(EZ13:FC13,MATCH(MIN(EZ15:FC15),EZ15:FC15,0))</f>
        <v>stop forward</v>
      </c>
      <c r="FI14">
        <v>2743.8</v>
      </c>
      <c r="FJ14">
        <v>2739.4</v>
      </c>
      <c r="FK14">
        <v>2732</v>
      </c>
      <c r="FL14">
        <v>2727.6</v>
      </c>
      <c r="FM14">
        <v>2734</v>
      </c>
      <c r="FN14" s="5">
        <f>INDEX(FI13:FL13,MATCH(MIN(FI15:FL15),FI15:FL15,0))</f>
        <v>3</v>
      </c>
    </row>
    <row r="15" spans="1:170" x14ac:dyDescent="0.3">
      <c r="A15">
        <f>E13-INDEX(A13:D13,1,MATCH(4,A12:D12,0))</f>
        <v>1.6000000000000227</v>
      </c>
      <c r="B15">
        <f>E13-INDEX(A13:D13,1,MATCH(5,A12:D12,0))</f>
        <v>0.60000000000002274</v>
      </c>
      <c r="H15">
        <f>L13-INDEX(H13:K13,1,MATCH(2,H12:K12,0))</f>
        <v>0</v>
      </c>
      <c r="I15">
        <f>L13-INDEX(H13:K13,1,MATCH(3,H12:K12,0))</f>
        <v>0.59999999999990905</v>
      </c>
      <c r="O15">
        <f>S13-INDEX(O13:R13,1,MATCH(4,O12:R12,0))</f>
        <v>1.2000000000000455</v>
      </c>
      <c r="P15">
        <f>S13-INDEX(O13:R13,1,MATCH(5,O12:R12,0))</f>
        <v>0.20000000000004547</v>
      </c>
      <c r="V15">
        <f>Z13-INDEX(V13:Y13,1,MATCH(2,V12:Y12,0))</f>
        <v>-1</v>
      </c>
      <c r="W15">
        <f>Z13-INDEX(V13:Y13,1,MATCH(3,V12:Y12,0))</f>
        <v>-0.79999999999995453</v>
      </c>
      <c r="AC15">
        <f>AG13-INDEX(AC13:AF13,1,MATCH(2,AC12:AF12,0))</f>
        <v>0</v>
      </c>
      <c r="AD15">
        <f>AG13-INDEX(AC13:AF13,1,MATCH(3,AC12:AF12,0))</f>
        <v>0</v>
      </c>
      <c r="AJ15">
        <f>AN13-INDEX(AJ13:AM13,1,MATCH(2,AJ12:AM12,0))</f>
        <v>-0.59999999999990905</v>
      </c>
      <c r="AK15">
        <f>AN13-INDEX(AJ13:AM13,1,MATCH(3,AJ12:AM12,0))</f>
        <v>0.59999999999990905</v>
      </c>
      <c r="AQ15">
        <f>AV13-INDEX(AQ13:AU13,1,MATCH(2,AQ12:AU12,0))</f>
        <v>0.40000000000009095</v>
      </c>
      <c r="AR15">
        <f>AV13-INDEX(AQ13:AU13,1,MATCH(3,AQ12:AU12,0))</f>
        <v>0.59999999999990905</v>
      </c>
      <c r="AY15">
        <f>BD13-INDEX(AY13:BC13,1,MATCH(2,AY12:BC12,0))</f>
        <v>0.59999999999990905</v>
      </c>
      <c r="AZ15">
        <f>BD13-INDEX(AY13:BC13,1,MATCH(3,AY12:BC12,0))</f>
        <v>0.59999999999990905</v>
      </c>
      <c r="BG15">
        <f>BL13-INDEX(BG13:BK13,1,MATCH(2,BG12:BK12,0))</f>
        <v>-1.2000000000000455</v>
      </c>
      <c r="BH15">
        <f>BL13-INDEX(BG13:BK13,1,MATCH(3,BG12:BK12,0))</f>
        <v>-1</v>
      </c>
      <c r="BO15">
        <f>BT13-INDEX(BO13:BS13,1,MATCH(2,BO12:BS12,0))</f>
        <v>1</v>
      </c>
      <c r="BP15">
        <f>BT13-INDEX(BO13:BS13,1,MATCH(3,BO12:BS12,0))</f>
        <v>1</v>
      </c>
      <c r="BW15">
        <f>CD13-INDEX(BW13:CC13,1,MATCH(4,BW12:CC12,0))</f>
        <v>2.2000000000000455</v>
      </c>
      <c r="BX15">
        <f>CD13-INDEX(BW13:CC13,1,MATCH(5,BW12:CC12,0))</f>
        <v>1.5999999999999091</v>
      </c>
      <c r="CG15">
        <f>CN13-INDEX(CG13:CM13,1,MATCH(4,CG12:CM12,0))</f>
        <v>1.7999999999999545</v>
      </c>
      <c r="CH15">
        <f>CN13-INDEX(CG13:CM13,1,MATCH(5,CG12:CM12,0))</f>
        <v>1.4000000000000909</v>
      </c>
      <c r="CQ15">
        <f>CX13-INDEX(CQ13:CW13,1,MATCH(4,CQ12:CW12,0))</f>
        <v>1.4000000000000909</v>
      </c>
      <c r="CR15">
        <f>CX13-INDEX(CQ13:CW13,1,MATCH(5,CQ12:CW12,0))</f>
        <v>1.4000000000000909</v>
      </c>
      <c r="DA15">
        <f>DG13-INDEX(DA13:DF13,1,MATCH(4,DA12:DF12,0))</f>
        <v>1.2000000000000455</v>
      </c>
      <c r="DB15">
        <f>DG13-INDEX(DA13:DF13,1,MATCH(5,DA12:DF12,0))</f>
        <v>1.2000000000000455</v>
      </c>
      <c r="DK15">
        <f>DQ13-INDEX(DK13:DP13,1,MATCH(4,DK12:DP12,0))</f>
        <v>1.4000000000000909</v>
      </c>
      <c r="DL15">
        <f>DQ13-INDEX(DK13:DP13,1,MATCH(5,DK12:DP12,0))</f>
        <v>1.1999999999998181</v>
      </c>
      <c r="DW15">
        <f>EE13-INDEX(DW13:ED13,1,MATCH(4,DW12:ED12,0))</f>
        <v>3.4000000000000909</v>
      </c>
      <c r="DX15">
        <f>EE13-INDEX(DW13:ED13,1,MATCH(5,DW12:ED12,0))</f>
        <v>3</v>
      </c>
      <c r="EP15">
        <f>EZ13-INDEX(EP13:EY13,1,MATCH(4,EP12:EY12,0))</f>
        <v>6.8000000000001819</v>
      </c>
      <c r="EQ15">
        <f>EU13-INDEX(EP13:ET13,1,MATCH(5,EP12:ET12,0))</f>
        <v>0.59999999999990905</v>
      </c>
      <c r="FC15">
        <f>ABS($FD$14-FC14)</f>
        <v>1</v>
      </c>
      <c r="FE15">
        <f>FD14-INDEX(EY14:FC14,1,MATCH(FE14,EY13:FC13,0))</f>
        <v>1</v>
      </c>
      <c r="FI15">
        <f t="shared" ref="FI15:FK15" si="1">ABS($FM$14-FI14)</f>
        <v>9.8000000000001819</v>
      </c>
      <c r="FJ15">
        <f t="shared" si="1"/>
        <v>5.4000000000000909</v>
      </c>
      <c r="FK15">
        <f t="shared" si="1"/>
        <v>2</v>
      </c>
      <c r="FL15">
        <f>ABS($FM$14-FL14)</f>
        <v>6.4000000000000909</v>
      </c>
      <c r="FN15">
        <f>FM14-INDEX(FI14:FL14,1,MATCH(FN14,FI13:FL13,0))</f>
        <v>2</v>
      </c>
    </row>
    <row r="16" spans="1:170" x14ac:dyDescent="0.3">
      <c r="FI16" t="e">
        <f>FM14-INDEX(FI14:FL14,1,MATCH(4,FH13:FL13,0))</f>
        <v>#REF!</v>
      </c>
      <c r="FJ16" t="e">
        <f>FN14-INDEX(FI14:FM14,1,MATCH(5,FH13:FM13,0))</f>
        <v>#N/A</v>
      </c>
    </row>
    <row r="17" spans="1:179" x14ac:dyDescent="0.3">
      <c r="A17" s="2" t="s">
        <v>8</v>
      </c>
      <c r="B17" s="2"/>
      <c r="C17" s="2"/>
      <c r="D17" s="2"/>
      <c r="E17" s="2"/>
      <c r="F17" s="1"/>
      <c r="H17" s="2" t="s">
        <v>6</v>
      </c>
      <c r="I17" s="2"/>
      <c r="J17" s="2"/>
      <c r="K17" s="2"/>
      <c r="L17" s="2"/>
      <c r="M17" s="1"/>
      <c r="O17" s="2" t="s">
        <v>8</v>
      </c>
      <c r="P17" s="2"/>
      <c r="Q17" s="2"/>
      <c r="R17" s="2"/>
      <c r="S17" s="2"/>
      <c r="T17" s="1"/>
      <c r="V17" s="2" t="s">
        <v>7</v>
      </c>
      <c r="W17" s="2"/>
      <c r="X17" s="2"/>
      <c r="Y17" s="2"/>
      <c r="Z17" s="2"/>
      <c r="AA17" s="1"/>
      <c r="AC17" s="2" t="s">
        <v>7</v>
      </c>
      <c r="AD17" s="2"/>
      <c r="AE17" s="2"/>
      <c r="AF17" s="2"/>
      <c r="AG17" s="2"/>
      <c r="AH17" s="1"/>
      <c r="AJ17" s="2" t="s">
        <v>7</v>
      </c>
      <c r="AK17" s="2"/>
      <c r="AL17" s="2"/>
      <c r="AM17" s="2"/>
      <c r="AN17" s="2"/>
      <c r="AO17" s="1"/>
      <c r="AQ17" s="2" t="s">
        <v>7</v>
      </c>
      <c r="AR17" s="2"/>
      <c r="AS17" s="2"/>
      <c r="AT17" s="2"/>
      <c r="AU17" s="2"/>
      <c r="AV17" s="2"/>
      <c r="AW17" s="1"/>
      <c r="AY17" s="2" t="s">
        <v>7</v>
      </c>
      <c r="AZ17" s="2"/>
      <c r="BA17" s="2"/>
      <c r="BB17" s="2"/>
      <c r="BC17" s="2"/>
      <c r="BD17" s="2"/>
      <c r="BE17" s="1"/>
      <c r="BG17" s="2" t="s">
        <v>7</v>
      </c>
      <c r="BH17" s="2"/>
      <c r="BI17" s="2"/>
      <c r="BJ17" s="2"/>
      <c r="BK17" s="2"/>
      <c r="BL17" s="2"/>
      <c r="BM17" s="1"/>
      <c r="BO17" s="2" t="s">
        <v>7</v>
      </c>
      <c r="BP17" s="2"/>
      <c r="BQ17" s="2"/>
      <c r="BR17" s="2"/>
      <c r="BS17" s="2"/>
      <c r="BT17" s="2"/>
      <c r="BU17" s="1"/>
      <c r="BW17" s="2" t="s">
        <v>8</v>
      </c>
      <c r="BX17" s="2"/>
      <c r="BY17" s="2"/>
      <c r="BZ17" s="2"/>
      <c r="CA17" s="2"/>
      <c r="CB17" s="2"/>
      <c r="CG17" s="2" t="s">
        <v>11</v>
      </c>
      <c r="CH17" s="2"/>
      <c r="CI17" s="2"/>
      <c r="CJ17" s="2"/>
      <c r="CK17" s="2"/>
      <c r="CL17" s="2"/>
      <c r="CQ17" s="2" t="s">
        <v>8</v>
      </c>
      <c r="CR17" s="2"/>
      <c r="CS17" s="2"/>
      <c r="CT17" s="2"/>
      <c r="CU17" s="2"/>
      <c r="CV17" s="2"/>
      <c r="DA17" s="2" t="s">
        <v>8</v>
      </c>
      <c r="DB17" s="2"/>
      <c r="DC17" s="2"/>
      <c r="DD17" s="2"/>
      <c r="DE17" s="2"/>
      <c r="DF17" s="2"/>
      <c r="DK17" s="2" t="s">
        <v>11</v>
      </c>
      <c r="DL17" s="2"/>
      <c r="DM17" s="2"/>
      <c r="DN17" s="2"/>
      <c r="DO17" s="2"/>
      <c r="DP17" s="2"/>
      <c r="DW17" s="2" t="s">
        <v>8</v>
      </c>
      <c r="DX17" s="2"/>
      <c r="DY17" s="2"/>
      <c r="DZ17" s="2"/>
      <c r="EA17" s="2"/>
      <c r="EB17" s="2"/>
      <c r="EP17" s="2" t="s">
        <v>8</v>
      </c>
      <c r="EQ17" s="2"/>
      <c r="ER17" s="2"/>
      <c r="ES17" s="2"/>
      <c r="ET17" s="2"/>
      <c r="EU17" s="2"/>
      <c r="FH17" s="1"/>
      <c r="FI17" s="1"/>
    </row>
    <row r="18" spans="1:179" x14ac:dyDescent="0.3">
      <c r="A18" t="s">
        <v>2</v>
      </c>
      <c r="E18" t="s">
        <v>3</v>
      </c>
      <c r="H18" t="s">
        <v>2</v>
      </c>
      <c r="L18" t="s">
        <v>3</v>
      </c>
      <c r="O18" t="s">
        <v>2</v>
      </c>
      <c r="S18" t="s">
        <v>3</v>
      </c>
      <c r="V18" t="s">
        <v>2</v>
      </c>
      <c r="Z18" t="s">
        <v>3</v>
      </c>
      <c r="AC18" s="2" t="s">
        <v>67</v>
      </c>
      <c r="AD18" s="2"/>
      <c r="AE18" s="2"/>
      <c r="AF18" s="2"/>
      <c r="AG18" t="s">
        <v>3</v>
      </c>
      <c r="AJ18" t="s">
        <v>2</v>
      </c>
      <c r="AN18" t="s">
        <v>3</v>
      </c>
      <c r="AQ18" t="s">
        <v>2</v>
      </c>
      <c r="AV18" t="s">
        <v>3</v>
      </c>
      <c r="AY18" t="s">
        <v>2</v>
      </c>
      <c r="BD18" t="s">
        <v>3</v>
      </c>
      <c r="BG18" t="s">
        <v>2</v>
      </c>
      <c r="BL18" t="s">
        <v>3</v>
      </c>
      <c r="BO18" t="s">
        <v>2</v>
      </c>
      <c r="BT18" t="s">
        <v>3</v>
      </c>
      <c r="BW18" t="s">
        <v>2</v>
      </c>
      <c r="CB18" t="s">
        <v>3</v>
      </c>
      <c r="CG18" t="s">
        <v>2</v>
      </c>
      <c r="CK18" t="s">
        <v>3</v>
      </c>
      <c r="CQ18" t="s">
        <v>2</v>
      </c>
      <c r="CT18" t="s">
        <v>3</v>
      </c>
      <c r="DA18" t="s">
        <v>2</v>
      </c>
      <c r="DE18" t="s">
        <v>3</v>
      </c>
      <c r="DK18" t="s">
        <v>2</v>
      </c>
      <c r="DN18" t="s">
        <v>3</v>
      </c>
      <c r="DW18" t="s">
        <v>2</v>
      </c>
      <c r="DY18" t="s">
        <v>3</v>
      </c>
      <c r="EP18" t="s">
        <v>2</v>
      </c>
      <c r="ER18" t="s">
        <v>3</v>
      </c>
      <c r="FC18" s="1" t="s">
        <v>11</v>
      </c>
      <c r="FD18" s="1"/>
      <c r="FE18" s="1"/>
      <c r="FF18" s="1"/>
      <c r="FG18" s="1"/>
      <c r="FI18" s="1" t="s">
        <v>8</v>
      </c>
      <c r="FJ18" s="1"/>
      <c r="FK18" s="1"/>
      <c r="FL18" s="1"/>
    </row>
    <row r="19" spans="1:179" x14ac:dyDescent="0.3">
      <c r="A19">
        <v>2</v>
      </c>
      <c r="B19">
        <v>3</v>
      </c>
      <c r="C19">
        <v>4</v>
      </c>
      <c r="D19">
        <v>5</v>
      </c>
      <c r="E19" t="s">
        <v>4</v>
      </c>
      <c r="H19" t="s">
        <v>5</v>
      </c>
      <c r="I19">
        <v>3</v>
      </c>
      <c r="J19">
        <v>4</v>
      </c>
      <c r="K19">
        <v>5</v>
      </c>
      <c r="L19" t="s">
        <v>4</v>
      </c>
      <c r="O19">
        <v>2</v>
      </c>
      <c r="P19">
        <v>3</v>
      </c>
      <c r="Q19">
        <v>4</v>
      </c>
      <c r="R19">
        <v>5</v>
      </c>
      <c r="S19" t="s">
        <v>4</v>
      </c>
      <c r="V19">
        <v>2</v>
      </c>
      <c r="W19">
        <v>3</v>
      </c>
      <c r="X19">
        <v>4</v>
      </c>
      <c r="Y19">
        <v>5</v>
      </c>
      <c r="Z19" t="s">
        <v>4</v>
      </c>
      <c r="AC19">
        <v>2</v>
      </c>
      <c r="AD19">
        <v>3</v>
      </c>
      <c r="AE19">
        <v>4</v>
      </c>
      <c r="AF19">
        <v>5</v>
      </c>
      <c r="AG19" t="s">
        <v>4</v>
      </c>
      <c r="AJ19">
        <v>2</v>
      </c>
      <c r="AK19">
        <v>3</v>
      </c>
      <c r="AL19">
        <v>4</v>
      </c>
      <c r="AM19">
        <v>5</v>
      </c>
      <c r="AN19" t="s">
        <v>4</v>
      </c>
      <c r="AQ19">
        <v>2</v>
      </c>
      <c r="AR19">
        <v>3</v>
      </c>
      <c r="AS19">
        <v>4</v>
      </c>
      <c r="AT19">
        <v>5</v>
      </c>
      <c r="AU19">
        <v>6</v>
      </c>
      <c r="AV19" t="s">
        <v>4</v>
      </c>
      <c r="AY19">
        <v>2</v>
      </c>
      <c r="AZ19">
        <v>3</v>
      </c>
      <c r="BA19">
        <v>4</v>
      </c>
      <c r="BB19">
        <v>5</v>
      </c>
      <c r="BC19">
        <v>6</v>
      </c>
      <c r="BD19" t="s">
        <v>4</v>
      </c>
      <c r="BG19">
        <v>2</v>
      </c>
      <c r="BH19">
        <v>3</v>
      </c>
      <c r="BI19">
        <v>4</v>
      </c>
      <c r="BJ19">
        <v>5</v>
      </c>
      <c r="BK19">
        <v>6</v>
      </c>
      <c r="BL19" t="s">
        <v>4</v>
      </c>
      <c r="BO19">
        <v>2</v>
      </c>
      <c r="BP19">
        <v>3</v>
      </c>
      <c r="BQ19">
        <v>4</v>
      </c>
      <c r="BR19">
        <v>5</v>
      </c>
      <c r="BS19">
        <v>6</v>
      </c>
      <c r="BT19" t="s">
        <v>4</v>
      </c>
      <c r="BW19">
        <v>2</v>
      </c>
      <c r="BX19">
        <v>3</v>
      </c>
      <c r="BY19">
        <v>4</v>
      </c>
      <c r="BZ19">
        <v>5</v>
      </c>
      <c r="CA19">
        <v>6</v>
      </c>
      <c r="CB19" t="s">
        <v>4</v>
      </c>
      <c r="CG19">
        <v>2</v>
      </c>
      <c r="CH19">
        <v>3</v>
      </c>
      <c r="CI19">
        <v>4</v>
      </c>
      <c r="CJ19">
        <v>5</v>
      </c>
      <c r="CK19" t="s">
        <v>4</v>
      </c>
      <c r="CQ19">
        <v>2</v>
      </c>
      <c r="CR19">
        <v>3</v>
      </c>
      <c r="CS19">
        <v>4</v>
      </c>
      <c r="CT19" t="s">
        <v>4</v>
      </c>
      <c r="DA19">
        <v>2</v>
      </c>
      <c r="DB19">
        <v>3</v>
      </c>
      <c r="DC19">
        <v>4</v>
      </c>
      <c r="DD19">
        <v>5</v>
      </c>
      <c r="DE19" t="s">
        <v>4</v>
      </c>
      <c r="DK19">
        <v>2</v>
      </c>
      <c r="DL19">
        <v>3</v>
      </c>
      <c r="DM19">
        <v>4</v>
      </c>
      <c r="DN19" t="s">
        <v>4</v>
      </c>
      <c r="DW19">
        <v>2</v>
      </c>
      <c r="DX19">
        <v>3</v>
      </c>
      <c r="DY19" t="s">
        <v>25</v>
      </c>
      <c r="EP19">
        <v>2</v>
      </c>
      <c r="EQ19">
        <v>3</v>
      </c>
      <c r="ER19" t="s">
        <v>25</v>
      </c>
      <c r="FC19" t="s">
        <v>2</v>
      </c>
      <c r="FF19" t="s">
        <v>3</v>
      </c>
      <c r="FI19" t="s">
        <v>2</v>
      </c>
      <c r="FV19" t="s">
        <v>3</v>
      </c>
    </row>
    <row r="20" spans="1:179" ht="15" x14ac:dyDescent="0.3">
      <c r="A20">
        <v>768</v>
      </c>
      <c r="B20">
        <v>766</v>
      </c>
      <c r="C20">
        <v>765.6</v>
      </c>
      <c r="D20">
        <v>765</v>
      </c>
      <c r="E20">
        <v>768</v>
      </c>
      <c r="F20" s="5">
        <f>INDEX(A19:D19,MATCH(MIN(A21:D21),A21:D21,0))</f>
        <v>2</v>
      </c>
      <c r="H20">
        <v>3016</v>
      </c>
      <c r="I20">
        <v>3016.6</v>
      </c>
      <c r="J20">
        <v>3017.4</v>
      </c>
      <c r="K20">
        <v>3017.8</v>
      </c>
      <c r="L20">
        <v>3018</v>
      </c>
      <c r="M20" s="5">
        <f>INDEX(H19:K19,MATCH(MIN(H21:K21),H21:K21,0))</f>
        <v>5</v>
      </c>
      <c r="O20">
        <v>1586.2</v>
      </c>
      <c r="P20">
        <v>1585.6</v>
      </c>
      <c r="Q20">
        <v>1582.4</v>
      </c>
      <c r="R20">
        <v>1581.8</v>
      </c>
      <c r="S20">
        <v>1586</v>
      </c>
      <c r="T20" s="5">
        <f>INDEX(O19:R19,MATCH(MIN(O21:R21),O21:R21,0))</f>
        <v>2</v>
      </c>
      <c r="V20">
        <v>3184.8</v>
      </c>
      <c r="W20">
        <v>3185.4</v>
      </c>
      <c r="X20">
        <v>3186</v>
      </c>
      <c r="Y20">
        <v>3188.4</v>
      </c>
      <c r="Z20">
        <v>3187</v>
      </c>
      <c r="AA20" s="5">
        <f>INDEX(V19:Y19,MATCH(MIN(V21:Y21),V21:Y21,0))</f>
        <v>4</v>
      </c>
      <c r="AC20">
        <v>2904.2</v>
      </c>
      <c r="AD20">
        <v>2904.8</v>
      </c>
      <c r="AE20">
        <v>2905</v>
      </c>
      <c r="AF20">
        <v>2906.2</v>
      </c>
      <c r="AG20">
        <v>2906</v>
      </c>
      <c r="AH20" s="5">
        <f>INDEX(AC19:AF19,MATCH(MIN(AC21:AF21),AC21:AF21,0))</f>
        <v>5</v>
      </c>
      <c r="AJ20">
        <v>2590.6</v>
      </c>
      <c r="AK20">
        <v>2590.8000000000002</v>
      </c>
      <c r="AL20">
        <v>2592</v>
      </c>
      <c r="AM20">
        <v>2592.1999999999998</v>
      </c>
      <c r="AN20">
        <v>2593</v>
      </c>
      <c r="AO20" s="5">
        <f>INDEX(AJ19:AM19,MATCH(MIN(AJ21:AM21),AJ21:AM21,0))</f>
        <v>5</v>
      </c>
      <c r="AQ20">
        <v>2481.1999999999998</v>
      </c>
      <c r="AR20">
        <v>2481.8000000000002</v>
      </c>
      <c r="AS20">
        <v>2482.8000000000002</v>
      </c>
      <c r="AT20">
        <v>2483.8000000000002</v>
      </c>
      <c r="AU20">
        <v>2486.8000000000002</v>
      </c>
      <c r="AV20">
        <v>2484</v>
      </c>
      <c r="AW20" s="5">
        <f>INDEX(AQ19:AU19,MATCH(MIN(AQ21:AU21),AQ21:AU21,0))</f>
        <v>5</v>
      </c>
      <c r="AY20">
        <v>3076.6</v>
      </c>
      <c r="AZ20">
        <v>3076.8</v>
      </c>
      <c r="BA20">
        <v>3077.6</v>
      </c>
      <c r="BB20">
        <v>3079.6</v>
      </c>
      <c r="BC20">
        <v>3082.4</v>
      </c>
      <c r="BD20">
        <v>3078</v>
      </c>
      <c r="BE20" s="5">
        <f>INDEX(AY19:BC19,MATCH(MIN(AY21:BC21),AY21:BC21,0))</f>
        <v>4</v>
      </c>
      <c r="BG20">
        <v>2934.8</v>
      </c>
      <c r="BH20">
        <v>2935.4</v>
      </c>
      <c r="BI20">
        <v>2936</v>
      </c>
      <c r="BJ20">
        <v>2936.6</v>
      </c>
      <c r="BK20">
        <v>2941.4</v>
      </c>
      <c r="BL20">
        <v>2936</v>
      </c>
      <c r="BM20" s="5">
        <f>INDEX(BG19:BK19,MATCH(MIN(BG21:BK21),BG21:BK21,0))</f>
        <v>4</v>
      </c>
      <c r="BO20">
        <v>2409.1999999999998</v>
      </c>
      <c r="BP20">
        <v>2409.6</v>
      </c>
      <c r="BQ20">
        <v>2409.8000000000002</v>
      </c>
      <c r="BR20">
        <v>2411</v>
      </c>
      <c r="BS20">
        <v>2416</v>
      </c>
      <c r="BT20">
        <v>2411</v>
      </c>
      <c r="BU20" s="5">
        <f>INDEX(BO19:BS19,MATCH(MIN(BO21:BS21),BO21:BS21,0))</f>
        <v>5</v>
      </c>
      <c r="BW20">
        <v>1423</v>
      </c>
      <c r="BX20">
        <v>1421.6</v>
      </c>
      <c r="BY20">
        <v>1421.2</v>
      </c>
      <c r="BZ20">
        <v>1419.9</v>
      </c>
      <c r="CA20">
        <v>1419.9</v>
      </c>
      <c r="CB20">
        <v>1422</v>
      </c>
      <c r="CC20" s="5">
        <f>INDEX(BW19:CA19,MATCH(MIN(BW21:CA21),BW21:CA21,0))</f>
        <v>3</v>
      </c>
      <c r="CG20">
        <v>1167.2</v>
      </c>
      <c r="CH20">
        <v>1167.2</v>
      </c>
      <c r="CI20">
        <v>1165</v>
      </c>
      <c r="CJ20">
        <v>1160.5999999999999</v>
      </c>
      <c r="CK20">
        <v>1168</v>
      </c>
      <c r="CL20" s="5">
        <f>INDEX(CG19:CJ19,MATCH(MIN(CG21:CJ21),CG21:CJ21,0))</f>
        <v>2</v>
      </c>
      <c r="CQ20">
        <v>1554.8</v>
      </c>
      <c r="CR20">
        <v>1554.8</v>
      </c>
      <c r="CS20">
        <v>1551.2</v>
      </c>
      <c r="CT20">
        <v>1554</v>
      </c>
      <c r="CU20" s="5">
        <f>INDEX(CQ19:CS19,MATCH(MIN(CQ21:CS21),CQ21:CS21,0))</f>
        <v>2</v>
      </c>
      <c r="DA20">
        <v>1411.2</v>
      </c>
      <c r="DB20">
        <v>1410</v>
      </c>
      <c r="DC20">
        <v>1409.8</v>
      </c>
      <c r="DD20">
        <v>1407.8</v>
      </c>
      <c r="DE20">
        <v>1411</v>
      </c>
      <c r="DF20" s="5">
        <f>INDEX(DA19:DD19,MATCH(MIN(DA21:DD21),DA21:DD21,0))</f>
        <v>2</v>
      </c>
      <c r="DK20">
        <v>2181.4</v>
      </c>
      <c r="DL20">
        <v>2181.4</v>
      </c>
      <c r="DM20">
        <v>2177.6</v>
      </c>
      <c r="DN20">
        <v>2181</v>
      </c>
      <c r="DO20" s="5">
        <f>INDEX(DK19:DM19,MATCH(MIN(DK21:DM21),DK21:DM21,0))</f>
        <v>2</v>
      </c>
      <c r="DW20">
        <v>2509.8000000000002</v>
      </c>
      <c r="DX20">
        <v>2513.8000000000002</v>
      </c>
      <c r="DY20">
        <v>2513</v>
      </c>
      <c r="DZ20" s="5">
        <f>INDEX(DU19:DX19,MATCH(MIN(DU21:DX21),DU21:DX21,0))</f>
        <v>3</v>
      </c>
      <c r="EP20">
        <v>2234.1999999999998</v>
      </c>
      <c r="EQ20">
        <v>2235.1999999999998</v>
      </c>
      <c r="ER20">
        <v>2231</v>
      </c>
      <c r="ES20" s="5">
        <f>INDEX(EN19:EQ19,MATCH(MIN(EN21:EQ21),EN21:EQ21,0))</f>
        <v>2</v>
      </c>
      <c r="FC20">
        <v>2</v>
      </c>
      <c r="FD20">
        <v>3</v>
      </c>
      <c r="FE20">
        <v>4</v>
      </c>
      <c r="FF20" t="s">
        <v>4</v>
      </c>
      <c r="FH20" t="s">
        <v>31</v>
      </c>
      <c r="FI20">
        <v>1</v>
      </c>
      <c r="FJ20">
        <v>2</v>
      </c>
      <c r="FK20">
        <v>3</v>
      </c>
      <c r="FL20">
        <v>4</v>
      </c>
      <c r="FM20">
        <v>5</v>
      </c>
      <c r="FN20">
        <v>6</v>
      </c>
      <c r="FO20">
        <v>7</v>
      </c>
      <c r="FP20">
        <v>8</v>
      </c>
      <c r="FQ20">
        <v>9</v>
      </c>
      <c r="FR20">
        <v>10</v>
      </c>
      <c r="FS20">
        <v>11</v>
      </c>
      <c r="FT20">
        <v>12</v>
      </c>
      <c r="FU20">
        <v>13</v>
      </c>
      <c r="FV20" t="s">
        <v>25</v>
      </c>
    </row>
    <row r="21" spans="1:179" ht="15" x14ac:dyDescent="0.3">
      <c r="A21">
        <f>ABS($E$20-A20)</f>
        <v>0</v>
      </c>
      <c r="B21">
        <f>ABS($E$20-B20)</f>
        <v>2</v>
      </c>
      <c r="C21">
        <f>ABS($E$20-C20)</f>
        <v>2.3999999999999773</v>
      </c>
      <c r="D21">
        <f>ABS($E$20-D20)</f>
        <v>3</v>
      </c>
      <c r="F21">
        <f>E20-INDEX(A20:D20,1,MATCH(F20,A19:D19,0))</f>
        <v>0</v>
      </c>
      <c r="H21">
        <f>ABS($L$20-H20)</f>
        <v>2</v>
      </c>
      <c r="I21">
        <f>ABS($L$20-I20)</f>
        <v>1.4000000000000909</v>
      </c>
      <c r="J21">
        <f>ABS($L$20-J20)</f>
        <v>0.59999999999990905</v>
      </c>
      <c r="K21">
        <f>ABS($L$20-K20)</f>
        <v>0.1999999999998181</v>
      </c>
      <c r="M21">
        <f>L20-INDEX(H20:K20,1,MATCH(M20,H19:K19,0))</f>
        <v>0.1999999999998181</v>
      </c>
      <c r="O21">
        <f>$S$20-O20</f>
        <v>-0.20000000000004547</v>
      </c>
      <c r="P21">
        <f>$S$20-P20</f>
        <v>0.40000000000009095</v>
      </c>
      <c r="Q21">
        <f>$S$20-Q20</f>
        <v>3.5999999999999091</v>
      </c>
      <c r="R21">
        <f>ABS($S$20-R20)</f>
        <v>4.2000000000000455</v>
      </c>
      <c r="T21">
        <f>S20-INDEX(O20:R20,1,MATCH(T20,O19:R19,0))</f>
        <v>-0.20000000000004547</v>
      </c>
      <c r="V21">
        <f>ABS($Z$20-V20)</f>
        <v>2.1999999999998181</v>
      </c>
      <c r="W21">
        <f>ABS($Z$20-W20)</f>
        <v>1.5999999999999091</v>
      </c>
      <c r="X21">
        <f>ABS($Z$20-X20)</f>
        <v>1</v>
      </c>
      <c r="Y21">
        <f>ABS($Z$20-Y20)</f>
        <v>1.4000000000000909</v>
      </c>
      <c r="AA21">
        <f>Z20-INDEX(V20:Y20,1,MATCH(AA20,V19:Y19,0))</f>
        <v>1</v>
      </c>
      <c r="AC21">
        <f>ABS($AG$20-AC20)</f>
        <v>1.8000000000001819</v>
      </c>
      <c r="AD21">
        <f>ABS($AG$20-AD20)</f>
        <v>1.1999999999998181</v>
      </c>
      <c r="AE21">
        <f>ABS($AG$20-AE20)</f>
        <v>1</v>
      </c>
      <c r="AF21">
        <f>ABS($AG$20-AF20)</f>
        <v>0.1999999999998181</v>
      </c>
      <c r="AH21">
        <f>AG20-INDEX(AC20:AF20,1,MATCH(AH20,AC19:AF19,0))</f>
        <v>-0.1999999999998181</v>
      </c>
      <c r="AJ21">
        <f>ABS($AN$20-AJ20)</f>
        <v>2.4000000000000909</v>
      </c>
      <c r="AK21">
        <f>ABS($AN$20-AK20)</f>
        <v>2.1999999999998181</v>
      </c>
      <c r="AL21">
        <f>ABS($AN$20-AL20)</f>
        <v>1</v>
      </c>
      <c r="AM21">
        <f>ABS($AN$20-AM20)</f>
        <v>0.8000000000001819</v>
      </c>
      <c r="AO21">
        <f>AN20-INDEX(AJ20:AM20,1,MATCH(AO20,AJ19:AM19,0))</f>
        <v>0.8000000000001819</v>
      </c>
      <c r="AQ21">
        <f>ABS($AV$20-AQ20)</f>
        <v>2.8000000000001819</v>
      </c>
      <c r="AR21">
        <f>ABS($AV$20-AR20)</f>
        <v>2.1999999999998181</v>
      </c>
      <c r="AS21">
        <f>ABS($AV$20-AS20)</f>
        <v>1.1999999999998181</v>
      </c>
      <c r="AT21">
        <f>ABS($AV$20-AT20)</f>
        <v>0.1999999999998181</v>
      </c>
      <c r="AU21">
        <f>ABS($AV$20-AU20)</f>
        <v>2.8000000000001819</v>
      </c>
      <c r="AW21">
        <f>AV20-INDEX(AQ20:AU20,1,MATCH(AW20,AQ19:AU19,0))</f>
        <v>0.1999999999998181</v>
      </c>
      <c r="AY21">
        <f>ABS($BD$20-AY20)</f>
        <v>1.4000000000000909</v>
      </c>
      <c r="AZ21">
        <f>ABS($BD$20-AZ20)</f>
        <v>1.1999999999998181</v>
      </c>
      <c r="BA21">
        <f>ABS($BD$20-BA20)</f>
        <v>0.40000000000009095</v>
      </c>
      <c r="BB21">
        <f>ABS($BD$20-BB20)</f>
        <v>1.5999999999999091</v>
      </c>
      <c r="BC21">
        <f>ABS($BD$20-BC20)</f>
        <v>4.4000000000000909</v>
      </c>
      <c r="BE21">
        <f>BD20-INDEX(AY20:BC20,1,MATCH(BE20,AY19:BC19,0))</f>
        <v>0.40000000000009095</v>
      </c>
      <c r="BG21">
        <f>ABS($BL$20-BG20)</f>
        <v>1.1999999999998181</v>
      </c>
      <c r="BH21">
        <f>ABS($BL$20-BH20)</f>
        <v>0.59999999999990905</v>
      </c>
      <c r="BI21">
        <f>ABS($BL$20-BI20)</f>
        <v>0</v>
      </c>
      <c r="BJ21">
        <f>ABS($BL$20-BJ20)</f>
        <v>0.59999999999990905</v>
      </c>
      <c r="BK21">
        <f>ABS($BL$20-BK20)</f>
        <v>5.4000000000000909</v>
      </c>
      <c r="BM21">
        <f>BL20-INDEX(BG20:BK20,1,MATCH(BM20,BG19:BK19,0))</f>
        <v>0</v>
      </c>
      <c r="BO21">
        <f>ABS($BT$20-BO20)</f>
        <v>1.8000000000001819</v>
      </c>
      <c r="BP21">
        <f>ABS($BT$20-BP20)</f>
        <v>1.4000000000000909</v>
      </c>
      <c r="BQ21">
        <f>ABS($BT$20-BQ20)</f>
        <v>1.1999999999998181</v>
      </c>
      <c r="BR21">
        <f>ABS($BT$20-BR20)</f>
        <v>0</v>
      </c>
      <c r="BS21">
        <f>ABS($BT$20-BS20)</f>
        <v>5</v>
      </c>
      <c r="BU21">
        <f>BT20-INDEX(BO20:BS20,1,MATCH(BU20,BO19:BS19,0))</f>
        <v>0</v>
      </c>
      <c r="BW21">
        <f>ABS($CB$20-BW20)</f>
        <v>1</v>
      </c>
      <c r="BX21">
        <f>ABS($CB$20-BX20)</f>
        <v>0.40000000000009095</v>
      </c>
      <c r="BY21">
        <f>ABS($CB$20-BY20)</f>
        <v>0.79999999999995453</v>
      </c>
      <c r="BZ21">
        <f>ABS($CB$20-BZ20)</f>
        <v>2.0999999999999091</v>
      </c>
      <c r="CA21">
        <f>ABS($CB$20-CA20)</f>
        <v>2.0999999999999091</v>
      </c>
      <c r="CC21">
        <f>CB20-INDEX(BW20:CA20,1,MATCH(CC20,BW19:CA19,0))</f>
        <v>0.40000000000009095</v>
      </c>
      <c r="CG21">
        <f>ABS($CK$20-CG20)</f>
        <v>0.79999999999995453</v>
      </c>
      <c r="CH21">
        <f>ABS($CK$20-CH20)</f>
        <v>0.79999999999995453</v>
      </c>
      <c r="CI21">
        <f>ABS($CK$20-CI20)</f>
        <v>3</v>
      </c>
      <c r="CJ21">
        <f>ABS($CK$20-CJ20)</f>
        <v>7.4000000000000909</v>
      </c>
      <c r="CL21">
        <f>CK20-INDEX(CF20:CJ20,1,MATCH(CL20,CF19:CJ19,0))</f>
        <v>0.79999999999995453</v>
      </c>
      <c r="CQ21">
        <f>ABS($CT$20-CQ20)</f>
        <v>0.79999999999995453</v>
      </c>
      <c r="CR21">
        <f>ABS($CT$20-CR20)</f>
        <v>0.79999999999995453</v>
      </c>
      <c r="CS21">
        <f>ABS($CT$20-CS20)</f>
        <v>2.7999999999999545</v>
      </c>
      <c r="CU21">
        <f>CT20-INDEX(CO20:CS20,1,MATCH(CU20,CO19:CS19,0))</f>
        <v>-0.79999999999995453</v>
      </c>
      <c r="DA21">
        <f>ABS($DE$20-DA20)</f>
        <v>0.20000000000004547</v>
      </c>
      <c r="DB21">
        <f>ABS($DE$20-DB20)</f>
        <v>1</v>
      </c>
      <c r="DC21">
        <f>ABS($DE$20-DC20)</f>
        <v>1.2000000000000455</v>
      </c>
      <c r="DD21">
        <f>ABS($DE$20-DD20)</f>
        <v>3.2000000000000455</v>
      </c>
      <c r="DF21">
        <f>DE20-INDEX(CZ20:DD20,1,MATCH(DF20,CZ19:DD19,0))</f>
        <v>-0.20000000000004547</v>
      </c>
      <c r="DK21">
        <f>ABS($DN$20-DK20)</f>
        <v>0.40000000000009095</v>
      </c>
      <c r="DL21">
        <f>ABS($DN$20-DL20)</f>
        <v>0.40000000000009095</v>
      </c>
      <c r="DM21">
        <f>ABS($DN$20-DM20)</f>
        <v>3.4000000000000909</v>
      </c>
      <c r="DO21">
        <f>DN20-INDEX(DI20:DM20,1,MATCH(DO20,DI19:DM19,0))</f>
        <v>-0.40000000000009095</v>
      </c>
      <c r="DW21">
        <f>ABS($DY$20-DW20)</f>
        <v>3.1999999999998181</v>
      </c>
      <c r="DX21">
        <f>ABS($DY$20-DX20)</f>
        <v>0.8000000000001819</v>
      </c>
      <c r="DZ21">
        <f>DY20-INDEX(DT20:DX20,1,MATCH(DZ20,DT19:DX19,0))</f>
        <v>-0.8000000000001819</v>
      </c>
      <c r="EP21">
        <f>ABS($ER$20-EP20)</f>
        <v>3.1999999999998181</v>
      </c>
      <c r="EQ21">
        <f>ABS($ER$20-EQ20)</f>
        <v>4.1999999999998181</v>
      </c>
      <c r="ES21">
        <f>ER20-INDEX(EM20:EQ20,1,MATCH(ES20,EM19:EQ19,0))</f>
        <v>-3.1999999999998181</v>
      </c>
      <c r="FC21">
        <v>1619.8</v>
      </c>
      <c r="FD21">
        <v>1619.8</v>
      </c>
      <c r="FE21">
        <v>1618.2</v>
      </c>
      <c r="FF21">
        <v>1620</v>
      </c>
      <c r="FG21" s="5">
        <f>INDEX(FB20:FE20,MATCH(MIN(FB22:FE22),FB22:FE22,0))</f>
        <v>2</v>
      </c>
      <c r="FI21">
        <v>2744</v>
      </c>
      <c r="FJ21">
        <v>2756</v>
      </c>
      <c r="FK21">
        <v>2758.2</v>
      </c>
      <c r="FL21">
        <v>2760.4</v>
      </c>
      <c r="FM21">
        <v>2761</v>
      </c>
      <c r="FN21">
        <v>2761.4</v>
      </c>
      <c r="FO21">
        <v>2762</v>
      </c>
      <c r="FP21">
        <v>2764.4</v>
      </c>
      <c r="FQ21">
        <v>2766</v>
      </c>
      <c r="FR21">
        <v>2768</v>
      </c>
      <c r="FS21">
        <v>2770.2</v>
      </c>
      <c r="FT21">
        <v>2773.8</v>
      </c>
      <c r="FU21">
        <v>2778.8</v>
      </c>
      <c r="FV21">
        <v>2775</v>
      </c>
      <c r="FW21" s="5">
        <f>INDEX(FI20:FU20,MATCH(MIN(FI22:FU22),FI22:FU22,0))</f>
        <v>12</v>
      </c>
    </row>
    <row r="22" spans="1:179" x14ac:dyDescent="0.3">
      <c r="A22">
        <f>E20-INDEX(A20:D20,1,MATCH(2,A19:D19,0))</f>
        <v>0</v>
      </c>
      <c r="B22">
        <f>E20-INDEX(A20:D20,1,MATCH(3,A19:D19,0))</f>
        <v>2</v>
      </c>
      <c r="H22">
        <f>L20-INDEX(H20:K20,1,MATCH(4,H19:K19,0))</f>
        <v>0.59999999999990905</v>
      </c>
      <c r="I22">
        <f>L20-INDEX(H20:K20,1,MATCH(5,H19:K19,0))</f>
        <v>0.1999999999998181</v>
      </c>
      <c r="O22">
        <f>S20-INDEX(O20:R20,1,MATCH(2,O19:R19,0))</f>
        <v>-0.20000000000004547</v>
      </c>
      <c r="P22">
        <f>S20-INDEX(O20:R20,1,MATCH(3,O19:R19,0))</f>
        <v>0.40000000000009095</v>
      </c>
      <c r="V22">
        <f>Z20-INDEX(V20:Y20,1,MATCH(4,V19:Y19,0))</f>
        <v>1</v>
      </c>
      <c r="W22">
        <f>Z20-INDEX(V20:Y20,1,MATCH(5,V19:Y19,0))</f>
        <v>-1.4000000000000909</v>
      </c>
      <c r="AC22">
        <f>AG20-INDEX(AC20:AF20,1,MATCH(4,AC19:AF19,0))</f>
        <v>1</v>
      </c>
      <c r="AD22">
        <f>AG20-INDEX(AC20:AF20,1,MATCH(5,AC19:AF19,0))</f>
        <v>-0.1999999999998181</v>
      </c>
      <c r="AJ22">
        <f>AN20-INDEX(AJ20:AM20,1,MATCH(4,AJ19:AM19,0))</f>
        <v>1</v>
      </c>
      <c r="AK22">
        <f>AN20-INDEX(AJ20:AM20,1,MATCH(5,AJ19:AM19,0))</f>
        <v>0.8000000000001819</v>
      </c>
      <c r="AQ22">
        <f>AV20-INDEX(AQ20:AU20,1,MATCH(4,AQ19:AU19,0))</f>
        <v>1.1999999999998181</v>
      </c>
      <c r="AR22">
        <f>AV20-INDEX(AQ20:AU20,1,MATCH(5,AQ19:AU19,0))</f>
        <v>0.1999999999998181</v>
      </c>
      <c r="AY22">
        <f>BD20-INDEX(AY20:BC20,1,MATCH(4,AY19:BC19,0))</f>
        <v>0.40000000000009095</v>
      </c>
      <c r="AZ22">
        <f>BD20-INDEX(AY20:BC20,1,MATCH(5,AY19:BC19,0))</f>
        <v>-1.5999999999999091</v>
      </c>
      <c r="BG22">
        <f>BL20-INDEX(BG20:BK20,1,MATCH(4,BG19:BK19,0))</f>
        <v>0</v>
      </c>
      <c r="BH22">
        <f>BL20-INDEX(BG20:BK20,1,MATCH(5,BG19:BK19,0))</f>
        <v>-0.59999999999990905</v>
      </c>
      <c r="BO22">
        <f>BT20-INDEX(BO20:BS20,1,MATCH(4,BO19:BS19,0))</f>
        <v>1.1999999999998181</v>
      </c>
      <c r="BP22">
        <f>BT20-INDEX(BO20:BS20,1,MATCH(5,BO19:BS19,0))</f>
        <v>0</v>
      </c>
      <c r="BW22">
        <f>CB20-INDEX(BW20:CA20,1,MATCH(4,BW19:CA19,0))</f>
        <v>0.79999999999995453</v>
      </c>
      <c r="BX22">
        <f>CB20-INDEX(BW20:CA20,1,MATCH(5,BW19:CA19,0))</f>
        <v>2.0999999999999091</v>
      </c>
      <c r="CG22">
        <f>CK20-INDEX(CG20:CJ20,1,MATCH(4,CG19:CJ19,0))</f>
        <v>3</v>
      </c>
      <c r="CH22">
        <f>CK20-INDEX(CG20:CJ20,1,MATCH(5,CG19:CJ19,0))</f>
        <v>7.4000000000000909</v>
      </c>
      <c r="CQ22">
        <f>CT20-INDEX(CQ20:CS20,1,MATCH(4,CQ19:CS19,0))</f>
        <v>2.7999999999999545</v>
      </c>
      <c r="CR22">
        <f>CT20-INDEX(CQ20:CS20,1,MATCH(4,CQ19:CS19,0))</f>
        <v>2.7999999999999545</v>
      </c>
      <c r="DA22">
        <f>DE20-INDEX(DA20:DD20,1,MATCH(4,DA19:DD19,0))</f>
        <v>1.2000000000000455</v>
      </c>
      <c r="DB22">
        <f>DE20-INDEX(DA20:DD20,1,MATCH(4,DA19:DD19,0))</f>
        <v>1.2000000000000455</v>
      </c>
      <c r="FC22">
        <f t="shared" ref="FC22:FD22" si="2">ABS($FF$21-FC21)</f>
        <v>0.20000000000004547</v>
      </c>
      <c r="FD22">
        <f t="shared" si="2"/>
        <v>0.20000000000004547</v>
      </c>
      <c r="FE22">
        <f>ABS($FF$21-FE21)</f>
        <v>1.7999999999999545</v>
      </c>
      <c r="FG22">
        <f>FF21-INDEX(FA21:FE21,1,MATCH(FG21,FA20:FE20,0))</f>
        <v>0.20000000000004547</v>
      </c>
      <c r="FH22" s="1"/>
      <c r="FI22">
        <f t="shared" ref="FI22:FT22" si="3">ABS($FV$21-FI21)</f>
        <v>31</v>
      </c>
      <c r="FJ22">
        <f t="shared" si="3"/>
        <v>19</v>
      </c>
      <c r="FK22">
        <f t="shared" si="3"/>
        <v>16.800000000000182</v>
      </c>
      <c r="FL22">
        <f t="shared" si="3"/>
        <v>14.599999999999909</v>
      </c>
      <c r="FM22">
        <f t="shared" si="3"/>
        <v>14</v>
      </c>
      <c r="FN22">
        <f t="shared" si="3"/>
        <v>13.599999999999909</v>
      </c>
      <c r="FO22">
        <f t="shared" si="3"/>
        <v>13</v>
      </c>
      <c r="FP22">
        <f t="shared" si="3"/>
        <v>10.599999999999909</v>
      </c>
      <c r="FQ22">
        <f t="shared" si="3"/>
        <v>9</v>
      </c>
      <c r="FR22">
        <f t="shared" si="3"/>
        <v>7</v>
      </c>
      <c r="FS22">
        <f t="shared" si="3"/>
        <v>4.8000000000001819</v>
      </c>
      <c r="FT22">
        <f t="shared" si="3"/>
        <v>1.1999999999998181</v>
      </c>
      <c r="FU22">
        <f>ABS($FV$21-FU21)</f>
        <v>3.8000000000001819</v>
      </c>
      <c r="FW22">
        <f>FV21-INDEX(FI21:FU21,1,MATCH(FW21,FI20:FU20,0))</f>
        <v>1.1999999999998181</v>
      </c>
    </row>
    <row r="23" spans="1:179" x14ac:dyDescent="0.3">
      <c r="FH23" s="1"/>
    </row>
    <row r="24" spans="1:179" x14ac:dyDescent="0.3">
      <c r="H24" s="2" t="s">
        <v>7</v>
      </c>
      <c r="I24" s="2"/>
      <c r="J24" s="2"/>
      <c r="K24" s="2"/>
      <c r="L24" s="2"/>
      <c r="M24" s="1"/>
      <c r="O24" s="2" t="s">
        <v>7</v>
      </c>
      <c r="P24" s="2"/>
      <c r="Q24" s="2"/>
      <c r="R24" s="2"/>
      <c r="S24" s="2"/>
      <c r="T24" s="1"/>
      <c r="V24" s="2" t="s">
        <v>11</v>
      </c>
      <c r="W24" s="2"/>
      <c r="X24" s="2"/>
      <c r="Y24" s="2"/>
      <c r="Z24" s="2"/>
      <c r="AA24" s="1"/>
      <c r="AC24" s="2" t="s">
        <v>6</v>
      </c>
      <c r="AD24" s="2"/>
      <c r="AE24" s="2"/>
      <c r="AF24" s="2"/>
      <c r="AG24" s="2"/>
      <c r="AH24" s="1"/>
      <c r="AJ24" s="2" t="s">
        <v>6</v>
      </c>
      <c r="AK24" s="2"/>
      <c r="AL24" s="2"/>
      <c r="AM24" s="2"/>
      <c r="AN24" s="2"/>
      <c r="AO24" s="1"/>
      <c r="AQ24" s="2" t="s">
        <v>11</v>
      </c>
      <c r="AR24" s="2"/>
      <c r="AS24" s="2"/>
      <c r="AT24" s="2"/>
      <c r="AU24" s="2"/>
      <c r="AV24" s="2"/>
      <c r="AW24" s="1"/>
      <c r="AY24" s="2" t="s">
        <v>11</v>
      </c>
      <c r="AZ24" s="2"/>
      <c r="BA24" s="2"/>
      <c r="BB24" s="2"/>
      <c r="BC24" s="2"/>
      <c r="BD24" s="2"/>
      <c r="BE24" s="1"/>
      <c r="BG24" s="2" t="s">
        <v>6</v>
      </c>
      <c r="BH24" s="2"/>
      <c r="BI24" s="2"/>
      <c r="BJ24" s="2"/>
      <c r="BK24" s="2"/>
      <c r="BL24" s="2"/>
      <c r="BM24" s="1"/>
      <c r="BO24" s="2" t="s">
        <v>11</v>
      </c>
      <c r="BP24" s="2"/>
      <c r="BQ24" s="2"/>
      <c r="BR24" s="2"/>
      <c r="BS24" s="2"/>
      <c r="BT24" s="2"/>
      <c r="BU24" s="1"/>
      <c r="BW24" s="2" t="s">
        <v>11</v>
      </c>
      <c r="BX24" s="2"/>
      <c r="BY24" s="2"/>
      <c r="BZ24" s="2"/>
      <c r="CA24" s="2"/>
      <c r="CB24" s="2"/>
      <c r="CG24" s="2" t="s">
        <v>8</v>
      </c>
      <c r="CH24" s="2"/>
      <c r="CI24" s="2"/>
      <c r="CJ24" s="2"/>
      <c r="CK24" s="2"/>
      <c r="CL24" s="2"/>
      <c r="CQ24" s="2" t="s">
        <v>11</v>
      </c>
      <c r="CR24" s="2"/>
      <c r="CS24" s="2"/>
      <c r="CT24" s="2"/>
      <c r="CU24" s="2"/>
      <c r="CV24" s="2"/>
      <c r="DA24" s="2" t="s">
        <v>11</v>
      </c>
      <c r="DB24" s="2"/>
      <c r="DC24" s="2"/>
      <c r="DD24" s="2"/>
      <c r="DE24" s="2"/>
      <c r="DF24" s="2"/>
      <c r="DK24" s="2" t="s">
        <v>8</v>
      </c>
      <c r="DL24" s="2"/>
      <c r="DM24" s="2"/>
      <c r="DN24" s="2"/>
      <c r="DO24" s="2"/>
      <c r="DP24" s="2"/>
      <c r="DW24" s="2" t="s">
        <v>11</v>
      </c>
      <c r="DX24" s="2"/>
      <c r="DY24" s="2"/>
      <c r="DZ24" s="2"/>
      <c r="EA24" s="2"/>
      <c r="EB24" s="2"/>
      <c r="EP24" s="2" t="s">
        <v>11</v>
      </c>
      <c r="EQ24" s="2"/>
      <c r="ER24" s="2"/>
      <c r="ES24" s="2"/>
      <c r="ET24" s="2"/>
      <c r="EU24" s="2"/>
    </row>
    <row r="25" spans="1:179" x14ac:dyDescent="0.3">
      <c r="H25" t="s">
        <v>2</v>
      </c>
      <c r="L25" t="s">
        <v>3</v>
      </c>
      <c r="O25" t="s">
        <v>2</v>
      </c>
      <c r="S25" t="s">
        <v>3</v>
      </c>
      <c r="V25" t="s">
        <v>2</v>
      </c>
      <c r="Z25" t="s">
        <v>3</v>
      </c>
      <c r="AC25" t="s">
        <v>2</v>
      </c>
      <c r="AG25" t="s">
        <v>3</v>
      </c>
      <c r="AJ25" t="s">
        <v>2</v>
      </c>
      <c r="AN25" t="s">
        <v>3</v>
      </c>
      <c r="AQ25" t="s">
        <v>2</v>
      </c>
      <c r="AV25" t="s">
        <v>3</v>
      </c>
      <c r="AY25" t="s">
        <v>2</v>
      </c>
      <c r="BD25" t="s">
        <v>3</v>
      </c>
      <c r="BG25" t="s">
        <v>2</v>
      </c>
      <c r="BL25" t="s">
        <v>3</v>
      </c>
      <c r="BO25" t="s">
        <v>2</v>
      </c>
      <c r="BT25" t="s">
        <v>3</v>
      </c>
      <c r="BW25" t="s">
        <v>2</v>
      </c>
      <c r="CB25" t="s">
        <v>3</v>
      </c>
      <c r="CG25" t="s">
        <v>2</v>
      </c>
      <c r="CL25" t="s">
        <v>3</v>
      </c>
      <c r="CQ25" t="s">
        <v>2</v>
      </c>
      <c r="CT25" t="s">
        <v>3</v>
      </c>
      <c r="DA25" t="s">
        <v>2</v>
      </c>
      <c r="DE25" t="s">
        <v>3</v>
      </c>
      <c r="DK25" t="s">
        <v>2</v>
      </c>
      <c r="DO25" t="s">
        <v>3</v>
      </c>
      <c r="DW25" t="s">
        <v>2</v>
      </c>
      <c r="DY25" t="s">
        <v>3</v>
      </c>
      <c r="EP25" t="s">
        <v>2</v>
      </c>
      <c r="EQ25" t="s">
        <v>3</v>
      </c>
      <c r="FC25" s="1" t="s">
        <v>8</v>
      </c>
      <c r="FD25" s="1"/>
      <c r="FE25" s="1"/>
      <c r="FF25" s="1"/>
      <c r="FG25" s="1"/>
      <c r="FI25" s="2" t="s">
        <v>6</v>
      </c>
      <c r="FJ25" s="2"/>
      <c r="FK25" s="2"/>
      <c r="FL25" s="2"/>
    </row>
    <row r="26" spans="1:179" x14ac:dyDescent="0.3">
      <c r="H26" t="s">
        <v>5</v>
      </c>
      <c r="I26">
        <v>3</v>
      </c>
      <c r="J26">
        <v>4</v>
      </c>
      <c r="K26">
        <v>5</v>
      </c>
      <c r="L26" t="s">
        <v>4</v>
      </c>
      <c r="O26">
        <v>2</v>
      </c>
      <c r="P26">
        <v>3</v>
      </c>
      <c r="Q26">
        <v>4</v>
      </c>
      <c r="R26">
        <v>5</v>
      </c>
      <c r="S26" t="s">
        <v>4</v>
      </c>
      <c r="V26">
        <v>2</v>
      </c>
      <c r="W26">
        <v>3</v>
      </c>
      <c r="X26">
        <v>4</v>
      </c>
      <c r="Y26">
        <v>5</v>
      </c>
      <c r="Z26" t="s">
        <v>4</v>
      </c>
      <c r="AC26">
        <v>2</v>
      </c>
      <c r="AD26">
        <v>3</v>
      </c>
      <c r="AE26">
        <v>4</v>
      </c>
      <c r="AF26">
        <v>5</v>
      </c>
      <c r="AG26" t="s">
        <v>4</v>
      </c>
      <c r="AJ26">
        <v>2</v>
      </c>
      <c r="AK26">
        <v>3</v>
      </c>
      <c r="AL26">
        <v>4</v>
      </c>
      <c r="AM26">
        <v>5</v>
      </c>
      <c r="AN26" t="s">
        <v>4</v>
      </c>
      <c r="AQ26">
        <v>2</v>
      </c>
      <c r="AR26">
        <v>3</v>
      </c>
      <c r="AS26">
        <v>4</v>
      </c>
      <c r="AT26">
        <v>5</v>
      </c>
      <c r="AU26">
        <v>6</v>
      </c>
      <c r="AV26" t="s">
        <v>4</v>
      </c>
      <c r="AY26">
        <v>2</v>
      </c>
      <c r="AZ26">
        <v>3</v>
      </c>
      <c r="BA26">
        <v>4</v>
      </c>
      <c r="BB26">
        <v>5</v>
      </c>
      <c r="BC26">
        <v>6</v>
      </c>
      <c r="BD26" t="s">
        <v>4</v>
      </c>
      <c r="BG26">
        <v>2</v>
      </c>
      <c r="BH26">
        <v>3</v>
      </c>
      <c r="BI26">
        <v>4</v>
      </c>
      <c r="BJ26">
        <v>5</v>
      </c>
      <c r="BK26">
        <v>6</v>
      </c>
      <c r="BL26" t="s">
        <v>4</v>
      </c>
      <c r="BO26">
        <v>2</v>
      </c>
      <c r="BP26">
        <v>3</v>
      </c>
      <c r="BQ26">
        <v>4</v>
      </c>
      <c r="BR26">
        <v>5</v>
      </c>
      <c r="BS26">
        <v>6</v>
      </c>
      <c r="BT26" t="s">
        <v>4</v>
      </c>
      <c r="BW26">
        <v>2</v>
      </c>
      <c r="BX26">
        <v>3</v>
      </c>
      <c r="BY26">
        <v>4</v>
      </c>
      <c r="BZ26">
        <v>5</v>
      </c>
      <c r="CA26">
        <v>6</v>
      </c>
      <c r="CB26" t="s">
        <v>4</v>
      </c>
      <c r="CG26">
        <v>2</v>
      </c>
      <c r="CH26">
        <v>3</v>
      </c>
      <c r="CI26">
        <v>4</v>
      </c>
      <c r="CJ26">
        <v>5</v>
      </c>
      <c r="CK26">
        <v>6</v>
      </c>
      <c r="CL26" t="s">
        <v>4</v>
      </c>
      <c r="CQ26">
        <v>2</v>
      </c>
      <c r="CR26">
        <v>3</v>
      </c>
      <c r="CS26">
        <v>4</v>
      </c>
      <c r="CT26" t="s">
        <v>4</v>
      </c>
      <c r="DA26">
        <v>2</v>
      </c>
      <c r="DB26">
        <v>3</v>
      </c>
      <c r="DC26">
        <v>4</v>
      </c>
      <c r="DD26">
        <v>5</v>
      </c>
      <c r="DE26" t="s">
        <v>4</v>
      </c>
      <c r="DK26">
        <v>2</v>
      </c>
      <c r="DL26">
        <v>3</v>
      </c>
      <c r="DM26">
        <v>4</v>
      </c>
      <c r="DN26">
        <v>5</v>
      </c>
      <c r="DO26" t="s">
        <v>4</v>
      </c>
      <c r="DW26">
        <v>2</v>
      </c>
      <c r="DX26">
        <v>3</v>
      </c>
      <c r="DY26" t="s">
        <v>25</v>
      </c>
      <c r="EP26">
        <v>2</v>
      </c>
      <c r="EQ26" t="s">
        <v>25</v>
      </c>
      <c r="FC26" t="s">
        <v>2</v>
      </c>
      <c r="FF26" t="s">
        <v>3</v>
      </c>
      <c r="FI26" t="s">
        <v>2</v>
      </c>
      <c r="FK26" t="s">
        <v>3</v>
      </c>
    </row>
    <row r="27" spans="1:179" ht="15" x14ac:dyDescent="0.3">
      <c r="H27">
        <v>3122.4</v>
      </c>
      <c r="I27">
        <v>3122.4</v>
      </c>
      <c r="J27">
        <v>3123.2</v>
      </c>
      <c r="K27">
        <v>3124.4</v>
      </c>
      <c r="L27">
        <v>3124</v>
      </c>
      <c r="M27" s="5">
        <f>INDEX(H26:K26,MATCH(MIN(H28:K28),H28:K28,0))</f>
        <v>5</v>
      </c>
      <c r="O27">
        <v>2949.4</v>
      </c>
      <c r="P27">
        <v>2950</v>
      </c>
      <c r="Q27">
        <v>2950.8</v>
      </c>
      <c r="R27">
        <v>2950.8</v>
      </c>
      <c r="S27">
        <v>2951</v>
      </c>
      <c r="T27" s="5">
        <f>INDEX(O26:R26,MATCH(MIN(O28:R28),O28:R28,0))</f>
        <v>4</v>
      </c>
      <c r="V27">
        <v>3321.4</v>
      </c>
      <c r="W27">
        <v>3321.4</v>
      </c>
      <c r="X27">
        <v>3319.2</v>
      </c>
      <c r="Y27">
        <v>3317</v>
      </c>
      <c r="Z27">
        <v>3321</v>
      </c>
      <c r="AA27" s="5">
        <f>INDEX(V26:Y26,MATCH(MIN(V28:Y28),V28:Y28,0))</f>
        <v>2</v>
      </c>
      <c r="AC27">
        <v>3011</v>
      </c>
      <c r="AD27">
        <v>3011.4</v>
      </c>
      <c r="AE27">
        <v>3012</v>
      </c>
      <c r="AF27">
        <v>3012.4</v>
      </c>
      <c r="AG27">
        <v>3012</v>
      </c>
      <c r="AH27" s="5">
        <f>INDEX(AC26:AF26,MATCH(MIN(AC28:AF28),AC28:AF28,0))</f>
        <v>4</v>
      </c>
      <c r="AJ27">
        <v>2700.8</v>
      </c>
      <c r="AK27">
        <v>2700.8</v>
      </c>
      <c r="AL27">
        <v>2701.4</v>
      </c>
      <c r="AM27">
        <v>2702.6</v>
      </c>
      <c r="AN27">
        <v>2703</v>
      </c>
      <c r="AO27" s="5">
        <f>INDEX(AJ26:AM26,MATCH(MIN(AJ28:AM28),AJ28:AM28,0))</f>
        <v>5</v>
      </c>
      <c r="AQ27">
        <v>2616</v>
      </c>
      <c r="AR27">
        <v>2614.8000000000002</v>
      </c>
      <c r="AS27">
        <v>2613.1999999999998</v>
      </c>
      <c r="AT27">
        <v>2608.6</v>
      </c>
      <c r="AU27">
        <v>2608.6</v>
      </c>
      <c r="AV27">
        <v>2615</v>
      </c>
      <c r="AW27" s="5">
        <f>INDEX(AQ26:AU26,MATCH(MIN(AQ28:AU28),AQ28:AU28,0))</f>
        <v>3</v>
      </c>
      <c r="AY27">
        <v>3211.8</v>
      </c>
      <c r="AZ27">
        <v>3211.8</v>
      </c>
      <c r="BA27">
        <v>3211.8</v>
      </c>
      <c r="BB27">
        <v>3208</v>
      </c>
      <c r="BC27">
        <v>3205.4</v>
      </c>
      <c r="BD27">
        <v>3210</v>
      </c>
      <c r="BE27" s="5">
        <f>INDEX(AY26:BC26,MATCH(MIN(AY28:BC28),AY28:BC28,0))</f>
        <v>2</v>
      </c>
      <c r="BG27">
        <v>3039.8</v>
      </c>
      <c r="BH27">
        <v>3040.4</v>
      </c>
      <c r="BI27">
        <v>3041.4</v>
      </c>
      <c r="BJ27">
        <v>3042.4</v>
      </c>
      <c r="BK27">
        <v>3043.4</v>
      </c>
      <c r="BL27">
        <v>3042</v>
      </c>
      <c r="BM27" s="5">
        <f>INDEX(BG26:BK26,MATCH(MIN(BG28:BK28),BG28:BK28,0))</f>
        <v>5</v>
      </c>
      <c r="BO27">
        <v>2543.4</v>
      </c>
      <c r="BP27">
        <v>2542.8000000000002</v>
      </c>
      <c r="BQ27">
        <v>2542.8000000000002</v>
      </c>
      <c r="BR27">
        <v>2536.6</v>
      </c>
      <c r="BS27">
        <v>2536.1999999999998</v>
      </c>
      <c r="BT27">
        <v>2544</v>
      </c>
      <c r="BU27" s="5">
        <f>INDEX(BO26:BS26,MATCH(MIN(BO28:BS28),BO28:BS28,0))</f>
        <v>2</v>
      </c>
      <c r="BW27">
        <v>1551.8</v>
      </c>
      <c r="BX27">
        <v>1551.6</v>
      </c>
      <c r="BY27">
        <v>1547.6</v>
      </c>
      <c r="BZ27">
        <v>1547.6</v>
      </c>
      <c r="CA27">
        <v>1546.4</v>
      </c>
      <c r="CB27">
        <v>1551</v>
      </c>
      <c r="CC27" s="5">
        <f>INDEX(BW26:CA26,MATCH(MIN(BW28:CA28),BW28:CA28,0))</f>
        <v>3</v>
      </c>
      <c r="CG27">
        <v>1280.2</v>
      </c>
      <c r="CH27">
        <v>1279.2</v>
      </c>
      <c r="CI27">
        <v>1279.2</v>
      </c>
      <c r="CJ27">
        <v>1277</v>
      </c>
      <c r="CK27">
        <v>1277</v>
      </c>
      <c r="CL27">
        <v>1280</v>
      </c>
      <c r="CM27" s="5">
        <f>INDEX(CG26:CK26,MATCH(MIN(CG28:CK28),CG28:CK28,0))</f>
        <v>2</v>
      </c>
      <c r="CQ27">
        <v>1667.4</v>
      </c>
      <c r="CR27">
        <v>1664.8</v>
      </c>
      <c r="CS27">
        <v>1663.4</v>
      </c>
      <c r="CT27">
        <v>1665</v>
      </c>
      <c r="CU27" s="5">
        <f>INDEX(CQ26:CS26,MATCH(MIN(CQ28:CS28),CQ28:CS28,0))</f>
        <v>3</v>
      </c>
      <c r="DA27">
        <v>1528.4</v>
      </c>
      <c r="DB27">
        <v>1527.2</v>
      </c>
      <c r="DC27">
        <v>1526.6</v>
      </c>
      <c r="DD27">
        <v>1526.6</v>
      </c>
      <c r="DE27">
        <v>1527</v>
      </c>
      <c r="DF27" s="5">
        <f>INDEX(DA26:DD26,MATCH(MIN(DA28:DD28),DA28:DD28,0))</f>
        <v>3</v>
      </c>
      <c r="DK27">
        <v>2368.8000000000002</v>
      </c>
      <c r="DL27">
        <v>2368.8000000000002</v>
      </c>
      <c r="DM27">
        <v>2361.6</v>
      </c>
      <c r="DN27">
        <v>2361.6</v>
      </c>
      <c r="DO27">
        <v>2366</v>
      </c>
      <c r="DP27" s="5">
        <f>INDEX(DK26:DN26,MATCH(MIN(DK28:DN28),DK28:DN28,0))</f>
        <v>2</v>
      </c>
      <c r="DW27">
        <v>2771.4</v>
      </c>
      <c r="DX27">
        <v>2774.4</v>
      </c>
      <c r="DY27">
        <v>2771</v>
      </c>
      <c r="DZ27" s="5">
        <f>INDEX(DU26:DX26,MATCH(MIN(DU28:DX28),DU28:DX28,0))</f>
        <v>2</v>
      </c>
      <c r="EP27">
        <v>2649.8</v>
      </c>
      <c r="EQ27">
        <v>2645</v>
      </c>
      <c r="ER27" s="5">
        <f>INDEX(EM26:EP26,MATCH(MIN(EM28:EP28),EM28:EP28,0))</f>
        <v>2</v>
      </c>
      <c r="FC27">
        <v>2</v>
      </c>
      <c r="FD27">
        <v>3</v>
      </c>
      <c r="FE27">
        <v>4</v>
      </c>
      <c r="FF27" t="s">
        <v>4</v>
      </c>
      <c r="FH27" t="s">
        <v>30</v>
      </c>
      <c r="FI27">
        <v>1</v>
      </c>
      <c r="FJ27">
        <v>2</v>
      </c>
      <c r="FK27" t="s">
        <v>25</v>
      </c>
    </row>
    <row r="28" spans="1:179" ht="15" x14ac:dyDescent="0.3">
      <c r="H28">
        <f>ABS($L$27-H27)</f>
        <v>1.5999999999999091</v>
      </c>
      <c r="I28">
        <f>ABS($L$27-I27)</f>
        <v>1.5999999999999091</v>
      </c>
      <c r="J28">
        <f>ABS($L$27-J27)</f>
        <v>0.8000000000001819</v>
      </c>
      <c r="K28">
        <f>ABS($L$27-K27)</f>
        <v>0.40000000000009095</v>
      </c>
      <c r="M28">
        <f>L27-INDEX(H27:K27,1,MATCH(M27,H26:K26,0))</f>
        <v>-0.40000000000009095</v>
      </c>
      <c r="O28">
        <f>$S$27-O27</f>
        <v>1.5999999999999091</v>
      </c>
      <c r="P28">
        <f>$S$27-P27</f>
        <v>1</v>
      </c>
      <c r="Q28">
        <f>$S$27-Q27</f>
        <v>0.1999999999998181</v>
      </c>
      <c r="R28">
        <f>ABS($S$27-R27)</f>
        <v>0.1999999999998181</v>
      </c>
      <c r="T28">
        <f>S27-INDEX(O27:R27,1,MATCH(T27,O26:R26,0))</f>
        <v>0.1999999999998181</v>
      </c>
      <c r="V28">
        <f>ABS($Z$27-V27)</f>
        <v>0.40000000000009095</v>
      </c>
      <c r="W28">
        <f>ABS($Z$27-W27)</f>
        <v>0.40000000000009095</v>
      </c>
      <c r="X28">
        <f>ABS($Z$27-X27)</f>
        <v>1.8000000000001819</v>
      </c>
      <c r="Y28">
        <f>ABS($Z$27-Y27)</f>
        <v>4</v>
      </c>
      <c r="AA28">
        <f>Z27-INDEX(V27:Y27,1,MATCH(AA27,V26:Y26,0))</f>
        <v>-0.40000000000009095</v>
      </c>
      <c r="AC28">
        <f>ABS($AG$27-AC27)</f>
        <v>1</v>
      </c>
      <c r="AD28">
        <f>ABS($AG$27-AD27)</f>
        <v>0.59999999999990905</v>
      </c>
      <c r="AE28">
        <f>ABS($AG$27-AE27)</f>
        <v>0</v>
      </c>
      <c r="AF28">
        <f>ABS($AG$27-AF27)</f>
        <v>0.40000000000009095</v>
      </c>
      <c r="AH28">
        <f>AG27-INDEX(AC27:AF27,1,MATCH(AH27,AC26:AF26,0))</f>
        <v>0</v>
      </c>
      <c r="AJ28">
        <f>ABS($AN$27-AJ27)</f>
        <v>2.1999999999998181</v>
      </c>
      <c r="AK28">
        <f>ABS($AN$27-AK27)</f>
        <v>2.1999999999998181</v>
      </c>
      <c r="AL28">
        <f>ABS($AN$27-AL27)</f>
        <v>1.5999999999999091</v>
      </c>
      <c r="AM28">
        <f>ABS($AN$27-AM27)</f>
        <v>0.40000000000009095</v>
      </c>
      <c r="AO28">
        <f>AN27-INDEX(AJ27:AM27,1,MATCH(AO27,AJ26:AM26,0))</f>
        <v>0.40000000000009095</v>
      </c>
      <c r="AQ28">
        <f>ABS($AV$27-AQ27)</f>
        <v>1</v>
      </c>
      <c r="AR28">
        <f>ABS($AV$27-AR27)</f>
        <v>0.1999999999998181</v>
      </c>
      <c r="AS28">
        <f>ABS($AV$27-AS27)</f>
        <v>1.8000000000001819</v>
      </c>
      <c r="AT28">
        <f>ABS($AV$27-AT27)</f>
        <v>6.4000000000000909</v>
      </c>
      <c r="AU28">
        <f>ABS($AV$27-AU27)</f>
        <v>6.4000000000000909</v>
      </c>
      <c r="AW28">
        <f>AV27-INDEX(AQ27:AU27,1,MATCH(AW27,AQ26:AU26,0))</f>
        <v>0.1999999999998181</v>
      </c>
      <c r="AY28">
        <f>ABS($BD$27-AY27)</f>
        <v>1.8000000000001819</v>
      </c>
      <c r="AZ28">
        <f>ABS($BD$27-AZ27)</f>
        <v>1.8000000000001819</v>
      </c>
      <c r="BA28">
        <f>ABS($BD$27-BA27)</f>
        <v>1.8000000000001819</v>
      </c>
      <c r="BB28">
        <f>ABS($BD$27-BB27)</f>
        <v>2</v>
      </c>
      <c r="BC28">
        <f>ABS($BD$27-BC27)</f>
        <v>4.5999999999999091</v>
      </c>
      <c r="BE28">
        <f>BD27-INDEX(AY27:BC27,1,MATCH(BE27,AY26:BC26,0))</f>
        <v>-1.8000000000001819</v>
      </c>
      <c r="BG28">
        <f>ABS($BL$27-BG27)</f>
        <v>2.1999999999998181</v>
      </c>
      <c r="BH28">
        <f>ABS($BL$27-BH27)</f>
        <v>1.5999999999999091</v>
      </c>
      <c r="BI28">
        <f>ABS($BL$27-BI27)</f>
        <v>0.59999999999990905</v>
      </c>
      <c r="BJ28">
        <f>ABS($BL$27-BJ27)</f>
        <v>0.40000000000009095</v>
      </c>
      <c r="BK28">
        <f>ABS($BL$27-BK27)</f>
        <v>1.4000000000000909</v>
      </c>
      <c r="BM28">
        <f>BL27-INDEX(BG27:BK27,1,MATCH(BM27,BG26:BK26,0))</f>
        <v>-0.40000000000009095</v>
      </c>
      <c r="BO28">
        <f>ABS($BT$27-BO27)</f>
        <v>0.59999999999990905</v>
      </c>
      <c r="BP28">
        <f>ABS($BT$27-BP27)</f>
        <v>1.1999999999998181</v>
      </c>
      <c r="BQ28">
        <f>ABS($BT$27-BQ27)</f>
        <v>1.1999999999998181</v>
      </c>
      <c r="BR28">
        <f>ABS($BT$27-BR27)</f>
        <v>7.4000000000000909</v>
      </c>
      <c r="BS28">
        <f>ABS($BT$27-BS27)</f>
        <v>7.8000000000001819</v>
      </c>
      <c r="BU28">
        <f>BT27-INDEX(BO27:BS27,1,MATCH(BU27,BO26:BS26,0))</f>
        <v>0.59999999999990905</v>
      </c>
      <c r="BW28">
        <f>ABS($CB$27-BW27)</f>
        <v>0.79999999999995453</v>
      </c>
      <c r="BX28">
        <f>ABS($CB$27-BX27)</f>
        <v>0.59999999999990905</v>
      </c>
      <c r="BY28">
        <f>ABS($CB$27-BY27)</f>
        <v>3.4000000000000909</v>
      </c>
      <c r="BZ28">
        <f>ABS($CB$27-BZ27)</f>
        <v>3.4000000000000909</v>
      </c>
      <c r="CA28">
        <f>ABS($CB$27-CA27)</f>
        <v>4.5999999999999091</v>
      </c>
      <c r="CC28">
        <f>CB27-INDEX(BW27:CA27,1,MATCH(CC27,BW26:CA26,0))</f>
        <v>-0.59999999999990905</v>
      </c>
      <c r="CG28">
        <f>ABS($CL$27-CG27)</f>
        <v>0.20000000000004547</v>
      </c>
      <c r="CH28">
        <f>ABS($CL$27-CH27)</f>
        <v>0.79999999999995453</v>
      </c>
      <c r="CI28">
        <f>ABS($CL$27-CI27)</f>
        <v>0.79999999999995453</v>
      </c>
      <c r="CJ28">
        <f>ABS($CL$27-CJ27)</f>
        <v>3</v>
      </c>
      <c r="CK28">
        <f>ABS($CL$27-CK27)</f>
        <v>3</v>
      </c>
      <c r="CM28">
        <f>CL27-INDEX(CG27:CK27,1,MATCH(CM27,CG26:CK26,0))</f>
        <v>-0.20000000000004547</v>
      </c>
      <c r="CQ28">
        <f>ABS($CT$27-CQ27)</f>
        <v>2.4000000000000909</v>
      </c>
      <c r="CR28">
        <f>ABS($CT$27-CR27)</f>
        <v>0.20000000000004547</v>
      </c>
      <c r="CS28">
        <f>ABS($CT$27-CS27)</f>
        <v>1.5999999999999091</v>
      </c>
      <c r="CU28">
        <f>CT27-INDEX(CO27:CS27,1,MATCH(CU27,CO26:CS26,0))</f>
        <v>0.20000000000004547</v>
      </c>
      <c r="DA28">
        <f>ABS($DE$27-DA27)</f>
        <v>1.4000000000000909</v>
      </c>
      <c r="DB28">
        <f>ABS($DE$27-DB27)</f>
        <v>0.20000000000004547</v>
      </c>
      <c r="DC28">
        <f>ABS($DE$27-DC27)</f>
        <v>0.40000000000009095</v>
      </c>
      <c r="DD28">
        <f>ABS($DE$27-DD27)</f>
        <v>0.40000000000009095</v>
      </c>
      <c r="DF28">
        <f>DE27-INDEX(CZ27:DD27,1,MATCH(DF27,CZ26:DD26,0))</f>
        <v>-0.20000000000004547</v>
      </c>
      <c r="DK28">
        <f>ABS($DO$27-DK27)</f>
        <v>2.8000000000001819</v>
      </c>
      <c r="DL28">
        <f>ABS($DO$27-DL27)</f>
        <v>2.8000000000001819</v>
      </c>
      <c r="DM28">
        <f>ABS($DO$27-DM27)</f>
        <v>4.4000000000000909</v>
      </c>
      <c r="DN28">
        <f>ABS($DO$27-DN27)</f>
        <v>4.4000000000000909</v>
      </c>
      <c r="DP28">
        <f>DO27-INDEX(DJ27:DN27,1,MATCH(DP27,DJ26:DN26,0))</f>
        <v>-2.8000000000001819</v>
      </c>
      <c r="DW28">
        <f>ABS($DY$27-DW27)</f>
        <v>0.40000000000009095</v>
      </c>
      <c r="DX28">
        <f>ABS($DY$27-DX27)</f>
        <v>3.4000000000000909</v>
      </c>
      <c r="DZ28">
        <f>DY27-INDEX(DT27:DX27,1,MATCH(DZ27,DT26:DX26,0))</f>
        <v>-0.40000000000009095</v>
      </c>
      <c r="EP28">
        <f>ABS($EQ$27-EP27)</f>
        <v>4.8000000000001819</v>
      </c>
      <c r="ER28">
        <f>EQ27-INDEX(EL27:EP27,1,MATCH(ER27,EL26:EP26,0))</f>
        <v>-4.8000000000001819</v>
      </c>
      <c r="FC28">
        <v>1771.8</v>
      </c>
      <c r="FD28">
        <v>1771.8</v>
      </c>
      <c r="FE28">
        <v>1771.2</v>
      </c>
      <c r="FF28">
        <v>1771</v>
      </c>
      <c r="FG28" s="5">
        <f>INDEX(FB27:FE27,MATCH(MIN(FB29:FE29),FB29:FE29,0))</f>
        <v>4</v>
      </c>
      <c r="FI28">
        <v>2859.6</v>
      </c>
      <c r="FJ28">
        <v>2866</v>
      </c>
      <c r="FK28">
        <v>2863</v>
      </c>
      <c r="FL28" s="5">
        <f>INDEX(FI27:FJ27,MATCH(MIN(FI29:FJ29),FI29:FJ29,0))</f>
        <v>2</v>
      </c>
    </row>
    <row r="29" spans="1:179" x14ac:dyDescent="0.3">
      <c r="H29">
        <f>L27-INDEX(H27:K27,1,MATCH(4,H26:K26,0))</f>
        <v>0.8000000000001819</v>
      </c>
      <c r="I29">
        <f>L27-INDEX(H27:K27,1,MATCH(5,H26:K26,0))</f>
        <v>-0.40000000000009095</v>
      </c>
      <c r="O29">
        <f>S27-INDEX(O27:R27,1,MATCH(4,O26:R26,0))</f>
        <v>0.1999999999998181</v>
      </c>
      <c r="P29">
        <f>S27-INDEX(O27:R27,1,MATCH(5,O26:R26,0))</f>
        <v>0.1999999999998181</v>
      </c>
      <c r="V29">
        <f>Z27-INDEX(V27:Y27,1,MATCH(2,V26:Y26,0))</f>
        <v>-0.40000000000009095</v>
      </c>
      <c r="W29">
        <f>Z27-INDEX(V27:Y27,1,MATCH(3,V26:Y26,0))</f>
        <v>-0.40000000000009095</v>
      </c>
      <c r="AC29">
        <f>AG27-INDEX(AC27:AF27,1,MATCH(4,AC26:AF26,0))</f>
        <v>0</v>
      </c>
      <c r="AD29">
        <f>AG27-INDEX(AC27:AF27,1,MATCH(5,AC26:AF26,0))</f>
        <v>-0.40000000000009095</v>
      </c>
      <c r="AJ29">
        <f>AN27-INDEX(AJ27:AM27,1,MATCH(4,AJ26:AM26,0))</f>
        <v>1.5999999999999091</v>
      </c>
      <c r="AK29">
        <f>AN27-INDEX(AJ27:AM27,1,MATCH(5,AJ26:AM26,0))</f>
        <v>0.40000000000009095</v>
      </c>
      <c r="AQ29">
        <f>AV27-INDEX(AQ27:AU27,1,MATCH(2,AQ26:AU26,0))</f>
        <v>-1</v>
      </c>
      <c r="AR29">
        <f>AV27-INDEX(AQ27:AU27,1,MATCH(3,AQ26:AU26,0))</f>
        <v>0.1999999999998181</v>
      </c>
      <c r="AY29">
        <f>BD27-INDEX(AY27:BC27,1,MATCH(2,AY26:BC26,0))</f>
        <v>-1.8000000000001819</v>
      </c>
      <c r="AZ29">
        <f>BD27-INDEX(AY27:BC27,1,MATCH(3,AY26:BC26,0))</f>
        <v>-1.8000000000001819</v>
      </c>
      <c r="BG29">
        <f>BL27-INDEX(BG27:BK27,1,MATCH(4,BG26:BK26,0))</f>
        <v>0.59999999999990905</v>
      </c>
      <c r="BH29">
        <f>BL27-INDEX(BG27:BK27,1,MATCH(5,BG26:BK26,0))</f>
        <v>-0.40000000000009095</v>
      </c>
      <c r="BO29">
        <f>BT27-INDEX(BO27:BS27,1,MATCH(2,BO26:BS26,0))</f>
        <v>0.59999999999990905</v>
      </c>
      <c r="BP29">
        <f>BT27-INDEX(BO27:BS27,1,MATCH(3,BO26:BS26,0))</f>
        <v>1.1999999999998181</v>
      </c>
      <c r="BW29">
        <f>CB27-INDEX(BW27:CA27,1,MATCH(4,BW26:CA26,0))</f>
        <v>3.4000000000000909</v>
      </c>
      <c r="BX29">
        <f>CB27-INDEX(BW27:CA27,1,MATCH(5,BW26:CA26,0))</f>
        <v>3.4000000000000909</v>
      </c>
      <c r="CG29">
        <f>CL27-INDEX(CG27:CK27,1,MATCH(4,CG26:CK26,0))</f>
        <v>0.79999999999995453</v>
      </c>
      <c r="CH29">
        <f>CL27-INDEX(CG27:CK27,1,MATCH(4,CG26:CK26,0))</f>
        <v>0.79999999999995453</v>
      </c>
      <c r="CQ29">
        <f>CT27-INDEX(CQ27:CS27,1,MATCH(4,CQ26:CS26,0))</f>
        <v>1.5999999999999091</v>
      </c>
      <c r="CR29">
        <f>CT27-INDEX(CQ27:CS27,1,MATCH(4,CQ26:CS26,0))</f>
        <v>1.5999999999999091</v>
      </c>
      <c r="DA29">
        <f>DE27-INDEX(DA27:DD27,1,MATCH(4,DA26:DD26,0))</f>
        <v>0.40000000000009095</v>
      </c>
      <c r="DB29">
        <f>DE27-INDEX(DA27:DD27,1,MATCH(4,DA26:DD26,0))</f>
        <v>0.40000000000009095</v>
      </c>
      <c r="FC29">
        <f>ABS($FF$28-FC28)</f>
        <v>0.79999999999995453</v>
      </c>
      <c r="FD29">
        <f>ABS($FF$28-FD28)</f>
        <v>0.79999999999995453</v>
      </c>
      <c r="FE29">
        <f>ABS($FF$28-FE28)</f>
        <v>0.20000000000004547</v>
      </c>
      <c r="FG29">
        <f>FF28-INDEX(FA28:FE28,1,MATCH(FG28,FA27:FE27,0))</f>
        <v>-0.20000000000004547</v>
      </c>
      <c r="FI29">
        <f>ABS($FK$28-FI28)</f>
        <v>3.4000000000000909</v>
      </c>
      <c r="FJ29">
        <f>ABS($FK$28-FJ28)</f>
        <v>3</v>
      </c>
      <c r="FL29">
        <f>FK28-INDEX(FI28:FJ28,1,MATCH(FL28,FI27:FJ27,0))</f>
        <v>-3</v>
      </c>
    </row>
    <row r="30" spans="1:179" x14ac:dyDescent="0.3">
      <c r="FI30" t="e">
        <f>FK28-INDEX(FI28:FJ28,1,MATCH(4,FH27:FJ27,0))</f>
        <v>#N/A</v>
      </c>
      <c r="FJ30" t="e">
        <f>FK28-INDEX(FI28:FJ28,1,MATCH(5,FH27:FJ27,0))</f>
        <v>#N/A</v>
      </c>
    </row>
    <row r="31" spans="1:179" x14ac:dyDescent="0.3">
      <c r="H31" s="2" t="s">
        <v>8</v>
      </c>
      <c r="I31" s="2"/>
      <c r="J31" s="2"/>
      <c r="K31" s="2"/>
      <c r="L31" s="2"/>
      <c r="M31" s="1"/>
      <c r="O31" s="2" t="s">
        <v>11</v>
      </c>
      <c r="P31" s="2"/>
      <c r="Q31" s="2"/>
      <c r="R31" s="2"/>
      <c r="S31" s="2"/>
      <c r="T31" s="1"/>
      <c r="AC31" s="2" t="s">
        <v>11</v>
      </c>
      <c r="AD31" s="2"/>
      <c r="AE31" s="2"/>
      <c r="AF31" s="2"/>
      <c r="AG31" s="2"/>
      <c r="AH31" s="1"/>
      <c r="AJ31" s="2" t="s">
        <v>11</v>
      </c>
      <c r="AK31" s="2"/>
      <c r="AL31" s="2"/>
      <c r="AM31" s="2"/>
      <c r="AN31" s="2"/>
      <c r="AO31" s="1"/>
      <c r="BG31" s="2" t="s">
        <v>11</v>
      </c>
      <c r="BH31" s="2"/>
      <c r="BI31" s="2"/>
      <c r="BJ31" s="2"/>
      <c r="BK31" s="2"/>
      <c r="BL31" s="2"/>
      <c r="BM31" s="1"/>
      <c r="BW31" s="2" t="s">
        <v>7</v>
      </c>
      <c r="BX31" s="2"/>
      <c r="BY31" s="2"/>
      <c r="BZ31" s="2"/>
      <c r="CA31" s="2"/>
      <c r="CB31" s="2"/>
      <c r="CG31" s="2" t="s">
        <v>7</v>
      </c>
      <c r="CH31" s="2"/>
      <c r="CI31" s="2"/>
      <c r="CJ31" s="2"/>
      <c r="CK31" s="2"/>
      <c r="CL31" s="2"/>
      <c r="CQ31" s="2" t="s">
        <v>7</v>
      </c>
      <c r="CR31" s="2"/>
      <c r="CS31" s="2"/>
      <c r="CT31" s="2"/>
      <c r="CU31" s="2"/>
      <c r="CV31" s="2"/>
      <c r="DA31" s="2" t="s">
        <v>6</v>
      </c>
      <c r="DB31" s="2"/>
      <c r="DC31" s="2"/>
      <c r="DD31" s="2"/>
      <c r="DE31" s="2"/>
      <c r="DF31" s="2"/>
      <c r="DK31" s="2" t="s">
        <v>6</v>
      </c>
      <c r="DL31" s="2"/>
      <c r="DM31" s="2"/>
      <c r="DN31" s="2"/>
      <c r="DO31" s="2"/>
      <c r="DP31" s="2"/>
      <c r="DX31" s="2" t="s">
        <v>43</v>
      </c>
      <c r="DY31" s="2"/>
      <c r="DZ31">
        <f>AVERAGE(EB6,EF13,EN6,FA6,FA13)</f>
        <v>11.2</v>
      </c>
      <c r="EA31" t="s">
        <v>35</v>
      </c>
      <c r="EB31">
        <f>_xlfn.STDEV.P(EB6,EF13,EN6,FA6,FA13)</f>
        <v>5.7410800377629299</v>
      </c>
    </row>
    <row r="32" spans="1:179" x14ac:dyDescent="0.3">
      <c r="H32" t="s">
        <v>2</v>
      </c>
      <c r="L32" t="s">
        <v>3</v>
      </c>
      <c r="O32" t="s">
        <v>2</v>
      </c>
      <c r="S32" t="s">
        <v>3</v>
      </c>
      <c r="AC32" t="s">
        <v>2</v>
      </c>
      <c r="AG32" t="s">
        <v>3</v>
      </c>
      <c r="AJ32" t="s">
        <v>2</v>
      </c>
      <c r="AN32" t="s">
        <v>3</v>
      </c>
      <c r="BG32" t="s">
        <v>2</v>
      </c>
      <c r="BL32" t="s">
        <v>3</v>
      </c>
      <c r="BW32" t="s">
        <v>2</v>
      </c>
      <c r="CC32" t="s">
        <v>3</v>
      </c>
      <c r="CG32" t="s">
        <v>2</v>
      </c>
      <c r="CN32" t="s">
        <v>3</v>
      </c>
      <c r="CQ32" t="s">
        <v>2</v>
      </c>
      <c r="CW32" t="s">
        <v>3</v>
      </c>
      <c r="DA32" t="s">
        <v>2</v>
      </c>
      <c r="DG32" t="s">
        <v>3</v>
      </c>
      <c r="DK32" t="s">
        <v>2</v>
      </c>
      <c r="DQ32" t="s">
        <v>3</v>
      </c>
      <c r="DX32" s="2" t="s">
        <v>44</v>
      </c>
      <c r="DY32" s="2"/>
      <c r="DZ32">
        <f>AVERAGE(DZ27,DZ20,EK13,ES20,ER27)</f>
        <v>2.2000000000000002</v>
      </c>
      <c r="EA32" t="s">
        <v>35</v>
      </c>
      <c r="EB32">
        <f>_xlfn.STDEV.P(DZ27,DZ20,EK13,ES20,ER27)</f>
        <v>0.4</v>
      </c>
      <c r="FC32" s="3"/>
      <c r="FD32" s="3"/>
      <c r="FI32" s="1" t="s">
        <v>11</v>
      </c>
      <c r="FJ32" s="1"/>
      <c r="FK32" s="1"/>
      <c r="FL32" s="1"/>
    </row>
    <row r="33" spans="1:170" x14ac:dyDescent="0.3">
      <c r="H33">
        <v>2</v>
      </c>
      <c r="I33">
        <v>3</v>
      </c>
      <c r="J33">
        <v>4</v>
      </c>
      <c r="K33">
        <v>5</v>
      </c>
      <c r="L33" t="s">
        <v>4</v>
      </c>
      <c r="O33">
        <v>2</v>
      </c>
      <c r="P33">
        <v>3</v>
      </c>
      <c r="Q33">
        <v>4</v>
      </c>
      <c r="R33">
        <v>5</v>
      </c>
      <c r="S33" t="s">
        <v>4</v>
      </c>
      <c r="AC33">
        <v>2</v>
      </c>
      <c r="AD33">
        <v>3</v>
      </c>
      <c r="AE33">
        <v>4</v>
      </c>
      <c r="AF33">
        <v>5</v>
      </c>
      <c r="AG33" t="s">
        <v>4</v>
      </c>
      <c r="AJ33">
        <v>2</v>
      </c>
      <c r="AK33">
        <v>3</v>
      </c>
      <c r="AL33">
        <v>4</v>
      </c>
      <c r="AM33">
        <v>5</v>
      </c>
      <c r="AN33" t="s">
        <v>4</v>
      </c>
      <c r="BG33">
        <v>2</v>
      </c>
      <c r="BH33">
        <v>3</v>
      </c>
      <c r="BI33">
        <v>4</v>
      </c>
      <c r="BJ33">
        <v>5</v>
      </c>
      <c r="BK33">
        <v>6</v>
      </c>
      <c r="BL33" t="s">
        <v>4</v>
      </c>
      <c r="BW33">
        <v>2</v>
      </c>
      <c r="BX33">
        <v>3</v>
      </c>
      <c r="BY33">
        <v>4</v>
      </c>
      <c r="BZ33">
        <v>5</v>
      </c>
      <c r="CA33">
        <v>6</v>
      </c>
      <c r="CB33">
        <v>7</v>
      </c>
      <c r="CC33" t="s">
        <v>4</v>
      </c>
      <c r="CG33">
        <v>2</v>
      </c>
      <c r="CH33">
        <v>3</v>
      </c>
      <c r="CI33">
        <v>4</v>
      </c>
      <c r="CJ33">
        <v>5</v>
      </c>
      <c r="CK33">
        <v>6</v>
      </c>
      <c r="CL33">
        <v>7</v>
      </c>
      <c r="CM33">
        <v>8</v>
      </c>
      <c r="CN33" t="s">
        <v>4</v>
      </c>
      <c r="CQ33">
        <v>2</v>
      </c>
      <c r="CR33">
        <v>3</v>
      </c>
      <c r="CS33">
        <v>4</v>
      </c>
      <c r="CT33">
        <v>5</v>
      </c>
      <c r="CU33">
        <v>6</v>
      </c>
      <c r="CV33">
        <v>7</v>
      </c>
      <c r="CW33" t="s">
        <v>4</v>
      </c>
      <c r="DA33">
        <v>2</v>
      </c>
      <c r="DB33">
        <v>3</v>
      </c>
      <c r="DC33">
        <v>4</v>
      </c>
      <c r="DD33">
        <v>5</v>
      </c>
      <c r="DE33">
        <v>6</v>
      </c>
      <c r="DF33">
        <v>7</v>
      </c>
      <c r="DG33" t="s">
        <v>4</v>
      </c>
      <c r="DK33">
        <v>2</v>
      </c>
      <c r="DL33">
        <v>3</v>
      </c>
      <c r="DM33">
        <v>4</v>
      </c>
      <c r="DN33">
        <v>5</v>
      </c>
      <c r="DO33">
        <v>6</v>
      </c>
      <c r="DP33">
        <v>7</v>
      </c>
      <c r="DQ33" t="s">
        <v>4</v>
      </c>
      <c r="FC33" s="3"/>
      <c r="FD33" s="3"/>
      <c r="FI33" t="s">
        <v>2</v>
      </c>
      <c r="FM33" t="s">
        <v>3</v>
      </c>
    </row>
    <row r="34" spans="1:170" ht="15" x14ac:dyDescent="0.3">
      <c r="H34">
        <v>3147</v>
      </c>
      <c r="I34">
        <v>3146.4</v>
      </c>
      <c r="J34">
        <v>3145.6</v>
      </c>
      <c r="K34">
        <v>3145.2</v>
      </c>
      <c r="L34">
        <v>3147</v>
      </c>
      <c r="M34" s="5">
        <f>INDEX(H33:K33,MATCH(MIN(H35:K35),H35:K35,0))</f>
        <v>2</v>
      </c>
      <c r="O34">
        <v>3084.8</v>
      </c>
      <c r="P34">
        <v>3084.8</v>
      </c>
      <c r="Q34">
        <v>3084.8</v>
      </c>
      <c r="R34">
        <v>3079.8</v>
      </c>
      <c r="S34">
        <v>3084</v>
      </c>
      <c r="T34" s="5">
        <f>INDEX(O33:R33,MATCH(MIN(O35:R35),O35:R35,0))</f>
        <v>2</v>
      </c>
      <c r="AC34">
        <v>3039</v>
      </c>
      <c r="AD34">
        <v>3039</v>
      </c>
      <c r="AE34">
        <v>3036.4</v>
      </c>
      <c r="AF34">
        <v>3029.2</v>
      </c>
      <c r="AG34">
        <v>3040</v>
      </c>
      <c r="AH34" s="5">
        <f>INDEX(AC33:AF33,MATCH(MIN(AC35:AF35),AC35:AF35,0))</f>
        <v>2</v>
      </c>
      <c r="AJ34">
        <v>2727.4</v>
      </c>
      <c r="AK34">
        <v>2725.6</v>
      </c>
      <c r="AL34">
        <v>2725.6</v>
      </c>
      <c r="AM34">
        <v>2720.6</v>
      </c>
      <c r="AN34">
        <v>2727</v>
      </c>
      <c r="AO34" s="5">
        <f>INDEX(AJ33:AM33,MATCH(MIN(AJ35:AM35),AJ35:AM35,0))</f>
        <v>2</v>
      </c>
      <c r="BG34">
        <v>3067.6</v>
      </c>
      <c r="BH34">
        <v>3067.6</v>
      </c>
      <c r="BI34">
        <v>3066.8</v>
      </c>
      <c r="BJ34">
        <v>3066.8</v>
      </c>
      <c r="BK34">
        <v>3062.8</v>
      </c>
      <c r="BL34">
        <v>3067</v>
      </c>
      <c r="BM34" s="5">
        <f>INDEX(BG33:BK33,MATCH(MIN(BG35:BK35),BG35:BK35,0))</f>
        <v>4</v>
      </c>
      <c r="BW34">
        <v>3667.4</v>
      </c>
      <c r="BX34">
        <v>3667.6</v>
      </c>
      <c r="BY34">
        <v>3667.6</v>
      </c>
      <c r="BZ34">
        <v>3668.2</v>
      </c>
      <c r="CA34">
        <v>3668.4</v>
      </c>
      <c r="CB34">
        <v>3669.2</v>
      </c>
      <c r="CC34">
        <v>3669</v>
      </c>
      <c r="CD34" s="5">
        <f>INDEX(BW33:CB33,MATCH(MIN(BW35:CB35),BW35:CB35,0))</f>
        <v>7</v>
      </c>
      <c r="CG34">
        <v>2883</v>
      </c>
      <c r="CH34">
        <v>2883.2</v>
      </c>
      <c r="CI34">
        <v>2883.4</v>
      </c>
      <c r="CJ34">
        <v>2883.6</v>
      </c>
      <c r="CK34">
        <v>2884</v>
      </c>
      <c r="CL34">
        <v>2884.2</v>
      </c>
      <c r="CM34">
        <v>2884.6</v>
      </c>
      <c r="CN34">
        <v>2885</v>
      </c>
      <c r="CO34" s="5">
        <f>INDEX(CG33:CM33,MATCH(MIN(CG35:CM35),CG35:CM35,0))</f>
        <v>8</v>
      </c>
      <c r="CQ34">
        <v>3345</v>
      </c>
      <c r="CR34">
        <v>3345.2</v>
      </c>
      <c r="CS34">
        <v>3345.4</v>
      </c>
      <c r="CT34">
        <v>3345.6</v>
      </c>
      <c r="CU34">
        <v>3346</v>
      </c>
      <c r="CV34">
        <v>3351.4</v>
      </c>
      <c r="CW34">
        <v>3347</v>
      </c>
      <c r="CX34" s="5">
        <f>INDEX(CQ33:CV33,MATCH(MIN(CQ35:CV35),CQ35:CV35,0))</f>
        <v>6</v>
      </c>
      <c r="DA34">
        <v>3396.6</v>
      </c>
      <c r="DB34">
        <v>3397.2</v>
      </c>
      <c r="DC34">
        <v>3397.2</v>
      </c>
      <c r="DD34">
        <v>3397.4</v>
      </c>
      <c r="DE34">
        <v>3397.6</v>
      </c>
      <c r="DF34">
        <v>3399.2</v>
      </c>
      <c r="DG34">
        <v>3399</v>
      </c>
      <c r="DH34" s="5">
        <f>INDEX(DA33:DF33,MATCH(MIN(DA35:DF35),DA35:DF35,0))</f>
        <v>7</v>
      </c>
      <c r="DK34">
        <v>4923</v>
      </c>
      <c r="DL34">
        <v>4923</v>
      </c>
      <c r="DM34">
        <v>4923</v>
      </c>
      <c r="DN34">
        <v>4923.3999999999996</v>
      </c>
      <c r="DO34">
        <v>4923.3999999999996</v>
      </c>
      <c r="DP34">
        <v>4923.8</v>
      </c>
      <c r="DQ34">
        <v>4924</v>
      </c>
      <c r="DR34" s="5">
        <f>INDEX(DK33:DP33,MATCH(MIN(DK35:DP35),DK35:DP35,0))</f>
        <v>7</v>
      </c>
      <c r="DX34" t="s">
        <v>32</v>
      </c>
      <c r="FH34" t="s">
        <v>31</v>
      </c>
      <c r="FI34">
        <v>1</v>
      </c>
      <c r="FJ34">
        <v>2</v>
      </c>
      <c r="FK34">
        <v>3</v>
      </c>
      <c r="FL34">
        <v>4</v>
      </c>
      <c r="FM34" t="s">
        <v>25</v>
      </c>
    </row>
    <row r="35" spans="1:170" ht="15" x14ac:dyDescent="0.3">
      <c r="H35">
        <f>ABS($L$34-H34)</f>
        <v>0</v>
      </c>
      <c r="I35">
        <f>ABS($L$34-I34)</f>
        <v>0.59999999999990905</v>
      </c>
      <c r="J35">
        <f>ABS($L$34-J34)</f>
        <v>1.4000000000000909</v>
      </c>
      <c r="K35">
        <f>ABS($L$34-K34)</f>
        <v>1.8000000000001819</v>
      </c>
      <c r="M35">
        <f>L34-INDEX(H34:K34,1,MATCH(M34,H33:K33,0))</f>
        <v>0</v>
      </c>
      <c r="O35">
        <f t="shared" ref="O35:Q35" si="4">$S$34-O34</f>
        <v>-0.8000000000001819</v>
      </c>
      <c r="P35">
        <f t="shared" si="4"/>
        <v>-0.8000000000001819</v>
      </c>
      <c r="Q35">
        <f t="shared" si="4"/>
        <v>-0.8000000000001819</v>
      </c>
      <c r="R35">
        <f>ABS($S$34-R34)</f>
        <v>4.1999999999998181</v>
      </c>
      <c r="T35">
        <f>S34-INDEX(O34:R34,1,MATCH(T34,O33:R33,0))</f>
        <v>-0.8000000000001819</v>
      </c>
      <c r="AC35">
        <f>ABS($AG$34-AC34)</f>
        <v>1</v>
      </c>
      <c r="AD35">
        <f>ABS($AG$34-AD34)</f>
        <v>1</v>
      </c>
      <c r="AE35">
        <f>ABS($AG$34-AE34)</f>
        <v>3.5999999999999091</v>
      </c>
      <c r="AF35">
        <f>ABS($AG$34-AF34)</f>
        <v>10.800000000000182</v>
      </c>
      <c r="AH35">
        <f>AG34-INDEX(AC34:AF34,1,MATCH(AH34,AC33:AF33,0))</f>
        <v>1</v>
      </c>
      <c r="AJ35">
        <f>ABS($AN$34-AJ34)</f>
        <v>0.40000000000009095</v>
      </c>
      <c r="AK35">
        <f>ABS($AN$34-AK34)</f>
        <v>1.4000000000000909</v>
      </c>
      <c r="AL35">
        <f>ABS($AN$34-AL34)</f>
        <v>1.4000000000000909</v>
      </c>
      <c r="AM35">
        <f>ABS($AN$34-AM34)</f>
        <v>6.4000000000000909</v>
      </c>
      <c r="AO35">
        <f>AN34-INDEX(AJ34:AM34,1,MATCH(AO34,AJ33:AM33,0))</f>
        <v>-0.40000000000009095</v>
      </c>
      <c r="BG35">
        <f>ABS($BL$34-BG34)</f>
        <v>0.59999999999990905</v>
      </c>
      <c r="BH35">
        <f>ABS($BL$34-BH34)</f>
        <v>0.59999999999990905</v>
      </c>
      <c r="BI35">
        <f>ABS($BL$34-BI34)</f>
        <v>0.1999999999998181</v>
      </c>
      <c r="BJ35">
        <f>ABS($BL$34-BJ34)</f>
        <v>0.1999999999998181</v>
      </c>
      <c r="BK35">
        <f>ABS($BL$34-BK34)</f>
        <v>4.1999999999998181</v>
      </c>
      <c r="BM35">
        <f>BL34-INDEX(BG34:BK34,1,MATCH(BM34,BG33:BK33,0))</f>
        <v>0.1999999999998181</v>
      </c>
      <c r="BW35">
        <f>ABS($CC$34-BW34)</f>
        <v>1.5999999999999091</v>
      </c>
      <c r="BX35">
        <f>ABS($CC$34-BX34)</f>
        <v>1.4000000000000909</v>
      </c>
      <c r="BY35">
        <f>ABS($CC$34-BY34)</f>
        <v>1.4000000000000909</v>
      </c>
      <c r="BZ35">
        <f>ABS($CC$34-BZ34)</f>
        <v>0.8000000000001819</v>
      </c>
      <c r="CA35">
        <f>ABS($CC$34-CA34)</f>
        <v>0.59999999999990905</v>
      </c>
      <c r="CB35">
        <f>ABS($CC$34-CB34)</f>
        <v>0.1999999999998181</v>
      </c>
      <c r="CD35">
        <f>CC34-INDEX(BW34:CB34,1,MATCH(CD34,BW33:CB33,0))</f>
        <v>-0.1999999999998181</v>
      </c>
      <c r="CG35">
        <f>ABS($CN$34-CG34)</f>
        <v>2</v>
      </c>
      <c r="CH35">
        <f>ABS($CN$34-CH34)</f>
        <v>1.8000000000001819</v>
      </c>
      <c r="CI35">
        <f>ABS($CN$34-CI34)</f>
        <v>1.5999999999999091</v>
      </c>
      <c r="CJ35">
        <f>ABS($CN$34-CJ34)</f>
        <v>1.4000000000000909</v>
      </c>
      <c r="CK35">
        <f>ABS($CN$34-CK34)</f>
        <v>1</v>
      </c>
      <c r="CL35">
        <f>ABS($CN$34-CL34)</f>
        <v>0.8000000000001819</v>
      </c>
      <c r="CM35">
        <f>ABS($CN$34-CM34)</f>
        <v>0.40000000000009095</v>
      </c>
      <c r="CO35">
        <f>CN34-INDEX(CI34:CM34,1,MATCH(CO34,CI33:CM33,0))</f>
        <v>0.40000000000009095</v>
      </c>
      <c r="CQ35">
        <f>ABS($CW$34-CQ34)</f>
        <v>2</v>
      </c>
      <c r="CR35">
        <f>ABS($CW$34-CR34)</f>
        <v>1.8000000000001819</v>
      </c>
      <c r="CS35">
        <f>ABS($CW$34-CS34)</f>
        <v>1.5999999999999091</v>
      </c>
      <c r="CT35">
        <f>ABS($CW$34-CT34)</f>
        <v>1.4000000000000909</v>
      </c>
      <c r="CU35">
        <f>ABS($CW$34-CU34)</f>
        <v>1</v>
      </c>
      <c r="CV35">
        <f>ABS($CW$34-CV34)</f>
        <v>4.4000000000000909</v>
      </c>
      <c r="CX35">
        <f>CW34-INDEX(CR34:CV34,1,MATCH(CX34,CR33:CV33,0))</f>
        <v>1</v>
      </c>
      <c r="DA35">
        <f>ABS($DG$34-DA34)</f>
        <v>2.4000000000000909</v>
      </c>
      <c r="DB35">
        <f>ABS($DG$34-DB34)</f>
        <v>1.8000000000001819</v>
      </c>
      <c r="DC35">
        <f>ABS($DG$34-DC34)</f>
        <v>1.8000000000001819</v>
      </c>
      <c r="DD35">
        <f>ABS($DG$34-DD34)</f>
        <v>1.5999999999999091</v>
      </c>
      <c r="DE35">
        <f>ABS($DG$34-DE34)</f>
        <v>1.4000000000000909</v>
      </c>
      <c r="DF35">
        <f>ABS($DG$34-DF34)</f>
        <v>0.1999999999998181</v>
      </c>
      <c r="DH35">
        <f>DG34-INDEX(DB34:DF34,1,MATCH(DH34,DB33:DF33,0))</f>
        <v>-0.1999999999998181</v>
      </c>
      <c r="DK35">
        <f>ABS($DQ$34-DK34)</f>
        <v>1</v>
      </c>
      <c r="DL35">
        <f>ABS($DQ$34-DL34)</f>
        <v>1</v>
      </c>
      <c r="DM35">
        <f>ABS($DQ$34-DM34)</f>
        <v>1</v>
      </c>
      <c r="DN35">
        <f>ABS($DQ$34-DN34)</f>
        <v>0.6000000000003638</v>
      </c>
      <c r="DO35">
        <f>ABS($DQ$34-DO34)</f>
        <v>0.6000000000003638</v>
      </c>
      <c r="DP35">
        <f>ABS($DQ$34-DP34)</f>
        <v>0.1999999999998181</v>
      </c>
      <c r="DR35">
        <f>DQ34-INDEX(DL34:DP34,1,MATCH(DR34,DL33:DP33,0))</f>
        <v>0.1999999999998181</v>
      </c>
      <c r="DX35" s="2" t="s">
        <v>45</v>
      </c>
      <c r="DY35" s="2"/>
      <c r="DZ35">
        <f>AVERAGE(EF14,EB7,EN7,FA14,FA7)</f>
        <v>-0.6000000000000455</v>
      </c>
      <c r="EA35" t="s">
        <v>35</v>
      </c>
      <c r="EB35">
        <f>_xlfn.STDEV.P(EF14,EB7,EN7,FA14,FA7)</f>
        <v>0.48989794855667274</v>
      </c>
      <c r="FI35">
        <v>2868.6</v>
      </c>
      <c r="FJ35">
        <v>2883.6</v>
      </c>
      <c r="FK35">
        <v>2887</v>
      </c>
      <c r="FL35">
        <v>2912.6</v>
      </c>
      <c r="FM35">
        <v>2907</v>
      </c>
      <c r="FN35" s="5">
        <f>INDEX(FI34:FL34,MATCH(MIN(FI36:FL36),FI36:FL36,0))</f>
        <v>4</v>
      </c>
    </row>
    <row r="36" spans="1:170" x14ac:dyDescent="0.3">
      <c r="H36">
        <f>L34-INDEX(H34:K34,1,MATCH(2,H33:K33,0))</f>
        <v>0</v>
      </c>
      <c r="I36">
        <f>L34-INDEX(H34:K34,1,MATCH(3,H33:K33,0))</f>
        <v>0.59999999999990905</v>
      </c>
      <c r="O36">
        <f>S34-INDEX(O34:R34,1,MATCH(2,O33:R33,0))</f>
        <v>-0.8000000000001819</v>
      </c>
      <c r="P36">
        <f>S34-INDEX(O34:R34,1,MATCH(3,O33:R33,0))</f>
        <v>-0.8000000000001819</v>
      </c>
      <c r="AC36">
        <f>AG34-INDEX(AC34:AF34,1,MATCH(2,AC33:AF33,0))</f>
        <v>1</v>
      </c>
      <c r="AD36">
        <f>AG34-INDEX(AC34:AF34,1,MATCH(3,AC33:AF33,0))</f>
        <v>1</v>
      </c>
      <c r="AJ36">
        <f>AN34-INDEX(AJ34:AM34,1,MATCH(2,AJ33:AM33,0))</f>
        <v>-0.40000000000009095</v>
      </c>
      <c r="AK36">
        <f>AN34-INDEX(AJ34:AM34,1,MATCH(3,AJ33:AM33,0))</f>
        <v>1.4000000000000909</v>
      </c>
      <c r="BG36">
        <f>BL34-INDEX(BG34:BK34,1,MATCH(2,BG33:BK33,0))</f>
        <v>-0.59999999999990905</v>
      </c>
      <c r="BH36">
        <f>BL34-INDEX(BG34:BK34,1,MATCH(3,BG33:BK33,0))</f>
        <v>-0.59999999999990905</v>
      </c>
      <c r="BW36">
        <f>CC34-INDEX(BW34:CB34,1,MATCH(4,BW33:CB33,0))</f>
        <v>1.4000000000000909</v>
      </c>
      <c r="BX36">
        <f>CC34-INDEX(BW34:CB34,1,MATCH(5,BW33:CB33,0))</f>
        <v>0.8000000000001819</v>
      </c>
      <c r="CG36">
        <f>CN34-INDEX(CG34:CM34,1,MATCH(4,CG33:CM33,0))</f>
        <v>1.5999999999999091</v>
      </c>
      <c r="CH36">
        <f>CN34-INDEX(CG34:CM34,1,MATCH(5,CG33:CM33,0))</f>
        <v>1.4000000000000909</v>
      </c>
      <c r="CQ36">
        <f>CW34-INDEX(CQ34:CV34,1,MATCH(4,CQ33:CV33,0))</f>
        <v>1.5999999999999091</v>
      </c>
      <c r="CR36">
        <f>CW34-INDEX(CQ34:CV34,1,MATCH(5,CQ33:CV33,0))</f>
        <v>1.4000000000000909</v>
      </c>
      <c r="DA36">
        <f>DG34-INDEX(DA34:DF34,1,MATCH(4,DA33:DF33,0))</f>
        <v>1.8000000000001819</v>
      </c>
      <c r="DB36">
        <f>DG34-INDEX(DA34:DF34,1,MATCH(5,DA33:DF33,0))</f>
        <v>1.5999999999999091</v>
      </c>
      <c r="DK36">
        <f>DQ34-INDEX(DK34:DP34,1,MATCH(4,DK33:DP33,0))</f>
        <v>1</v>
      </c>
      <c r="DL36">
        <f>DQ34-INDEX(DK34:DP34,1,MATCH(5,DK33:DP33,0))</f>
        <v>0.6000000000003638</v>
      </c>
      <c r="DX36" s="2" t="s">
        <v>46</v>
      </c>
      <c r="DY36" s="2"/>
      <c r="DZ36">
        <f>AVERAGE(DZ28,DZ21,EK14,ER28,ES21)</f>
        <v>-1.6000000000000909</v>
      </c>
      <c r="EA36" t="s">
        <v>35</v>
      </c>
      <c r="EB36">
        <f>_xlfn.STDEV.P(DZ28,DZ21,EK14,ER28,ES21)</f>
        <v>2.1316660151158318</v>
      </c>
      <c r="FC36" s="3"/>
      <c r="FD36" s="3"/>
      <c r="FI36">
        <f>ABS($FM$35-FI35)</f>
        <v>38.400000000000091</v>
      </c>
      <c r="FJ36">
        <f>ABS($FM$35-FJ35)</f>
        <v>23.400000000000091</v>
      </c>
      <c r="FK36">
        <f>ABS($FM$35-FK35)</f>
        <v>20</v>
      </c>
      <c r="FL36">
        <f>ABS($FM$35-FL35)</f>
        <v>5.5999999999999091</v>
      </c>
      <c r="FN36">
        <f>FM35-INDEX(FI35:FL35,1,MATCH(FN35,FI34:FL34,0))</f>
        <v>-5.5999999999999091</v>
      </c>
    </row>
    <row r="37" spans="1:170" x14ac:dyDescent="0.3">
      <c r="FC37" s="3"/>
      <c r="FD37" s="3"/>
    </row>
    <row r="38" spans="1:170" x14ac:dyDescent="0.3">
      <c r="A38" s="2" t="s">
        <v>33</v>
      </c>
      <c r="B38" s="2"/>
      <c r="C38">
        <f>AVERAGE(F6,F13,M6,M20,M27,T27,T13,T6,AA6,AA20,AH27,AH20,AH6,AO6,AO20,AO27,AW20,AW6,BE20,BE6,BM6,BM20,BM27,BU20,BU6)</f>
        <v>4.68</v>
      </c>
      <c r="D38" t="s">
        <v>35</v>
      </c>
      <c r="E38">
        <f>_xlfn.STDEV.P(F6,F13,M6,M20,M27,T27,T13,T6,AA6,AA20,AH27,AH20,AH6,AO6,AO20,AO27,AW20,AW6,BE20,BE6,BM6,BM20,BM27,BU20,BU6)</f>
        <v>0.46647615158762407</v>
      </c>
      <c r="BW38" s="2" t="s">
        <v>6</v>
      </c>
      <c r="BX38" s="2"/>
      <c r="BY38" s="2"/>
      <c r="BZ38" s="2"/>
      <c r="CA38" s="2"/>
      <c r="CB38" s="2"/>
      <c r="CG38" s="2" t="s">
        <v>6</v>
      </c>
      <c r="CH38" s="2"/>
      <c r="CI38" s="2"/>
      <c r="CJ38" s="2"/>
      <c r="CK38" s="2"/>
      <c r="CL38" s="2"/>
      <c r="CQ38" s="2" t="s">
        <v>6</v>
      </c>
      <c r="CR38" s="2"/>
      <c r="CS38" s="2"/>
      <c r="CT38" s="2"/>
      <c r="CU38" s="2"/>
      <c r="CV38" s="2"/>
      <c r="DA38" s="2" t="s">
        <v>7</v>
      </c>
      <c r="DB38" s="2"/>
      <c r="DC38" s="2"/>
      <c r="DD38" s="2"/>
      <c r="DE38" s="2"/>
      <c r="DF38" s="2"/>
      <c r="DK38" s="2" t="s">
        <v>7</v>
      </c>
      <c r="DL38" s="2"/>
      <c r="DM38" s="2"/>
      <c r="DN38" s="2"/>
      <c r="DO38" s="2"/>
      <c r="DP38" s="2"/>
    </row>
    <row r="39" spans="1:170" x14ac:dyDescent="0.3">
      <c r="A39" s="2" t="s">
        <v>34</v>
      </c>
      <c r="B39" s="2"/>
      <c r="C39">
        <f>AVERAGE(F20,M13,M34,T34,T20,AA13,AA27,AH34,AH13,AO13,AO34,AW27,AW13,BE13,BE27,BM13,BM34,BU27,BU13,)</f>
        <v>2.2000000000000002</v>
      </c>
      <c r="D39" t="s">
        <v>35</v>
      </c>
      <c r="E39">
        <f>_xlfn.STDEV.P(F20,M13,M34,T34,T20,AA13,AA27,AH34,AH13,AO13,AO34,AW27,AW13,BE13,BE27,BM13,BM34,BU27,BU13)</f>
        <v>0.65314071821004505</v>
      </c>
      <c r="BW39" t="s">
        <v>2</v>
      </c>
      <c r="CC39" t="s">
        <v>3</v>
      </c>
      <c r="CG39" t="s">
        <v>2</v>
      </c>
      <c r="CN39" t="s">
        <v>3</v>
      </c>
      <c r="CQ39" t="s">
        <v>2</v>
      </c>
      <c r="CW39" t="s">
        <v>3</v>
      </c>
      <c r="DA39" t="s">
        <v>2</v>
      </c>
      <c r="DG39" t="s">
        <v>3</v>
      </c>
      <c r="DK39" t="s">
        <v>2</v>
      </c>
      <c r="DT39" t="s">
        <v>3</v>
      </c>
      <c r="FI39" s="2" t="s">
        <v>29</v>
      </c>
      <c r="FJ39" s="2"/>
      <c r="FK39" s="2"/>
      <c r="FL39" s="2"/>
    </row>
    <row r="40" spans="1:170" x14ac:dyDescent="0.3">
      <c r="BW40">
        <v>2</v>
      </c>
      <c r="BX40">
        <v>3</v>
      </c>
      <c r="BY40">
        <v>4</v>
      </c>
      <c r="BZ40">
        <v>5</v>
      </c>
      <c r="CA40">
        <v>6</v>
      </c>
      <c r="CB40">
        <v>7</v>
      </c>
      <c r="CC40" t="s">
        <v>4</v>
      </c>
      <c r="CG40">
        <v>2</v>
      </c>
      <c r="CH40">
        <v>3</v>
      </c>
      <c r="CI40">
        <v>4</v>
      </c>
      <c r="CJ40">
        <v>5</v>
      </c>
      <c r="CK40">
        <v>6</v>
      </c>
      <c r="CL40">
        <v>7</v>
      </c>
      <c r="CM40">
        <v>8</v>
      </c>
      <c r="CN40" t="s">
        <v>4</v>
      </c>
      <c r="CQ40">
        <v>2</v>
      </c>
      <c r="CR40">
        <v>3</v>
      </c>
      <c r="CS40">
        <v>4</v>
      </c>
      <c r="CT40">
        <v>5</v>
      </c>
      <c r="CU40">
        <v>6</v>
      </c>
      <c r="CV40">
        <v>7</v>
      </c>
      <c r="CW40" t="s">
        <v>4</v>
      </c>
      <c r="DA40">
        <v>2</v>
      </c>
      <c r="DB40">
        <v>3</v>
      </c>
      <c r="DC40">
        <v>4</v>
      </c>
      <c r="DD40">
        <v>5</v>
      </c>
      <c r="DE40">
        <v>6</v>
      </c>
      <c r="DF40">
        <v>7</v>
      </c>
      <c r="DG40" t="s">
        <v>4</v>
      </c>
      <c r="DK40">
        <v>2</v>
      </c>
      <c r="DL40">
        <v>3</v>
      </c>
      <c r="DM40">
        <v>4</v>
      </c>
      <c r="DN40">
        <v>5</v>
      </c>
      <c r="DO40">
        <v>6</v>
      </c>
      <c r="DP40">
        <v>7</v>
      </c>
      <c r="DQ40">
        <v>8</v>
      </c>
      <c r="DR40">
        <v>9</v>
      </c>
      <c r="DS40">
        <v>10</v>
      </c>
      <c r="DT40" t="s">
        <v>4</v>
      </c>
      <c r="FI40" t="s">
        <v>2</v>
      </c>
      <c r="FJ40" t="s">
        <v>3</v>
      </c>
    </row>
    <row r="41" spans="1:170" ht="15" x14ac:dyDescent="0.3">
      <c r="A41" t="s">
        <v>32</v>
      </c>
      <c r="BW41">
        <v>3772.6</v>
      </c>
      <c r="BX41">
        <v>3772.6</v>
      </c>
      <c r="BY41">
        <v>3772.8</v>
      </c>
      <c r="BZ41">
        <v>3773.4</v>
      </c>
      <c r="CA41">
        <v>3773.8</v>
      </c>
      <c r="CB41">
        <v>3774.6</v>
      </c>
      <c r="CC41">
        <v>3774</v>
      </c>
      <c r="CD41" s="5">
        <f>INDEX(BW40:CB40,MATCH(MIN(BW42:CB42),BW42:CB42,0))</f>
        <v>6</v>
      </c>
      <c r="CG41">
        <v>2988.6</v>
      </c>
      <c r="CH41">
        <v>2988.6</v>
      </c>
      <c r="CI41">
        <v>2988.8</v>
      </c>
      <c r="CJ41">
        <v>2999</v>
      </c>
      <c r="CK41">
        <v>2999.4</v>
      </c>
      <c r="CL41">
        <v>2999.4</v>
      </c>
      <c r="CM41">
        <v>3000</v>
      </c>
      <c r="CN41">
        <v>3000</v>
      </c>
      <c r="CO41" s="5">
        <f>INDEX(CG40:CM40,MATCH(MIN(CG42:CM42),CG42:CM42,0))</f>
        <v>8</v>
      </c>
      <c r="CQ41">
        <v>3455.2</v>
      </c>
      <c r="CR41">
        <v>3455.2</v>
      </c>
      <c r="CS41">
        <v>3455.8</v>
      </c>
      <c r="CT41">
        <v>3455.8</v>
      </c>
      <c r="CU41">
        <v>3456.6</v>
      </c>
      <c r="CV41">
        <v>3460.4</v>
      </c>
      <c r="CW41">
        <v>3457</v>
      </c>
      <c r="CX41" s="5">
        <f>INDEX(CQ40:CV40,MATCH(MIN(CQ42:CV42),CQ42:CV42,0))</f>
        <v>6</v>
      </c>
      <c r="DA41">
        <v>3513.8</v>
      </c>
      <c r="DB41">
        <v>3514</v>
      </c>
      <c r="DC41">
        <v>3514.2</v>
      </c>
      <c r="DD41">
        <v>3514.4</v>
      </c>
      <c r="DE41">
        <v>3514.6</v>
      </c>
      <c r="DF41">
        <v>3515.4</v>
      </c>
      <c r="DG41">
        <v>3515</v>
      </c>
      <c r="DH41" s="5">
        <f>INDEX(DA40:DF40,MATCH(MIN(DA42:DF42),DA42:DF42,0))</f>
        <v>6</v>
      </c>
      <c r="DK41">
        <v>5105.2</v>
      </c>
      <c r="DL41">
        <v>5105.3999999999996</v>
      </c>
      <c r="DM41">
        <v>5105.3999999999996</v>
      </c>
      <c r="DN41">
        <v>5105.6000000000004</v>
      </c>
      <c r="DO41">
        <v>5106</v>
      </c>
      <c r="DP41">
        <v>5106.2</v>
      </c>
      <c r="DQ41">
        <v>5106.3999999999996</v>
      </c>
      <c r="DR41">
        <v>5106.8</v>
      </c>
      <c r="DS41">
        <v>5107.2</v>
      </c>
      <c r="DT41">
        <v>5107</v>
      </c>
      <c r="DU41" s="5">
        <f>INDEX(DK40:DS40,MATCH(MIN(DK42:DS42),DK42:DS42,0))</f>
        <v>9</v>
      </c>
      <c r="FH41" t="s">
        <v>30</v>
      </c>
      <c r="FI41">
        <v>1</v>
      </c>
      <c r="FJ41" t="s">
        <v>25</v>
      </c>
    </row>
    <row r="42" spans="1:170" ht="15" x14ac:dyDescent="0.3">
      <c r="A42" s="2" t="s">
        <v>36</v>
      </c>
      <c r="B42" s="2"/>
      <c r="C42">
        <f>AVERAGE(F7,F14,M28,M21,M7,T28,T14,T7,AA7,AA21,AH28,AH21,AH7,AO7,AO21,AO28,AW21,AW7,BE21,BE7,BM28,BM21,BM7,BU7,BU21)</f>
        <v>0.20799999999999272</v>
      </c>
      <c r="D42" t="s">
        <v>35</v>
      </c>
      <c r="E42">
        <f>_xlfn.STDEV.P(F7,F14,M28,M21,M7,T28,T14,T7,AA7,AA21,AH28,AH21,AH7,AO7,AO21,AO28,AW21,AW7,BE21,BE7,BM28,BM21,BM7,BU7,BU21)</f>
        <v>0.39387307600294114</v>
      </c>
      <c r="BW42">
        <f t="shared" ref="BW42:CA42" si="5">ABS($CC$41-BW41)</f>
        <v>1.4000000000000909</v>
      </c>
      <c r="BX42">
        <f t="shared" si="5"/>
        <v>1.4000000000000909</v>
      </c>
      <c r="BY42">
        <f t="shared" si="5"/>
        <v>1.1999999999998181</v>
      </c>
      <c r="BZ42">
        <f t="shared" si="5"/>
        <v>0.59999999999990905</v>
      </c>
      <c r="CA42">
        <f t="shared" si="5"/>
        <v>0.1999999999998181</v>
      </c>
      <c r="CB42">
        <f>ABS($CC$41-CB41)</f>
        <v>0.59999999999990905</v>
      </c>
      <c r="CD42">
        <f>CC41-INDEX(BW41:CB41,1,MATCH(CD41,BW40:CB40,0))</f>
        <v>0.1999999999998181</v>
      </c>
      <c r="CG42">
        <f t="shared" ref="CG42:CL42" si="6">ABS($CN$41-CG41)</f>
        <v>11.400000000000091</v>
      </c>
      <c r="CH42">
        <f t="shared" si="6"/>
        <v>11.400000000000091</v>
      </c>
      <c r="CI42">
        <f t="shared" si="6"/>
        <v>11.199999999999818</v>
      </c>
      <c r="CJ42">
        <f t="shared" si="6"/>
        <v>1</v>
      </c>
      <c r="CK42">
        <f t="shared" si="6"/>
        <v>0.59999999999990905</v>
      </c>
      <c r="CL42">
        <f t="shared" si="6"/>
        <v>0.59999999999990905</v>
      </c>
      <c r="CM42">
        <f>ABS($CN$41-CM41)</f>
        <v>0</v>
      </c>
      <c r="CO42">
        <f>CN41-INDEX(CI41:CM41,1,MATCH(CO41,CI40:CM40,0))</f>
        <v>0</v>
      </c>
      <c r="CQ42">
        <f t="shared" ref="CQ42:CU42" si="7">ABS($CW$41-CQ41)</f>
        <v>1.8000000000001819</v>
      </c>
      <c r="CR42">
        <f t="shared" si="7"/>
        <v>1.8000000000001819</v>
      </c>
      <c r="CS42">
        <f t="shared" si="7"/>
        <v>1.1999999999998181</v>
      </c>
      <c r="CT42">
        <f t="shared" si="7"/>
        <v>1.1999999999998181</v>
      </c>
      <c r="CU42">
        <f t="shared" si="7"/>
        <v>0.40000000000009095</v>
      </c>
      <c r="CV42">
        <f>ABS($CW$41-CV41)</f>
        <v>3.4000000000000909</v>
      </c>
      <c r="CX42">
        <f>CW41-INDEX(CR41:CV41,1,MATCH(CX41,CR40:CV40,0))</f>
        <v>0.40000000000009095</v>
      </c>
      <c r="DA42">
        <f t="shared" ref="DA42:DE42" si="8">ABS($DG$41-DA41)</f>
        <v>1.1999999999998181</v>
      </c>
      <c r="DB42">
        <f t="shared" si="8"/>
        <v>1</v>
      </c>
      <c r="DC42">
        <f t="shared" si="8"/>
        <v>0.8000000000001819</v>
      </c>
      <c r="DD42">
        <f t="shared" si="8"/>
        <v>0.59999999999990905</v>
      </c>
      <c r="DE42">
        <f t="shared" si="8"/>
        <v>0.40000000000009095</v>
      </c>
      <c r="DF42">
        <f>ABS($DG$41-DF41)</f>
        <v>0.40000000000009095</v>
      </c>
      <c r="DH42">
        <f>DG41-INDEX(DB41:DF41,1,MATCH(DH41,DB40:DF40,0))</f>
        <v>0.40000000000009095</v>
      </c>
      <c r="DK42">
        <f t="shared" ref="DK42:DR42" si="9">ABS($DT$41-DK41)</f>
        <v>1.8000000000001819</v>
      </c>
      <c r="DL42">
        <f t="shared" si="9"/>
        <v>1.6000000000003638</v>
      </c>
      <c r="DM42">
        <f t="shared" si="9"/>
        <v>1.6000000000003638</v>
      </c>
      <c r="DN42">
        <f t="shared" si="9"/>
        <v>1.3999999999996362</v>
      </c>
      <c r="DO42">
        <f t="shared" si="9"/>
        <v>1</v>
      </c>
      <c r="DP42">
        <f t="shared" si="9"/>
        <v>0.8000000000001819</v>
      </c>
      <c r="DQ42">
        <f t="shared" si="9"/>
        <v>0.6000000000003638</v>
      </c>
      <c r="DR42">
        <f t="shared" si="9"/>
        <v>0.1999999999998181</v>
      </c>
      <c r="DS42">
        <f>ABS($DT$41-DS41)</f>
        <v>0.1999999999998181</v>
      </c>
      <c r="DU42">
        <f>DT41-INDEX(DO41:DS41,1,MATCH(DU41,DO40:DS40,0))</f>
        <v>0.1999999999998181</v>
      </c>
      <c r="FI42">
        <v>2993</v>
      </c>
      <c r="FJ42">
        <v>2984</v>
      </c>
      <c r="FK42" s="5">
        <f>INDEX(FI41,MATCH(MIN(FI43),FI43,0))</f>
        <v>1</v>
      </c>
    </row>
    <row r="43" spans="1:170" x14ac:dyDescent="0.3">
      <c r="A43" s="2" t="s">
        <v>37</v>
      </c>
      <c r="B43" s="2"/>
      <c r="C43">
        <f>AVERAGE(F21,M35,M14,T21,T35,AA14,AA28,AH35,AH14,AO14,AO35,AW28,AW14,BE14,BE28,BM35,BM14,BU14,BU28)</f>
        <v>-7.3684210526368449E-2</v>
      </c>
      <c r="D43" t="s">
        <v>35</v>
      </c>
      <c r="E43">
        <f>_xlfn.STDEV.P(F21,M35,M14,T21,T35,AA14,AA28,AH35,AH14,AO14,AO35,AW28,AW14,BE14,BE28,BM35,BM14,BU14,BU28)</f>
        <v>0.65921971839375626</v>
      </c>
      <c r="BW43">
        <f>CC41-INDEX(BW41:CB41,1,MATCH(4,BW40:CB40,0))</f>
        <v>1.1999999999998181</v>
      </c>
      <c r="BX43">
        <f>CC41-INDEX(BW41:CB41,1,MATCH(5,BW40:CB40,0))</f>
        <v>0.59999999999990905</v>
      </c>
      <c r="CG43">
        <f>CN41-INDEX(CG41:CM41,1,MATCH(4,CG40:CM40,0))</f>
        <v>11.199999999999818</v>
      </c>
      <c r="CH43">
        <f>CM41-INDEX(CG41:CL41,1,MATCH(5,CG40:CL40,0))</f>
        <v>1</v>
      </c>
      <c r="CQ43">
        <f>CW41-INDEX(CQ41:CV41,1,MATCH(4,CQ40:CV40,0))</f>
        <v>1.1999999999998181</v>
      </c>
      <c r="CR43">
        <f>CW41-INDEX(CQ41:CV41,1,MATCH(5,CQ40:CV40,0))</f>
        <v>1.1999999999998181</v>
      </c>
      <c r="DA43">
        <f>DG41-INDEX(DA41:DF41,1,MATCH(4,DA40:DF40,0))</f>
        <v>0.8000000000001819</v>
      </c>
      <c r="DB43">
        <f>DG41-INDEX(DA41:DF41,1,MATCH(5,DA40:DF40,0))</f>
        <v>0.59999999999990905</v>
      </c>
      <c r="DK43">
        <f>DT41-INDEX(DK41:DS41,1,MATCH(4,DK40:DS40,0))</f>
        <v>1.6000000000003638</v>
      </c>
      <c r="DL43">
        <f>DP41-INDEX(DK41:DO41,1,MATCH(5,DK40:DO40,0))</f>
        <v>0.5999999999994543</v>
      </c>
      <c r="FI43">
        <f>ABS($FJ$42-FI42)</f>
        <v>9</v>
      </c>
      <c r="FK43">
        <f>FJ42-INDEX(FI42,1,MATCH(FK42,FI41,0))</f>
        <v>-9</v>
      </c>
    </row>
    <row r="44" spans="1:170" x14ac:dyDescent="0.3">
      <c r="FI44" t="e">
        <f>FJ42-INDEX(FI42,1,MATCH(4,FH41,0))</f>
        <v>#N/A</v>
      </c>
      <c r="FJ44" t="e">
        <f>FJ42-INDEX(FI42,1,MATCH(5,FH41,0))</f>
        <v>#N/A</v>
      </c>
    </row>
    <row r="45" spans="1:170" x14ac:dyDescent="0.3">
      <c r="A45" t="s">
        <v>39</v>
      </c>
      <c r="B45">
        <v>4</v>
      </c>
      <c r="C45" t="s">
        <v>38</v>
      </c>
      <c r="D45">
        <v>2</v>
      </c>
      <c r="BW45" s="2" t="s">
        <v>11</v>
      </c>
      <c r="BX45" s="2"/>
      <c r="BY45" s="2"/>
      <c r="BZ45" s="2"/>
      <c r="CA45" s="2"/>
      <c r="CB45" s="2"/>
      <c r="CG45" s="2" t="s">
        <v>11</v>
      </c>
      <c r="CH45" s="2"/>
      <c r="CI45" s="2"/>
      <c r="CJ45" s="2"/>
      <c r="CK45" s="2"/>
      <c r="CL45" s="2"/>
      <c r="CQ45" s="2" t="s">
        <v>11</v>
      </c>
      <c r="CR45" s="2"/>
      <c r="CS45" s="2"/>
      <c r="CT45" s="2"/>
      <c r="CU45" s="2"/>
      <c r="CV45" s="2"/>
      <c r="DA45" s="2" t="s">
        <v>8</v>
      </c>
      <c r="DB45" s="2"/>
      <c r="DC45" s="2"/>
      <c r="DD45" s="2"/>
      <c r="DE45" s="2"/>
      <c r="DF45" s="2"/>
      <c r="DK45" s="2" t="s">
        <v>8</v>
      </c>
      <c r="DL45" s="2"/>
      <c r="DM45" s="2"/>
      <c r="DN45" s="2"/>
      <c r="DO45" s="2"/>
      <c r="DP45" s="2"/>
    </row>
    <row r="46" spans="1:170" x14ac:dyDescent="0.3">
      <c r="A46" s="8" t="s">
        <v>36</v>
      </c>
      <c r="B46" s="8"/>
      <c r="C46">
        <f>AVERAGE(A8,A15,H8,H22,H29,O29,O15,O8,V8,V22,AC29,AC22,AC8,AJ29,AJ22,AJ8,AQ8,AQ22,AY22,AY8,BG29,BG22,BG8,BO8,BO22)</f>
        <v>0.86399999999998267</v>
      </c>
      <c r="D46" t="s">
        <v>35</v>
      </c>
      <c r="E46">
        <f>_xlfn.STDEV.P(A8,A15,H8,H22,H29,O29,O15,O8,V8,V22,AC29,AC22,AC8,AJ29,AJ22,AJ8,AQ8,AQ22,AY22,AY8,BG29,BG22,BG8,BO8,BO22)</f>
        <v>0.51137461806388662</v>
      </c>
      <c r="BW46" t="s">
        <v>2</v>
      </c>
      <c r="CB46" t="s">
        <v>3</v>
      </c>
      <c r="CG46" t="s">
        <v>2</v>
      </c>
      <c r="CK46" t="s">
        <v>3</v>
      </c>
      <c r="CQ46" t="s">
        <v>2</v>
      </c>
      <c r="CU46" t="s">
        <v>3</v>
      </c>
      <c r="DA46" t="s">
        <v>2</v>
      </c>
      <c r="DD46" t="s">
        <v>3</v>
      </c>
      <c r="DK46" t="s">
        <v>2</v>
      </c>
      <c r="DR46" t="s">
        <v>3</v>
      </c>
      <c r="FI46" s="2" t="s">
        <v>29</v>
      </c>
      <c r="FJ46" s="2"/>
      <c r="FK46" s="2"/>
      <c r="FL46" s="2"/>
    </row>
    <row r="47" spans="1:170" x14ac:dyDescent="0.3">
      <c r="A47" s="8" t="s">
        <v>37</v>
      </c>
      <c r="B47" s="8"/>
      <c r="C47">
        <f>AVERAGE(A22,H15,H36,O36,O22,V15,V29,AC15,AJ15,AJ36,AQ29,AQ15,AY29,AY15,BG15,BG36,BO29,BO15)</f>
        <v>-0.3000000000000303</v>
      </c>
      <c r="D47" t="s">
        <v>35</v>
      </c>
      <c r="E47">
        <f>_xlfn.STDEV.P(A22,H15,H36,O36,O22,V15,V29,AC15,AJ15,AJ36,AQ29,AQ15,AY29,AY15,BG15,BG36,BO29,BO15)</f>
        <v>0.69362173488951484</v>
      </c>
      <c r="BW47">
        <v>2</v>
      </c>
      <c r="BX47">
        <v>3</v>
      </c>
      <c r="BY47">
        <v>4</v>
      </c>
      <c r="BZ47">
        <v>5</v>
      </c>
      <c r="CA47">
        <v>6</v>
      </c>
      <c r="CB47" t="s">
        <v>4</v>
      </c>
      <c r="CG47">
        <v>2</v>
      </c>
      <c r="CH47">
        <v>3</v>
      </c>
      <c r="CI47">
        <v>4</v>
      </c>
      <c r="CJ47">
        <v>5</v>
      </c>
      <c r="CK47" t="s">
        <v>4</v>
      </c>
      <c r="CQ47">
        <v>2</v>
      </c>
      <c r="CR47">
        <v>3</v>
      </c>
      <c r="CS47">
        <v>4</v>
      </c>
      <c r="CT47">
        <v>5</v>
      </c>
      <c r="CU47" t="s">
        <v>4</v>
      </c>
      <c r="DA47">
        <v>2</v>
      </c>
      <c r="DB47">
        <v>3</v>
      </c>
      <c r="DC47">
        <v>4</v>
      </c>
      <c r="DD47" t="s">
        <v>4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 t="s">
        <v>4</v>
      </c>
      <c r="FI47" t="s">
        <v>2</v>
      </c>
      <c r="FK47" t="s">
        <v>3</v>
      </c>
    </row>
    <row r="48" spans="1:170" ht="15" x14ac:dyDescent="0.3">
      <c r="BW48">
        <v>3798</v>
      </c>
      <c r="BX48">
        <v>3797.6</v>
      </c>
      <c r="BY48">
        <v>3797.2</v>
      </c>
      <c r="BZ48">
        <v>3795</v>
      </c>
      <c r="CA48">
        <v>3790.4</v>
      </c>
      <c r="CB48">
        <v>3796</v>
      </c>
      <c r="CC48" s="5">
        <f>INDEX(BW47:CA47,MATCH(MIN(BW49:CA49),BW49:CA49,0))</f>
        <v>5</v>
      </c>
      <c r="CG48">
        <v>3026.6</v>
      </c>
      <c r="CH48">
        <v>3026.6</v>
      </c>
      <c r="CI48">
        <v>3025.4</v>
      </c>
      <c r="CJ48">
        <v>3025.2</v>
      </c>
      <c r="CK48">
        <v>3027</v>
      </c>
      <c r="CL48" s="5">
        <f>INDEX(CG47:CJ47,MATCH(MIN(CG49:CJ49),CG49:CJ49,0))</f>
        <v>2</v>
      </c>
      <c r="CQ48">
        <v>3481.8</v>
      </c>
      <c r="CR48">
        <v>3481.4</v>
      </c>
      <c r="CS48">
        <v>3479.2</v>
      </c>
      <c r="CT48">
        <v>3479</v>
      </c>
      <c r="CU48">
        <v>3481</v>
      </c>
      <c r="CV48" s="5">
        <f>INDEX(CQ47:CT47,MATCH(MIN(CQ49:CT49),CQ49:CT49,0))</f>
        <v>3</v>
      </c>
      <c r="DA48">
        <v>3541.8</v>
      </c>
      <c r="DB48">
        <v>3541.8</v>
      </c>
      <c r="DC48">
        <v>3539.2</v>
      </c>
      <c r="DD48">
        <v>3541</v>
      </c>
      <c r="DE48" s="5">
        <f>INDEX(DA47:DC47,MATCH(MIN(DA49:DC49),DA49:DC49,0))</f>
        <v>2</v>
      </c>
      <c r="DK48">
        <v>5169.8999999999996</v>
      </c>
      <c r="DL48">
        <v>5167.6000000000004</v>
      </c>
      <c r="DM48">
        <v>5167.6000000000004</v>
      </c>
      <c r="DN48">
        <v>5162.6000000000004</v>
      </c>
      <c r="DO48">
        <v>5162.6000000000004</v>
      </c>
      <c r="DP48">
        <v>5162.6000000000004</v>
      </c>
      <c r="DQ48">
        <v>5152.2</v>
      </c>
      <c r="DR48">
        <v>5161</v>
      </c>
      <c r="DS48" s="5">
        <f>INDEX(DK47:DQ47,MATCH(MIN(DK49:DQ49),DK49:DQ49,0))</f>
        <v>5</v>
      </c>
      <c r="FH48" t="s">
        <v>30</v>
      </c>
      <c r="FI48">
        <v>1</v>
      </c>
      <c r="FJ48">
        <v>2</v>
      </c>
      <c r="FK48" t="s">
        <v>25</v>
      </c>
    </row>
    <row r="49" spans="1:177" ht="15" x14ac:dyDescent="0.3">
      <c r="BW49">
        <f t="shared" ref="BW49:BZ49" si="10">ABS($CB$48-BW48)</f>
        <v>2</v>
      </c>
      <c r="BX49">
        <f t="shared" si="10"/>
        <v>1.5999999999999091</v>
      </c>
      <c r="BY49">
        <f t="shared" si="10"/>
        <v>1.1999999999998181</v>
      </c>
      <c r="BZ49">
        <f t="shared" si="10"/>
        <v>1</v>
      </c>
      <c r="CA49">
        <f>ABS($CB$48-CA48)</f>
        <v>5.5999999999999091</v>
      </c>
      <c r="CC49">
        <f>CB48-INDEX(BW48:CA48,1,MATCH(CC48,BW47:CA47,0))</f>
        <v>1</v>
      </c>
      <c r="CG49">
        <f t="shared" ref="CG49:CI49" si="11">ABS($CK$48-CG48)</f>
        <v>0.40000000000009095</v>
      </c>
      <c r="CH49">
        <f t="shared" si="11"/>
        <v>0.40000000000009095</v>
      </c>
      <c r="CI49">
        <f t="shared" si="11"/>
        <v>1.5999999999999091</v>
      </c>
      <c r="CJ49">
        <f>ABS($CK$48-CJ48)</f>
        <v>1.8000000000001819</v>
      </c>
      <c r="CL49">
        <f>CK48-INDEX(CF48:CJ48,1,MATCH(CL48,CF47:CJ47,0))</f>
        <v>0.40000000000009095</v>
      </c>
      <c r="CQ49">
        <f t="shared" ref="CQ49:CS49" si="12">ABS($CU$48-CQ48)</f>
        <v>0.8000000000001819</v>
      </c>
      <c r="CR49">
        <f t="shared" si="12"/>
        <v>0.40000000000009095</v>
      </c>
      <c r="CS49">
        <f t="shared" si="12"/>
        <v>1.8000000000001819</v>
      </c>
      <c r="CT49">
        <f>ABS($CU$48-CT48)</f>
        <v>2</v>
      </c>
      <c r="CV49">
        <f>CU48-INDEX(CP48:CT48,1,MATCH(CV48,CP47:CT47,0))</f>
        <v>-0.40000000000009095</v>
      </c>
      <c r="DA49">
        <f t="shared" ref="DA49:DB49" si="13">ABS($DD$48-DA48)</f>
        <v>0.8000000000001819</v>
      </c>
      <c r="DB49">
        <f t="shared" si="13"/>
        <v>0.8000000000001819</v>
      </c>
      <c r="DC49">
        <f>ABS($DD$48-DC48)</f>
        <v>1.8000000000001819</v>
      </c>
      <c r="DE49">
        <f>DD48-INDEX(CY48:DC48,1,MATCH(DE48,CY47:DC47,0))</f>
        <v>-0.8000000000001819</v>
      </c>
      <c r="DK49">
        <f t="shared" ref="DK49:DP49" si="14">ABS($DR$48-DK48)</f>
        <v>8.8999999999996362</v>
      </c>
      <c r="DL49">
        <f t="shared" si="14"/>
        <v>6.6000000000003638</v>
      </c>
      <c r="DM49">
        <f t="shared" si="14"/>
        <v>6.6000000000003638</v>
      </c>
      <c r="DN49">
        <f t="shared" si="14"/>
        <v>1.6000000000003638</v>
      </c>
      <c r="DO49">
        <f t="shared" si="14"/>
        <v>1.6000000000003638</v>
      </c>
      <c r="DP49">
        <f t="shared" si="14"/>
        <v>1.6000000000003638</v>
      </c>
      <c r="DQ49">
        <f>ABS($DR$48-DQ48)</f>
        <v>8.8000000000001819</v>
      </c>
      <c r="DS49">
        <f>DR48-INDEX(DM48:DQ48,1,MATCH(DS48,DM47:DQ47,0))</f>
        <v>-1.6000000000003638</v>
      </c>
      <c r="FI49">
        <v>2980.2</v>
      </c>
      <c r="FJ49">
        <v>2993</v>
      </c>
      <c r="FK49">
        <v>2984</v>
      </c>
      <c r="FL49" s="5">
        <f>INDEX(FI48:FJ48,MATCH(MIN(FI50:FJ50),FI50:FJ50,0))</f>
        <v>1</v>
      </c>
    </row>
    <row r="50" spans="1:177" x14ac:dyDescent="0.3">
      <c r="A50" t="s">
        <v>39</v>
      </c>
      <c r="B50">
        <v>5</v>
      </c>
      <c r="C50" t="s">
        <v>38</v>
      </c>
      <c r="D50">
        <v>3</v>
      </c>
      <c r="BW50">
        <f>CB48-INDEX(BW48:CA48,1,MATCH(6,BW47:CA47,0))</f>
        <v>5.5999999999999091</v>
      </c>
      <c r="BX50">
        <f>CB48-INDEX(BW48:CA48,1,MATCH(5,BW47:CA47,0))</f>
        <v>1</v>
      </c>
      <c r="CG50">
        <f>CK48-INDEX(CG48:CJ48,1,MATCH(4,CG47:CJ47,0))</f>
        <v>1.5999999999999091</v>
      </c>
      <c r="CH50">
        <f>CK48-INDEX(CG48:CJ48,1,MATCH(5,CG47:CJ47,0))</f>
        <v>1.8000000000001819</v>
      </c>
      <c r="CQ50">
        <f>CU48-INDEX(CQ48:CT48,1,MATCH(4,CQ47:CT47,0))</f>
        <v>1.8000000000001819</v>
      </c>
      <c r="CR50">
        <f>CU48-INDEX(CQ48:CT48,1,MATCH(4,CQ47:CT47,0))</f>
        <v>1.8000000000001819</v>
      </c>
      <c r="DA50">
        <f>DD48-INDEX(DA48:DC48,1,MATCH(4,DA47:DC47,0))</f>
        <v>1.8000000000001819</v>
      </c>
      <c r="DB50">
        <f>DD48-INDEX(DA48:DC48,1,MATCH(4,DA47:DC47,0))</f>
        <v>1.8000000000001819</v>
      </c>
      <c r="FI50">
        <f>ABS($FK$49-FI49)</f>
        <v>3.8000000000001819</v>
      </c>
      <c r="FJ50">
        <f>ABS($FK$49-FJ49)</f>
        <v>9</v>
      </c>
      <c r="FL50">
        <f>FK49-INDEX(FI49:FJ49,1,MATCH(FL49,FI48:FJ48,0))</f>
        <v>3.8000000000001819</v>
      </c>
    </row>
    <row r="51" spans="1:177" x14ac:dyDescent="0.3">
      <c r="A51" s="8" t="s">
        <v>36</v>
      </c>
      <c r="B51" s="8"/>
      <c r="C51">
        <f>AVERAGE(B8,B15,I8,I22,I29,P29,P15,P8,W8,W22,AD29,AD22,AD8,AK29,AK22,AK8,AR8,AR22,AZ22,AZ8,BH29,BH22,BH8,BP8,BP22)</f>
        <v>-0.18400000000001454</v>
      </c>
      <c r="D51" t="s">
        <v>35</v>
      </c>
      <c r="E51">
        <f>_xlfn.STDEV.P(B8,B15,I8,I22,I29,P29,P15,P8,W8,W22,AD29,AD22,AD8,AK29,AK22,AK8,AR8,AR22,AZ22,AZ8,BH29,BH22,BH8,BP8,BP22)</f>
        <v>0.69953127163837736</v>
      </c>
      <c r="FI51" t="e">
        <f>FK49-INDEX(FI49:FJ49,1,MATCH(4,FH48:FJ48,0))</f>
        <v>#N/A</v>
      </c>
      <c r="FJ51" t="e">
        <f>FK49-INDEX(FI49:FJ49,1,MATCH(5,FH48:FJ48,0))</f>
        <v>#N/A</v>
      </c>
    </row>
    <row r="52" spans="1:177" x14ac:dyDescent="0.3">
      <c r="A52" s="8" t="s">
        <v>37</v>
      </c>
      <c r="B52" s="8"/>
      <c r="C52">
        <f>AVERAGE(B22,I15,I36,P36,P22,W15,W29,AD15,AK15,AK36,AR29,AR15,AZ29,AZ15,BH15,BH36,BP29,BP15)</f>
        <v>0.21111111111105807</v>
      </c>
      <c r="D52" t="s">
        <v>35</v>
      </c>
      <c r="E52">
        <f>_xlfn.STDEV.P(B22,I15,I36,P36,P22,W15,W29,AD15,AK15,AK36,AR29,AR15,AZ29,AZ15,BH15,BH36,BP29,BP15)</f>
        <v>0.93207587250115753</v>
      </c>
      <c r="BW52" s="2" t="s">
        <v>8</v>
      </c>
      <c r="BX52" s="2"/>
      <c r="BY52" s="2"/>
      <c r="BZ52" s="2"/>
      <c r="CA52" s="2"/>
      <c r="CB52" s="2"/>
      <c r="CG52" s="2" t="s">
        <v>8</v>
      </c>
      <c r="CH52" s="2"/>
      <c r="CI52" s="2"/>
      <c r="CJ52" s="2"/>
      <c r="CK52" s="2"/>
      <c r="CL52" s="2"/>
      <c r="CQ52" s="2" t="s">
        <v>8</v>
      </c>
      <c r="CR52" s="2"/>
      <c r="CS52" s="2"/>
      <c r="CT52" s="2"/>
      <c r="CU52" s="2"/>
      <c r="CV52" s="2"/>
      <c r="DA52" s="2" t="s">
        <v>11</v>
      </c>
      <c r="DB52" s="2"/>
      <c r="DC52" s="2"/>
      <c r="DD52" s="2"/>
      <c r="DE52" s="2"/>
      <c r="DF52" s="2"/>
      <c r="DK52" s="2" t="s">
        <v>11</v>
      </c>
      <c r="DL52" s="2"/>
      <c r="DM52" s="2"/>
      <c r="DN52" s="2"/>
      <c r="DO52" s="2"/>
      <c r="DP52" s="2"/>
    </row>
    <row r="53" spans="1:177" x14ac:dyDescent="0.3">
      <c r="BW53" t="s">
        <v>2</v>
      </c>
      <c r="CA53" t="s">
        <v>3</v>
      </c>
      <c r="CG53" t="s">
        <v>2</v>
      </c>
      <c r="CK53" t="s">
        <v>3</v>
      </c>
      <c r="CQ53" t="s">
        <v>2</v>
      </c>
      <c r="CT53" t="s">
        <v>3</v>
      </c>
      <c r="DA53" t="s">
        <v>2</v>
      </c>
      <c r="DD53" t="s">
        <v>3</v>
      </c>
      <c r="DK53" t="s">
        <v>2</v>
      </c>
      <c r="DO53" t="s">
        <v>3</v>
      </c>
      <c r="FI53" s="1" t="s">
        <v>8</v>
      </c>
      <c r="FJ53" s="1"/>
      <c r="FK53" s="1"/>
      <c r="FL53" s="1"/>
    </row>
    <row r="54" spans="1:177" x14ac:dyDescent="0.3">
      <c r="A54" s="1" t="s">
        <v>40</v>
      </c>
      <c r="B54" s="1"/>
      <c r="C54" t="s">
        <v>39</v>
      </c>
      <c r="D54">
        <v>5</v>
      </c>
      <c r="E54" t="s">
        <v>38</v>
      </c>
      <c r="F54" s="9">
        <v>3</v>
      </c>
      <c r="BW54">
        <v>2</v>
      </c>
      <c r="BX54">
        <v>3</v>
      </c>
      <c r="BY54">
        <v>4</v>
      </c>
      <c r="BZ54">
        <v>5</v>
      </c>
      <c r="CA54" t="s">
        <v>4</v>
      </c>
      <c r="CG54">
        <v>2</v>
      </c>
      <c r="CH54">
        <v>3</v>
      </c>
      <c r="CI54">
        <v>4</v>
      </c>
      <c r="CJ54">
        <v>5</v>
      </c>
      <c r="CK54" t="s">
        <v>4</v>
      </c>
      <c r="CQ54">
        <v>2</v>
      </c>
      <c r="CR54">
        <v>3</v>
      </c>
      <c r="CS54">
        <v>4</v>
      </c>
      <c r="CT54" t="s">
        <v>4</v>
      </c>
      <c r="DA54">
        <v>2</v>
      </c>
      <c r="DB54">
        <v>3</v>
      </c>
      <c r="DC54">
        <v>4</v>
      </c>
      <c r="DD54" t="s">
        <v>4</v>
      </c>
      <c r="DK54">
        <v>2</v>
      </c>
      <c r="DL54">
        <v>3</v>
      </c>
      <c r="DM54">
        <v>4</v>
      </c>
      <c r="DN54">
        <v>5</v>
      </c>
      <c r="DO54" t="s">
        <v>4</v>
      </c>
      <c r="FI54" t="s">
        <v>2</v>
      </c>
      <c r="FT54" t="s">
        <v>3</v>
      </c>
    </row>
    <row r="55" spans="1:177" ht="15" x14ac:dyDescent="0.3">
      <c r="BW55">
        <v>3907</v>
      </c>
      <c r="BX55">
        <v>3904.4</v>
      </c>
      <c r="BY55">
        <v>3903.4</v>
      </c>
      <c r="BZ55">
        <v>3895.8</v>
      </c>
      <c r="CA55">
        <v>3907</v>
      </c>
      <c r="CB55" s="5">
        <f>INDEX(BW54:BZ54,MATCH(MIN(BW56:BZ56),BW56:BZ56,0))</f>
        <v>2</v>
      </c>
      <c r="CG55">
        <v>3139</v>
      </c>
      <c r="CH55">
        <v>3139</v>
      </c>
      <c r="CI55">
        <v>3139</v>
      </c>
      <c r="CJ55">
        <v>3133.6</v>
      </c>
      <c r="CK55">
        <v>3142</v>
      </c>
      <c r="CL55" s="5">
        <f>INDEX(CG54:CJ54,MATCH(MIN(CG56:CJ56),CG56:CJ56,0))</f>
        <v>2</v>
      </c>
      <c r="CQ55">
        <v>3601.8</v>
      </c>
      <c r="CR55">
        <v>3600.2</v>
      </c>
      <c r="CS55">
        <v>3596.6</v>
      </c>
      <c r="CT55">
        <v>3602</v>
      </c>
      <c r="CU55" s="5">
        <f>INDEX(CQ54:CS54,MATCH(MIN(CQ56:CS56),CQ56:CS56,0))</f>
        <v>2</v>
      </c>
      <c r="DA55">
        <v>3649.8</v>
      </c>
      <c r="DB55">
        <v>3649.4</v>
      </c>
      <c r="DC55">
        <v>3647.4</v>
      </c>
      <c r="DD55">
        <v>3648</v>
      </c>
      <c r="DE55" s="5">
        <f>INDEX(DA54:DC54,MATCH(MIN(DA56:DC56),DA56:DC56,0))</f>
        <v>4</v>
      </c>
      <c r="DK55">
        <v>5348.3</v>
      </c>
      <c r="DL55">
        <v>5347.2</v>
      </c>
      <c r="DM55">
        <v>5347.2</v>
      </c>
      <c r="DN55">
        <v>5347.2</v>
      </c>
      <c r="DO55">
        <v>5349</v>
      </c>
      <c r="DP55" s="5">
        <f>INDEX(DK54:DN54,MATCH(MIN(DK56:DN56),DK56:DN56,0))</f>
        <v>2</v>
      </c>
      <c r="FH55" t="s">
        <v>31</v>
      </c>
      <c r="FI55">
        <v>1</v>
      </c>
      <c r="FJ55">
        <v>2</v>
      </c>
      <c r="FK55">
        <v>3</v>
      </c>
      <c r="FL55">
        <v>4</v>
      </c>
      <c r="FM55">
        <v>5</v>
      </c>
      <c r="FN55">
        <v>6</v>
      </c>
      <c r="FO55">
        <v>7</v>
      </c>
      <c r="FP55">
        <v>8</v>
      </c>
      <c r="FQ55">
        <v>9</v>
      </c>
      <c r="FR55">
        <v>10</v>
      </c>
      <c r="FS55">
        <v>11</v>
      </c>
      <c r="FT55" t="s">
        <v>25</v>
      </c>
    </row>
    <row r="56" spans="1:177" ht="15" x14ac:dyDescent="0.3">
      <c r="BW56">
        <f t="shared" ref="BW56:BY56" si="15">ABS($CA$55-BW55)</f>
        <v>0</v>
      </c>
      <c r="BX56">
        <f t="shared" si="15"/>
        <v>2.5999999999999091</v>
      </c>
      <c r="BY56">
        <f t="shared" si="15"/>
        <v>3.5999999999999091</v>
      </c>
      <c r="BZ56">
        <f>ABS($CA$55-BZ55)</f>
        <v>11.199999999999818</v>
      </c>
      <c r="CB56">
        <f>CA55-INDEX(BV55:BZ55,1,MATCH(CB55,BV54:BZ54,0))</f>
        <v>0</v>
      </c>
      <c r="CG56">
        <f t="shared" ref="CG56:CI56" si="16">ABS($CK$55-CG55)</f>
        <v>3</v>
      </c>
      <c r="CH56">
        <f t="shared" si="16"/>
        <v>3</v>
      </c>
      <c r="CI56">
        <f t="shared" si="16"/>
        <v>3</v>
      </c>
      <c r="CJ56">
        <f>ABS($CK$55-CJ55)</f>
        <v>8.4000000000000909</v>
      </c>
      <c r="CL56">
        <f>CK55-INDEX(CF55:CJ55,1,MATCH(CL55,CF54:CJ54,0))</f>
        <v>3</v>
      </c>
      <c r="CQ56">
        <f t="shared" ref="CQ56:CR56" si="17">ABS($CT$55-CQ55)</f>
        <v>0.1999999999998181</v>
      </c>
      <c r="CR56">
        <f t="shared" si="17"/>
        <v>1.8000000000001819</v>
      </c>
      <c r="CS56">
        <f>ABS($CT$55-CS55)</f>
        <v>5.4000000000000909</v>
      </c>
      <c r="CU56">
        <f>CT55-INDEX(CO55:CS55,1,MATCH(CU55,CO54:CS54,0))</f>
        <v>0.1999999999998181</v>
      </c>
      <c r="DA56">
        <f t="shared" ref="DA56:DB56" si="18">ABS($DD$55-DA55)</f>
        <v>1.8000000000001819</v>
      </c>
      <c r="DB56">
        <f t="shared" si="18"/>
        <v>1.4000000000000909</v>
      </c>
      <c r="DC56">
        <f>ABS($DD$55-DC55)</f>
        <v>0.59999999999990905</v>
      </c>
      <c r="DE56">
        <f>DD55-INDEX(CY55:DC55,1,MATCH(DE55,CY54:DC54,0))</f>
        <v>0.59999999999990905</v>
      </c>
      <c r="DK56">
        <f t="shared" ref="DK56:DM56" si="19">ABS($DO$55-DK55)</f>
        <v>0.6999999999998181</v>
      </c>
      <c r="DL56">
        <f t="shared" si="19"/>
        <v>1.8000000000001819</v>
      </c>
      <c r="DM56">
        <f t="shared" si="19"/>
        <v>1.8000000000001819</v>
      </c>
      <c r="DN56">
        <f>ABS($DO$55-DN55)</f>
        <v>1.8000000000001819</v>
      </c>
      <c r="DP56">
        <f>DO55-INDEX(DJ55:DN55,1,MATCH(DP55,DJ54:DN54,0))</f>
        <v>0.6999999999998181</v>
      </c>
      <c r="FI56">
        <v>2994.4</v>
      </c>
      <c r="FJ56">
        <v>3006</v>
      </c>
      <c r="FK56">
        <v>3008</v>
      </c>
      <c r="FL56">
        <v>3009.4</v>
      </c>
      <c r="FM56">
        <v>3010.2</v>
      </c>
      <c r="FN56">
        <v>3012.6</v>
      </c>
      <c r="FO56">
        <v>3014</v>
      </c>
      <c r="FP56">
        <v>3015.6</v>
      </c>
      <c r="FQ56">
        <v>3018.6</v>
      </c>
      <c r="FR56">
        <v>3021</v>
      </c>
      <c r="FS56">
        <v>3026.6</v>
      </c>
      <c r="FT56">
        <v>3024</v>
      </c>
      <c r="FU56" s="5">
        <f>INDEX(FI55:FS55,MATCH(MIN(FI57:FS57),FI57:FS57,0))</f>
        <v>11</v>
      </c>
    </row>
    <row r="57" spans="1:177" x14ac:dyDescent="0.3">
      <c r="BW57" t="e">
        <f>CA55-INDEX(BW55:BZ55,1,MATCH(6,BW54:BZ54,0))</f>
        <v>#N/A</v>
      </c>
      <c r="BX57">
        <f>CA55-INDEX(BW55:BZ55,1,MATCH(5,BW54:BZ54,0))</f>
        <v>11.199999999999818</v>
      </c>
      <c r="CG57">
        <f>CK55-INDEX(CG55:CJ55,1,MATCH(4,CG54:CJ54,0))</f>
        <v>3</v>
      </c>
      <c r="CH57">
        <f>CK55-INDEX(CG55:CJ55,1,MATCH(5,CG54:CJ54,0))</f>
        <v>8.4000000000000909</v>
      </c>
      <c r="CQ57">
        <f>CT55-INDEX(CQ55:CS55,1,MATCH(4,CQ54:CS54,0))</f>
        <v>5.4000000000000909</v>
      </c>
      <c r="CR57">
        <f>CT55-INDEX(CQ55:CS55,1,MATCH(4,CQ54:CS54,0))</f>
        <v>5.4000000000000909</v>
      </c>
      <c r="DA57">
        <f>DD55-INDEX(DA55:DC55,1,MATCH(4,DA54:DC54,0))</f>
        <v>0.59999999999990905</v>
      </c>
      <c r="DB57">
        <f>DD55-INDEX(DA55:DC55,1,MATCH(4,DA54:DC54,0))</f>
        <v>0.59999999999990905</v>
      </c>
      <c r="FI57">
        <f t="shared" ref="FI57:FR57" si="20">ABS($FT$56-FI56)</f>
        <v>29.599999999999909</v>
      </c>
      <c r="FJ57">
        <f t="shared" si="20"/>
        <v>18</v>
      </c>
      <c r="FK57">
        <f t="shared" si="20"/>
        <v>16</v>
      </c>
      <c r="FL57">
        <f t="shared" si="20"/>
        <v>14.599999999999909</v>
      </c>
      <c r="FM57">
        <f t="shared" si="20"/>
        <v>13.800000000000182</v>
      </c>
      <c r="FN57">
        <f t="shared" si="20"/>
        <v>11.400000000000091</v>
      </c>
      <c r="FO57">
        <f t="shared" si="20"/>
        <v>10</v>
      </c>
      <c r="FP57">
        <f t="shared" si="20"/>
        <v>8.4000000000000909</v>
      </c>
      <c r="FQ57">
        <f t="shared" si="20"/>
        <v>5.4000000000000909</v>
      </c>
      <c r="FR57">
        <f t="shared" si="20"/>
        <v>3</v>
      </c>
      <c r="FS57">
        <f>ABS($FT$56-FS56)</f>
        <v>2.5999999999999091</v>
      </c>
      <c r="FU57">
        <f>FT56-INDEX(FI56:FS56,1,MATCH(FU56,FI55:FS55,0))</f>
        <v>-2.5999999999999091</v>
      </c>
    </row>
    <row r="59" spans="1:177" x14ac:dyDescent="0.3">
      <c r="DK59" s="2" t="s">
        <v>43</v>
      </c>
      <c r="DL59" s="2"/>
      <c r="DM59">
        <f>AVERAGE(DU41,DR34,DR13,DR6)</f>
        <v>7.25</v>
      </c>
      <c r="DN59" t="s">
        <v>35</v>
      </c>
      <c r="DO59">
        <f>_xlfn.STDEV.P(DU41,DR34,DR13,DR6)</f>
        <v>1.0897247358851685</v>
      </c>
    </row>
    <row r="60" spans="1:177" x14ac:dyDescent="0.3">
      <c r="DK60" s="2" t="s">
        <v>44</v>
      </c>
      <c r="DL60" s="2"/>
      <c r="DM60">
        <f>AVERAGE(DP55,DS48,DP27,DO20)</f>
        <v>2.75</v>
      </c>
      <c r="DN60" t="s">
        <v>35</v>
      </c>
      <c r="DO60">
        <f>_xlfn.STDEV.P(DP55,DS48,DP27,DO20)</f>
        <v>1.299038105676658</v>
      </c>
      <c r="FI60" s="2" t="s">
        <v>6</v>
      </c>
      <c r="FJ60" s="2"/>
      <c r="FK60" s="2"/>
      <c r="FL60" s="2"/>
    </row>
    <row r="61" spans="1:177" x14ac:dyDescent="0.3">
      <c r="BW61" s="2" t="s">
        <v>41</v>
      </c>
      <c r="BX61" s="2"/>
      <c r="BY61">
        <f>AVERAGE(CD41,CD34,CE13,CC6,CO6,CO13,CO34,CO41,CW6,CY13,CX34,DI6,DH13,DH34,DH41)</f>
        <v>6.8</v>
      </c>
      <c r="BZ61" t="s">
        <v>35</v>
      </c>
      <c r="CA61">
        <f>_xlfn.STDEV.P(CD41,CD34,CE13,CC6,CO6,CO13,CO34,CO41,CW6,CY13,CX34,DI6,DH13,DH34,DH41)</f>
        <v>0.90921211313239036</v>
      </c>
      <c r="FI61" t="s">
        <v>2</v>
      </c>
      <c r="FL61" t="s">
        <v>3</v>
      </c>
    </row>
    <row r="62" spans="1:177" x14ac:dyDescent="0.3">
      <c r="BW62" s="2" t="s">
        <v>42</v>
      </c>
      <c r="BX62" s="2"/>
      <c r="BY62">
        <f>AVERAGE(CB55,CC48,CC27,CC20,CL20,CM27,CL48,CL55,CU55,CV48,CU27,CU20,DF20,DF27,DE48,DE55)</f>
        <v>2.625</v>
      </c>
      <c r="BZ62" t="s">
        <v>35</v>
      </c>
      <c r="CA62">
        <f>_xlfn.STDEV.P(CB55,CC48,CC27,CC20,CL20,CM27,CL48,CL55,CU55,CV48,CU27,CU20,DF20,DF27,DE48,DE55)</f>
        <v>0.85695682505013049</v>
      </c>
      <c r="DK62" t="s">
        <v>32</v>
      </c>
      <c r="FH62" t="s">
        <v>30</v>
      </c>
      <c r="FI62">
        <v>1</v>
      </c>
      <c r="FJ62">
        <v>2</v>
      </c>
      <c r="FK62">
        <v>3</v>
      </c>
      <c r="FL62" t="s">
        <v>25</v>
      </c>
    </row>
    <row r="63" spans="1:177" ht="15" x14ac:dyDescent="0.3">
      <c r="DK63" s="2" t="s">
        <v>45</v>
      </c>
      <c r="DL63" s="2"/>
      <c r="DM63">
        <f>AVERAGE(DU42,DR35,DR14,DR7)</f>
        <v>0.54999999999995453</v>
      </c>
      <c r="DN63" t="s">
        <v>35</v>
      </c>
      <c r="DO63">
        <f>_xlfn.STDEV.P(DU42,DR35,DR14,DR7)</f>
        <v>0.35707142142726345</v>
      </c>
      <c r="FI63">
        <v>3123.4</v>
      </c>
      <c r="FJ63">
        <v>3118.6</v>
      </c>
      <c r="FK63">
        <v>3112.2</v>
      </c>
      <c r="FL63">
        <v>3118</v>
      </c>
      <c r="FM63" s="5">
        <f>INDEX(FH62:FK62,MATCH(MIN(FH64:FK64),FH64:FK64,0))</f>
        <v>2</v>
      </c>
    </row>
    <row r="64" spans="1:177" x14ac:dyDescent="0.3">
      <c r="BW64" t="s">
        <v>32</v>
      </c>
      <c r="DK64" s="2" t="s">
        <v>46</v>
      </c>
      <c r="DL64" s="2"/>
      <c r="DM64">
        <f>AVERAGE(DP56,DS49,DP28,DO21)</f>
        <v>-1.0250000000002046</v>
      </c>
      <c r="DN64" t="s">
        <v>35</v>
      </c>
      <c r="DO64">
        <f>_xlfn.STDEV.P(DP56,DS49,DP28,DO21)</f>
        <v>1.3083864108129832</v>
      </c>
      <c r="FI64">
        <f t="shared" ref="FI64:FJ64" si="21">ABS($FL$63-FI63)</f>
        <v>5.4000000000000909</v>
      </c>
      <c r="FJ64">
        <f t="shared" si="21"/>
        <v>0.59999999999990905</v>
      </c>
      <c r="FK64">
        <f>ABS($FL$63-FK63)</f>
        <v>5.8000000000001819</v>
      </c>
      <c r="FM64">
        <f>FL63-INDEX(FI63:FK63,1,MATCH(FM63,FI62:FK62,0))</f>
        <v>-0.59999999999990905</v>
      </c>
    </row>
    <row r="65" spans="75:176" x14ac:dyDescent="0.3">
      <c r="BW65" s="2" t="s">
        <v>36</v>
      </c>
      <c r="BX65" s="2"/>
      <c r="BY65">
        <f>AVERAGE(CD42,CD35,CE14,CC7,CO7,CO14,CO35,CO42,CX42,CX35,CY14,CW7,DI7,DH14,DH35,DH42)</f>
        <v>0.35625000000001705</v>
      </c>
      <c r="BZ65" t="s">
        <v>35</v>
      </c>
      <c r="CA65">
        <f>_xlfn.STDEV.P(CD42,CD35,CE14,CC7,CO7,CO14,CO35,CO42,CX42,CX35,CY14,CW7,DI7,DH14,DH35,DH42)</f>
        <v>0.41678644111820751</v>
      </c>
      <c r="FI65" t="e">
        <f>FL63-INDEX(FI63:FK63,1,MATCH(4,FI62:FK62,0))</f>
        <v>#N/A</v>
      </c>
      <c r="FJ65" t="e">
        <f>FL63-INDEX(FI63:FK63,1,MATCH(5,FI62:FK62,0))</f>
        <v>#N/A</v>
      </c>
    </row>
    <row r="66" spans="75:176" x14ac:dyDescent="0.3">
      <c r="BW66" s="2" t="s">
        <v>37</v>
      </c>
      <c r="BX66" s="2"/>
      <c r="BY66">
        <f>AVERAGE(CB56,CC49,CC28,CC21,CL21,CM28,CL49,CL56,CU56,CV49,CU28,CU21,DF21,DF28,DE49,DE56)</f>
        <v>0.21249999999997726</v>
      </c>
      <c r="BZ66" t="s">
        <v>35</v>
      </c>
      <c r="CA66">
        <f>_xlfn.STDEV.P(CB56,CC49,CC28,CC21,CL21,CM28,CL49,CL56,CU56,CV49,CU28,CU21,DF21,DF28,DE49,DE56)</f>
        <v>0.8873239261960757</v>
      </c>
    </row>
    <row r="67" spans="75:176" x14ac:dyDescent="0.3">
      <c r="FI67" s="1" t="s">
        <v>11</v>
      </c>
      <c r="FJ67" s="1"/>
      <c r="FK67" s="1"/>
      <c r="FL67" s="1"/>
    </row>
    <row r="68" spans="75:176" x14ac:dyDescent="0.3">
      <c r="BW68" t="s">
        <v>39</v>
      </c>
      <c r="BX68">
        <v>6</v>
      </c>
      <c r="BY68" t="s">
        <v>38</v>
      </c>
      <c r="BZ68">
        <v>2</v>
      </c>
      <c r="FI68" t="s">
        <v>2</v>
      </c>
      <c r="FS68" t="s">
        <v>3</v>
      </c>
    </row>
    <row r="69" spans="75:176" x14ac:dyDescent="0.3">
      <c r="BW69" s="8" t="s">
        <v>36</v>
      </c>
      <c r="BX69" s="8"/>
      <c r="BY69" t="e">
        <f>AVERAGE(BW31,BW38,CD31,CD45,CD52,CK52,CK38,CK31,CR31,CR45,CY52,CY45,CY31,DF52,DF45,DF31,DM31,DM45,DU45,DU31,EC52,EC45,EC31,EK31,EK45)</f>
        <v>#DIV/0!</v>
      </c>
      <c r="BZ69" t="s">
        <v>35</v>
      </c>
      <c r="CA69" t="e">
        <f>_xlfn.STDEV.P(BW31,BW38,CD31,CD45,CD52,CK52,CK38,CK31,CR31,CR45,CY52,CY45,CY31,DF52,DF45,DF31,DM31,DM45,DU45,DU31,EC52,EC45,EC31,EK31,EK45)</f>
        <v>#DIV/0!</v>
      </c>
      <c r="FH69" t="s">
        <v>31</v>
      </c>
      <c r="FI69">
        <v>1</v>
      </c>
      <c r="FJ69">
        <v>2</v>
      </c>
      <c r="FK69">
        <v>3</v>
      </c>
      <c r="FL69">
        <v>4</v>
      </c>
      <c r="FM69">
        <v>5</v>
      </c>
      <c r="FN69">
        <v>6</v>
      </c>
      <c r="FO69">
        <v>7</v>
      </c>
      <c r="FP69">
        <v>8</v>
      </c>
      <c r="FQ69">
        <v>9</v>
      </c>
      <c r="FR69">
        <v>10</v>
      </c>
      <c r="FS69" t="s">
        <v>25</v>
      </c>
    </row>
    <row r="70" spans="75:176" ht="15" x14ac:dyDescent="0.3">
      <c r="BW70" s="8" t="s">
        <v>37</v>
      </c>
      <c r="BX70" s="8"/>
      <c r="BY70" t="e">
        <f>AVERAGE(BW45,CD38,CD59,CK59,CK45,CR38,CR52,CY38,DF38,DF59,DM52,DM38,DU52,DU38,EC38,EC59,EK52,EK38)</f>
        <v>#DIV/0!</v>
      </c>
      <c r="BZ70" t="s">
        <v>35</v>
      </c>
      <c r="CA70" t="e">
        <f>_xlfn.STDEV.P(BW45,CD38,CD59,CK59,CK45,CR38,CR52,CY38,DF38,DF59,DM52,DM38,DU52,DU38,EC38,EC59,EK52,EK38)</f>
        <v>#DIV/0!</v>
      </c>
      <c r="FI70">
        <v>3128.2</v>
      </c>
      <c r="FJ70">
        <v>3136.2</v>
      </c>
      <c r="FK70">
        <v>3138</v>
      </c>
      <c r="FL70">
        <v>3139</v>
      </c>
      <c r="FM70">
        <v>3141</v>
      </c>
      <c r="FN70">
        <v>3143</v>
      </c>
      <c r="FO70">
        <v>3145.4</v>
      </c>
      <c r="FP70">
        <v>3148.2</v>
      </c>
      <c r="FQ70">
        <v>3154.2</v>
      </c>
      <c r="FR70">
        <v>3159.8</v>
      </c>
      <c r="FS70">
        <v>3157</v>
      </c>
      <c r="FT70" s="5">
        <f>INDEX(FI69:FR69,MATCH(MIN(FI71:FR71),FI71:FR71,0))</f>
        <v>9</v>
      </c>
    </row>
    <row r="71" spans="75:176" x14ac:dyDescent="0.3">
      <c r="FI71">
        <f t="shared" ref="FH71:FQ71" si="22">ABS($FS$70-FI70)</f>
        <v>28.800000000000182</v>
      </c>
      <c r="FJ71">
        <f t="shared" si="22"/>
        <v>20.800000000000182</v>
      </c>
      <c r="FK71">
        <f t="shared" si="22"/>
        <v>19</v>
      </c>
      <c r="FL71">
        <f t="shared" si="22"/>
        <v>18</v>
      </c>
      <c r="FM71">
        <f t="shared" si="22"/>
        <v>16</v>
      </c>
      <c r="FN71">
        <f t="shared" si="22"/>
        <v>14</v>
      </c>
      <c r="FO71">
        <f t="shared" si="22"/>
        <v>11.599999999999909</v>
      </c>
      <c r="FP71">
        <f t="shared" si="22"/>
        <v>8.8000000000001819</v>
      </c>
      <c r="FQ71">
        <f t="shared" si="22"/>
        <v>2.8000000000001819</v>
      </c>
      <c r="FR71">
        <f>ABS($FS$70-FR70)</f>
        <v>2.8000000000001819</v>
      </c>
      <c r="FT71">
        <f>FS70-INDEX(FI70:FR70,1,MATCH(FT70,FI69:FR69,0))</f>
        <v>2.8000000000001819</v>
      </c>
    </row>
    <row r="73" spans="75:176" x14ac:dyDescent="0.3">
      <c r="BW73" t="s">
        <v>39</v>
      </c>
      <c r="BX73">
        <v>7</v>
      </c>
      <c r="BY73" t="s">
        <v>38</v>
      </c>
      <c r="BZ73">
        <v>3</v>
      </c>
    </row>
    <row r="74" spans="75:176" x14ac:dyDescent="0.3">
      <c r="BW74" s="8" t="s">
        <v>36</v>
      </c>
      <c r="BX74" s="8"/>
      <c r="BY74" t="e">
        <f>AVERAGE(BX31,BX38,CE31,CE45,CE52,CL52,CL38,CL31,CS31,CS45,CZ52,CZ45,CZ31,DG52,DG45,DG31,DN31,DN45,DV45,DV31,ED52,ED45,ED31,EL31,EL45)</f>
        <v>#DIV/0!</v>
      </c>
      <c r="BZ74" t="s">
        <v>35</v>
      </c>
      <c r="CA74" t="e">
        <f>_xlfn.STDEV.P(BX31,BX38,CE31,CE45,CE52,CL52,CL38,CL31,CS31,CS45,CZ52,CZ45,CZ31,DG52,DG45,DG31,DN31,DN45,DV45,DV31,ED52,ED45,ED31,EL31,EL45)</f>
        <v>#DIV/0!</v>
      </c>
      <c r="FI74" s="2" t="s">
        <v>43</v>
      </c>
      <c r="FJ74" s="2"/>
      <c r="FK74">
        <f>AVERAGE(FM63,FL49,FK42,FL28,FN14,FM7,)</f>
        <v>1.5714285714285714</v>
      </c>
      <c r="FL74" t="s">
        <v>35</v>
      </c>
      <c r="FM74">
        <f>_xlfn.STDEV.P(FM63,FL49,FK42,FL28,FN14,FM7,)</f>
        <v>0.90350790290525129</v>
      </c>
    </row>
    <row r="75" spans="75:176" x14ac:dyDescent="0.3">
      <c r="BW75" s="8" t="s">
        <v>37</v>
      </c>
      <c r="BX75" s="8"/>
      <c r="BY75" t="e">
        <f>AVERAGE(BX45,CE38,CE59,CL59,CL45,CS38,CS52,CZ38,DG38,DG59,DN52,DN38,DV52,DV38,ED38,ED59,EL52,EL38)</f>
        <v>#DIV/0!</v>
      </c>
      <c r="BZ75" t="s">
        <v>35</v>
      </c>
      <c r="CA75" t="e">
        <f>_xlfn.STDEV.P(BX45,CE38,CE59,CL59,CL45,CS38,CS52,CZ38,DG38,DG59,DN52,DN38,DV52,DV38,ED38,ED59,EL52,EL38)</f>
        <v>#DIV/0!</v>
      </c>
      <c r="FI75" s="2" t="s">
        <v>44</v>
      </c>
      <c r="FJ75" s="2"/>
      <c r="FK75">
        <f>AVERAGE(FT70,FU56,FN35,FW21)</f>
        <v>9</v>
      </c>
      <c r="FL75" t="s">
        <v>35</v>
      </c>
      <c r="FM75">
        <f>_xlfn.STDEV.P(FT70,FU56,FN35,FW21)</f>
        <v>3.082207001484488</v>
      </c>
    </row>
    <row r="77" spans="75:176" x14ac:dyDescent="0.3">
      <c r="BW77" s="1" t="s">
        <v>40</v>
      </c>
      <c r="BX77" s="1"/>
      <c r="BY77" t="s">
        <v>39</v>
      </c>
      <c r="BZ77">
        <v>5</v>
      </c>
      <c r="CA77" t="s">
        <v>38</v>
      </c>
      <c r="CB77" s="9">
        <v>3</v>
      </c>
      <c r="FI77" t="s">
        <v>32</v>
      </c>
    </row>
    <row r="78" spans="75:176" x14ac:dyDescent="0.3">
      <c r="FI78" s="2" t="s">
        <v>45</v>
      </c>
      <c r="FJ78" s="2"/>
      <c r="FK78">
        <f>AVERAGE(FM64,FL50,FK43,FL29,FN15,FM8)</f>
        <v>-0.79999999999995453</v>
      </c>
      <c r="FL78" t="s">
        <v>35</v>
      </c>
      <c r="FM78">
        <f>_xlfn.STDEV.P(FM64,FL50,FK43,FL29,FN15,FM8)</f>
        <v>4.2614551505325373</v>
      </c>
    </row>
    <row r="79" spans="75:176" x14ac:dyDescent="0.3">
      <c r="FI79" s="2" t="s">
        <v>46</v>
      </c>
      <c r="FJ79" s="2"/>
      <c r="FK79">
        <f>AVERAGE(FT71,FU57,FN36,FW22)</f>
        <v>-1.0499999999999545</v>
      </c>
      <c r="FL79" t="s">
        <v>35</v>
      </c>
      <c r="FM79">
        <f>_xlfn.STDEV.P(FM64,FL50,FK43,FL29,FN15,FM8)</f>
        <v>4.2614551505325373</v>
      </c>
    </row>
  </sheetData>
  <mergeCells count="119">
    <mergeCell ref="FI75:FJ75"/>
    <mergeCell ref="FI78:FJ78"/>
    <mergeCell ref="FI79:FJ79"/>
    <mergeCell ref="AC18:AF18"/>
    <mergeCell ref="FI74:FJ74"/>
    <mergeCell ref="BW61:BX61"/>
    <mergeCell ref="BW62:BX62"/>
    <mergeCell ref="BW65:BX65"/>
    <mergeCell ref="BW66:BX66"/>
    <mergeCell ref="DK59:DL59"/>
    <mergeCell ref="DK60:DL60"/>
    <mergeCell ref="DK63:DL63"/>
    <mergeCell ref="DK64:DL64"/>
    <mergeCell ref="FI25:FL25"/>
    <mergeCell ref="FI39:FL39"/>
    <mergeCell ref="FI46:FL46"/>
    <mergeCell ref="FI60:FL60"/>
    <mergeCell ref="A39:B39"/>
    <mergeCell ref="A38:B38"/>
    <mergeCell ref="A42:B42"/>
    <mergeCell ref="A43:B43"/>
    <mergeCell ref="DX31:DY31"/>
    <mergeCell ref="DX32:DY32"/>
    <mergeCell ref="FI4:FL4"/>
    <mergeCell ref="FI11:FL11"/>
    <mergeCell ref="EH10:EM10"/>
    <mergeCell ref="EP3:EU3"/>
    <mergeCell ref="EP17:EU17"/>
    <mergeCell ref="EP24:EU24"/>
    <mergeCell ref="DK38:DP38"/>
    <mergeCell ref="DK45:DP45"/>
    <mergeCell ref="DK52:DP52"/>
    <mergeCell ref="DW3:EB3"/>
    <mergeCell ref="DW10:EB10"/>
    <mergeCell ref="DW17:EB17"/>
    <mergeCell ref="DW24:EB24"/>
    <mergeCell ref="DX35:DY35"/>
    <mergeCell ref="DX36:DY36"/>
    <mergeCell ref="DK3:DP3"/>
    <mergeCell ref="DK10:DP10"/>
    <mergeCell ref="DK17:DP17"/>
    <mergeCell ref="DK24:DP24"/>
    <mergeCell ref="DK31:DP31"/>
    <mergeCell ref="CQ38:CV38"/>
    <mergeCell ref="CQ45:CV45"/>
    <mergeCell ref="CQ52:CV52"/>
    <mergeCell ref="DA3:DF3"/>
    <mergeCell ref="DA10:DF10"/>
    <mergeCell ref="DA17:DF17"/>
    <mergeCell ref="DA24:DF24"/>
    <mergeCell ref="DA31:DF31"/>
    <mergeCell ref="DA38:DF38"/>
    <mergeCell ref="DA45:DF45"/>
    <mergeCell ref="DA52:DF52"/>
    <mergeCell ref="CQ3:CV3"/>
    <mergeCell ref="CQ10:CV10"/>
    <mergeCell ref="CQ17:CV17"/>
    <mergeCell ref="CQ24:CV24"/>
    <mergeCell ref="CQ31:CV31"/>
    <mergeCell ref="BW31:CB31"/>
    <mergeCell ref="BW38:CB38"/>
    <mergeCell ref="BW45:CB45"/>
    <mergeCell ref="BW52:CB52"/>
    <mergeCell ref="CG3:CL3"/>
    <mergeCell ref="CG10:CL10"/>
    <mergeCell ref="CG17:CL17"/>
    <mergeCell ref="CG24:CL24"/>
    <mergeCell ref="CG31:CL31"/>
    <mergeCell ref="CG38:CL38"/>
    <mergeCell ref="CG45:CL45"/>
    <mergeCell ref="CG52:CL52"/>
    <mergeCell ref="BO3:BT3"/>
    <mergeCell ref="BO10:BT10"/>
    <mergeCell ref="BO17:BT17"/>
    <mergeCell ref="BO24:BT24"/>
    <mergeCell ref="BW3:CB3"/>
    <mergeCell ref="BW10:CD10"/>
    <mergeCell ref="BW17:CB17"/>
    <mergeCell ref="BW24:CB24"/>
    <mergeCell ref="BG3:BL3"/>
    <mergeCell ref="BG10:BL10"/>
    <mergeCell ref="BG17:BL17"/>
    <mergeCell ref="BG24:BL24"/>
    <mergeCell ref="BG31:BL31"/>
    <mergeCell ref="AQ24:AV24"/>
    <mergeCell ref="AY3:BD3"/>
    <mergeCell ref="AY10:BD10"/>
    <mergeCell ref="AY17:BD17"/>
    <mergeCell ref="AY24:BD24"/>
    <mergeCell ref="AQ3:AV3"/>
    <mergeCell ref="AQ10:AV10"/>
    <mergeCell ref="AQ17:AV17"/>
    <mergeCell ref="AJ3:AN3"/>
    <mergeCell ref="AJ10:AN10"/>
    <mergeCell ref="AJ17:AN17"/>
    <mergeCell ref="AJ24:AN24"/>
    <mergeCell ref="AJ31:AN31"/>
    <mergeCell ref="AC3:AG3"/>
    <mergeCell ref="AC10:AG10"/>
    <mergeCell ref="AC17:AG17"/>
    <mergeCell ref="AC24:AG24"/>
    <mergeCell ref="AC31:AG31"/>
    <mergeCell ref="O24:S24"/>
    <mergeCell ref="O31:S31"/>
    <mergeCell ref="V3:Z3"/>
    <mergeCell ref="V10:Z10"/>
    <mergeCell ref="V17:Z17"/>
    <mergeCell ref="V24:Z24"/>
    <mergeCell ref="O3:S3"/>
    <mergeCell ref="A3:E3"/>
    <mergeCell ref="A10:E10"/>
    <mergeCell ref="A17:E17"/>
    <mergeCell ref="O10:S10"/>
    <mergeCell ref="O17:S17"/>
    <mergeCell ref="H3:L3"/>
    <mergeCell ref="H10:L10"/>
    <mergeCell ref="H17:L17"/>
    <mergeCell ref="H24:L24"/>
    <mergeCell ref="H31:L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opLeftCell="N33" workbookViewId="0">
      <selection activeCell="Q49" sqref="Q49:U55"/>
    </sheetView>
  </sheetViews>
  <sheetFormatPr defaultRowHeight="14.4" x14ac:dyDescent="0.3"/>
  <cols>
    <col min="10" max="10" width="13.6640625" bestFit="1" customWidth="1"/>
    <col min="12" max="12" width="9.6640625" customWidth="1"/>
    <col min="15" max="15" width="13.5546875" bestFit="1" customWidth="1"/>
    <col min="18" max="18" width="11.6640625" customWidth="1"/>
  </cols>
  <sheetData>
    <row r="1" spans="1:35" x14ac:dyDescent="0.3">
      <c r="A1" s="2" t="s">
        <v>47</v>
      </c>
      <c r="B1" s="2"/>
      <c r="C1" s="2"/>
      <c r="D1" s="2"/>
      <c r="E1" s="2"/>
      <c r="J1" s="2" t="s">
        <v>48</v>
      </c>
      <c r="K1" s="2"/>
      <c r="L1" s="2"/>
      <c r="M1" s="2"/>
      <c r="N1" s="2"/>
      <c r="Q1" s="2" t="s">
        <v>49</v>
      </c>
      <c r="R1" s="2"/>
      <c r="S1" s="2"/>
      <c r="T1" s="2"/>
      <c r="U1" s="2"/>
      <c r="X1" t="s">
        <v>50</v>
      </c>
      <c r="AE1" t="s">
        <v>51</v>
      </c>
    </row>
    <row r="2" spans="1:35" x14ac:dyDescent="0.3">
      <c r="A2" t="s">
        <v>33</v>
      </c>
      <c r="C2">
        <v>4.68</v>
      </c>
      <c r="D2" t="s">
        <v>35</v>
      </c>
      <c r="E2">
        <v>0.46647615158762407</v>
      </c>
      <c r="J2" t="s">
        <v>41</v>
      </c>
      <c r="L2">
        <v>6.8</v>
      </c>
      <c r="M2" t="s">
        <v>35</v>
      </c>
      <c r="N2">
        <v>0.90921211313239036</v>
      </c>
      <c r="Q2" t="s">
        <v>43</v>
      </c>
      <c r="S2">
        <v>7.25</v>
      </c>
      <c r="T2" t="s">
        <v>35</v>
      </c>
      <c r="U2">
        <v>1.0897247358851685</v>
      </c>
      <c r="X2" s="3" t="s">
        <v>43</v>
      </c>
      <c r="Y2" s="3"/>
      <c r="Z2">
        <v>11.2</v>
      </c>
      <c r="AA2" t="s">
        <v>35</v>
      </c>
      <c r="AB2">
        <v>5.7410800377629299</v>
      </c>
      <c r="AE2" t="s">
        <v>43</v>
      </c>
      <c r="AG2">
        <v>1.5714285714285714</v>
      </c>
      <c r="AH2" t="s">
        <v>35</v>
      </c>
      <c r="AI2">
        <v>0.90350790290525129</v>
      </c>
    </row>
    <row r="3" spans="1:35" x14ac:dyDescent="0.3">
      <c r="A3" t="s">
        <v>34</v>
      </c>
      <c r="C3">
        <v>2.2000000000000002</v>
      </c>
      <c r="D3" t="s">
        <v>35</v>
      </c>
      <c r="E3">
        <v>0.65314071821004505</v>
      </c>
      <c r="J3" t="s">
        <v>42</v>
      </c>
      <c r="L3">
        <v>2.625</v>
      </c>
      <c r="M3" t="s">
        <v>35</v>
      </c>
      <c r="N3">
        <v>0.85695682505013049</v>
      </c>
      <c r="Q3" t="s">
        <v>44</v>
      </c>
      <c r="S3">
        <v>2.75</v>
      </c>
      <c r="T3" t="s">
        <v>35</v>
      </c>
      <c r="U3">
        <v>1.299038105676658</v>
      </c>
      <c r="X3" s="3" t="s">
        <v>44</v>
      </c>
      <c r="Y3" s="3"/>
      <c r="Z3">
        <v>2.2000000000000002</v>
      </c>
      <c r="AA3" t="s">
        <v>35</v>
      </c>
      <c r="AB3">
        <v>0.4</v>
      </c>
      <c r="AE3" t="s">
        <v>44</v>
      </c>
      <c r="AG3">
        <v>9</v>
      </c>
      <c r="AH3" t="s">
        <v>35</v>
      </c>
      <c r="AI3">
        <v>3.082207001484488</v>
      </c>
    </row>
    <row r="5" spans="1:35" x14ac:dyDescent="0.3">
      <c r="A5" t="s">
        <v>32</v>
      </c>
      <c r="J5" t="s">
        <v>32</v>
      </c>
      <c r="Q5" t="s">
        <v>32</v>
      </c>
      <c r="X5" t="s">
        <v>32</v>
      </c>
      <c r="AE5" t="s">
        <v>32</v>
      </c>
    </row>
    <row r="6" spans="1:35" x14ac:dyDescent="0.3">
      <c r="A6" t="s">
        <v>36</v>
      </c>
      <c r="C6">
        <v>0.20799999999999272</v>
      </c>
      <c r="D6" t="s">
        <v>35</v>
      </c>
      <c r="E6">
        <v>0.39387307600294114</v>
      </c>
      <c r="J6" t="s">
        <v>36</v>
      </c>
      <c r="L6">
        <v>0.35625000000001705</v>
      </c>
      <c r="M6" t="s">
        <v>35</v>
      </c>
      <c r="N6">
        <v>0.41678644111820751</v>
      </c>
      <c r="Q6" t="s">
        <v>45</v>
      </c>
      <c r="S6">
        <v>0.54999999999995453</v>
      </c>
      <c r="T6" t="s">
        <v>35</v>
      </c>
      <c r="U6">
        <v>0.35707142142726345</v>
      </c>
      <c r="X6" s="3" t="s">
        <v>45</v>
      </c>
      <c r="Y6" s="3"/>
      <c r="Z6">
        <v>-0.6000000000000455</v>
      </c>
      <c r="AA6" t="s">
        <v>35</v>
      </c>
      <c r="AB6">
        <v>0.48989794855667274</v>
      </c>
      <c r="AE6" t="s">
        <v>45</v>
      </c>
      <c r="AG6">
        <v>-0.79999999999995453</v>
      </c>
      <c r="AH6" t="s">
        <v>35</v>
      </c>
      <c r="AI6">
        <v>4.2614551505325373</v>
      </c>
    </row>
    <row r="7" spans="1:35" x14ac:dyDescent="0.3">
      <c r="A7" t="s">
        <v>37</v>
      </c>
      <c r="C7">
        <v>-7.3684210526368449E-2</v>
      </c>
      <c r="D7" t="s">
        <v>35</v>
      </c>
      <c r="E7">
        <v>0.65921971839375626</v>
      </c>
      <c r="J7" t="s">
        <v>37</v>
      </c>
      <c r="L7">
        <v>0.21249999999997726</v>
      </c>
      <c r="M7" t="s">
        <v>35</v>
      </c>
      <c r="N7">
        <v>0.8873239261960757</v>
      </c>
      <c r="Q7" t="s">
        <v>46</v>
      </c>
      <c r="S7">
        <v>-1.0250000000002046</v>
      </c>
      <c r="T7" t="s">
        <v>35</v>
      </c>
      <c r="U7">
        <v>1.3083864108129832</v>
      </c>
      <c r="X7" s="3" t="s">
        <v>46</v>
      </c>
      <c r="Y7" s="3"/>
      <c r="Z7">
        <v>-1.6000000000000909</v>
      </c>
      <c r="AA7" t="s">
        <v>35</v>
      </c>
      <c r="AB7">
        <v>2.1316660151158318</v>
      </c>
      <c r="AE7" t="s">
        <v>46</v>
      </c>
      <c r="AG7">
        <v>-1.0499999999999545</v>
      </c>
      <c r="AH7" t="s">
        <v>35</v>
      </c>
      <c r="AI7">
        <v>4.2614551505325373</v>
      </c>
    </row>
    <row r="9" spans="1:35" x14ac:dyDescent="0.3">
      <c r="A9" t="s">
        <v>39</v>
      </c>
      <c r="B9">
        <v>4</v>
      </c>
      <c r="C9" t="s">
        <v>38</v>
      </c>
      <c r="D9">
        <v>2</v>
      </c>
    </row>
    <row r="10" spans="1:35" x14ac:dyDescent="0.3">
      <c r="A10" t="s">
        <v>36</v>
      </c>
      <c r="C10">
        <v>0.86399999999998267</v>
      </c>
      <c r="D10" t="s">
        <v>35</v>
      </c>
      <c r="E10">
        <v>0.51137461806388662</v>
      </c>
    </row>
    <row r="11" spans="1:35" x14ac:dyDescent="0.3">
      <c r="A11" t="s">
        <v>37</v>
      </c>
      <c r="C11">
        <v>-0.3000000000000303</v>
      </c>
      <c r="D11" t="s">
        <v>35</v>
      </c>
      <c r="E11">
        <v>0.69362173488951484</v>
      </c>
    </row>
    <row r="14" spans="1:35" x14ac:dyDescent="0.3">
      <c r="A14" t="s">
        <v>39</v>
      </c>
      <c r="B14">
        <v>5</v>
      </c>
      <c r="C14" t="s">
        <v>38</v>
      </c>
      <c r="D14">
        <v>3</v>
      </c>
    </row>
    <row r="15" spans="1:35" x14ac:dyDescent="0.3">
      <c r="A15" t="s">
        <v>36</v>
      </c>
      <c r="C15">
        <v>-0.18400000000001454</v>
      </c>
      <c r="D15" t="s">
        <v>35</v>
      </c>
      <c r="E15">
        <v>0.69953127163837736</v>
      </c>
    </row>
    <row r="16" spans="1:35" x14ac:dyDescent="0.3">
      <c r="A16" t="s">
        <v>37</v>
      </c>
      <c r="C16">
        <v>0.21111111111105807</v>
      </c>
      <c r="D16" t="s">
        <v>35</v>
      </c>
      <c r="E16">
        <v>0.93207587250115753</v>
      </c>
    </row>
    <row r="18" spans="1:21" x14ac:dyDescent="0.3">
      <c r="A18" t="s">
        <v>40</v>
      </c>
      <c r="C18" t="s">
        <v>39</v>
      </c>
      <c r="D18">
        <v>5</v>
      </c>
      <c r="E18" t="s">
        <v>38</v>
      </c>
      <c r="F18">
        <v>3</v>
      </c>
    </row>
    <row r="25" spans="1:21" x14ac:dyDescent="0.3">
      <c r="K25" s="2" t="s">
        <v>60</v>
      </c>
      <c r="L25" s="2"/>
      <c r="M25" s="2"/>
      <c r="N25" s="2"/>
      <c r="O25" s="2"/>
      <c r="Q25" s="2" t="s">
        <v>63</v>
      </c>
      <c r="R25" s="2"/>
      <c r="S25" s="2"/>
      <c r="T25" s="2"/>
      <c r="U25" s="2"/>
    </row>
    <row r="26" spans="1:21" x14ac:dyDescent="0.3">
      <c r="K26" s="2" t="s">
        <v>79</v>
      </c>
      <c r="L26" s="2"/>
      <c r="M26" s="2"/>
      <c r="N26" s="2"/>
      <c r="O26" s="2"/>
      <c r="Q26" s="2" t="s">
        <v>79</v>
      </c>
      <c r="R26" s="2"/>
      <c r="S26" s="2"/>
      <c r="T26" s="2"/>
      <c r="U26" s="2"/>
    </row>
    <row r="27" spans="1:21" x14ac:dyDescent="0.3">
      <c r="K27" t="s">
        <v>52</v>
      </c>
      <c r="M27" s="12">
        <v>4.68</v>
      </c>
      <c r="N27" t="s">
        <v>35</v>
      </c>
      <c r="O27" s="12">
        <v>0.46647615158762407</v>
      </c>
      <c r="Q27" s="2" t="s">
        <v>52</v>
      </c>
      <c r="R27" s="2"/>
      <c r="S27" s="12">
        <v>6.8</v>
      </c>
      <c r="T27" t="s">
        <v>35</v>
      </c>
      <c r="U27" s="12">
        <v>0.90921211313239036</v>
      </c>
    </row>
    <row r="28" spans="1:21" x14ac:dyDescent="0.3">
      <c r="K28" t="s">
        <v>53</v>
      </c>
      <c r="M28" s="12">
        <v>2.2000000000000002</v>
      </c>
      <c r="N28" t="s">
        <v>35</v>
      </c>
      <c r="O28" s="12">
        <v>0.65314071821004505</v>
      </c>
      <c r="Q28" s="2" t="s">
        <v>53</v>
      </c>
      <c r="R28" s="2"/>
      <c r="S28" s="12">
        <v>2.625</v>
      </c>
      <c r="T28" t="s">
        <v>35</v>
      </c>
      <c r="U28" s="12">
        <v>0.85695682505013049</v>
      </c>
    </row>
    <row r="29" spans="1:21" x14ac:dyDescent="0.3">
      <c r="K29" s="2" t="s">
        <v>57</v>
      </c>
      <c r="L29" s="2"/>
      <c r="M29" s="2"/>
      <c r="N29" s="2"/>
      <c r="O29" s="2"/>
      <c r="Q29" s="2" t="s">
        <v>81</v>
      </c>
      <c r="R29" s="2"/>
      <c r="S29" s="2"/>
      <c r="T29" s="2"/>
      <c r="U29" s="2"/>
    </row>
    <row r="30" spans="1:21" x14ac:dyDescent="0.3">
      <c r="K30" t="s">
        <v>54</v>
      </c>
      <c r="M30" s="12">
        <v>0.20799999999999272</v>
      </c>
      <c r="N30" t="s">
        <v>35</v>
      </c>
      <c r="O30" s="12">
        <v>0.39387307600294114</v>
      </c>
      <c r="Q30" s="2" t="s">
        <v>54</v>
      </c>
      <c r="R30" s="2"/>
      <c r="S30" s="12">
        <v>0.35625000000001705</v>
      </c>
      <c r="T30" t="s">
        <v>35</v>
      </c>
      <c r="U30" s="12">
        <v>0.41678644111820751</v>
      </c>
    </row>
    <row r="31" spans="1:21" x14ac:dyDescent="0.3">
      <c r="K31" t="s">
        <v>55</v>
      </c>
      <c r="M31" s="12">
        <v>-7.3684210526368449E-2</v>
      </c>
      <c r="N31" t="s">
        <v>35</v>
      </c>
      <c r="O31" s="12">
        <v>0.65921971839375626</v>
      </c>
      <c r="Q31" s="2" t="s">
        <v>55</v>
      </c>
      <c r="R31" s="2"/>
      <c r="S31" s="12">
        <v>0.21249999999997726</v>
      </c>
      <c r="T31" t="s">
        <v>35</v>
      </c>
      <c r="U31" s="12">
        <v>0.8873239261960757</v>
      </c>
    </row>
    <row r="32" spans="1:21" x14ac:dyDescent="0.3">
      <c r="K32" s="2" t="s">
        <v>56</v>
      </c>
      <c r="L32" s="2"/>
      <c r="M32" s="2"/>
      <c r="N32" s="2"/>
      <c r="O32" s="2"/>
    </row>
    <row r="33" spans="11:21" x14ac:dyDescent="0.3">
      <c r="K33" s="7" t="s">
        <v>58</v>
      </c>
      <c r="L33" s="10">
        <v>4</v>
      </c>
      <c r="M33" s="6" t="s">
        <v>59</v>
      </c>
      <c r="N33" s="6"/>
      <c r="O33" s="10">
        <v>2</v>
      </c>
      <c r="Q33" s="2" t="s">
        <v>64</v>
      </c>
      <c r="R33" s="2"/>
      <c r="S33" s="2"/>
      <c r="T33" s="2"/>
      <c r="U33" s="2"/>
    </row>
    <row r="34" spans="11:21" x14ac:dyDescent="0.3">
      <c r="K34" t="s">
        <v>54</v>
      </c>
      <c r="M34" s="12">
        <v>0.86399999999998267</v>
      </c>
      <c r="N34" t="s">
        <v>35</v>
      </c>
      <c r="O34" s="12">
        <v>0.51137461806388662</v>
      </c>
      <c r="Q34" s="2" t="s">
        <v>79</v>
      </c>
      <c r="R34" s="2"/>
      <c r="S34" s="2"/>
      <c r="T34" s="2"/>
      <c r="U34" s="2"/>
    </row>
    <row r="35" spans="11:21" x14ac:dyDescent="0.3">
      <c r="K35" t="s">
        <v>55</v>
      </c>
      <c r="M35" s="12">
        <v>-0.3000000000000303</v>
      </c>
      <c r="N35" t="s">
        <v>35</v>
      </c>
      <c r="O35" s="12">
        <v>0.69362173488951484</v>
      </c>
      <c r="Q35" s="2" t="s">
        <v>52</v>
      </c>
      <c r="R35" s="2"/>
      <c r="S35" s="12">
        <v>7.25</v>
      </c>
      <c r="T35" t="s">
        <v>35</v>
      </c>
      <c r="U35" s="12">
        <v>1.0897247358851685</v>
      </c>
    </row>
    <row r="36" spans="11:21" x14ac:dyDescent="0.3">
      <c r="K36" s="2" t="s">
        <v>56</v>
      </c>
      <c r="L36" s="2"/>
      <c r="M36" s="2"/>
      <c r="N36" s="2"/>
      <c r="O36" s="2"/>
      <c r="Q36" s="2" t="s">
        <v>53</v>
      </c>
      <c r="R36" s="2"/>
      <c r="S36" s="12">
        <v>2.75</v>
      </c>
      <c r="T36" t="s">
        <v>35</v>
      </c>
      <c r="U36" s="12">
        <v>1.299038105676658</v>
      </c>
    </row>
    <row r="37" spans="11:21" x14ac:dyDescent="0.3">
      <c r="K37" s="7" t="s">
        <v>58</v>
      </c>
      <c r="L37" s="10">
        <v>5</v>
      </c>
      <c r="M37" s="6" t="s">
        <v>59</v>
      </c>
      <c r="N37" s="6"/>
      <c r="O37" s="10">
        <v>3</v>
      </c>
      <c r="Q37" s="2" t="s">
        <v>81</v>
      </c>
      <c r="R37" s="2"/>
      <c r="S37" s="2"/>
      <c r="T37" s="2"/>
      <c r="U37" s="2"/>
    </row>
    <row r="38" spans="11:21" x14ac:dyDescent="0.3">
      <c r="K38" t="s">
        <v>54</v>
      </c>
      <c r="M38" s="12">
        <v>-0.18400000000001454</v>
      </c>
      <c r="N38" t="s">
        <v>35</v>
      </c>
      <c r="O38" s="12">
        <v>0.69953127163837736</v>
      </c>
      <c r="Q38" s="2" t="s">
        <v>54</v>
      </c>
      <c r="R38" s="2"/>
      <c r="S38" s="12">
        <v>0.54999999999995453</v>
      </c>
      <c r="T38" t="s">
        <v>35</v>
      </c>
      <c r="U38" s="12">
        <v>0.35707142142726345</v>
      </c>
    </row>
    <row r="39" spans="11:21" x14ac:dyDescent="0.3">
      <c r="K39" t="s">
        <v>55</v>
      </c>
      <c r="M39" s="12">
        <v>0.21111111111105807</v>
      </c>
      <c r="N39" t="s">
        <v>35</v>
      </c>
      <c r="O39" s="12">
        <v>0.93207587250115753</v>
      </c>
      <c r="Q39" s="2" t="s">
        <v>55</v>
      </c>
      <c r="R39" s="2"/>
      <c r="S39" s="12">
        <v>-1.0250000000002046</v>
      </c>
      <c r="T39" t="s">
        <v>35</v>
      </c>
      <c r="U39" s="12">
        <v>1.3083864108129832</v>
      </c>
    </row>
    <row r="41" spans="11:21" x14ac:dyDescent="0.3">
      <c r="Q41" s="2" t="s">
        <v>65</v>
      </c>
      <c r="R41" s="2"/>
      <c r="S41" s="2"/>
      <c r="T41" s="2"/>
      <c r="U41" s="2"/>
    </row>
    <row r="42" spans="11:21" x14ac:dyDescent="0.3">
      <c r="Q42" s="2" t="s">
        <v>79</v>
      </c>
      <c r="R42" s="2"/>
      <c r="S42" s="2"/>
      <c r="T42" s="2"/>
      <c r="U42" s="2"/>
    </row>
    <row r="43" spans="11:21" x14ac:dyDescent="0.3">
      <c r="Q43" s="2" t="s">
        <v>52</v>
      </c>
      <c r="R43" s="2"/>
      <c r="S43" s="12">
        <v>11.2</v>
      </c>
      <c r="T43" t="s">
        <v>35</v>
      </c>
      <c r="U43" s="12">
        <v>5.7410800377629299</v>
      </c>
    </row>
    <row r="44" spans="11:21" x14ac:dyDescent="0.3">
      <c r="Q44" s="2" t="s">
        <v>53</v>
      </c>
      <c r="R44" s="2"/>
      <c r="S44" s="12">
        <v>2.2000000000000002</v>
      </c>
      <c r="T44" t="s">
        <v>35</v>
      </c>
      <c r="U44" s="12">
        <v>0.4</v>
      </c>
    </row>
    <row r="45" spans="11:21" x14ac:dyDescent="0.3">
      <c r="Q45" s="2" t="s">
        <v>81</v>
      </c>
      <c r="R45" s="2"/>
      <c r="S45" s="2"/>
      <c r="T45" s="2"/>
      <c r="U45" s="2"/>
    </row>
    <row r="46" spans="11:21" x14ac:dyDescent="0.3">
      <c r="Q46" s="2" t="s">
        <v>54</v>
      </c>
      <c r="R46" s="2"/>
      <c r="S46" s="12">
        <v>-0.6000000000000455</v>
      </c>
      <c r="T46" t="s">
        <v>35</v>
      </c>
      <c r="U46" s="12">
        <v>0.48989794855667274</v>
      </c>
    </row>
    <row r="47" spans="11:21" x14ac:dyDescent="0.3">
      <c r="Q47" s="2" t="s">
        <v>55</v>
      </c>
      <c r="R47" s="2"/>
      <c r="S47" s="12">
        <v>-1.6000000000000909</v>
      </c>
      <c r="T47" t="s">
        <v>35</v>
      </c>
      <c r="U47" s="12">
        <v>2.1316660151158318</v>
      </c>
    </row>
    <row r="48" spans="11:21" x14ac:dyDescent="0.3">
      <c r="S48" s="12"/>
    </row>
    <row r="49" spans="11:22" x14ac:dyDescent="0.3">
      <c r="Q49" s="2" t="s">
        <v>78</v>
      </c>
      <c r="R49" s="2"/>
      <c r="S49" s="2"/>
      <c r="T49" s="2"/>
      <c r="U49" s="2"/>
    </row>
    <row r="50" spans="11:22" x14ac:dyDescent="0.3">
      <c r="Q50" s="2" t="s">
        <v>79</v>
      </c>
      <c r="R50" s="2"/>
      <c r="S50" s="2"/>
      <c r="T50" s="2"/>
      <c r="U50" s="2"/>
    </row>
    <row r="51" spans="11:22" x14ac:dyDescent="0.3">
      <c r="Q51" s="2" t="s">
        <v>52</v>
      </c>
      <c r="R51" s="2"/>
      <c r="S51" s="12">
        <v>1.5714285714285714</v>
      </c>
      <c r="T51" t="s">
        <v>35</v>
      </c>
      <c r="U51" s="12">
        <v>0.90350790290525129</v>
      </c>
    </row>
    <row r="52" spans="11:22" x14ac:dyDescent="0.3">
      <c r="Q52" s="2" t="s">
        <v>53</v>
      </c>
      <c r="R52" s="2"/>
      <c r="S52" s="12">
        <v>9</v>
      </c>
      <c r="T52" t="s">
        <v>35</v>
      </c>
      <c r="U52" s="12">
        <v>3.082207001484488</v>
      </c>
    </row>
    <row r="53" spans="11:22" x14ac:dyDescent="0.3">
      <c r="Q53" s="2" t="s">
        <v>81</v>
      </c>
      <c r="R53" s="2"/>
      <c r="S53" s="2"/>
      <c r="T53" s="2"/>
      <c r="U53" s="2"/>
    </row>
    <row r="54" spans="11:22" x14ac:dyDescent="0.3">
      <c r="Q54" s="2" t="s">
        <v>54</v>
      </c>
      <c r="R54" s="2"/>
      <c r="S54" s="12">
        <v>-0.79999999999995453</v>
      </c>
      <c r="T54" t="s">
        <v>35</v>
      </c>
      <c r="U54" s="12">
        <v>4.2614551505325373</v>
      </c>
      <c r="V54" t="s">
        <v>80</v>
      </c>
    </row>
    <row r="55" spans="11:22" x14ac:dyDescent="0.3">
      <c r="Q55" s="2" t="s">
        <v>55</v>
      </c>
      <c r="R55" s="2"/>
      <c r="S55" s="12">
        <v>-1.0499999999999545</v>
      </c>
      <c r="T55" t="s">
        <v>35</v>
      </c>
      <c r="U55" s="12">
        <v>4.2614551505325373</v>
      </c>
    </row>
    <row r="60" spans="11:22" x14ac:dyDescent="0.3">
      <c r="Q60" s="2" t="s">
        <v>65</v>
      </c>
      <c r="R60" s="2"/>
      <c r="S60" s="2" t="s">
        <v>66</v>
      </c>
      <c r="T60" s="2"/>
    </row>
    <row r="61" spans="11:22" x14ac:dyDescent="0.3">
      <c r="K61" s="2" t="s">
        <v>62</v>
      </c>
      <c r="L61" s="2"/>
      <c r="M61" s="2" t="s">
        <v>63</v>
      </c>
      <c r="N61" s="2"/>
      <c r="O61" s="2" t="s">
        <v>64</v>
      </c>
      <c r="P61" s="2"/>
      <c r="Q61" t="s">
        <v>61</v>
      </c>
      <c r="R61" t="s">
        <v>59</v>
      </c>
      <c r="S61" t="s">
        <v>61</v>
      </c>
      <c r="T61" t="s">
        <v>59</v>
      </c>
    </row>
    <row r="62" spans="11:22" x14ac:dyDescent="0.3">
      <c r="K62" t="s">
        <v>61</v>
      </c>
      <c r="L62" t="s">
        <v>59</v>
      </c>
      <c r="M62" t="s">
        <v>61</v>
      </c>
      <c r="N62" t="s">
        <v>59</v>
      </c>
      <c r="O62" t="s">
        <v>61</v>
      </c>
      <c r="P62" t="s">
        <v>59</v>
      </c>
      <c r="Q62">
        <v>5</v>
      </c>
      <c r="R62">
        <v>5</v>
      </c>
      <c r="S62">
        <v>6</v>
      </c>
      <c r="T62">
        <v>4</v>
      </c>
    </row>
    <row r="63" spans="11:22" x14ac:dyDescent="0.3">
      <c r="K63">
        <v>25</v>
      </c>
      <c r="L63">
        <v>19</v>
      </c>
      <c r="M63">
        <v>15</v>
      </c>
      <c r="N63">
        <v>16</v>
      </c>
      <c r="O63">
        <v>4</v>
      </c>
      <c r="P63">
        <v>4</v>
      </c>
    </row>
    <row r="67" spans="10:16" x14ac:dyDescent="0.3">
      <c r="J67" s="2" t="s">
        <v>71</v>
      </c>
      <c r="K67" s="2"/>
      <c r="L67" s="2"/>
      <c r="M67" s="2"/>
      <c r="N67" s="2"/>
      <c r="O67" s="2"/>
      <c r="P67" s="1"/>
    </row>
    <row r="68" spans="10:16" x14ac:dyDescent="0.3">
      <c r="J68" t="s">
        <v>68</v>
      </c>
      <c r="K68" s="2" t="s">
        <v>67</v>
      </c>
      <c r="L68" s="2"/>
      <c r="M68" s="2"/>
      <c r="N68" s="2"/>
      <c r="O68" t="s">
        <v>69</v>
      </c>
    </row>
    <row r="69" spans="10:16" ht="28.8" x14ac:dyDescent="0.3">
      <c r="J69" s="11" t="s">
        <v>70</v>
      </c>
      <c r="K69">
        <v>2</v>
      </c>
      <c r="L69">
        <v>3</v>
      </c>
      <c r="M69">
        <v>4</v>
      </c>
      <c r="N69">
        <v>5</v>
      </c>
      <c r="O69" t="s">
        <v>4</v>
      </c>
    </row>
    <row r="70" spans="10:16" ht="28.8" x14ac:dyDescent="0.3">
      <c r="J70" s="11" t="s">
        <v>73</v>
      </c>
      <c r="K70">
        <v>2904.2</v>
      </c>
      <c r="L70">
        <v>2904.8</v>
      </c>
      <c r="M70">
        <v>2905</v>
      </c>
      <c r="N70">
        <v>2906.2</v>
      </c>
      <c r="O70">
        <v>2906</v>
      </c>
    </row>
    <row r="71" spans="10:16" ht="28.8" x14ac:dyDescent="0.3">
      <c r="J71" s="11" t="s">
        <v>72</v>
      </c>
      <c r="K71">
        <f>ABS(Sheet1!$AG$20-K70)</f>
        <v>1.8000000000001819</v>
      </c>
      <c r="L71">
        <f>ABS(Sheet1!$AG$20-L70)</f>
        <v>1.1999999999998181</v>
      </c>
      <c r="M71">
        <f>ABS(Sheet1!$AG$20-M70)</f>
        <v>1</v>
      </c>
      <c r="N71">
        <f>ABS(Sheet1!$AG$20-N70)</f>
        <v>0.1999999999998181</v>
      </c>
    </row>
    <row r="72" spans="10:16" ht="15" x14ac:dyDescent="0.3">
      <c r="J72" s="11" t="s">
        <v>74</v>
      </c>
      <c r="K72" s="5">
        <f>INDEX(K69:N69,MATCH(MIN(K71:N71),K71:N71,0))</f>
        <v>5</v>
      </c>
    </row>
    <row r="73" spans="10:16" x14ac:dyDescent="0.3">
      <c r="J73" s="11" t="s">
        <v>75</v>
      </c>
      <c r="K73">
        <f>O70-INDEX(K70:N70,1,MATCH(K72,K69:N69,0))</f>
        <v>-0.1999999999998181</v>
      </c>
    </row>
    <row r="74" spans="10:16" ht="28.8" x14ac:dyDescent="0.3">
      <c r="J74" s="11" t="s">
        <v>76</v>
      </c>
      <c r="K74">
        <f>O70-INDEX(K70:N70,1,MATCH(4,K69:N69,0))</f>
        <v>1</v>
      </c>
    </row>
    <row r="75" spans="10:16" ht="28.8" x14ac:dyDescent="0.3">
      <c r="J75" s="11" t="s">
        <v>77</v>
      </c>
      <c r="K75">
        <f>O70-INDEX(K70:N70,1,MATCH(5,K69:N69,0))</f>
        <v>-0.1999999999998181</v>
      </c>
    </row>
  </sheetData>
  <mergeCells count="45">
    <mergeCell ref="Q38:R38"/>
    <mergeCell ref="Q36:R36"/>
    <mergeCell ref="Q43:R43"/>
    <mergeCell ref="Q27:R27"/>
    <mergeCell ref="Q31:R31"/>
    <mergeCell ref="Q30:R30"/>
    <mergeCell ref="Q35:R35"/>
    <mergeCell ref="Q55:R55"/>
    <mergeCell ref="Q54:R54"/>
    <mergeCell ref="Q52:R52"/>
    <mergeCell ref="Q51:R51"/>
    <mergeCell ref="Q47:R47"/>
    <mergeCell ref="Q46:R46"/>
    <mergeCell ref="K68:N68"/>
    <mergeCell ref="J67:O67"/>
    <mergeCell ref="Q29:U29"/>
    <mergeCell ref="Q37:U37"/>
    <mergeCell ref="Q45:U45"/>
    <mergeCell ref="Q53:U53"/>
    <mergeCell ref="Q41:U41"/>
    <mergeCell ref="Q49:U49"/>
    <mergeCell ref="Q34:U34"/>
    <mergeCell ref="M37:N37"/>
    <mergeCell ref="K61:L61"/>
    <mergeCell ref="S60:T60"/>
    <mergeCell ref="Q60:R60"/>
    <mergeCell ref="O61:P61"/>
    <mergeCell ref="M61:N61"/>
    <mergeCell ref="Q42:U42"/>
    <mergeCell ref="Q50:U50"/>
    <mergeCell ref="Q44:R44"/>
    <mergeCell ref="Q39:R39"/>
    <mergeCell ref="Q33:U33"/>
    <mergeCell ref="K36:O36"/>
    <mergeCell ref="K32:O32"/>
    <mergeCell ref="M33:N33"/>
    <mergeCell ref="K25:O25"/>
    <mergeCell ref="Q25:U25"/>
    <mergeCell ref="K29:O29"/>
    <mergeCell ref="K26:O26"/>
    <mergeCell ref="Q26:U26"/>
    <mergeCell ref="Q28:R28"/>
    <mergeCell ref="Q1:U1"/>
    <mergeCell ref="J1:N1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2019-06-24T20:12:38Z</dcterms:modified>
</cp:coreProperties>
</file>