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ugobacquet/Desktop/Data Hautes-Alpes/"/>
    </mc:Choice>
  </mc:AlternateContent>
  <xr:revisionPtr revIDLastSave="0" documentId="13_ncr:1_{20B493AC-2F93-764B-954A-F06B4A2E8CA7}" xr6:coauthVersionLast="47" xr6:coauthVersionMax="47" xr10:uidLastSave="{00000000-0000-0000-0000-000000000000}"/>
  <bookViews>
    <workbookView xWindow="0" yWindow="500" windowWidth="33600" windowHeight="19360" activeTab="1" xr2:uid="{A105CDBD-3D1D-4773-92D1-1868179F125E}"/>
  </bookViews>
  <sheets>
    <sheet name="BDD" sheetId="1" r:id="rId1"/>
    <sheet name="Comparaison ensemble métropole" sheetId="2" r:id="rId2"/>
    <sheet name="Graph ensemble métropole" sheetId="3" r:id="rId3"/>
  </sheets>
  <definedNames>
    <definedName name="_xlnm._FilterDatabase" localSheetId="0" hidden="1">BDD!$A$1:$BR$95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95" i="2" l="1"/>
  <c r="AP95" i="2"/>
  <c r="AO9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S3" i="2"/>
  <c r="S4" i="2"/>
  <c r="R3" i="2"/>
  <c r="R4" i="2"/>
  <c r="Q3" i="2"/>
  <c r="Q4" i="2"/>
  <c r="P3" i="2"/>
  <c r="P4" i="2"/>
  <c r="S2" i="2"/>
  <c r="R2" i="2"/>
  <c r="Q2" i="2"/>
  <c r="P2" i="2"/>
  <c r="AN95" i="2"/>
  <c r="AM95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L3" i="2"/>
  <c r="AL4" i="2"/>
  <c r="AK3" i="2"/>
  <c r="AK4" i="2"/>
  <c r="AL2" i="2"/>
  <c r="AK2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D3" i="2"/>
  <c r="AD4" i="2"/>
  <c r="AC3" i="2"/>
  <c r="AC4" i="2"/>
  <c r="AD2" i="2"/>
  <c r="AC2" i="2"/>
  <c r="AJ95" i="2"/>
  <c r="AI9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F95" i="2"/>
  <c r="AE95" i="2"/>
  <c r="AH3" i="2"/>
  <c r="AH4" i="2"/>
  <c r="AG3" i="2"/>
  <c r="AG4" i="2"/>
  <c r="AH2" i="2"/>
  <c r="AG2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B3" i="2"/>
  <c r="AB4" i="2"/>
  <c r="AA3" i="2"/>
  <c r="AA4" i="2"/>
  <c r="AB2" i="2"/>
  <c r="AA2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Z3" i="2"/>
  <c r="Z4" i="2"/>
  <c r="Y3" i="2"/>
  <c r="Y4" i="2"/>
  <c r="Z2" i="2"/>
  <c r="Y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3" i="2"/>
  <c r="X4" i="2"/>
  <c r="X2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3" i="2"/>
  <c r="W4" i="2"/>
  <c r="W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V3" i="2"/>
  <c r="V4" i="2"/>
  <c r="U3" i="2"/>
  <c r="U4" i="2"/>
  <c r="V2" i="2"/>
  <c r="U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4" i="2"/>
  <c r="T3" i="2"/>
  <c r="T2" i="2"/>
  <c r="AR95" i="1"/>
  <c r="AQ95" i="1"/>
  <c r="AP95" i="1"/>
  <c r="AO95" i="1"/>
  <c r="AR94" i="1"/>
  <c r="I94" i="2" s="1"/>
  <c r="AQ94" i="1"/>
  <c r="H94" i="2" s="1"/>
  <c r="AP94" i="1"/>
  <c r="G94" i="2" s="1"/>
  <c r="AO94" i="1"/>
  <c r="F94" i="2" s="1"/>
  <c r="AR93" i="1"/>
  <c r="I93" i="2" s="1"/>
  <c r="AQ93" i="1"/>
  <c r="H93" i="2" s="1"/>
  <c r="AP93" i="1"/>
  <c r="G93" i="2" s="1"/>
  <c r="AO93" i="1"/>
  <c r="F93" i="2" s="1"/>
  <c r="AR92" i="1"/>
  <c r="I92" i="2" s="1"/>
  <c r="AQ92" i="1"/>
  <c r="H92" i="2" s="1"/>
  <c r="AP92" i="1"/>
  <c r="G92" i="2" s="1"/>
  <c r="AO92" i="1"/>
  <c r="F92" i="2" s="1"/>
  <c r="AR91" i="1"/>
  <c r="I91" i="2" s="1"/>
  <c r="AQ91" i="1"/>
  <c r="H91" i="2" s="1"/>
  <c r="AP91" i="1"/>
  <c r="G91" i="2" s="1"/>
  <c r="AO91" i="1"/>
  <c r="F91" i="2" s="1"/>
  <c r="AR90" i="1"/>
  <c r="I90" i="2" s="1"/>
  <c r="AQ90" i="1"/>
  <c r="H90" i="2" s="1"/>
  <c r="AP90" i="1"/>
  <c r="G90" i="2" s="1"/>
  <c r="AO90" i="1"/>
  <c r="F90" i="2" s="1"/>
  <c r="AR89" i="1"/>
  <c r="I89" i="2" s="1"/>
  <c r="AQ89" i="1"/>
  <c r="H89" i="2" s="1"/>
  <c r="AP89" i="1"/>
  <c r="G89" i="2" s="1"/>
  <c r="AO89" i="1"/>
  <c r="F89" i="2" s="1"/>
  <c r="AR88" i="1"/>
  <c r="I88" i="2" s="1"/>
  <c r="AQ88" i="1"/>
  <c r="H88" i="2" s="1"/>
  <c r="AP88" i="1"/>
  <c r="G88" i="2" s="1"/>
  <c r="AO88" i="1"/>
  <c r="F88" i="2" s="1"/>
  <c r="AR87" i="1"/>
  <c r="I87" i="2" s="1"/>
  <c r="AQ87" i="1"/>
  <c r="H87" i="2" s="1"/>
  <c r="AP87" i="1"/>
  <c r="G87" i="2" s="1"/>
  <c r="AO87" i="1"/>
  <c r="F87" i="2" s="1"/>
  <c r="AR86" i="1"/>
  <c r="I86" i="2" s="1"/>
  <c r="AQ86" i="1"/>
  <c r="H86" i="2" s="1"/>
  <c r="AP86" i="1"/>
  <c r="G86" i="2" s="1"/>
  <c r="AO86" i="1"/>
  <c r="F86" i="2" s="1"/>
  <c r="AR85" i="1"/>
  <c r="I85" i="2" s="1"/>
  <c r="AQ85" i="1"/>
  <c r="H85" i="2" s="1"/>
  <c r="AP85" i="1"/>
  <c r="G85" i="2" s="1"/>
  <c r="AO85" i="1"/>
  <c r="F85" i="2" s="1"/>
  <c r="AR84" i="1"/>
  <c r="I84" i="2" s="1"/>
  <c r="AQ84" i="1"/>
  <c r="H84" i="2" s="1"/>
  <c r="AP84" i="1"/>
  <c r="G84" i="2" s="1"/>
  <c r="AO84" i="1"/>
  <c r="F84" i="2" s="1"/>
  <c r="AR83" i="1"/>
  <c r="I83" i="2" s="1"/>
  <c r="AQ83" i="1"/>
  <c r="H83" i="2" s="1"/>
  <c r="AP83" i="1"/>
  <c r="G83" i="2" s="1"/>
  <c r="AO83" i="1"/>
  <c r="F83" i="2" s="1"/>
  <c r="AR82" i="1"/>
  <c r="I82" i="2" s="1"/>
  <c r="AQ82" i="1"/>
  <c r="H82" i="2" s="1"/>
  <c r="AP82" i="1"/>
  <c r="G82" i="2" s="1"/>
  <c r="AO82" i="1"/>
  <c r="F82" i="2" s="1"/>
  <c r="AR81" i="1"/>
  <c r="I81" i="2" s="1"/>
  <c r="AQ81" i="1"/>
  <c r="H81" i="2" s="1"/>
  <c r="AP81" i="1"/>
  <c r="G81" i="2" s="1"/>
  <c r="AO81" i="1"/>
  <c r="F81" i="2" s="1"/>
  <c r="AR80" i="1"/>
  <c r="I80" i="2" s="1"/>
  <c r="AQ80" i="1"/>
  <c r="H80" i="2" s="1"/>
  <c r="AP80" i="1"/>
  <c r="G80" i="2" s="1"/>
  <c r="AO80" i="1"/>
  <c r="F80" i="2" s="1"/>
  <c r="AR79" i="1"/>
  <c r="I79" i="2" s="1"/>
  <c r="AQ79" i="1"/>
  <c r="H79" i="2" s="1"/>
  <c r="AP79" i="1"/>
  <c r="G79" i="2" s="1"/>
  <c r="AO79" i="1"/>
  <c r="F79" i="2" s="1"/>
  <c r="AR78" i="1"/>
  <c r="I78" i="2" s="1"/>
  <c r="AQ78" i="1"/>
  <c r="H78" i="2" s="1"/>
  <c r="AP78" i="1"/>
  <c r="G78" i="2" s="1"/>
  <c r="AO78" i="1"/>
  <c r="F78" i="2" s="1"/>
  <c r="AR77" i="1"/>
  <c r="I77" i="2" s="1"/>
  <c r="AQ77" i="1"/>
  <c r="H77" i="2" s="1"/>
  <c r="AP77" i="1"/>
  <c r="G77" i="2" s="1"/>
  <c r="AO77" i="1"/>
  <c r="F77" i="2" s="1"/>
  <c r="AR76" i="1"/>
  <c r="I76" i="2" s="1"/>
  <c r="AQ76" i="1"/>
  <c r="H76" i="2" s="1"/>
  <c r="AP76" i="1"/>
  <c r="G76" i="2" s="1"/>
  <c r="AO76" i="1"/>
  <c r="F76" i="2" s="1"/>
  <c r="AR75" i="1"/>
  <c r="I75" i="2" s="1"/>
  <c r="AQ75" i="1"/>
  <c r="H75" i="2" s="1"/>
  <c r="AP75" i="1"/>
  <c r="G75" i="2" s="1"/>
  <c r="AO75" i="1"/>
  <c r="F75" i="2" s="1"/>
  <c r="AR74" i="1"/>
  <c r="I74" i="2" s="1"/>
  <c r="AQ74" i="1"/>
  <c r="H74" i="2" s="1"/>
  <c r="AP74" i="1"/>
  <c r="G74" i="2" s="1"/>
  <c r="AO74" i="1"/>
  <c r="F74" i="2" s="1"/>
  <c r="AR73" i="1"/>
  <c r="I73" i="2" s="1"/>
  <c r="AQ73" i="1"/>
  <c r="H73" i="2" s="1"/>
  <c r="AP73" i="1"/>
  <c r="G73" i="2" s="1"/>
  <c r="AO73" i="1"/>
  <c r="F73" i="2" s="1"/>
  <c r="AR72" i="1"/>
  <c r="I72" i="2" s="1"/>
  <c r="AQ72" i="1"/>
  <c r="H72" i="2" s="1"/>
  <c r="AP72" i="1"/>
  <c r="G72" i="2" s="1"/>
  <c r="AO72" i="1"/>
  <c r="F72" i="2" s="1"/>
  <c r="AR71" i="1"/>
  <c r="I71" i="2" s="1"/>
  <c r="AQ71" i="1"/>
  <c r="H71" i="2" s="1"/>
  <c r="AP71" i="1"/>
  <c r="G71" i="2" s="1"/>
  <c r="AO71" i="1"/>
  <c r="F71" i="2" s="1"/>
  <c r="AR70" i="1"/>
  <c r="I70" i="2" s="1"/>
  <c r="AQ70" i="1"/>
  <c r="H70" i="2" s="1"/>
  <c r="AP70" i="1"/>
  <c r="G70" i="2" s="1"/>
  <c r="AO70" i="1"/>
  <c r="F70" i="2" s="1"/>
  <c r="AR69" i="1"/>
  <c r="I69" i="2" s="1"/>
  <c r="AQ69" i="1"/>
  <c r="H69" i="2" s="1"/>
  <c r="AP69" i="1"/>
  <c r="G69" i="2" s="1"/>
  <c r="AO69" i="1"/>
  <c r="F69" i="2" s="1"/>
  <c r="AR68" i="1"/>
  <c r="I68" i="2" s="1"/>
  <c r="AQ68" i="1"/>
  <c r="H68" i="2" s="1"/>
  <c r="AP68" i="1"/>
  <c r="G68" i="2" s="1"/>
  <c r="AO68" i="1"/>
  <c r="F68" i="2" s="1"/>
  <c r="AR67" i="1"/>
  <c r="I67" i="2" s="1"/>
  <c r="AQ67" i="1"/>
  <c r="H67" i="2" s="1"/>
  <c r="AP67" i="1"/>
  <c r="G67" i="2" s="1"/>
  <c r="AO67" i="1"/>
  <c r="F67" i="2" s="1"/>
  <c r="AR66" i="1"/>
  <c r="I66" i="2" s="1"/>
  <c r="AQ66" i="1"/>
  <c r="H66" i="2" s="1"/>
  <c r="AP66" i="1"/>
  <c r="G66" i="2" s="1"/>
  <c r="AO66" i="1"/>
  <c r="F66" i="2" s="1"/>
  <c r="AR65" i="1"/>
  <c r="I65" i="2" s="1"/>
  <c r="AQ65" i="1"/>
  <c r="H65" i="2" s="1"/>
  <c r="AP65" i="1"/>
  <c r="G65" i="2" s="1"/>
  <c r="AO65" i="1"/>
  <c r="F65" i="2" s="1"/>
  <c r="AR64" i="1"/>
  <c r="I64" i="2" s="1"/>
  <c r="AQ64" i="1"/>
  <c r="H64" i="2" s="1"/>
  <c r="AP64" i="1"/>
  <c r="G64" i="2" s="1"/>
  <c r="AO64" i="1"/>
  <c r="F64" i="2" s="1"/>
  <c r="AR63" i="1"/>
  <c r="I63" i="2" s="1"/>
  <c r="AQ63" i="1"/>
  <c r="H63" i="2" s="1"/>
  <c r="AP63" i="1"/>
  <c r="G63" i="2" s="1"/>
  <c r="AO63" i="1"/>
  <c r="F63" i="2" s="1"/>
  <c r="AR62" i="1"/>
  <c r="I62" i="2" s="1"/>
  <c r="AQ62" i="1"/>
  <c r="H62" i="2" s="1"/>
  <c r="AP62" i="1"/>
  <c r="G62" i="2" s="1"/>
  <c r="AO62" i="1"/>
  <c r="F62" i="2" s="1"/>
  <c r="AR61" i="1"/>
  <c r="I61" i="2" s="1"/>
  <c r="AQ61" i="1"/>
  <c r="H61" i="2" s="1"/>
  <c r="AP61" i="1"/>
  <c r="G61" i="2" s="1"/>
  <c r="AO61" i="1"/>
  <c r="F61" i="2" s="1"/>
  <c r="AR60" i="1"/>
  <c r="I60" i="2" s="1"/>
  <c r="AQ60" i="1"/>
  <c r="H60" i="2" s="1"/>
  <c r="AP60" i="1"/>
  <c r="G60" i="2" s="1"/>
  <c r="AO60" i="1"/>
  <c r="F60" i="2" s="1"/>
  <c r="AR59" i="1"/>
  <c r="I59" i="2" s="1"/>
  <c r="AQ59" i="1"/>
  <c r="H59" i="2" s="1"/>
  <c r="AP59" i="1"/>
  <c r="G59" i="2" s="1"/>
  <c r="AO59" i="1"/>
  <c r="F59" i="2" s="1"/>
  <c r="AR58" i="1"/>
  <c r="I58" i="2" s="1"/>
  <c r="AQ58" i="1"/>
  <c r="H58" i="2" s="1"/>
  <c r="AP58" i="1"/>
  <c r="G58" i="2" s="1"/>
  <c r="AO58" i="1"/>
  <c r="F58" i="2" s="1"/>
  <c r="AR57" i="1"/>
  <c r="I57" i="2" s="1"/>
  <c r="AQ57" i="1"/>
  <c r="H57" i="2" s="1"/>
  <c r="AP57" i="1"/>
  <c r="G57" i="2" s="1"/>
  <c r="AO57" i="1"/>
  <c r="F57" i="2" s="1"/>
  <c r="AR56" i="1"/>
  <c r="I56" i="2" s="1"/>
  <c r="AQ56" i="1"/>
  <c r="H56" i="2" s="1"/>
  <c r="AP56" i="1"/>
  <c r="G56" i="2" s="1"/>
  <c r="AO56" i="1"/>
  <c r="F56" i="2" s="1"/>
  <c r="AR55" i="1"/>
  <c r="I55" i="2" s="1"/>
  <c r="AQ55" i="1"/>
  <c r="H55" i="2" s="1"/>
  <c r="AP55" i="1"/>
  <c r="G55" i="2" s="1"/>
  <c r="AO55" i="1"/>
  <c r="F55" i="2" s="1"/>
  <c r="AR54" i="1"/>
  <c r="I54" i="2" s="1"/>
  <c r="AQ54" i="1"/>
  <c r="H54" i="2" s="1"/>
  <c r="AP54" i="1"/>
  <c r="G54" i="2" s="1"/>
  <c r="AO54" i="1"/>
  <c r="F54" i="2" s="1"/>
  <c r="AR53" i="1"/>
  <c r="I53" i="2" s="1"/>
  <c r="AQ53" i="1"/>
  <c r="H53" i="2" s="1"/>
  <c r="AP53" i="1"/>
  <c r="G53" i="2" s="1"/>
  <c r="AO53" i="1"/>
  <c r="F53" i="2" s="1"/>
  <c r="AR52" i="1"/>
  <c r="I52" i="2" s="1"/>
  <c r="AQ52" i="1"/>
  <c r="H52" i="2" s="1"/>
  <c r="AP52" i="1"/>
  <c r="G52" i="2" s="1"/>
  <c r="AO52" i="1"/>
  <c r="F52" i="2" s="1"/>
  <c r="AR51" i="1"/>
  <c r="I51" i="2" s="1"/>
  <c r="AQ51" i="1"/>
  <c r="H51" i="2" s="1"/>
  <c r="AP51" i="1"/>
  <c r="G51" i="2" s="1"/>
  <c r="AO51" i="1"/>
  <c r="F51" i="2" s="1"/>
  <c r="AR50" i="1"/>
  <c r="I50" i="2" s="1"/>
  <c r="AQ50" i="1"/>
  <c r="H50" i="2" s="1"/>
  <c r="AP50" i="1"/>
  <c r="G50" i="2" s="1"/>
  <c r="AO50" i="1"/>
  <c r="F50" i="2" s="1"/>
  <c r="AR49" i="1"/>
  <c r="I49" i="2" s="1"/>
  <c r="AQ49" i="1"/>
  <c r="H49" i="2" s="1"/>
  <c r="AP49" i="1"/>
  <c r="G49" i="2" s="1"/>
  <c r="AO49" i="1"/>
  <c r="F49" i="2" s="1"/>
  <c r="AR48" i="1"/>
  <c r="I48" i="2" s="1"/>
  <c r="AQ48" i="1"/>
  <c r="H48" i="2" s="1"/>
  <c r="AP48" i="1"/>
  <c r="G48" i="2" s="1"/>
  <c r="AO48" i="1"/>
  <c r="F48" i="2" s="1"/>
  <c r="AR47" i="1"/>
  <c r="I47" i="2" s="1"/>
  <c r="AQ47" i="1"/>
  <c r="H47" i="2" s="1"/>
  <c r="AP47" i="1"/>
  <c r="G47" i="2" s="1"/>
  <c r="AO47" i="1"/>
  <c r="F47" i="2" s="1"/>
  <c r="AR46" i="1"/>
  <c r="I46" i="2" s="1"/>
  <c r="AQ46" i="1"/>
  <c r="H46" i="2" s="1"/>
  <c r="AP46" i="1"/>
  <c r="G46" i="2" s="1"/>
  <c r="AO46" i="1"/>
  <c r="F46" i="2" s="1"/>
  <c r="AR45" i="1"/>
  <c r="I45" i="2" s="1"/>
  <c r="AQ45" i="1"/>
  <c r="H45" i="2" s="1"/>
  <c r="AP45" i="1"/>
  <c r="G45" i="2" s="1"/>
  <c r="AO45" i="1"/>
  <c r="F45" i="2" s="1"/>
  <c r="AR44" i="1"/>
  <c r="I44" i="2" s="1"/>
  <c r="AQ44" i="1"/>
  <c r="H44" i="2" s="1"/>
  <c r="AP44" i="1"/>
  <c r="G44" i="2" s="1"/>
  <c r="AO44" i="1"/>
  <c r="F44" i="2" s="1"/>
  <c r="AR43" i="1"/>
  <c r="I43" i="2" s="1"/>
  <c r="AQ43" i="1"/>
  <c r="H43" i="2" s="1"/>
  <c r="AP43" i="1"/>
  <c r="G43" i="2" s="1"/>
  <c r="AO43" i="1"/>
  <c r="F43" i="2" s="1"/>
  <c r="AR42" i="1"/>
  <c r="I42" i="2" s="1"/>
  <c r="AQ42" i="1"/>
  <c r="H42" i="2" s="1"/>
  <c r="AP42" i="1"/>
  <c r="G42" i="2" s="1"/>
  <c r="AO42" i="1"/>
  <c r="F42" i="2" s="1"/>
  <c r="AR41" i="1"/>
  <c r="I41" i="2" s="1"/>
  <c r="AQ41" i="1"/>
  <c r="H41" i="2" s="1"/>
  <c r="AP41" i="1"/>
  <c r="G41" i="2" s="1"/>
  <c r="AO41" i="1"/>
  <c r="F41" i="2" s="1"/>
  <c r="AR40" i="1"/>
  <c r="I40" i="2" s="1"/>
  <c r="AQ40" i="1"/>
  <c r="H40" i="2" s="1"/>
  <c r="AP40" i="1"/>
  <c r="G40" i="2" s="1"/>
  <c r="AO40" i="1"/>
  <c r="F40" i="2" s="1"/>
  <c r="AR39" i="1"/>
  <c r="I39" i="2" s="1"/>
  <c r="AQ39" i="1"/>
  <c r="H39" i="2" s="1"/>
  <c r="AP39" i="1"/>
  <c r="G39" i="2" s="1"/>
  <c r="AO39" i="1"/>
  <c r="F39" i="2" s="1"/>
  <c r="AR38" i="1"/>
  <c r="I38" i="2" s="1"/>
  <c r="AQ38" i="1"/>
  <c r="H38" i="2" s="1"/>
  <c r="AP38" i="1"/>
  <c r="G38" i="2" s="1"/>
  <c r="AO38" i="1"/>
  <c r="F38" i="2" s="1"/>
  <c r="AR37" i="1"/>
  <c r="I37" i="2" s="1"/>
  <c r="AQ37" i="1"/>
  <c r="H37" i="2" s="1"/>
  <c r="AP37" i="1"/>
  <c r="G37" i="2" s="1"/>
  <c r="AO37" i="1"/>
  <c r="F37" i="2" s="1"/>
  <c r="AR36" i="1"/>
  <c r="I36" i="2" s="1"/>
  <c r="AQ36" i="1"/>
  <c r="H36" i="2" s="1"/>
  <c r="AP36" i="1"/>
  <c r="G36" i="2" s="1"/>
  <c r="AO36" i="1"/>
  <c r="F36" i="2" s="1"/>
  <c r="AR35" i="1"/>
  <c r="I35" i="2" s="1"/>
  <c r="AQ35" i="1"/>
  <c r="H35" i="2" s="1"/>
  <c r="AP35" i="1"/>
  <c r="G35" i="2" s="1"/>
  <c r="AO35" i="1"/>
  <c r="F35" i="2" s="1"/>
  <c r="AR34" i="1"/>
  <c r="I34" i="2" s="1"/>
  <c r="AQ34" i="1"/>
  <c r="H34" i="2" s="1"/>
  <c r="AP34" i="1"/>
  <c r="G34" i="2" s="1"/>
  <c r="AO34" i="1"/>
  <c r="F34" i="2" s="1"/>
  <c r="AR33" i="1"/>
  <c r="I33" i="2" s="1"/>
  <c r="AQ33" i="1"/>
  <c r="H33" i="2" s="1"/>
  <c r="AP33" i="1"/>
  <c r="G33" i="2" s="1"/>
  <c r="AO33" i="1"/>
  <c r="F33" i="2" s="1"/>
  <c r="AR32" i="1"/>
  <c r="I32" i="2" s="1"/>
  <c r="AQ32" i="1"/>
  <c r="H32" i="2" s="1"/>
  <c r="AP32" i="1"/>
  <c r="G32" i="2" s="1"/>
  <c r="AO32" i="1"/>
  <c r="F32" i="2" s="1"/>
  <c r="AR31" i="1"/>
  <c r="I31" i="2" s="1"/>
  <c r="AQ31" i="1"/>
  <c r="H31" i="2" s="1"/>
  <c r="AP31" i="1"/>
  <c r="G31" i="2" s="1"/>
  <c r="AO31" i="1"/>
  <c r="F31" i="2" s="1"/>
  <c r="AR30" i="1"/>
  <c r="I30" i="2" s="1"/>
  <c r="AQ30" i="1"/>
  <c r="H30" i="2" s="1"/>
  <c r="AP30" i="1"/>
  <c r="G30" i="2" s="1"/>
  <c r="AO30" i="1"/>
  <c r="F30" i="2" s="1"/>
  <c r="AR29" i="1"/>
  <c r="I29" i="2" s="1"/>
  <c r="AQ29" i="1"/>
  <c r="H29" i="2" s="1"/>
  <c r="AP29" i="1"/>
  <c r="G29" i="2" s="1"/>
  <c r="AO29" i="1"/>
  <c r="F29" i="2" s="1"/>
  <c r="AR28" i="1"/>
  <c r="I28" i="2" s="1"/>
  <c r="AQ28" i="1"/>
  <c r="H28" i="2" s="1"/>
  <c r="AP28" i="1"/>
  <c r="G28" i="2" s="1"/>
  <c r="AO28" i="1"/>
  <c r="F28" i="2" s="1"/>
  <c r="AR27" i="1"/>
  <c r="I27" i="2" s="1"/>
  <c r="AQ27" i="1"/>
  <c r="H27" i="2" s="1"/>
  <c r="AP27" i="1"/>
  <c r="G27" i="2" s="1"/>
  <c r="AO27" i="1"/>
  <c r="F27" i="2" s="1"/>
  <c r="AR26" i="1"/>
  <c r="I26" i="2" s="1"/>
  <c r="AQ26" i="1"/>
  <c r="H26" i="2" s="1"/>
  <c r="AP26" i="1"/>
  <c r="G26" i="2" s="1"/>
  <c r="AO26" i="1"/>
  <c r="F26" i="2" s="1"/>
  <c r="AR25" i="1"/>
  <c r="I25" i="2" s="1"/>
  <c r="AQ25" i="1"/>
  <c r="H25" i="2" s="1"/>
  <c r="AP25" i="1"/>
  <c r="G25" i="2" s="1"/>
  <c r="AO25" i="1"/>
  <c r="F25" i="2" s="1"/>
  <c r="AR24" i="1"/>
  <c r="I24" i="2" s="1"/>
  <c r="AQ24" i="1"/>
  <c r="H24" i="2" s="1"/>
  <c r="AP24" i="1"/>
  <c r="G24" i="2" s="1"/>
  <c r="AO24" i="1"/>
  <c r="F24" i="2" s="1"/>
  <c r="AR23" i="1"/>
  <c r="I23" i="2" s="1"/>
  <c r="AQ23" i="1"/>
  <c r="H23" i="2" s="1"/>
  <c r="AP23" i="1"/>
  <c r="G23" i="2" s="1"/>
  <c r="AO23" i="1"/>
  <c r="F23" i="2" s="1"/>
  <c r="AR22" i="1"/>
  <c r="I22" i="2" s="1"/>
  <c r="AQ22" i="1"/>
  <c r="H22" i="2" s="1"/>
  <c r="AP22" i="1"/>
  <c r="G22" i="2" s="1"/>
  <c r="AO22" i="1"/>
  <c r="F22" i="2" s="1"/>
  <c r="AR21" i="1"/>
  <c r="I21" i="2" s="1"/>
  <c r="AQ21" i="1"/>
  <c r="H21" i="2" s="1"/>
  <c r="AP21" i="1"/>
  <c r="G21" i="2" s="1"/>
  <c r="AO21" i="1"/>
  <c r="F21" i="2" s="1"/>
  <c r="AR20" i="1"/>
  <c r="I20" i="2" s="1"/>
  <c r="AQ20" i="1"/>
  <c r="H20" i="2" s="1"/>
  <c r="AP20" i="1"/>
  <c r="G20" i="2" s="1"/>
  <c r="AO20" i="1"/>
  <c r="F20" i="2" s="1"/>
  <c r="AR19" i="1"/>
  <c r="I19" i="2" s="1"/>
  <c r="AQ19" i="1"/>
  <c r="H19" i="2" s="1"/>
  <c r="AP19" i="1"/>
  <c r="G19" i="2" s="1"/>
  <c r="AO19" i="1"/>
  <c r="F19" i="2" s="1"/>
  <c r="AR18" i="1"/>
  <c r="I18" i="2" s="1"/>
  <c r="AQ18" i="1"/>
  <c r="H18" i="2" s="1"/>
  <c r="AP18" i="1"/>
  <c r="G18" i="2" s="1"/>
  <c r="AO18" i="1"/>
  <c r="F18" i="2" s="1"/>
  <c r="AR17" i="1"/>
  <c r="I17" i="2" s="1"/>
  <c r="AQ17" i="1"/>
  <c r="H17" i="2" s="1"/>
  <c r="AP17" i="1"/>
  <c r="G17" i="2" s="1"/>
  <c r="AO17" i="1"/>
  <c r="F17" i="2" s="1"/>
  <c r="AR16" i="1"/>
  <c r="I16" i="2" s="1"/>
  <c r="AQ16" i="1"/>
  <c r="H16" i="2" s="1"/>
  <c r="AP16" i="1"/>
  <c r="G16" i="2" s="1"/>
  <c r="AO16" i="1"/>
  <c r="F16" i="2" s="1"/>
  <c r="AR15" i="1"/>
  <c r="I15" i="2" s="1"/>
  <c r="AQ15" i="1"/>
  <c r="H15" i="2" s="1"/>
  <c r="AP15" i="1"/>
  <c r="G15" i="2" s="1"/>
  <c r="AO15" i="1"/>
  <c r="F15" i="2" s="1"/>
  <c r="AR14" i="1"/>
  <c r="I14" i="2" s="1"/>
  <c r="AQ14" i="1"/>
  <c r="H14" i="2" s="1"/>
  <c r="AP14" i="1"/>
  <c r="G14" i="2" s="1"/>
  <c r="AO14" i="1"/>
  <c r="F14" i="2" s="1"/>
  <c r="AR13" i="1"/>
  <c r="I13" i="2" s="1"/>
  <c r="AQ13" i="1"/>
  <c r="H13" i="2" s="1"/>
  <c r="AP13" i="1"/>
  <c r="G13" i="2" s="1"/>
  <c r="AO13" i="1"/>
  <c r="F13" i="2" s="1"/>
  <c r="AR12" i="1"/>
  <c r="I12" i="2" s="1"/>
  <c r="AQ12" i="1"/>
  <c r="H12" i="2" s="1"/>
  <c r="AP12" i="1"/>
  <c r="G12" i="2" s="1"/>
  <c r="AO12" i="1"/>
  <c r="F12" i="2" s="1"/>
  <c r="AR11" i="1"/>
  <c r="I11" i="2" s="1"/>
  <c r="AQ11" i="1"/>
  <c r="H11" i="2" s="1"/>
  <c r="AP11" i="1"/>
  <c r="G11" i="2" s="1"/>
  <c r="AO11" i="1"/>
  <c r="F11" i="2" s="1"/>
  <c r="AR10" i="1"/>
  <c r="I10" i="2" s="1"/>
  <c r="AQ10" i="1"/>
  <c r="H10" i="2" s="1"/>
  <c r="AP10" i="1"/>
  <c r="G10" i="2" s="1"/>
  <c r="AO10" i="1"/>
  <c r="F10" i="2" s="1"/>
  <c r="AR9" i="1"/>
  <c r="I9" i="2" s="1"/>
  <c r="AQ9" i="1"/>
  <c r="H9" i="2" s="1"/>
  <c r="AP9" i="1"/>
  <c r="G9" i="2" s="1"/>
  <c r="AO9" i="1"/>
  <c r="F9" i="2" s="1"/>
  <c r="AR8" i="1"/>
  <c r="I8" i="2" s="1"/>
  <c r="AQ8" i="1"/>
  <c r="H8" i="2" s="1"/>
  <c r="AP8" i="1"/>
  <c r="G8" i="2" s="1"/>
  <c r="AO8" i="1"/>
  <c r="F8" i="2" s="1"/>
  <c r="AR7" i="1"/>
  <c r="I7" i="2" s="1"/>
  <c r="AQ7" i="1"/>
  <c r="H7" i="2" s="1"/>
  <c r="AP7" i="1"/>
  <c r="G7" i="2" s="1"/>
  <c r="AO7" i="1"/>
  <c r="F7" i="2" s="1"/>
  <c r="AR6" i="1"/>
  <c r="I6" i="2" s="1"/>
  <c r="AQ6" i="1"/>
  <c r="H6" i="2" s="1"/>
  <c r="AP6" i="1"/>
  <c r="G6" i="2" s="1"/>
  <c r="AO6" i="1"/>
  <c r="F6" i="2" s="1"/>
  <c r="AR5" i="1"/>
  <c r="I5" i="2" s="1"/>
  <c r="AQ5" i="1"/>
  <c r="H5" i="2" s="1"/>
  <c r="AP5" i="1"/>
  <c r="G5" i="2" s="1"/>
  <c r="AO5" i="1"/>
  <c r="F5" i="2" s="1"/>
  <c r="AR4" i="1"/>
  <c r="I4" i="2" s="1"/>
  <c r="AQ4" i="1"/>
  <c r="H4" i="2" s="1"/>
  <c r="AP4" i="1"/>
  <c r="G4" i="2" s="1"/>
  <c r="AO4" i="1"/>
  <c r="F4" i="2" s="1"/>
  <c r="AR3" i="1"/>
  <c r="I3" i="2" s="1"/>
  <c r="AQ3" i="1"/>
  <c r="H3" i="2" s="1"/>
  <c r="AP3" i="1"/>
  <c r="G3" i="2" s="1"/>
  <c r="AO3" i="1"/>
  <c r="F3" i="2" s="1"/>
  <c r="AR2" i="1"/>
  <c r="I2" i="2" s="1"/>
  <c r="AQ2" i="1"/>
  <c r="H2" i="2" s="1"/>
  <c r="AP2" i="1"/>
  <c r="G2" i="2" s="1"/>
  <c r="AO2" i="1"/>
  <c r="F2" i="2" s="1"/>
  <c r="AZ3" i="2" l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Z90" i="2" s="1"/>
  <c r="AZ91" i="2" s="1"/>
  <c r="AZ92" i="2" s="1"/>
  <c r="AZ93" i="2" s="1"/>
  <c r="AZ94" i="2" s="1"/>
  <c r="AX95" i="1" l="1"/>
  <c r="AW95" i="1"/>
  <c r="AX94" i="1"/>
  <c r="O94" i="2" s="1"/>
  <c r="AW94" i="1"/>
  <c r="N94" i="2" s="1"/>
  <c r="AX93" i="1"/>
  <c r="O93" i="2" s="1"/>
  <c r="AW93" i="1"/>
  <c r="N93" i="2" s="1"/>
  <c r="AX92" i="1"/>
  <c r="O92" i="2" s="1"/>
  <c r="AW92" i="1"/>
  <c r="N92" i="2" s="1"/>
  <c r="AX91" i="1"/>
  <c r="O91" i="2" s="1"/>
  <c r="AW91" i="1"/>
  <c r="N91" i="2" s="1"/>
  <c r="AX90" i="1"/>
  <c r="O90" i="2" s="1"/>
  <c r="AW90" i="1"/>
  <c r="N90" i="2" s="1"/>
  <c r="AX89" i="1"/>
  <c r="O89" i="2" s="1"/>
  <c r="AW89" i="1"/>
  <c r="N89" i="2" s="1"/>
  <c r="AX88" i="1"/>
  <c r="O88" i="2" s="1"/>
  <c r="AW88" i="1"/>
  <c r="N88" i="2" s="1"/>
  <c r="AX87" i="1"/>
  <c r="O87" i="2" s="1"/>
  <c r="AW87" i="1"/>
  <c r="N87" i="2" s="1"/>
  <c r="AX86" i="1"/>
  <c r="O86" i="2" s="1"/>
  <c r="AW86" i="1"/>
  <c r="N86" i="2" s="1"/>
  <c r="AX85" i="1"/>
  <c r="O85" i="2" s="1"/>
  <c r="AW85" i="1"/>
  <c r="N85" i="2" s="1"/>
  <c r="AX84" i="1"/>
  <c r="O84" i="2" s="1"/>
  <c r="AW84" i="1"/>
  <c r="N84" i="2" s="1"/>
  <c r="AX83" i="1"/>
  <c r="O83" i="2" s="1"/>
  <c r="AW83" i="1"/>
  <c r="N83" i="2" s="1"/>
  <c r="AX82" i="1"/>
  <c r="O82" i="2" s="1"/>
  <c r="AW82" i="1"/>
  <c r="N82" i="2" s="1"/>
  <c r="AX81" i="1"/>
  <c r="O81" i="2" s="1"/>
  <c r="AW81" i="1"/>
  <c r="N81" i="2" s="1"/>
  <c r="AX80" i="1"/>
  <c r="O80" i="2" s="1"/>
  <c r="AW80" i="1"/>
  <c r="N80" i="2" s="1"/>
  <c r="AX79" i="1"/>
  <c r="O79" i="2" s="1"/>
  <c r="AW79" i="1"/>
  <c r="N79" i="2" s="1"/>
  <c r="AX78" i="1"/>
  <c r="O78" i="2" s="1"/>
  <c r="AW78" i="1"/>
  <c r="N78" i="2" s="1"/>
  <c r="AX77" i="1"/>
  <c r="O77" i="2" s="1"/>
  <c r="AW77" i="1"/>
  <c r="N77" i="2" s="1"/>
  <c r="AX76" i="1"/>
  <c r="O76" i="2" s="1"/>
  <c r="AW76" i="1"/>
  <c r="N76" i="2" s="1"/>
  <c r="AX75" i="1"/>
  <c r="O75" i="2" s="1"/>
  <c r="AW75" i="1"/>
  <c r="N75" i="2" s="1"/>
  <c r="AX74" i="1"/>
  <c r="O74" i="2" s="1"/>
  <c r="AW74" i="1"/>
  <c r="N74" i="2" s="1"/>
  <c r="AX73" i="1"/>
  <c r="O73" i="2" s="1"/>
  <c r="AW73" i="1"/>
  <c r="N73" i="2" s="1"/>
  <c r="AX72" i="1"/>
  <c r="O72" i="2" s="1"/>
  <c r="AW72" i="1"/>
  <c r="N72" i="2" s="1"/>
  <c r="AX71" i="1"/>
  <c r="O71" i="2" s="1"/>
  <c r="AW71" i="1"/>
  <c r="N71" i="2" s="1"/>
  <c r="AX70" i="1"/>
  <c r="O70" i="2" s="1"/>
  <c r="AW70" i="1"/>
  <c r="N70" i="2" s="1"/>
  <c r="AX69" i="1"/>
  <c r="O69" i="2" s="1"/>
  <c r="AW69" i="1"/>
  <c r="N69" i="2" s="1"/>
  <c r="AX68" i="1"/>
  <c r="O68" i="2" s="1"/>
  <c r="AW68" i="1"/>
  <c r="N68" i="2" s="1"/>
  <c r="AX67" i="1"/>
  <c r="O67" i="2" s="1"/>
  <c r="AW67" i="1"/>
  <c r="N67" i="2" s="1"/>
  <c r="AX66" i="1"/>
  <c r="O66" i="2" s="1"/>
  <c r="AW66" i="1"/>
  <c r="N66" i="2" s="1"/>
  <c r="AX65" i="1"/>
  <c r="O65" i="2" s="1"/>
  <c r="AW65" i="1"/>
  <c r="N65" i="2" s="1"/>
  <c r="AX64" i="1"/>
  <c r="O64" i="2" s="1"/>
  <c r="AW64" i="1"/>
  <c r="N64" i="2" s="1"/>
  <c r="AX63" i="1"/>
  <c r="O63" i="2" s="1"/>
  <c r="AW63" i="1"/>
  <c r="N63" i="2" s="1"/>
  <c r="AX62" i="1"/>
  <c r="O62" i="2" s="1"/>
  <c r="AW62" i="1"/>
  <c r="N62" i="2" s="1"/>
  <c r="AX61" i="1"/>
  <c r="O61" i="2" s="1"/>
  <c r="AW61" i="1"/>
  <c r="N61" i="2" s="1"/>
  <c r="AX60" i="1"/>
  <c r="O60" i="2" s="1"/>
  <c r="AW60" i="1"/>
  <c r="N60" i="2" s="1"/>
  <c r="AX59" i="1"/>
  <c r="O59" i="2" s="1"/>
  <c r="AW59" i="1"/>
  <c r="N59" i="2" s="1"/>
  <c r="AX58" i="1"/>
  <c r="O58" i="2" s="1"/>
  <c r="AW58" i="1"/>
  <c r="N58" i="2" s="1"/>
  <c r="AX57" i="1"/>
  <c r="O57" i="2" s="1"/>
  <c r="AW57" i="1"/>
  <c r="N57" i="2" s="1"/>
  <c r="AX56" i="1"/>
  <c r="O56" i="2" s="1"/>
  <c r="AW56" i="1"/>
  <c r="N56" i="2" s="1"/>
  <c r="AX55" i="1"/>
  <c r="O55" i="2" s="1"/>
  <c r="AW55" i="1"/>
  <c r="N55" i="2" s="1"/>
  <c r="AX54" i="1"/>
  <c r="O54" i="2" s="1"/>
  <c r="AW54" i="1"/>
  <c r="N54" i="2" s="1"/>
  <c r="AX53" i="1"/>
  <c r="O53" i="2" s="1"/>
  <c r="AW53" i="1"/>
  <c r="N53" i="2" s="1"/>
  <c r="AX52" i="1"/>
  <c r="O52" i="2" s="1"/>
  <c r="AW52" i="1"/>
  <c r="N52" i="2" s="1"/>
  <c r="AX51" i="1"/>
  <c r="O51" i="2" s="1"/>
  <c r="AW51" i="1"/>
  <c r="N51" i="2" s="1"/>
  <c r="AX50" i="1"/>
  <c r="O50" i="2" s="1"/>
  <c r="AW50" i="1"/>
  <c r="N50" i="2" s="1"/>
  <c r="AX49" i="1"/>
  <c r="O49" i="2" s="1"/>
  <c r="AW49" i="1"/>
  <c r="N49" i="2" s="1"/>
  <c r="AX48" i="1"/>
  <c r="O48" i="2" s="1"/>
  <c r="AW48" i="1"/>
  <c r="N48" i="2" s="1"/>
  <c r="AX47" i="1"/>
  <c r="O47" i="2" s="1"/>
  <c r="AW47" i="1"/>
  <c r="N47" i="2" s="1"/>
  <c r="AX46" i="1"/>
  <c r="O46" i="2" s="1"/>
  <c r="AW46" i="1"/>
  <c r="N46" i="2" s="1"/>
  <c r="AX45" i="1"/>
  <c r="O45" i="2" s="1"/>
  <c r="AW45" i="1"/>
  <c r="N45" i="2" s="1"/>
  <c r="AX44" i="1"/>
  <c r="O44" i="2" s="1"/>
  <c r="AW44" i="1"/>
  <c r="N44" i="2" s="1"/>
  <c r="AX43" i="1"/>
  <c r="O43" i="2" s="1"/>
  <c r="AW43" i="1"/>
  <c r="N43" i="2" s="1"/>
  <c r="AX42" i="1"/>
  <c r="O42" i="2" s="1"/>
  <c r="AW42" i="1"/>
  <c r="N42" i="2" s="1"/>
  <c r="AX41" i="1"/>
  <c r="O41" i="2" s="1"/>
  <c r="AW41" i="1"/>
  <c r="N41" i="2" s="1"/>
  <c r="AX40" i="1"/>
  <c r="O40" i="2" s="1"/>
  <c r="AW40" i="1"/>
  <c r="N40" i="2" s="1"/>
  <c r="AX39" i="1"/>
  <c r="O39" i="2" s="1"/>
  <c r="AW39" i="1"/>
  <c r="N39" i="2" s="1"/>
  <c r="AX38" i="1"/>
  <c r="O38" i="2" s="1"/>
  <c r="AW38" i="1"/>
  <c r="N38" i="2" s="1"/>
  <c r="AX37" i="1"/>
  <c r="O37" i="2" s="1"/>
  <c r="AW37" i="1"/>
  <c r="N37" i="2" s="1"/>
  <c r="AX36" i="1"/>
  <c r="O36" i="2" s="1"/>
  <c r="AW36" i="1"/>
  <c r="N36" i="2" s="1"/>
  <c r="AX35" i="1"/>
  <c r="O35" i="2" s="1"/>
  <c r="AW35" i="1"/>
  <c r="N35" i="2" s="1"/>
  <c r="AX34" i="1"/>
  <c r="O34" i="2" s="1"/>
  <c r="AW34" i="1"/>
  <c r="N34" i="2" s="1"/>
  <c r="AX33" i="1"/>
  <c r="O33" i="2" s="1"/>
  <c r="AW33" i="1"/>
  <c r="N33" i="2" s="1"/>
  <c r="AX32" i="1"/>
  <c r="O32" i="2" s="1"/>
  <c r="AW32" i="1"/>
  <c r="N32" i="2" s="1"/>
  <c r="AX31" i="1"/>
  <c r="O31" i="2" s="1"/>
  <c r="AW31" i="1"/>
  <c r="N31" i="2" s="1"/>
  <c r="AX30" i="1"/>
  <c r="O30" i="2" s="1"/>
  <c r="AW30" i="1"/>
  <c r="N30" i="2" s="1"/>
  <c r="AX29" i="1"/>
  <c r="O29" i="2" s="1"/>
  <c r="AW29" i="1"/>
  <c r="N29" i="2" s="1"/>
  <c r="AX28" i="1"/>
  <c r="O28" i="2" s="1"/>
  <c r="AW28" i="1"/>
  <c r="N28" i="2" s="1"/>
  <c r="AX27" i="1"/>
  <c r="O27" i="2" s="1"/>
  <c r="AW27" i="1"/>
  <c r="N27" i="2" s="1"/>
  <c r="AX26" i="1"/>
  <c r="O26" i="2" s="1"/>
  <c r="AW26" i="1"/>
  <c r="N26" i="2" s="1"/>
  <c r="AX25" i="1"/>
  <c r="O25" i="2" s="1"/>
  <c r="AW25" i="1"/>
  <c r="N25" i="2" s="1"/>
  <c r="AX24" i="1"/>
  <c r="O24" i="2" s="1"/>
  <c r="AW24" i="1"/>
  <c r="N24" i="2" s="1"/>
  <c r="AX23" i="1"/>
  <c r="O23" i="2" s="1"/>
  <c r="AW23" i="1"/>
  <c r="N23" i="2" s="1"/>
  <c r="AX22" i="1"/>
  <c r="O22" i="2" s="1"/>
  <c r="AW22" i="1"/>
  <c r="N22" i="2" s="1"/>
  <c r="AX21" i="1"/>
  <c r="O21" i="2" s="1"/>
  <c r="AW21" i="1"/>
  <c r="N21" i="2" s="1"/>
  <c r="AX20" i="1"/>
  <c r="O20" i="2" s="1"/>
  <c r="AW20" i="1"/>
  <c r="N20" i="2" s="1"/>
  <c r="AX19" i="1"/>
  <c r="O19" i="2" s="1"/>
  <c r="AW19" i="1"/>
  <c r="N19" i="2" s="1"/>
  <c r="AX18" i="1"/>
  <c r="O18" i="2" s="1"/>
  <c r="AW18" i="1"/>
  <c r="N18" i="2" s="1"/>
  <c r="AX17" i="1"/>
  <c r="O17" i="2" s="1"/>
  <c r="AW17" i="1"/>
  <c r="N17" i="2" s="1"/>
  <c r="AX16" i="1"/>
  <c r="O16" i="2" s="1"/>
  <c r="AW16" i="1"/>
  <c r="N16" i="2" s="1"/>
  <c r="AX15" i="1"/>
  <c r="O15" i="2" s="1"/>
  <c r="AW15" i="1"/>
  <c r="N15" i="2" s="1"/>
  <c r="AX14" i="1"/>
  <c r="O14" i="2" s="1"/>
  <c r="AW14" i="1"/>
  <c r="N14" i="2" s="1"/>
  <c r="AX13" i="1"/>
  <c r="O13" i="2" s="1"/>
  <c r="AW13" i="1"/>
  <c r="N13" i="2" s="1"/>
  <c r="AX12" i="1"/>
  <c r="O12" i="2" s="1"/>
  <c r="AW12" i="1"/>
  <c r="N12" i="2" s="1"/>
  <c r="AX11" i="1"/>
  <c r="O11" i="2" s="1"/>
  <c r="AW11" i="1"/>
  <c r="N11" i="2" s="1"/>
  <c r="AX10" i="1"/>
  <c r="O10" i="2" s="1"/>
  <c r="AW10" i="1"/>
  <c r="N10" i="2" s="1"/>
  <c r="AX9" i="1"/>
  <c r="O9" i="2" s="1"/>
  <c r="AW9" i="1"/>
  <c r="N9" i="2" s="1"/>
  <c r="AX8" i="1"/>
  <c r="O8" i="2" s="1"/>
  <c r="AW8" i="1"/>
  <c r="N8" i="2" s="1"/>
  <c r="AX7" i="1"/>
  <c r="O7" i="2" s="1"/>
  <c r="AW7" i="1"/>
  <c r="N7" i="2" s="1"/>
  <c r="AX6" i="1"/>
  <c r="O6" i="2" s="1"/>
  <c r="AW6" i="1"/>
  <c r="N6" i="2" s="1"/>
  <c r="AX5" i="1"/>
  <c r="O5" i="2" s="1"/>
  <c r="AW5" i="1"/>
  <c r="N5" i="2" s="1"/>
  <c r="AX4" i="1"/>
  <c r="O4" i="2" s="1"/>
  <c r="AW4" i="1"/>
  <c r="N4" i="2" s="1"/>
  <c r="AX3" i="1"/>
  <c r="O3" i="2" s="1"/>
  <c r="AW3" i="1"/>
  <c r="N3" i="2" s="1"/>
  <c r="AX2" i="1"/>
  <c r="O2" i="2" s="1"/>
  <c r="AW2" i="1"/>
  <c r="N2" i="2" s="1"/>
  <c r="AV95" i="1"/>
  <c r="AU95" i="1"/>
  <c r="AV94" i="1"/>
  <c r="AU94" i="1"/>
  <c r="AV93" i="1"/>
  <c r="AU93" i="1"/>
  <c r="AV92" i="1"/>
  <c r="AU92" i="1"/>
  <c r="AV91" i="1"/>
  <c r="AU91" i="1"/>
  <c r="AV90" i="1"/>
  <c r="AU90" i="1"/>
  <c r="AV89" i="1"/>
  <c r="AU89" i="1"/>
  <c r="AV88" i="1"/>
  <c r="AU88" i="1"/>
  <c r="AV87" i="1"/>
  <c r="AU87" i="1"/>
  <c r="AV86" i="1"/>
  <c r="AU86" i="1"/>
  <c r="AV85" i="1"/>
  <c r="AU85" i="1"/>
  <c r="AV84" i="1"/>
  <c r="AU84" i="1"/>
  <c r="AV83" i="1"/>
  <c r="AU83" i="1"/>
  <c r="AV82" i="1"/>
  <c r="AU82" i="1"/>
  <c r="AV81" i="1"/>
  <c r="AU81" i="1"/>
  <c r="AV80" i="1"/>
  <c r="AU80" i="1"/>
  <c r="AV79" i="1"/>
  <c r="AU79" i="1"/>
  <c r="AV78" i="1"/>
  <c r="AU78" i="1"/>
  <c r="AV77" i="1"/>
  <c r="AU77" i="1"/>
  <c r="AV76" i="1"/>
  <c r="AU76" i="1"/>
  <c r="AV75" i="1"/>
  <c r="AU75" i="1"/>
  <c r="AV74" i="1"/>
  <c r="AU74" i="1"/>
  <c r="AV73" i="1"/>
  <c r="AU73" i="1"/>
  <c r="AV72" i="1"/>
  <c r="AU72" i="1"/>
  <c r="AV71" i="1"/>
  <c r="AU71" i="1"/>
  <c r="AV70" i="1"/>
  <c r="AU70" i="1"/>
  <c r="AV69" i="1"/>
  <c r="AU69" i="1"/>
  <c r="AV68" i="1"/>
  <c r="AU68" i="1"/>
  <c r="AV67" i="1"/>
  <c r="AU67" i="1"/>
  <c r="AV66" i="1"/>
  <c r="AU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V59" i="1"/>
  <c r="AU59" i="1"/>
  <c r="AV58" i="1"/>
  <c r="AU58" i="1"/>
  <c r="AV57" i="1"/>
  <c r="AU57" i="1"/>
  <c r="AV56" i="1"/>
  <c r="AU56" i="1"/>
  <c r="AV55" i="1"/>
  <c r="AU55" i="1"/>
  <c r="AV54" i="1"/>
  <c r="AU54" i="1"/>
  <c r="AV53" i="1"/>
  <c r="AU53" i="1"/>
  <c r="AV52" i="1"/>
  <c r="AU52" i="1"/>
  <c r="AV51" i="1"/>
  <c r="AU51" i="1"/>
  <c r="AV50" i="1"/>
  <c r="AU50" i="1"/>
  <c r="AV49" i="1"/>
  <c r="AU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V42" i="1"/>
  <c r="AU42" i="1"/>
  <c r="AV41" i="1"/>
  <c r="AU41" i="1"/>
  <c r="AV40" i="1"/>
  <c r="AU40" i="1"/>
  <c r="AV39" i="1"/>
  <c r="AU39" i="1"/>
  <c r="AV38" i="1"/>
  <c r="AU38" i="1"/>
  <c r="AV37" i="1"/>
  <c r="AU37" i="1"/>
  <c r="AV36" i="1"/>
  <c r="AU36" i="1"/>
  <c r="AV35" i="1"/>
  <c r="AU35" i="1"/>
  <c r="AV34" i="1"/>
  <c r="AU34" i="1"/>
  <c r="AV33" i="1"/>
  <c r="AU33" i="1"/>
  <c r="AV32" i="1"/>
  <c r="AU32" i="1"/>
  <c r="AV31" i="1"/>
  <c r="AU31" i="1"/>
  <c r="AV30" i="1"/>
  <c r="AU30" i="1"/>
  <c r="AV29" i="1"/>
  <c r="AU29" i="1"/>
  <c r="AV28" i="1"/>
  <c r="AU28" i="1"/>
  <c r="AV27" i="1"/>
  <c r="AU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V18" i="1"/>
  <c r="AU18" i="1"/>
  <c r="AV17" i="1"/>
  <c r="AU17" i="1"/>
  <c r="AV16" i="1"/>
  <c r="AU16" i="1"/>
  <c r="AV15" i="1"/>
  <c r="AU15" i="1"/>
  <c r="AV14" i="1"/>
  <c r="AU14" i="1"/>
  <c r="AV13" i="1"/>
  <c r="AU13" i="1"/>
  <c r="AV12" i="1"/>
  <c r="AU12" i="1"/>
  <c r="AV11" i="1"/>
  <c r="AU11" i="1"/>
  <c r="AV10" i="1"/>
  <c r="AU10" i="1"/>
  <c r="AV9" i="1"/>
  <c r="AU9" i="1"/>
  <c r="AV8" i="1"/>
  <c r="AU8" i="1"/>
  <c r="AV7" i="1"/>
  <c r="AU7" i="1"/>
  <c r="AV6" i="1"/>
  <c r="AU6" i="1"/>
  <c r="AV5" i="1"/>
  <c r="AU5" i="1"/>
  <c r="AV4" i="1"/>
  <c r="AU4" i="1"/>
  <c r="AV3" i="1"/>
  <c r="AU3" i="1"/>
  <c r="AV2" i="1"/>
  <c r="AU2" i="1"/>
  <c r="AT95" i="1"/>
  <c r="AS95" i="1"/>
  <c r="AT94" i="1"/>
  <c r="K94" i="2" s="1"/>
  <c r="AS94" i="1"/>
  <c r="J94" i="2" s="1"/>
  <c r="AT93" i="1"/>
  <c r="K93" i="2" s="1"/>
  <c r="AS93" i="1"/>
  <c r="J93" i="2" s="1"/>
  <c r="AT92" i="1"/>
  <c r="K92" i="2" s="1"/>
  <c r="AS92" i="1"/>
  <c r="J92" i="2" s="1"/>
  <c r="AT91" i="1"/>
  <c r="K91" i="2" s="1"/>
  <c r="AS91" i="1"/>
  <c r="J91" i="2" s="1"/>
  <c r="AT90" i="1"/>
  <c r="K90" i="2" s="1"/>
  <c r="AS90" i="1"/>
  <c r="J90" i="2" s="1"/>
  <c r="AT89" i="1"/>
  <c r="K89" i="2" s="1"/>
  <c r="AS89" i="1"/>
  <c r="J89" i="2" s="1"/>
  <c r="AT88" i="1"/>
  <c r="K88" i="2" s="1"/>
  <c r="AS88" i="1"/>
  <c r="J88" i="2" s="1"/>
  <c r="AT87" i="1"/>
  <c r="K87" i="2" s="1"/>
  <c r="AS87" i="1"/>
  <c r="J87" i="2" s="1"/>
  <c r="AT86" i="1"/>
  <c r="K86" i="2" s="1"/>
  <c r="AS86" i="1"/>
  <c r="J86" i="2" s="1"/>
  <c r="AT85" i="1"/>
  <c r="K85" i="2" s="1"/>
  <c r="AS85" i="1"/>
  <c r="J85" i="2" s="1"/>
  <c r="AT84" i="1"/>
  <c r="K84" i="2" s="1"/>
  <c r="AS84" i="1"/>
  <c r="J84" i="2" s="1"/>
  <c r="AT83" i="1"/>
  <c r="K83" i="2" s="1"/>
  <c r="AS83" i="1"/>
  <c r="J83" i="2" s="1"/>
  <c r="AT82" i="1"/>
  <c r="K82" i="2" s="1"/>
  <c r="AS82" i="1"/>
  <c r="J82" i="2" s="1"/>
  <c r="AT81" i="1"/>
  <c r="K81" i="2" s="1"/>
  <c r="AS81" i="1"/>
  <c r="J81" i="2" s="1"/>
  <c r="AT80" i="1"/>
  <c r="K80" i="2" s="1"/>
  <c r="AS80" i="1"/>
  <c r="J80" i="2" s="1"/>
  <c r="AT79" i="1"/>
  <c r="K79" i="2" s="1"/>
  <c r="AS79" i="1"/>
  <c r="J79" i="2" s="1"/>
  <c r="AT78" i="1"/>
  <c r="K78" i="2" s="1"/>
  <c r="AS78" i="1"/>
  <c r="J78" i="2" s="1"/>
  <c r="AT77" i="1"/>
  <c r="K77" i="2" s="1"/>
  <c r="AS77" i="1"/>
  <c r="J77" i="2" s="1"/>
  <c r="AT76" i="1"/>
  <c r="K76" i="2" s="1"/>
  <c r="AS76" i="1"/>
  <c r="J76" i="2" s="1"/>
  <c r="AT75" i="1"/>
  <c r="K75" i="2" s="1"/>
  <c r="AS75" i="1"/>
  <c r="J75" i="2" s="1"/>
  <c r="AT74" i="1"/>
  <c r="K74" i="2" s="1"/>
  <c r="AS74" i="1"/>
  <c r="J74" i="2" s="1"/>
  <c r="AT73" i="1"/>
  <c r="K73" i="2" s="1"/>
  <c r="AS73" i="1"/>
  <c r="J73" i="2" s="1"/>
  <c r="AT72" i="1"/>
  <c r="K72" i="2" s="1"/>
  <c r="AS72" i="1"/>
  <c r="J72" i="2" s="1"/>
  <c r="AT71" i="1"/>
  <c r="K71" i="2" s="1"/>
  <c r="AS71" i="1"/>
  <c r="J71" i="2" s="1"/>
  <c r="AT70" i="1"/>
  <c r="K70" i="2" s="1"/>
  <c r="AS70" i="1"/>
  <c r="J70" i="2" s="1"/>
  <c r="AT69" i="1"/>
  <c r="K69" i="2" s="1"/>
  <c r="AS69" i="1"/>
  <c r="J69" i="2" s="1"/>
  <c r="AT68" i="1"/>
  <c r="K68" i="2" s="1"/>
  <c r="AS68" i="1"/>
  <c r="J68" i="2" s="1"/>
  <c r="AT67" i="1"/>
  <c r="K67" i="2" s="1"/>
  <c r="AS67" i="1"/>
  <c r="J67" i="2" s="1"/>
  <c r="AT66" i="1"/>
  <c r="K66" i="2" s="1"/>
  <c r="AS66" i="1"/>
  <c r="J66" i="2" s="1"/>
  <c r="AT65" i="1"/>
  <c r="K65" i="2" s="1"/>
  <c r="AS65" i="1"/>
  <c r="J65" i="2" s="1"/>
  <c r="AT64" i="1"/>
  <c r="K64" i="2" s="1"/>
  <c r="AS64" i="1"/>
  <c r="J64" i="2" s="1"/>
  <c r="AT63" i="1"/>
  <c r="K63" i="2" s="1"/>
  <c r="AS63" i="1"/>
  <c r="J63" i="2" s="1"/>
  <c r="AT62" i="1"/>
  <c r="K62" i="2" s="1"/>
  <c r="AS62" i="1"/>
  <c r="J62" i="2" s="1"/>
  <c r="AT61" i="1"/>
  <c r="K61" i="2" s="1"/>
  <c r="AS61" i="1"/>
  <c r="J61" i="2" s="1"/>
  <c r="AT60" i="1"/>
  <c r="K60" i="2" s="1"/>
  <c r="AS60" i="1"/>
  <c r="J60" i="2" s="1"/>
  <c r="AT59" i="1"/>
  <c r="K59" i="2" s="1"/>
  <c r="AS59" i="1"/>
  <c r="J59" i="2" s="1"/>
  <c r="AT58" i="1"/>
  <c r="K58" i="2" s="1"/>
  <c r="AS58" i="1"/>
  <c r="J58" i="2" s="1"/>
  <c r="AT57" i="1"/>
  <c r="K57" i="2" s="1"/>
  <c r="AS57" i="1"/>
  <c r="J57" i="2" s="1"/>
  <c r="AT56" i="1"/>
  <c r="K56" i="2" s="1"/>
  <c r="AS56" i="1"/>
  <c r="J56" i="2" s="1"/>
  <c r="AT55" i="1"/>
  <c r="K55" i="2" s="1"/>
  <c r="AS55" i="1"/>
  <c r="J55" i="2" s="1"/>
  <c r="AT54" i="1"/>
  <c r="K54" i="2" s="1"/>
  <c r="AS54" i="1"/>
  <c r="J54" i="2" s="1"/>
  <c r="AT53" i="1"/>
  <c r="K53" i="2" s="1"/>
  <c r="AS53" i="1"/>
  <c r="J53" i="2" s="1"/>
  <c r="AT52" i="1"/>
  <c r="K52" i="2" s="1"/>
  <c r="AS52" i="1"/>
  <c r="J52" i="2" s="1"/>
  <c r="AT51" i="1"/>
  <c r="K51" i="2" s="1"/>
  <c r="AS51" i="1"/>
  <c r="J51" i="2" s="1"/>
  <c r="AT50" i="1"/>
  <c r="K50" i="2" s="1"/>
  <c r="AS50" i="1"/>
  <c r="J50" i="2" s="1"/>
  <c r="AT49" i="1"/>
  <c r="K49" i="2" s="1"/>
  <c r="AS49" i="1"/>
  <c r="J49" i="2" s="1"/>
  <c r="AT48" i="1"/>
  <c r="K48" i="2" s="1"/>
  <c r="AS48" i="1"/>
  <c r="J48" i="2" s="1"/>
  <c r="AT47" i="1"/>
  <c r="K47" i="2" s="1"/>
  <c r="AS47" i="1"/>
  <c r="J47" i="2" s="1"/>
  <c r="AT46" i="1"/>
  <c r="K46" i="2" s="1"/>
  <c r="AS46" i="1"/>
  <c r="J46" i="2" s="1"/>
  <c r="AT45" i="1"/>
  <c r="K45" i="2" s="1"/>
  <c r="AS45" i="1"/>
  <c r="J45" i="2" s="1"/>
  <c r="AT44" i="1"/>
  <c r="K44" i="2" s="1"/>
  <c r="AS44" i="1"/>
  <c r="J44" i="2" s="1"/>
  <c r="AT43" i="1"/>
  <c r="K43" i="2" s="1"/>
  <c r="AS43" i="1"/>
  <c r="J43" i="2" s="1"/>
  <c r="AT42" i="1"/>
  <c r="K42" i="2" s="1"/>
  <c r="AS42" i="1"/>
  <c r="J42" i="2" s="1"/>
  <c r="AT41" i="1"/>
  <c r="K41" i="2" s="1"/>
  <c r="AS41" i="1"/>
  <c r="J41" i="2" s="1"/>
  <c r="AT40" i="1"/>
  <c r="K40" i="2" s="1"/>
  <c r="AS40" i="1"/>
  <c r="J40" i="2" s="1"/>
  <c r="AT39" i="1"/>
  <c r="K39" i="2" s="1"/>
  <c r="AS39" i="1"/>
  <c r="J39" i="2" s="1"/>
  <c r="AT38" i="1"/>
  <c r="K38" i="2" s="1"/>
  <c r="AS38" i="1"/>
  <c r="J38" i="2" s="1"/>
  <c r="AT37" i="1"/>
  <c r="K37" i="2" s="1"/>
  <c r="AS37" i="1"/>
  <c r="J37" i="2" s="1"/>
  <c r="AT36" i="1"/>
  <c r="K36" i="2" s="1"/>
  <c r="AS36" i="1"/>
  <c r="J36" i="2" s="1"/>
  <c r="AT35" i="1"/>
  <c r="K35" i="2" s="1"/>
  <c r="AS35" i="1"/>
  <c r="J35" i="2" s="1"/>
  <c r="AT34" i="1"/>
  <c r="K34" i="2" s="1"/>
  <c r="AS34" i="1"/>
  <c r="J34" i="2" s="1"/>
  <c r="AT33" i="1"/>
  <c r="K33" i="2" s="1"/>
  <c r="AS33" i="1"/>
  <c r="J33" i="2" s="1"/>
  <c r="AT32" i="1"/>
  <c r="K32" i="2" s="1"/>
  <c r="AS32" i="1"/>
  <c r="J32" i="2" s="1"/>
  <c r="AT31" i="1"/>
  <c r="K31" i="2" s="1"/>
  <c r="AS31" i="1"/>
  <c r="J31" i="2" s="1"/>
  <c r="AT30" i="1"/>
  <c r="K30" i="2" s="1"/>
  <c r="AS30" i="1"/>
  <c r="J30" i="2" s="1"/>
  <c r="AT29" i="1"/>
  <c r="K29" i="2" s="1"/>
  <c r="AS29" i="1"/>
  <c r="J29" i="2" s="1"/>
  <c r="AT28" i="1"/>
  <c r="K28" i="2" s="1"/>
  <c r="AS28" i="1"/>
  <c r="J28" i="2" s="1"/>
  <c r="AT27" i="1"/>
  <c r="K27" i="2" s="1"/>
  <c r="AS27" i="1"/>
  <c r="J27" i="2" s="1"/>
  <c r="AT26" i="1"/>
  <c r="K26" i="2" s="1"/>
  <c r="AS26" i="1"/>
  <c r="J26" i="2" s="1"/>
  <c r="AT25" i="1"/>
  <c r="K25" i="2" s="1"/>
  <c r="AS25" i="1"/>
  <c r="J25" i="2" s="1"/>
  <c r="AT24" i="1"/>
  <c r="K24" i="2" s="1"/>
  <c r="AS24" i="1"/>
  <c r="J24" i="2" s="1"/>
  <c r="AT23" i="1"/>
  <c r="K23" i="2" s="1"/>
  <c r="AS23" i="1"/>
  <c r="J23" i="2" s="1"/>
  <c r="AT22" i="1"/>
  <c r="K22" i="2" s="1"/>
  <c r="AS22" i="1"/>
  <c r="J22" i="2" s="1"/>
  <c r="AT21" i="1"/>
  <c r="K21" i="2" s="1"/>
  <c r="AS21" i="1"/>
  <c r="J21" i="2" s="1"/>
  <c r="AT20" i="1"/>
  <c r="K20" i="2" s="1"/>
  <c r="AS20" i="1"/>
  <c r="J20" i="2" s="1"/>
  <c r="AT19" i="1"/>
  <c r="K19" i="2" s="1"/>
  <c r="AS19" i="1"/>
  <c r="J19" i="2" s="1"/>
  <c r="AT18" i="1"/>
  <c r="K18" i="2" s="1"/>
  <c r="AS18" i="1"/>
  <c r="J18" i="2" s="1"/>
  <c r="AT17" i="1"/>
  <c r="K17" i="2" s="1"/>
  <c r="AS17" i="1"/>
  <c r="J17" i="2" s="1"/>
  <c r="AT16" i="1"/>
  <c r="K16" i="2" s="1"/>
  <c r="AS16" i="1"/>
  <c r="J16" i="2" s="1"/>
  <c r="AT15" i="1"/>
  <c r="K15" i="2" s="1"/>
  <c r="AS15" i="1"/>
  <c r="J15" i="2" s="1"/>
  <c r="AT14" i="1"/>
  <c r="K14" i="2" s="1"/>
  <c r="AS14" i="1"/>
  <c r="J14" i="2" s="1"/>
  <c r="AT13" i="1"/>
  <c r="K13" i="2" s="1"/>
  <c r="AS13" i="1"/>
  <c r="J13" i="2" s="1"/>
  <c r="AT12" i="1"/>
  <c r="K12" i="2" s="1"/>
  <c r="AS12" i="1"/>
  <c r="J12" i="2" s="1"/>
  <c r="AT11" i="1"/>
  <c r="K11" i="2" s="1"/>
  <c r="AS11" i="1"/>
  <c r="J11" i="2" s="1"/>
  <c r="AT10" i="1"/>
  <c r="K10" i="2" s="1"/>
  <c r="AS10" i="1"/>
  <c r="J10" i="2" s="1"/>
  <c r="AT9" i="1"/>
  <c r="K9" i="2" s="1"/>
  <c r="AS9" i="1"/>
  <c r="J9" i="2" s="1"/>
  <c r="AT8" i="1"/>
  <c r="K8" i="2" s="1"/>
  <c r="AS8" i="1"/>
  <c r="J8" i="2" s="1"/>
  <c r="AT7" i="1"/>
  <c r="K7" i="2" s="1"/>
  <c r="AS7" i="1"/>
  <c r="J7" i="2" s="1"/>
  <c r="AT6" i="1"/>
  <c r="K6" i="2" s="1"/>
  <c r="AS6" i="1"/>
  <c r="J6" i="2" s="1"/>
  <c r="AT5" i="1"/>
  <c r="K5" i="2" s="1"/>
  <c r="AS5" i="1"/>
  <c r="J5" i="2" s="1"/>
  <c r="AT4" i="1"/>
  <c r="K4" i="2" s="1"/>
  <c r="AS4" i="1"/>
  <c r="J4" i="2" s="1"/>
  <c r="AT3" i="1"/>
  <c r="K3" i="2" s="1"/>
  <c r="AS3" i="1"/>
  <c r="J3" i="2" s="1"/>
  <c r="AT2" i="1"/>
  <c r="K2" i="2" s="1"/>
  <c r="AS2" i="1"/>
  <c r="J2" i="2" s="1"/>
  <c r="AN95" i="1"/>
  <c r="AM95" i="1"/>
  <c r="AN94" i="1"/>
  <c r="E94" i="2" s="1"/>
  <c r="AM94" i="1"/>
  <c r="D94" i="2" s="1"/>
  <c r="AN93" i="1"/>
  <c r="E93" i="2" s="1"/>
  <c r="AM93" i="1"/>
  <c r="D93" i="2" s="1"/>
  <c r="AN92" i="1"/>
  <c r="E92" i="2" s="1"/>
  <c r="AM92" i="1"/>
  <c r="D92" i="2" s="1"/>
  <c r="AN91" i="1"/>
  <c r="E91" i="2" s="1"/>
  <c r="AM91" i="1"/>
  <c r="D91" i="2" s="1"/>
  <c r="AN90" i="1"/>
  <c r="E90" i="2" s="1"/>
  <c r="AM90" i="1"/>
  <c r="D90" i="2" s="1"/>
  <c r="AN89" i="1"/>
  <c r="E89" i="2" s="1"/>
  <c r="AM89" i="1"/>
  <c r="D89" i="2" s="1"/>
  <c r="AN88" i="1"/>
  <c r="E88" i="2" s="1"/>
  <c r="AM88" i="1"/>
  <c r="D88" i="2" s="1"/>
  <c r="AN87" i="1"/>
  <c r="E87" i="2" s="1"/>
  <c r="AM87" i="1"/>
  <c r="D87" i="2" s="1"/>
  <c r="AN86" i="1"/>
  <c r="E86" i="2" s="1"/>
  <c r="AM86" i="1"/>
  <c r="D86" i="2" s="1"/>
  <c r="AN85" i="1"/>
  <c r="E85" i="2" s="1"/>
  <c r="AM85" i="1"/>
  <c r="D85" i="2" s="1"/>
  <c r="AN84" i="1"/>
  <c r="E84" i="2" s="1"/>
  <c r="AM84" i="1"/>
  <c r="D84" i="2" s="1"/>
  <c r="AN83" i="1"/>
  <c r="E83" i="2" s="1"/>
  <c r="AM83" i="1"/>
  <c r="D83" i="2" s="1"/>
  <c r="AN82" i="1"/>
  <c r="E82" i="2" s="1"/>
  <c r="AM82" i="1"/>
  <c r="D82" i="2" s="1"/>
  <c r="AN81" i="1"/>
  <c r="E81" i="2" s="1"/>
  <c r="AM81" i="1"/>
  <c r="D81" i="2" s="1"/>
  <c r="AN80" i="1"/>
  <c r="E80" i="2" s="1"/>
  <c r="AM80" i="1"/>
  <c r="D80" i="2" s="1"/>
  <c r="AN79" i="1"/>
  <c r="E79" i="2" s="1"/>
  <c r="AM79" i="1"/>
  <c r="D79" i="2" s="1"/>
  <c r="AN78" i="1"/>
  <c r="E78" i="2" s="1"/>
  <c r="AM78" i="1"/>
  <c r="D78" i="2" s="1"/>
  <c r="AN77" i="1"/>
  <c r="E77" i="2" s="1"/>
  <c r="AM77" i="1"/>
  <c r="D77" i="2" s="1"/>
  <c r="AN76" i="1"/>
  <c r="E76" i="2" s="1"/>
  <c r="AM76" i="1"/>
  <c r="D76" i="2" s="1"/>
  <c r="AN75" i="1"/>
  <c r="E75" i="2" s="1"/>
  <c r="AM75" i="1"/>
  <c r="D75" i="2" s="1"/>
  <c r="AN74" i="1"/>
  <c r="E74" i="2" s="1"/>
  <c r="AM74" i="1"/>
  <c r="D74" i="2" s="1"/>
  <c r="AN73" i="1"/>
  <c r="E73" i="2" s="1"/>
  <c r="AM73" i="1"/>
  <c r="D73" i="2" s="1"/>
  <c r="AN72" i="1"/>
  <c r="E72" i="2" s="1"/>
  <c r="AM72" i="1"/>
  <c r="D72" i="2" s="1"/>
  <c r="AN71" i="1"/>
  <c r="E71" i="2" s="1"/>
  <c r="AM71" i="1"/>
  <c r="D71" i="2" s="1"/>
  <c r="AN70" i="1"/>
  <c r="E70" i="2" s="1"/>
  <c r="AM70" i="1"/>
  <c r="D70" i="2" s="1"/>
  <c r="AN69" i="1"/>
  <c r="E69" i="2" s="1"/>
  <c r="AM69" i="1"/>
  <c r="D69" i="2" s="1"/>
  <c r="AN68" i="1"/>
  <c r="E68" i="2" s="1"/>
  <c r="AM68" i="1"/>
  <c r="D68" i="2" s="1"/>
  <c r="AN67" i="1"/>
  <c r="E67" i="2" s="1"/>
  <c r="AM67" i="1"/>
  <c r="D67" i="2" s="1"/>
  <c r="AN66" i="1"/>
  <c r="E66" i="2" s="1"/>
  <c r="AM66" i="1"/>
  <c r="D66" i="2" s="1"/>
  <c r="AN65" i="1"/>
  <c r="E65" i="2" s="1"/>
  <c r="AM65" i="1"/>
  <c r="D65" i="2" s="1"/>
  <c r="AN64" i="1"/>
  <c r="E64" i="2" s="1"/>
  <c r="AM64" i="1"/>
  <c r="D64" i="2" s="1"/>
  <c r="AN63" i="1"/>
  <c r="E63" i="2" s="1"/>
  <c r="AM63" i="1"/>
  <c r="D63" i="2" s="1"/>
  <c r="AN62" i="1"/>
  <c r="E62" i="2" s="1"/>
  <c r="AM62" i="1"/>
  <c r="D62" i="2" s="1"/>
  <c r="AN61" i="1"/>
  <c r="E61" i="2" s="1"/>
  <c r="AM61" i="1"/>
  <c r="D61" i="2" s="1"/>
  <c r="AN60" i="1"/>
  <c r="E60" i="2" s="1"/>
  <c r="AM60" i="1"/>
  <c r="D60" i="2" s="1"/>
  <c r="AN59" i="1"/>
  <c r="E59" i="2" s="1"/>
  <c r="AM59" i="1"/>
  <c r="D59" i="2" s="1"/>
  <c r="AN58" i="1"/>
  <c r="E58" i="2" s="1"/>
  <c r="AM58" i="1"/>
  <c r="D58" i="2" s="1"/>
  <c r="AN57" i="1"/>
  <c r="E57" i="2" s="1"/>
  <c r="AM57" i="1"/>
  <c r="D57" i="2" s="1"/>
  <c r="AN56" i="1"/>
  <c r="E56" i="2" s="1"/>
  <c r="AM56" i="1"/>
  <c r="D56" i="2" s="1"/>
  <c r="AN55" i="1"/>
  <c r="E55" i="2" s="1"/>
  <c r="AM55" i="1"/>
  <c r="D55" i="2" s="1"/>
  <c r="AN54" i="1"/>
  <c r="E54" i="2" s="1"/>
  <c r="AM54" i="1"/>
  <c r="D54" i="2" s="1"/>
  <c r="AN53" i="1"/>
  <c r="E53" i="2" s="1"/>
  <c r="AM53" i="1"/>
  <c r="D53" i="2" s="1"/>
  <c r="AN52" i="1"/>
  <c r="E52" i="2" s="1"/>
  <c r="AM52" i="1"/>
  <c r="D52" i="2" s="1"/>
  <c r="AN51" i="1"/>
  <c r="E51" i="2" s="1"/>
  <c r="AM51" i="1"/>
  <c r="D51" i="2" s="1"/>
  <c r="AN50" i="1"/>
  <c r="E50" i="2" s="1"/>
  <c r="AM50" i="1"/>
  <c r="D50" i="2" s="1"/>
  <c r="AN49" i="1"/>
  <c r="E49" i="2" s="1"/>
  <c r="AM49" i="1"/>
  <c r="D49" i="2" s="1"/>
  <c r="AN48" i="1"/>
  <c r="E48" i="2" s="1"/>
  <c r="AM48" i="1"/>
  <c r="D48" i="2" s="1"/>
  <c r="AN47" i="1"/>
  <c r="E47" i="2" s="1"/>
  <c r="AM47" i="1"/>
  <c r="D47" i="2" s="1"/>
  <c r="AN46" i="1"/>
  <c r="E46" i="2" s="1"/>
  <c r="AM46" i="1"/>
  <c r="D46" i="2" s="1"/>
  <c r="AN45" i="1"/>
  <c r="E45" i="2" s="1"/>
  <c r="AM45" i="1"/>
  <c r="D45" i="2" s="1"/>
  <c r="AN44" i="1"/>
  <c r="E44" i="2" s="1"/>
  <c r="AM44" i="1"/>
  <c r="D44" i="2" s="1"/>
  <c r="AN43" i="1"/>
  <c r="E43" i="2" s="1"/>
  <c r="AM43" i="1"/>
  <c r="D43" i="2" s="1"/>
  <c r="AN42" i="1"/>
  <c r="E42" i="2" s="1"/>
  <c r="AM42" i="1"/>
  <c r="D42" i="2" s="1"/>
  <c r="AN41" i="1"/>
  <c r="E41" i="2" s="1"/>
  <c r="AM41" i="1"/>
  <c r="D41" i="2" s="1"/>
  <c r="AN40" i="1"/>
  <c r="E40" i="2" s="1"/>
  <c r="AM40" i="1"/>
  <c r="D40" i="2" s="1"/>
  <c r="AN39" i="1"/>
  <c r="E39" i="2" s="1"/>
  <c r="AM39" i="1"/>
  <c r="D39" i="2" s="1"/>
  <c r="AN38" i="1"/>
  <c r="E38" i="2" s="1"/>
  <c r="AM38" i="1"/>
  <c r="D38" i="2" s="1"/>
  <c r="AN37" i="1"/>
  <c r="E37" i="2" s="1"/>
  <c r="AM37" i="1"/>
  <c r="D37" i="2" s="1"/>
  <c r="AN36" i="1"/>
  <c r="E36" i="2" s="1"/>
  <c r="AM36" i="1"/>
  <c r="D36" i="2" s="1"/>
  <c r="AN35" i="1"/>
  <c r="E35" i="2" s="1"/>
  <c r="AM35" i="1"/>
  <c r="D35" i="2" s="1"/>
  <c r="AN34" i="1"/>
  <c r="E34" i="2" s="1"/>
  <c r="AM34" i="1"/>
  <c r="D34" i="2" s="1"/>
  <c r="AN33" i="1"/>
  <c r="E33" i="2" s="1"/>
  <c r="AM33" i="1"/>
  <c r="D33" i="2" s="1"/>
  <c r="AN32" i="1"/>
  <c r="E32" i="2" s="1"/>
  <c r="AM32" i="1"/>
  <c r="D32" i="2" s="1"/>
  <c r="AN31" i="1"/>
  <c r="E31" i="2" s="1"/>
  <c r="AM31" i="1"/>
  <c r="D31" i="2" s="1"/>
  <c r="AN30" i="1"/>
  <c r="E30" i="2" s="1"/>
  <c r="AM30" i="1"/>
  <c r="D30" i="2" s="1"/>
  <c r="AN29" i="1"/>
  <c r="E29" i="2" s="1"/>
  <c r="AM29" i="1"/>
  <c r="D29" i="2" s="1"/>
  <c r="AN28" i="1"/>
  <c r="E28" i="2" s="1"/>
  <c r="AM28" i="1"/>
  <c r="D28" i="2" s="1"/>
  <c r="AN27" i="1"/>
  <c r="E27" i="2" s="1"/>
  <c r="AM27" i="1"/>
  <c r="D27" i="2" s="1"/>
  <c r="AN26" i="1"/>
  <c r="E26" i="2" s="1"/>
  <c r="AM26" i="1"/>
  <c r="D26" i="2" s="1"/>
  <c r="AN25" i="1"/>
  <c r="E25" i="2" s="1"/>
  <c r="AM25" i="1"/>
  <c r="D25" i="2" s="1"/>
  <c r="AN24" i="1"/>
  <c r="E24" i="2" s="1"/>
  <c r="AM24" i="1"/>
  <c r="D24" i="2" s="1"/>
  <c r="AN23" i="1"/>
  <c r="E23" i="2" s="1"/>
  <c r="AM23" i="1"/>
  <c r="D23" i="2" s="1"/>
  <c r="AN22" i="1"/>
  <c r="E22" i="2" s="1"/>
  <c r="AM22" i="1"/>
  <c r="D22" i="2" s="1"/>
  <c r="AN21" i="1"/>
  <c r="E21" i="2" s="1"/>
  <c r="AM21" i="1"/>
  <c r="D21" i="2" s="1"/>
  <c r="AN20" i="1"/>
  <c r="E20" i="2" s="1"/>
  <c r="AM20" i="1"/>
  <c r="D20" i="2" s="1"/>
  <c r="AN19" i="1"/>
  <c r="E19" i="2" s="1"/>
  <c r="AM19" i="1"/>
  <c r="D19" i="2" s="1"/>
  <c r="AN18" i="1"/>
  <c r="E18" i="2" s="1"/>
  <c r="AM18" i="1"/>
  <c r="D18" i="2" s="1"/>
  <c r="AN17" i="1"/>
  <c r="E17" i="2" s="1"/>
  <c r="AM17" i="1"/>
  <c r="D17" i="2" s="1"/>
  <c r="AN16" i="1"/>
  <c r="E16" i="2" s="1"/>
  <c r="AM16" i="1"/>
  <c r="D16" i="2" s="1"/>
  <c r="AN15" i="1"/>
  <c r="E15" i="2" s="1"/>
  <c r="AM15" i="1"/>
  <c r="D15" i="2" s="1"/>
  <c r="AN14" i="1"/>
  <c r="E14" i="2" s="1"/>
  <c r="AM14" i="1"/>
  <c r="D14" i="2" s="1"/>
  <c r="AN13" i="1"/>
  <c r="E13" i="2" s="1"/>
  <c r="AM13" i="1"/>
  <c r="D13" i="2" s="1"/>
  <c r="AN12" i="1"/>
  <c r="E12" i="2" s="1"/>
  <c r="AM12" i="1"/>
  <c r="D12" i="2" s="1"/>
  <c r="AN11" i="1"/>
  <c r="E11" i="2" s="1"/>
  <c r="AM11" i="1"/>
  <c r="D11" i="2" s="1"/>
  <c r="AN10" i="1"/>
  <c r="E10" i="2" s="1"/>
  <c r="AM10" i="1"/>
  <c r="D10" i="2" s="1"/>
  <c r="AN9" i="1"/>
  <c r="E9" i="2" s="1"/>
  <c r="AM9" i="1"/>
  <c r="D9" i="2" s="1"/>
  <c r="AN8" i="1"/>
  <c r="E8" i="2" s="1"/>
  <c r="AM8" i="1"/>
  <c r="D8" i="2" s="1"/>
  <c r="AN7" i="1"/>
  <c r="E7" i="2" s="1"/>
  <c r="AM7" i="1"/>
  <c r="D7" i="2" s="1"/>
  <c r="AN6" i="1"/>
  <c r="E6" i="2" s="1"/>
  <c r="AM6" i="1"/>
  <c r="D6" i="2" s="1"/>
  <c r="AN5" i="1"/>
  <c r="E5" i="2" s="1"/>
  <c r="AM5" i="1"/>
  <c r="D5" i="2" s="1"/>
  <c r="AN4" i="1"/>
  <c r="E4" i="2" s="1"/>
  <c r="AM4" i="1"/>
  <c r="D4" i="2" s="1"/>
  <c r="AN3" i="1"/>
  <c r="E3" i="2" s="1"/>
  <c r="AM3" i="1"/>
  <c r="D3" i="2" s="1"/>
  <c r="AN2" i="1"/>
  <c r="E2" i="2" s="1"/>
  <c r="AM2" i="1"/>
  <c r="D2" i="2" s="1"/>
  <c r="AL95" i="1"/>
  <c r="AK95" i="1"/>
  <c r="AL94" i="1"/>
  <c r="C94" i="2" s="1"/>
  <c r="AK94" i="1"/>
  <c r="B94" i="2" s="1"/>
  <c r="AL93" i="1"/>
  <c r="C93" i="2" s="1"/>
  <c r="AK93" i="1"/>
  <c r="B93" i="2" s="1"/>
  <c r="AL92" i="1"/>
  <c r="C92" i="2" s="1"/>
  <c r="AK92" i="1"/>
  <c r="B92" i="2" s="1"/>
  <c r="AL91" i="1"/>
  <c r="C91" i="2" s="1"/>
  <c r="AK91" i="1"/>
  <c r="B91" i="2" s="1"/>
  <c r="AL90" i="1"/>
  <c r="C90" i="2" s="1"/>
  <c r="AK90" i="1"/>
  <c r="B90" i="2" s="1"/>
  <c r="AL89" i="1"/>
  <c r="C89" i="2" s="1"/>
  <c r="AK89" i="1"/>
  <c r="B89" i="2" s="1"/>
  <c r="AL88" i="1"/>
  <c r="C88" i="2" s="1"/>
  <c r="AK88" i="1"/>
  <c r="B88" i="2" s="1"/>
  <c r="AL87" i="1"/>
  <c r="C87" i="2" s="1"/>
  <c r="AK87" i="1"/>
  <c r="B87" i="2" s="1"/>
  <c r="AL86" i="1"/>
  <c r="C86" i="2" s="1"/>
  <c r="AK86" i="1"/>
  <c r="B86" i="2" s="1"/>
  <c r="AL85" i="1"/>
  <c r="C85" i="2" s="1"/>
  <c r="AK85" i="1"/>
  <c r="B85" i="2" s="1"/>
  <c r="AL84" i="1"/>
  <c r="C84" i="2" s="1"/>
  <c r="AK84" i="1"/>
  <c r="B84" i="2" s="1"/>
  <c r="AL83" i="1"/>
  <c r="C83" i="2" s="1"/>
  <c r="AK83" i="1"/>
  <c r="B83" i="2" s="1"/>
  <c r="AL82" i="1"/>
  <c r="C82" i="2" s="1"/>
  <c r="AK82" i="1"/>
  <c r="B82" i="2" s="1"/>
  <c r="AL81" i="1"/>
  <c r="C81" i="2" s="1"/>
  <c r="AK81" i="1"/>
  <c r="B81" i="2" s="1"/>
  <c r="AL80" i="1"/>
  <c r="C80" i="2" s="1"/>
  <c r="AK80" i="1"/>
  <c r="B80" i="2" s="1"/>
  <c r="AL79" i="1"/>
  <c r="C79" i="2" s="1"/>
  <c r="AK79" i="1"/>
  <c r="B79" i="2" s="1"/>
  <c r="AL78" i="1"/>
  <c r="C78" i="2" s="1"/>
  <c r="AK78" i="1"/>
  <c r="B78" i="2" s="1"/>
  <c r="AL77" i="1"/>
  <c r="C77" i="2" s="1"/>
  <c r="AK77" i="1"/>
  <c r="B77" i="2" s="1"/>
  <c r="AL76" i="1"/>
  <c r="C76" i="2" s="1"/>
  <c r="AK76" i="1"/>
  <c r="B76" i="2" s="1"/>
  <c r="AL75" i="1"/>
  <c r="C75" i="2" s="1"/>
  <c r="AK75" i="1"/>
  <c r="B75" i="2" s="1"/>
  <c r="AL74" i="1"/>
  <c r="C74" i="2" s="1"/>
  <c r="AK74" i="1"/>
  <c r="B74" i="2" s="1"/>
  <c r="AL73" i="1"/>
  <c r="C73" i="2" s="1"/>
  <c r="AK73" i="1"/>
  <c r="B73" i="2" s="1"/>
  <c r="AL72" i="1"/>
  <c r="C72" i="2" s="1"/>
  <c r="AK72" i="1"/>
  <c r="B72" i="2" s="1"/>
  <c r="AL71" i="1"/>
  <c r="C71" i="2" s="1"/>
  <c r="AK71" i="1"/>
  <c r="B71" i="2" s="1"/>
  <c r="AL70" i="1"/>
  <c r="C70" i="2" s="1"/>
  <c r="AK70" i="1"/>
  <c r="B70" i="2" s="1"/>
  <c r="AL69" i="1"/>
  <c r="C69" i="2" s="1"/>
  <c r="AK69" i="1"/>
  <c r="B69" i="2" s="1"/>
  <c r="AL68" i="1"/>
  <c r="C68" i="2" s="1"/>
  <c r="AK68" i="1"/>
  <c r="B68" i="2" s="1"/>
  <c r="AL67" i="1"/>
  <c r="C67" i="2" s="1"/>
  <c r="AK67" i="1"/>
  <c r="B67" i="2" s="1"/>
  <c r="AL66" i="1"/>
  <c r="C66" i="2" s="1"/>
  <c r="AK66" i="1"/>
  <c r="B66" i="2" s="1"/>
  <c r="AL65" i="1"/>
  <c r="C65" i="2" s="1"/>
  <c r="AK65" i="1"/>
  <c r="B65" i="2" s="1"/>
  <c r="AL64" i="1"/>
  <c r="C64" i="2" s="1"/>
  <c r="AK64" i="1"/>
  <c r="B64" i="2" s="1"/>
  <c r="AL63" i="1"/>
  <c r="C63" i="2" s="1"/>
  <c r="AK63" i="1"/>
  <c r="B63" i="2" s="1"/>
  <c r="AL62" i="1"/>
  <c r="C62" i="2" s="1"/>
  <c r="AK62" i="1"/>
  <c r="B62" i="2" s="1"/>
  <c r="AL61" i="1"/>
  <c r="C61" i="2" s="1"/>
  <c r="AK61" i="1"/>
  <c r="B61" i="2" s="1"/>
  <c r="AL60" i="1"/>
  <c r="C60" i="2" s="1"/>
  <c r="AK60" i="1"/>
  <c r="B60" i="2" s="1"/>
  <c r="AL59" i="1"/>
  <c r="C59" i="2" s="1"/>
  <c r="AK59" i="1"/>
  <c r="B59" i="2" s="1"/>
  <c r="AL58" i="1"/>
  <c r="C58" i="2" s="1"/>
  <c r="AK58" i="1"/>
  <c r="B58" i="2" s="1"/>
  <c r="AL57" i="1"/>
  <c r="C57" i="2" s="1"/>
  <c r="AK57" i="1"/>
  <c r="B57" i="2" s="1"/>
  <c r="AL56" i="1"/>
  <c r="C56" i="2" s="1"/>
  <c r="AK56" i="1"/>
  <c r="B56" i="2" s="1"/>
  <c r="AL55" i="1"/>
  <c r="C55" i="2" s="1"/>
  <c r="AK55" i="1"/>
  <c r="B55" i="2" s="1"/>
  <c r="AL54" i="1"/>
  <c r="C54" i="2" s="1"/>
  <c r="AK54" i="1"/>
  <c r="B54" i="2" s="1"/>
  <c r="AL53" i="1"/>
  <c r="C53" i="2" s="1"/>
  <c r="AK53" i="1"/>
  <c r="B53" i="2" s="1"/>
  <c r="AL52" i="1"/>
  <c r="C52" i="2" s="1"/>
  <c r="AK52" i="1"/>
  <c r="B52" i="2" s="1"/>
  <c r="AL51" i="1"/>
  <c r="C51" i="2" s="1"/>
  <c r="AK51" i="1"/>
  <c r="B51" i="2" s="1"/>
  <c r="AL50" i="1"/>
  <c r="C50" i="2" s="1"/>
  <c r="AK50" i="1"/>
  <c r="B50" i="2" s="1"/>
  <c r="AL49" i="1"/>
  <c r="C49" i="2" s="1"/>
  <c r="AK49" i="1"/>
  <c r="B49" i="2" s="1"/>
  <c r="AL48" i="1"/>
  <c r="C48" i="2" s="1"/>
  <c r="AK48" i="1"/>
  <c r="B48" i="2" s="1"/>
  <c r="AL47" i="1"/>
  <c r="C47" i="2" s="1"/>
  <c r="AK47" i="1"/>
  <c r="B47" i="2" s="1"/>
  <c r="AL46" i="1"/>
  <c r="C46" i="2" s="1"/>
  <c r="AK46" i="1"/>
  <c r="B46" i="2" s="1"/>
  <c r="AL45" i="1"/>
  <c r="C45" i="2" s="1"/>
  <c r="AK45" i="1"/>
  <c r="B45" i="2" s="1"/>
  <c r="AL44" i="1"/>
  <c r="C44" i="2" s="1"/>
  <c r="AK44" i="1"/>
  <c r="B44" i="2" s="1"/>
  <c r="AL43" i="1"/>
  <c r="C43" i="2" s="1"/>
  <c r="AK43" i="1"/>
  <c r="B43" i="2" s="1"/>
  <c r="AL42" i="1"/>
  <c r="C42" i="2" s="1"/>
  <c r="AK42" i="1"/>
  <c r="B42" i="2" s="1"/>
  <c r="AL41" i="1"/>
  <c r="AK41" i="1"/>
  <c r="B41" i="2" s="1"/>
  <c r="AL40" i="1"/>
  <c r="C40" i="2" s="1"/>
  <c r="AK40" i="1"/>
  <c r="B40" i="2" s="1"/>
  <c r="AL39" i="1"/>
  <c r="C39" i="2" s="1"/>
  <c r="AK39" i="1"/>
  <c r="B39" i="2" s="1"/>
  <c r="AL38" i="1"/>
  <c r="C38" i="2" s="1"/>
  <c r="AK38" i="1"/>
  <c r="B38" i="2" s="1"/>
  <c r="AL37" i="1"/>
  <c r="C37" i="2" s="1"/>
  <c r="AK37" i="1"/>
  <c r="B37" i="2" s="1"/>
  <c r="AL36" i="1"/>
  <c r="C36" i="2" s="1"/>
  <c r="AK36" i="1"/>
  <c r="B36" i="2" s="1"/>
  <c r="AL35" i="1"/>
  <c r="C35" i="2" s="1"/>
  <c r="AK35" i="1"/>
  <c r="B35" i="2" s="1"/>
  <c r="AL34" i="1"/>
  <c r="C34" i="2" s="1"/>
  <c r="AK34" i="1"/>
  <c r="B34" i="2" s="1"/>
  <c r="AL33" i="1"/>
  <c r="C33" i="2" s="1"/>
  <c r="AK33" i="1"/>
  <c r="B33" i="2" s="1"/>
  <c r="AL32" i="1"/>
  <c r="C32" i="2" s="1"/>
  <c r="AK32" i="1"/>
  <c r="B32" i="2" s="1"/>
  <c r="AL31" i="1"/>
  <c r="C31" i="2" s="1"/>
  <c r="AK31" i="1"/>
  <c r="B31" i="2" s="1"/>
  <c r="AL30" i="1"/>
  <c r="C30" i="2" s="1"/>
  <c r="AK30" i="1"/>
  <c r="B30" i="2" s="1"/>
  <c r="AL29" i="1"/>
  <c r="C29" i="2" s="1"/>
  <c r="AK29" i="1"/>
  <c r="B29" i="2" s="1"/>
  <c r="AL28" i="1"/>
  <c r="C28" i="2" s="1"/>
  <c r="AK28" i="1"/>
  <c r="B28" i="2" s="1"/>
  <c r="AL27" i="1"/>
  <c r="C27" i="2" s="1"/>
  <c r="AK27" i="1"/>
  <c r="B27" i="2" s="1"/>
  <c r="AL26" i="1"/>
  <c r="C26" i="2" s="1"/>
  <c r="AK26" i="1"/>
  <c r="B26" i="2" s="1"/>
  <c r="AL25" i="1"/>
  <c r="C25" i="2" s="1"/>
  <c r="AK25" i="1"/>
  <c r="B25" i="2" s="1"/>
  <c r="AL24" i="1"/>
  <c r="C24" i="2" s="1"/>
  <c r="AK24" i="1"/>
  <c r="B24" i="2" s="1"/>
  <c r="AL23" i="1"/>
  <c r="C23" i="2" s="1"/>
  <c r="AK23" i="1"/>
  <c r="B23" i="2" s="1"/>
  <c r="AL22" i="1"/>
  <c r="C22" i="2" s="1"/>
  <c r="AK22" i="1"/>
  <c r="B22" i="2" s="1"/>
  <c r="AL21" i="1"/>
  <c r="C21" i="2" s="1"/>
  <c r="AK21" i="1"/>
  <c r="B21" i="2" s="1"/>
  <c r="AL20" i="1"/>
  <c r="C20" i="2" s="1"/>
  <c r="AK20" i="1"/>
  <c r="B20" i="2" s="1"/>
  <c r="AL19" i="1"/>
  <c r="C19" i="2" s="1"/>
  <c r="AK19" i="1"/>
  <c r="B19" i="2" s="1"/>
  <c r="AL18" i="1"/>
  <c r="C18" i="2" s="1"/>
  <c r="AK18" i="1"/>
  <c r="B18" i="2" s="1"/>
  <c r="AL17" i="1"/>
  <c r="C17" i="2" s="1"/>
  <c r="AK17" i="1"/>
  <c r="B17" i="2" s="1"/>
  <c r="AL16" i="1"/>
  <c r="C16" i="2" s="1"/>
  <c r="AK16" i="1"/>
  <c r="B16" i="2" s="1"/>
  <c r="AL15" i="1"/>
  <c r="C15" i="2" s="1"/>
  <c r="AK15" i="1"/>
  <c r="B15" i="2" s="1"/>
  <c r="AL14" i="1"/>
  <c r="C14" i="2" s="1"/>
  <c r="AK14" i="1"/>
  <c r="B14" i="2" s="1"/>
  <c r="AL13" i="1"/>
  <c r="C13" i="2" s="1"/>
  <c r="AK13" i="1"/>
  <c r="B13" i="2" s="1"/>
  <c r="AL12" i="1"/>
  <c r="C12" i="2" s="1"/>
  <c r="AK12" i="1"/>
  <c r="B12" i="2" s="1"/>
  <c r="AL11" i="1"/>
  <c r="C11" i="2" s="1"/>
  <c r="AK11" i="1"/>
  <c r="B11" i="2" s="1"/>
  <c r="AL10" i="1"/>
  <c r="C10" i="2" s="1"/>
  <c r="AK10" i="1"/>
  <c r="B10" i="2" s="1"/>
  <c r="AL9" i="1"/>
  <c r="C9" i="2" s="1"/>
  <c r="AK9" i="1"/>
  <c r="B9" i="2" s="1"/>
  <c r="AL8" i="1"/>
  <c r="C8" i="2" s="1"/>
  <c r="AK8" i="1"/>
  <c r="B8" i="2" s="1"/>
  <c r="AL7" i="1"/>
  <c r="C7" i="2" s="1"/>
  <c r="AK7" i="1"/>
  <c r="B7" i="2" s="1"/>
  <c r="AL6" i="1"/>
  <c r="C6" i="2" s="1"/>
  <c r="AK6" i="1"/>
  <c r="B6" i="2" s="1"/>
  <c r="AL5" i="1"/>
  <c r="C5" i="2" s="1"/>
  <c r="AK5" i="1"/>
  <c r="B5" i="2" s="1"/>
  <c r="AL4" i="1"/>
  <c r="C4" i="2" s="1"/>
  <c r="AK4" i="1"/>
  <c r="B4" i="2" s="1"/>
  <c r="AL3" i="1"/>
  <c r="C3" i="2" s="1"/>
  <c r="AK3" i="1"/>
  <c r="B3" i="2" s="1"/>
  <c r="AL2" i="1"/>
  <c r="C2" i="2" s="1"/>
  <c r="AK2" i="1"/>
  <c r="B2" i="2" s="1"/>
  <c r="D97" i="1"/>
  <c r="F97" i="1"/>
  <c r="G97" i="1"/>
  <c r="J97" i="1"/>
  <c r="L97" i="1"/>
  <c r="I97" i="1"/>
  <c r="K97" i="1"/>
  <c r="N97" i="1"/>
  <c r="M97" i="1"/>
  <c r="O97" i="1"/>
  <c r="P97" i="1"/>
  <c r="R97" i="1"/>
  <c r="Q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D98" i="1"/>
  <c r="F98" i="1"/>
  <c r="G98" i="1"/>
  <c r="J98" i="1"/>
  <c r="L98" i="1"/>
  <c r="I98" i="1"/>
  <c r="K98" i="1"/>
  <c r="N98" i="1"/>
  <c r="M98" i="1"/>
  <c r="O98" i="1"/>
  <c r="P98" i="1"/>
  <c r="R98" i="1"/>
  <c r="Q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D100" i="1"/>
  <c r="F100" i="1"/>
  <c r="G100" i="1"/>
  <c r="J100" i="1"/>
  <c r="L100" i="1"/>
  <c r="I100" i="1"/>
  <c r="K100" i="1"/>
  <c r="N100" i="1"/>
  <c r="M100" i="1"/>
  <c r="O100" i="1"/>
  <c r="P100" i="1"/>
  <c r="R100" i="1"/>
  <c r="Q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BR95" i="1"/>
  <c r="BQ95" i="1"/>
  <c r="BP95" i="1"/>
  <c r="BO95" i="1"/>
  <c r="BN95" i="1"/>
  <c r="BM95" i="1"/>
  <c r="BR94" i="1"/>
  <c r="AN94" i="2" s="1"/>
  <c r="BQ94" i="1"/>
  <c r="AM94" i="2" s="1"/>
  <c r="BP94" i="1"/>
  <c r="BO94" i="1"/>
  <c r="BN94" i="1"/>
  <c r="BM94" i="1"/>
  <c r="BR93" i="1"/>
  <c r="AN93" i="2" s="1"/>
  <c r="BQ93" i="1"/>
  <c r="AM93" i="2" s="1"/>
  <c r="BP93" i="1"/>
  <c r="BO93" i="1"/>
  <c r="BN93" i="1"/>
  <c r="BM93" i="1"/>
  <c r="BR92" i="1"/>
  <c r="AN92" i="2" s="1"/>
  <c r="BQ92" i="1"/>
  <c r="AM92" i="2" s="1"/>
  <c r="BP92" i="1"/>
  <c r="BO92" i="1"/>
  <c r="BN92" i="1"/>
  <c r="BM92" i="1"/>
  <c r="BR91" i="1"/>
  <c r="AN91" i="2" s="1"/>
  <c r="BQ91" i="1"/>
  <c r="AM91" i="2" s="1"/>
  <c r="BP91" i="1"/>
  <c r="BO91" i="1"/>
  <c r="BN91" i="1"/>
  <c r="BM91" i="1"/>
  <c r="BR90" i="1"/>
  <c r="AN90" i="2" s="1"/>
  <c r="BQ90" i="1"/>
  <c r="AM90" i="2" s="1"/>
  <c r="BP90" i="1"/>
  <c r="BO90" i="1"/>
  <c r="BN90" i="1"/>
  <c r="BM90" i="1"/>
  <c r="BR89" i="1"/>
  <c r="AN89" i="2" s="1"/>
  <c r="BQ89" i="1"/>
  <c r="AM89" i="2" s="1"/>
  <c r="BP89" i="1"/>
  <c r="BO89" i="1"/>
  <c r="BN89" i="1"/>
  <c r="BM89" i="1"/>
  <c r="BR88" i="1"/>
  <c r="AN88" i="2" s="1"/>
  <c r="BQ88" i="1"/>
  <c r="AM88" i="2" s="1"/>
  <c r="BP88" i="1"/>
  <c r="BO88" i="1"/>
  <c r="BN88" i="1"/>
  <c r="BM88" i="1"/>
  <c r="BR87" i="1"/>
  <c r="AN87" i="2" s="1"/>
  <c r="BQ87" i="1"/>
  <c r="AM87" i="2" s="1"/>
  <c r="BP87" i="1"/>
  <c r="BO87" i="1"/>
  <c r="BN87" i="1"/>
  <c r="BM87" i="1"/>
  <c r="BR86" i="1"/>
  <c r="AN86" i="2" s="1"/>
  <c r="BQ86" i="1"/>
  <c r="AM86" i="2" s="1"/>
  <c r="BP86" i="1"/>
  <c r="BO86" i="1"/>
  <c r="BN86" i="1"/>
  <c r="BM86" i="1"/>
  <c r="BR85" i="1"/>
  <c r="AN85" i="2" s="1"/>
  <c r="BQ85" i="1"/>
  <c r="AM85" i="2" s="1"/>
  <c r="BP85" i="1"/>
  <c r="BO85" i="1"/>
  <c r="BN85" i="1"/>
  <c r="BM85" i="1"/>
  <c r="BR84" i="1"/>
  <c r="AN84" i="2" s="1"/>
  <c r="BQ84" i="1"/>
  <c r="AM84" i="2" s="1"/>
  <c r="BP84" i="1"/>
  <c r="BO84" i="1"/>
  <c r="BN84" i="1"/>
  <c r="BM84" i="1"/>
  <c r="BR83" i="1"/>
  <c r="AN83" i="2" s="1"/>
  <c r="BQ83" i="1"/>
  <c r="AM83" i="2" s="1"/>
  <c r="BP83" i="1"/>
  <c r="BO83" i="1"/>
  <c r="BN83" i="1"/>
  <c r="BM83" i="1"/>
  <c r="BR82" i="1"/>
  <c r="AN82" i="2" s="1"/>
  <c r="BQ82" i="1"/>
  <c r="AM82" i="2" s="1"/>
  <c r="BP82" i="1"/>
  <c r="BO82" i="1"/>
  <c r="BN82" i="1"/>
  <c r="BM82" i="1"/>
  <c r="BR81" i="1"/>
  <c r="AN81" i="2" s="1"/>
  <c r="BQ81" i="1"/>
  <c r="AM81" i="2" s="1"/>
  <c r="BP81" i="1"/>
  <c r="BO81" i="1"/>
  <c r="BN81" i="1"/>
  <c r="BM81" i="1"/>
  <c r="BR80" i="1"/>
  <c r="AN80" i="2" s="1"/>
  <c r="BQ80" i="1"/>
  <c r="AM80" i="2" s="1"/>
  <c r="BP80" i="1"/>
  <c r="BO80" i="1"/>
  <c r="BN80" i="1"/>
  <c r="BM80" i="1"/>
  <c r="BR79" i="1"/>
  <c r="AN79" i="2" s="1"/>
  <c r="BQ79" i="1"/>
  <c r="AM79" i="2" s="1"/>
  <c r="BP79" i="1"/>
  <c r="BO79" i="1"/>
  <c r="BN79" i="1"/>
  <c r="BM79" i="1"/>
  <c r="BR78" i="1"/>
  <c r="AN78" i="2" s="1"/>
  <c r="BQ78" i="1"/>
  <c r="AM78" i="2" s="1"/>
  <c r="BP78" i="1"/>
  <c r="BO78" i="1"/>
  <c r="BN78" i="1"/>
  <c r="BM78" i="1"/>
  <c r="BR77" i="1"/>
  <c r="AN77" i="2" s="1"/>
  <c r="BQ77" i="1"/>
  <c r="AM77" i="2" s="1"/>
  <c r="BP77" i="1"/>
  <c r="BO77" i="1"/>
  <c r="BN77" i="1"/>
  <c r="BM77" i="1"/>
  <c r="BR76" i="1"/>
  <c r="AN76" i="2" s="1"/>
  <c r="BQ76" i="1"/>
  <c r="AM76" i="2" s="1"/>
  <c r="BP76" i="1"/>
  <c r="BO76" i="1"/>
  <c r="BN76" i="1"/>
  <c r="BM76" i="1"/>
  <c r="BR75" i="1"/>
  <c r="AN75" i="2" s="1"/>
  <c r="BQ75" i="1"/>
  <c r="AM75" i="2" s="1"/>
  <c r="BP75" i="1"/>
  <c r="BO75" i="1"/>
  <c r="BN75" i="1"/>
  <c r="BM75" i="1"/>
  <c r="BR74" i="1"/>
  <c r="AN74" i="2" s="1"/>
  <c r="BQ74" i="1"/>
  <c r="AM74" i="2" s="1"/>
  <c r="BP74" i="1"/>
  <c r="BO74" i="1"/>
  <c r="BN74" i="1"/>
  <c r="BM74" i="1"/>
  <c r="BR73" i="1"/>
  <c r="AN73" i="2" s="1"/>
  <c r="BQ73" i="1"/>
  <c r="AM73" i="2" s="1"/>
  <c r="BP73" i="1"/>
  <c r="BO73" i="1"/>
  <c r="BN73" i="1"/>
  <c r="BM73" i="1"/>
  <c r="BR72" i="1"/>
  <c r="AN72" i="2" s="1"/>
  <c r="BQ72" i="1"/>
  <c r="AM72" i="2" s="1"/>
  <c r="BP72" i="1"/>
  <c r="BO72" i="1"/>
  <c r="BN72" i="1"/>
  <c r="BM72" i="1"/>
  <c r="BR71" i="1"/>
  <c r="AN71" i="2" s="1"/>
  <c r="BQ71" i="1"/>
  <c r="AM71" i="2" s="1"/>
  <c r="BP71" i="1"/>
  <c r="BO71" i="1"/>
  <c r="BN71" i="1"/>
  <c r="BM71" i="1"/>
  <c r="BR70" i="1"/>
  <c r="AN70" i="2" s="1"/>
  <c r="BQ70" i="1"/>
  <c r="AM70" i="2" s="1"/>
  <c r="BP70" i="1"/>
  <c r="BO70" i="1"/>
  <c r="BN70" i="1"/>
  <c r="BM70" i="1"/>
  <c r="BR69" i="1"/>
  <c r="AN69" i="2" s="1"/>
  <c r="BQ69" i="1"/>
  <c r="AM69" i="2" s="1"/>
  <c r="BP69" i="1"/>
  <c r="BO69" i="1"/>
  <c r="BN69" i="1"/>
  <c r="BM69" i="1"/>
  <c r="BR68" i="1"/>
  <c r="AN68" i="2" s="1"/>
  <c r="BQ68" i="1"/>
  <c r="AM68" i="2" s="1"/>
  <c r="BP68" i="1"/>
  <c r="BO68" i="1"/>
  <c r="BN68" i="1"/>
  <c r="BM68" i="1"/>
  <c r="BR67" i="1"/>
  <c r="AN67" i="2" s="1"/>
  <c r="BQ67" i="1"/>
  <c r="AM67" i="2" s="1"/>
  <c r="BP67" i="1"/>
  <c r="BO67" i="1"/>
  <c r="BN67" i="1"/>
  <c r="BM67" i="1"/>
  <c r="BR66" i="1"/>
  <c r="AN66" i="2" s="1"/>
  <c r="BQ66" i="1"/>
  <c r="AM66" i="2" s="1"/>
  <c r="BP66" i="1"/>
  <c r="BO66" i="1"/>
  <c r="BN66" i="1"/>
  <c r="BM66" i="1"/>
  <c r="BR65" i="1"/>
  <c r="AN65" i="2" s="1"/>
  <c r="BQ65" i="1"/>
  <c r="AM65" i="2" s="1"/>
  <c r="BP65" i="1"/>
  <c r="BO65" i="1"/>
  <c r="BN65" i="1"/>
  <c r="BM65" i="1"/>
  <c r="BR64" i="1"/>
  <c r="AN64" i="2" s="1"/>
  <c r="BQ64" i="1"/>
  <c r="AM64" i="2" s="1"/>
  <c r="BP64" i="1"/>
  <c r="BO64" i="1"/>
  <c r="BN64" i="1"/>
  <c r="BM64" i="1"/>
  <c r="BR63" i="1"/>
  <c r="AN63" i="2" s="1"/>
  <c r="BQ63" i="1"/>
  <c r="AM63" i="2" s="1"/>
  <c r="BP63" i="1"/>
  <c r="BO63" i="1"/>
  <c r="BN63" i="1"/>
  <c r="BM63" i="1"/>
  <c r="BR62" i="1"/>
  <c r="AN62" i="2" s="1"/>
  <c r="BQ62" i="1"/>
  <c r="AM62" i="2" s="1"/>
  <c r="BP62" i="1"/>
  <c r="BO62" i="1"/>
  <c r="BN62" i="1"/>
  <c r="BM62" i="1"/>
  <c r="BR61" i="1"/>
  <c r="AN61" i="2" s="1"/>
  <c r="BQ61" i="1"/>
  <c r="AM61" i="2" s="1"/>
  <c r="BP61" i="1"/>
  <c r="BO61" i="1"/>
  <c r="BN61" i="1"/>
  <c r="BM61" i="1"/>
  <c r="BR60" i="1"/>
  <c r="AN60" i="2" s="1"/>
  <c r="BQ60" i="1"/>
  <c r="AM60" i="2" s="1"/>
  <c r="BP60" i="1"/>
  <c r="BO60" i="1"/>
  <c r="BN60" i="1"/>
  <c r="BM60" i="1"/>
  <c r="BR59" i="1"/>
  <c r="AN59" i="2" s="1"/>
  <c r="BQ59" i="1"/>
  <c r="AM59" i="2" s="1"/>
  <c r="BP59" i="1"/>
  <c r="BO59" i="1"/>
  <c r="BN59" i="1"/>
  <c r="BM59" i="1"/>
  <c r="BR58" i="1"/>
  <c r="AN58" i="2" s="1"/>
  <c r="BQ58" i="1"/>
  <c r="AM58" i="2" s="1"/>
  <c r="BP58" i="1"/>
  <c r="BO58" i="1"/>
  <c r="BN58" i="1"/>
  <c r="BM58" i="1"/>
  <c r="BR57" i="1"/>
  <c r="AN57" i="2" s="1"/>
  <c r="BQ57" i="1"/>
  <c r="AM57" i="2" s="1"/>
  <c r="BP57" i="1"/>
  <c r="BO57" i="1"/>
  <c r="BN57" i="1"/>
  <c r="BM57" i="1"/>
  <c r="BR56" i="1"/>
  <c r="AN56" i="2" s="1"/>
  <c r="BQ56" i="1"/>
  <c r="AM56" i="2" s="1"/>
  <c r="BP56" i="1"/>
  <c r="BO56" i="1"/>
  <c r="BN56" i="1"/>
  <c r="BM56" i="1"/>
  <c r="BR55" i="1"/>
  <c r="AN55" i="2" s="1"/>
  <c r="BQ55" i="1"/>
  <c r="AM55" i="2" s="1"/>
  <c r="BP55" i="1"/>
  <c r="BO55" i="1"/>
  <c r="BN55" i="1"/>
  <c r="BM55" i="1"/>
  <c r="BR54" i="1"/>
  <c r="AN54" i="2" s="1"/>
  <c r="BQ54" i="1"/>
  <c r="AM54" i="2" s="1"/>
  <c r="BP54" i="1"/>
  <c r="BO54" i="1"/>
  <c r="BN54" i="1"/>
  <c r="BM54" i="1"/>
  <c r="BR53" i="1"/>
  <c r="AN53" i="2" s="1"/>
  <c r="BQ53" i="1"/>
  <c r="AM53" i="2" s="1"/>
  <c r="BP53" i="1"/>
  <c r="BO53" i="1"/>
  <c r="BN53" i="1"/>
  <c r="BM53" i="1"/>
  <c r="BR52" i="1"/>
  <c r="AN52" i="2" s="1"/>
  <c r="BQ52" i="1"/>
  <c r="AM52" i="2" s="1"/>
  <c r="BP52" i="1"/>
  <c r="BO52" i="1"/>
  <c r="BN52" i="1"/>
  <c r="BM52" i="1"/>
  <c r="BR51" i="1"/>
  <c r="AN51" i="2" s="1"/>
  <c r="BQ51" i="1"/>
  <c r="AM51" i="2" s="1"/>
  <c r="BP51" i="1"/>
  <c r="BO51" i="1"/>
  <c r="BN51" i="1"/>
  <c r="BM51" i="1"/>
  <c r="BR50" i="1"/>
  <c r="AN50" i="2" s="1"/>
  <c r="BQ50" i="1"/>
  <c r="AM50" i="2" s="1"/>
  <c r="BP50" i="1"/>
  <c r="BO50" i="1"/>
  <c r="BN50" i="1"/>
  <c r="BM50" i="1"/>
  <c r="BR49" i="1"/>
  <c r="AN49" i="2" s="1"/>
  <c r="BQ49" i="1"/>
  <c r="AM49" i="2" s="1"/>
  <c r="BP49" i="1"/>
  <c r="BO49" i="1"/>
  <c r="BN49" i="1"/>
  <c r="BM49" i="1"/>
  <c r="BR48" i="1"/>
  <c r="AN48" i="2" s="1"/>
  <c r="BQ48" i="1"/>
  <c r="AM48" i="2" s="1"/>
  <c r="BP48" i="1"/>
  <c r="BO48" i="1"/>
  <c r="BN48" i="1"/>
  <c r="BM48" i="1"/>
  <c r="BR47" i="1"/>
  <c r="AN47" i="2" s="1"/>
  <c r="BQ47" i="1"/>
  <c r="AM47" i="2" s="1"/>
  <c r="BP47" i="1"/>
  <c r="BO47" i="1"/>
  <c r="BN47" i="1"/>
  <c r="BM47" i="1"/>
  <c r="BR46" i="1"/>
  <c r="AN46" i="2" s="1"/>
  <c r="BQ46" i="1"/>
  <c r="AM46" i="2" s="1"/>
  <c r="BP46" i="1"/>
  <c r="BO46" i="1"/>
  <c r="BN46" i="1"/>
  <c r="BM46" i="1"/>
  <c r="BR45" i="1"/>
  <c r="AN45" i="2" s="1"/>
  <c r="BQ45" i="1"/>
  <c r="AM45" i="2" s="1"/>
  <c r="BP45" i="1"/>
  <c r="BO45" i="1"/>
  <c r="BN45" i="1"/>
  <c r="BM45" i="1"/>
  <c r="BR44" i="1"/>
  <c r="AN44" i="2" s="1"/>
  <c r="BQ44" i="1"/>
  <c r="AM44" i="2" s="1"/>
  <c r="BP44" i="1"/>
  <c r="BO44" i="1"/>
  <c r="BN44" i="1"/>
  <c r="BM44" i="1"/>
  <c r="BR43" i="1"/>
  <c r="AN43" i="2" s="1"/>
  <c r="BQ43" i="1"/>
  <c r="AM43" i="2" s="1"/>
  <c r="BP43" i="1"/>
  <c r="BO43" i="1"/>
  <c r="BN43" i="1"/>
  <c r="BM43" i="1"/>
  <c r="BR42" i="1"/>
  <c r="AN42" i="2" s="1"/>
  <c r="BQ42" i="1"/>
  <c r="AM42" i="2" s="1"/>
  <c r="BP42" i="1"/>
  <c r="BO42" i="1"/>
  <c r="BN42" i="1"/>
  <c r="BM42" i="1"/>
  <c r="BR41" i="1"/>
  <c r="AN41" i="2" s="1"/>
  <c r="BQ41" i="1"/>
  <c r="AM41" i="2" s="1"/>
  <c r="BP41" i="1"/>
  <c r="BO41" i="1"/>
  <c r="BN41" i="1"/>
  <c r="BM41" i="1"/>
  <c r="BR40" i="1"/>
  <c r="AN40" i="2" s="1"/>
  <c r="BQ40" i="1"/>
  <c r="AM40" i="2" s="1"/>
  <c r="BP40" i="1"/>
  <c r="BO40" i="1"/>
  <c r="BN40" i="1"/>
  <c r="BM40" i="1"/>
  <c r="BR39" i="1"/>
  <c r="AN39" i="2" s="1"/>
  <c r="BQ39" i="1"/>
  <c r="AM39" i="2" s="1"/>
  <c r="BP39" i="1"/>
  <c r="BO39" i="1"/>
  <c r="BN39" i="1"/>
  <c r="BM39" i="1"/>
  <c r="BR38" i="1"/>
  <c r="AN38" i="2" s="1"/>
  <c r="BQ38" i="1"/>
  <c r="AM38" i="2" s="1"/>
  <c r="BP38" i="1"/>
  <c r="BO38" i="1"/>
  <c r="BN38" i="1"/>
  <c r="BM38" i="1"/>
  <c r="BR37" i="1"/>
  <c r="AN37" i="2" s="1"/>
  <c r="BQ37" i="1"/>
  <c r="AM37" i="2" s="1"/>
  <c r="BP37" i="1"/>
  <c r="BO37" i="1"/>
  <c r="BN37" i="1"/>
  <c r="BM37" i="1"/>
  <c r="BR36" i="1"/>
  <c r="AN36" i="2" s="1"/>
  <c r="BQ36" i="1"/>
  <c r="AM36" i="2" s="1"/>
  <c r="BP36" i="1"/>
  <c r="BO36" i="1"/>
  <c r="BN36" i="1"/>
  <c r="BM36" i="1"/>
  <c r="BR35" i="1"/>
  <c r="AN35" i="2" s="1"/>
  <c r="BQ35" i="1"/>
  <c r="AM35" i="2" s="1"/>
  <c r="BP35" i="1"/>
  <c r="BO35" i="1"/>
  <c r="BN35" i="1"/>
  <c r="BM35" i="1"/>
  <c r="BR34" i="1"/>
  <c r="AN34" i="2" s="1"/>
  <c r="BQ34" i="1"/>
  <c r="AM34" i="2" s="1"/>
  <c r="BP34" i="1"/>
  <c r="BO34" i="1"/>
  <c r="BN34" i="1"/>
  <c r="BM34" i="1"/>
  <c r="BR33" i="1"/>
  <c r="AN33" i="2" s="1"/>
  <c r="BQ33" i="1"/>
  <c r="AM33" i="2" s="1"/>
  <c r="BP33" i="1"/>
  <c r="BO33" i="1"/>
  <c r="BN33" i="1"/>
  <c r="BM33" i="1"/>
  <c r="BR32" i="1"/>
  <c r="AN32" i="2" s="1"/>
  <c r="BQ32" i="1"/>
  <c r="AM32" i="2" s="1"/>
  <c r="BP32" i="1"/>
  <c r="BO32" i="1"/>
  <c r="BN32" i="1"/>
  <c r="BM32" i="1"/>
  <c r="BR31" i="1"/>
  <c r="AN31" i="2" s="1"/>
  <c r="BQ31" i="1"/>
  <c r="AM31" i="2" s="1"/>
  <c r="BP31" i="1"/>
  <c r="BO31" i="1"/>
  <c r="BN31" i="1"/>
  <c r="BM31" i="1"/>
  <c r="BR30" i="1"/>
  <c r="AN30" i="2" s="1"/>
  <c r="BQ30" i="1"/>
  <c r="AM30" i="2" s="1"/>
  <c r="BP30" i="1"/>
  <c r="BO30" i="1"/>
  <c r="BN30" i="1"/>
  <c r="BM30" i="1"/>
  <c r="BR29" i="1"/>
  <c r="AN29" i="2" s="1"/>
  <c r="BQ29" i="1"/>
  <c r="AM29" i="2" s="1"/>
  <c r="BP29" i="1"/>
  <c r="BO29" i="1"/>
  <c r="BN29" i="1"/>
  <c r="BM29" i="1"/>
  <c r="BR28" i="1"/>
  <c r="AN28" i="2" s="1"/>
  <c r="BQ28" i="1"/>
  <c r="AM28" i="2" s="1"/>
  <c r="BP28" i="1"/>
  <c r="BO28" i="1"/>
  <c r="BN28" i="1"/>
  <c r="BM28" i="1"/>
  <c r="BR27" i="1"/>
  <c r="AN27" i="2" s="1"/>
  <c r="BQ27" i="1"/>
  <c r="AM27" i="2" s="1"/>
  <c r="BP27" i="1"/>
  <c r="BO27" i="1"/>
  <c r="BN27" i="1"/>
  <c r="BM27" i="1"/>
  <c r="BR26" i="1"/>
  <c r="AN26" i="2" s="1"/>
  <c r="BQ26" i="1"/>
  <c r="AM26" i="2" s="1"/>
  <c r="BP26" i="1"/>
  <c r="BO26" i="1"/>
  <c r="BN26" i="1"/>
  <c r="BM26" i="1"/>
  <c r="BR25" i="1"/>
  <c r="AN25" i="2" s="1"/>
  <c r="BQ25" i="1"/>
  <c r="AM25" i="2" s="1"/>
  <c r="BP25" i="1"/>
  <c r="BO25" i="1"/>
  <c r="BN25" i="1"/>
  <c r="BM25" i="1"/>
  <c r="BR24" i="1"/>
  <c r="AN24" i="2" s="1"/>
  <c r="BQ24" i="1"/>
  <c r="AM24" i="2" s="1"/>
  <c r="BP24" i="1"/>
  <c r="BO24" i="1"/>
  <c r="BN24" i="1"/>
  <c r="BM24" i="1"/>
  <c r="BR23" i="1"/>
  <c r="AN23" i="2" s="1"/>
  <c r="BQ23" i="1"/>
  <c r="AM23" i="2" s="1"/>
  <c r="BP23" i="1"/>
  <c r="BO23" i="1"/>
  <c r="BN23" i="1"/>
  <c r="BM23" i="1"/>
  <c r="BR22" i="1"/>
  <c r="AN22" i="2" s="1"/>
  <c r="BQ22" i="1"/>
  <c r="AM22" i="2" s="1"/>
  <c r="BP22" i="1"/>
  <c r="BO22" i="1"/>
  <c r="BN22" i="1"/>
  <c r="BM22" i="1"/>
  <c r="BR21" i="1"/>
  <c r="AN21" i="2" s="1"/>
  <c r="BQ21" i="1"/>
  <c r="AM21" i="2" s="1"/>
  <c r="BP21" i="1"/>
  <c r="BO21" i="1"/>
  <c r="BN21" i="1"/>
  <c r="BM21" i="1"/>
  <c r="BR20" i="1"/>
  <c r="AN20" i="2" s="1"/>
  <c r="BQ20" i="1"/>
  <c r="AM20" i="2" s="1"/>
  <c r="BP20" i="1"/>
  <c r="BO20" i="1"/>
  <c r="BN20" i="1"/>
  <c r="BM20" i="1"/>
  <c r="BR19" i="1"/>
  <c r="AN19" i="2" s="1"/>
  <c r="BQ19" i="1"/>
  <c r="AM19" i="2" s="1"/>
  <c r="BP19" i="1"/>
  <c r="BO19" i="1"/>
  <c r="BN19" i="1"/>
  <c r="BM19" i="1"/>
  <c r="BR18" i="1"/>
  <c r="AN18" i="2" s="1"/>
  <c r="BQ18" i="1"/>
  <c r="AM18" i="2" s="1"/>
  <c r="BP18" i="1"/>
  <c r="BO18" i="1"/>
  <c r="BN18" i="1"/>
  <c r="BM18" i="1"/>
  <c r="BR17" i="1"/>
  <c r="AN17" i="2" s="1"/>
  <c r="BQ17" i="1"/>
  <c r="AM17" i="2" s="1"/>
  <c r="BP17" i="1"/>
  <c r="BO17" i="1"/>
  <c r="BN17" i="1"/>
  <c r="BM17" i="1"/>
  <c r="BR16" i="1"/>
  <c r="AN16" i="2" s="1"/>
  <c r="BQ16" i="1"/>
  <c r="AM16" i="2" s="1"/>
  <c r="BP16" i="1"/>
  <c r="BO16" i="1"/>
  <c r="BN16" i="1"/>
  <c r="BM16" i="1"/>
  <c r="BR15" i="1"/>
  <c r="AN15" i="2" s="1"/>
  <c r="BQ15" i="1"/>
  <c r="AM15" i="2" s="1"/>
  <c r="BP15" i="1"/>
  <c r="BO15" i="1"/>
  <c r="BN15" i="1"/>
  <c r="BM15" i="1"/>
  <c r="BR14" i="1"/>
  <c r="AN14" i="2" s="1"/>
  <c r="BQ14" i="1"/>
  <c r="AM14" i="2" s="1"/>
  <c r="BP14" i="1"/>
  <c r="BO14" i="1"/>
  <c r="BN14" i="1"/>
  <c r="BM14" i="1"/>
  <c r="BR13" i="1"/>
  <c r="AN13" i="2" s="1"/>
  <c r="BQ13" i="1"/>
  <c r="AM13" i="2" s="1"/>
  <c r="BP13" i="1"/>
  <c r="BO13" i="1"/>
  <c r="BN13" i="1"/>
  <c r="BM13" i="1"/>
  <c r="BR12" i="1"/>
  <c r="AN12" i="2" s="1"/>
  <c r="BQ12" i="1"/>
  <c r="AM12" i="2" s="1"/>
  <c r="BP12" i="1"/>
  <c r="BO12" i="1"/>
  <c r="BN12" i="1"/>
  <c r="BM12" i="1"/>
  <c r="BR11" i="1"/>
  <c r="AN11" i="2" s="1"/>
  <c r="BQ11" i="1"/>
  <c r="AM11" i="2" s="1"/>
  <c r="BP11" i="1"/>
  <c r="BO11" i="1"/>
  <c r="BN11" i="1"/>
  <c r="BM11" i="1"/>
  <c r="BR10" i="1"/>
  <c r="AN10" i="2" s="1"/>
  <c r="BQ10" i="1"/>
  <c r="AM10" i="2" s="1"/>
  <c r="BP10" i="1"/>
  <c r="BO10" i="1"/>
  <c r="BN10" i="1"/>
  <c r="BM10" i="1"/>
  <c r="BR9" i="1"/>
  <c r="AN9" i="2" s="1"/>
  <c r="BQ9" i="1"/>
  <c r="AM9" i="2" s="1"/>
  <c r="BP9" i="1"/>
  <c r="BO9" i="1"/>
  <c r="BN9" i="1"/>
  <c r="BM9" i="1"/>
  <c r="BR8" i="1"/>
  <c r="AN8" i="2" s="1"/>
  <c r="BQ8" i="1"/>
  <c r="AM8" i="2" s="1"/>
  <c r="BP8" i="1"/>
  <c r="BO8" i="1"/>
  <c r="BN8" i="1"/>
  <c r="BM8" i="1"/>
  <c r="BR7" i="1"/>
  <c r="AN7" i="2" s="1"/>
  <c r="BQ7" i="1"/>
  <c r="AM7" i="2" s="1"/>
  <c r="BP7" i="1"/>
  <c r="BO7" i="1"/>
  <c r="BN7" i="1"/>
  <c r="BM7" i="1"/>
  <c r="BR6" i="1"/>
  <c r="AN6" i="2" s="1"/>
  <c r="BQ6" i="1"/>
  <c r="AM6" i="2" s="1"/>
  <c r="BP6" i="1"/>
  <c r="BO6" i="1"/>
  <c r="BN6" i="1"/>
  <c r="BM6" i="1"/>
  <c r="BR5" i="1"/>
  <c r="AN5" i="2" s="1"/>
  <c r="BQ5" i="1"/>
  <c r="AM5" i="2" s="1"/>
  <c r="BP5" i="1"/>
  <c r="BO5" i="1"/>
  <c r="BN5" i="1"/>
  <c r="BM5" i="1"/>
  <c r="BR4" i="1"/>
  <c r="AN4" i="2" s="1"/>
  <c r="BQ4" i="1"/>
  <c r="AM4" i="2" s="1"/>
  <c r="BP4" i="1"/>
  <c r="BO4" i="1"/>
  <c r="BN4" i="1"/>
  <c r="BM4" i="1"/>
  <c r="BR3" i="1"/>
  <c r="AN3" i="2" s="1"/>
  <c r="BQ3" i="1"/>
  <c r="AM3" i="2" s="1"/>
  <c r="BP3" i="1"/>
  <c r="BO3" i="1"/>
  <c r="BN3" i="1"/>
  <c r="BM3" i="1"/>
  <c r="BN2" i="1"/>
  <c r="BO2" i="1"/>
  <c r="BP2" i="1"/>
  <c r="BQ2" i="1"/>
  <c r="AM2" i="2" s="1"/>
  <c r="BR2" i="1"/>
  <c r="AN2" i="2" s="1"/>
  <c r="BM2" i="1"/>
  <c r="BK95" i="1"/>
  <c r="BJ95" i="1"/>
  <c r="BI95" i="1"/>
  <c r="BH95" i="1"/>
  <c r="BG95" i="1"/>
  <c r="BF95" i="1"/>
  <c r="BK94" i="1"/>
  <c r="AJ94" i="2" s="1"/>
  <c r="BJ94" i="1"/>
  <c r="AI94" i="2" s="1"/>
  <c r="BI94" i="1"/>
  <c r="BH94" i="1"/>
  <c r="BG94" i="1"/>
  <c r="BF94" i="1"/>
  <c r="BK93" i="1"/>
  <c r="AJ93" i="2" s="1"/>
  <c r="BJ93" i="1"/>
  <c r="AI93" i="2" s="1"/>
  <c r="BI93" i="1"/>
  <c r="BH93" i="1"/>
  <c r="BG93" i="1"/>
  <c r="BF93" i="1"/>
  <c r="BK92" i="1"/>
  <c r="AJ92" i="2" s="1"/>
  <c r="BJ92" i="1"/>
  <c r="AI92" i="2" s="1"/>
  <c r="BI92" i="1"/>
  <c r="BH92" i="1"/>
  <c r="BG92" i="1"/>
  <c r="BF92" i="1"/>
  <c r="BK91" i="1"/>
  <c r="AJ91" i="2" s="1"/>
  <c r="BJ91" i="1"/>
  <c r="AI91" i="2" s="1"/>
  <c r="BI91" i="1"/>
  <c r="BH91" i="1"/>
  <c r="BG91" i="1"/>
  <c r="BF91" i="1"/>
  <c r="BK90" i="1"/>
  <c r="AJ90" i="2" s="1"/>
  <c r="BJ90" i="1"/>
  <c r="AI90" i="2" s="1"/>
  <c r="BI90" i="1"/>
  <c r="BH90" i="1"/>
  <c r="BG90" i="1"/>
  <c r="BF90" i="1"/>
  <c r="BK89" i="1"/>
  <c r="AJ89" i="2" s="1"/>
  <c r="BJ89" i="1"/>
  <c r="AI89" i="2" s="1"/>
  <c r="BI89" i="1"/>
  <c r="BH89" i="1"/>
  <c r="BG89" i="1"/>
  <c r="BF89" i="1"/>
  <c r="BK88" i="1"/>
  <c r="AJ88" i="2" s="1"/>
  <c r="BJ88" i="1"/>
  <c r="AI88" i="2" s="1"/>
  <c r="BI88" i="1"/>
  <c r="BH88" i="1"/>
  <c r="BG88" i="1"/>
  <c r="BF88" i="1"/>
  <c r="BK87" i="1"/>
  <c r="AJ87" i="2" s="1"/>
  <c r="BJ87" i="1"/>
  <c r="AI87" i="2" s="1"/>
  <c r="BI87" i="1"/>
  <c r="BH87" i="1"/>
  <c r="BG87" i="1"/>
  <c r="BF87" i="1"/>
  <c r="BK86" i="1"/>
  <c r="AJ86" i="2" s="1"/>
  <c r="BJ86" i="1"/>
  <c r="AI86" i="2" s="1"/>
  <c r="BI86" i="1"/>
  <c r="BH86" i="1"/>
  <c r="BG86" i="1"/>
  <c r="BF86" i="1"/>
  <c r="BK85" i="1"/>
  <c r="AJ85" i="2" s="1"/>
  <c r="BJ85" i="1"/>
  <c r="AI85" i="2" s="1"/>
  <c r="BI85" i="1"/>
  <c r="BH85" i="1"/>
  <c r="BG85" i="1"/>
  <c r="BF85" i="1"/>
  <c r="BK84" i="1"/>
  <c r="AJ84" i="2" s="1"/>
  <c r="BJ84" i="1"/>
  <c r="AI84" i="2" s="1"/>
  <c r="BI84" i="1"/>
  <c r="BH84" i="1"/>
  <c r="BG84" i="1"/>
  <c r="BF84" i="1"/>
  <c r="BK83" i="1"/>
  <c r="AJ83" i="2" s="1"/>
  <c r="BJ83" i="1"/>
  <c r="AI83" i="2" s="1"/>
  <c r="BI83" i="1"/>
  <c r="BH83" i="1"/>
  <c r="BG83" i="1"/>
  <c r="BF83" i="1"/>
  <c r="BK82" i="1"/>
  <c r="AJ82" i="2" s="1"/>
  <c r="BJ82" i="1"/>
  <c r="AI82" i="2" s="1"/>
  <c r="BI82" i="1"/>
  <c r="BH82" i="1"/>
  <c r="BG82" i="1"/>
  <c r="BF82" i="1"/>
  <c r="BK81" i="1"/>
  <c r="AJ81" i="2" s="1"/>
  <c r="BJ81" i="1"/>
  <c r="AI81" i="2" s="1"/>
  <c r="BI81" i="1"/>
  <c r="BH81" i="1"/>
  <c r="BG81" i="1"/>
  <c r="BF81" i="1"/>
  <c r="BK80" i="1"/>
  <c r="AJ80" i="2" s="1"/>
  <c r="BJ80" i="1"/>
  <c r="AI80" i="2" s="1"/>
  <c r="BI80" i="1"/>
  <c r="BH80" i="1"/>
  <c r="BG80" i="1"/>
  <c r="BF80" i="1"/>
  <c r="BK79" i="1"/>
  <c r="AJ79" i="2" s="1"/>
  <c r="BJ79" i="1"/>
  <c r="AI79" i="2" s="1"/>
  <c r="BI79" i="1"/>
  <c r="BH79" i="1"/>
  <c r="BG79" i="1"/>
  <c r="BF79" i="1"/>
  <c r="BK78" i="1"/>
  <c r="AJ78" i="2" s="1"/>
  <c r="BJ78" i="1"/>
  <c r="AI78" i="2" s="1"/>
  <c r="BI78" i="1"/>
  <c r="BH78" i="1"/>
  <c r="BG78" i="1"/>
  <c r="BF78" i="1"/>
  <c r="BK77" i="1"/>
  <c r="AJ77" i="2" s="1"/>
  <c r="BJ77" i="1"/>
  <c r="AI77" i="2" s="1"/>
  <c r="BI77" i="1"/>
  <c r="BH77" i="1"/>
  <c r="BG77" i="1"/>
  <c r="BF77" i="1"/>
  <c r="BK76" i="1"/>
  <c r="AJ76" i="2" s="1"/>
  <c r="BJ76" i="1"/>
  <c r="AI76" i="2" s="1"/>
  <c r="BI76" i="1"/>
  <c r="BH76" i="1"/>
  <c r="BG76" i="1"/>
  <c r="BF76" i="1"/>
  <c r="BK75" i="1"/>
  <c r="AJ75" i="2" s="1"/>
  <c r="BJ75" i="1"/>
  <c r="AI75" i="2" s="1"/>
  <c r="BI75" i="1"/>
  <c r="BH75" i="1"/>
  <c r="BG75" i="1"/>
  <c r="BF75" i="1"/>
  <c r="BK74" i="1"/>
  <c r="AJ74" i="2" s="1"/>
  <c r="BJ74" i="1"/>
  <c r="AI74" i="2" s="1"/>
  <c r="BI74" i="1"/>
  <c r="BH74" i="1"/>
  <c r="BG74" i="1"/>
  <c r="BF74" i="1"/>
  <c r="BK73" i="1"/>
  <c r="AJ73" i="2" s="1"/>
  <c r="BJ73" i="1"/>
  <c r="AI73" i="2" s="1"/>
  <c r="BI73" i="1"/>
  <c r="BH73" i="1"/>
  <c r="BG73" i="1"/>
  <c r="BF73" i="1"/>
  <c r="BK72" i="1"/>
  <c r="AJ72" i="2" s="1"/>
  <c r="BJ72" i="1"/>
  <c r="AI72" i="2" s="1"/>
  <c r="BI72" i="1"/>
  <c r="BH72" i="1"/>
  <c r="BG72" i="1"/>
  <c r="BF72" i="1"/>
  <c r="BK71" i="1"/>
  <c r="AJ71" i="2" s="1"/>
  <c r="BJ71" i="1"/>
  <c r="AI71" i="2" s="1"/>
  <c r="BI71" i="1"/>
  <c r="BH71" i="1"/>
  <c r="BG71" i="1"/>
  <c r="BF71" i="1"/>
  <c r="BK70" i="1"/>
  <c r="AJ70" i="2" s="1"/>
  <c r="BJ70" i="1"/>
  <c r="AI70" i="2" s="1"/>
  <c r="BI70" i="1"/>
  <c r="BH70" i="1"/>
  <c r="BG70" i="1"/>
  <c r="BF70" i="1"/>
  <c r="BK69" i="1"/>
  <c r="AJ69" i="2" s="1"/>
  <c r="BJ69" i="1"/>
  <c r="AI69" i="2" s="1"/>
  <c r="BI69" i="1"/>
  <c r="BH69" i="1"/>
  <c r="BG69" i="1"/>
  <c r="BF69" i="1"/>
  <c r="BK68" i="1"/>
  <c r="AJ68" i="2" s="1"/>
  <c r="BJ68" i="1"/>
  <c r="AI68" i="2" s="1"/>
  <c r="BI68" i="1"/>
  <c r="BH68" i="1"/>
  <c r="BG68" i="1"/>
  <c r="BF68" i="1"/>
  <c r="BK67" i="1"/>
  <c r="AJ67" i="2" s="1"/>
  <c r="BJ67" i="1"/>
  <c r="AI67" i="2" s="1"/>
  <c r="BI67" i="1"/>
  <c r="BH67" i="1"/>
  <c r="BG67" i="1"/>
  <c r="BF67" i="1"/>
  <c r="BK66" i="1"/>
  <c r="AJ66" i="2" s="1"/>
  <c r="BJ66" i="1"/>
  <c r="AI66" i="2" s="1"/>
  <c r="BI66" i="1"/>
  <c r="BH66" i="1"/>
  <c r="BG66" i="1"/>
  <c r="BF66" i="1"/>
  <c r="BK65" i="1"/>
  <c r="AJ65" i="2" s="1"/>
  <c r="BJ65" i="1"/>
  <c r="AI65" i="2" s="1"/>
  <c r="BI65" i="1"/>
  <c r="BH65" i="1"/>
  <c r="BG65" i="1"/>
  <c r="BF65" i="1"/>
  <c r="BK64" i="1"/>
  <c r="AJ64" i="2" s="1"/>
  <c r="BJ64" i="1"/>
  <c r="AI64" i="2" s="1"/>
  <c r="BI64" i="1"/>
  <c r="BH64" i="1"/>
  <c r="BG64" i="1"/>
  <c r="BF64" i="1"/>
  <c r="BK63" i="1"/>
  <c r="AJ63" i="2" s="1"/>
  <c r="BJ63" i="1"/>
  <c r="AI63" i="2" s="1"/>
  <c r="BI63" i="1"/>
  <c r="BH63" i="1"/>
  <c r="BG63" i="1"/>
  <c r="BF63" i="1"/>
  <c r="BK62" i="1"/>
  <c r="AJ62" i="2" s="1"/>
  <c r="BJ62" i="1"/>
  <c r="AI62" i="2" s="1"/>
  <c r="BI62" i="1"/>
  <c r="BH62" i="1"/>
  <c r="BG62" i="1"/>
  <c r="BF62" i="1"/>
  <c r="BK61" i="1"/>
  <c r="AJ61" i="2" s="1"/>
  <c r="BJ61" i="1"/>
  <c r="AI61" i="2" s="1"/>
  <c r="BI61" i="1"/>
  <c r="BH61" i="1"/>
  <c r="BG61" i="1"/>
  <c r="BF61" i="1"/>
  <c r="BK60" i="1"/>
  <c r="AJ60" i="2" s="1"/>
  <c r="BJ60" i="1"/>
  <c r="AI60" i="2" s="1"/>
  <c r="BI60" i="1"/>
  <c r="BH60" i="1"/>
  <c r="BG60" i="1"/>
  <c r="BF60" i="1"/>
  <c r="BK59" i="1"/>
  <c r="AJ59" i="2" s="1"/>
  <c r="BJ59" i="1"/>
  <c r="AI59" i="2" s="1"/>
  <c r="BI59" i="1"/>
  <c r="BH59" i="1"/>
  <c r="BG59" i="1"/>
  <c r="BF59" i="1"/>
  <c r="BK58" i="1"/>
  <c r="AJ58" i="2" s="1"/>
  <c r="BJ58" i="1"/>
  <c r="AI58" i="2" s="1"/>
  <c r="BI58" i="1"/>
  <c r="BH58" i="1"/>
  <c r="BG58" i="1"/>
  <c r="BF58" i="1"/>
  <c r="BK57" i="1"/>
  <c r="AJ57" i="2" s="1"/>
  <c r="BJ57" i="1"/>
  <c r="AI57" i="2" s="1"/>
  <c r="BI57" i="1"/>
  <c r="BH57" i="1"/>
  <c r="BG57" i="1"/>
  <c r="BF57" i="1"/>
  <c r="BK56" i="1"/>
  <c r="AJ56" i="2" s="1"/>
  <c r="BJ56" i="1"/>
  <c r="AI56" i="2" s="1"/>
  <c r="BI56" i="1"/>
  <c r="BH56" i="1"/>
  <c r="BG56" i="1"/>
  <c r="BF56" i="1"/>
  <c r="BK55" i="1"/>
  <c r="AJ55" i="2" s="1"/>
  <c r="BJ55" i="1"/>
  <c r="AI55" i="2" s="1"/>
  <c r="BI55" i="1"/>
  <c r="BH55" i="1"/>
  <c r="BG55" i="1"/>
  <c r="BF55" i="1"/>
  <c r="BK54" i="1"/>
  <c r="AJ54" i="2" s="1"/>
  <c r="BJ54" i="1"/>
  <c r="AI54" i="2" s="1"/>
  <c r="BI54" i="1"/>
  <c r="BH54" i="1"/>
  <c r="BG54" i="1"/>
  <c r="BF54" i="1"/>
  <c r="BK53" i="1"/>
  <c r="AJ53" i="2" s="1"/>
  <c r="BJ53" i="1"/>
  <c r="AI53" i="2" s="1"/>
  <c r="BI53" i="1"/>
  <c r="BH53" i="1"/>
  <c r="BG53" i="1"/>
  <c r="BF53" i="1"/>
  <c r="BK52" i="1"/>
  <c r="AJ52" i="2" s="1"/>
  <c r="BJ52" i="1"/>
  <c r="AI52" i="2" s="1"/>
  <c r="BI52" i="1"/>
  <c r="BH52" i="1"/>
  <c r="BG52" i="1"/>
  <c r="BF52" i="1"/>
  <c r="BK51" i="1"/>
  <c r="AJ51" i="2" s="1"/>
  <c r="BJ51" i="1"/>
  <c r="AI51" i="2" s="1"/>
  <c r="BI51" i="1"/>
  <c r="BH51" i="1"/>
  <c r="BG51" i="1"/>
  <c r="BF51" i="1"/>
  <c r="BK50" i="1"/>
  <c r="AJ50" i="2" s="1"/>
  <c r="BJ50" i="1"/>
  <c r="AI50" i="2" s="1"/>
  <c r="BI50" i="1"/>
  <c r="BH50" i="1"/>
  <c r="BG50" i="1"/>
  <c r="BF50" i="1"/>
  <c r="BK49" i="1"/>
  <c r="AJ49" i="2" s="1"/>
  <c r="BJ49" i="1"/>
  <c r="AI49" i="2" s="1"/>
  <c r="BI49" i="1"/>
  <c r="BH49" i="1"/>
  <c r="BG49" i="1"/>
  <c r="BF49" i="1"/>
  <c r="BK48" i="1"/>
  <c r="AJ48" i="2" s="1"/>
  <c r="BJ48" i="1"/>
  <c r="AI48" i="2" s="1"/>
  <c r="BI48" i="1"/>
  <c r="BH48" i="1"/>
  <c r="BG48" i="1"/>
  <c r="BF48" i="1"/>
  <c r="BK47" i="1"/>
  <c r="AJ47" i="2" s="1"/>
  <c r="BJ47" i="1"/>
  <c r="AI47" i="2" s="1"/>
  <c r="BI47" i="1"/>
  <c r="BH47" i="1"/>
  <c r="BG47" i="1"/>
  <c r="BF47" i="1"/>
  <c r="BK46" i="1"/>
  <c r="AJ46" i="2" s="1"/>
  <c r="BJ46" i="1"/>
  <c r="AI46" i="2" s="1"/>
  <c r="BI46" i="1"/>
  <c r="BH46" i="1"/>
  <c r="BG46" i="1"/>
  <c r="BF46" i="1"/>
  <c r="BK45" i="1"/>
  <c r="AJ45" i="2" s="1"/>
  <c r="BJ45" i="1"/>
  <c r="AI45" i="2" s="1"/>
  <c r="BI45" i="1"/>
  <c r="BH45" i="1"/>
  <c r="BG45" i="1"/>
  <c r="BF45" i="1"/>
  <c r="BK44" i="1"/>
  <c r="AJ44" i="2" s="1"/>
  <c r="BJ44" i="1"/>
  <c r="AI44" i="2" s="1"/>
  <c r="BI44" i="1"/>
  <c r="BH44" i="1"/>
  <c r="BG44" i="1"/>
  <c r="BF44" i="1"/>
  <c r="BK43" i="1"/>
  <c r="AJ43" i="2" s="1"/>
  <c r="BJ43" i="1"/>
  <c r="AI43" i="2" s="1"/>
  <c r="BI43" i="1"/>
  <c r="BH43" i="1"/>
  <c r="BG43" i="1"/>
  <c r="BF43" i="1"/>
  <c r="BK42" i="1"/>
  <c r="AJ42" i="2" s="1"/>
  <c r="BJ42" i="1"/>
  <c r="AI42" i="2" s="1"/>
  <c r="BI42" i="1"/>
  <c r="BH42" i="1"/>
  <c r="BG42" i="1"/>
  <c r="BF42" i="1"/>
  <c r="BK41" i="1"/>
  <c r="AJ41" i="2" s="1"/>
  <c r="BJ41" i="1"/>
  <c r="AI41" i="2" s="1"/>
  <c r="BI41" i="1"/>
  <c r="BH41" i="1"/>
  <c r="BG41" i="1"/>
  <c r="BF41" i="1"/>
  <c r="BK40" i="1"/>
  <c r="AJ40" i="2" s="1"/>
  <c r="BJ40" i="1"/>
  <c r="AI40" i="2" s="1"/>
  <c r="BI40" i="1"/>
  <c r="BH40" i="1"/>
  <c r="BG40" i="1"/>
  <c r="BF40" i="1"/>
  <c r="BK39" i="1"/>
  <c r="AJ39" i="2" s="1"/>
  <c r="BJ39" i="1"/>
  <c r="AI39" i="2" s="1"/>
  <c r="BI39" i="1"/>
  <c r="BH39" i="1"/>
  <c r="BG39" i="1"/>
  <c r="BF39" i="1"/>
  <c r="BK38" i="1"/>
  <c r="AJ38" i="2" s="1"/>
  <c r="BJ38" i="1"/>
  <c r="AI38" i="2" s="1"/>
  <c r="BI38" i="1"/>
  <c r="BH38" i="1"/>
  <c r="BG38" i="1"/>
  <c r="BF38" i="1"/>
  <c r="BK37" i="1"/>
  <c r="AJ37" i="2" s="1"/>
  <c r="BJ37" i="1"/>
  <c r="AI37" i="2" s="1"/>
  <c r="BI37" i="1"/>
  <c r="BH37" i="1"/>
  <c r="BG37" i="1"/>
  <c r="BF37" i="1"/>
  <c r="BK36" i="1"/>
  <c r="AJ36" i="2" s="1"/>
  <c r="BJ36" i="1"/>
  <c r="AI36" i="2" s="1"/>
  <c r="BI36" i="1"/>
  <c r="BH36" i="1"/>
  <c r="BG36" i="1"/>
  <c r="BF36" i="1"/>
  <c r="BK35" i="1"/>
  <c r="AJ35" i="2" s="1"/>
  <c r="BJ35" i="1"/>
  <c r="AI35" i="2" s="1"/>
  <c r="BI35" i="1"/>
  <c r="BH35" i="1"/>
  <c r="BG35" i="1"/>
  <c r="BF35" i="1"/>
  <c r="BK34" i="1"/>
  <c r="AJ34" i="2" s="1"/>
  <c r="BJ34" i="1"/>
  <c r="AI34" i="2" s="1"/>
  <c r="BI34" i="1"/>
  <c r="BH34" i="1"/>
  <c r="BG34" i="1"/>
  <c r="BF34" i="1"/>
  <c r="BK33" i="1"/>
  <c r="AJ33" i="2" s="1"/>
  <c r="BJ33" i="1"/>
  <c r="AI33" i="2" s="1"/>
  <c r="BI33" i="1"/>
  <c r="BH33" i="1"/>
  <c r="BG33" i="1"/>
  <c r="BF33" i="1"/>
  <c r="BK32" i="1"/>
  <c r="AJ32" i="2" s="1"/>
  <c r="BJ32" i="1"/>
  <c r="AI32" i="2" s="1"/>
  <c r="BI32" i="1"/>
  <c r="BH32" i="1"/>
  <c r="BG32" i="1"/>
  <c r="BF32" i="1"/>
  <c r="BK31" i="1"/>
  <c r="AJ31" i="2" s="1"/>
  <c r="BJ31" i="1"/>
  <c r="AI31" i="2" s="1"/>
  <c r="BI31" i="1"/>
  <c r="BH31" i="1"/>
  <c r="BG31" i="1"/>
  <c r="BF31" i="1"/>
  <c r="BK30" i="1"/>
  <c r="AJ30" i="2" s="1"/>
  <c r="BJ30" i="1"/>
  <c r="AI30" i="2" s="1"/>
  <c r="BI30" i="1"/>
  <c r="BH30" i="1"/>
  <c r="BG30" i="1"/>
  <c r="BF30" i="1"/>
  <c r="BK29" i="1"/>
  <c r="AJ29" i="2" s="1"/>
  <c r="BJ29" i="1"/>
  <c r="AI29" i="2" s="1"/>
  <c r="BI29" i="1"/>
  <c r="BH29" i="1"/>
  <c r="BG29" i="1"/>
  <c r="BF29" i="1"/>
  <c r="BK28" i="1"/>
  <c r="AJ28" i="2" s="1"/>
  <c r="BJ28" i="1"/>
  <c r="AI28" i="2" s="1"/>
  <c r="BI28" i="1"/>
  <c r="BH28" i="1"/>
  <c r="BG28" i="1"/>
  <c r="BF28" i="1"/>
  <c r="BK27" i="1"/>
  <c r="AJ27" i="2" s="1"/>
  <c r="BJ27" i="1"/>
  <c r="AI27" i="2" s="1"/>
  <c r="BI27" i="1"/>
  <c r="BH27" i="1"/>
  <c r="BG27" i="1"/>
  <c r="BF27" i="1"/>
  <c r="BK26" i="1"/>
  <c r="AJ26" i="2" s="1"/>
  <c r="BJ26" i="1"/>
  <c r="AI26" i="2" s="1"/>
  <c r="BI26" i="1"/>
  <c r="BH26" i="1"/>
  <c r="BG26" i="1"/>
  <c r="BF26" i="1"/>
  <c r="BK25" i="1"/>
  <c r="AJ25" i="2" s="1"/>
  <c r="BJ25" i="1"/>
  <c r="AI25" i="2" s="1"/>
  <c r="BI25" i="1"/>
  <c r="BH25" i="1"/>
  <c r="BG25" i="1"/>
  <c r="BF25" i="1"/>
  <c r="BK24" i="1"/>
  <c r="AJ24" i="2" s="1"/>
  <c r="BJ24" i="1"/>
  <c r="AI24" i="2" s="1"/>
  <c r="BI24" i="1"/>
  <c r="BH24" i="1"/>
  <c r="BG24" i="1"/>
  <c r="BF24" i="1"/>
  <c r="BK23" i="1"/>
  <c r="AJ23" i="2" s="1"/>
  <c r="BJ23" i="1"/>
  <c r="AI23" i="2" s="1"/>
  <c r="BI23" i="1"/>
  <c r="BH23" i="1"/>
  <c r="BG23" i="1"/>
  <c r="BF23" i="1"/>
  <c r="BK22" i="1"/>
  <c r="AJ22" i="2" s="1"/>
  <c r="BJ22" i="1"/>
  <c r="AI22" i="2" s="1"/>
  <c r="BI22" i="1"/>
  <c r="BH22" i="1"/>
  <c r="BG22" i="1"/>
  <c r="BF22" i="1"/>
  <c r="BK21" i="1"/>
  <c r="AJ21" i="2" s="1"/>
  <c r="BJ21" i="1"/>
  <c r="AI21" i="2" s="1"/>
  <c r="BI21" i="1"/>
  <c r="BH21" i="1"/>
  <c r="BG21" i="1"/>
  <c r="BF21" i="1"/>
  <c r="BK20" i="1"/>
  <c r="AJ20" i="2" s="1"/>
  <c r="BJ20" i="1"/>
  <c r="AI20" i="2" s="1"/>
  <c r="BI20" i="1"/>
  <c r="BH20" i="1"/>
  <c r="BG20" i="1"/>
  <c r="BF20" i="1"/>
  <c r="BK19" i="1"/>
  <c r="AJ19" i="2" s="1"/>
  <c r="BJ19" i="1"/>
  <c r="AI19" i="2" s="1"/>
  <c r="BI19" i="1"/>
  <c r="BH19" i="1"/>
  <c r="BG19" i="1"/>
  <c r="BF19" i="1"/>
  <c r="BK18" i="1"/>
  <c r="AJ18" i="2" s="1"/>
  <c r="BJ18" i="1"/>
  <c r="AI18" i="2" s="1"/>
  <c r="BI18" i="1"/>
  <c r="BH18" i="1"/>
  <c r="BG18" i="1"/>
  <c r="BF18" i="1"/>
  <c r="BK17" i="1"/>
  <c r="AJ17" i="2" s="1"/>
  <c r="BJ17" i="1"/>
  <c r="AI17" i="2" s="1"/>
  <c r="BI17" i="1"/>
  <c r="BH17" i="1"/>
  <c r="BG17" i="1"/>
  <c r="BF17" i="1"/>
  <c r="BK16" i="1"/>
  <c r="AJ16" i="2" s="1"/>
  <c r="BJ16" i="1"/>
  <c r="AI16" i="2" s="1"/>
  <c r="BI16" i="1"/>
  <c r="BH16" i="1"/>
  <c r="BG16" i="1"/>
  <c r="BF16" i="1"/>
  <c r="BK15" i="1"/>
  <c r="AJ15" i="2" s="1"/>
  <c r="BJ15" i="1"/>
  <c r="AI15" i="2" s="1"/>
  <c r="BI15" i="1"/>
  <c r="BH15" i="1"/>
  <c r="BG15" i="1"/>
  <c r="BF15" i="1"/>
  <c r="BK14" i="1"/>
  <c r="AJ14" i="2" s="1"/>
  <c r="BJ14" i="1"/>
  <c r="AI14" i="2" s="1"/>
  <c r="BI14" i="1"/>
  <c r="BH14" i="1"/>
  <c r="BG14" i="1"/>
  <c r="BF14" i="1"/>
  <c r="BK13" i="1"/>
  <c r="AJ13" i="2" s="1"/>
  <c r="BJ13" i="1"/>
  <c r="AI13" i="2" s="1"/>
  <c r="BI13" i="1"/>
  <c r="BH13" i="1"/>
  <c r="BG13" i="1"/>
  <c r="BF13" i="1"/>
  <c r="BK12" i="1"/>
  <c r="AJ12" i="2" s="1"/>
  <c r="BJ12" i="1"/>
  <c r="AI12" i="2" s="1"/>
  <c r="BI12" i="1"/>
  <c r="BH12" i="1"/>
  <c r="BG12" i="1"/>
  <c r="BF12" i="1"/>
  <c r="BK11" i="1"/>
  <c r="AJ11" i="2" s="1"/>
  <c r="BJ11" i="1"/>
  <c r="AI11" i="2" s="1"/>
  <c r="BI11" i="1"/>
  <c r="BH11" i="1"/>
  <c r="BG11" i="1"/>
  <c r="BF11" i="1"/>
  <c r="BK10" i="1"/>
  <c r="AJ10" i="2" s="1"/>
  <c r="BJ10" i="1"/>
  <c r="AI10" i="2" s="1"/>
  <c r="BI10" i="1"/>
  <c r="BH10" i="1"/>
  <c r="BG10" i="1"/>
  <c r="BF10" i="1"/>
  <c r="BK9" i="1"/>
  <c r="AJ9" i="2" s="1"/>
  <c r="BJ9" i="1"/>
  <c r="AI9" i="2" s="1"/>
  <c r="BI9" i="1"/>
  <c r="BH9" i="1"/>
  <c r="BG9" i="1"/>
  <c r="BF9" i="1"/>
  <c r="BK8" i="1"/>
  <c r="AJ8" i="2" s="1"/>
  <c r="BJ8" i="1"/>
  <c r="AI8" i="2" s="1"/>
  <c r="BI8" i="1"/>
  <c r="BH8" i="1"/>
  <c r="BG8" i="1"/>
  <c r="BF8" i="1"/>
  <c r="BK7" i="1"/>
  <c r="AJ7" i="2" s="1"/>
  <c r="BJ7" i="1"/>
  <c r="AI7" i="2" s="1"/>
  <c r="BI7" i="1"/>
  <c r="BH7" i="1"/>
  <c r="BG7" i="1"/>
  <c r="BF7" i="1"/>
  <c r="BK6" i="1"/>
  <c r="AJ6" i="2" s="1"/>
  <c r="BJ6" i="1"/>
  <c r="AI6" i="2" s="1"/>
  <c r="BI6" i="1"/>
  <c r="BH6" i="1"/>
  <c r="BG6" i="1"/>
  <c r="BF6" i="1"/>
  <c r="BK5" i="1"/>
  <c r="AJ5" i="2" s="1"/>
  <c r="BJ5" i="1"/>
  <c r="AI5" i="2" s="1"/>
  <c r="BI5" i="1"/>
  <c r="BH5" i="1"/>
  <c r="BG5" i="1"/>
  <c r="BF5" i="1"/>
  <c r="BK4" i="1"/>
  <c r="AJ4" i="2" s="1"/>
  <c r="BJ4" i="1"/>
  <c r="AI4" i="2" s="1"/>
  <c r="BI4" i="1"/>
  <c r="BH4" i="1"/>
  <c r="BG4" i="1"/>
  <c r="BF4" i="1"/>
  <c r="BK3" i="1"/>
  <c r="AJ3" i="2" s="1"/>
  <c r="BJ3" i="1"/>
  <c r="AI3" i="2" s="1"/>
  <c r="BI3" i="1"/>
  <c r="BH3" i="1"/>
  <c r="BG3" i="1"/>
  <c r="BF3" i="1"/>
  <c r="BG2" i="1"/>
  <c r="BH2" i="1"/>
  <c r="BI2" i="1"/>
  <c r="BJ2" i="1"/>
  <c r="AI2" i="2" s="1"/>
  <c r="BK2" i="1"/>
  <c r="AJ2" i="2" s="1"/>
  <c r="BF2" i="1"/>
  <c r="BD95" i="1"/>
  <c r="BC95" i="1"/>
  <c r="BB95" i="1"/>
  <c r="BA95" i="1"/>
  <c r="AZ95" i="1"/>
  <c r="AY95" i="1"/>
  <c r="AY3" i="1"/>
  <c r="AZ3" i="1"/>
  <c r="BA3" i="1"/>
  <c r="BB3" i="1"/>
  <c r="BC3" i="1"/>
  <c r="BD3" i="1"/>
  <c r="AY4" i="1"/>
  <c r="AZ4" i="1"/>
  <c r="BA4" i="1"/>
  <c r="BB4" i="1"/>
  <c r="BC4" i="1"/>
  <c r="BD4" i="1"/>
  <c r="AY5" i="1"/>
  <c r="AZ5" i="1"/>
  <c r="BA5" i="1"/>
  <c r="BB5" i="1"/>
  <c r="BC5" i="1"/>
  <c r="BD5" i="1"/>
  <c r="AY6" i="1"/>
  <c r="AZ6" i="1"/>
  <c r="BA6" i="1"/>
  <c r="BB6" i="1"/>
  <c r="BC6" i="1"/>
  <c r="BD6" i="1"/>
  <c r="AY7" i="1"/>
  <c r="AZ7" i="1"/>
  <c r="BA7" i="1"/>
  <c r="BB7" i="1"/>
  <c r="BC7" i="1"/>
  <c r="BD7" i="1"/>
  <c r="AY8" i="1"/>
  <c r="AZ8" i="1"/>
  <c r="BA8" i="1"/>
  <c r="BB8" i="1"/>
  <c r="BC8" i="1"/>
  <c r="BD8" i="1"/>
  <c r="AY9" i="1"/>
  <c r="AZ9" i="1"/>
  <c r="BA9" i="1"/>
  <c r="BB9" i="1"/>
  <c r="BC9" i="1"/>
  <c r="BD9" i="1"/>
  <c r="AY10" i="1"/>
  <c r="AZ10" i="1"/>
  <c r="BA10" i="1"/>
  <c r="BB10" i="1"/>
  <c r="BC10" i="1"/>
  <c r="BD10" i="1"/>
  <c r="AY11" i="1"/>
  <c r="AZ11" i="1"/>
  <c r="BA11" i="1"/>
  <c r="BB11" i="1"/>
  <c r="BC11" i="1"/>
  <c r="BD11" i="1"/>
  <c r="AY12" i="1"/>
  <c r="AZ12" i="1"/>
  <c r="BA12" i="1"/>
  <c r="BB12" i="1"/>
  <c r="BC12" i="1"/>
  <c r="BD12" i="1"/>
  <c r="AY13" i="1"/>
  <c r="AZ13" i="1"/>
  <c r="BA13" i="1"/>
  <c r="BB13" i="1"/>
  <c r="BC13" i="1"/>
  <c r="BD13" i="1"/>
  <c r="AY14" i="1"/>
  <c r="AZ14" i="1"/>
  <c r="BA14" i="1"/>
  <c r="BB14" i="1"/>
  <c r="BC14" i="1"/>
  <c r="BD14" i="1"/>
  <c r="AY15" i="1"/>
  <c r="AZ15" i="1"/>
  <c r="BA15" i="1"/>
  <c r="BB15" i="1"/>
  <c r="BC15" i="1"/>
  <c r="BD15" i="1"/>
  <c r="AY16" i="1"/>
  <c r="AZ16" i="1"/>
  <c r="BA16" i="1"/>
  <c r="BB16" i="1"/>
  <c r="BC16" i="1"/>
  <c r="BD16" i="1"/>
  <c r="AY17" i="1"/>
  <c r="AZ17" i="1"/>
  <c r="BA17" i="1"/>
  <c r="BB17" i="1"/>
  <c r="BC17" i="1"/>
  <c r="BD17" i="1"/>
  <c r="AY18" i="1"/>
  <c r="AZ18" i="1"/>
  <c r="BA18" i="1"/>
  <c r="BB18" i="1"/>
  <c r="BC18" i="1"/>
  <c r="BD18" i="1"/>
  <c r="AY19" i="1"/>
  <c r="AZ19" i="1"/>
  <c r="BA19" i="1"/>
  <c r="BB19" i="1"/>
  <c r="BC19" i="1"/>
  <c r="BD19" i="1"/>
  <c r="AY20" i="1"/>
  <c r="AZ20" i="1"/>
  <c r="BA20" i="1"/>
  <c r="BB20" i="1"/>
  <c r="BC20" i="1"/>
  <c r="BD20" i="1"/>
  <c r="AY21" i="1"/>
  <c r="AZ21" i="1"/>
  <c r="BA21" i="1"/>
  <c r="BB21" i="1"/>
  <c r="BC21" i="1"/>
  <c r="BD21" i="1"/>
  <c r="AY22" i="1"/>
  <c r="AZ22" i="1"/>
  <c r="BA22" i="1"/>
  <c r="BB22" i="1"/>
  <c r="BC22" i="1"/>
  <c r="BD22" i="1"/>
  <c r="AY23" i="1"/>
  <c r="AZ23" i="1"/>
  <c r="BA23" i="1"/>
  <c r="BB23" i="1"/>
  <c r="BC23" i="1"/>
  <c r="BD23" i="1"/>
  <c r="AY24" i="1"/>
  <c r="AZ24" i="1"/>
  <c r="BA24" i="1"/>
  <c r="BB24" i="1"/>
  <c r="BC24" i="1"/>
  <c r="BD24" i="1"/>
  <c r="AY25" i="1"/>
  <c r="AZ25" i="1"/>
  <c r="BA25" i="1"/>
  <c r="BB25" i="1"/>
  <c r="BC25" i="1"/>
  <c r="BD25" i="1"/>
  <c r="AY26" i="1"/>
  <c r="AZ26" i="1"/>
  <c r="BA26" i="1"/>
  <c r="BB26" i="1"/>
  <c r="BC26" i="1"/>
  <c r="BD26" i="1"/>
  <c r="AY27" i="1"/>
  <c r="AZ27" i="1"/>
  <c r="BA27" i="1"/>
  <c r="BB27" i="1"/>
  <c r="BC27" i="1"/>
  <c r="BD27" i="1"/>
  <c r="AY28" i="1"/>
  <c r="AZ28" i="1"/>
  <c r="BA28" i="1"/>
  <c r="BB28" i="1"/>
  <c r="BC28" i="1"/>
  <c r="BD28" i="1"/>
  <c r="AY29" i="1"/>
  <c r="AZ29" i="1"/>
  <c r="BA29" i="1"/>
  <c r="BB29" i="1"/>
  <c r="BC29" i="1"/>
  <c r="BD29" i="1"/>
  <c r="AY30" i="1"/>
  <c r="AZ30" i="1"/>
  <c r="BA30" i="1"/>
  <c r="BB30" i="1"/>
  <c r="BC30" i="1"/>
  <c r="BD30" i="1"/>
  <c r="AY31" i="1"/>
  <c r="AZ31" i="1"/>
  <c r="BA31" i="1"/>
  <c r="BB31" i="1"/>
  <c r="BC31" i="1"/>
  <c r="BD31" i="1"/>
  <c r="AY32" i="1"/>
  <c r="AZ32" i="1"/>
  <c r="BA32" i="1"/>
  <c r="BB32" i="1"/>
  <c r="BC32" i="1"/>
  <c r="BD32" i="1"/>
  <c r="AY33" i="1"/>
  <c r="AZ33" i="1"/>
  <c r="BA33" i="1"/>
  <c r="BB33" i="1"/>
  <c r="BC33" i="1"/>
  <c r="BD33" i="1"/>
  <c r="AY34" i="1"/>
  <c r="AZ34" i="1"/>
  <c r="BA34" i="1"/>
  <c r="BB34" i="1"/>
  <c r="BC34" i="1"/>
  <c r="BD34" i="1"/>
  <c r="AY35" i="1"/>
  <c r="AZ35" i="1"/>
  <c r="BA35" i="1"/>
  <c r="BB35" i="1"/>
  <c r="BC35" i="1"/>
  <c r="BD35" i="1"/>
  <c r="AY36" i="1"/>
  <c r="AZ36" i="1"/>
  <c r="BA36" i="1"/>
  <c r="BB36" i="1"/>
  <c r="BC36" i="1"/>
  <c r="BD36" i="1"/>
  <c r="AY37" i="1"/>
  <c r="AZ37" i="1"/>
  <c r="BA37" i="1"/>
  <c r="BB37" i="1"/>
  <c r="BC37" i="1"/>
  <c r="BD37" i="1"/>
  <c r="AY38" i="1"/>
  <c r="AZ38" i="1"/>
  <c r="BA38" i="1"/>
  <c r="BB38" i="1"/>
  <c r="AO38" i="2" s="1"/>
  <c r="BC38" i="1"/>
  <c r="BD38" i="1"/>
  <c r="AY39" i="1"/>
  <c r="AZ39" i="1"/>
  <c r="BA39" i="1"/>
  <c r="BB39" i="1"/>
  <c r="BC39" i="1"/>
  <c r="BD39" i="1"/>
  <c r="AY40" i="1"/>
  <c r="AZ40" i="1"/>
  <c r="BA40" i="1"/>
  <c r="BB40" i="1"/>
  <c r="AO40" i="2" s="1"/>
  <c r="BC40" i="1"/>
  <c r="BD40" i="1"/>
  <c r="AY41" i="1"/>
  <c r="AZ41" i="1"/>
  <c r="BA41" i="1"/>
  <c r="BB41" i="1"/>
  <c r="BC41" i="1"/>
  <c r="BD41" i="1"/>
  <c r="AY42" i="1"/>
  <c r="AZ42" i="1"/>
  <c r="BA42" i="1"/>
  <c r="BB42" i="1"/>
  <c r="AO42" i="2" s="1"/>
  <c r="BC42" i="1"/>
  <c r="BD42" i="1"/>
  <c r="AY43" i="1"/>
  <c r="AZ43" i="1"/>
  <c r="BA43" i="1"/>
  <c r="BB43" i="1"/>
  <c r="BC43" i="1"/>
  <c r="BD43" i="1"/>
  <c r="AY44" i="1"/>
  <c r="AZ44" i="1"/>
  <c r="BA44" i="1"/>
  <c r="BB44" i="1"/>
  <c r="AO44" i="2" s="1"/>
  <c r="BC44" i="1"/>
  <c r="BD44" i="1"/>
  <c r="AY45" i="1"/>
  <c r="AZ45" i="1"/>
  <c r="BA45" i="1"/>
  <c r="BB45" i="1"/>
  <c r="BC45" i="1"/>
  <c r="BD45" i="1"/>
  <c r="AY46" i="1"/>
  <c r="AZ46" i="1"/>
  <c r="BA46" i="1"/>
  <c r="BB46" i="1"/>
  <c r="AO46" i="2" s="1"/>
  <c r="BC46" i="1"/>
  <c r="BD46" i="1"/>
  <c r="AY47" i="1"/>
  <c r="AZ47" i="1"/>
  <c r="BA47" i="1"/>
  <c r="BB47" i="1"/>
  <c r="BC47" i="1"/>
  <c r="BD47" i="1"/>
  <c r="AY48" i="1"/>
  <c r="AZ48" i="1"/>
  <c r="BA48" i="1"/>
  <c r="BB48" i="1"/>
  <c r="AO48" i="2" s="1"/>
  <c r="BC48" i="1"/>
  <c r="BD48" i="1"/>
  <c r="AY49" i="1"/>
  <c r="AZ49" i="1"/>
  <c r="BA49" i="1"/>
  <c r="BB49" i="1"/>
  <c r="BC49" i="1"/>
  <c r="BD49" i="1"/>
  <c r="AY50" i="1"/>
  <c r="AZ50" i="1"/>
  <c r="BA50" i="1"/>
  <c r="BB50" i="1"/>
  <c r="AO50" i="2" s="1"/>
  <c r="BC50" i="1"/>
  <c r="BD50" i="1"/>
  <c r="AY51" i="1"/>
  <c r="AZ51" i="1"/>
  <c r="BA51" i="1"/>
  <c r="BB51" i="1"/>
  <c r="BC51" i="1"/>
  <c r="BD51" i="1"/>
  <c r="AY52" i="1"/>
  <c r="AZ52" i="1"/>
  <c r="BA52" i="1"/>
  <c r="BB52" i="1"/>
  <c r="AO52" i="2" s="1"/>
  <c r="BC52" i="1"/>
  <c r="BD52" i="1"/>
  <c r="AY53" i="1"/>
  <c r="AZ53" i="1"/>
  <c r="BA53" i="1"/>
  <c r="BB53" i="1"/>
  <c r="BC53" i="1"/>
  <c r="BD53" i="1"/>
  <c r="AY54" i="1"/>
  <c r="AZ54" i="1"/>
  <c r="BA54" i="1"/>
  <c r="BB54" i="1"/>
  <c r="AO54" i="2" s="1"/>
  <c r="BC54" i="1"/>
  <c r="BD54" i="1"/>
  <c r="AY55" i="1"/>
  <c r="AZ55" i="1"/>
  <c r="BA55" i="1"/>
  <c r="BB55" i="1"/>
  <c r="BC55" i="1"/>
  <c r="BD55" i="1"/>
  <c r="AY56" i="1"/>
  <c r="AZ56" i="1"/>
  <c r="BA56" i="1"/>
  <c r="BB56" i="1"/>
  <c r="AO56" i="2" s="1"/>
  <c r="BC56" i="1"/>
  <c r="BD56" i="1"/>
  <c r="AY57" i="1"/>
  <c r="AZ57" i="1"/>
  <c r="BA57" i="1"/>
  <c r="BB57" i="1"/>
  <c r="BC57" i="1"/>
  <c r="BD57" i="1"/>
  <c r="AY58" i="1"/>
  <c r="AZ58" i="1"/>
  <c r="BA58" i="1"/>
  <c r="BB58" i="1"/>
  <c r="AO58" i="2" s="1"/>
  <c r="BC58" i="1"/>
  <c r="BD58" i="1"/>
  <c r="AY59" i="1"/>
  <c r="AZ59" i="1"/>
  <c r="BA59" i="1"/>
  <c r="BB59" i="1"/>
  <c r="BC59" i="1"/>
  <c r="BD59" i="1"/>
  <c r="AY60" i="1"/>
  <c r="AZ60" i="1"/>
  <c r="BA60" i="1"/>
  <c r="BB60" i="1"/>
  <c r="AO60" i="2" s="1"/>
  <c r="BC60" i="1"/>
  <c r="BD60" i="1"/>
  <c r="AY61" i="1"/>
  <c r="AZ61" i="1"/>
  <c r="BA61" i="1"/>
  <c r="BB61" i="1"/>
  <c r="BC61" i="1"/>
  <c r="BD61" i="1"/>
  <c r="AY62" i="1"/>
  <c r="AZ62" i="1"/>
  <c r="BA62" i="1"/>
  <c r="BB62" i="1"/>
  <c r="AO62" i="2" s="1"/>
  <c r="BC62" i="1"/>
  <c r="BD62" i="1"/>
  <c r="AY63" i="1"/>
  <c r="AZ63" i="1"/>
  <c r="BA63" i="1"/>
  <c r="BB63" i="1"/>
  <c r="BC63" i="1"/>
  <c r="BD63" i="1"/>
  <c r="AY64" i="1"/>
  <c r="AZ64" i="1"/>
  <c r="BA64" i="1"/>
  <c r="BB64" i="1"/>
  <c r="AO64" i="2" s="1"/>
  <c r="BC64" i="1"/>
  <c r="BD64" i="1"/>
  <c r="AY65" i="1"/>
  <c r="AZ65" i="1"/>
  <c r="BA65" i="1"/>
  <c r="BB65" i="1"/>
  <c r="AO65" i="2" s="1"/>
  <c r="BC65" i="1"/>
  <c r="BD65" i="1"/>
  <c r="AY66" i="1"/>
  <c r="AZ66" i="1"/>
  <c r="BA66" i="1"/>
  <c r="BB66" i="1"/>
  <c r="AO66" i="2" s="1"/>
  <c r="BC66" i="1"/>
  <c r="BD66" i="1"/>
  <c r="AY67" i="1"/>
  <c r="AZ67" i="1"/>
  <c r="BA67" i="1"/>
  <c r="BB67" i="1"/>
  <c r="AO67" i="2" s="1"/>
  <c r="BC67" i="1"/>
  <c r="BD67" i="1"/>
  <c r="AY68" i="1"/>
  <c r="AZ68" i="1"/>
  <c r="BA68" i="1"/>
  <c r="BB68" i="1"/>
  <c r="AO68" i="2" s="1"/>
  <c r="BC68" i="1"/>
  <c r="BD68" i="1"/>
  <c r="AY69" i="1"/>
  <c r="AZ69" i="1"/>
  <c r="BA69" i="1"/>
  <c r="BB69" i="1"/>
  <c r="AO69" i="2" s="1"/>
  <c r="BC69" i="1"/>
  <c r="BD69" i="1"/>
  <c r="AY70" i="1"/>
  <c r="AZ70" i="1"/>
  <c r="BA70" i="1"/>
  <c r="BB70" i="1"/>
  <c r="AO70" i="2" s="1"/>
  <c r="BC70" i="1"/>
  <c r="BD70" i="1"/>
  <c r="AY71" i="1"/>
  <c r="AZ71" i="1"/>
  <c r="BA71" i="1"/>
  <c r="BB71" i="1"/>
  <c r="AO71" i="2" s="1"/>
  <c r="BC71" i="1"/>
  <c r="BD71" i="1"/>
  <c r="AY72" i="1"/>
  <c r="AZ72" i="1"/>
  <c r="BA72" i="1"/>
  <c r="BB72" i="1"/>
  <c r="AO72" i="2" s="1"/>
  <c r="BC72" i="1"/>
  <c r="BD72" i="1"/>
  <c r="AY73" i="1"/>
  <c r="AZ73" i="1"/>
  <c r="BA73" i="1"/>
  <c r="BB73" i="1"/>
  <c r="AO73" i="2" s="1"/>
  <c r="BC73" i="1"/>
  <c r="BD73" i="1"/>
  <c r="AY74" i="1"/>
  <c r="AZ74" i="1"/>
  <c r="BA74" i="1"/>
  <c r="BB74" i="1"/>
  <c r="AO74" i="2" s="1"/>
  <c r="BC74" i="1"/>
  <c r="BD74" i="1"/>
  <c r="AY75" i="1"/>
  <c r="AZ75" i="1"/>
  <c r="BA75" i="1"/>
  <c r="BB75" i="1"/>
  <c r="AO75" i="2" s="1"/>
  <c r="BC75" i="1"/>
  <c r="BD75" i="1"/>
  <c r="AY76" i="1"/>
  <c r="AZ76" i="1"/>
  <c r="BA76" i="1"/>
  <c r="BB76" i="1"/>
  <c r="AO76" i="2" s="1"/>
  <c r="BC76" i="1"/>
  <c r="BD76" i="1"/>
  <c r="AY77" i="1"/>
  <c r="AZ77" i="1"/>
  <c r="BA77" i="1"/>
  <c r="BB77" i="1"/>
  <c r="AO77" i="2" s="1"/>
  <c r="BC77" i="1"/>
  <c r="BD77" i="1"/>
  <c r="AY78" i="1"/>
  <c r="AZ78" i="1"/>
  <c r="BA78" i="1"/>
  <c r="BB78" i="1"/>
  <c r="AO78" i="2" s="1"/>
  <c r="BC78" i="1"/>
  <c r="BD78" i="1"/>
  <c r="AY79" i="1"/>
  <c r="AZ79" i="1"/>
  <c r="BA79" i="1"/>
  <c r="BB79" i="1"/>
  <c r="AO79" i="2" s="1"/>
  <c r="BC79" i="1"/>
  <c r="BD79" i="1"/>
  <c r="AY80" i="1"/>
  <c r="AZ80" i="1"/>
  <c r="BA80" i="1"/>
  <c r="BB80" i="1"/>
  <c r="AO80" i="2" s="1"/>
  <c r="BC80" i="1"/>
  <c r="BD80" i="1"/>
  <c r="AY81" i="1"/>
  <c r="AZ81" i="1"/>
  <c r="BA81" i="1"/>
  <c r="BB81" i="1"/>
  <c r="AO81" i="2" s="1"/>
  <c r="BC81" i="1"/>
  <c r="BD81" i="1"/>
  <c r="AY82" i="1"/>
  <c r="AZ82" i="1"/>
  <c r="BA82" i="1"/>
  <c r="BB82" i="1"/>
  <c r="AO82" i="2" s="1"/>
  <c r="BC82" i="1"/>
  <c r="BD82" i="1"/>
  <c r="AY83" i="1"/>
  <c r="AZ83" i="1"/>
  <c r="BA83" i="1"/>
  <c r="BB83" i="1"/>
  <c r="AO83" i="2" s="1"/>
  <c r="BC83" i="1"/>
  <c r="BD83" i="1"/>
  <c r="AY84" i="1"/>
  <c r="AZ84" i="1"/>
  <c r="BA84" i="1"/>
  <c r="BB84" i="1"/>
  <c r="AO84" i="2" s="1"/>
  <c r="BC84" i="1"/>
  <c r="BD84" i="1"/>
  <c r="AY85" i="1"/>
  <c r="AZ85" i="1"/>
  <c r="BA85" i="1"/>
  <c r="BB85" i="1"/>
  <c r="AO85" i="2" s="1"/>
  <c r="BC85" i="1"/>
  <c r="BD85" i="1"/>
  <c r="AY86" i="1"/>
  <c r="AZ86" i="1"/>
  <c r="BA86" i="1"/>
  <c r="BB86" i="1"/>
  <c r="AO86" i="2" s="1"/>
  <c r="BC86" i="1"/>
  <c r="BD86" i="1"/>
  <c r="AY87" i="1"/>
  <c r="AZ87" i="1"/>
  <c r="BA87" i="1"/>
  <c r="BB87" i="1"/>
  <c r="AO87" i="2" s="1"/>
  <c r="BC87" i="1"/>
  <c r="BD87" i="1"/>
  <c r="AY88" i="1"/>
  <c r="AZ88" i="1"/>
  <c r="BA88" i="1"/>
  <c r="BB88" i="1"/>
  <c r="AO88" i="2" s="1"/>
  <c r="BC88" i="1"/>
  <c r="BD88" i="1"/>
  <c r="AY89" i="1"/>
  <c r="AZ89" i="1"/>
  <c r="BA89" i="1"/>
  <c r="BB89" i="1"/>
  <c r="AO89" i="2" s="1"/>
  <c r="BC89" i="1"/>
  <c r="BD89" i="1"/>
  <c r="AY90" i="1"/>
  <c r="AZ90" i="1"/>
  <c r="BA90" i="1"/>
  <c r="BB90" i="1"/>
  <c r="AO90" i="2" s="1"/>
  <c r="BC90" i="1"/>
  <c r="BD90" i="1"/>
  <c r="AY91" i="1"/>
  <c r="AZ91" i="1"/>
  <c r="BA91" i="1"/>
  <c r="BB91" i="1"/>
  <c r="AO91" i="2" s="1"/>
  <c r="BC91" i="1"/>
  <c r="BD91" i="1"/>
  <c r="AY92" i="1"/>
  <c r="AZ92" i="1"/>
  <c r="BA92" i="1"/>
  <c r="BB92" i="1"/>
  <c r="AO92" i="2" s="1"/>
  <c r="BC92" i="1"/>
  <c r="BD92" i="1"/>
  <c r="AY93" i="1"/>
  <c r="AZ93" i="1"/>
  <c r="BA93" i="1"/>
  <c r="BB93" i="1"/>
  <c r="AO93" i="2" s="1"/>
  <c r="BC93" i="1"/>
  <c r="BD93" i="1"/>
  <c r="AY94" i="1"/>
  <c r="AZ94" i="1"/>
  <c r="BA94" i="1"/>
  <c r="BB94" i="1"/>
  <c r="AO94" i="2" s="1"/>
  <c r="BC94" i="1"/>
  <c r="BD94" i="1"/>
  <c r="AZ2" i="1"/>
  <c r="BA2" i="1"/>
  <c r="BB2" i="1"/>
  <c r="BC2" i="1"/>
  <c r="BD2" i="1"/>
  <c r="AY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AO63" i="2" l="1"/>
  <c r="AO61" i="2"/>
  <c r="AO51" i="2"/>
  <c r="AO59" i="2"/>
  <c r="AO57" i="2"/>
  <c r="AP3" i="2"/>
  <c r="AP5" i="2"/>
  <c r="AP7" i="2"/>
  <c r="AP9" i="2"/>
  <c r="AP11" i="2"/>
  <c r="AP13" i="2"/>
  <c r="AP15" i="2"/>
  <c r="AP17" i="2"/>
  <c r="AP19" i="2"/>
  <c r="AP21" i="2"/>
  <c r="AP23" i="2"/>
  <c r="AP25" i="2"/>
  <c r="AP27" i="2"/>
  <c r="AP29" i="2"/>
  <c r="AP31" i="2"/>
  <c r="AP33" i="2"/>
  <c r="AP35" i="2"/>
  <c r="AP37" i="2"/>
  <c r="AP39" i="2"/>
  <c r="AP41" i="2"/>
  <c r="AP43" i="2"/>
  <c r="AP45" i="2"/>
  <c r="AP47" i="2"/>
  <c r="AP49" i="2"/>
  <c r="AP51" i="2"/>
  <c r="AP53" i="2"/>
  <c r="AP55" i="2"/>
  <c r="AP57" i="2"/>
  <c r="AP59" i="2"/>
  <c r="AP61" i="2"/>
  <c r="AP63" i="2"/>
  <c r="AP65" i="2"/>
  <c r="AP67" i="2"/>
  <c r="AP69" i="2"/>
  <c r="AP71" i="2"/>
  <c r="AP73" i="2"/>
  <c r="AP75" i="2"/>
  <c r="AP77" i="2"/>
  <c r="AP79" i="2"/>
  <c r="AP81" i="2"/>
  <c r="AP83" i="2"/>
  <c r="AO36" i="2"/>
  <c r="AO34" i="2"/>
  <c r="AO32" i="2"/>
  <c r="AO30" i="2"/>
  <c r="AO28" i="2"/>
  <c r="AO26" i="2"/>
  <c r="AO24" i="2"/>
  <c r="AO22" i="2"/>
  <c r="AO20" i="2"/>
  <c r="AO18" i="2"/>
  <c r="AO16" i="2"/>
  <c r="AO14" i="2"/>
  <c r="AO12" i="2"/>
  <c r="AP85" i="2"/>
  <c r="AP87" i="2"/>
  <c r="AP89" i="2"/>
  <c r="AP91" i="2"/>
  <c r="AP93" i="2"/>
  <c r="AQ3" i="2"/>
  <c r="AQ5" i="2"/>
  <c r="AQ7" i="2"/>
  <c r="AQ9" i="2"/>
  <c r="AQ11" i="2"/>
  <c r="AQ13" i="2"/>
  <c r="AQ15" i="2"/>
  <c r="AQ17" i="2"/>
  <c r="AQ19" i="2"/>
  <c r="AQ21" i="2"/>
  <c r="AQ23" i="2"/>
  <c r="AQ25" i="2"/>
  <c r="AQ27" i="2"/>
  <c r="AQ29" i="2"/>
  <c r="AQ31" i="2"/>
  <c r="AQ33" i="2"/>
  <c r="AQ35" i="2"/>
  <c r="AQ37" i="2"/>
  <c r="AQ39" i="2"/>
  <c r="AQ41" i="2"/>
  <c r="AQ43" i="2"/>
  <c r="AQ45" i="2"/>
  <c r="AQ47" i="2"/>
  <c r="AQ49" i="2"/>
  <c r="AQ83" i="2"/>
  <c r="BE8" i="1"/>
  <c r="BE4" i="1"/>
  <c r="AO41" i="2"/>
  <c r="AO37" i="2"/>
  <c r="AO35" i="2"/>
  <c r="AO33" i="2"/>
  <c r="AO31" i="2"/>
  <c r="AO29" i="2"/>
  <c r="AO27" i="2"/>
  <c r="AO23" i="2"/>
  <c r="AO21" i="2"/>
  <c r="AO19" i="2"/>
  <c r="AO17" i="2"/>
  <c r="AO15" i="2"/>
  <c r="AO11" i="2"/>
  <c r="AO9" i="2"/>
  <c r="AO7" i="2"/>
  <c r="AO55" i="2"/>
  <c r="AO53" i="2"/>
  <c r="AO49" i="2"/>
  <c r="AO47" i="2"/>
  <c r="AO45" i="2"/>
  <c r="AO43" i="2"/>
  <c r="AO39" i="2"/>
  <c r="AO25" i="2"/>
  <c r="AO13" i="2"/>
  <c r="AO5" i="2"/>
  <c r="AO3" i="2"/>
  <c r="AO2" i="2"/>
  <c r="AP2" i="2"/>
  <c r="AP4" i="2"/>
  <c r="AP6" i="2"/>
  <c r="AP8" i="2"/>
  <c r="AP10" i="2"/>
  <c r="AP12" i="2"/>
  <c r="AP14" i="2"/>
  <c r="AP16" i="2"/>
  <c r="AP18" i="2"/>
  <c r="AP20" i="2"/>
  <c r="AP22" i="2"/>
  <c r="AP24" i="2"/>
  <c r="AP26" i="2"/>
  <c r="AP28" i="2"/>
  <c r="AO10" i="2"/>
  <c r="AO8" i="2"/>
  <c r="AO6" i="2"/>
  <c r="AO4" i="2"/>
  <c r="AQ51" i="2"/>
  <c r="AQ53" i="2"/>
  <c r="AQ55" i="2"/>
  <c r="AQ57" i="2"/>
  <c r="AQ59" i="2"/>
  <c r="AQ61" i="2"/>
  <c r="AQ63" i="2"/>
  <c r="AQ65" i="2"/>
  <c r="AQ67" i="2"/>
  <c r="AQ69" i="2"/>
  <c r="AQ71" i="2"/>
  <c r="AQ73" i="2"/>
  <c r="AQ75" i="2"/>
  <c r="AQ77" i="2"/>
  <c r="AQ79" i="2"/>
  <c r="AQ81" i="2"/>
  <c r="AQ85" i="2"/>
  <c r="AQ87" i="2"/>
  <c r="AQ89" i="2"/>
  <c r="AQ91" i="2"/>
  <c r="AQ93" i="2"/>
  <c r="BL6" i="1"/>
  <c r="BS6" i="1"/>
  <c r="L4" i="2"/>
  <c r="AE4" i="2"/>
  <c r="L10" i="2"/>
  <c r="AE10" i="2"/>
  <c r="L16" i="2"/>
  <c r="AE16" i="2"/>
  <c r="L22" i="2"/>
  <c r="AE22" i="2"/>
  <c r="L28" i="2"/>
  <c r="AE28" i="2"/>
  <c r="L34" i="2"/>
  <c r="AE34" i="2"/>
  <c r="L40" i="2"/>
  <c r="AE40" i="2"/>
  <c r="L46" i="2"/>
  <c r="AE46" i="2"/>
  <c r="L52" i="2"/>
  <c r="AE52" i="2"/>
  <c r="L58" i="2"/>
  <c r="AE58" i="2"/>
  <c r="L64" i="2"/>
  <c r="AE64" i="2"/>
  <c r="L70" i="2"/>
  <c r="AE70" i="2"/>
  <c r="L76" i="2"/>
  <c r="AE76" i="2"/>
  <c r="L82" i="2"/>
  <c r="AE82" i="2"/>
  <c r="L88" i="2"/>
  <c r="AE88" i="2"/>
  <c r="L94" i="2"/>
  <c r="AE94" i="2"/>
  <c r="M4" i="2"/>
  <c r="AF4" i="2"/>
  <c r="M10" i="2"/>
  <c r="AF10" i="2"/>
  <c r="M16" i="2"/>
  <c r="AF16" i="2"/>
  <c r="M22" i="2"/>
  <c r="AF22" i="2"/>
  <c r="M28" i="2"/>
  <c r="AF28" i="2"/>
  <c r="M34" i="2"/>
  <c r="AF34" i="2"/>
  <c r="M40" i="2"/>
  <c r="AF40" i="2"/>
  <c r="M46" i="2"/>
  <c r="AF46" i="2"/>
  <c r="M52" i="2"/>
  <c r="AF52" i="2"/>
  <c r="M58" i="2"/>
  <c r="AF58" i="2"/>
  <c r="M64" i="2"/>
  <c r="AF64" i="2"/>
  <c r="M70" i="2"/>
  <c r="AF70" i="2"/>
  <c r="M76" i="2"/>
  <c r="AF76" i="2"/>
  <c r="M82" i="2"/>
  <c r="AF82" i="2"/>
  <c r="M88" i="2"/>
  <c r="AF88" i="2"/>
  <c r="M94" i="2"/>
  <c r="AF94" i="2"/>
  <c r="AP30" i="2"/>
  <c r="AP32" i="2"/>
  <c r="AP34" i="2"/>
  <c r="AP36" i="2"/>
  <c r="AP38" i="2"/>
  <c r="AP40" i="2"/>
  <c r="AP42" i="2"/>
  <c r="AP44" i="2"/>
  <c r="AP46" i="2"/>
  <c r="AP48" i="2"/>
  <c r="AP50" i="2"/>
  <c r="AP52" i="2"/>
  <c r="AP54" i="2"/>
  <c r="AP56" i="2"/>
  <c r="AP58" i="2"/>
  <c r="AP60" i="2"/>
  <c r="AP62" i="2"/>
  <c r="AP64" i="2"/>
  <c r="AP66" i="2"/>
  <c r="AP68" i="2"/>
  <c r="AP70" i="2"/>
  <c r="AP72" i="2"/>
  <c r="AP74" i="2"/>
  <c r="AP76" i="2"/>
  <c r="AP78" i="2"/>
  <c r="AP80" i="2"/>
  <c r="AP82" i="2"/>
  <c r="AP84" i="2"/>
  <c r="AP86" i="2"/>
  <c r="AP88" i="2"/>
  <c r="AP90" i="2"/>
  <c r="AP92" i="2"/>
  <c r="AP94" i="2"/>
  <c r="AQ2" i="2"/>
  <c r="AQ4" i="2"/>
  <c r="AQ6" i="2"/>
  <c r="AQ8" i="2"/>
  <c r="AQ10" i="2"/>
  <c r="AQ12" i="2"/>
  <c r="AQ14" i="2"/>
  <c r="AQ16" i="2"/>
  <c r="AQ18" i="2"/>
  <c r="AQ20" i="2"/>
  <c r="AQ22" i="2"/>
  <c r="AQ24" i="2"/>
  <c r="AQ26" i="2"/>
  <c r="AQ28" i="2"/>
  <c r="AQ30" i="2"/>
  <c r="AQ32" i="2"/>
  <c r="AQ34" i="2"/>
  <c r="AQ36" i="2"/>
  <c r="AQ38" i="2"/>
  <c r="AQ40" i="2"/>
  <c r="AQ42" i="2"/>
  <c r="AQ44" i="2"/>
  <c r="AQ46" i="2"/>
  <c r="AQ48" i="2"/>
  <c r="AQ50" i="2"/>
  <c r="AQ52" i="2"/>
  <c r="AQ54" i="2"/>
  <c r="AQ56" i="2"/>
  <c r="AQ58" i="2"/>
  <c r="AQ60" i="2"/>
  <c r="AQ62" i="2"/>
  <c r="AQ64" i="2"/>
  <c r="AQ66" i="2"/>
  <c r="AQ68" i="2"/>
  <c r="AQ70" i="2"/>
  <c r="AQ72" i="2"/>
  <c r="AQ74" i="2"/>
  <c r="AQ76" i="2"/>
  <c r="AQ78" i="2"/>
  <c r="AQ80" i="2"/>
  <c r="AQ82" i="2"/>
  <c r="AQ84" i="2"/>
  <c r="AQ86" i="2"/>
  <c r="AQ88" i="2"/>
  <c r="AQ90" i="2"/>
  <c r="AQ92" i="2"/>
  <c r="AQ94" i="2"/>
  <c r="L5" i="2"/>
  <c r="AE5" i="2"/>
  <c r="L11" i="2"/>
  <c r="AE11" i="2"/>
  <c r="L17" i="2"/>
  <c r="AE17" i="2"/>
  <c r="L23" i="2"/>
  <c r="AE23" i="2"/>
  <c r="L29" i="2"/>
  <c r="AE29" i="2"/>
  <c r="L35" i="2"/>
  <c r="AE35" i="2"/>
  <c r="L41" i="2"/>
  <c r="AE41" i="2"/>
  <c r="L47" i="2"/>
  <c r="AE47" i="2"/>
  <c r="L53" i="2"/>
  <c r="AE53" i="2"/>
  <c r="L59" i="2"/>
  <c r="AE59" i="2"/>
  <c r="L65" i="2"/>
  <c r="AE65" i="2"/>
  <c r="L71" i="2"/>
  <c r="AE71" i="2"/>
  <c r="L77" i="2"/>
  <c r="AE77" i="2"/>
  <c r="L83" i="2"/>
  <c r="AE83" i="2"/>
  <c r="L89" i="2"/>
  <c r="AE89" i="2"/>
  <c r="M5" i="2"/>
  <c r="AF5" i="2"/>
  <c r="M11" i="2"/>
  <c r="AF11" i="2"/>
  <c r="M17" i="2"/>
  <c r="AF17" i="2"/>
  <c r="M23" i="2"/>
  <c r="AF23" i="2"/>
  <c r="M29" i="2"/>
  <c r="AF29" i="2"/>
  <c r="M35" i="2"/>
  <c r="AF35" i="2"/>
  <c r="M41" i="2"/>
  <c r="AF41" i="2"/>
  <c r="M47" i="2"/>
  <c r="AF47" i="2"/>
  <c r="M53" i="2"/>
  <c r="AF53" i="2"/>
  <c r="M59" i="2"/>
  <c r="AF59" i="2"/>
  <c r="M65" i="2"/>
  <c r="AF65" i="2"/>
  <c r="M71" i="2"/>
  <c r="AF71" i="2"/>
  <c r="M77" i="2"/>
  <c r="AF77" i="2"/>
  <c r="M83" i="2"/>
  <c r="AF83" i="2"/>
  <c r="M89" i="2"/>
  <c r="AF89" i="2"/>
  <c r="L6" i="2"/>
  <c r="AE6" i="2"/>
  <c r="L12" i="2"/>
  <c r="AE12" i="2"/>
  <c r="L18" i="2"/>
  <c r="AE18" i="2"/>
  <c r="L24" i="2"/>
  <c r="AE24" i="2"/>
  <c r="L30" i="2"/>
  <c r="AE30" i="2"/>
  <c r="L36" i="2"/>
  <c r="AE36" i="2"/>
  <c r="L42" i="2"/>
  <c r="AE42" i="2"/>
  <c r="L48" i="2"/>
  <c r="AE48" i="2"/>
  <c r="L54" i="2"/>
  <c r="AE54" i="2"/>
  <c r="L60" i="2"/>
  <c r="AE60" i="2"/>
  <c r="L66" i="2"/>
  <c r="AE66" i="2"/>
  <c r="L72" i="2"/>
  <c r="AE72" i="2"/>
  <c r="L78" i="2"/>
  <c r="AE78" i="2"/>
  <c r="L84" i="2"/>
  <c r="AE84" i="2"/>
  <c r="L90" i="2"/>
  <c r="AE90" i="2"/>
  <c r="M6" i="2"/>
  <c r="AF6" i="2"/>
  <c r="M12" i="2"/>
  <c r="AF12" i="2"/>
  <c r="M18" i="2"/>
  <c r="AF18" i="2"/>
  <c r="M24" i="2"/>
  <c r="AF24" i="2"/>
  <c r="M30" i="2"/>
  <c r="AF30" i="2"/>
  <c r="M36" i="2"/>
  <c r="AF36" i="2"/>
  <c r="M42" i="2"/>
  <c r="AF42" i="2"/>
  <c r="M48" i="2"/>
  <c r="AF48" i="2"/>
  <c r="M54" i="2"/>
  <c r="AF54" i="2"/>
  <c r="M60" i="2"/>
  <c r="AF60" i="2"/>
  <c r="M66" i="2"/>
  <c r="AF66" i="2"/>
  <c r="M72" i="2"/>
  <c r="AF72" i="2"/>
  <c r="M78" i="2"/>
  <c r="AF78" i="2"/>
  <c r="M84" i="2"/>
  <c r="AF84" i="2"/>
  <c r="M90" i="2"/>
  <c r="AF90" i="2"/>
  <c r="L7" i="2"/>
  <c r="AE7" i="2"/>
  <c r="L13" i="2"/>
  <c r="AE13" i="2"/>
  <c r="L19" i="2"/>
  <c r="AE19" i="2"/>
  <c r="L25" i="2"/>
  <c r="AE25" i="2"/>
  <c r="L31" i="2"/>
  <c r="AE31" i="2"/>
  <c r="L37" i="2"/>
  <c r="AE37" i="2"/>
  <c r="L43" i="2"/>
  <c r="AE43" i="2"/>
  <c r="L49" i="2"/>
  <c r="AE49" i="2"/>
  <c r="L55" i="2"/>
  <c r="AE55" i="2"/>
  <c r="L61" i="2"/>
  <c r="AE61" i="2"/>
  <c r="L67" i="2"/>
  <c r="AE67" i="2"/>
  <c r="L73" i="2"/>
  <c r="AE73" i="2"/>
  <c r="L79" i="2"/>
  <c r="AE79" i="2"/>
  <c r="L85" i="2"/>
  <c r="AE85" i="2"/>
  <c r="L91" i="2"/>
  <c r="AE91" i="2"/>
  <c r="M7" i="2"/>
  <c r="AF7" i="2"/>
  <c r="M13" i="2"/>
  <c r="AF13" i="2"/>
  <c r="M19" i="2"/>
  <c r="AF19" i="2"/>
  <c r="M25" i="2"/>
  <c r="AF25" i="2"/>
  <c r="M31" i="2"/>
  <c r="AF31" i="2"/>
  <c r="M37" i="2"/>
  <c r="AF37" i="2"/>
  <c r="M43" i="2"/>
  <c r="AF43" i="2"/>
  <c r="M49" i="2"/>
  <c r="AF49" i="2"/>
  <c r="M55" i="2"/>
  <c r="AF55" i="2"/>
  <c r="M61" i="2"/>
  <c r="AF61" i="2"/>
  <c r="M67" i="2"/>
  <c r="AF67" i="2"/>
  <c r="M73" i="2"/>
  <c r="AF73" i="2"/>
  <c r="M79" i="2"/>
  <c r="AF79" i="2"/>
  <c r="M85" i="2"/>
  <c r="AF85" i="2"/>
  <c r="M91" i="2"/>
  <c r="AF91" i="2"/>
  <c r="L2" i="2"/>
  <c r="AE2" i="2"/>
  <c r="L8" i="2"/>
  <c r="AE8" i="2"/>
  <c r="L14" i="2"/>
  <c r="AE14" i="2"/>
  <c r="L20" i="2"/>
  <c r="AE20" i="2"/>
  <c r="L26" i="2"/>
  <c r="AE26" i="2"/>
  <c r="L32" i="2"/>
  <c r="AE32" i="2"/>
  <c r="L38" i="2"/>
  <c r="AE38" i="2"/>
  <c r="L44" i="2"/>
  <c r="AE44" i="2"/>
  <c r="L50" i="2"/>
  <c r="AE50" i="2"/>
  <c r="L56" i="2"/>
  <c r="AE56" i="2"/>
  <c r="L62" i="2"/>
  <c r="AE62" i="2"/>
  <c r="L68" i="2"/>
  <c r="AE68" i="2"/>
  <c r="L74" i="2"/>
  <c r="AE74" i="2"/>
  <c r="L80" i="2"/>
  <c r="AE80" i="2"/>
  <c r="L86" i="2"/>
  <c r="AE86" i="2"/>
  <c r="L92" i="2"/>
  <c r="AE92" i="2"/>
  <c r="M2" i="2"/>
  <c r="AF2" i="2"/>
  <c r="M8" i="2"/>
  <c r="AF8" i="2"/>
  <c r="M14" i="2"/>
  <c r="AF14" i="2"/>
  <c r="M20" i="2"/>
  <c r="AF20" i="2"/>
  <c r="M26" i="2"/>
  <c r="AF26" i="2"/>
  <c r="M32" i="2"/>
  <c r="AF32" i="2"/>
  <c r="M38" i="2"/>
  <c r="AF38" i="2"/>
  <c r="M44" i="2"/>
  <c r="AF44" i="2"/>
  <c r="M50" i="2"/>
  <c r="AF50" i="2"/>
  <c r="M56" i="2"/>
  <c r="AF56" i="2"/>
  <c r="M62" i="2"/>
  <c r="AF62" i="2"/>
  <c r="M68" i="2"/>
  <c r="AF68" i="2"/>
  <c r="M74" i="2"/>
  <c r="AF74" i="2"/>
  <c r="M80" i="2"/>
  <c r="AF80" i="2"/>
  <c r="M86" i="2"/>
  <c r="AF86" i="2"/>
  <c r="M92" i="2"/>
  <c r="AF92" i="2"/>
  <c r="L3" i="2"/>
  <c r="AE3" i="2"/>
  <c r="L9" i="2"/>
  <c r="AE9" i="2"/>
  <c r="L15" i="2"/>
  <c r="AE15" i="2"/>
  <c r="L21" i="2"/>
  <c r="AE21" i="2"/>
  <c r="L27" i="2"/>
  <c r="AE27" i="2"/>
  <c r="L33" i="2"/>
  <c r="AE33" i="2"/>
  <c r="L39" i="2"/>
  <c r="AE39" i="2"/>
  <c r="L45" i="2"/>
  <c r="AE45" i="2"/>
  <c r="L51" i="2"/>
  <c r="AE51" i="2"/>
  <c r="L57" i="2"/>
  <c r="AE57" i="2"/>
  <c r="L63" i="2"/>
  <c r="AE63" i="2"/>
  <c r="L69" i="2"/>
  <c r="AE69" i="2"/>
  <c r="L75" i="2"/>
  <c r="AE75" i="2"/>
  <c r="L81" i="2"/>
  <c r="AE81" i="2"/>
  <c r="L87" i="2"/>
  <c r="AE87" i="2"/>
  <c r="L93" i="2"/>
  <c r="AE93" i="2"/>
  <c r="M3" i="2"/>
  <c r="AF3" i="2"/>
  <c r="M9" i="2"/>
  <c r="AF9" i="2"/>
  <c r="M15" i="2"/>
  <c r="AF15" i="2"/>
  <c r="M21" i="2"/>
  <c r="AF21" i="2"/>
  <c r="M27" i="2"/>
  <c r="AF27" i="2"/>
  <c r="M33" i="2"/>
  <c r="AF33" i="2"/>
  <c r="M39" i="2"/>
  <c r="AF39" i="2"/>
  <c r="M45" i="2"/>
  <c r="AF45" i="2"/>
  <c r="M51" i="2"/>
  <c r="AF51" i="2"/>
  <c r="M57" i="2"/>
  <c r="AF57" i="2"/>
  <c r="M63" i="2"/>
  <c r="AF63" i="2"/>
  <c r="M69" i="2"/>
  <c r="AF69" i="2"/>
  <c r="M75" i="2"/>
  <c r="AF75" i="2"/>
  <c r="M81" i="2"/>
  <c r="AF81" i="2"/>
  <c r="M87" i="2"/>
  <c r="AF87" i="2"/>
  <c r="M93" i="2"/>
  <c r="AF93" i="2"/>
  <c r="AQ98" i="1"/>
  <c r="AO98" i="1"/>
  <c r="AP98" i="1"/>
  <c r="BL19" i="1"/>
  <c r="AS19" i="2" s="1"/>
  <c r="BL23" i="1"/>
  <c r="AS23" i="2" s="1"/>
  <c r="BL29" i="1"/>
  <c r="AS29" i="2" s="1"/>
  <c r="BL31" i="1"/>
  <c r="AS31" i="2" s="1"/>
  <c r="BL33" i="1"/>
  <c r="AS33" i="2" s="1"/>
  <c r="BL35" i="1"/>
  <c r="AS35" i="2" s="1"/>
  <c r="BL41" i="1"/>
  <c r="AS41" i="2" s="1"/>
  <c r="BL43" i="1"/>
  <c r="AS43" i="2" s="1"/>
  <c r="BL45" i="1"/>
  <c r="AS45" i="2" s="1"/>
  <c r="BL47" i="1"/>
  <c r="AS47" i="2" s="1"/>
  <c r="BL57" i="1"/>
  <c r="AS57" i="2" s="1"/>
  <c r="BL59" i="1"/>
  <c r="AS59" i="2" s="1"/>
  <c r="BL65" i="1"/>
  <c r="AS65" i="2" s="1"/>
  <c r="BL67" i="1"/>
  <c r="AS67" i="2" s="1"/>
  <c r="BL69" i="1"/>
  <c r="AS69" i="2" s="1"/>
  <c r="BL71" i="1"/>
  <c r="AS71" i="2" s="1"/>
  <c r="BL77" i="1"/>
  <c r="AS77" i="2" s="1"/>
  <c r="BL79" i="1"/>
  <c r="AS79" i="2" s="1"/>
  <c r="BL81" i="1"/>
  <c r="AS81" i="2" s="1"/>
  <c r="BL83" i="1"/>
  <c r="AS83" i="2" s="1"/>
  <c r="BL89" i="1"/>
  <c r="AS89" i="2" s="1"/>
  <c r="BL91" i="1"/>
  <c r="AS91" i="2" s="1"/>
  <c r="BL93" i="1"/>
  <c r="AS93" i="2" s="1"/>
  <c r="BS2" i="1"/>
  <c r="AT2" i="2" s="1"/>
  <c r="BS4" i="1"/>
  <c r="AT4" i="2" s="1"/>
  <c r="AW4" i="2" s="1"/>
  <c r="AT6" i="2"/>
  <c r="BS8" i="1"/>
  <c r="AT8" i="2" s="1"/>
  <c r="BS10" i="1"/>
  <c r="AT10" i="2" s="1"/>
  <c r="BS12" i="1"/>
  <c r="AT12" i="2" s="1"/>
  <c r="BS14" i="1"/>
  <c r="AT14" i="2" s="1"/>
  <c r="BS16" i="1"/>
  <c r="AT16" i="2" s="1"/>
  <c r="AW16" i="2" s="1"/>
  <c r="BS18" i="1"/>
  <c r="AT18" i="2" s="1"/>
  <c r="AW18" i="2" s="1"/>
  <c r="BS20" i="1"/>
  <c r="AT20" i="2" s="1"/>
  <c r="AW20" i="2" s="1"/>
  <c r="BS22" i="1"/>
  <c r="AT22" i="2" s="1"/>
  <c r="BS24" i="1"/>
  <c r="AT24" i="2" s="1"/>
  <c r="BS26" i="1"/>
  <c r="AT26" i="2" s="1"/>
  <c r="BS28" i="1"/>
  <c r="AT28" i="2" s="1"/>
  <c r="AW28" i="2" s="1"/>
  <c r="BS30" i="1"/>
  <c r="AT30" i="2" s="1"/>
  <c r="BS32" i="1"/>
  <c r="AT32" i="2" s="1"/>
  <c r="BS34" i="1"/>
  <c r="AT34" i="2" s="1"/>
  <c r="AW34" i="2" s="1"/>
  <c r="BS36" i="1"/>
  <c r="AT36" i="2" s="1"/>
  <c r="AW36" i="2" s="1"/>
  <c r="BS38" i="1"/>
  <c r="AT38" i="2" s="1"/>
  <c r="BS40" i="1"/>
  <c r="AT40" i="2" s="1"/>
  <c r="BS42" i="1"/>
  <c r="AT42" i="2" s="1"/>
  <c r="BS44" i="1"/>
  <c r="AT44" i="2" s="1"/>
  <c r="BS46" i="1"/>
  <c r="AT46" i="2" s="1"/>
  <c r="AW46" i="2" s="1"/>
  <c r="BS48" i="1"/>
  <c r="AT48" i="2" s="1"/>
  <c r="BS50" i="1"/>
  <c r="AT50" i="2" s="1"/>
  <c r="BS52" i="1"/>
  <c r="AT52" i="2" s="1"/>
  <c r="BS54" i="1"/>
  <c r="AT54" i="2" s="1"/>
  <c r="BS56" i="1"/>
  <c r="AT56" i="2" s="1"/>
  <c r="BS58" i="1"/>
  <c r="AT58" i="2" s="1"/>
  <c r="AW58" i="2" s="1"/>
  <c r="BS60" i="1"/>
  <c r="AT60" i="2" s="1"/>
  <c r="BS62" i="1"/>
  <c r="AT62" i="2" s="1"/>
  <c r="BS64" i="1"/>
  <c r="AT64" i="2" s="1"/>
  <c r="AW64" i="2" s="1"/>
  <c r="BS66" i="1"/>
  <c r="AT66" i="2" s="1"/>
  <c r="BS68" i="1"/>
  <c r="AT68" i="2" s="1"/>
  <c r="BS70" i="1"/>
  <c r="AT70" i="2" s="1"/>
  <c r="AW70" i="2" s="1"/>
  <c r="BS72" i="1"/>
  <c r="AT72" i="2" s="1"/>
  <c r="BS74" i="1"/>
  <c r="AT74" i="2" s="1"/>
  <c r="BS76" i="1"/>
  <c r="AT76" i="2" s="1"/>
  <c r="AW76" i="2" s="1"/>
  <c r="BS78" i="1"/>
  <c r="AT78" i="2" s="1"/>
  <c r="BS80" i="1"/>
  <c r="AT80" i="2" s="1"/>
  <c r="AW80" i="2" s="1"/>
  <c r="BS82" i="1"/>
  <c r="AT82" i="2" s="1"/>
  <c r="AW82" i="2" s="1"/>
  <c r="BS84" i="1"/>
  <c r="AT84" i="2" s="1"/>
  <c r="AW84" i="2" s="1"/>
  <c r="BS86" i="1"/>
  <c r="AT86" i="2" s="1"/>
  <c r="BS88" i="1"/>
  <c r="AT88" i="2" s="1"/>
  <c r="AW88" i="2" s="1"/>
  <c r="BS90" i="1"/>
  <c r="AT90" i="2" s="1"/>
  <c r="BS92" i="1"/>
  <c r="AT92" i="2" s="1"/>
  <c r="BS94" i="1"/>
  <c r="AT94" i="2" s="1"/>
  <c r="AW94" i="2" s="1"/>
  <c r="BS95" i="1"/>
  <c r="AQ100" i="1"/>
  <c r="BL7" i="1"/>
  <c r="AS7" i="2" s="1"/>
  <c r="BL11" i="1"/>
  <c r="AS11" i="2" s="1"/>
  <c r="BL21" i="1"/>
  <c r="AS21" i="2" s="1"/>
  <c r="BL53" i="1"/>
  <c r="AS53" i="2" s="1"/>
  <c r="BL5" i="1"/>
  <c r="AS5" i="2" s="1"/>
  <c r="BL9" i="1"/>
  <c r="AS9" i="2" s="1"/>
  <c r="BL17" i="1"/>
  <c r="AS17" i="2" s="1"/>
  <c r="BL55" i="1"/>
  <c r="AS55" i="2" s="1"/>
  <c r="BL74" i="1"/>
  <c r="AS74" i="2" s="1"/>
  <c r="BL86" i="1"/>
  <c r="AS86" i="2" s="1"/>
  <c r="BS37" i="1"/>
  <c r="AT37" i="2" s="1"/>
  <c r="AW37" i="2" s="1"/>
  <c r="BS83" i="1"/>
  <c r="AT83" i="2" s="1"/>
  <c r="AP100" i="1"/>
  <c r="AQ97" i="1"/>
  <c r="AO100" i="1"/>
  <c r="AR97" i="1"/>
  <c r="AP97" i="1"/>
  <c r="AR100" i="1"/>
  <c r="AO97" i="1"/>
  <c r="BL4" i="1"/>
  <c r="AS4" i="2" s="1"/>
  <c r="AS6" i="2"/>
  <c r="BL8" i="1"/>
  <c r="AS8" i="2" s="1"/>
  <c r="BL26" i="1"/>
  <c r="AS26" i="2" s="1"/>
  <c r="BL38" i="1"/>
  <c r="AS38" i="2" s="1"/>
  <c r="BL50" i="1"/>
  <c r="AS50" i="2" s="1"/>
  <c r="BL62" i="1"/>
  <c r="AS62" i="2" s="1"/>
  <c r="BS3" i="1"/>
  <c r="AT3" i="2" s="1"/>
  <c r="BS5" i="1"/>
  <c r="AT5" i="2" s="1"/>
  <c r="BS7" i="1"/>
  <c r="AT7" i="2" s="1"/>
  <c r="BS9" i="1"/>
  <c r="AT9" i="2" s="1"/>
  <c r="BS17" i="1"/>
  <c r="AT17" i="2" s="1"/>
  <c r="BS19" i="1"/>
  <c r="AT19" i="2" s="1"/>
  <c r="BS21" i="1"/>
  <c r="AT21" i="2" s="1"/>
  <c r="AW21" i="2" s="1"/>
  <c r="BS23" i="1"/>
  <c r="AT23" i="2" s="1"/>
  <c r="BS29" i="1"/>
  <c r="AT29" i="2" s="1"/>
  <c r="BS31" i="1"/>
  <c r="AT31" i="2" s="1"/>
  <c r="BS33" i="1"/>
  <c r="AT33" i="2" s="1"/>
  <c r="BS35" i="1"/>
  <c r="AT35" i="2" s="1"/>
  <c r="BS43" i="1"/>
  <c r="AT43" i="2" s="1"/>
  <c r="BS45" i="1"/>
  <c r="AT45" i="2" s="1"/>
  <c r="BS47" i="1"/>
  <c r="AT47" i="2" s="1"/>
  <c r="BS49" i="1"/>
  <c r="AT49" i="2" s="1"/>
  <c r="BS57" i="1"/>
  <c r="AT57" i="2" s="1"/>
  <c r="BS59" i="1"/>
  <c r="AT59" i="2" s="1"/>
  <c r="AW59" i="2" s="1"/>
  <c r="BS61" i="1"/>
  <c r="AT61" i="2" s="1"/>
  <c r="BS63" i="1"/>
  <c r="AT63" i="2" s="1"/>
  <c r="BS73" i="1"/>
  <c r="AT73" i="2" s="1"/>
  <c r="BS75" i="1"/>
  <c r="AT75" i="2" s="1"/>
  <c r="BS77" i="1"/>
  <c r="AT77" i="2" s="1"/>
  <c r="BS79" i="1"/>
  <c r="AT79" i="2" s="1"/>
  <c r="BS81" i="1"/>
  <c r="AT81" i="2" s="1"/>
  <c r="BS89" i="1"/>
  <c r="AT89" i="2" s="1"/>
  <c r="BS91" i="1"/>
  <c r="AT91" i="2" s="1"/>
  <c r="BS93" i="1"/>
  <c r="AT93" i="2" s="1"/>
  <c r="AW93" i="2" s="1"/>
  <c r="BS11" i="1"/>
  <c r="AT11" i="2" s="1"/>
  <c r="AW11" i="2" s="1"/>
  <c r="BS13" i="1"/>
  <c r="AT13" i="2" s="1"/>
  <c r="AW13" i="2" s="1"/>
  <c r="BS15" i="1"/>
  <c r="AT15" i="2" s="1"/>
  <c r="AW15" i="2" s="1"/>
  <c r="BS25" i="1"/>
  <c r="AT25" i="2" s="1"/>
  <c r="AW25" i="2" s="1"/>
  <c r="BS27" i="1"/>
  <c r="AT27" i="2" s="1"/>
  <c r="AW27" i="2" s="1"/>
  <c r="BS39" i="1"/>
  <c r="AT39" i="2" s="1"/>
  <c r="AW39" i="2" s="1"/>
  <c r="BS41" i="1"/>
  <c r="AT41" i="2" s="1"/>
  <c r="AW41" i="2" s="1"/>
  <c r="BS51" i="1"/>
  <c r="AT51" i="2" s="1"/>
  <c r="AW51" i="2" s="1"/>
  <c r="BS53" i="1"/>
  <c r="AT53" i="2" s="1"/>
  <c r="AW53" i="2" s="1"/>
  <c r="BS55" i="1"/>
  <c r="AT55" i="2" s="1"/>
  <c r="AW55" i="2" s="1"/>
  <c r="BS65" i="1"/>
  <c r="AT65" i="2" s="1"/>
  <c r="AW65" i="2" s="1"/>
  <c r="BS67" i="1"/>
  <c r="AT67" i="2" s="1"/>
  <c r="AW67" i="2" s="1"/>
  <c r="BS69" i="1"/>
  <c r="AT69" i="2" s="1"/>
  <c r="AW69" i="2" s="1"/>
  <c r="BS71" i="1"/>
  <c r="AT71" i="2" s="1"/>
  <c r="AW71" i="2" s="1"/>
  <c r="BS85" i="1"/>
  <c r="AT85" i="2" s="1"/>
  <c r="AW85" i="2" s="1"/>
  <c r="BS87" i="1"/>
  <c r="AT87" i="2" s="1"/>
  <c r="AW87" i="2" s="1"/>
  <c r="BL14" i="1"/>
  <c r="AS14" i="2" s="1"/>
  <c r="AR98" i="1"/>
  <c r="AW83" i="2"/>
  <c r="AW86" i="2"/>
  <c r="AW17" i="2"/>
  <c r="AW3" i="2"/>
  <c r="AW5" i="2"/>
  <c r="AW7" i="2"/>
  <c r="AW9" i="2"/>
  <c r="AW19" i="2"/>
  <c r="AW23" i="2"/>
  <c r="AW29" i="2"/>
  <c r="AW31" i="2"/>
  <c r="AW33" i="2"/>
  <c r="AW35" i="2"/>
  <c r="AW43" i="2"/>
  <c r="AW45" i="2"/>
  <c r="AW47" i="2"/>
  <c r="AW49" i="2"/>
  <c r="AW57" i="2"/>
  <c r="AW61" i="2"/>
  <c r="AW63" i="2"/>
  <c r="AW73" i="2"/>
  <c r="AW75" i="2"/>
  <c r="AW77" i="2"/>
  <c r="AW79" i="2"/>
  <c r="AW81" i="2"/>
  <c r="AW89" i="2"/>
  <c r="AW91" i="2"/>
  <c r="AW38" i="2"/>
  <c r="AW40" i="2"/>
  <c r="AW10" i="2"/>
  <c r="AW66" i="2"/>
  <c r="AW50" i="2"/>
  <c r="AW2" i="2"/>
  <c r="AW6" i="2"/>
  <c r="AW8" i="2"/>
  <c r="AW12" i="2"/>
  <c r="AW14" i="2"/>
  <c r="AW22" i="2"/>
  <c r="AW24" i="2"/>
  <c r="AW26" i="2"/>
  <c r="AW30" i="2"/>
  <c r="AW32" i="2"/>
  <c r="AW42" i="2"/>
  <c r="AW44" i="2"/>
  <c r="AW48" i="2"/>
  <c r="AW54" i="2"/>
  <c r="AW56" i="2"/>
  <c r="AW60" i="2"/>
  <c r="AW62" i="2"/>
  <c r="AW68" i="2"/>
  <c r="AW72" i="2"/>
  <c r="AW74" i="2"/>
  <c r="AW78" i="2"/>
  <c r="AW90" i="2"/>
  <c r="AW92" i="2"/>
  <c r="AW52" i="2"/>
  <c r="BE85" i="1"/>
  <c r="AR85" i="2" s="1"/>
  <c r="BE61" i="1"/>
  <c r="AR61" i="2" s="1"/>
  <c r="BE37" i="1"/>
  <c r="AR37" i="2" s="1"/>
  <c r="BE25" i="1"/>
  <c r="AR25" i="2" s="1"/>
  <c r="BE13" i="1"/>
  <c r="AR13" i="2" s="1"/>
  <c r="BE73" i="1"/>
  <c r="AR73" i="2" s="1"/>
  <c r="BL15" i="1"/>
  <c r="AS15" i="2" s="1"/>
  <c r="BL27" i="1"/>
  <c r="AS27" i="2" s="1"/>
  <c r="BL51" i="1"/>
  <c r="AS51" i="2" s="1"/>
  <c r="BL75" i="1"/>
  <c r="AS75" i="2" s="1"/>
  <c r="BL87" i="1"/>
  <c r="AS87" i="2" s="1"/>
  <c r="BL3" i="1"/>
  <c r="AS3" i="2" s="1"/>
  <c r="BL39" i="1"/>
  <c r="AS39" i="2" s="1"/>
  <c r="BL63" i="1"/>
  <c r="AS63" i="2" s="1"/>
  <c r="BL37" i="1"/>
  <c r="AS37" i="2" s="1"/>
  <c r="BL49" i="1"/>
  <c r="AS49" i="2" s="1"/>
  <c r="BL61" i="1"/>
  <c r="AS61" i="2" s="1"/>
  <c r="BL73" i="1"/>
  <c r="AS73" i="2" s="1"/>
  <c r="BL85" i="1"/>
  <c r="AS85" i="2" s="1"/>
  <c r="BL25" i="1"/>
  <c r="AS25" i="2" s="1"/>
  <c r="BL13" i="1"/>
  <c r="AS13" i="2" s="1"/>
  <c r="AV100" i="1"/>
  <c r="BL10" i="1"/>
  <c r="AS10" i="2" s="1"/>
  <c r="BL12" i="1"/>
  <c r="AS12" i="2" s="1"/>
  <c r="BL16" i="1"/>
  <c r="AS16" i="2" s="1"/>
  <c r="BL18" i="1"/>
  <c r="AS18" i="2" s="1"/>
  <c r="BL20" i="1"/>
  <c r="AS20" i="2" s="1"/>
  <c r="BL22" i="1"/>
  <c r="AS22" i="2" s="1"/>
  <c r="BL24" i="1"/>
  <c r="AS24" i="2" s="1"/>
  <c r="BL28" i="1"/>
  <c r="AS28" i="2" s="1"/>
  <c r="BL30" i="1"/>
  <c r="AS30" i="2" s="1"/>
  <c r="BL32" i="1"/>
  <c r="AS32" i="2" s="1"/>
  <c r="BL34" i="1"/>
  <c r="AS34" i="2" s="1"/>
  <c r="BL36" i="1"/>
  <c r="AS36" i="2" s="1"/>
  <c r="BL40" i="1"/>
  <c r="AS40" i="2" s="1"/>
  <c r="BL42" i="1"/>
  <c r="AS42" i="2" s="1"/>
  <c r="BL44" i="1"/>
  <c r="AS44" i="2" s="1"/>
  <c r="BL46" i="1"/>
  <c r="AS46" i="2" s="1"/>
  <c r="BL48" i="1"/>
  <c r="AS48" i="2" s="1"/>
  <c r="BL52" i="1"/>
  <c r="AS52" i="2" s="1"/>
  <c r="BL54" i="1"/>
  <c r="AS54" i="2" s="1"/>
  <c r="BL56" i="1"/>
  <c r="AS56" i="2" s="1"/>
  <c r="BL58" i="1"/>
  <c r="AS58" i="2" s="1"/>
  <c r="BL60" i="1"/>
  <c r="AS60" i="2" s="1"/>
  <c r="BL64" i="1"/>
  <c r="AS64" i="2" s="1"/>
  <c r="BL66" i="1"/>
  <c r="AS66" i="2" s="1"/>
  <c r="BL68" i="1"/>
  <c r="AS68" i="2" s="1"/>
  <c r="BL70" i="1"/>
  <c r="AS70" i="2" s="1"/>
  <c r="BL72" i="1"/>
  <c r="AS72" i="2" s="1"/>
  <c r="BL76" i="1"/>
  <c r="AS76" i="2" s="1"/>
  <c r="BL78" i="1"/>
  <c r="AS78" i="2" s="1"/>
  <c r="BL80" i="1"/>
  <c r="AS80" i="2" s="1"/>
  <c r="BL82" i="1"/>
  <c r="AS82" i="2" s="1"/>
  <c r="BL84" i="1"/>
  <c r="AS84" i="2" s="1"/>
  <c r="BL88" i="1"/>
  <c r="AS88" i="2" s="1"/>
  <c r="BL90" i="1"/>
  <c r="AS90" i="2" s="1"/>
  <c r="BL92" i="1"/>
  <c r="AS92" i="2" s="1"/>
  <c r="BL94" i="1"/>
  <c r="AS94" i="2" s="1"/>
  <c r="BL95" i="1"/>
  <c r="BE86" i="1"/>
  <c r="AR86" i="2" s="1"/>
  <c r="BL2" i="1"/>
  <c r="AS2" i="2" s="1"/>
  <c r="BE49" i="1"/>
  <c r="AR49" i="2" s="1"/>
  <c r="AN100" i="1"/>
  <c r="AM97" i="1"/>
  <c r="BE2" i="1"/>
  <c r="AR2" i="2" s="1"/>
  <c r="BE94" i="1"/>
  <c r="AR94" i="2" s="1"/>
  <c r="BE90" i="1"/>
  <c r="AR90" i="2" s="1"/>
  <c r="BE82" i="1"/>
  <c r="AR82" i="2" s="1"/>
  <c r="BE78" i="1"/>
  <c r="AR78" i="2" s="1"/>
  <c r="BE74" i="1"/>
  <c r="AR74" i="2" s="1"/>
  <c r="BE70" i="1"/>
  <c r="AR70" i="2" s="1"/>
  <c r="BE66" i="1"/>
  <c r="AR66" i="2" s="1"/>
  <c r="BE62" i="1"/>
  <c r="AR62" i="2" s="1"/>
  <c r="BE58" i="1"/>
  <c r="AR58" i="2" s="1"/>
  <c r="BE54" i="1"/>
  <c r="AR54" i="2" s="1"/>
  <c r="BE50" i="1"/>
  <c r="AR50" i="2" s="1"/>
  <c r="BE46" i="1"/>
  <c r="AR46" i="2" s="1"/>
  <c r="BE44" i="1"/>
  <c r="AR44" i="2" s="1"/>
  <c r="BE40" i="1"/>
  <c r="AR40" i="2" s="1"/>
  <c r="BE36" i="1"/>
  <c r="AR36" i="2" s="1"/>
  <c r="BE32" i="1"/>
  <c r="AR32" i="2" s="1"/>
  <c r="BE28" i="1"/>
  <c r="AR28" i="2" s="1"/>
  <c r="BE24" i="1"/>
  <c r="AR24" i="2" s="1"/>
  <c r="BE20" i="1"/>
  <c r="AR20" i="2" s="1"/>
  <c r="BE16" i="1"/>
  <c r="AR16" i="2" s="1"/>
  <c r="BE12" i="1"/>
  <c r="AR12" i="2" s="1"/>
  <c r="AR8" i="2"/>
  <c r="AR4" i="2"/>
  <c r="AM100" i="1"/>
  <c r="AW97" i="1"/>
  <c r="BE92" i="1"/>
  <c r="AR92" i="2" s="1"/>
  <c r="BE88" i="1"/>
  <c r="AR88" i="2" s="1"/>
  <c r="BE84" i="1"/>
  <c r="AR84" i="2" s="1"/>
  <c r="BE80" i="1"/>
  <c r="AR80" i="2" s="1"/>
  <c r="BE76" i="1"/>
  <c r="AR76" i="2" s="1"/>
  <c r="BE72" i="1"/>
  <c r="AR72" i="2" s="1"/>
  <c r="BE68" i="1"/>
  <c r="AR68" i="2" s="1"/>
  <c r="BE64" i="1"/>
  <c r="AR64" i="2" s="1"/>
  <c r="BE60" i="1"/>
  <c r="AR60" i="2" s="1"/>
  <c r="BE56" i="1"/>
  <c r="AR56" i="2" s="1"/>
  <c r="BE52" i="1"/>
  <c r="AR52" i="2" s="1"/>
  <c r="BE48" i="1"/>
  <c r="AR48" i="2" s="1"/>
  <c r="BE42" i="1"/>
  <c r="AR42" i="2" s="1"/>
  <c r="BE38" i="1"/>
  <c r="AR38" i="2" s="1"/>
  <c r="BE34" i="1"/>
  <c r="AR34" i="2" s="1"/>
  <c r="BE30" i="1"/>
  <c r="AR30" i="2" s="1"/>
  <c r="BE26" i="1"/>
  <c r="AR26" i="2" s="1"/>
  <c r="BE22" i="1"/>
  <c r="AR22" i="2" s="1"/>
  <c r="BE18" i="1"/>
  <c r="AR18" i="2" s="1"/>
  <c r="BE14" i="1"/>
  <c r="AR14" i="2" s="1"/>
  <c r="BE10" i="1"/>
  <c r="AR10" i="2" s="1"/>
  <c r="BE6" i="1"/>
  <c r="AR6" i="2" s="1"/>
  <c r="AV97" i="1"/>
  <c r="BE91" i="1"/>
  <c r="AR91" i="2" s="1"/>
  <c r="BE87" i="1"/>
  <c r="AR87" i="2" s="1"/>
  <c r="BE79" i="1"/>
  <c r="AR79" i="2" s="1"/>
  <c r="BE75" i="1"/>
  <c r="AR75" i="2" s="1"/>
  <c r="BE67" i="1"/>
  <c r="AR67" i="2" s="1"/>
  <c r="BE63" i="1"/>
  <c r="AR63" i="2" s="1"/>
  <c r="BE55" i="1"/>
  <c r="AR55" i="2" s="1"/>
  <c r="BE51" i="1"/>
  <c r="AR51" i="2" s="1"/>
  <c r="BE43" i="1"/>
  <c r="AR43" i="2" s="1"/>
  <c r="BE39" i="1"/>
  <c r="AR39" i="2" s="1"/>
  <c r="BE31" i="1"/>
  <c r="AR31" i="2" s="1"/>
  <c r="BE27" i="1"/>
  <c r="AR27" i="2" s="1"/>
  <c r="BE19" i="1"/>
  <c r="AR19" i="2" s="1"/>
  <c r="BE15" i="1"/>
  <c r="AR15" i="2" s="1"/>
  <c r="BE7" i="1"/>
  <c r="AR7" i="2" s="1"/>
  <c r="BE3" i="1"/>
  <c r="AR3" i="2" s="1"/>
  <c r="BE93" i="1"/>
  <c r="AR93" i="2" s="1"/>
  <c r="BE81" i="1"/>
  <c r="AR81" i="2" s="1"/>
  <c r="BE69" i="1"/>
  <c r="AR69" i="2" s="1"/>
  <c r="BE53" i="1"/>
  <c r="AR53" i="2" s="1"/>
  <c r="BE45" i="1"/>
  <c r="AR45" i="2" s="1"/>
  <c r="BE35" i="1"/>
  <c r="AR35" i="2" s="1"/>
  <c r="BE21" i="1"/>
  <c r="AR21" i="2" s="1"/>
  <c r="BE17" i="1"/>
  <c r="AR17" i="2" s="1"/>
  <c r="BE5" i="1"/>
  <c r="AR5" i="2" s="1"/>
  <c r="BE89" i="1"/>
  <c r="AR89" i="2" s="1"/>
  <c r="BE77" i="1"/>
  <c r="AR77" i="2" s="1"/>
  <c r="BE65" i="1"/>
  <c r="AR65" i="2" s="1"/>
  <c r="BE59" i="1"/>
  <c r="AR59" i="2" s="1"/>
  <c r="BE33" i="1"/>
  <c r="AR33" i="2" s="1"/>
  <c r="BE23" i="1"/>
  <c r="AR23" i="2" s="1"/>
  <c r="BE9" i="1"/>
  <c r="AR9" i="2" s="1"/>
  <c r="BE95" i="1"/>
  <c r="BE83" i="1"/>
  <c r="AR83" i="2" s="1"/>
  <c r="BE71" i="1"/>
  <c r="AR71" i="2" s="1"/>
  <c r="BE57" i="1"/>
  <c r="AR57" i="2" s="1"/>
  <c r="BE47" i="1"/>
  <c r="AR47" i="2" s="1"/>
  <c r="BE41" i="1"/>
  <c r="AR41" i="2" s="1"/>
  <c r="BE29" i="1"/>
  <c r="AR29" i="2" s="1"/>
  <c r="BE11" i="1"/>
  <c r="AR11" i="2" s="1"/>
  <c r="AT100" i="1"/>
  <c r="CC99" i="1"/>
  <c r="AH99" i="1"/>
  <c r="V99" i="1"/>
  <c r="AN97" i="1"/>
  <c r="AS98" i="1"/>
  <c r="AN98" i="1"/>
  <c r="AU100" i="1"/>
  <c r="AL98" i="1"/>
  <c r="AK97" i="1"/>
  <c r="AU98" i="1"/>
  <c r="AL97" i="1"/>
  <c r="AU97" i="1"/>
  <c r="AL100" i="1"/>
  <c r="AV98" i="1"/>
  <c r="AX97" i="1"/>
  <c r="AM98" i="1"/>
  <c r="AW98" i="1"/>
  <c r="AS100" i="1"/>
  <c r="AK98" i="1"/>
  <c r="AT98" i="1"/>
  <c r="AW100" i="1"/>
  <c r="AS97" i="1"/>
  <c r="AK100" i="1"/>
  <c r="AX98" i="1"/>
  <c r="AT97" i="1"/>
  <c r="AX100" i="1"/>
  <c r="AG99" i="1"/>
  <c r="U99" i="1"/>
  <c r="BG98" i="1"/>
  <c r="BD100" i="1"/>
  <c r="K99" i="1"/>
  <c r="BJ97" i="1"/>
  <c r="BW99" i="1"/>
  <c r="BK100" i="1"/>
  <c r="BN97" i="1"/>
  <c r="BM100" i="1"/>
  <c r="BO97" i="1"/>
  <c r="BJ100" i="1"/>
  <c r="AY100" i="1"/>
  <c r="BA97" i="1"/>
  <c r="BU99" i="1"/>
  <c r="D102" i="1"/>
  <c r="BH98" i="1"/>
  <c r="CD99" i="1"/>
  <c r="BZ103" i="1"/>
  <c r="AE103" i="1"/>
  <c r="S103" i="1"/>
  <c r="BY103" i="1"/>
  <c r="O102" i="1"/>
  <c r="BC100" i="1"/>
  <c r="BX103" i="1"/>
  <c r="BW101" i="1"/>
  <c r="BP100" i="1"/>
  <c r="BB100" i="1"/>
  <c r="CA99" i="1"/>
  <c r="AF99" i="1"/>
  <c r="T99" i="1"/>
  <c r="BW103" i="1"/>
  <c r="AB99" i="1"/>
  <c r="P103" i="1"/>
  <c r="CB99" i="1"/>
  <c r="R103" i="1"/>
  <c r="BO100" i="1"/>
  <c r="BA100" i="1"/>
  <c r="BM98" i="1"/>
  <c r="AY98" i="1"/>
  <c r="BV103" i="1"/>
  <c r="AA103" i="1"/>
  <c r="O103" i="1"/>
  <c r="BR100" i="1"/>
  <c r="F103" i="1"/>
  <c r="BQ100" i="1"/>
  <c r="D103" i="1"/>
  <c r="BN100" i="1"/>
  <c r="AZ100" i="1"/>
  <c r="BK98" i="1"/>
  <c r="BU103" i="1"/>
  <c r="Z103" i="1"/>
  <c r="M103" i="1"/>
  <c r="BI98" i="1"/>
  <c r="CE103" i="1"/>
  <c r="Q103" i="1"/>
  <c r="BJ98" i="1"/>
  <c r="BT103" i="1"/>
  <c r="Y103" i="1"/>
  <c r="N103" i="1"/>
  <c r="G99" i="1"/>
  <c r="BK97" i="1"/>
  <c r="E100" i="1"/>
  <c r="BV99" i="1"/>
  <c r="AY97" i="1"/>
  <c r="M99" i="1"/>
  <c r="E102" i="1"/>
  <c r="BI100" i="1"/>
  <c r="BT99" i="1"/>
  <c r="Y99" i="1"/>
  <c r="N99" i="1"/>
  <c r="AE99" i="1"/>
  <c r="AC99" i="1"/>
  <c r="H100" i="1"/>
  <c r="D99" i="1"/>
  <c r="Z99" i="1"/>
  <c r="S99" i="1"/>
  <c r="BR97" i="1"/>
  <c r="AZ97" i="1"/>
  <c r="CC103" i="1"/>
  <c r="BP97" i="1"/>
  <c r="BB97" i="1"/>
  <c r="L99" i="1"/>
  <c r="BF97" i="1"/>
  <c r="BI97" i="1"/>
  <c r="R99" i="1"/>
  <c r="AA102" i="1"/>
  <c r="P99" i="1"/>
  <c r="P102" i="1"/>
  <c r="O99" i="1"/>
  <c r="BD97" i="1"/>
  <c r="H97" i="1"/>
  <c r="BG100" i="1"/>
  <c r="BZ99" i="1"/>
  <c r="CB103" i="1"/>
  <c r="AG103" i="1"/>
  <c r="U103" i="1"/>
  <c r="J99" i="1"/>
  <c r="BG97" i="1"/>
  <c r="F101" i="1"/>
  <c r="Q99" i="1"/>
  <c r="AB101" i="1"/>
  <c r="D101" i="1"/>
  <c r="AA99" i="1"/>
  <c r="F102" i="1"/>
  <c r="BV101" i="1"/>
  <c r="BF100" i="1"/>
  <c r="BX99" i="1"/>
  <c r="CA103" i="1"/>
  <c r="AF103" i="1"/>
  <c r="T103" i="1"/>
  <c r="BM97" i="1"/>
  <c r="AA101" i="1"/>
  <c r="AJ103" i="1"/>
  <c r="CC101" i="1"/>
  <c r="BW102" i="1"/>
  <c r="P101" i="1"/>
  <c r="Z102" i="1"/>
  <c r="X103" i="1"/>
  <c r="E97" i="1"/>
  <c r="BV102" i="1"/>
  <c r="O101" i="1"/>
  <c r="BH100" i="1"/>
  <c r="CD103" i="1"/>
  <c r="BQ97" i="1"/>
  <c r="AI103" i="1"/>
  <c r="BC97" i="1"/>
  <c r="W103" i="1"/>
  <c r="I99" i="1"/>
  <c r="I103" i="1"/>
  <c r="K103" i="1"/>
  <c r="AB102" i="1"/>
  <c r="E101" i="1"/>
  <c r="CE99" i="1"/>
  <c r="AJ99" i="1"/>
  <c r="BR98" i="1"/>
  <c r="X99" i="1"/>
  <c r="BD98" i="1"/>
  <c r="AI99" i="1"/>
  <c r="BQ98" i="1"/>
  <c r="W99" i="1"/>
  <c r="BC98" i="1"/>
  <c r="BU102" i="1"/>
  <c r="M102" i="1"/>
  <c r="BU101" i="1"/>
  <c r="AH103" i="1"/>
  <c r="V103" i="1"/>
  <c r="L103" i="1"/>
  <c r="BT102" i="1"/>
  <c r="Y102" i="1"/>
  <c r="N102" i="1"/>
  <c r="BT101" i="1"/>
  <c r="Y101" i="1"/>
  <c r="N101" i="1"/>
  <c r="J103" i="1"/>
  <c r="CE102" i="1"/>
  <c r="AJ102" i="1"/>
  <c r="X102" i="1"/>
  <c r="K102" i="1"/>
  <c r="CE101" i="1"/>
  <c r="AJ101" i="1"/>
  <c r="X101" i="1"/>
  <c r="K101" i="1"/>
  <c r="CD102" i="1"/>
  <c r="AI102" i="1"/>
  <c r="W102" i="1"/>
  <c r="I102" i="1"/>
  <c r="CD101" i="1"/>
  <c r="AI101" i="1"/>
  <c r="W101" i="1"/>
  <c r="I101" i="1"/>
  <c r="BY99" i="1"/>
  <c r="H98" i="1"/>
  <c r="BF98" i="1"/>
  <c r="L102" i="1"/>
  <c r="L101" i="1"/>
  <c r="AD103" i="1"/>
  <c r="AC103" i="1"/>
  <c r="CA102" i="1"/>
  <c r="AF102" i="1"/>
  <c r="T102" i="1"/>
  <c r="CA101" i="1"/>
  <c r="AF101" i="1"/>
  <c r="T101" i="1"/>
  <c r="E98" i="1"/>
  <c r="AB103" i="1"/>
  <c r="BH97" i="1"/>
  <c r="BP98" i="1"/>
  <c r="BB98" i="1"/>
  <c r="AH102" i="1"/>
  <c r="V101" i="1"/>
  <c r="G103" i="1"/>
  <c r="CB102" i="1"/>
  <c r="U102" i="1"/>
  <c r="CB101" i="1"/>
  <c r="U101" i="1"/>
  <c r="F99" i="1"/>
  <c r="BZ102" i="1"/>
  <c r="AE102" i="1"/>
  <c r="S102" i="1"/>
  <c r="H102" i="1"/>
  <c r="BZ101" i="1"/>
  <c r="AE101" i="1"/>
  <c r="S101" i="1"/>
  <c r="H101" i="1"/>
  <c r="BO98" i="1"/>
  <c r="BA98" i="1"/>
  <c r="M101" i="1"/>
  <c r="V102" i="1"/>
  <c r="AH101" i="1"/>
  <c r="AG102" i="1"/>
  <c r="J102" i="1"/>
  <c r="AG101" i="1"/>
  <c r="J101" i="1"/>
  <c r="BY102" i="1"/>
  <c r="AD102" i="1"/>
  <c r="Q102" i="1"/>
  <c r="G102" i="1"/>
  <c r="BY101" i="1"/>
  <c r="AD101" i="1"/>
  <c r="Q101" i="1"/>
  <c r="G101" i="1"/>
  <c r="BN98" i="1"/>
  <c r="AZ98" i="1"/>
  <c r="Z101" i="1"/>
  <c r="CC102" i="1"/>
  <c r="BX102" i="1"/>
  <c r="AC102" i="1"/>
  <c r="R102" i="1"/>
  <c r="BX101" i="1"/>
  <c r="AC101" i="1"/>
  <c r="R101" i="1"/>
  <c r="AD99" i="1"/>
  <c r="BJ102" i="1" l="1"/>
  <c r="BK102" i="1"/>
  <c r="AO99" i="1"/>
  <c r="F95" i="2" s="1"/>
  <c r="AR101" i="1"/>
  <c r="BS97" i="1"/>
  <c r="AQ101" i="1"/>
  <c r="AQ99" i="1"/>
  <c r="H95" i="2" s="1"/>
  <c r="AO102" i="1"/>
  <c r="AP101" i="1"/>
  <c r="AP102" i="1"/>
  <c r="AP99" i="1"/>
  <c r="G95" i="2" s="1"/>
  <c r="AO101" i="1"/>
  <c r="AR99" i="1"/>
  <c r="I95" i="2" s="1"/>
  <c r="AR102" i="1"/>
  <c r="AQ102" i="1"/>
  <c r="AY64" i="2"/>
  <c r="AY39" i="2"/>
  <c r="AY56" i="2"/>
  <c r="AY25" i="2"/>
  <c r="AY92" i="2"/>
  <c r="AY16" i="2"/>
  <c r="AY10" i="2"/>
  <c r="AY24" i="2"/>
  <c r="AY33" i="2"/>
  <c r="AY54" i="2"/>
  <c r="AY31" i="2"/>
  <c r="AY48" i="2"/>
  <c r="AY75" i="2"/>
  <c r="AY18" i="2"/>
  <c r="AY68" i="2"/>
  <c r="AY23" i="2"/>
  <c r="AY57" i="2"/>
  <c r="AY7" i="2"/>
  <c r="AY38" i="2"/>
  <c r="AY47" i="2"/>
  <c r="AY3" i="2"/>
  <c r="AY77" i="2"/>
  <c r="AY52" i="2"/>
  <c r="AY29" i="2"/>
  <c r="AY19" i="2"/>
  <c r="AY78" i="2"/>
  <c r="AY40" i="2"/>
  <c r="AY49" i="2"/>
  <c r="AY72" i="2"/>
  <c r="AY79" i="2"/>
  <c r="AY17" i="2"/>
  <c r="AY53" i="2"/>
  <c r="AY42" i="2"/>
  <c r="AY30" i="2"/>
  <c r="AY26" i="2"/>
  <c r="AY5" i="2"/>
  <c r="AY89" i="2"/>
  <c r="AY74" i="2"/>
  <c r="AY70" i="2"/>
  <c r="AY44" i="2"/>
  <c r="AY90" i="2"/>
  <c r="AY8" i="2"/>
  <c r="AY14" i="2"/>
  <c r="AY13" i="2"/>
  <c r="AY11" i="2"/>
  <c r="AY60" i="2"/>
  <c r="AY28" i="2"/>
  <c r="AY88" i="2"/>
  <c r="AY12" i="2"/>
  <c r="AY85" i="2"/>
  <c r="AY76" i="2"/>
  <c r="AY32" i="2"/>
  <c r="AY20" i="2"/>
  <c r="AY82" i="2"/>
  <c r="AY69" i="2"/>
  <c r="AY65" i="2"/>
  <c r="AY6" i="2"/>
  <c r="AY2" i="2"/>
  <c r="AY80" i="2"/>
  <c r="AY63" i="2"/>
  <c r="AY55" i="2"/>
  <c r="AY27" i="2"/>
  <c r="AY34" i="2"/>
  <c r="AY81" i="2"/>
  <c r="AY84" i="2"/>
  <c r="AY51" i="2"/>
  <c r="AY91" i="2"/>
  <c r="AY45" i="2"/>
  <c r="AY9" i="2"/>
  <c r="AY86" i="2"/>
  <c r="AY61" i="2"/>
  <c r="AY83" i="2"/>
  <c r="AY93" i="2"/>
  <c r="AY43" i="2"/>
  <c r="AY46" i="2"/>
  <c r="AY87" i="2"/>
  <c r="AY71" i="2"/>
  <c r="AY4" i="2"/>
  <c r="AY62" i="2"/>
  <c r="AY50" i="2"/>
  <c r="AY66" i="2"/>
  <c r="AY59" i="2"/>
  <c r="AY37" i="2"/>
  <c r="AY36" i="2"/>
  <c r="AY41" i="2"/>
  <c r="AY67" i="2"/>
  <c r="AY21" i="2"/>
  <c r="AY73" i="2"/>
  <c r="AY58" i="2"/>
  <c r="AY35" i="2"/>
  <c r="AY94" i="2"/>
  <c r="AY22" i="2"/>
  <c r="AY15" i="2"/>
  <c r="BS100" i="1"/>
  <c r="BS98" i="1"/>
  <c r="BL97" i="1"/>
  <c r="BL100" i="1"/>
  <c r="BL98" i="1"/>
  <c r="BP99" i="1"/>
  <c r="BE97" i="1"/>
  <c r="BE98" i="1"/>
  <c r="BE100" i="1"/>
  <c r="AM99" i="1"/>
  <c r="D95" i="2" s="1"/>
  <c r="BO99" i="1"/>
  <c r="AM102" i="1"/>
  <c r="AU99" i="1"/>
  <c r="L95" i="2" s="1"/>
  <c r="AW99" i="1"/>
  <c r="N95" i="2" s="1"/>
  <c r="AT99" i="1"/>
  <c r="K95" i="2" s="1"/>
  <c r="AL99" i="1"/>
  <c r="C95" i="2" s="1"/>
  <c r="AU101" i="1"/>
  <c r="AW101" i="1"/>
  <c r="AK102" i="1"/>
  <c r="AS102" i="1"/>
  <c r="AN99" i="1"/>
  <c r="E95" i="2" s="1"/>
  <c r="AV99" i="1"/>
  <c r="M95" i="2" s="1"/>
  <c r="AX99" i="1"/>
  <c r="O95" i="2" s="1"/>
  <c r="AS99" i="1"/>
  <c r="J95" i="2" s="1"/>
  <c r="AK99" i="1"/>
  <c r="B95" i="2" s="1"/>
  <c r="AW102" i="1"/>
  <c r="AU102" i="1"/>
  <c r="BB99" i="1"/>
  <c r="AV101" i="1"/>
  <c r="AX101" i="1"/>
  <c r="AL102" i="1"/>
  <c r="AT102" i="1"/>
  <c r="AN101" i="1"/>
  <c r="AS101" i="1"/>
  <c r="AK101" i="1"/>
  <c r="AT101" i="1"/>
  <c r="AL101" i="1"/>
  <c r="AN102" i="1"/>
  <c r="AM101" i="1"/>
  <c r="AX102" i="1"/>
  <c r="AV102" i="1"/>
  <c r="AZ99" i="1"/>
  <c r="BH102" i="1"/>
  <c r="BA99" i="1"/>
  <c r="BA101" i="1"/>
  <c r="H99" i="1"/>
  <c r="BF101" i="1"/>
  <c r="BJ101" i="1"/>
  <c r="BF99" i="1"/>
  <c r="BK101" i="1"/>
  <c r="BP101" i="1"/>
  <c r="BH99" i="1"/>
  <c r="BK99" i="1"/>
  <c r="BB102" i="1"/>
  <c r="E99" i="1"/>
  <c r="BI99" i="1"/>
  <c r="BC99" i="1"/>
  <c r="BG99" i="1"/>
  <c r="BN99" i="1"/>
  <c r="BH101" i="1"/>
  <c r="BB101" i="1"/>
  <c r="AY99" i="1"/>
  <c r="BR102" i="1"/>
  <c r="BI102" i="1"/>
  <c r="BI101" i="1"/>
  <c r="BO101" i="1"/>
  <c r="BC102" i="1"/>
  <c r="BM102" i="1"/>
  <c r="BQ102" i="1"/>
  <c r="BM99" i="1"/>
  <c r="BJ99" i="1"/>
  <c r="BF102" i="1"/>
  <c r="BQ99" i="1"/>
  <c r="AY102" i="1"/>
  <c r="BM101" i="1"/>
  <c r="AZ101" i="1"/>
  <c r="BG102" i="1"/>
  <c r="H103" i="1"/>
  <c r="AY101" i="1"/>
  <c r="BG101" i="1"/>
  <c r="BP102" i="1"/>
  <c r="AZ102" i="1"/>
  <c r="BC101" i="1"/>
  <c r="BN101" i="1"/>
  <c r="BD101" i="1"/>
  <c r="BR101" i="1"/>
  <c r="BN102" i="1"/>
  <c r="BQ101" i="1"/>
  <c r="BD102" i="1"/>
  <c r="BD99" i="1"/>
  <c r="E103" i="1"/>
  <c r="BA102" i="1"/>
  <c r="BO102" i="1"/>
  <c r="BR99" i="1"/>
  <c r="BL99" i="1" l="1"/>
  <c r="AS95" i="2" s="1"/>
  <c r="BL102" i="1"/>
  <c r="BA94" i="2"/>
  <c r="BC94" i="2" s="1"/>
  <c r="BB30" i="2"/>
  <c r="BA79" i="2"/>
  <c r="BC79" i="2" s="1"/>
  <c r="BA53" i="2"/>
  <c r="BC53" i="2" s="1"/>
  <c r="BB33" i="2"/>
  <c r="BA60" i="2"/>
  <c r="BC60" i="2" s="1"/>
  <c r="BB27" i="2"/>
  <c r="BB17" i="2"/>
  <c r="BB54" i="2"/>
  <c r="BA41" i="2"/>
  <c r="BC41" i="2" s="1"/>
  <c r="BA52" i="2"/>
  <c r="BC52" i="2" s="1"/>
  <c r="BB64" i="2"/>
  <c r="BB60" i="2"/>
  <c r="BB37" i="2"/>
  <c r="BA5" i="2"/>
  <c r="BC5" i="2" s="1"/>
  <c r="BA38" i="2"/>
  <c r="BC38" i="2" s="1"/>
  <c r="BA72" i="2"/>
  <c r="BC72" i="2" s="1"/>
  <c r="BA88" i="2"/>
  <c r="BC88" i="2" s="1"/>
  <c r="BB41" i="2"/>
  <c r="BA17" i="2"/>
  <c r="BC17" i="2" s="1"/>
  <c r="BA46" i="2"/>
  <c r="BC46" i="2" s="1"/>
  <c r="BA23" i="2"/>
  <c r="BC23" i="2" s="1"/>
  <c r="BA20" i="2"/>
  <c r="BC20" i="2" s="1"/>
  <c r="BB52" i="2"/>
  <c r="BB3" i="2"/>
  <c r="BA43" i="2"/>
  <c r="BC43" i="2" s="1"/>
  <c r="BA25" i="2"/>
  <c r="BC25" i="2" s="1"/>
  <c r="BA39" i="2"/>
  <c r="BB36" i="2"/>
  <c r="BA54" i="2"/>
  <c r="BC54" i="2" s="1"/>
  <c r="BB70" i="2"/>
  <c r="BA90" i="2"/>
  <c r="BC90" i="2" s="1"/>
  <c r="BA66" i="2"/>
  <c r="BC66" i="2" s="1"/>
  <c r="BA32" i="2"/>
  <c r="BC32" i="2" s="1"/>
  <c r="BA64" i="2"/>
  <c r="BC64" i="2" s="1"/>
  <c r="BA73" i="2"/>
  <c r="BC73" i="2" s="1"/>
  <c r="BA8" i="2"/>
  <c r="BC8" i="2" s="1"/>
  <c r="BB4" i="2"/>
  <c r="BB84" i="2"/>
  <c r="BB72" i="2"/>
  <c r="BB25" i="2"/>
  <c r="BB62" i="2"/>
  <c r="BB46" i="2"/>
  <c r="BB12" i="2"/>
  <c r="BA75" i="2"/>
  <c r="BC75" i="2" s="1"/>
  <c r="BB19" i="2"/>
  <c r="BA76" i="2"/>
  <c r="BC76" i="2" s="1"/>
  <c r="BB43" i="2"/>
  <c r="BB63" i="2"/>
  <c r="BA70" i="2"/>
  <c r="BC70" i="2" s="1"/>
  <c r="BA50" i="2"/>
  <c r="BC50" i="2" s="1"/>
  <c r="BB77" i="2"/>
  <c r="BB66" i="2"/>
  <c r="BB49" i="2"/>
  <c r="BA56" i="2"/>
  <c r="BC56" i="2" s="1"/>
  <c r="BB35" i="2"/>
  <c r="BA77" i="2"/>
  <c r="BC77" i="2" s="1"/>
  <c r="BA29" i="2"/>
  <c r="BC29" i="2" s="1"/>
  <c r="BA26" i="2"/>
  <c r="BC26" i="2" s="1"/>
  <c r="BA89" i="2"/>
  <c r="BC89" i="2" s="1"/>
  <c r="BA3" i="2"/>
  <c r="BC3" i="2" s="1"/>
  <c r="BA10" i="2"/>
  <c r="BC10" i="2" s="1"/>
  <c r="BA4" i="2"/>
  <c r="BC4" i="2" s="1"/>
  <c r="BB74" i="2"/>
  <c r="BA37" i="2"/>
  <c r="BC37" i="2" s="1"/>
  <c r="BA19" i="2"/>
  <c r="BC19" i="2" s="1"/>
  <c r="BB94" i="2"/>
  <c r="BB53" i="2"/>
  <c r="BA86" i="2"/>
  <c r="BC86" i="2" s="1"/>
  <c r="BA21" i="2"/>
  <c r="BC21" i="2" s="1"/>
  <c r="BA81" i="2"/>
  <c r="BC81" i="2" s="1"/>
  <c r="BB18" i="2"/>
  <c r="BB14" i="2"/>
  <c r="BB71" i="2"/>
  <c r="BB28" i="2"/>
  <c r="BB50" i="2"/>
  <c r="BA55" i="2"/>
  <c r="BC55" i="2" s="1"/>
  <c r="BB67" i="2"/>
  <c r="BA57" i="2"/>
  <c r="BC57" i="2" s="1"/>
  <c r="BB39" i="2"/>
  <c r="BB89" i="2"/>
  <c r="BB91" i="2"/>
  <c r="BB93" i="2"/>
  <c r="BB7" i="2"/>
  <c r="BB55" i="2"/>
  <c r="BA9" i="2"/>
  <c r="BC9" i="2" s="1"/>
  <c r="BA65" i="2"/>
  <c r="BC65" i="2" s="1"/>
  <c r="BB82" i="2"/>
  <c r="BB16" i="2"/>
  <c r="BA40" i="2"/>
  <c r="BC40" i="2" s="1"/>
  <c r="BA34" i="2"/>
  <c r="BC34" i="2" s="1"/>
  <c r="BA85" i="2"/>
  <c r="BC85" i="2" s="1"/>
  <c r="BA24" i="2"/>
  <c r="BC24" i="2" s="1"/>
  <c r="BA69" i="2"/>
  <c r="BC69" i="2" s="1"/>
  <c r="BA80" i="2"/>
  <c r="BC80" i="2" s="1"/>
  <c r="BA49" i="2"/>
  <c r="BC49" i="2" s="1"/>
  <c r="BB76" i="2"/>
  <c r="BA58" i="2"/>
  <c r="BC58" i="2" s="1"/>
  <c r="BB21" i="2"/>
  <c r="BB11" i="2"/>
  <c r="BB26" i="2"/>
  <c r="BA61" i="2"/>
  <c r="BC61" i="2" s="1"/>
  <c r="BB51" i="2"/>
  <c r="BA7" i="2"/>
  <c r="BC7" i="2" s="1"/>
  <c r="BB61" i="2"/>
  <c r="BB13" i="2"/>
  <c r="BA35" i="2"/>
  <c r="BC35" i="2" s="1"/>
  <c r="BB80" i="2"/>
  <c r="BA93" i="2"/>
  <c r="BC93" i="2" s="1"/>
  <c r="BB45" i="2"/>
  <c r="BA91" i="2"/>
  <c r="BC91" i="2" s="1"/>
  <c r="BA74" i="2"/>
  <c r="BC74" i="2" s="1"/>
  <c r="BB90" i="2"/>
  <c r="BA71" i="2"/>
  <c r="BC71" i="2" s="1"/>
  <c r="BB5" i="2"/>
  <c r="BA45" i="2"/>
  <c r="BC45" i="2" s="1"/>
  <c r="BA84" i="2"/>
  <c r="BC84" i="2" s="1"/>
  <c r="BB68" i="2"/>
  <c r="BB44" i="2"/>
  <c r="BA12" i="2"/>
  <c r="BC12" i="2" s="1"/>
  <c r="BA47" i="2"/>
  <c r="BC47" i="2" s="1"/>
  <c r="BB38" i="2"/>
  <c r="BB2" i="2"/>
  <c r="BB92" i="2"/>
  <c r="BA67" i="2"/>
  <c r="BC67" i="2" s="1"/>
  <c r="BB86" i="2"/>
  <c r="BA51" i="2"/>
  <c r="BC51" i="2" s="1"/>
  <c r="BA14" i="2"/>
  <c r="BC14" i="2" s="1"/>
  <c r="BB83" i="2"/>
  <c r="BB42" i="2"/>
  <c r="BA87" i="2"/>
  <c r="BC87" i="2" s="1"/>
  <c r="BA42" i="2"/>
  <c r="BC42" i="2" s="1"/>
  <c r="BB29" i="2"/>
  <c r="BB75" i="2"/>
  <c r="BA2" i="2"/>
  <c r="BA6" i="2"/>
  <c r="BC6" i="2" s="1"/>
  <c r="BB24" i="2"/>
  <c r="BB9" i="2"/>
  <c r="BA11" i="2"/>
  <c r="BC11" i="2" s="1"/>
  <c r="BA28" i="2"/>
  <c r="BC28" i="2" s="1"/>
  <c r="BA33" i="2"/>
  <c r="BC33" i="2" s="1"/>
  <c r="BB65" i="2"/>
  <c r="BA78" i="2"/>
  <c r="BC78" i="2" s="1"/>
  <c r="BB79" i="2"/>
  <c r="BA59" i="2"/>
  <c r="BC59" i="2" s="1"/>
  <c r="BB73" i="2"/>
  <c r="BB69" i="2"/>
  <c r="BB20" i="2"/>
  <c r="BB57" i="2"/>
  <c r="BA31" i="2"/>
  <c r="BC31" i="2" s="1"/>
  <c r="BB47" i="2"/>
  <c r="BB48" i="2"/>
  <c r="BB6" i="2"/>
  <c r="BA68" i="2"/>
  <c r="BC68" i="2" s="1"/>
  <c r="BB81" i="2"/>
  <c r="BA22" i="2"/>
  <c r="BC22" i="2" s="1"/>
  <c r="BA44" i="2"/>
  <c r="BC44" i="2" s="1"/>
  <c r="BA36" i="2"/>
  <c r="BC36" i="2" s="1"/>
  <c r="BA63" i="2"/>
  <c r="BC63" i="2" s="1"/>
  <c r="BA62" i="2"/>
  <c r="BC62" i="2" s="1"/>
  <c r="BB78" i="2"/>
  <c r="BB22" i="2"/>
  <c r="BB23" i="2"/>
  <c r="BA15" i="2"/>
  <c r="BC15" i="2" s="1"/>
  <c r="BB58" i="2"/>
  <c r="BB87" i="2"/>
  <c r="BA83" i="2"/>
  <c r="BC83" i="2" s="1"/>
  <c r="BA30" i="2"/>
  <c r="BC30" i="2" s="1"/>
  <c r="BA18" i="2"/>
  <c r="BC18" i="2" s="1"/>
  <c r="BB34" i="2"/>
  <c r="BB85" i="2"/>
  <c r="BB31" i="2"/>
  <c r="BA13" i="2"/>
  <c r="BC13" i="2" s="1"/>
  <c r="BB88" i="2"/>
  <c r="BA48" i="2"/>
  <c r="BC48" i="2" s="1"/>
  <c r="BA82" i="2"/>
  <c r="BC82" i="2" s="1"/>
  <c r="BB59" i="2"/>
  <c r="BA27" i="2"/>
  <c r="BC27" i="2" s="1"/>
  <c r="BB40" i="2"/>
  <c r="BB10" i="2"/>
  <c r="BA92" i="2"/>
  <c r="BB15" i="2"/>
  <c r="BB8" i="2"/>
  <c r="BA16" i="2"/>
  <c r="BC16" i="2" s="1"/>
  <c r="BB56" i="2"/>
  <c r="BB32" i="2"/>
  <c r="BS99" i="1"/>
  <c r="AT95" i="2" s="1"/>
  <c r="AW95" i="2" s="1"/>
  <c r="BS102" i="1"/>
  <c r="BS101" i="1"/>
  <c r="BL101" i="1"/>
  <c r="BE102" i="1"/>
  <c r="BE99" i="1"/>
  <c r="AR95" i="2" s="1"/>
  <c r="BE101" i="1"/>
  <c r="BC2" i="2" l="1"/>
  <c r="BC39" i="2"/>
  <c r="BC92" i="2"/>
  <c r="BD2" i="2"/>
  <c r="BD21" i="2"/>
  <c r="BD7" i="2"/>
  <c r="BD31" i="2"/>
  <c r="BD67" i="2"/>
  <c r="BD91" i="2"/>
  <c r="BD24" i="2"/>
  <c r="BD48" i="2"/>
  <c r="BD29" i="2"/>
  <c r="BD47" i="2"/>
  <c r="BD62" i="2"/>
  <c r="BD32" i="2"/>
  <c r="BD49" i="2"/>
  <c r="BD64" i="2"/>
  <c r="BD26" i="2"/>
  <c r="BD44" i="2"/>
  <c r="BD86" i="2"/>
  <c r="BD84" i="2"/>
  <c r="BD18" i="2"/>
  <c r="BD54" i="2"/>
  <c r="BD78" i="2"/>
  <c r="BD11" i="2"/>
  <c r="BD35" i="2"/>
  <c r="BD16" i="2"/>
  <c r="BD73" i="2"/>
  <c r="BD71" i="2"/>
  <c r="BD41" i="2"/>
  <c r="BD65" i="2"/>
  <c r="BD89" i="2"/>
  <c r="BD22" i="2"/>
  <c r="BD87" i="2"/>
  <c r="BD58" i="2"/>
  <c r="BD82" i="2"/>
  <c r="BD28" i="2"/>
  <c r="BD52" i="2"/>
  <c r="BD76" i="2"/>
  <c r="BD9" i="2"/>
  <c r="BD75" i="2"/>
  <c r="BD45" i="2"/>
  <c r="BD69" i="2"/>
  <c r="BD14" i="2"/>
  <c r="BD38" i="2"/>
  <c r="BD20" i="2"/>
  <c r="BD63" i="2"/>
  <c r="BD56" i="2"/>
  <c r="BD25" i="2"/>
  <c r="BD19" i="2"/>
  <c r="BD15" i="2"/>
  <c r="BD70" i="2"/>
  <c r="BD68" i="2"/>
  <c r="BD46" i="2"/>
  <c r="BD74" i="2"/>
  <c r="BD55" i="2"/>
  <c r="BD33" i="2"/>
  <c r="BD37" i="2"/>
  <c r="BD34" i="2"/>
  <c r="BD59" i="2"/>
  <c r="BD50" i="2"/>
  <c r="BD13" i="2"/>
  <c r="BD42" i="2"/>
  <c r="BD60" i="2"/>
  <c r="BD92" i="2"/>
  <c r="BD51" i="2"/>
  <c r="BD40" i="2"/>
  <c r="BD3" i="2"/>
  <c r="BD57" i="2"/>
  <c r="BD61" i="2"/>
  <c r="BD8" i="2"/>
  <c r="BD6" i="2"/>
  <c r="BD43" i="2"/>
  <c r="BD79" i="2"/>
  <c r="BD12" i="2"/>
  <c r="BD36" i="2"/>
  <c r="BD5" i="2"/>
  <c r="BD39" i="2"/>
  <c r="BD85" i="2"/>
  <c r="BD30" i="2"/>
  <c r="BD66" i="2"/>
  <c r="BD90" i="2"/>
  <c r="BD23" i="2"/>
  <c r="BD94" i="2"/>
  <c r="BD27" i="2"/>
  <c r="BD72" i="2"/>
  <c r="BD83" i="2"/>
  <c r="BD17" i="2"/>
  <c r="BD53" i="2"/>
  <c r="BD77" i="2"/>
  <c r="BD10" i="2"/>
  <c r="BD81" i="2"/>
  <c r="BD4" i="2"/>
  <c r="BD88" i="2"/>
  <c r="BD93" i="2"/>
  <c r="BD80" i="2"/>
</calcChain>
</file>

<file path=xl/sharedStrings.xml><?xml version="1.0" encoding="utf-8"?>
<sst xmlns="http://schemas.openxmlformats.org/spreadsheetml/2006/main" count="606" uniqueCount="317">
  <si>
    <t xml:space="preserve">Voirie départementale montagne - 2023 - (m) </t>
  </si>
  <si>
    <t>Lozère</t>
  </si>
  <si>
    <t>Saône et Loire</t>
  </si>
  <si>
    <t xml:space="preserve">Dépenses directes d'équipement dép. - 2020 - (€/PopInseeDep) </t>
  </si>
  <si>
    <t>82</t>
  </si>
  <si>
    <t>Alpes-Maritimes</t>
  </si>
  <si>
    <t>Dordogne</t>
  </si>
  <si>
    <t xml:space="preserve">Département </t>
  </si>
  <si>
    <t>22</t>
  </si>
  <si>
    <t>Pyrénées-Orientales</t>
  </si>
  <si>
    <t>84</t>
  </si>
  <si>
    <t xml:space="preserve">Subventions d'équipement versées dép. - 2020 - (€/PopInseeDep) </t>
  </si>
  <si>
    <t>04</t>
  </si>
  <si>
    <t>14</t>
  </si>
  <si>
    <t>24</t>
  </si>
  <si>
    <t>34</t>
  </si>
  <si>
    <t>44</t>
  </si>
  <si>
    <t>54</t>
  </si>
  <si>
    <t>64</t>
  </si>
  <si>
    <t>74</t>
  </si>
  <si>
    <t xml:space="preserve">Produits de fonctionnement dép. - 2023 - (€) </t>
  </si>
  <si>
    <t xml:space="preserve">Dépenses directes d'équipement dép. - 2022 - (€/PopInseeDep) </t>
  </si>
  <si>
    <t>Hautes-Alpes</t>
  </si>
  <si>
    <t>78</t>
  </si>
  <si>
    <t>Aisne</t>
  </si>
  <si>
    <t>Seine Saint Denis</t>
  </si>
  <si>
    <t>Yvelines</t>
  </si>
  <si>
    <t>Corrèze</t>
  </si>
  <si>
    <t>Puy de Dôme</t>
  </si>
  <si>
    <t>Val de Marne</t>
  </si>
  <si>
    <t>Drôme</t>
  </si>
  <si>
    <t>Somme</t>
  </si>
  <si>
    <t xml:space="preserve">Dépenses directes d'équipement dép. - 2018 - (€/PopInseeDep) </t>
  </si>
  <si>
    <t xml:space="preserve">Subventions d'équipement versées dép. - 2021 - (€/PopInseeDep) </t>
  </si>
  <si>
    <t xml:space="preserve">Subventions d'équipement versées dép. - 2022 - (€/PopInseeDep) </t>
  </si>
  <si>
    <t>Hauts de Seine</t>
  </si>
  <si>
    <t>Nord</t>
  </si>
  <si>
    <t>Manche</t>
  </si>
  <si>
    <t>Paris</t>
  </si>
  <si>
    <t>95</t>
  </si>
  <si>
    <t>Bouches du Rhône</t>
  </si>
  <si>
    <t>Tarn</t>
  </si>
  <si>
    <t>25</t>
  </si>
  <si>
    <t>Haute-Loire</t>
  </si>
  <si>
    <t>Haute-Vienne</t>
  </si>
  <si>
    <t>Oise</t>
  </si>
  <si>
    <t xml:space="preserve">Population DGF sans doubles comptes - 2022 - (Hbt) </t>
  </si>
  <si>
    <t>Indre</t>
  </si>
  <si>
    <t>Loir et Cher</t>
  </si>
  <si>
    <t>Haute-Saône</t>
  </si>
  <si>
    <t>83</t>
  </si>
  <si>
    <t>93</t>
  </si>
  <si>
    <t>Territoire de Belfort</t>
  </si>
  <si>
    <t>03</t>
  </si>
  <si>
    <t>13</t>
  </si>
  <si>
    <t>23</t>
  </si>
  <si>
    <t>33</t>
  </si>
  <si>
    <t>43</t>
  </si>
  <si>
    <t>53</t>
  </si>
  <si>
    <t>63</t>
  </si>
  <si>
    <t>Deux-Sèvres</t>
  </si>
  <si>
    <t>Aveyron</t>
  </si>
  <si>
    <t>Ardennes</t>
  </si>
  <si>
    <t>Mayenne</t>
  </si>
  <si>
    <t xml:space="preserve">Dépenses réelles de fonctionnement dép. - 2023 - (€) </t>
  </si>
  <si>
    <t>Vaucluse</t>
  </si>
  <si>
    <t>61</t>
  </si>
  <si>
    <t>Creuse</t>
  </si>
  <si>
    <t xml:space="preserve">Dépenses réelles de fonctionnement dép. - 2022 - (€) </t>
  </si>
  <si>
    <t>Essonne</t>
  </si>
  <si>
    <t>Hautes-Pyrénées</t>
  </si>
  <si>
    <t>Jura</t>
  </si>
  <si>
    <t>Vosges</t>
  </si>
  <si>
    <t xml:space="preserve">Dépenses directes d'équipement dép. - 2019 - (€/PopInseeDep) </t>
  </si>
  <si>
    <t>89</t>
  </si>
  <si>
    <t xml:space="preserve">Epargne brute dép. - 2022 - (€) </t>
  </si>
  <si>
    <t xml:space="preserve">Dépenses d'investissement hors dette dép. - 2018 - (€/PopInseeDep) </t>
  </si>
  <si>
    <t>09</t>
  </si>
  <si>
    <t>19</t>
  </si>
  <si>
    <t>29</t>
  </si>
  <si>
    <t>39</t>
  </si>
  <si>
    <t>49</t>
  </si>
  <si>
    <t>59</t>
  </si>
  <si>
    <t>69</t>
  </si>
  <si>
    <t>79</t>
  </si>
  <si>
    <t>Ariège</t>
  </si>
  <si>
    <t>URBAIN</t>
  </si>
  <si>
    <t xml:space="preserve">Dépenses directes d'équipement dép. - 2021 - (€/PopInseeDep) </t>
  </si>
  <si>
    <t>Finistère</t>
  </si>
  <si>
    <t>87</t>
  </si>
  <si>
    <t>Eure et Loir</t>
  </si>
  <si>
    <t>07</t>
  </si>
  <si>
    <t>17</t>
  </si>
  <si>
    <t>27</t>
  </si>
  <si>
    <t>37</t>
  </si>
  <si>
    <t>47</t>
  </si>
  <si>
    <t>57</t>
  </si>
  <si>
    <t>77</t>
  </si>
  <si>
    <t>Doubs</t>
  </si>
  <si>
    <t>Seine-Maritime</t>
  </si>
  <si>
    <t>Loire-Atlantique</t>
  </si>
  <si>
    <t>Pyrénées Atlantiques</t>
  </si>
  <si>
    <t>Isère</t>
  </si>
  <si>
    <t>Ardèche</t>
  </si>
  <si>
    <t>92</t>
  </si>
  <si>
    <t>Loire</t>
  </si>
  <si>
    <t>02</t>
  </si>
  <si>
    <t>12</t>
  </si>
  <si>
    <t>32</t>
  </si>
  <si>
    <t>42</t>
  </si>
  <si>
    <t>52</t>
  </si>
  <si>
    <t>62</t>
  </si>
  <si>
    <t>72</t>
  </si>
  <si>
    <t>Loiret</t>
  </si>
  <si>
    <t xml:space="preserve">Epargne nette dép. - 2022 - (€) </t>
  </si>
  <si>
    <t xml:space="preserve">Subventions d'équipement versées dép. - 2018 - (€/PopInseeDep) </t>
  </si>
  <si>
    <t>Allier</t>
  </si>
  <si>
    <t>Gers</t>
  </si>
  <si>
    <t>Haute-Savoie</t>
  </si>
  <si>
    <t>90</t>
  </si>
  <si>
    <t xml:space="preserve">Epargne brute dép. - 2023 - (€) </t>
  </si>
  <si>
    <t>Seine et Marne</t>
  </si>
  <si>
    <t>Corse</t>
  </si>
  <si>
    <t>08</t>
  </si>
  <si>
    <t>18</t>
  </si>
  <si>
    <t>28</t>
  </si>
  <si>
    <t>38</t>
  </si>
  <si>
    <t>48</t>
  </si>
  <si>
    <t>58</t>
  </si>
  <si>
    <t>Cher</t>
  </si>
  <si>
    <t>Moselle</t>
  </si>
  <si>
    <t>Calvados</t>
  </si>
  <si>
    <t>Landes</t>
  </si>
  <si>
    <t>86</t>
  </si>
  <si>
    <t>Vienne</t>
  </si>
  <si>
    <t>Gironde</t>
  </si>
  <si>
    <t>Haute-Marne</t>
  </si>
  <si>
    <t>Charente-Maritime</t>
  </si>
  <si>
    <t>06</t>
  </si>
  <si>
    <t>16</t>
  </si>
  <si>
    <t>26</t>
  </si>
  <si>
    <t>36</t>
  </si>
  <si>
    <t>46</t>
  </si>
  <si>
    <t>56</t>
  </si>
  <si>
    <t>66</t>
  </si>
  <si>
    <t>76</t>
  </si>
  <si>
    <t xml:space="preserve">Population DGF sans doubles comptes - 2023 - (Hbt) </t>
  </si>
  <si>
    <t>Vendée</t>
  </si>
  <si>
    <t>Nièvre</t>
  </si>
  <si>
    <t xml:space="preserve">Subventions d'équipement versées dép. - 2019 - (€/PopInseeDep) </t>
  </si>
  <si>
    <t>81</t>
  </si>
  <si>
    <t>91</t>
  </si>
  <si>
    <t xml:space="preserve">Dépenses d'investissement hors dette dép. - 2022 - (€/PopInseeDep) </t>
  </si>
  <si>
    <t>01</t>
  </si>
  <si>
    <t>11</t>
  </si>
  <si>
    <t>21</t>
  </si>
  <si>
    <t>31</t>
  </si>
  <si>
    <t>41</t>
  </si>
  <si>
    <t>51</t>
  </si>
  <si>
    <t>Aube</t>
  </si>
  <si>
    <t>71</t>
  </si>
  <si>
    <t>Total</t>
  </si>
  <si>
    <t>Côtes d'Armor</t>
  </si>
  <si>
    <t xml:space="preserve">Dépenses d'investissement hors dette dép. - 2019 - (€/PopInseeDep) </t>
  </si>
  <si>
    <t>NON URBAIN</t>
  </si>
  <si>
    <t xml:space="preserve">Dépenses directes d'équipement dép. - 2023 - (€/PopInseeDep) </t>
  </si>
  <si>
    <t>Rhône</t>
  </si>
  <si>
    <t>Sarthe</t>
  </si>
  <si>
    <t>Type du département - 2022</t>
  </si>
  <si>
    <t>Ain</t>
  </si>
  <si>
    <t>Val d'Oise</t>
  </si>
  <si>
    <t>Marne</t>
  </si>
  <si>
    <t>Ille et Vilaine</t>
  </si>
  <si>
    <t>Aude</t>
  </si>
  <si>
    <t xml:space="preserve">Produits de fonctionnement dép. - 2022 - (€) </t>
  </si>
  <si>
    <t>73</t>
  </si>
  <si>
    <t>Savoie</t>
  </si>
  <si>
    <t>Gard</t>
  </si>
  <si>
    <t>Pas de Calais</t>
  </si>
  <si>
    <t>Meurthe et Moselle</t>
  </si>
  <si>
    <t xml:space="preserve">Population INSEE sans doubles comptes - 2022 - (Hbt) </t>
  </si>
  <si>
    <t xml:space="preserve">Voirie départementale hors montagne - 2023 - (m) </t>
  </si>
  <si>
    <t>Haute-Garonne</t>
  </si>
  <si>
    <t>Orne</t>
  </si>
  <si>
    <t>Lot</t>
  </si>
  <si>
    <t>Alpes de Haute-Provence</t>
  </si>
  <si>
    <t>85</t>
  </si>
  <si>
    <t xml:space="preserve">Dépenses d'investissement hors dette dép. - 2020 - (€/PopInseeDep) </t>
  </si>
  <si>
    <t>Eure</t>
  </si>
  <si>
    <t>05</t>
  </si>
  <si>
    <t>15</t>
  </si>
  <si>
    <t xml:space="preserve">Dépenses d'investissement hors dette dép. - 2023 - (€/PopInseeDep) </t>
  </si>
  <si>
    <t>35</t>
  </si>
  <si>
    <t>45</t>
  </si>
  <si>
    <t>55</t>
  </si>
  <si>
    <t>65</t>
  </si>
  <si>
    <t>75</t>
  </si>
  <si>
    <t>Charente</t>
  </si>
  <si>
    <t xml:space="preserve">Encours au 31/12 dép. - 2023 - (€) </t>
  </si>
  <si>
    <t>94</t>
  </si>
  <si>
    <t>80</t>
  </si>
  <si>
    <t>Maine et Loire</t>
  </si>
  <si>
    <t>Cantal</t>
  </si>
  <si>
    <t>88</t>
  </si>
  <si>
    <t>Var</t>
  </si>
  <si>
    <t>Morbihan</t>
  </si>
  <si>
    <t>10</t>
  </si>
  <si>
    <t>20</t>
  </si>
  <si>
    <t>30</t>
  </si>
  <si>
    <t>40</t>
  </si>
  <si>
    <t>50</t>
  </si>
  <si>
    <t>60</t>
  </si>
  <si>
    <t>70</t>
  </si>
  <si>
    <t xml:space="preserve">Subventions d'équipement versées dép. - 2023 - (€/PopInseeDep) </t>
  </si>
  <si>
    <t xml:space="preserve">Population INSEE sans doubles comptes - 2023 - (Hbt) </t>
  </si>
  <si>
    <t xml:space="preserve">Encours au 31/12 dép. - 2022 - (€) </t>
  </si>
  <si>
    <t>S.O.</t>
  </si>
  <si>
    <t>Hérault</t>
  </si>
  <si>
    <t>Code département - 2022</t>
  </si>
  <si>
    <t>Meuse</t>
  </si>
  <si>
    <t>Indre et Loire</t>
  </si>
  <si>
    <t>Tarn et Garonne</t>
  </si>
  <si>
    <t xml:space="preserve">Epargne nette dép. - 2023 - (€) </t>
  </si>
  <si>
    <t>Lot et Garonne</t>
  </si>
  <si>
    <t xml:space="preserve">Dépenses d'investissement hors dette dép. - 2021 - (€/PopInseeDep) </t>
  </si>
  <si>
    <t>Côte d'Or</t>
  </si>
  <si>
    <t>Yonne</t>
  </si>
  <si>
    <t>Montagne</t>
  </si>
  <si>
    <t>Strate de population inférieur à 250 000 hab.</t>
  </si>
  <si>
    <t>Total/moyenne urbain</t>
  </si>
  <si>
    <t>Total/moyenne rural</t>
  </si>
  <si>
    <t>Total/moyenne métropole</t>
  </si>
  <si>
    <t>Total/moyenne Outre mer</t>
  </si>
  <si>
    <t>Total/moyenne moins 250 000 hbt.</t>
  </si>
  <si>
    <t>Total/moyenne montagne</t>
  </si>
  <si>
    <t xml:space="preserve">Dépenses d'investissement hors dette dép. - 2018 - (€) </t>
  </si>
  <si>
    <t xml:space="preserve">Dépenses d'investissement hors dette dép. - 2019 - (€) </t>
  </si>
  <si>
    <t xml:space="preserve">Dépenses d'investissement hors dette dép. - 2020 - (€) </t>
  </si>
  <si>
    <t xml:space="preserve">Dépenses d'investissement hors dette dép. - 2021 - (€) </t>
  </si>
  <si>
    <t xml:space="preserve">Dépenses d'investissement hors dette dép. - 2022 - (€) </t>
  </si>
  <si>
    <t xml:space="preserve">Dépenses d'investissement hors dette dép. - 2023 - (€) </t>
  </si>
  <si>
    <t xml:space="preserve">Dépenses directes d'équipement dép. - 2018 - (€) </t>
  </si>
  <si>
    <t xml:space="preserve">Dépenses directes d'équipement dép. - 2019 - (€) </t>
  </si>
  <si>
    <t xml:space="preserve">Dépenses directes d'équipement dép. - 2020 - (€) </t>
  </si>
  <si>
    <t xml:space="preserve">Dépenses directes d'équipement dép. - 2021 - (€) </t>
  </si>
  <si>
    <t xml:space="preserve">Dépenses directes d'équipement dép. - 2022 - (€) </t>
  </si>
  <si>
    <t xml:space="preserve">Dépenses directes d'équipement dép. - 2023 - (€) </t>
  </si>
  <si>
    <t xml:space="preserve">Subventions d'équipement versées dép. - 2018 - (€) </t>
  </si>
  <si>
    <t xml:space="preserve">Subventions d'équipement versées dép. - 2019 - (€) </t>
  </si>
  <si>
    <t xml:space="preserve">Subventions d'équipement versées dép. - 2020 - (€) </t>
  </si>
  <si>
    <t xml:space="preserve">Subventions d'équipement versées dép. - 2021 - (€) </t>
  </si>
  <si>
    <t xml:space="preserve">Subventions d'équipement versées dép. - 2022 - (€) </t>
  </si>
  <si>
    <t xml:space="preserve">Subventions d'équipement versées dép. - 2023 - (€) </t>
  </si>
  <si>
    <t xml:space="preserve">Population INSEE sans doubles comptes - 2018 - (Hbt) </t>
  </si>
  <si>
    <t xml:space="preserve">Population INSEE sans doubles comptes - 2019 - (Hbt) </t>
  </si>
  <si>
    <t xml:space="preserve">Population INSEE sans doubles comptes - 2020 - (Hbt) </t>
  </si>
  <si>
    <t xml:space="preserve">Population INSEE sans doubles comptes - 2021 - (Hbt) </t>
  </si>
  <si>
    <t xml:space="preserve">Population DGF sans doubles comptes - 2018 - (Hbt) </t>
  </si>
  <si>
    <t xml:space="preserve">Population DGF sans doubles comptes - 2019 - (Hbt) </t>
  </si>
  <si>
    <t xml:space="preserve">Population DGF sans doubles comptes - 2020 - (Hbt) </t>
  </si>
  <si>
    <t xml:space="preserve">Population DGF sans doubles comptes - 2021 - (Hbt) </t>
  </si>
  <si>
    <t>Vérif</t>
  </si>
  <si>
    <t>Epargne brute 2022 par hab</t>
  </si>
  <si>
    <t>Epargne brute 2023 par hab</t>
  </si>
  <si>
    <t>Epargne nette 2022 par hab</t>
  </si>
  <si>
    <t>Epargne nette 2023 par hab</t>
  </si>
  <si>
    <t>Taux d'épargne brute 2022</t>
  </si>
  <si>
    <t>Taux d'épargne brute 2023</t>
  </si>
  <si>
    <t>Encours de dette par habitant 2022</t>
  </si>
  <si>
    <t>Encours de dette par habitant 2023</t>
  </si>
  <si>
    <t>Délai de désendettement 2022</t>
  </si>
  <si>
    <t>Délai de désendettement 2023</t>
  </si>
  <si>
    <t>Moyenne dépenses d'investissement 2018/2023</t>
  </si>
  <si>
    <t>Moyenne dépenses d'équipement 2018/2023</t>
  </si>
  <si>
    <t>Moyenne subventions versées 2018/2023</t>
  </si>
  <si>
    <t>Produits de fonctionnement par habitant 2022</t>
  </si>
  <si>
    <t>Produits de fonctionnement par habitant 2023</t>
  </si>
  <si>
    <t>Dépenses réelles de fonctionnement par hab 2022</t>
  </si>
  <si>
    <t>Dépenses réelles de fonctionnement par hab 2023</t>
  </si>
  <si>
    <t>Département</t>
  </si>
  <si>
    <t>Produits de fonctionnement 2023</t>
  </si>
  <si>
    <t>Produits de fonctionnement 2022</t>
  </si>
  <si>
    <t>Dépenses de fonctionnement 2022</t>
  </si>
  <si>
    <t>Dépenses de fonctionnement 2023</t>
  </si>
  <si>
    <t>Epargne brute 2022</t>
  </si>
  <si>
    <t>Epargne brute 2023</t>
  </si>
  <si>
    <t>Prestation de service DGF 2023</t>
  </si>
  <si>
    <t>Epargne nette 2022</t>
  </si>
  <si>
    <t>Epargne nette 2023</t>
  </si>
  <si>
    <t>Dette par habitant 2022</t>
  </si>
  <si>
    <t>Dette par habitant 2023</t>
  </si>
  <si>
    <t>Dépenses directes équipement 2022</t>
  </si>
  <si>
    <t>Dépenses directes équipement 2023</t>
  </si>
  <si>
    <t>Dépenses directes équipement par habitant 2022</t>
  </si>
  <si>
    <t>Dépenses directes équipement par habitant 2023</t>
  </si>
  <si>
    <t>Dette encours 2022</t>
  </si>
  <si>
    <t>Dette encours 2023</t>
  </si>
  <si>
    <t>Subventions d'équipement 2022</t>
  </si>
  <si>
    <t>Subventions d'équipement 2023</t>
  </si>
  <si>
    <t>Subventions d'équipement par habitant 2022</t>
  </si>
  <si>
    <t>Subventions d'équipement par habitant 2023</t>
  </si>
  <si>
    <t>Population INSEE 2022</t>
  </si>
  <si>
    <t>Population INSEE 2023</t>
  </si>
  <si>
    <t>Population DGF 2022</t>
  </si>
  <si>
    <t>Population DGF 2023</t>
  </si>
  <si>
    <t>Epargne nette par habitant 2023</t>
  </si>
  <si>
    <t>Epargne nette par habitant 2022</t>
  </si>
  <si>
    <t>Epargne brute par habitant 2023</t>
  </si>
  <si>
    <t>Epargne brute par habitant 2022</t>
  </si>
  <si>
    <t>Dépenses réelles de fonctionnement par habitant 2022</t>
  </si>
  <si>
    <t>Dépenses réelles de fonctionnement par habitant 2023</t>
  </si>
  <si>
    <t>Moyenne dépenses d'investissement par habitant 2021/2023 (INSEE)</t>
  </si>
  <si>
    <t>Moyenne dépenses d'équipement par habitant 2021/2023 (INSEE)</t>
  </si>
  <si>
    <t>Moyenne subventions versées par habitant 2021/2023 (INSEE)</t>
  </si>
  <si>
    <t>Moyenne dépenses d'investissement par habitant 2018/2023 (INSEE)</t>
  </si>
  <si>
    <t>Moyenne dépenses d'équipement par habitant 2018/2023 (INSEE)</t>
  </si>
  <si>
    <t>Moyenne subventions versées par habitant 2018/2023 (INSEE)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</si>
</sst>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Century Gothic"/>
      <family val="2"/>
      <scheme val="major"/>
    </font>
    <font>
      <b/>
      <sz val="9"/>
      <color indexed="9"/>
      <name val="Century Gothic"/>
      <family val="2"/>
      <scheme val="major"/>
    </font>
    <font>
      <b/>
      <sz val="9"/>
      <color indexed="8"/>
      <name val="Century Gothic"/>
      <family val="2"/>
      <scheme val="major"/>
    </font>
    <font>
      <sz val="10"/>
      <name val="Century Gothic"/>
      <family val="2"/>
      <scheme val="major"/>
    </font>
    <font>
      <sz val="8"/>
      <color indexed="8"/>
      <name val="Century Gothic"/>
      <family val="2"/>
      <scheme val="major"/>
    </font>
    <font>
      <b/>
      <sz val="10"/>
      <color indexed="8"/>
      <name val="Century Gothic"/>
      <family val="2"/>
      <scheme val="major"/>
    </font>
    <font>
      <sz val="8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entury Gothic"/>
      <family val="2"/>
      <scheme val="major"/>
    </font>
    <font>
      <b/>
      <sz val="10"/>
      <name val="Arial"/>
      <family val="2"/>
    </font>
    <font>
      <b/>
      <sz val="9"/>
      <name val="Century Gothic"/>
      <family val="2"/>
      <scheme val="major"/>
    </font>
    <font>
      <b/>
      <sz val="10"/>
      <color theme="0"/>
      <name val="Century Gothic"/>
      <family val="2"/>
      <scheme val="major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6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8"/>
        <bgColor indexed="9"/>
      </patternFill>
    </fill>
    <fill>
      <patternFill patternType="solid">
        <fgColor theme="4"/>
        <bgColor indexed="9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9" fillId="4" borderId="5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164" fontId="8" fillId="0" borderId="0" xfId="0" applyNumberFormat="1" applyFont="1"/>
    <xf numFmtId="3" fontId="8" fillId="0" borderId="0" xfId="0" applyNumberFormat="1" applyFont="1"/>
    <xf numFmtId="0" fontId="7" fillId="7" borderId="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right" vertical="center" wrapText="1"/>
    </xf>
    <xf numFmtId="165" fontId="4" fillId="3" borderId="1" xfId="1" applyNumberFormat="1" applyFont="1" applyFill="1" applyBorder="1" applyAlignment="1">
      <alignment horizontal="right" vertical="center" wrapText="1"/>
    </xf>
    <xf numFmtId="165" fontId="8" fillId="0" borderId="0" xfId="1" applyNumberFormat="1" applyFont="1"/>
    <xf numFmtId="164" fontId="3" fillId="5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9" fillId="10" borderId="2" xfId="0" applyFont="1" applyFill="1" applyBorder="1" applyAlignment="1">
      <alignment horizontal="right" vertical="center" wrapText="1"/>
    </xf>
    <xf numFmtId="0" fontId="9" fillId="10" borderId="1" xfId="0" applyFont="1" applyFill="1" applyBorder="1" applyAlignment="1">
      <alignment horizontal="right" vertical="center" wrapText="1"/>
    </xf>
    <xf numFmtId="3" fontId="9" fillId="10" borderId="1" xfId="0" applyNumberFormat="1" applyFont="1" applyFill="1" applyBorder="1" applyAlignment="1">
      <alignment horizontal="right" vertical="center" wrapText="1"/>
    </xf>
    <xf numFmtId="3" fontId="3" fillId="10" borderId="1" xfId="0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164" fontId="3" fillId="10" borderId="1" xfId="0" applyNumberFormat="1" applyFont="1" applyFill="1" applyBorder="1" applyAlignment="1">
      <alignment horizontal="right" vertical="center" wrapText="1"/>
    </xf>
    <xf numFmtId="0" fontId="8" fillId="11" borderId="0" xfId="0" applyFont="1" applyFill="1"/>
    <xf numFmtId="3" fontId="0" fillId="0" borderId="0" xfId="0" applyNumberFormat="1"/>
    <xf numFmtId="3" fontId="0" fillId="0" borderId="3" xfId="0" applyNumberFormat="1" applyBorder="1"/>
    <xf numFmtId="0" fontId="14" fillId="12" borderId="3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left" vertical="center" wrapText="1"/>
    </xf>
    <xf numFmtId="0" fontId="16" fillId="9" borderId="6" xfId="0" applyFont="1" applyFill="1" applyBorder="1" applyAlignment="1">
      <alignment horizontal="left" vertical="center" wrapText="1"/>
    </xf>
    <xf numFmtId="3" fontId="17" fillId="14" borderId="3" xfId="0" applyNumberFormat="1" applyFont="1" applyFill="1" applyBorder="1"/>
    <xf numFmtId="0" fontId="9" fillId="15" borderId="5" xfId="0" applyFont="1" applyFill="1" applyBorder="1" applyAlignment="1">
      <alignment horizontal="left" vertical="center" wrapText="1"/>
    </xf>
    <xf numFmtId="3" fontId="0" fillId="16" borderId="3" xfId="0" applyNumberFormat="1" applyFill="1" applyBorder="1"/>
    <xf numFmtId="164" fontId="0" fillId="0" borderId="0" xfId="0" applyNumberFormat="1"/>
    <xf numFmtId="165" fontId="0" fillId="0" borderId="3" xfId="1" applyNumberFormat="1" applyFont="1" applyBorder="1"/>
    <xf numFmtId="165" fontId="17" fillId="14" borderId="3" xfId="1" applyNumberFormat="1" applyFont="1" applyFill="1" applyBorder="1"/>
    <xf numFmtId="0" fontId="9" fillId="17" borderId="2" xfId="0" applyFont="1" applyFill="1" applyBorder="1" applyAlignment="1">
      <alignment horizontal="righ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81768797415409E-2"/>
          <c:y val="2.0995135880248286E-2"/>
          <c:w val="0.94217548960226127"/>
          <c:h val="0.911811023622047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4-4F79-9E8C-7D39942AFDA0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4-4F79-9E8C-7D39942AFDA0}"/>
              </c:ext>
            </c:extLst>
          </c:dPt>
          <c:dPt>
            <c:idx val="1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4-4F79-9E8C-7D39942AFDA0}"/>
              </c:ext>
            </c:extLst>
          </c:dPt>
          <c:dPt>
            <c:idx val="11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4-4F79-9E8C-7D39942AFDA0}"/>
              </c:ext>
            </c:extLst>
          </c:dPt>
          <c:dPt>
            <c:idx val="12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64-4F79-9E8C-7D39942AFDA0}"/>
              </c:ext>
            </c:extLst>
          </c:dPt>
          <c:dPt>
            <c:idx val="14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64-4F79-9E8C-7D39942AFDA0}"/>
              </c:ext>
            </c:extLst>
          </c:dPt>
          <c:dPt>
            <c:idx val="14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64-4F79-9E8C-7D39942AFDA0}"/>
              </c:ext>
            </c:extLst>
          </c:dPt>
          <c:dPt>
            <c:idx val="15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64-4F79-9E8C-7D39942AFDA0}"/>
              </c:ext>
            </c:extLst>
          </c:dPt>
          <c:dPt>
            <c:idx val="15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64-4F79-9E8C-7D39942AFDA0}"/>
              </c:ext>
            </c:extLst>
          </c:dPt>
          <c:dPt>
            <c:idx val="20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64-4F79-9E8C-7D39942AFDA0}"/>
              </c:ext>
            </c:extLst>
          </c:dPt>
          <c:dPt>
            <c:idx val="20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64-4F79-9E8C-7D39942AFDA0}"/>
              </c:ext>
            </c:extLst>
          </c:dPt>
          <c:cat>
            <c:numRef>
              <c:f>'Comparaison ensemble métropole'!$BA$2:$BA$94</c:f>
              <c:numCache>
                <c:formatCode>#,##0</c:formatCode>
                <c:ptCount val="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</c:numCache>
            </c:numRef>
          </c:cat>
          <c:val>
            <c:numRef>
              <c:f>'Comparaison ensemble métropole'!$BB$2:$BB$94</c:f>
              <c:numCache>
                <c:formatCode>#,##0</c:formatCode>
                <c:ptCount val="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64-4F79-9E8C-7D39942AFDA0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64-4F79-9E8C-7D39942AF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'Comparaison ensemble métropole'!$BA$2:$BA$94</c:f>
              <c:numCache>
                <c:formatCode>#,##0</c:formatCode>
                <c:ptCount val="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</c:numCache>
            </c:numRef>
          </c:cat>
          <c:val>
            <c:numRef>
              <c:f>'Comparaison ensemble métropole'!$BC$2:$BC$94</c:f>
              <c:numCache>
                <c:formatCode>#,##0</c:formatCode>
                <c:ptCount val="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64-4F79-9E8C-7D39942A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965200"/>
        <c:axId val="462965528"/>
      </c:barChart>
      <c:lineChart>
        <c:grouping val="standard"/>
        <c:varyColors val="0"/>
        <c:ser>
          <c:idx val="1"/>
          <c:order val="2"/>
          <c:tx>
            <c:v>Moyenne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346365603975754E-3"/>
                  <c:y val="-2.3106365530793982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64-4F79-9E8C-7D39942AF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'Comparaison ensemble métropole'!$BA$2:$BA$94</c:f>
              <c:numCache>
                <c:formatCode>#,##0</c:formatCode>
                <c:ptCount val="9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</c:numCache>
            </c:numRef>
          </c:cat>
          <c:val>
            <c:numRef>
              <c:f>'Comparaison ensemble métropole'!$BD$2:$BD$94</c:f>
              <c:numCache>
                <c:formatCode>#,##0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C64-4F79-9E8C-7D39942A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65200"/>
        <c:axId val="462965528"/>
      </c:lineChart>
      <c:catAx>
        <c:axId val="46296520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462965528"/>
        <c:crosses val="autoZero"/>
        <c:auto val="1"/>
        <c:lblAlgn val="ctr"/>
        <c:lblOffset val="100"/>
        <c:noMultiLvlLbl val="0"/>
      </c:catAx>
      <c:valAx>
        <c:axId val="4629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F6AD88-396E-4DE8-9185-5A680BBA99E9}">
  <sheetPr/>
  <sheetViews>
    <sheetView zoomScale="159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20" dropStyle="combo" dx="22" fmlaLink="$AW$1" fmlaRange="#REF!" noThreeD="1" sel="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660400</xdr:colOff>
          <xdr:row>0</xdr:row>
          <xdr:rowOff>0</xdr:rowOff>
        </xdr:from>
        <xdr:to>
          <xdr:col>48</xdr:col>
          <xdr:colOff>635000</xdr:colOff>
          <xdr:row>0</xdr:row>
          <xdr:rowOff>406400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C8AFD0-A4DA-63B5-794F-C310AA341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RCF_2023_XLS">
  <a:themeElements>
    <a:clrScheme name="RCF">
      <a:dk1>
        <a:sysClr val="windowText" lastClr="000000"/>
      </a:dk1>
      <a:lt1>
        <a:sysClr val="window" lastClr="FFFFFF"/>
      </a:lt1>
      <a:dk2>
        <a:srgbClr val="4B4644"/>
      </a:dk2>
      <a:lt2>
        <a:srgbClr val="C20418"/>
      </a:lt2>
      <a:accent1>
        <a:srgbClr val="C00D0D"/>
      </a:accent1>
      <a:accent2>
        <a:srgbClr val="AAB400"/>
      </a:accent2>
      <a:accent3>
        <a:srgbClr val="EB6C29"/>
      </a:accent3>
      <a:accent4>
        <a:srgbClr val="968E8B"/>
      </a:accent4>
      <a:accent5>
        <a:srgbClr val="F7AD0D"/>
      </a:accent5>
      <a:accent6>
        <a:srgbClr val="E85567"/>
      </a:accent6>
      <a:hlink>
        <a:srgbClr val="005BC7"/>
      </a:hlink>
      <a:folHlink>
        <a:srgbClr val="7030A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6559-9783-424B-BC30-A2A12BCD08BA}">
  <dimension ref="A1:CE103"/>
  <sheetViews>
    <sheetView showGridLines="0" zoomScale="150" workbookViewId="0">
      <pane xSplit="3" ySplit="19" topLeftCell="BW81" activePane="bottomRight" state="frozen"/>
      <selection pane="topRight" activeCell="G1" sqref="G1"/>
      <selection pane="bottomLeft" activeCell="A20" sqref="A20"/>
      <selection pane="bottomRight" activeCell="AV6" sqref="AV6"/>
    </sheetView>
  </sheetViews>
  <sheetFormatPr baseColWidth="10" defaultColWidth="60.6640625" defaultRowHeight="12.75" customHeight="1" x14ac:dyDescent="0.15"/>
  <cols>
    <col min="1" max="1" width="28.83203125" style="5" customWidth="1"/>
    <col min="2" max="256" width="21" style="5" customWidth="1"/>
    <col min="257" max="16384" width="60.6640625" style="5"/>
  </cols>
  <sheetData>
    <row r="1" spans="1:83" ht="39" x14ac:dyDescent="0.15">
      <c r="A1" s="4" t="s">
        <v>7</v>
      </c>
      <c r="B1" s="16" t="s">
        <v>218</v>
      </c>
      <c r="C1" s="17" t="s">
        <v>168</v>
      </c>
      <c r="D1" s="17" t="s">
        <v>146</v>
      </c>
      <c r="E1" s="17" t="s">
        <v>228</v>
      </c>
      <c r="F1" s="17" t="s">
        <v>181</v>
      </c>
      <c r="G1" s="17" t="s">
        <v>0</v>
      </c>
      <c r="H1" s="17" t="s">
        <v>227</v>
      </c>
      <c r="I1" s="18" t="s">
        <v>75</v>
      </c>
      <c r="J1" s="18" t="s">
        <v>120</v>
      </c>
      <c r="K1" s="18" t="s">
        <v>114</v>
      </c>
      <c r="L1" s="18" t="s">
        <v>222</v>
      </c>
      <c r="M1" s="18" t="s">
        <v>215</v>
      </c>
      <c r="N1" s="18" t="s">
        <v>198</v>
      </c>
      <c r="O1" s="18" t="s">
        <v>174</v>
      </c>
      <c r="P1" s="18" t="s">
        <v>20</v>
      </c>
      <c r="Q1" s="18" t="s">
        <v>68</v>
      </c>
      <c r="R1" s="18" t="s">
        <v>64</v>
      </c>
      <c r="S1" s="19" t="s">
        <v>235</v>
      </c>
      <c r="T1" s="19" t="s">
        <v>236</v>
      </c>
      <c r="U1" s="19" t="s">
        <v>237</v>
      </c>
      <c r="V1" s="19" t="s">
        <v>238</v>
      </c>
      <c r="W1" s="19" t="s">
        <v>239</v>
      </c>
      <c r="X1" s="19" t="s">
        <v>240</v>
      </c>
      <c r="Y1" s="19" t="s">
        <v>241</v>
      </c>
      <c r="Z1" s="19" t="s">
        <v>242</v>
      </c>
      <c r="AA1" s="19" t="s">
        <v>243</v>
      </c>
      <c r="AB1" s="19" t="s">
        <v>244</v>
      </c>
      <c r="AC1" s="19" t="s">
        <v>245</v>
      </c>
      <c r="AD1" s="19" t="s">
        <v>246</v>
      </c>
      <c r="AE1" s="19" t="s">
        <v>247</v>
      </c>
      <c r="AF1" s="19" t="s">
        <v>248</v>
      </c>
      <c r="AG1" s="19" t="s">
        <v>249</v>
      </c>
      <c r="AH1" s="19" t="s">
        <v>250</v>
      </c>
      <c r="AI1" s="19" t="s">
        <v>251</v>
      </c>
      <c r="AJ1" s="19" t="s">
        <v>252</v>
      </c>
      <c r="AK1" s="20" t="s">
        <v>262</v>
      </c>
      <c r="AL1" s="20" t="s">
        <v>263</v>
      </c>
      <c r="AM1" s="20" t="s">
        <v>264</v>
      </c>
      <c r="AN1" s="20" t="s">
        <v>265</v>
      </c>
      <c r="AO1" s="20" t="s">
        <v>275</v>
      </c>
      <c r="AP1" s="20" t="s">
        <v>276</v>
      </c>
      <c r="AQ1" s="20" t="s">
        <v>277</v>
      </c>
      <c r="AR1" s="20" t="s">
        <v>278</v>
      </c>
      <c r="AS1" s="20" t="s">
        <v>266</v>
      </c>
      <c r="AT1" s="20" t="s">
        <v>267</v>
      </c>
      <c r="AU1" s="20" t="s">
        <v>268</v>
      </c>
      <c r="AV1" s="20" t="s">
        <v>269</v>
      </c>
      <c r="AW1" s="20" t="s">
        <v>270</v>
      </c>
      <c r="AX1" s="20" t="s">
        <v>271</v>
      </c>
      <c r="AY1" s="21" t="s">
        <v>76</v>
      </c>
      <c r="AZ1" s="21" t="s">
        <v>163</v>
      </c>
      <c r="BA1" s="21" t="s">
        <v>187</v>
      </c>
      <c r="BB1" s="21" t="s">
        <v>224</v>
      </c>
      <c r="BC1" s="21" t="s">
        <v>152</v>
      </c>
      <c r="BD1" s="21" t="s">
        <v>191</v>
      </c>
      <c r="BE1" s="21" t="s">
        <v>272</v>
      </c>
      <c r="BF1" s="21" t="s">
        <v>32</v>
      </c>
      <c r="BG1" s="21" t="s">
        <v>73</v>
      </c>
      <c r="BH1" s="21" t="s">
        <v>3</v>
      </c>
      <c r="BI1" s="21" t="s">
        <v>87</v>
      </c>
      <c r="BJ1" s="21" t="s">
        <v>21</v>
      </c>
      <c r="BK1" s="21" t="s">
        <v>165</v>
      </c>
      <c r="BL1" s="21" t="s">
        <v>273</v>
      </c>
      <c r="BM1" s="21" t="s">
        <v>115</v>
      </c>
      <c r="BN1" s="21" t="s">
        <v>149</v>
      </c>
      <c r="BO1" s="21" t="s">
        <v>11</v>
      </c>
      <c r="BP1" s="21" t="s">
        <v>33</v>
      </c>
      <c r="BQ1" s="21" t="s">
        <v>34</v>
      </c>
      <c r="BR1" s="21" t="s">
        <v>213</v>
      </c>
      <c r="BS1" s="21" t="s">
        <v>274</v>
      </c>
      <c r="BT1" s="1" t="s">
        <v>253</v>
      </c>
      <c r="BU1" s="1" t="s">
        <v>254</v>
      </c>
      <c r="BV1" s="1" t="s">
        <v>255</v>
      </c>
      <c r="BW1" s="1" t="s">
        <v>256</v>
      </c>
      <c r="BX1" s="1" t="s">
        <v>180</v>
      </c>
      <c r="BY1" s="1" t="s">
        <v>214</v>
      </c>
      <c r="BZ1" s="1" t="s">
        <v>257</v>
      </c>
      <c r="CA1" s="1" t="s">
        <v>258</v>
      </c>
      <c r="CB1" s="1" t="s">
        <v>259</v>
      </c>
      <c r="CC1" s="1" t="s">
        <v>260</v>
      </c>
      <c r="CD1" s="1" t="s">
        <v>46</v>
      </c>
      <c r="CE1" s="1" t="s">
        <v>146</v>
      </c>
    </row>
    <row r="2" spans="1:83" ht="12.75" customHeight="1" x14ac:dyDescent="0.15">
      <c r="A2" s="6" t="s">
        <v>169</v>
      </c>
      <c r="B2" s="7" t="s">
        <v>153</v>
      </c>
      <c r="C2" s="8" t="s">
        <v>164</v>
      </c>
      <c r="D2" s="9">
        <v>675597</v>
      </c>
      <c r="E2" s="9">
        <f>IF(D2&lt;250000,1,0)</f>
        <v>0</v>
      </c>
      <c r="F2" s="9">
        <v>2884378</v>
      </c>
      <c r="G2" s="9">
        <v>1568784</v>
      </c>
      <c r="H2" s="9">
        <f>IF(G2&gt;0,1,0)</f>
        <v>1</v>
      </c>
      <c r="I2" s="9">
        <v>154811532.56</v>
      </c>
      <c r="J2" s="9">
        <v>95797391.290000096</v>
      </c>
      <c r="K2" s="9">
        <v>116640306.29000001</v>
      </c>
      <c r="L2" s="9">
        <v>50514366.970000103</v>
      </c>
      <c r="M2" s="9">
        <v>392537907.50999999</v>
      </c>
      <c r="N2" s="9">
        <v>357254883.19</v>
      </c>
      <c r="O2" s="9">
        <v>657396479.97000003</v>
      </c>
      <c r="P2" s="9">
        <v>647517812.46000004</v>
      </c>
      <c r="Q2" s="9">
        <v>502584947.41000003</v>
      </c>
      <c r="R2" s="9">
        <v>551720421.16999996</v>
      </c>
      <c r="S2" s="2">
        <v>122710408.51000001</v>
      </c>
      <c r="T2" s="2">
        <v>123495589.73</v>
      </c>
      <c r="U2" s="2">
        <v>105637400.56999999</v>
      </c>
      <c r="V2" s="2">
        <v>138898784.22999999</v>
      </c>
      <c r="W2" s="2">
        <v>141718013.06999999</v>
      </c>
      <c r="X2" s="2">
        <v>163775006.97</v>
      </c>
      <c r="Y2" s="2">
        <v>70478900.079999998</v>
      </c>
      <c r="Z2" s="2">
        <v>70612009.269999996</v>
      </c>
      <c r="AA2" s="2">
        <v>53030458.479999997</v>
      </c>
      <c r="AB2" s="2">
        <v>59472100.140000001</v>
      </c>
      <c r="AC2" s="2">
        <v>74611629.969999999</v>
      </c>
      <c r="AD2" s="2">
        <v>98500446.640000001</v>
      </c>
      <c r="AE2" s="2">
        <v>48431331.960000001</v>
      </c>
      <c r="AF2" s="2">
        <v>52133235.640000001</v>
      </c>
      <c r="AG2" s="2">
        <v>51835369.68</v>
      </c>
      <c r="AH2" s="2">
        <v>51992899.799999997</v>
      </c>
      <c r="AI2" s="2">
        <v>56496674.850000001</v>
      </c>
      <c r="AJ2" s="2">
        <v>55929550.939999998</v>
      </c>
      <c r="AK2" s="2">
        <f>I2/BX2</f>
        <v>237.28378215660788</v>
      </c>
      <c r="AL2" s="2">
        <f>J2/BY2</f>
        <v>145.62060890225231</v>
      </c>
      <c r="AM2" s="2">
        <f>K2/BX2</f>
        <v>178.77772134107462</v>
      </c>
      <c r="AN2" s="2">
        <f>L2/BY2</f>
        <v>76.786358975216615</v>
      </c>
      <c r="AO2" s="2">
        <f>O2/BX2</f>
        <v>1007.609191409986</v>
      </c>
      <c r="AP2" s="2">
        <f>P2/BY2</f>
        <v>984.28502964174538</v>
      </c>
      <c r="AQ2" s="2">
        <f>Q2/BX2</f>
        <v>770.32540925337821</v>
      </c>
      <c r="AR2" s="2">
        <f>R2/BY2</f>
        <v>838.66442073949304</v>
      </c>
      <c r="AS2" s="22">
        <f>I2/O2</f>
        <v>0.23549187937097679</v>
      </c>
      <c r="AT2" s="22">
        <f>J2/P2</f>
        <v>0.14794556913585744</v>
      </c>
      <c r="AU2" s="2">
        <f>M2/BX2</f>
        <v>601.6533638907963</v>
      </c>
      <c r="AV2" s="2">
        <f>N2/BY2</f>
        <v>543.05939778614163</v>
      </c>
      <c r="AW2" s="25">
        <f>M2/I2</f>
        <v>2.5355856958386793</v>
      </c>
      <c r="AX2" s="25">
        <f>N2/J2</f>
        <v>3.7292756971691401</v>
      </c>
      <c r="AY2" s="9">
        <f t="shared" ref="AY2:AY33" si="0">S2/BT2</f>
        <v>194.19983400250365</v>
      </c>
      <c r="AZ2" s="9">
        <f t="shared" ref="AZ2:AZ33" si="1">T2/BU2</f>
        <v>193.43789752907546</v>
      </c>
      <c r="BA2" s="9">
        <f t="shared" ref="BA2:BA33" si="2">U2/BV2</f>
        <v>164.19895946219009</v>
      </c>
      <c r="BB2" s="9">
        <f t="shared" ref="BB2:BB33" si="3">V2/BW2</f>
        <v>214.47111212505828</v>
      </c>
      <c r="BC2" s="9">
        <f t="shared" ref="BC2:BC33" si="4">W2/BX2</f>
        <v>217.21499416031094</v>
      </c>
      <c r="BD2" s="9">
        <f t="shared" ref="BD2:BD33" si="5">X2/BY2</f>
        <v>248.95266892754645</v>
      </c>
      <c r="BE2" s="9">
        <f>AVERAGE(AY2:BD2)</f>
        <v>205.41257770111417</v>
      </c>
      <c r="BF2" s="9">
        <f t="shared" ref="BF2:BF33" si="6">Y2/BT2</f>
        <v>111.53895470162705</v>
      </c>
      <c r="BG2" s="9">
        <f t="shared" ref="BG2:BG33" si="7">Z2/BU2</f>
        <v>110.60345266867681</v>
      </c>
      <c r="BH2" s="9">
        <f t="shared" ref="BH2:BH33" si="8">AA2/BV2</f>
        <v>82.42862901997357</v>
      </c>
      <c r="BI2" s="9">
        <f t="shared" ref="BI2:BI33" si="9">AB2/BW2</f>
        <v>91.829799145813837</v>
      </c>
      <c r="BJ2" s="9">
        <f t="shared" ref="BJ2:BJ33" si="10">AC2/BX2</f>
        <v>114.35924352269662</v>
      </c>
      <c r="BK2" s="9">
        <f t="shared" ref="BK2:BK33" si="11">AD2/BY2</f>
        <v>149.72949496546357</v>
      </c>
      <c r="BL2" s="9">
        <f>AVERAGE(BF2:BK2)</f>
        <v>110.08159567070857</v>
      </c>
      <c r="BM2" s="9">
        <f t="shared" ref="BM2:BM33" si="12">AE2/BT2</f>
        <v>76.646771381139047</v>
      </c>
      <c r="BN2" s="9">
        <f t="shared" ref="BN2:BN33" si="13">AF2/BU2</f>
        <v>81.659138724204098</v>
      </c>
      <c r="BO2" s="9">
        <f t="shared" ref="BO2:BO33" si="14">AG2/BV2</f>
        <v>80.57102615994404</v>
      </c>
      <c r="BP2" s="9">
        <f t="shared" ref="BP2:BP33" si="15">AH2/BW2</f>
        <v>80.281300549384369</v>
      </c>
      <c r="BQ2" s="9">
        <f t="shared" ref="BQ2:BQ33" si="16">AI2/BX2</f>
        <v>86.593966650930668</v>
      </c>
      <c r="BR2" s="9">
        <f t="shared" ref="BR2:BR33" si="17">AJ2/BY2</f>
        <v>85.017923284122972</v>
      </c>
      <c r="BS2" s="9">
        <f>AVERAGE(BM2:BR2)</f>
        <v>81.795021124954204</v>
      </c>
      <c r="BT2" s="2">
        <v>631877</v>
      </c>
      <c r="BU2" s="2">
        <v>638425</v>
      </c>
      <c r="BV2" s="2">
        <v>643350</v>
      </c>
      <c r="BW2" s="2">
        <v>647634</v>
      </c>
      <c r="BX2" s="2">
        <v>652432</v>
      </c>
      <c r="BY2" s="2">
        <v>657856</v>
      </c>
      <c r="BZ2" s="2">
        <v>648411</v>
      </c>
      <c r="CA2" s="2">
        <v>655422</v>
      </c>
      <c r="CB2" s="2">
        <v>660609</v>
      </c>
      <c r="CC2" s="2">
        <v>664991</v>
      </c>
      <c r="CD2" s="2">
        <v>670006</v>
      </c>
      <c r="CE2" s="2">
        <v>675597</v>
      </c>
    </row>
    <row r="3" spans="1:83" ht="12.75" customHeight="1" x14ac:dyDescent="0.15">
      <c r="A3" s="6" t="s">
        <v>24</v>
      </c>
      <c r="B3" s="7" t="s">
        <v>106</v>
      </c>
      <c r="C3" s="8" t="s">
        <v>164</v>
      </c>
      <c r="D3" s="9">
        <v>538834</v>
      </c>
      <c r="E3" s="9">
        <f t="shared" ref="E3:E66" si="18">IF(D3&lt;250000,1,0)</f>
        <v>0</v>
      </c>
      <c r="F3" s="9">
        <v>5426016</v>
      </c>
      <c r="G3" s="9">
        <v>0</v>
      </c>
      <c r="H3" s="9">
        <f t="shared" ref="H3:H66" si="19">IF(G3&gt;0,1,0)</f>
        <v>0</v>
      </c>
      <c r="I3" s="9">
        <v>59637336.170000099</v>
      </c>
      <c r="J3" s="9">
        <v>19789143.859999999</v>
      </c>
      <c r="K3" s="9">
        <v>29326620.690000098</v>
      </c>
      <c r="L3" s="9">
        <v>-10833047.890000001</v>
      </c>
      <c r="M3" s="9">
        <v>515863531.73000002</v>
      </c>
      <c r="N3" s="9">
        <v>516941339.98000002</v>
      </c>
      <c r="O3" s="9">
        <v>629555742.33000004</v>
      </c>
      <c r="P3" s="9">
        <v>639704982.63</v>
      </c>
      <c r="Q3" s="9">
        <v>569918406.15999997</v>
      </c>
      <c r="R3" s="9">
        <v>619915838.76999998</v>
      </c>
      <c r="S3" s="2">
        <v>50750774.460000001</v>
      </c>
      <c r="T3" s="2">
        <v>56068961.770000003</v>
      </c>
      <c r="U3" s="2">
        <v>52693433.829999998</v>
      </c>
      <c r="V3" s="2">
        <v>62586233.539999999</v>
      </c>
      <c r="W3" s="2">
        <v>67617507.879999995</v>
      </c>
      <c r="X3" s="2">
        <v>81500526.099999994</v>
      </c>
      <c r="Y3" s="2">
        <v>26616076.940000001</v>
      </c>
      <c r="Z3" s="2">
        <v>29381047.09</v>
      </c>
      <c r="AA3" s="2">
        <v>28251141.719999999</v>
      </c>
      <c r="AB3" s="2">
        <v>29322789.52</v>
      </c>
      <c r="AC3" s="2">
        <v>40299223.740000002</v>
      </c>
      <c r="AD3" s="2">
        <v>41939708.020000003</v>
      </c>
      <c r="AE3" s="2">
        <v>23794932.48</v>
      </c>
      <c r="AF3" s="2">
        <v>26551107.75</v>
      </c>
      <c r="AG3" s="2">
        <v>23934651.879999999</v>
      </c>
      <c r="AH3" s="2">
        <v>31838949.84</v>
      </c>
      <c r="AI3" s="2">
        <v>27213891.879999999</v>
      </c>
      <c r="AJ3" s="2">
        <v>29032786.010000002</v>
      </c>
      <c r="AK3" s="2">
        <f t="shared" ref="AK3:AK66" si="20">I3/BX3</f>
        <v>112.23844426878976</v>
      </c>
      <c r="AL3" s="2">
        <f t="shared" ref="AL3:AL66" si="21">J3/BY3</f>
        <v>37.382160551897144</v>
      </c>
      <c r="AM3" s="2">
        <f t="shared" ref="AM3:AM66" si="22">K3/BX3</f>
        <v>55.193180871185575</v>
      </c>
      <c r="AN3" s="2">
        <f t="shared" ref="AN3:AN66" si="23">L3/BY3</f>
        <v>-20.463883549248738</v>
      </c>
      <c r="AO3" s="2">
        <f t="shared" ref="AO3:AO66" si="24">O3/BX3</f>
        <v>1184.834226971177</v>
      </c>
      <c r="AP3" s="2">
        <f t="shared" ref="AP3:AP66" si="25">P3/BY3</f>
        <v>1208.4178343288488</v>
      </c>
      <c r="AQ3" s="2">
        <f t="shared" ref="AQ3:AQ66" si="26">Q3/BX3</f>
        <v>1072.5957827023872</v>
      </c>
      <c r="AR3" s="2">
        <f t="shared" ref="AR3:AR66" si="27">R3/BY3</f>
        <v>1171.0356737769516</v>
      </c>
      <c r="AS3" s="22">
        <f t="shared" ref="AS3:AS66" si="28">I3/O3</f>
        <v>9.4729238668018453E-2</v>
      </c>
      <c r="AT3" s="22">
        <f t="shared" ref="AT3:AT66" si="29">J3/P3</f>
        <v>3.0934797128891325E-2</v>
      </c>
      <c r="AU3" s="2">
        <f t="shared" ref="AU3:AU66" si="30">M3/BX3</f>
        <v>970.86362293801585</v>
      </c>
      <c r="AV3" s="2">
        <f t="shared" ref="AV3:AV66" si="31">N3/BY3</f>
        <v>976.51441132356331</v>
      </c>
      <c r="AW3" s="25">
        <f t="shared" ref="AW3:AW66" si="32">M3/I3</f>
        <v>8.6500096224871204</v>
      </c>
      <c r="AX3" s="25">
        <f t="shared" ref="AX3:AX66" si="33">N3/J3</f>
        <v>26.122471170918054</v>
      </c>
      <c r="AY3" s="9">
        <f t="shared" si="0"/>
        <v>94.216887604217135</v>
      </c>
      <c r="AZ3" s="9">
        <f t="shared" si="1"/>
        <v>104.57973680185626</v>
      </c>
      <c r="BA3" s="9">
        <f t="shared" si="2"/>
        <v>98.586379221313777</v>
      </c>
      <c r="BB3" s="9">
        <f t="shared" si="3"/>
        <v>117.35300186006044</v>
      </c>
      <c r="BC3" s="9">
        <f t="shared" si="4"/>
        <v>127.25725824087927</v>
      </c>
      <c r="BD3" s="9">
        <f t="shared" si="5"/>
        <v>153.95642041354503</v>
      </c>
      <c r="BE3" s="9">
        <f t="shared" ref="BE3:BE66" si="34">AVERAGE(AY3:BD3)</f>
        <v>115.99161402364531</v>
      </c>
      <c r="BF3" s="9">
        <f t="shared" si="6"/>
        <v>49.411737184378246</v>
      </c>
      <c r="BG3" s="9">
        <f t="shared" si="7"/>
        <v>54.801481508423237</v>
      </c>
      <c r="BH3" s="9">
        <f t="shared" si="8"/>
        <v>52.856258713914194</v>
      </c>
      <c r="BI3" s="9">
        <f t="shared" si="9"/>
        <v>54.982017265561133</v>
      </c>
      <c r="BJ3" s="9">
        <f t="shared" si="10"/>
        <v>75.843799678175202</v>
      </c>
      <c r="BK3" s="9">
        <f t="shared" si="11"/>
        <v>79.225099872679806</v>
      </c>
      <c r="BL3" s="9">
        <f t="shared" ref="BL3:BL66" si="35">AVERAGE(BF3:BK3)</f>
        <v>61.186732370521973</v>
      </c>
      <c r="BM3" s="9">
        <f t="shared" si="12"/>
        <v>44.17438951173191</v>
      </c>
      <c r="BN3" s="9">
        <f t="shared" si="13"/>
        <v>49.523083228882221</v>
      </c>
      <c r="BO3" s="9">
        <f t="shared" si="14"/>
        <v>44.780354880353229</v>
      </c>
      <c r="BP3" s="9">
        <f t="shared" si="15"/>
        <v>59.699971199063967</v>
      </c>
      <c r="BQ3" s="9">
        <f t="shared" si="16"/>
        <v>51.21699061814828</v>
      </c>
      <c r="BR3" s="9">
        <f t="shared" si="17"/>
        <v>54.843619085939245</v>
      </c>
      <c r="BS3" s="9">
        <f t="shared" ref="BS3:BS66" si="36">AVERAGE(BM3:BR3)</f>
        <v>50.706401420686483</v>
      </c>
      <c r="BT3" s="2">
        <v>538659</v>
      </c>
      <c r="BU3" s="2">
        <v>536136</v>
      </c>
      <c r="BV3" s="2">
        <v>534490</v>
      </c>
      <c r="BW3" s="2">
        <v>533316</v>
      </c>
      <c r="BX3" s="2">
        <v>531345</v>
      </c>
      <c r="BY3" s="2">
        <v>529374</v>
      </c>
      <c r="BZ3" s="2">
        <v>547987</v>
      </c>
      <c r="CA3" s="2">
        <v>545414</v>
      </c>
      <c r="CB3" s="2">
        <v>543892</v>
      </c>
      <c r="CC3" s="2">
        <v>542678</v>
      </c>
      <c r="CD3" s="2">
        <v>540744</v>
      </c>
      <c r="CE3" s="2">
        <v>538834</v>
      </c>
    </row>
    <row r="4" spans="1:83" ht="12.75" customHeight="1" x14ac:dyDescent="0.15">
      <c r="A4" s="6" t="s">
        <v>116</v>
      </c>
      <c r="B4" s="7" t="s">
        <v>53</v>
      </c>
      <c r="C4" s="8" t="s">
        <v>164</v>
      </c>
      <c r="D4" s="9">
        <v>350783</v>
      </c>
      <c r="E4" s="9">
        <f t="shared" si="18"/>
        <v>0</v>
      </c>
      <c r="F4" s="9">
        <v>4880509</v>
      </c>
      <c r="G4" s="9">
        <v>399000</v>
      </c>
      <c r="H4" s="9">
        <f t="shared" si="19"/>
        <v>1</v>
      </c>
      <c r="I4" s="9">
        <v>71104798.810000002</v>
      </c>
      <c r="J4" s="9">
        <v>82581472.319999993</v>
      </c>
      <c r="K4" s="9">
        <v>42951237.890000001</v>
      </c>
      <c r="L4" s="9">
        <v>53882699.899999999</v>
      </c>
      <c r="M4" s="9">
        <v>271134783.18000001</v>
      </c>
      <c r="N4" s="9">
        <v>247436010.75999999</v>
      </c>
      <c r="O4" s="9">
        <v>444958687.11000001</v>
      </c>
      <c r="P4" s="9">
        <v>482797705.29000002</v>
      </c>
      <c r="Q4" s="9">
        <v>373853888.30000001</v>
      </c>
      <c r="R4" s="9">
        <v>400216232.97000003</v>
      </c>
      <c r="S4" s="2">
        <v>58411370.329999998</v>
      </c>
      <c r="T4" s="2">
        <v>67728276.079999998</v>
      </c>
      <c r="U4" s="2">
        <v>67106055.149999999</v>
      </c>
      <c r="V4" s="2">
        <v>72578249</v>
      </c>
      <c r="W4" s="2">
        <v>88656514.340000004</v>
      </c>
      <c r="X4" s="2">
        <v>86772786.5</v>
      </c>
      <c r="Y4" s="2">
        <v>31946522.039999999</v>
      </c>
      <c r="Z4" s="2">
        <v>35533054.280000001</v>
      </c>
      <c r="AA4" s="2">
        <v>33178021.73</v>
      </c>
      <c r="AB4" s="2">
        <v>36951479.789999999</v>
      </c>
      <c r="AC4" s="2">
        <v>44012355.329999998</v>
      </c>
      <c r="AD4" s="2">
        <v>41010656.100000001</v>
      </c>
      <c r="AE4" s="2">
        <v>23249808.600000001</v>
      </c>
      <c r="AF4" s="2">
        <v>29697629.789999999</v>
      </c>
      <c r="AG4" s="2">
        <v>30027552.039999999</v>
      </c>
      <c r="AH4" s="2">
        <v>31277854.969999999</v>
      </c>
      <c r="AI4" s="2">
        <v>42698121.399999999</v>
      </c>
      <c r="AJ4" s="2">
        <v>44863683.149999999</v>
      </c>
      <c r="AK4" s="2">
        <f t="shared" si="20"/>
        <v>211.63717184314311</v>
      </c>
      <c r="AL4" s="2">
        <f t="shared" si="21"/>
        <v>246.05060459794771</v>
      </c>
      <c r="AM4" s="2">
        <f t="shared" si="22"/>
        <v>127.84057709651016</v>
      </c>
      <c r="AN4" s="2">
        <f t="shared" si="23"/>
        <v>160.54292222341402</v>
      </c>
      <c r="AO4" s="2">
        <f t="shared" si="24"/>
        <v>1324.3803470793957</v>
      </c>
      <c r="AP4" s="2">
        <f t="shared" si="25"/>
        <v>1438.4905469448317</v>
      </c>
      <c r="AQ4" s="2">
        <f t="shared" si="26"/>
        <v>1112.7431752362527</v>
      </c>
      <c r="AR4" s="2">
        <f t="shared" si="27"/>
        <v>1192.4399423468842</v>
      </c>
      <c r="AS4" s="22">
        <f t="shared" si="28"/>
        <v>0.15980090033037583</v>
      </c>
      <c r="AT4" s="22">
        <f t="shared" si="29"/>
        <v>0.17104777304274082</v>
      </c>
      <c r="AU4" s="2">
        <f t="shared" si="30"/>
        <v>807.00880476225916</v>
      </c>
      <c r="AV4" s="2">
        <f t="shared" si="31"/>
        <v>737.23292085284891</v>
      </c>
      <c r="AW4" s="25">
        <f t="shared" si="32"/>
        <v>3.8131713712389872</v>
      </c>
      <c r="AX4" s="25">
        <f t="shared" si="33"/>
        <v>2.9962654310787178</v>
      </c>
      <c r="AY4" s="9">
        <f t="shared" si="0"/>
        <v>170.98696574779063</v>
      </c>
      <c r="AZ4" s="9">
        <f t="shared" si="1"/>
        <v>199.56237206232467</v>
      </c>
      <c r="BA4" s="9">
        <f t="shared" si="2"/>
        <v>198.54567366297027</v>
      </c>
      <c r="BB4" s="9">
        <f t="shared" si="3"/>
        <v>215.25649892784372</v>
      </c>
      <c r="BC4" s="9">
        <f t="shared" si="4"/>
        <v>263.87830743358882</v>
      </c>
      <c r="BD4" s="9">
        <f t="shared" si="5"/>
        <v>258.5385799158592</v>
      </c>
      <c r="BE4" s="9">
        <f>AVERAGE(AY4:BD4)</f>
        <v>217.79473295839622</v>
      </c>
      <c r="BF4" s="9">
        <f t="shared" si="6"/>
        <v>93.516704692151649</v>
      </c>
      <c r="BG4" s="9">
        <f t="shared" si="7"/>
        <v>104.69867253612428</v>
      </c>
      <c r="BH4" s="9">
        <f t="shared" si="8"/>
        <v>98.163312691574845</v>
      </c>
      <c r="BI4" s="9">
        <f t="shared" si="9"/>
        <v>109.59269863066515</v>
      </c>
      <c r="BJ4" s="9">
        <f t="shared" si="10"/>
        <v>130.99889970979984</v>
      </c>
      <c r="BK4" s="9">
        <f t="shared" si="11"/>
        <v>122.19080678608459</v>
      </c>
      <c r="BL4" s="9">
        <f t="shared" si="35"/>
        <v>109.8601825077334</v>
      </c>
      <c r="BM4" s="9">
        <f t="shared" si="12"/>
        <v>68.058910521555092</v>
      </c>
      <c r="BN4" s="9">
        <f t="shared" si="13"/>
        <v>87.504507548971077</v>
      </c>
      <c r="BO4" s="9">
        <f t="shared" si="14"/>
        <v>88.842065517118954</v>
      </c>
      <c r="BP4" s="9">
        <f t="shared" si="15"/>
        <v>92.765555074428107</v>
      </c>
      <c r="BQ4" s="9">
        <f t="shared" si="16"/>
        <v>127.0871981546246</v>
      </c>
      <c r="BR4" s="9">
        <f t="shared" si="17"/>
        <v>133.67085925488934</v>
      </c>
      <c r="BS4" s="9">
        <f t="shared" si="36"/>
        <v>99.654849345264537</v>
      </c>
      <c r="BT4" s="2">
        <v>341613</v>
      </c>
      <c r="BU4" s="2">
        <v>339384</v>
      </c>
      <c r="BV4" s="2">
        <v>337988</v>
      </c>
      <c r="BW4" s="2">
        <v>337171</v>
      </c>
      <c r="BX4" s="2">
        <v>335975</v>
      </c>
      <c r="BY4" s="2">
        <v>335628</v>
      </c>
      <c r="BZ4" s="2">
        <v>356587</v>
      </c>
      <c r="CA4" s="2">
        <v>354381</v>
      </c>
      <c r="CB4" s="2">
        <v>353036</v>
      </c>
      <c r="CC4" s="2">
        <v>352313</v>
      </c>
      <c r="CD4" s="2">
        <v>351007</v>
      </c>
      <c r="CE4" s="2">
        <v>350783</v>
      </c>
    </row>
    <row r="5" spans="1:83" ht="12.75" customHeight="1" x14ac:dyDescent="0.15">
      <c r="A5" s="6" t="s">
        <v>185</v>
      </c>
      <c r="B5" s="47" t="s">
        <v>12</v>
      </c>
      <c r="C5" s="8" t="s">
        <v>164</v>
      </c>
      <c r="D5" s="9">
        <v>205817</v>
      </c>
      <c r="E5" s="9">
        <f t="shared" si="18"/>
        <v>1</v>
      </c>
      <c r="F5" s="9">
        <v>250000</v>
      </c>
      <c r="G5" s="9">
        <v>2256000</v>
      </c>
      <c r="H5" s="9">
        <f t="shared" si="19"/>
        <v>1</v>
      </c>
      <c r="I5" s="9">
        <v>53969934.579999998</v>
      </c>
      <c r="J5" s="9">
        <v>32911726.890000001</v>
      </c>
      <c r="K5" s="9">
        <v>39741806.689999998</v>
      </c>
      <c r="L5" s="9">
        <v>12815186.310000001</v>
      </c>
      <c r="M5" s="9">
        <v>98159562.530000001</v>
      </c>
      <c r="N5" s="9">
        <v>84713021.950000003</v>
      </c>
      <c r="O5" s="9">
        <v>257355385.09999999</v>
      </c>
      <c r="P5" s="9">
        <v>259078990.80000001</v>
      </c>
      <c r="Q5" s="9">
        <v>203385450.52000001</v>
      </c>
      <c r="R5" s="9">
        <v>226167263.91</v>
      </c>
      <c r="S5" s="2">
        <v>34589561.890000001</v>
      </c>
      <c r="T5" s="2">
        <v>30349668.75</v>
      </c>
      <c r="U5" s="2">
        <v>37600178.439999998</v>
      </c>
      <c r="V5" s="2">
        <v>33952959.810000002</v>
      </c>
      <c r="W5" s="2">
        <v>40464632.859999999</v>
      </c>
      <c r="X5" s="2">
        <v>51476379.039999999</v>
      </c>
      <c r="Y5" s="2">
        <v>26829634.530000001</v>
      </c>
      <c r="Z5" s="2">
        <v>24079038.210000001</v>
      </c>
      <c r="AA5" s="2">
        <v>32465507.289999999</v>
      </c>
      <c r="AB5" s="2">
        <v>28842480.510000002</v>
      </c>
      <c r="AC5" s="2">
        <v>33150160.510000002</v>
      </c>
      <c r="AD5" s="2">
        <v>38688343.43</v>
      </c>
      <c r="AE5" s="2">
        <v>7654570.3499999996</v>
      </c>
      <c r="AF5" s="2">
        <v>6216450.54</v>
      </c>
      <c r="AG5" s="2">
        <v>4809639.71</v>
      </c>
      <c r="AH5" s="2">
        <v>4646272.5</v>
      </c>
      <c r="AI5" s="2">
        <v>7109058.4699999997</v>
      </c>
      <c r="AJ5" s="2">
        <v>11782007.289999999</v>
      </c>
      <c r="AK5" s="2">
        <f t="shared" si="20"/>
        <v>328.468087859386</v>
      </c>
      <c r="AL5" s="2">
        <f t="shared" si="21"/>
        <v>198.92129325298728</v>
      </c>
      <c r="AM5" s="2">
        <f t="shared" si="22"/>
        <v>241.87383870535822</v>
      </c>
      <c r="AN5" s="2">
        <f t="shared" si="23"/>
        <v>77.45608252594424</v>
      </c>
      <c r="AO5" s="2">
        <f t="shared" si="24"/>
        <v>1566.2985679333933</v>
      </c>
      <c r="AP5" s="2">
        <f t="shared" si="25"/>
        <v>1565.8955872131326</v>
      </c>
      <c r="AQ5" s="2">
        <f t="shared" si="26"/>
        <v>1237.8304800740075</v>
      </c>
      <c r="AR5" s="2">
        <f t="shared" si="27"/>
        <v>1366.9742939601454</v>
      </c>
      <c r="AS5" s="22">
        <f t="shared" si="28"/>
        <v>0.20970975431125727</v>
      </c>
      <c r="AT5" s="22">
        <f t="shared" si="29"/>
        <v>0.12703356141836569</v>
      </c>
      <c r="AU5" s="2">
        <f t="shared" si="30"/>
        <v>597.41194908342868</v>
      </c>
      <c r="AV5" s="2">
        <f t="shared" si="31"/>
        <v>512.01275271832753</v>
      </c>
      <c r="AW5" s="25">
        <f t="shared" si="32"/>
        <v>1.8187823145217532</v>
      </c>
      <c r="AX5" s="25">
        <f t="shared" si="33"/>
        <v>2.5739464304967683</v>
      </c>
      <c r="AY5" s="9">
        <f t="shared" si="0"/>
        <v>213.78106100779362</v>
      </c>
      <c r="AZ5" s="9">
        <f t="shared" si="1"/>
        <v>186.69251530157169</v>
      </c>
      <c r="BA5" s="9">
        <f t="shared" si="2"/>
        <v>229.38827099411279</v>
      </c>
      <c r="BB5" s="9">
        <f t="shared" si="3"/>
        <v>206.94443651412831</v>
      </c>
      <c r="BC5" s="9">
        <f t="shared" si="4"/>
        <v>246.273053411885</v>
      </c>
      <c r="BD5" s="9">
        <f t="shared" si="5"/>
        <v>311.12763924062108</v>
      </c>
      <c r="BE5" s="9">
        <f t="shared" si="34"/>
        <v>232.36782941168539</v>
      </c>
      <c r="BF5" s="9">
        <f t="shared" si="6"/>
        <v>165.82076854615914</v>
      </c>
      <c r="BG5" s="9">
        <f t="shared" si="7"/>
        <v>148.11944889736412</v>
      </c>
      <c r="BH5" s="9">
        <f t="shared" si="8"/>
        <v>198.06306494219564</v>
      </c>
      <c r="BI5" s="9">
        <f t="shared" si="9"/>
        <v>175.7958926176951</v>
      </c>
      <c r="BJ5" s="9">
        <f t="shared" si="10"/>
        <v>201.75621704360105</v>
      </c>
      <c r="BK5" s="9">
        <f t="shared" si="11"/>
        <v>233.83565786849277</v>
      </c>
      <c r="BL5" s="9">
        <f t="shared" si="35"/>
        <v>187.23184165258465</v>
      </c>
      <c r="BM5" s="9">
        <f t="shared" si="12"/>
        <v>47.309132627519325</v>
      </c>
      <c r="BN5" s="9">
        <f t="shared" si="13"/>
        <v>38.239784332420875</v>
      </c>
      <c r="BO5" s="9">
        <f t="shared" si="14"/>
        <v>29.342279291095995</v>
      </c>
      <c r="BP5" s="9">
        <f t="shared" si="15"/>
        <v>28.319187775800277</v>
      </c>
      <c r="BQ5" s="9">
        <f t="shared" si="16"/>
        <v>43.266660600822846</v>
      </c>
      <c r="BR5" s="9">
        <f t="shared" si="17"/>
        <v>71.211460130189593</v>
      </c>
      <c r="BS5" s="9">
        <f t="shared" si="36"/>
        <v>42.948084126308153</v>
      </c>
      <c r="BT5" s="2">
        <v>161799</v>
      </c>
      <c r="BU5" s="2">
        <v>162565</v>
      </c>
      <c r="BV5" s="2">
        <v>163915</v>
      </c>
      <c r="BW5" s="2">
        <v>164068</v>
      </c>
      <c r="BX5" s="2">
        <v>164308</v>
      </c>
      <c r="BY5" s="2">
        <v>165451</v>
      </c>
      <c r="BZ5" s="2">
        <v>201106</v>
      </c>
      <c r="CA5" s="2">
        <v>202341</v>
      </c>
      <c r="CB5" s="2">
        <v>203811</v>
      </c>
      <c r="CC5" s="2">
        <v>204118</v>
      </c>
      <c r="CD5" s="2">
        <v>204507</v>
      </c>
      <c r="CE5" s="2">
        <v>205817</v>
      </c>
    </row>
    <row r="6" spans="1:83" s="34" customFormat="1" ht="12.75" customHeight="1" x14ac:dyDescent="0.15">
      <c r="A6" s="27" t="s">
        <v>22</v>
      </c>
      <c r="B6" s="28" t="s">
        <v>189</v>
      </c>
      <c r="C6" s="29" t="s">
        <v>164</v>
      </c>
      <c r="D6" s="30">
        <v>203286</v>
      </c>
      <c r="E6" s="30">
        <f t="shared" si="18"/>
        <v>1</v>
      </c>
      <c r="F6" s="30">
        <v>0</v>
      </c>
      <c r="G6" s="30">
        <v>1926405</v>
      </c>
      <c r="H6" s="30">
        <f t="shared" si="19"/>
        <v>1</v>
      </c>
      <c r="I6" s="30">
        <v>69762499.560000002</v>
      </c>
      <c r="J6" s="30">
        <v>65958591.840000004</v>
      </c>
      <c r="K6" s="30">
        <v>50868060.420000002</v>
      </c>
      <c r="L6" s="30">
        <v>46143942.399999999</v>
      </c>
      <c r="M6" s="30">
        <v>166276372.91999999</v>
      </c>
      <c r="N6" s="30">
        <v>146461723.47999999</v>
      </c>
      <c r="O6" s="30">
        <v>238220790.84</v>
      </c>
      <c r="P6" s="30">
        <v>242584273.68000001</v>
      </c>
      <c r="Q6" s="30">
        <v>168458291.28</v>
      </c>
      <c r="R6" s="30">
        <v>176625681.84</v>
      </c>
      <c r="S6" s="31">
        <v>37031813.840000004</v>
      </c>
      <c r="T6" s="31">
        <v>49002247.119999997</v>
      </c>
      <c r="U6" s="31">
        <v>56295739.240000002</v>
      </c>
      <c r="V6" s="31">
        <v>50691724.060000002</v>
      </c>
      <c r="W6" s="31">
        <v>56919746.579999998</v>
      </c>
      <c r="X6" s="31">
        <v>66030571.590000004</v>
      </c>
      <c r="Y6" s="31">
        <v>22940596.649999999</v>
      </c>
      <c r="Z6" s="31">
        <v>34976396.43</v>
      </c>
      <c r="AA6" s="31">
        <v>42807174.670000002</v>
      </c>
      <c r="AB6" s="31">
        <v>38276725.759999998</v>
      </c>
      <c r="AC6" s="31">
        <v>43394915.869999997</v>
      </c>
      <c r="AD6" s="31">
        <v>51624648.420000002</v>
      </c>
      <c r="AE6" s="31">
        <v>13884493.16</v>
      </c>
      <c r="AF6" s="31">
        <v>12595956.220000001</v>
      </c>
      <c r="AG6" s="31">
        <v>11815701.57</v>
      </c>
      <c r="AH6" s="31">
        <v>12323455.77</v>
      </c>
      <c r="AI6" s="31">
        <v>12550964.029999999</v>
      </c>
      <c r="AJ6" s="31">
        <v>9526811.1899999995</v>
      </c>
      <c r="AK6" s="31">
        <f t="shared" si="20"/>
        <v>493.99872227729787</v>
      </c>
      <c r="AL6" s="31">
        <f t="shared" si="21"/>
        <v>469.10559254649553</v>
      </c>
      <c r="AM6" s="31">
        <f t="shared" si="22"/>
        <v>360.20436496246992</v>
      </c>
      <c r="AN6" s="31">
        <f t="shared" si="23"/>
        <v>328.18137619572559</v>
      </c>
      <c r="AO6" s="31">
        <f t="shared" si="24"/>
        <v>1686.8771479960346</v>
      </c>
      <c r="AP6" s="31">
        <f t="shared" si="25"/>
        <v>1725.2890983962163</v>
      </c>
      <c r="AQ6" s="31">
        <f t="shared" si="26"/>
        <v>1192.8784257187367</v>
      </c>
      <c r="AR6" s="31">
        <f t="shared" si="27"/>
        <v>1256.1835058497209</v>
      </c>
      <c r="AS6" s="32">
        <f t="shared" si="28"/>
        <v>0.29284807305864285</v>
      </c>
      <c r="AT6" s="32">
        <f t="shared" si="29"/>
        <v>0.27189970248033435</v>
      </c>
      <c r="AU6" s="31">
        <f t="shared" si="30"/>
        <v>1177.4279345701741</v>
      </c>
      <c r="AV6" s="31">
        <f t="shared" si="31"/>
        <v>1041.6537355001599</v>
      </c>
      <c r="AW6" s="33">
        <f t="shared" si="32"/>
        <v>2.3834635222178666</v>
      </c>
      <c r="AX6" s="33">
        <f t="shared" si="33"/>
        <v>2.2205101624255654</v>
      </c>
      <c r="AY6" s="30">
        <f t="shared" si="0"/>
        <v>262.79353543955267</v>
      </c>
      <c r="AZ6" s="30">
        <f t="shared" si="1"/>
        <v>347.27013627956086</v>
      </c>
      <c r="BA6" s="30">
        <f t="shared" si="2"/>
        <v>398.457994111152</v>
      </c>
      <c r="BB6" s="30">
        <f t="shared" si="3"/>
        <v>360.28745298440634</v>
      </c>
      <c r="BC6" s="30">
        <f t="shared" si="4"/>
        <v>403.05726228579522</v>
      </c>
      <c r="BD6" s="30">
        <f t="shared" si="5"/>
        <v>469.61752135414815</v>
      </c>
      <c r="BE6" s="30">
        <f t="shared" si="34"/>
        <v>373.58065040910259</v>
      </c>
      <c r="BF6" s="30">
        <f t="shared" si="6"/>
        <v>162.79625202248147</v>
      </c>
      <c r="BG6" s="30">
        <f t="shared" si="7"/>
        <v>247.8714481209295</v>
      </c>
      <c r="BH6" s="30">
        <f t="shared" si="8"/>
        <v>302.98671236658078</v>
      </c>
      <c r="BI6" s="30">
        <f t="shared" si="9"/>
        <v>272.04882628040195</v>
      </c>
      <c r="BJ6" s="30">
        <f t="shared" si="10"/>
        <v>307.28590759099274</v>
      </c>
      <c r="BK6" s="30">
        <f t="shared" si="11"/>
        <v>367.16082941573916</v>
      </c>
      <c r="BL6" s="30">
        <f t="shared" si="35"/>
        <v>276.69166263285427</v>
      </c>
      <c r="BM6" s="30">
        <f t="shared" si="12"/>
        <v>98.530281586193198</v>
      </c>
      <c r="BN6" s="30">
        <f t="shared" si="13"/>
        <v>89.265282516104804</v>
      </c>
      <c r="BO6" s="30">
        <f t="shared" si="14"/>
        <v>83.630853953738566</v>
      </c>
      <c r="BP6" s="30">
        <f t="shared" si="15"/>
        <v>87.587995351746287</v>
      </c>
      <c r="BQ6" s="30">
        <f t="shared" si="16"/>
        <v>88.875258674408713</v>
      </c>
      <c r="BR6" s="30">
        <f t="shared" si="17"/>
        <v>67.75584929412183</v>
      </c>
      <c r="BS6" s="30">
        <f t="shared" si="36"/>
        <v>85.940920229385554</v>
      </c>
      <c r="BT6" s="31">
        <v>140916</v>
      </c>
      <c r="BU6" s="31">
        <v>141107</v>
      </c>
      <c r="BV6" s="31">
        <v>141284</v>
      </c>
      <c r="BW6" s="31">
        <v>140698</v>
      </c>
      <c r="BX6" s="31">
        <v>141220</v>
      </c>
      <c r="BY6" s="31">
        <v>140605</v>
      </c>
      <c r="BZ6" s="31">
        <v>200611</v>
      </c>
      <c r="CA6" s="31">
        <v>201503</v>
      </c>
      <c r="CB6" s="31">
        <v>202169</v>
      </c>
      <c r="CC6" s="31">
        <v>202040</v>
      </c>
      <c r="CD6" s="31">
        <v>203403</v>
      </c>
      <c r="CE6" s="31">
        <v>203286</v>
      </c>
    </row>
    <row r="7" spans="1:83" ht="12.75" customHeight="1" x14ac:dyDescent="0.15">
      <c r="A7" s="6" t="s">
        <v>5</v>
      </c>
      <c r="B7" s="47" t="s">
        <v>138</v>
      </c>
      <c r="C7" s="8" t="s">
        <v>86</v>
      </c>
      <c r="D7" s="9">
        <v>1293641</v>
      </c>
      <c r="E7" s="9">
        <f t="shared" si="18"/>
        <v>0</v>
      </c>
      <c r="F7" s="9">
        <v>430296</v>
      </c>
      <c r="G7" s="9">
        <v>1278514</v>
      </c>
      <c r="H7" s="9">
        <f t="shared" si="19"/>
        <v>1</v>
      </c>
      <c r="I7" s="9">
        <v>254249707.40000001</v>
      </c>
      <c r="J7" s="9">
        <v>230528394.97</v>
      </c>
      <c r="K7" s="9">
        <v>168148968.90000001</v>
      </c>
      <c r="L7" s="9">
        <v>137727164.44999999</v>
      </c>
      <c r="M7" s="9">
        <v>857688274.87</v>
      </c>
      <c r="N7" s="9">
        <v>824887044.35000002</v>
      </c>
      <c r="O7" s="9">
        <v>1526434362.49</v>
      </c>
      <c r="P7" s="9">
        <v>1512540176.4200001</v>
      </c>
      <c r="Q7" s="9">
        <v>1272184655.0899999</v>
      </c>
      <c r="R7" s="9">
        <v>1282011781.45</v>
      </c>
      <c r="S7" s="2">
        <v>163885173.24000001</v>
      </c>
      <c r="T7" s="2">
        <v>159651016.38999999</v>
      </c>
      <c r="U7" s="2">
        <v>171683523.55000001</v>
      </c>
      <c r="V7" s="2">
        <v>270212403.87</v>
      </c>
      <c r="W7" s="2">
        <v>297721331.76999998</v>
      </c>
      <c r="X7" s="2">
        <v>293374873.42000002</v>
      </c>
      <c r="Y7" s="2">
        <v>88096299.290000007</v>
      </c>
      <c r="Z7" s="2">
        <v>89458922.329999998</v>
      </c>
      <c r="AA7" s="2">
        <v>92152398.670000002</v>
      </c>
      <c r="AB7" s="2">
        <v>169976019.88999999</v>
      </c>
      <c r="AC7" s="2">
        <v>205561878.75</v>
      </c>
      <c r="AD7" s="2">
        <v>192709335.05000001</v>
      </c>
      <c r="AE7" s="2">
        <v>70650943.319999993</v>
      </c>
      <c r="AF7" s="2">
        <v>65575666.32</v>
      </c>
      <c r="AG7" s="2">
        <v>66202038.530000001</v>
      </c>
      <c r="AH7" s="2">
        <v>89298703.900000006</v>
      </c>
      <c r="AI7" s="2">
        <v>84474658.870000005</v>
      </c>
      <c r="AJ7" s="2">
        <v>96924592.790000007</v>
      </c>
      <c r="AK7" s="2">
        <f t="shared" si="20"/>
        <v>232.34365095683657</v>
      </c>
      <c r="AL7" s="2">
        <f t="shared" si="21"/>
        <v>210.06587781230351</v>
      </c>
      <c r="AM7" s="2">
        <f t="shared" si="22"/>
        <v>153.66131878133902</v>
      </c>
      <c r="AN7" s="2">
        <f t="shared" si="23"/>
        <v>125.50201333138935</v>
      </c>
      <c r="AO7" s="2">
        <f t="shared" si="24"/>
        <v>1394.9173682584853</v>
      </c>
      <c r="AP7" s="2">
        <f t="shared" si="25"/>
        <v>1378.2817510502</v>
      </c>
      <c r="AQ7" s="2">
        <f t="shared" si="26"/>
        <v>1162.5737173016487</v>
      </c>
      <c r="AR7" s="2">
        <f t="shared" si="27"/>
        <v>1168.2158732378966</v>
      </c>
      <c r="AS7" s="22">
        <f t="shared" si="28"/>
        <v>0.16656445481563617</v>
      </c>
      <c r="AT7" s="22">
        <f t="shared" si="29"/>
        <v>0.15241141925607085</v>
      </c>
      <c r="AU7" s="2">
        <f t="shared" si="30"/>
        <v>783.79018486991026</v>
      </c>
      <c r="AV7" s="2">
        <f t="shared" si="31"/>
        <v>751.66714751095765</v>
      </c>
      <c r="AW7" s="25">
        <f t="shared" si="32"/>
        <v>3.3734090931347125</v>
      </c>
      <c r="AX7" s="25">
        <f t="shared" si="33"/>
        <v>3.5782448598462127</v>
      </c>
      <c r="AY7" s="9">
        <f t="shared" si="0"/>
        <v>151.40347108384762</v>
      </c>
      <c r="AZ7" s="9">
        <f t="shared" si="1"/>
        <v>147.31976295187616</v>
      </c>
      <c r="BA7" s="9">
        <f t="shared" si="2"/>
        <v>158.48051208795266</v>
      </c>
      <c r="BB7" s="9">
        <f t="shared" si="3"/>
        <v>248.76420304745176</v>
      </c>
      <c r="BC7" s="9">
        <f t="shared" si="4"/>
        <v>272.06977698639196</v>
      </c>
      <c r="BD7" s="9">
        <f t="shared" si="5"/>
        <v>267.3338801541812</v>
      </c>
      <c r="BE7" s="9">
        <f t="shared" si="34"/>
        <v>207.56193438528354</v>
      </c>
      <c r="BF7" s="9">
        <f t="shared" si="6"/>
        <v>81.38677366874839</v>
      </c>
      <c r="BG7" s="9">
        <f t="shared" si="7"/>
        <v>82.549222232270068</v>
      </c>
      <c r="BH7" s="9">
        <f t="shared" si="8"/>
        <v>85.065584800288008</v>
      </c>
      <c r="BI7" s="9">
        <f t="shared" si="9"/>
        <v>156.48411590112121</v>
      </c>
      <c r="BJ7" s="9">
        <f t="shared" si="10"/>
        <v>187.8507467903641</v>
      </c>
      <c r="BK7" s="9">
        <f t="shared" si="11"/>
        <v>175.6037716532563</v>
      </c>
      <c r="BL7" s="9">
        <f t="shared" si="35"/>
        <v>128.15670250767468</v>
      </c>
      <c r="BM7" s="9">
        <f t="shared" si="12"/>
        <v>65.270078082849849</v>
      </c>
      <c r="BN7" s="9">
        <f t="shared" si="13"/>
        <v>60.510680333375163</v>
      </c>
      <c r="BO7" s="9">
        <f t="shared" si="14"/>
        <v>61.1108902622518</v>
      </c>
      <c r="BP7" s="9">
        <f t="shared" si="15"/>
        <v>82.210589116927622</v>
      </c>
      <c r="BQ7" s="9">
        <f t="shared" si="16"/>
        <v>77.196354937433924</v>
      </c>
      <c r="BR7" s="9">
        <f t="shared" si="17"/>
        <v>88.321222505718012</v>
      </c>
      <c r="BS7" s="9">
        <f t="shared" si="36"/>
        <v>72.436635873092726</v>
      </c>
      <c r="BT7" s="2">
        <v>1082440</v>
      </c>
      <c r="BU7" s="2">
        <v>1083704</v>
      </c>
      <c r="BV7" s="2">
        <v>1083310</v>
      </c>
      <c r="BW7" s="2">
        <v>1086219</v>
      </c>
      <c r="BX7" s="2">
        <v>1094283</v>
      </c>
      <c r="BY7" s="2">
        <v>1097410</v>
      </c>
      <c r="BZ7" s="2">
        <v>1264904</v>
      </c>
      <c r="CA7" s="2">
        <v>1270812</v>
      </c>
      <c r="CB7" s="2">
        <v>1272170</v>
      </c>
      <c r="CC7" s="2">
        <v>1278370</v>
      </c>
      <c r="CD7" s="2">
        <v>1289391</v>
      </c>
      <c r="CE7" s="2">
        <v>1293641</v>
      </c>
    </row>
    <row r="8" spans="1:83" ht="12.75" customHeight="1" x14ac:dyDescent="0.15">
      <c r="A8" s="6" t="s">
        <v>103</v>
      </c>
      <c r="B8" s="7" t="s">
        <v>91</v>
      </c>
      <c r="C8" s="8" t="s">
        <v>164</v>
      </c>
      <c r="D8" s="9">
        <v>366296</v>
      </c>
      <c r="E8" s="9">
        <f t="shared" si="18"/>
        <v>0</v>
      </c>
      <c r="F8" s="9">
        <v>1154749</v>
      </c>
      <c r="G8" s="9">
        <v>2631591</v>
      </c>
      <c r="H8" s="9">
        <f t="shared" si="19"/>
        <v>1</v>
      </c>
      <c r="I8" s="9">
        <v>72373281.530000001</v>
      </c>
      <c r="J8" s="9">
        <v>46848639.530000001</v>
      </c>
      <c r="K8" s="9">
        <v>51056597.969999999</v>
      </c>
      <c r="L8" s="9">
        <v>23919482.050000001</v>
      </c>
      <c r="M8" s="9">
        <v>294513352.63999999</v>
      </c>
      <c r="N8" s="9">
        <v>271584195.16000003</v>
      </c>
      <c r="O8" s="9">
        <v>415125348.01999998</v>
      </c>
      <c r="P8" s="9">
        <v>406499328.62</v>
      </c>
      <c r="Q8" s="9">
        <v>342752066.49000001</v>
      </c>
      <c r="R8" s="9">
        <v>359650689.08999997</v>
      </c>
      <c r="S8" s="2">
        <v>71730388.5</v>
      </c>
      <c r="T8" s="2">
        <v>74230598.260000005</v>
      </c>
      <c r="U8" s="2">
        <v>71514764.209999993</v>
      </c>
      <c r="V8" s="2">
        <v>77543650.189999998</v>
      </c>
      <c r="W8" s="2">
        <v>70743020.849999994</v>
      </c>
      <c r="X8" s="2">
        <v>68215548.420000002</v>
      </c>
      <c r="Y8" s="2">
        <v>46605555.130000003</v>
      </c>
      <c r="Z8" s="2">
        <v>45831748.079999998</v>
      </c>
      <c r="AA8" s="2">
        <v>44046162.560000002</v>
      </c>
      <c r="AB8" s="2">
        <v>48700388.340000004</v>
      </c>
      <c r="AC8" s="2">
        <v>43124896.689999998</v>
      </c>
      <c r="AD8" s="2">
        <v>44316292.039999999</v>
      </c>
      <c r="AE8" s="2">
        <v>24847669.879999999</v>
      </c>
      <c r="AF8" s="2">
        <v>27079485.390000001</v>
      </c>
      <c r="AG8" s="2">
        <v>24512072.050000001</v>
      </c>
      <c r="AH8" s="2">
        <v>26131721.48</v>
      </c>
      <c r="AI8" s="2">
        <v>26774749.82</v>
      </c>
      <c r="AJ8" s="2">
        <v>23827069.800000001</v>
      </c>
      <c r="AK8" s="2">
        <f t="shared" si="20"/>
        <v>220.46339239912513</v>
      </c>
      <c r="AL8" s="2">
        <f t="shared" si="21"/>
        <v>142.25655364761255</v>
      </c>
      <c r="AM8" s="2">
        <f t="shared" si="22"/>
        <v>155.52853974375375</v>
      </c>
      <c r="AN8" s="2">
        <f t="shared" si="23"/>
        <v>72.631844075001894</v>
      </c>
      <c r="AO8" s="2">
        <f t="shared" si="24"/>
        <v>1264.5542741822478</v>
      </c>
      <c r="AP8" s="2">
        <f t="shared" si="25"/>
        <v>1234.3409356107188</v>
      </c>
      <c r="AQ8" s="2">
        <f t="shared" si="26"/>
        <v>1044.0908817831228</v>
      </c>
      <c r="AR8" s="2">
        <f t="shared" si="27"/>
        <v>1092.0843819631064</v>
      </c>
      <c r="AS8" s="22">
        <f t="shared" si="28"/>
        <v>0.17434079098083211</v>
      </c>
      <c r="AT8" s="22">
        <f t="shared" si="29"/>
        <v>0.11524899607840342</v>
      </c>
      <c r="AU8" s="2">
        <f t="shared" si="30"/>
        <v>897.14617683792392</v>
      </c>
      <c r="AV8" s="2">
        <f t="shared" si="31"/>
        <v>824.66923300690814</v>
      </c>
      <c r="AW8" s="25">
        <f t="shared" si="32"/>
        <v>4.069365744013127</v>
      </c>
      <c r="AX8" s="25">
        <f t="shared" si="33"/>
        <v>5.7970561767559614</v>
      </c>
      <c r="AY8" s="9">
        <f t="shared" si="0"/>
        <v>221.24736975222774</v>
      </c>
      <c r="AZ8" s="9">
        <f t="shared" si="1"/>
        <v>228.29155841639579</v>
      </c>
      <c r="BA8" s="9">
        <f t="shared" si="2"/>
        <v>219.56441337746227</v>
      </c>
      <c r="BB8" s="9">
        <f t="shared" si="3"/>
        <v>237.42261376092293</v>
      </c>
      <c r="BC8" s="9">
        <f t="shared" si="4"/>
        <v>215.49729451867015</v>
      </c>
      <c r="BD8" s="9">
        <f t="shared" si="5"/>
        <v>207.1374733773628</v>
      </c>
      <c r="BE8" s="9">
        <f>AVERAGE(AY8:BD8)</f>
        <v>221.52678720050696</v>
      </c>
      <c r="BF8" s="9">
        <f t="shared" si="6"/>
        <v>143.75157731586725</v>
      </c>
      <c r="BG8" s="9">
        <f t="shared" si="7"/>
        <v>140.95267233982352</v>
      </c>
      <c r="BH8" s="9">
        <f t="shared" si="8"/>
        <v>135.23039544137151</v>
      </c>
      <c r="BI8" s="9">
        <f t="shared" si="9"/>
        <v>149.11051340146844</v>
      </c>
      <c r="BJ8" s="9">
        <f t="shared" si="10"/>
        <v>131.3670020226759</v>
      </c>
      <c r="BK8" s="9">
        <f t="shared" si="11"/>
        <v>134.56704483413043</v>
      </c>
      <c r="BL8" s="9">
        <f t="shared" si="35"/>
        <v>139.1632008925562</v>
      </c>
      <c r="BM8" s="9">
        <f t="shared" si="12"/>
        <v>76.64090102372235</v>
      </c>
      <c r="BN8" s="9">
        <f t="shared" si="13"/>
        <v>83.281262251773754</v>
      </c>
      <c r="BO8" s="9">
        <f t="shared" si="14"/>
        <v>75.256889675541586</v>
      </c>
      <c r="BP8" s="9">
        <f t="shared" si="15"/>
        <v>80.009924741125388</v>
      </c>
      <c r="BQ8" s="9">
        <f t="shared" si="16"/>
        <v>81.561206721132706</v>
      </c>
      <c r="BR8" s="9">
        <f t="shared" si="17"/>
        <v>72.351232976542931</v>
      </c>
      <c r="BS8" s="9">
        <f t="shared" si="36"/>
        <v>78.183569564973126</v>
      </c>
      <c r="BT8" s="2">
        <v>324209</v>
      </c>
      <c r="BU8" s="2">
        <v>325157</v>
      </c>
      <c r="BV8" s="2">
        <v>325712</v>
      </c>
      <c r="BW8" s="2">
        <v>326606</v>
      </c>
      <c r="BX8" s="2">
        <v>328278</v>
      </c>
      <c r="BY8" s="2">
        <v>329325</v>
      </c>
      <c r="BZ8" s="2">
        <v>360249</v>
      </c>
      <c r="CA8" s="2">
        <v>361427</v>
      </c>
      <c r="CB8" s="2">
        <v>362388</v>
      </c>
      <c r="CC8" s="2">
        <v>363341</v>
      </c>
      <c r="CD8" s="2">
        <v>365057</v>
      </c>
      <c r="CE8" s="2">
        <v>366296</v>
      </c>
    </row>
    <row r="9" spans="1:83" ht="12.75" customHeight="1" x14ac:dyDescent="0.15">
      <c r="A9" s="6" t="s">
        <v>62</v>
      </c>
      <c r="B9" s="7" t="s">
        <v>123</v>
      </c>
      <c r="C9" s="8" t="s">
        <v>164</v>
      </c>
      <c r="D9" s="9">
        <v>274711</v>
      </c>
      <c r="E9" s="9">
        <f t="shared" si="18"/>
        <v>0</v>
      </c>
      <c r="F9" s="9">
        <v>3439532</v>
      </c>
      <c r="G9" s="9">
        <v>0</v>
      </c>
      <c r="H9" s="9">
        <f t="shared" si="19"/>
        <v>0</v>
      </c>
      <c r="I9" s="9">
        <v>25423025.050000001</v>
      </c>
      <c r="J9" s="9">
        <v>18432384.440000001</v>
      </c>
      <c r="K9" s="9">
        <v>3724060.9100000099</v>
      </c>
      <c r="L9" s="9">
        <v>-3293814.67</v>
      </c>
      <c r="M9" s="9">
        <v>164605729.41999999</v>
      </c>
      <c r="N9" s="9">
        <v>152879530.31</v>
      </c>
      <c r="O9" s="9">
        <v>362968760.82999998</v>
      </c>
      <c r="P9" s="9">
        <v>370719164.86000001</v>
      </c>
      <c r="Q9" s="9">
        <v>337545735.77999997</v>
      </c>
      <c r="R9" s="9">
        <v>352286780.42000002</v>
      </c>
      <c r="S9" s="2">
        <v>24376525.510000002</v>
      </c>
      <c r="T9" s="2">
        <v>33899878.009999998</v>
      </c>
      <c r="U9" s="2">
        <v>32675143.359999999</v>
      </c>
      <c r="V9" s="2">
        <v>39027156.210000001</v>
      </c>
      <c r="W9" s="2">
        <v>38927757.060000002</v>
      </c>
      <c r="X9" s="2">
        <v>37001466.869999997</v>
      </c>
      <c r="Y9" s="2">
        <v>17394057.329999998</v>
      </c>
      <c r="Z9" s="2">
        <v>19941967.170000002</v>
      </c>
      <c r="AA9" s="2">
        <v>17281741.510000002</v>
      </c>
      <c r="AB9" s="2">
        <v>24775949.879999999</v>
      </c>
      <c r="AC9" s="2">
        <v>33727222.490000002</v>
      </c>
      <c r="AD9" s="2">
        <v>30416058.129999999</v>
      </c>
      <c r="AE9" s="2">
        <v>6919832.3300000001</v>
      </c>
      <c r="AF9" s="2">
        <v>13541217.5</v>
      </c>
      <c r="AG9" s="2">
        <v>14047768.380000001</v>
      </c>
      <c r="AH9" s="2">
        <v>14159325.130000001</v>
      </c>
      <c r="AI9" s="2">
        <v>5196321.07</v>
      </c>
      <c r="AJ9" s="2">
        <v>4094430.38</v>
      </c>
      <c r="AK9" s="2">
        <f t="shared" si="20"/>
        <v>93.956822885483888</v>
      </c>
      <c r="AL9" s="2">
        <f t="shared" si="21"/>
        <v>68.343774921116349</v>
      </c>
      <c r="AM9" s="2">
        <f t="shared" si="22"/>
        <v>13.763150948695811</v>
      </c>
      <c r="AN9" s="2">
        <f t="shared" si="23"/>
        <v>-12.212838180058657</v>
      </c>
      <c r="AO9" s="2">
        <f t="shared" si="24"/>
        <v>1341.4372014029018</v>
      </c>
      <c r="AP9" s="2">
        <f t="shared" si="25"/>
        <v>1374.5561375745733</v>
      </c>
      <c r="AQ9" s="2">
        <f t="shared" si="26"/>
        <v>1247.4803785174179</v>
      </c>
      <c r="AR9" s="2">
        <f t="shared" si="27"/>
        <v>1306.2123626534571</v>
      </c>
      <c r="AS9" s="22">
        <f t="shared" si="28"/>
        <v>7.0041909369459837E-2</v>
      </c>
      <c r="AT9" s="22">
        <f t="shared" si="29"/>
        <v>4.9720613842451029E-2</v>
      </c>
      <c r="AU9" s="2">
        <f t="shared" si="30"/>
        <v>608.33954002853102</v>
      </c>
      <c r="AV9" s="2">
        <f t="shared" si="31"/>
        <v>566.84821454128837</v>
      </c>
      <c r="AW9" s="25">
        <f t="shared" si="32"/>
        <v>6.4746712516022944</v>
      </c>
      <c r="AX9" s="25">
        <f t="shared" si="33"/>
        <v>8.2940723598536223</v>
      </c>
      <c r="AY9" s="9">
        <f t="shared" si="0"/>
        <v>87.763636301448784</v>
      </c>
      <c r="AZ9" s="9">
        <f t="shared" si="1"/>
        <v>123.10620221446702</v>
      </c>
      <c r="BA9" s="9">
        <f t="shared" si="2"/>
        <v>119.43586079340885</v>
      </c>
      <c r="BB9" s="9">
        <f t="shared" si="3"/>
        <v>143.56400231749711</v>
      </c>
      <c r="BC9" s="9">
        <f t="shared" si="4"/>
        <v>143.86676519502407</v>
      </c>
      <c r="BD9" s="9">
        <f t="shared" si="5"/>
        <v>137.19439998368563</v>
      </c>
      <c r="BE9" s="9">
        <f t="shared" si="34"/>
        <v>125.82181113425524</v>
      </c>
      <c r="BF9" s="9">
        <f t="shared" si="6"/>
        <v>62.624417933984269</v>
      </c>
      <c r="BG9" s="9">
        <f t="shared" si="7"/>
        <v>72.418545053763836</v>
      </c>
      <c r="BH9" s="9">
        <f t="shared" si="8"/>
        <v>63.169108411098811</v>
      </c>
      <c r="BI9" s="9">
        <f t="shared" si="9"/>
        <v>91.139987419301434</v>
      </c>
      <c r="BJ9" s="9">
        <f t="shared" si="10"/>
        <v>124.64695541462478</v>
      </c>
      <c r="BK9" s="9">
        <f t="shared" si="11"/>
        <v>112.77695718592071</v>
      </c>
      <c r="BL9" s="9">
        <f t="shared" si="35"/>
        <v>87.795995236448974</v>
      </c>
      <c r="BM9" s="9">
        <f t="shared" si="12"/>
        <v>24.913708380137678</v>
      </c>
      <c r="BN9" s="9">
        <f t="shared" si="13"/>
        <v>49.174450105494046</v>
      </c>
      <c r="BO9" s="9">
        <f t="shared" si="14"/>
        <v>51.34812386915663</v>
      </c>
      <c r="BP9" s="9">
        <f t="shared" si="15"/>
        <v>52.086023763541725</v>
      </c>
      <c r="BQ9" s="9">
        <f t="shared" si="16"/>
        <v>19.20423779113171</v>
      </c>
      <c r="BR9" s="9">
        <f t="shared" si="17"/>
        <v>15.18136892336328</v>
      </c>
      <c r="BS9" s="9">
        <f t="shared" si="36"/>
        <v>35.317985472137508</v>
      </c>
      <c r="BT9" s="2">
        <v>277752</v>
      </c>
      <c r="BU9" s="2">
        <v>275371</v>
      </c>
      <c r="BV9" s="2">
        <v>273579</v>
      </c>
      <c r="BW9" s="2">
        <v>271845</v>
      </c>
      <c r="BX9" s="2">
        <v>270582</v>
      </c>
      <c r="BY9" s="2">
        <v>269701</v>
      </c>
      <c r="BZ9" s="2">
        <v>282636</v>
      </c>
      <c r="CA9" s="2">
        <v>280244</v>
      </c>
      <c r="CB9" s="2">
        <v>278401</v>
      </c>
      <c r="CC9" s="2">
        <v>276754</v>
      </c>
      <c r="CD9" s="2">
        <v>275585</v>
      </c>
      <c r="CE9" s="2">
        <v>274711</v>
      </c>
    </row>
    <row r="10" spans="1:83" ht="12.75" customHeight="1" x14ac:dyDescent="0.15">
      <c r="A10" s="6" t="s">
        <v>85</v>
      </c>
      <c r="B10" s="47" t="s">
        <v>77</v>
      </c>
      <c r="C10" s="8" t="s">
        <v>164</v>
      </c>
      <c r="D10" s="9">
        <v>181100</v>
      </c>
      <c r="E10" s="9">
        <f t="shared" si="18"/>
        <v>1</v>
      </c>
      <c r="F10" s="9">
        <v>835038</v>
      </c>
      <c r="G10" s="9">
        <v>1835591</v>
      </c>
      <c r="H10" s="9">
        <f t="shared" si="19"/>
        <v>1</v>
      </c>
      <c r="I10" s="9">
        <v>34520558.880000003</v>
      </c>
      <c r="J10" s="9">
        <v>46625746.759999998</v>
      </c>
      <c r="K10" s="9">
        <v>32960886.59</v>
      </c>
      <c r="L10" s="9">
        <v>37856649.039999999</v>
      </c>
      <c r="M10" s="9">
        <v>9510247.4399999995</v>
      </c>
      <c r="N10" s="9">
        <v>741149.72</v>
      </c>
      <c r="O10" s="9">
        <v>234908188.75</v>
      </c>
      <c r="P10" s="9">
        <v>200330688.25</v>
      </c>
      <c r="Q10" s="9">
        <v>200387629.87</v>
      </c>
      <c r="R10" s="9">
        <v>153704941.49000001</v>
      </c>
      <c r="S10" s="2">
        <v>54711723.289999999</v>
      </c>
      <c r="T10" s="2">
        <v>48455300.82</v>
      </c>
      <c r="U10" s="2">
        <v>45047796.850000001</v>
      </c>
      <c r="V10" s="2">
        <v>41579038.479999997</v>
      </c>
      <c r="W10" s="2">
        <v>48608300.5</v>
      </c>
      <c r="X10" s="2">
        <v>59651676.710000001</v>
      </c>
      <c r="Y10" s="2">
        <v>29164156.530000001</v>
      </c>
      <c r="Z10" s="2">
        <v>26091224.620000001</v>
      </c>
      <c r="AA10" s="2">
        <v>21772982.73</v>
      </c>
      <c r="AB10" s="2">
        <v>27608386.670000002</v>
      </c>
      <c r="AC10" s="2">
        <v>28606897.390000001</v>
      </c>
      <c r="AD10" s="2">
        <v>29286196.09</v>
      </c>
      <c r="AE10" s="2">
        <v>24957849.02</v>
      </c>
      <c r="AF10" s="2">
        <v>21880659.710000001</v>
      </c>
      <c r="AG10" s="2">
        <v>22652584.27</v>
      </c>
      <c r="AH10" s="2">
        <v>11929973.1</v>
      </c>
      <c r="AI10" s="2">
        <v>19602810.43</v>
      </c>
      <c r="AJ10" s="2">
        <v>29346312.469999999</v>
      </c>
      <c r="AK10" s="2">
        <f t="shared" si="20"/>
        <v>225.20212986097974</v>
      </c>
      <c r="AL10" s="2">
        <f t="shared" si="21"/>
        <v>302.85505254816371</v>
      </c>
      <c r="AM10" s="2">
        <f t="shared" si="22"/>
        <v>215.02727948227835</v>
      </c>
      <c r="AN10" s="2">
        <f t="shared" si="23"/>
        <v>245.89584577211374</v>
      </c>
      <c r="AO10" s="2">
        <f t="shared" si="24"/>
        <v>1532.4729999934764</v>
      </c>
      <c r="AP10" s="2">
        <f t="shared" si="25"/>
        <v>1301.2373062733025</v>
      </c>
      <c r="AQ10" s="2">
        <f t="shared" si="26"/>
        <v>1307.2708701324966</v>
      </c>
      <c r="AR10" s="2">
        <f t="shared" si="27"/>
        <v>998.38225372513875</v>
      </c>
      <c r="AS10" s="22">
        <f t="shared" si="28"/>
        <v>0.14695340789817402</v>
      </c>
      <c r="AT10" s="22">
        <f t="shared" si="29"/>
        <v>0.23274390542608239</v>
      </c>
      <c r="AU10" s="2">
        <f t="shared" si="30"/>
        <v>62.042100373808601</v>
      </c>
      <c r="AV10" s="2">
        <f t="shared" si="31"/>
        <v>4.8140984969536351</v>
      </c>
      <c r="AW10" s="25">
        <f t="shared" si="32"/>
        <v>0.27549517587648042</v>
      </c>
      <c r="AX10" s="25">
        <f t="shared" si="33"/>
        <v>1.5895717956325123E-2</v>
      </c>
      <c r="AY10" s="9">
        <f t="shared" si="0"/>
        <v>358.7677511983685</v>
      </c>
      <c r="AZ10" s="9">
        <f t="shared" si="1"/>
        <v>316.56268705860833</v>
      </c>
      <c r="BA10" s="9">
        <f t="shared" si="2"/>
        <v>294.13590886237944</v>
      </c>
      <c r="BB10" s="9">
        <f t="shared" si="3"/>
        <v>271.641242862556</v>
      </c>
      <c r="BC10" s="9">
        <f t="shared" si="4"/>
        <v>317.1064767397105</v>
      </c>
      <c r="BD10" s="9">
        <f t="shared" si="5"/>
        <v>387.46428615040855</v>
      </c>
      <c r="BE10" s="9">
        <f t="shared" si="34"/>
        <v>324.27972547867188</v>
      </c>
      <c r="BF10" s="9">
        <f t="shared" si="6"/>
        <v>191.24162473196546</v>
      </c>
      <c r="BG10" s="9">
        <f t="shared" si="7"/>
        <v>170.45623563537538</v>
      </c>
      <c r="BH10" s="9">
        <f t="shared" si="8"/>
        <v>142.16491175491177</v>
      </c>
      <c r="BI10" s="9">
        <f t="shared" si="9"/>
        <v>180.36916539270644</v>
      </c>
      <c r="BJ10" s="9">
        <f t="shared" si="10"/>
        <v>186.62311474554267</v>
      </c>
      <c r="BK10" s="9">
        <f t="shared" si="11"/>
        <v>190.22692551021734</v>
      </c>
      <c r="BL10" s="9">
        <f t="shared" si="35"/>
        <v>176.84699629511985</v>
      </c>
      <c r="BM10" s="9">
        <f t="shared" si="12"/>
        <v>163.65909953507892</v>
      </c>
      <c r="BN10" s="9">
        <f t="shared" si="13"/>
        <v>142.94824952471794</v>
      </c>
      <c r="BO10" s="9">
        <f t="shared" si="14"/>
        <v>147.90819814172755</v>
      </c>
      <c r="BP10" s="9">
        <f t="shared" si="15"/>
        <v>77.940059190153264</v>
      </c>
      <c r="BQ10" s="9">
        <f t="shared" si="16"/>
        <v>127.88305877210722</v>
      </c>
      <c r="BR10" s="9">
        <f t="shared" si="17"/>
        <v>190.61740825181548</v>
      </c>
      <c r="BS10" s="9">
        <f t="shared" si="36"/>
        <v>141.8260122359334</v>
      </c>
      <c r="BT10" s="2">
        <v>152499</v>
      </c>
      <c r="BU10" s="2">
        <v>153067</v>
      </c>
      <c r="BV10" s="2">
        <v>153153</v>
      </c>
      <c r="BW10" s="2">
        <v>153066</v>
      </c>
      <c r="BX10" s="2">
        <v>153287</v>
      </c>
      <c r="BY10" s="2">
        <v>153954</v>
      </c>
      <c r="BZ10" s="2">
        <v>179160</v>
      </c>
      <c r="CA10" s="2">
        <v>179755</v>
      </c>
      <c r="CB10" s="2">
        <v>180124</v>
      </c>
      <c r="CC10" s="2">
        <v>180161</v>
      </c>
      <c r="CD10" s="2">
        <v>180394</v>
      </c>
      <c r="CE10" s="2">
        <v>181100</v>
      </c>
    </row>
    <row r="11" spans="1:83" ht="12.75" customHeight="1" x14ac:dyDescent="0.15">
      <c r="A11" s="6" t="s">
        <v>159</v>
      </c>
      <c r="B11" s="7" t="s">
        <v>206</v>
      </c>
      <c r="C11" s="8" t="s">
        <v>164</v>
      </c>
      <c r="D11" s="9">
        <v>319319</v>
      </c>
      <c r="E11" s="9">
        <f t="shared" si="18"/>
        <v>0</v>
      </c>
      <c r="F11" s="9">
        <v>4480365</v>
      </c>
      <c r="G11" s="9">
        <v>0</v>
      </c>
      <c r="H11" s="9">
        <f t="shared" si="19"/>
        <v>0</v>
      </c>
      <c r="I11" s="9">
        <v>62093662.240000002</v>
      </c>
      <c r="J11" s="9">
        <v>45102537.369999997</v>
      </c>
      <c r="K11" s="9">
        <v>59692678.990000002</v>
      </c>
      <c r="L11" s="9">
        <v>42653029.439999998</v>
      </c>
      <c r="M11" s="9">
        <v>17864111.870000001</v>
      </c>
      <c r="N11" s="9">
        <v>35414603.939999998</v>
      </c>
      <c r="O11" s="9">
        <v>374165391.76999998</v>
      </c>
      <c r="P11" s="9">
        <v>375138435.94</v>
      </c>
      <c r="Q11" s="9">
        <v>312071729.52999997</v>
      </c>
      <c r="R11" s="9">
        <v>330035898.56999999</v>
      </c>
      <c r="S11" s="2">
        <v>56159915.840000004</v>
      </c>
      <c r="T11" s="2">
        <v>66899789.340000004</v>
      </c>
      <c r="U11" s="2">
        <v>98373368.069999993</v>
      </c>
      <c r="V11" s="2">
        <v>85890936.260000005</v>
      </c>
      <c r="W11" s="2">
        <v>92849045.879999995</v>
      </c>
      <c r="X11" s="2">
        <v>87066537.269999996</v>
      </c>
      <c r="Y11" s="2">
        <v>46260208.590000004</v>
      </c>
      <c r="Z11" s="2">
        <v>45910783.460000001</v>
      </c>
      <c r="AA11" s="2">
        <v>65199684.109999999</v>
      </c>
      <c r="AB11" s="2">
        <v>57490463.049999997</v>
      </c>
      <c r="AC11" s="2">
        <v>76462643.409999996</v>
      </c>
      <c r="AD11" s="2">
        <v>71963891.989999995</v>
      </c>
      <c r="AE11" s="2">
        <v>9359134.4100000001</v>
      </c>
      <c r="AF11" s="2">
        <v>19581436.210000001</v>
      </c>
      <c r="AG11" s="2">
        <v>18028989.449999999</v>
      </c>
      <c r="AH11" s="2">
        <v>21498920.899999999</v>
      </c>
      <c r="AI11" s="2">
        <v>15236157.5</v>
      </c>
      <c r="AJ11" s="2">
        <v>14808359.43</v>
      </c>
      <c r="AK11" s="2">
        <f t="shared" si="20"/>
        <v>200.14589333488053</v>
      </c>
      <c r="AL11" s="2">
        <f t="shared" si="21"/>
        <v>144.82167184163629</v>
      </c>
      <c r="AM11" s="2">
        <f t="shared" si="22"/>
        <v>192.40682754108084</v>
      </c>
      <c r="AN11" s="2">
        <f t="shared" si="23"/>
        <v>136.95644176152325</v>
      </c>
      <c r="AO11" s="2">
        <f t="shared" si="24"/>
        <v>1206.0436426080284</v>
      </c>
      <c r="AP11" s="2">
        <f t="shared" si="25"/>
        <v>1204.5480949154719</v>
      </c>
      <c r="AQ11" s="2">
        <f t="shared" si="26"/>
        <v>1005.897749273148</v>
      </c>
      <c r="AR11" s="2">
        <f t="shared" si="27"/>
        <v>1059.7264230738356</v>
      </c>
      <c r="AS11" s="22">
        <f t="shared" si="28"/>
        <v>0.16595244671417678</v>
      </c>
      <c r="AT11" s="22">
        <f t="shared" si="29"/>
        <v>0.12022904892958966</v>
      </c>
      <c r="AU11" s="2">
        <f t="shared" si="30"/>
        <v>57.581216824285562</v>
      </c>
      <c r="AV11" s="2">
        <f t="shared" si="31"/>
        <v>113.71427084303305</v>
      </c>
      <c r="AW11" s="25">
        <f t="shared" si="32"/>
        <v>0.28769621931708439</v>
      </c>
      <c r="AX11" s="25">
        <f t="shared" si="33"/>
        <v>0.78520203086303653</v>
      </c>
      <c r="AY11" s="9">
        <f t="shared" si="0"/>
        <v>181.71436839925451</v>
      </c>
      <c r="AZ11" s="9">
        <f t="shared" si="1"/>
        <v>216.56725046129941</v>
      </c>
      <c r="BA11" s="9">
        <f t="shared" si="2"/>
        <v>317.31297358234951</v>
      </c>
      <c r="BB11" s="9">
        <f t="shared" si="3"/>
        <v>277.04966215082902</v>
      </c>
      <c r="BC11" s="9">
        <f t="shared" si="4"/>
        <v>299.27942019455776</v>
      </c>
      <c r="BD11" s="9">
        <f t="shared" si="5"/>
        <v>279.56567909836724</v>
      </c>
      <c r="BE11" s="9">
        <f t="shared" si="34"/>
        <v>261.91489231444285</v>
      </c>
      <c r="BF11" s="9">
        <f t="shared" si="6"/>
        <v>149.68228602583352</v>
      </c>
      <c r="BG11" s="9">
        <f t="shared" si="7"/>
        <v>148.62187517399892</v>
      </c>
      <c r="BH11" s="9">
        <f t="shared" si="8"/>
        <v>210.3079933875234</v>
      </c>
      <c r="BI11" s="9">
        <f t="shared" si="9"/>
        <v>185.44114266821495</v>
      </c>
      <c r="BJ11" s="9">
        <f t="shared" si="10"/>
        <v>246.46128960617838</v>
      </c>
      <c r="BK11" s="9">
        <f t="shared" si="11"/>
        <v>231.07194756530254</v>
      </c>
      <c r="BL11" s="9">
        <f t="shared" si="35"/>
        <v>195.26442240450862</v>
      </c>
      <c r="BM11" s="9">
        <f t="shared" si="12"/>
        <v>30.282972697504661</v>
      </c>
      <c r="BN11" s="9">
        <f t="shared" si="13"/>
        <v>63.388806480852033</v>
      </c>
      <c r="BO11" s="9">
        <f t="shared" si="14"/>
        <v>58.154278594929359</v>
      </c>
      <c r="BP11" s="9">
        <f t="shared" si="15"/>
        <v>69.34688374943552</v>
      </c>
      <c r="BQ11" s="9">
        <f t="shared" si="16"/>
        <v>49.110557242410763</v>
      </c>
      <c r="BR11" s="9">
        <f t="shared" si="17"/>
        <v>47.548796474384702</v>
      </c>
      <c r="BS11" s="9">
        <f t="shared" si="36"/>
        <v>52.972049206586178</v>
      </c>
      <c r="BT11" s="2">
        <v>309056</v>
      </c>
      <c r="BU11" s="2">
        <v>308910</v>
      </c>
      <c r="BV11" s="2">
        <v>310020</v>
      </c>
      <c r="BW11" s="2">
        <v>310020</v>
      </c>
      <c r="BX11" s="2">
        <v>310242</v>
      </c>
      <c r="BY11" s="2">
        <v>311435</v>
      </c>
      <c r="BZ11" s="2">
        <v>316060</v>
      </c>
      <c r="CA11" s="2">
        <v>315989</v>
      </c>
      <c r="CB11" s="2">
        <v>317404</v>
      </c>
      <c r="CC11" s="2">
        <v>317515</v>
      </c>
      <c r="CD11" s="2">
        <v>318067</v>
      </c>
      <c r="CE11" s="2">
        <v>319319</v>
      </c>
    </row>
    <row r="12" spans="1:83" ht="12.75" customHeight="1" x14ac:dyDescent="0.15">
      <c r="A12" s="6" t="s">
        <v>173</v>
      </c>
      <c r="B12" s="7" t="s">
        <v>154</v>
      </c>
      <c r="C12" s="8" t="s">
        <v>164</v>
      </c>
      <c r="D12" s="9">
        <v>442398</v>
      </c>
      <c r="E12" s="9">
        <f t="shared" si="18"/>
        <v>0</v>
      </c>
      <c r="F12" s="9">
        <v>2704000</v>
      </c>
      <c r="G12" s="9">
        <v>1596000</v>
      </c>
      <c r="H12" s="9">
        <f t="shared" si="19"/>
        <v>1</v>
      </c>
      <c r="I12" s="9">
        <v>76271697.969999999</v>
      </c>
      <c r="J12" s="9">
        <v>50969800.659999996</v>
      </c>
      <c r="K12" s="9">
        <v>53720870.380000003</v>
      </c>
      <c r="L12" s="9">
        <v>27323410.899999999</v>
      </c>
      <c r="M12" s="9">
        <v>235990908.28</v>
      </c>
      <c r="N12" s="9">
        <v>232344518.52000001</v>
      </c>
      <c r="O12" s="9">
        <v>575126098.05999994</v>
      </c>
      <c r="P12" s="9">
        <v>587690380.79999995</v>
      </c>
      <c r="Q12" s="9">
        <v>498854400.08999997</v>
      </c>
      <c r="R12" s="9">
        <v>536720580.13999999</v>
      </c>
      <c r="S12" s="2">
        <v>76892107.25</v>
      </c>
      <c r="T12" s="2">
        <v>81270174.709999993</v>
      </c>
      <c r="U12" s="2">
        <v>74470798.299999997</v>
      </c>
      <c r="V12" s="2">
        <v>75176358.5</v>
      </c>
      <c r="W12" s="2">
        <v>84350492.480000004</v>
      </c>
      <c r="X12" s="2">
        <v>78167631.75</v>
      </c>
      <c r="Y12" s="2">
        <v>49730272.270000003</v>
      </c>
      <c r="Z12" s="2">
        <v>54968328.880000003</v>
      </c>
      <c r="AA12" s="2">
        <v>52643237.539999999</v>
      </c>
      <c r="AB12" s="2">
        <v>48585669.090000004</v>
      </c>
      <c r="AC12" s="2">
        <v>56288076.530000001</v>
      </c>
      <c r="AD12" s="2">
        <v>50800170.640000001</v>
      </c>
      <c r="AE12" s="2">
        <v>26606694.699999999</v>
      </c>
      <c r="AF12" s="2">
        <v>25726643.739999998</v>
      </c>
      <c r="AG12" s="2">
        <v>21596631.609999999</v>
      </c>
      <c r="AH12" s="2">
        <v>25174414.190000001</v>
      </c>
      <c r="AI12" s="2">
        <v>27656020.050000001</v>
      </c>
      <c r="AJ12" s="2">
        <v>26496658.260000002</v>
      </c>
      <c r="AK12" s="2">
        <f t="shared" si="20"/>
        <v>203.89685879648195</v>
      </c>
      <c r="AL12" s="2">
        <f t="shared" si="21"/>
        <v>135.84086184794398</v>
      </c>
      <c r="AM12" s="2">
        <f t="shared" si="22"/>
        <v>143.6118116395327</v>
      </c>
      <c r="AN12" s="2">
        <f t="shared" si="23"/>
        <v>72.820290391959844</v>
      </c>
      <c r="AO12" s="2">
        <f t="shared" si="24"/>
        <v>1537.4825515545217</v>
      </c>
      <c r="AP12" s="2">
        <f t="shared" si="25"/>
        <v>1566.26800171634</v>
      </c>
      <c r="AQ12" s="2">
        <f t="shared" si="26"/>
        <v>1333.5856927580398</v>
      </c>
      <c r="AR12" s="2">
        <f t="shared" si="27"/>
        <v>1430.4271398683961</v>
      </c>
      <c r="AS12" s="22">
        <f t="shared" si="28"/>
        <v>0.13261734813856937</v>
      </c>
      <c r="AT12" s="22">
        <f t="shared" si="29"/>
        <v>8.6729002762673771E-2</v>
      </c>
      <c r="AU12" s="2">
        <f t="shared" si="30"/>
        <v>630.87365541208862</v>
      </c>
      <c r="AV12" s="2">
        <f t="shared" si="31"/>
        <v>619.22705666321087</v>
      </c>
      <c r="AW12" s="25">
        <f t="shared" si="32"/>
        <v>3.0940822685345548</v>
      </c>
      <c r="AX12" s="25">
        <f t="shared" si="33"/>
        <v>4.5584741456981801</v>
      </c>
      <c r="AY12" s="9">
        <f t="shared" si="0"/>
        <v>209.53982959856333</v>
      </c>
      <c r="AZ12" s="9">
        <f t="shared" si="1"/>
        <v>220.82786416683646</v>
      </c>
      <c r="BA12" s="9">
        <f t="shared" si="2"/>
        <v>201.13109247555772</v>
      </c>
      <c r="BB12" s="9">
        <f t="shared" si="3"/>
        <v>201.6500767155035</v>
      </c>
      <c r="BC12" s="9">
        <f t="shared" si="4"/>
        <v>225.49387141444114</v>
      </c>
      <c r="BD12" s="9">
        <f t="shared" si="5"/>
        <v>208.32646641809939</v>
      </c>
      <c r="BE12" s="9">
        <f t="shared" si="34"/>
        <v>211.16153346483361</v>
      </c>
      <c r="BF12" s="9">
        <f t="shared" si="6"/>
        <v>135.52070752158974</v>
      </c>
      <c r="BG12" s="9">
        <f t="shared" si="7"/>
        <v>149.36031215270702</v>
      </c>
      <c r="BH12" s="9">
        <f t="shared" si="8"/>
        <v>142.17911073299842</v>
      </c>
      <c r="BI12" s="9">
        <f t="shared" si="9"/>
        <v>130.32426809117879</v>
      </c>
      <c r="BJ12" s="9">
        <f t="shared" si="10"/>
        <v>150.47471470580373</v>
      </c>
      <c r="BK12" s="9">
        <f t="shared" si="11"/>
        <v>135.38877673452961</v>
      </c>
      <c r="BL12" s="9">
        <f t="shared" si="35"/>
        <v>140.54131498980124</v>
      </c>
      <c r="BM12" s="9">
        <f t="shared" si="12"/>
        <v>72.506301010745119</v>
      </c>
      <c r="BN12" s="9">
        <f t="shared" si="13"/>
        <v>69.904609034712308</v>
      </c>
      <c r="BO12" s="9">
        <f t="shared" si="14"/>
        <v>58.32828717657862</v>
      </c>
      <c r="BP12" s="9">
        <f t="shared" si="15"/>
        <v>67.52684825351524</v>
      </c>
      <c r="BQ12" s="9">
        <f t="shared" si="16"/>
        <v>73.932739995188072</v>
      </c>
      <c r="BR12" s="9">
        <f t="shared" si="17"/>
        <v>70.616891718658806</v>
      </c>
      <c r="BS12" s="9">
        <f t="shared" si="36"/>
        <v>68.802612864899686</v>
      </c>
      <c r="BT12" s="2">
        <v>366957</v>
      </c>
      <c r="BU12" s="2">
        <v>368025</v>
      </c>
      <c r="BV12" s="2">
        <v>370260</v>
      </c>
      <c r="BW12" s="2">
        <v>372806</v>
      </c>
      <c r="BX12" s="2">
        <v>374070</v>
      </c>
      <c r="BY12" s="2">
        <v>375217</v>
      </c>
      <c r="BZ12" s="2">
        <v>432068</v>
      </c>
      <c r="CA12" s="2">
        <v>433278</v>
      </c>
      <c r="CB12" s="2">
        <v>435986</v>
      </c>
      <c r="CC12" s="2">
        <v>439012</v>
      </c>
      <c r="CD12" s="2">
        <v>441119</v>
      </c>
      <c r="CE12" s="2">
        <v>442398</v>
      </c>
    </row>
    <row r="13" spans="1:83" ht="12.75" customHeight="1" x14ac:dyDescent="0.15">
      <c r="A13" s="6" t="s">
        <v>61</v>
      </c>
      <c r="B13" s="47" t="s">
        <v>107</v>
      </c>
      <c r="C13" s="8" t="s">
        <v>164</v>
      </c>
      <c r="D13" s="9">
        <v>311299</v>
      </c>
      <c r="E13" s="9">
        <f t="shared" si="18"/>
        <v>0</v>
      </c>
      <c r="F13" s="9">
        <v>423000</v>
      </c>
      <c r="G13" s="9">
        <v>5488470</v>
      </c>
      <c r="H13" s="9">
        <f t="shared" si="19"/>
        <v>1</v>
      </c>
      <c r="I13" s="9">
        <v>58313372.219999999</v>
      </c>
      <c r="J13" s="9">
        <v>47621043.5</v>
      </c>
      <c r="K13" s="9">
        <v>35020035.719999999</v>
      </c>
      <c r="L13" s="9">
        <v>25497103.960000001</v>
      </c>
      <c r="M13" s="9">
        <v>176868699.75999999</v>
      </c>
      <c r="N13" s="9">
        <v>169744760.22</v>
      </c>
      <c r="O13" s="9">
        <v>389855867.69999999</v>
      </c>
      <c r="P13" s="9">
        <v>399623143.00999999</v>
      </c>
      <c r="Q13" s="9">
        <v>331542495.48000002</v>
      </c>
      <c r="R13" s="9">
        <v>352002099.50999999</v>
      </c>
      <c r="S13" s="2">
        <v>67725225.790000007</v>
      </c>
      <c r="T13" s="2">
        <v>69440938.239999995</v>
      </c>
      <c r="U13" s="2">
        <v>64672977.43</v>
      </c>
      <c r="V13" s="2">
        <v>56712120.509999998</v>
      </c>
      <c r="W13" s="2">
        <v>50784447.57</v>
      </c>
      <c r="X13" s="2">
        <v>63443771.140000001</v>
      </c>
      <c r="Y13" s="2">
        <v>53559779.979999997</v>
      </c>
      <c r="Z13" s="2">
        <v>48093236.5</v>
      </c>
      <c r="AA13" s="2">
        <v>47820647.560000002</v>
      </c>
      <c r="AB13" s="2">
        <v>46719268.090000004</v>
      </c>
      <c r="AC13" s="2">
        <v>38457385.539999999</v>
      </c>
      <c r="AD13" s="2">
        <v>49096094.600000001</v>
      </c>
      <c r="AE13" s="2">
        <v>11642491.369999999</v>
      </c>
      <c r="AF13" s="2">
        <v>17100380.940000001</v>
      </c>
      <c r="AG13" s="2">
        <v>15735116.390000001</v>
      </c>
      <c r="AH13" s="2">
        <v>9241027.6199999992</v>
      </c>
      <c r="AI13" s="2">
        <v>10409962.98</v>
      </c>
      <c r="AJ13" s="2">
        <v>11657196.17</v>
      </c>
      <c r="AK13" s="2">
        <f t="shared" si="20"/>
        <v>208.56371616087554</v>
      </c>
      <c r="AL13" s="2">
        <f t="shared" si="21"/>
        <v>170.34649298525508</v>
      </c>
      <c r="AM13" s="2">
        <f t="shared" si="22"/>
        <v>125.25272526332731</v>
      </c>
      <c r="AN13" s="2">
        <f t="shared" si="23"/>
        <v>91.20636428024639</v>
      </c>
      <c r="AO13" s="2">
        <f t="shared" si="24"/>
        <v>1394.359225665695</v>
      </c>
      <c r="AP13" s="2">
        <f t="shared" si="25"/>
        <v>1429.5025040242672</v>
      </c>
      <c r="AQ13" s="2">
        <f t="shared" si="26"/>
        <v>1185.7955095048196</v>
      </c>
      <c r="AR13" s="2">
        <f t="shared" si="27"/>
        <v>1259.1560110390121</v>
      </c>
      <c r="AS13" s="22">
        <f t="shared" si="28"/>
        <v>0.14957674630890261</v>
      </c>
      <c r="AT13" s="22">
        <f t="shared" si="29"/>
        <v>0.11916487904407566</v>
      </c>
      <c r="AU13" s="2">
        <f t="shared" si="30"/>
        <v>632.58892240562238</v>
      </c>
      <c r="AV13" s="2">
        <f t="shared" si="31"/>
        <v>607.19846691515772</v>
      </c>
      <c r="AW13" s="25">
        <f t="shared" si="32"/>
        <v>3.0330727417499368</v>
      </c>
      <c r="AX13" s="25">
        <f t="shared" si="33"/>
        <v>3.5644905643447311</v>
      </c>
      <c r="AY13" s="9">
        <f t="shared" si="0"/>
        <v>242.59579605901803</v>
      </c>
      <c r="AZ13" s="9">
        <f t="shared" si="1"/>
        <v>249.16284796750591</v>
      </c>
      <c r="BA13" s="9">
        <f t="shared" si="2"/>
        <v>231.63176088622737</v>
      </c>
      <c r="BB13" s="9">
        <f t="shared" si="3"/>
        <v>203.06981856527997</v>
      </c>
      <c r="BC13" s="9">
        <f t="shared" si="4"/>
        <v>181.63575017435934</v>
      </c>
      <c r="BD13" s="9">
        <f t="shared" si="5"/>
        <v>226.94639010709918</v>
      </c>
      <c r="BE13" s="9">
        <f t="shared" si="34"/>
        <v>222.50706062658165</v>
      </c>
      <c r="BF13" s="9">
        <f t="shared" si="6"/>
        <v>191.85432472803211</v>
      </c>
      <c r="BG13" s="9">
        <f t="shared" si="7"/>
        <v>172.56460062361634</v>
      </c>
      <c r="BH13" s="9">
        <f t="shared" si="8"/>
        <v>171.27371030708511</v>
      </c>
      <c r="BI13" s="9">
        <f t="shared" si="9"/>
        <v>167.2882835136819</v>
      </c>
      <c r="BJ13" s="9">
        <f t="shared" si="10"/>
        <v>137.54675705931794</v>
      </c>
      <c r="BK13" s="9">
        <f t="shared" si="11"/>
        <v>175.6229372500483</v>
      </c>
      <c r="BL13" s="9">
        <f t="shared" si="35"/>
        <v>169.35843558029697</v>
      </c>
      <c r="BM13" s="9">
        <f t="shared" si="12"/>
        <v>41.704098126941027</v>
      </c>
      <c r="BN13" s="9">
        <f t="shared" si="13"/>
        <v>61.3583244168398</v>
      </c>
      <c r="BO13" s="9">
        <f t="shared" si="14"/>
        <v>56.356655623446493</v>
      </c>
      <c r="BP13" s="9">
        <f t="shared" si="15"/>
        <v>33.089466330557087</v>
      </c>
      <c r="BQ13" s="9">
        <f t="shared" si="16"/>
        <v>37.232293066757272</v>
      </c>
      <c r="BR13" s="9">
        <f t="shared" si="17"/>
        <v>41.699264435493681</v>
      </c>
      <c r="BS13" s="9">
        <f t="shared" si="36"/>
        <v>45.240017000005899</v>
      </c>
      <c r="BT13" s="2">
        <v>279169</v>
      </c>
      <c r="BU13" s="2">
        <v>278697</v>
      </c>
      <c r="BV13" s="2">
        <v>279206</v>
      </c>
      <c r="BW13" s="2">
        <v>279274</v>
      </c>
      <c r="BX13" s="2">
        <v>279595</v>
      </c>
      <c r="BY13" s="2">
        <v>279554</v>
      </c>
      <c r="BZ13" s="2">
        <v>310316</v>
      </c>
      <c r="CA13" s="2">
        <v>309759</v>
      </c>
      <c r="CB13" s="2">
        <v>310308</v>
      </c>
      <c r="CC13" s="2">
        <v>310619</v>
      </c>
      <c r="CD13" s="2">
        <v>311226</v>
      </c>
      <c r="CE13" s="2">
        <v>311299</v>
      </c>
    </row>
    <row r="14" spans="1:83" ht="12.75" customHeight="1" x14ac:dyDescent="0.15">
      <c r="A14" s="6" t="s">
        <v>40</v>
      </c>
      <c r="B14" s="47" t="s">
        <v>54</v>
      </c>
      <c r="C14" s="8" t="s">
        <v>86</v>
      </c>
      <c r="D14" s="9">
        <v>2096179</v>
      </c>
      <c r="E14" s="9">
        <f t="shared" si="18"/>
        <v>0</v>
      </c>
      <c r="F14" s="9">
        <v>3001438</v>
      </c>
      <c r="G14" s="9">
        <v>0</v>
      </c>
      <c r="H14" s="9">
        <f t="shared" si="19"/>
        <v>0</v>
      </c>
      <c r="I14" s="9">
        <v>403547541.43000001</v>
      </c>
      <c r="J14" s="9">
        <v>209202754.31999999</v>
      </c>
      <c r="K14" s="9">
        <v>308534197.24000001</v>
      </c>
      <c r="L14" s="9">
        <v>116348000.5</v>
      </c>
      <c r="M14" s="9">
        <v>1783668546.3399999</v>
      </c>
      <c r="N14" s="9">
        <v>1933013792.52</v>
      </c>
      <c r="O14" s="9">
        <v>2736688487.4899998</v>
      </c>
      <c r="P14" s="9">
        <v>2641723873.96</v>
      </c>
      <c r="Q14" s="9">
        <v>2333140946.0599999</v>
      </c>
      <c r="R14" s="9">
        <v>2432521119.6399999</v>
      </c>
      <c r="S14" s="2">
        <v>421666253.69999999</v>
      </c>
      <c r="T14" s="2">
        <v>525533388.5</v>
      </c>
      <c r="U14" s="2">
        <v>565445747.13999999</v>
      </c>
      <c r="V14" s="2">
        <v>598916071.51999998</v>
      </c>
      <c r="W14" s="2">
        <v>597023280.19000006</v>
      </c>
      <c r="X14" s="2">
        <v>469418278.63</v>
      </c>
      <c r="Y14" s="2">
        <v>137443429.78999999</v>
      </c>
      <c r="Z14" s="2">
        <v>161092868.53</v>
      </c>
      <c r="AA14" s="2">
        <v>180848589.12</v>
      </c>
      <c r="AB14" s="2">
        <v>210599912.69999999</v>
      </c>
      <c r="AC14" s="2">
        <v>268360141.72</v>
      </c>
      <c r="AD14" s="2">
        <v>205591267.81999999</v>
      </c>
      <c r="AE14" s="2">
        <v>282513243.63999999</v>
      </c>
      <c r="AF14" s="2">
        <v>363254133.97000003</v>
      </c>
      <c r="AG14" s="2">
        <v>380330808.01999998</v>
      </c>
      <c r="AH14" s="2">
        <v>365502762.97000003</v>
      </c>
      <c r="AI14" s="2">
        <v>328512574.83999997</v>
      </c>
      <c r="AJ14" s="2">
        <v>261915947.77000001</v>
      </c>
      <c r="AK14" s="2">
        <f t="shared" si="20"/>
        <v>197.51630672357339</v>
      </c>
      <c r="AL14" s="2">
        <f t="shared" si="21"/>
        <v>102.14629105450497</v>
      </c>
      <c r="AM14" s="2">
        <f t="shared" si="22"/>
        <v>151.01203422233752</v>
      </c>
      <c r="AN14" s="2">
        <f t="shared" si="23"/>
        <v>56.808605418760102</v>
      </c>
      <c r="AO14" s="2">
        <f t="shared" si="24"/>
        <v>1339.4719263720503</v>
      </c>
      <c r="AP14" s="2">
        <f t="shared" si="25"/>
        <v>1289.8601483152431</v>
      </c>
      <c r="AQ14" s="2">
        <f t="shared" si="26"/>
        <v>1141.9556196484771</v>
      </c>
      <c r="AR14" s="2">
        <f t="shared" si="27"/>
        <v>1187.713857260738</v>
      </c>
      <c r="AS14" s="22">
        <f t="shared" si="28"/>
        <v>0.14745833998816593</v>
      </c>
      <c r="AT14" s="22">
        <f t="shared" si="29"/>
        <v>7.9191756709379557E-2</v>
      </c>
      <c r="AU14" s="2">
        <f t="shared" si="30"/>
        <v>873.01640456950429</v>
      </c>
      <c r="AV14" s="2">
        <f t="shared" si="31"/>
        <v>943.82213133340167</v>
      </c>
      <c r="AW14" s="25">
        <f t="shared" si="32"/>
        <v>4.4199712876937394</v>
      </c>
      <c r="AX14" s="25">
        <f t="shared" si="33"/>
        <v>9.2399060366252641</v>
      </c>
      <c r="AY14" s="9">
        <f t="shared" si="0"/>
        <v>209.09533551652217</v>
      </c>
      <c r="AZ14" s="9">
        <f t="shared" si="1"/>
        <v>260.20149778409552</v>
      </c>
      <c r="BA14" s="9">
        <f t="shared" si="2"/>
        <v>279.34806954186473</v>
      </c>
      <c r="BB14" s="9">
        <f t="shared" si="3"/>
        <v>294.40067378537788</v>
      </c>
      <c r="BC14" s="9">
        <f t="shared" si="4"/>
        <v>292.21298911463407</v>
      </c>
      <c r="BD14" s="9">
        <f t="shared" si="5"/>
        <v>229.20030986733852</v>
      </c>
      <c r="BE14" s="9">
        <f t="shared" si="34"/>
        <v>260.74314593497212</v>
      </c>
      <c r="BF14" s="9">
        <f t="shared" si="6"/>
        <v>68.155276392898614</v>
      </c>
      <c r="BG14" s="9">
        <f t="shared" si="7"/>
        <v>79.760119130551459</v>
      </c>
      <c r="BH14" s="9">
        <f t="shared" si="8"/>
        <v>89.344918598412576</v>
      </c>
      <c r="BI14" s="9">
        <f t="shared" si="9"/>
        <v>103.52161036632214</v>
      </c>
      <c r="BJ14" s="9">
        <f t="shared" si="10"/>
        <v>131.34884647424758</v>
      </c>
      <c r="BK14" s="9">
        <f t="shared" si="11"/>
        <v>100.38293018305038</v>
      </c>
      <c r="BL14" s="9">
        <f t="shared" si="35"/>
        <v>95.41895019091379</v>
      </c>
      <c r="BM14" s="9">
        <f t="shared" si="12"/>
        <v>140.09231459341413</v>
      </c>
      <c r="BN14" s="9">
        <f t="shared" si="13"/>
        <v>179.85397655711174</v>
      </c>
      <c r="BO14" s="9">
        <f t="shared" si="14"/>
        <v>187.89543920891705</v>
      </c>
      <c r="BP14" s="9">
        <f t="shared" si="15"/>
        <v>179.66500617639875</v>
      </c>
      <c r="BQ14" s="9">
        <f t="shared" si="16"/>
        <v>160.79044928564784</v>
      </c>
      <c r="BR14" s="9">
        <f t="shared" si="17"/>
        <v>127.88427532750346</v>
      </c>
      <c r="BS14" s="9">
        <f t="shared" si="36"/>
        <v>162.69691019149883</v>
      </c>
      <c r="BT14" s="2">
        <v>2016622</v>
      </c>
      <c r="BU14" s="2">
        <v>2019717</v>
      </c>
      <c r="BV14" s="2">
        <v>2024162</v>
      </c>
      <c r="BW14" s="2">
        <v>2034357</v>
      </c>
      <c r="BX14" s="2">
        <v>2043110</v>
      </c>
      <c r="BY14" s="2">
        <v>2048070</v>
      </c>
      <c r="BZ14" s="2">
        <v>2057803</v>
      </c>
      <c r="CA14" s="2">
        <v>2063533</v>
      </c>
      <c r="CB14" s="2">
        <v>2070010</v>
      </c>
      <c r="CC14" s="2">
        <v>2080741</v>
      </c>
      <c r="CD14" s="2">
        <v>2090277</v>
      </c>
      <c r="CE14" s="2">
        <v>2096179</v>
      </c>
    </row>
    <row r="15" spans="1:83" ht="12.75" customHeight="1" x14ac:dyDescent="0.15">
      <c r="A15" s="6" t="s">
        <v>131</v>
      </c>
      <c r="B15" s="7" t="s">
        <v>13</v>
      </c>
      <c r="C15" s="8" t="s">
        <v>164</v>
      </c>
      <c r="D15" s="9">
        <v>773217</v>
      </c>
      <c r="E15" s="9">
        <f t="shared" si="18"/>
        <v>0</v>
      </c>
      <c r="F15" s="9">
        <v>5746362</v>
      </c>
      <c r="G15" s="9">
        <v>0</v>
      </c>
      <c r="H15" s="9">
        <f t="shared" si="19"/>
        <v>0</v>
      </c>
      <c r="I15" s="9">
        <v>99527961.359999999</v>
      </c>
      <c r="J15" s="9">
        <v>82145300.810000107</v>
      </c>
      <c r="K15" s="9">
        <v>79401449.840000004</v>
      </c>
      <c r="L15" s="9">
        <v>64792646.850000098</v>
      </c>
      <c r="M15" s="9">
        <v>134547250.69</v>
      </c>
      <c r="N15" s="9">
        <v>117194596.73</v>
      </c>
      <c r="O15" s="9">
        <v>793110848.75999999</v>
      </c>
      <c r="P15" s="9">
        <v>773221853.36000001</v>
      </c>
      <c r="Q15" s="9">
        <v>693582887.39999998</v>
      </c>
      <c r="R15" s="9">
        <v>691076552.54999995</v>
      </c>
      <c r="S15" s="2">
        <v>91295690.560000002</v>
      </c>
      <c r="T15" s="2">
        <v>105451019.51000001</v>
      </c>
      <c r="U15" s="2">
        <v>95909468.989999995</v>
      </c>
      <c r="V15" s="2">
        <v>118268610.20999999</v>
      </c>
      <c r="W15" s="2">
        <v>128671898.79000001</v>
      </c>
      <c r="X15" s="2">
        <v>129715951.62</v>
      </c>
      <c r="Y15" s="2">
        <v>62136532.759999998</v>
      </c>
      <c r="Z15" s="2">
        <v>71827112.980000004</v>
      </c>
      <c r="AA15" s="2">
        <v>63791297.170000002</v>
      </c>
      <c r="AB15" s="2">
        <v>78048698.819999993</v>
      </c>
      <c r="AC15" s="2">
        <v>86008704.829999998</v>
      </c>
      <c r="AD15" s="2">
        <v>87152380.890000001</v>
      </c>
      <c r="AE15" s="2">
        <v>25610765.079999998</v>
      </c>
      <c r="AF15" s="2">
        <v>30295106.960000001</v>
      </c>
      <c r="AG15" s="2">
        <v>28380957.399999999</v>
      </c>
      <c r="AH15" s="2">
        <v>30862834.940000001</v>
      </c>
      <c r="AI15" s="2">
        <v>39814465.57</v>
      </c>
      <c r="AJ15" s="2">
        <v>41018758.390000001</v>
      </c>
      <c r="AK15" s="2">
        <f t="shared" si="20"/>
        <v>143.22527735445851</v>
      </c>
      <c r="AL15" s="2">
        <f t="shared" si="21"/>
        <v>117.76310529613073</v>
      </c>
      <c r="AM15" s="2">
        <f t="shared" si="22"/>
        <v>114.26230900626705</v>
      </c>
      <c r="AN15" s="2">
        <f t="shared" si="23"/>
        <v>92.886424642353987</v>
      </c>
      <c r="AO15" s="2">
        <f t="shared" si="24"/>
        <v>1141.3226970017483</v>
      </c>
      <c r="AP15" s="2">
        <f t="shared" si="25"/>
        <v>1108.487103177277</v>
      </c>
      <c r="AQ15" s="2">
        <f t="shared" si="26"/>
        <v>998.09741964728994</v>
      </c>
      <c r="AR15" s="2">
        <f t="shared" si="27"/>
        <v>990.72399788114626</v>
      </c>
      <c r="AS15" s="22">
        <f t="shared" si="28"/>
        <v>0.12549060640843376</v>
      </c>
      <c r="AT15" s="22">
        <f t="shared" si="29"/>
        <v>0.10623768644541211</v>
      </c>
      <c r="AU15" s="2">
        <f t="shared" si="30"/>
        <v>193.61963245335693</v>
      </c>
      <c r="AV15" s="2">
        <f t="shared" si="31"/>
        <v>168.00960613406696</v>
      </c>
      <c r="AW15" s="25">
        <f t="shared" si="32"/>
        <v>1.351853779093622</v>
      </c>
      <c r="AX15" s="25">
        <f t="shared" si="33"/>
        <v>1.426674387632568</v>
      </c>
      <c r="AY15" s="9">
        <f t="shared" si="0"/>
        <v>131.73182947065257</v>
      </c>
      <c r="AZ15" s="9">
        <f t="shared" si="1"/>
        <v>152.01702734261812</v>
      </c>
      <c r="BA15" s="9">
        <f t="shared" si="2"/>
        <v>138.19768385393701</v>
      </c>
      <c r="BB15" s="9">
        <f t="shared" si="3"/>
        <v>170.40211482935095</v>
      </c>
      <c r="BC15" s="9">
        <f t="shared" si="4"/>
        <v>185.16473300666999</v>
      </c>
      <c r="BD15" s="9">
        <f t="shared" si="5"/>
        <v>185.96015984585986</v>
      </c>
      <c r="BE15" s="9">
        <f t="shared" si="34"/>
        <v>160.57892472484806</v>
      </c>
      <c r="BF15" s="9">
        <f t="shared" si="6"/>
        <v>89.657672637444776</v>
      </c>
      <c r="BG15" s="9">
        <f t="shared" si="7"/>
        <v>103.54517432414706</v>
      </c>
      <c r="BH15" s="9">
        <f t="shared" si="8"/>
        <v>91.918030740545419</v>
      </c>
      <c r="BI15" s="9">
        <f t="shared" si="9"/>
        <v>112.45302802655692</v>
      </c>
      <c r="BJ15" s="9">
        <f t="shared" si="10"/>
        <v>123.7704503924997</v>
      </c>
      <c r="BK15" s="9">
        <f t="shared" si="11"/>
        <v>124.94123104249606</v>
      </c>
      <c r="BL15" s="9">
        <f t="shared" si="35"/>
        <v>107.71426452728166</v>
      </c>
      <c r="BM15" s="9">
        <f t="shared" si="12"/>
        <v>36.954131322488387</v>
      </c>
      <c r="BN15" s="9">
        <f t="shared" si="13"/>
        <v>43.673092251603407</v>
      </c>
      <c r="BO15" s="9">
        <f t="shared" si="14"/>
        <v>40.894633444860389</v>
      </c>
      <c r="BP15" s="9">
        <f t="shared" si="15"/>
        <v>44.467355573613659</v>
      </c>
      <c r="BQ15" s="9">
        <f t="shared" si="16"/>
        <v>57.294832487894027</v>
      </c>
      <c r="BR15" s="9">
        <f t="shared" si="17"/>
        <v>58.804293316436024</v>
      </c>
      <c r="BS15" s="9">
        <f t="shared" si="36"/>
        <v>47.014723066149315</v>
      </c>
      <c r="BT15" s="2">
        <v>693042</v>
      </c>
      <c r="BU15" s="2">
        <v>693679</v>
      </c>
      <c r="BV15" s="2">
        <v>694002</v>
      </c>
      <c r="BW15" s="2">
        <v>694056</v>
      </c>
      <c r="BX15" s="2">
        <v>694905</v>
      </c>
      <c r="BY15" s="2">
        <v>697547</v>
      </c>
      <c r="BZ15" s="2">
        <v>765189</v>
      </c>
      <c r="CA15" s="2">
        <v>766526</v>
      </c>
      <c r="CB15" s="2">
        <v>768016</v>
      </c>
      <c r="CC15" s="2">
        <v>768626</v>
      </c>
      <c r="CD15" s="2">
        <v>770256</v>
      </c>
      <c r="CE15" s="2">
        <v>773217</v>
      </c>
    </row>
    <row r="16" spans="1:83" ht="12.75" customHeight="1" x14ac:dyDescent="0.15">
      <c r="A16" s="6" t="s">
        <v>202</v>
      </c>
      <c r="B16" s="47" t="s">
        <v>190</v>
      </c>
      <c r="C16" s="8" t="s">
        <v>164</v>
      </c>
      <c r="D16" s="9">
        <v>165154</v>
      </c>
      <c r="E16" s="9">
        <f t="shared" si="18"/>
        <v>1</v>
      </c>
      <c r="F16" s="9">
        <v>0</v>
      </c>
      <c r="G16" s="9">
        <v>3972100</v>
      </c>
      <c r="H16" s="9">
        <f t="shared" si="19"/>
        <v>1</v>
      </c>
      <c r="I16" s="9">
        <v>36647547.07</v>
      </c>
      <c r="J16" s="9">
        <v>39234132.079999998</v>
      </c>
      <c r="K16" s="9">
        <v>20808114.989999998</v>
      </c>
      <c r="L16" s="9">
        <v>23069396.210000001</v>
      </c>
      <c r="M16" s="9">
        <v>179688268.58000001</v>
      </c>
      <c r="N16" s="9">
        <v>173523532.71000001</v>
      </c>
      <c r="O16" s="9">
        <v>234063037.84999999</v>
      </c>
      <c r="P16" s="9">
        <v>243606600.61000001</v>
      </c>
      <c r="Q16" s="9">
        <v>197415490.78</v>
      </c>
      <c r="R16" s="9">
        <v>204372468.53</v>
      </c>
      <c r="S16" s="2">
        <v>26328074</v>
      </c>
      <c r="T16" s="2">
        <v>30638875.719999999</v>
      </c>
      <c r="U16" s="2">
        <v>32147554.579999998</v>
      </c>
      <c r="V16" s="2">
        <v>36105555.700000003</v>
      </c>
      <c r="W16" s="2">
        <v>54913284.399999999</v>
      </c>
      <c r="X16" s="2">
        <v>56136627.289999999</v>
      </c>
      <c r="Y16" s="2">
        <v>19370136.02</v>
      </c>
      <c r="Z16" s="2">
        <v>18583409.760000002</v>
      </c>
      <c r="AA16" s="2">
        <v>19224991.719999999</v>
      </c>
      <c r="AB16" s="2">
        <v>24781212.699999999</v>
      </c>
      <c r="AC16" s="2">
        <v>29917130.879999999</v>
      </c>
      <c r="AD16" s="2">
        <v>34985543.619999997</v>
      </c>
      <c r="AE16" s="2">
        <v>6804189.8899999997</v>
      </c>
      <c r="AF16" s="2">
        <v>10774188.560000001</v>
      </c>
      <c r="AG16" s="2">
        <v>9244720.9299999997</v>
      </c>
      <c r="AH16" s="2">
        <v>10021915.130000001</v>
      </c>
      <c r="AI16" s="2">
        <v>8514132.3499999996</v>
      </c>
      <c r="AJ16" s="2">
        <v>6952388.1399999997</v>
      </c>
      <c r="AK16" s="2">
        <f t="shared" si="20"/>
        <v>253.27970495950018</v>
      </c>
      <c r="AL16" s="2">
        <f t="shared" si="21"/>
        <v>271.74403535140152</v>
      </c>
      <c r="AM16" s="2">
        <f t="shared" si="22"/>
        <v>143.80971297652945</v>
      </c>
      <c r="AN16" s="2">
        <f t="shared" si="23"/>
        <v>159.78359879206809</v>
      </c>
      <c r="AO16" s="2">
        <f t="shared" si="24"/>
        <v>1617.6639886794017</v>
      </c>
      <c r="AP16" s="2">
        <f t="shared" si="25"/>
        <v>1687.271698862023</v>
      </c>
      <c r="AQ16" s="2">
        <f t="shared" si="26"/>
        <v>1364.3842837199015</v>
      </c>
      <c r="AR16" s="2">
        <f t="shared" si="27"/>
        <v>1415.5276635106213</v>
      </c>
      <c r="AS16" s="22">
        <f t="shared" si="28"/>
        <v>0.15657126988792519</v>
      </c>
      <c r="AT16" s="22">
        <f t="shared" si="29"/>
        <v>0.16105529153050971</v>
      </c>
      <c r="AU16" s="2">
        <f t="shared" si="30"/>
        <v>1241.8673359964616</v>
      </c>
      <c r="AV16" s="2">
        <f t="shared" si="31"/>
        <v>1201.8613005353964</v>
      </c>
      <c r="AW16" s="25">
        <f t="shared" si="32"/>
        <v>4.9031458568503865</v>
      </c>
      <c r="AX16" s="25">
        <f t="shared" si="33"/>
        <v>4.4227697545641744</v>
      </c>
      <c r="AY16" s="9">
        <f t="shared" si="0"/>
        <v>180.05918519481051</v>
      </c>
      <c r="AZ16" s="9">
        <f t="shared" si="1"/>
        <v>209.89988093362288</v>
      </c>
      <c r="BA16" s="9">
        <f t="shared" si="2"/>
        <v>221.48883914484335</v>
      </c>
      <c r="BB16" s="9">
        <f t="shared" si="3"/>
        <v>249.40804545297553</v>
      </c>
      <c r="BC16" s="9">
        <f t="shared" si="4"/>
        <v>379.51845575429189</v>
      </c>
      <c r="BD16" s="9">
        <f t="shared" si="5"/>
        <v>388.81435174090416</v>
      </c>
      <c r="BE16" s="9">
        <f t="shared" si="34"/>
        <v>271.53145970357474</v>
      </c>
      <c r="BF16" s="9">
        <f t="shared" si="6"/>
        <v>132.47345433903939</v>
      </c>
      <c r="BG16" s="9">
        <f t="shared" si="7"/>
        <v>127.31066020867445</v>
      </c>
      <c r="BH16" s="9">
        <f t="shared" si="8"/>
        <v>132.45552124456569</v>
      </c>
      <c r="BI16" s="9">
        <f t="shared" si="9"/>
        <v>171.18234863399303</v>
      </c>
      <c r="BJ16" s="9">
        <f t="shared" si="10"/>
        <v>206.76423630884912</v>
      </c>
      <c r="BK16" s="9">
        <f t="shared" si="11"/>
        <v>242.31739809806135</v>
      </c>
      <c r="BL16" s="9">
        <f t="shared" si="35"/>
        <v>168.75060313886385</v>
      </c>
      <c r="BM16" s="9">
        <f t="shared" si="12"/>
        <v>46.534238983989766</v>
      </c>
      <c r="BN16" s="9">
        <f t="shared" si="13"/>
        <v>73.811484356267428</v>
      </c>
      <c r="BO16" s="9">
        <f t="shared" si="14"/>
        <v>63.693880724526842</v>
      </c>
      <c r="BP16" s="9">
        <f t="shared" si="15"/>
        <v>69.228854557386114</v>
      </c>
      <c r="BQ16" s="9">
        <f t="shared" si="16"/>
        <v>58.843145094407426</v>
      </c>
      <c r="BR16" s="9">
        <f t="shared" si="17"/>
        <v>48.153735238504211</v>
      </c>
      <c r="BS16" s="9">
        <f t="shared" si="36"/>
        <v>60.044223159180298</v>
      </c>
      <c r="BT16" s="2">
        <v>146219</v>
      </c>
      <c r="BU16" s="2">
        <v>145969</v>
      </c>
      <c r="BV16" s="2">
        <v>145143</v>
      </c>
      <c r="BW16" s="2">
        <v>144765</v>
      </c>
      <c r="BX16" s="2">
        <v>144692</v>
      </c>
      <c r="BY16" s="2">
        <v>144379</v>
      </c>
      <c r="BZ16" s="2">
        <v>166622</v>
      </c>
      <c r="CA16" s="2">
        <v>166467</v>
      </c>
      <c r="CB16" s="2">
        <v>165664</v>
      </c>
      <c r="CC16" s="2">
        <v>165389</v>
      </c>
      <c r="CD16" s="2">
        <v>165413</v>
      </c>
      <c r="CE16" s="2">
        <v>165154</v>
      </c>
    </row>
    <row r="17" spans="1:83" ht="12.75" customHeight="1" x14ac:dyDescent="0.15">
      <c r="A17" s="6" t="s">
        <v>197</v>
      </c>
      <c r="B17" s="7" t="s">
        <v>139</v>
      </c>
      <c r="C17" s="8" t="s">
        <v>164</v>
      </c>
      <c r="D17" s="9">
        <v>364448</v>
      </c>
      <c r="E17" s="9">
        <f t="shared" si="18"/>
        <v>0</v>
      </c>
      <c r="F17" s="9">
        <v>5174219</v>
      </c>
      <c r="G17" s="9">
        <v>0</v>
      </c>
      <c r="H17" s="9">
        <f t="shared" si="19"/>
        <v>0</v>
      </c>
      <c r="I17" s="9">
        <v>77717452.150000006</v>
      </c>
      <c r="J17" s="9">
        <v>55556094.340000004</v>
      </c>
      <c r="K17" s="9">
        <v>58578543.869999997</v>
      </c>
      <c r="L17" s="9">
        <v>36439655.210000001</v>
      </c>
      <c r="M17" s="9">
        <v>177256354.37</v>
      </c>
      <c r="N17" s="9">
        <v>178139915.24000001</v>
      </c>
      <c r="O17" s="9">
        <v>468836105.91000003</v>
      </c>
      <c r="P17" s="9">
        <v>471794592.63999999</v>
      </c>
      <c r="Q17" s="9">
        <v>391118653.75999999</v>
      </c>
      <c r="R17" s="9">
        <v>416238498.30000001</v>
      </c>
      <c r="S17" s="2">
        <v>57429212.189999998</v>
      </c>
      <c r="T17" s="2">
        <v>66723551.579999998</v>
      </c>
      <c r="U17" s="2">
        <v>65889825.990000002</v>
      </c>
      <c r="V17" s="2">
        <v>86422032.829999998</v>
      </c>
      <c r="W17" s="2">
        <v>78785485.040000007</v>
      </c>
      <c r="X17" s="2">
        <v>77431907.939999998</v>
      </c>
      <c r="Y17" s="2">
        <v>30043978.84</v>
      </c>
      <c r="Z17" s="2">
        <v>33200947.559999999</v>
      </c>
      <c r="AA17" s="2">
        <v>37629259.119999997</v>
      </c>
      <c r="AB17" s="2">
        <v>45059861.740000002</v>
      </c>
      <c r="AC17" s="2">
        <v>53048981.399999999</v>
      </c>
      <c r="AD17" s="2">
        <v>51451827.640000001</v>
      </c>
      <c r="AE17" s="2">
        <v>27072177.739999998</v>
      </c>
      <c r="AF17" s="2">
        <v>32613480.43</v>
      </c>
      <c r="AG17" s="2">
        <v>28160544.52</v>
      </c>
      <c r="AH17" s="2">
        <v>25239156.399999999</v>
      </c>
      <c r="AI17" s="2">
        <v>24859544.489999998</v>
      </c>
      <c r="AJ17" s="2">
        <v>23582740.539999999</v>
      </c>
      <c r="AK17" s="2">
        <f t="shared" si="20"/>
        <v>220.77880814738009</v>
      </c>
      <c r="AL17" s="2">
        <f t="shared" si="21"/>
        <v>157.9563580482091</v>
      </c>
      <c r="AM17" s="2">
        <f t="shared" si="22"/>
        <v>166.40922651023394</v>
      </c>
      <c r="AN17" s="2">
        <f t="shared" si="23"/>
        <v>103.60474928778169</v>
      </c>
      <c r="AO17" s="2">
        <f t="shared" si="24"/>
        <v>1331.8639998579606</v>
      </c>
      <c r="AP17" s="2">
        <f t="shared" si="25"/>
        <v>1341.4001917445225</v>
      </c>
      <c r="AQ17" s="2">
        <f t="shared" si="26"/>
        <v>1111.0851917105804</v>
      </c>
      <c r="AR17" s="2">
        <f t="shared" si="27"/>
        <v>1183.4438336963135</v>
      </c>
      <c r="AS17" s="22">
        <f t="shared" si="28"/>
        <v>0.16576678112098947</v>
      </c>
      <c r="AT17" s="22">
        <f t="shared" si="29"/>
        <v>0.11775483485117377</v>
      </c>
      <c r="AU17" s="2">
        <f t="shared" si="30"/>
        <v>503.54773055125492</v>
      </c>
      <c r="AV17" s="2">
        <f t="shared" si="31"/>
        <v>506.48506826491683</v>
      </c>
      <c r="AW17" s="25">
        <f t="shared" si="32"/>
        <v>2.2807792775795468</v>
      </c>
      <c r="AX17" s="25">
        <f t="shared" si="33"/>
        <v>3.2064873774206353</v>
      </c>
      <c r="AY17" s="9">
        <f t="shared" si="0"/>
        <v>162.40695955748234</v>
      </c>
      <c r="AZ17" s="9">
        <f t="shared" si="1"/>
        <v>188.86447198885895</v>
      </c>
      <c r="BA17" s="9">
        <f t="shared" si="2"/>
        <v>187.00902831112435</v>
      </c>
      <c r="BB17" s="9">
        <f t="shared" si="3"/>
        <v>245.67207963545189</v>
      </c>
      <c r="BC17" s="9">
        <f t="shared" si="4"/>
        <v>223.81286320185222</v>
      </c>
      <c r="BD17" s="9">
        <f t="shared" si="5"/>
        <v>220.15338407474169</v>
      </c>
      <c r="BE17" s="9">
        <f t="shared" si="34"/>
        <v>204.65313112825194</v>
      </c>
      <c r="BF17" s="9">
        <f t="shared" si="6"/>
        <v>84.962879871497933</v>
      </c>
      <c r="BG17" s="9">
        <f t="shared" si="7"/>
        <v>93.977003351373384</v>
      </c>
      <c r="BH17" s="9">
        <f t="shared" si="8"/>
        <v>106.79966259383825</v>
      </c>
      <c r="BI17" s="9">
        <f t="shared" si="9"/>
        <v>128.09175599383704</v>
      </c>
      <c r="BJ17" s="9">
        <f t="shared" si="10"/>
        <v>150.70091160888029</v>
      </c>
      <c r="BK17" s="9">
        <f t="shared" si="11"/>
        <v>146.28716085045406</v>
      </c>
      <c r="BL17" s="9">
        <f t="shared" si="35"/>
        <v>118.46989571164681</v>
      </c>
      <c r="BM17" s="9">
        <f t="shared" si="12"/>
        <v>76.558773970413981</v>
      </c>
      <c r="BN17" s="9">
        <f t="shared" si="13"/>
        <v>92.314147183034805</v>
      </c>
      <c r="BO17" s="9">
        <f t="shared" si="14"/>
        <v>79.925481487788602</v>
      </c>
      <c r="BP17" s="9">
        <f t="shared" si="15"/>
        <v>71.747398643462631</v>
      </c>
      <c r="BQ17" s="9">
        <f t="shared" si="16"/>
        <v>70.620696532818201</v>
      </c>
      <c r="BR17" s="9">
        <f t="shared" si="17"/>
        <v>67.050138292609418</v>
      </c>
      <c r="BS17" s="9">
        <f t="shared" si="36"/>
        <v>76.369439351687944</v>
      </c>
      <c r="BT17" s="2">
        <v>353613</v>
      </c>
      <c r="BU17" s="2">
        <v>353288</v>
      </c>
      <c r="BV17" s="2">
        <v>352335</v>
      </c>
      <c r="BW17" s="2">
        <v>351778</v>
      </c>
      <c r="BX17" s="2">
        <v>352015</v>
      </c>
      <c r="BY17" s="2">
        <v>351718</v>
      </c>
      <c r="BZ17" s="2">
        <v>365437</v>
      </c>
      <c r="CA17" s="2">
        <v>365278</v>
      </c>
      <c r="CB17" s="2">
        <v>364417</v>
      </c>
      <c r="CC17" s="2">
        <v>364032</v>
      </c>
      <c r="CD17" s="2">
        <v>364698</v>
      </c>
      <c r="CE17" s="2">
        <v>364448</v>
      </c>
    </row>
    <row r="18" spans="1:83" ht="12.75" customHeight="1" x14ac:dyDescent="0.15">
      <c r="A18" s="6" t="s">
        <v>137</v>
      </c>
      <c r="B18" s="7" t="s">
        <v>92</v>
      </c>
      <c r="C18" s="8" t="s">
        <v>164</v>
      </c>
      <c r="D18" s="9">
        <v>753270</v>
      </c>
      <c r="E18" s="9">
        <f t="shared" si="18"/>
        <v>0</v>
      </c>
      <c r="F18" s="9">
        <v>6068887</v>
      </c>
      <c r="G18" s="9">
        <v>0</v>
      </c>
      <c r="H18" s="9">
        <f t="shared" si="19"/>
        <v>0</v>
      </c>
      <c r="I18" s="9">
        <v>148628652.47</v>
      </c>
      <c r="J18" s="9">
        <v>89959821.370000005</v>
      </c>
      <c r="K18" s="9">
        <v>111411468.02</v>
      </c>
      <c r="L18" s="9">
        <v>53811496.579999998</v>
      </c>
      <c r="M18" s="9">
        <v>385263695.94999999</v>
      </c>
      <c r="N18" s="9">
        <v>389115371.16000003</v>
      </c>
      <c r="O18" s="9">
        <v>860861615.19000006</v>
      </c>
      <c r="P18" s="9">
        <v>827470649.67999995</v>
      </c>
      <c r="Q18" s="9">
        <v>712232962.72000003</v>
      </c>
      <c r="R18" s="9">
        <v>737510828.30999994</v>
      </c>
      <c r="S18" s="2">
        <v>135985345.5</v>
      </c>
      <c r="T18" s="2">
        <v>139217805.37</v>
      </c>
      <c r="U18" s="2">
        <v>130533623.15000001</v>
      </c>
      <c r="V18" s="2">
        <v>163129099.94999999</v>
      </c>
      <c r="W18" s="2">
        <v>192855097.03</v>
      </c>
      <c r="X18" s="2">
        <v>243755163.47999999</v>
      </c>
      <c r="Y18" s="2">
        <v>88542855.930000007</v>
      </c>
      <c r="Z18" s="2">
        <v>86559970.530000001</v>
      </c>
      <c r="AA18" s="2">
        <v>76559435.030000001</v>
      </c>
      <c r="AB18" s="2">
        <v>83837607.120000005</v>
      </c>
      <c r="AC18" s="2">
        <v>93844701.790000007</v>
      </c>
      <c r="AD18" s="2">
        <v>101257709.43000001</v>
      </c>
      <c r="AE18" s="2">
        <v>37355042.789999999</v>
      </c>
      <c r="AF18" s="2">
        <v>36982219.140000001</v>
      </c>
      <c r="AG18" s="2">
        <v>45054427.509999998</v>
      </c>
      <c r="AH18" s="2">
        <v>53073466.57</v>
      </c>
      <c r="AI18" s="2">
        <v>78452024.019999996</v>
      </c>
      <c r="AJ18" s="2">
        <v>89907975.040000007</v>
      </c>
      <c r="AK18" s="2">
        <f t="shared" si="20"/>
        <v>228.18273893926226</v>
      </c>
      <c r="AL18" s="2">
        <f t="shared" si="21"/>
        <v>137.19473328869972</v>
      </c>
      <c r="AM18" s="2">
        <f t="shared" si="22"/>
        <v>171.04490621133078</v>
      </c>
      <c r="AN18" s="2">
        <f t="shared" si="23"/>
        <v>82.066124729110015</v>
      </c>
      <c r="AO18" s="2">
        <f t="shared" si="24"/>
        <v>1321.6412712978117</v>
      </c>
      <c r="AP18" s="2">
        <f t="shared" si="25"/>
        <v>1261.9479825349354</v>
      </c>
      <c r="AQ18" s="2">
        <f t="shared" si="26"/>
        <v>1093.4585323585495</v>
      </c>
      <c r="AR18" s="2">
        <f t="shared" si="27"/>
        <v>1124.7532492462356</v>
      </c>
      <c r="AS18" s="22">
        <f t="shared" si="28"/>
        <v>0.17265103920006503</v>
      </c>
      <c r="AT18" s="22">
        <f t="shared" si="29"/>
        <v>0.10871663110321718</v>
      </c>
      <c r="AU18" s="2">
        <f t="shared" si="30"/>
        <v>591.47764508918294</v>
      </c>
      <c r="AV18" s="2">
        <f t="shared" si="31"/>
        <v>593.42691828234786</v>
      </c>
      <c r="AW18" s="25">
        <f t="shared" si="32"/>
        <v>2.5921226462560014</v>
      </c>
      <c r="AX18" s="25">
        <f t="shared" si="33"/>
        <v>4.3254351246384655</v>
      </c>
      <c r="AY18" s="9">
        <f t="shared" si="0"/>
        <v>212.49768805728056</v>
      </c>
      <c r="AZ18" s="9">
        <f t="shared" si="1"/>
        <v>216.78566870292485</v>
      </c>
      <c r="BA18" s="9">
        <f t="shared" si="2"/>
        <v>202.59664032295365</v>
      </c>
      <c r="BB18" s="9">
        <f t="shared" si="3"/>
        <v>252.15803198790599</v>
      </c>
      <c r="BC18" s="9">
        <f t="shared" si="4"/>
        <v>296.08156655786831</v>
      </c>
      <c r="BD18" s="9">
        <f t="shared" si="5"/>
        <v>371.74289735233157</v>
      </c>
      <c r="BE18" s="9">
        <f t="shared" si="34"/>
        <v>258.64374883021082</v>
      </c>
      <c r="BF18" s="9">
        <f t="shared" si="6"/>
        <v>138.3616161721917</v>
      </c>
      <c r="BG18" s="9">
        <f t="shared" si="7"/>
        <v>134.78851390007023</v>
      </c>
      <c r="BH18" s="9">
        <f t="shared" si="8"/>
        <v>118.82520340585097</v>
      </c>
      <c r="BI18" s="9">
        <f t="shared" si="9"/>
        <v>129.59261115542284</v>
      </c>
      <c r="BJ18" s="9">
        <f t="shared" si="10"/>
        <v>144.07545741358823</v>
      </c>
      <c r="BK18" s="9">
        <f t="shared" si="11"/>
        <v>154.42476682491778</v>
      </c>
      <c r="BL18" s="9">
        <f t="shared" si="35"/>
        <v>136.67802814534028</v>
      </c>
      <c r="BM18" s="9">
        <f t="shared" si="12"/>
        <v>58.372909234957135</v>
      </c>
      <c r="BN18" s="9">
        <f t="shared" si="13"/>
        <v>57.587569959716035</v>
      </c>
      <c r="BO18" s="9">
        <f t="shared" si="14"/>
        <v>69.927390544510885</v>
      </c>
      <c r="BP18" s="9">
        <f t="shared" si="15"/>
        <v>82.038709740745546</v>
      </c>
      <c r="BQ18" s="9">
        <f t="shared" si="16"/>
        <v>120.44378670408592</v>
      </c>
      <c r="BR18" s="9">
        <f t="shared" si="17"/>
        <v>137.11566417419922</v>
      </c>
      <c r="BS18" s="9">
        <f t="shared" si="36"/>
        <v>87.581005059702463</v>
      </c>
      <c r="BT18" s="2">
        <v>639938</v>
      </c>
      <c r="BU18" s="2">
        <v>642191</v>
      </c>
      <c r="BV18" s="2">
        <v>644303</v>
      </c>
      <c r="BW18" s="2">
        <v>646932</v>
      </c>
      <c r="BX18" s="2">
        <v>651358</v>
      </c>
      <c r="BY18" s="2">
        <v>655709</v>
      </c>
      <c r="BZ18" s="2">
        <v>732484</v>
      </c>
      <c r="CA18" s="2">
        <v>735151</v>
      </c>
      <c r="CB18" s="2">
        <v>738128</v>
      </c>
      <c r="CC18" s="2">
        <v>742317</v>
      </c>
      <c r="CD18" s="2">
        <v>748053</v>
      </c>
      <c r="CE18" s="2">
        <v>753270</v>
      </c>
    </row>
    <row r="19" spans="1:83" ht="12.75" customHeight="1" x14ac:dyDescent="0.15">
      <c r="A19" s="6" t="s">
        <v>129</v>
      </c>
      <c r="B19" s="7" t="s">
        <v>124</v>
      </c>
      <c r="C19" s="8" t="s">
        <v>164</v>
      </c>
      <c r="D19" s="9">
        <v>314441</v>
      </c>
      <c r="E19" s="9">
        <f t="shared" si="18"/>
        <v>0</v>
      </c>
      <c r="F19" s="9">
        <v>4603000</v>
      </c>
      <c r="G19" s="9">
        <v>0</v>
      </c>
      <c r="H19" s="9">
        <f t="shared" si="19"/>
        <v>0</v>
      </c>
      <c r="I19" s="9">
        <v>52298598.119999997</v>
      </c>
      <c r="J19" s="9">
        <v>37636882.490000002</v>
      </c>
      <c r="K19" s="9">
        <v>27152374.699999999</v>
      </c>
      <c r="L19" s="9">
        <v>12035362.83</v>
      </c>
      <c r="M19" s="9">
        <v>242717047.19999999</v>
      </c>
      <c r="N19" s="9">
        <v>240534211.75</v>
      </c>
      <c r="O19" s="9">
        <v>386628248.68000001</v>
      </c>
      <c r="P19" s="9">
        <v>388382084.50999999</v>
      </c>
      <c r="Q19" s="9">
        <v>334329650.56</v>
      </c>
      <c r="R19" s="9">
        <v>350745202.01999998</v>
      </c>
      <c r="S19" s="2">
        <v>48558629.210000001</v>
      </c>
      <c r="T19" s="2">
        <v>49127505.659999996</v>
      </c>
      <c r="U19" s="2">
        <v>52246586.579999998</v>
      </c>
      <c r="V19" s="2">
        <v>51328795.57</v>
      </c>
      <c r="W19" s="2">
        <v>52022173.619999997</v>
      </c>
      <c r="X19" s="2">
        <v>57023659.759999998</v>
      </c>
      <c r="Y19" s="2">
        <v>37523681.689999998</v>
      </c>
      <c r="Z19" s="2">
        <v>36651167.310000002</v>
      </c>
      <c r="AA19" s="2">
        <v>38359880.310000002</v>
      </c>
      <c r="AB19" s="2">
        <v>38785289.920000002</v>
      </c>
      <c r="AC19" s="2">
        <v>41682108.359999999</v>
      </c>
      <c r="AD19" s="2">
        <v>48400033.950000003</v>
      </c>
      <c r="AE19" s="2">
        <v>10955347.52</v>
      </c>
      <c r="AF19" s="2">
        <v>12169661.41</v>
      </c>
      <c r="AG19" s="2">
        <v>13609468.6</v>
      </c>
      <c r="AH19" s="2">
        <v>12525404.449999999</v>
      </c>
      <c r="AI19" s="2">
        <v>9815393.7699999996</v>
      </c>
      <c r="AJ19" s="2">
        <v>4657640.37</v>
      </c>
      <c r="AK19" s="2">
        <f t="shared" si="20"/>
        <v>172.99887570871897</v>
      </c>
      <c r="AL19" s="2">
        <f t="shared" si="21"/>
        <v>125.06731561510369</v>
      </c>
      <c r="AM19" s="2">
        <f t="shared" si="22"/>
        <v>89.81751834234187</v>
      </c>
      <c r="AN19" s="2">
        <f t="shared" si="23"/>
        <v>39.993496326424818</v>
      </c>
      <c r="AO19" s="2">
        <f t="shared" si="24"/>
        <v>1278.9301194154268</v>
      </c>
      <c r="AP19" s="2">
        <f t="shared" si="25"/>
        <v>1290.5932035037699</v>
      </c>
      <c r="AQ19" s="2">
        <f t="shared" si="26"/>
        <v>1105.9312437067078</v>
      </c>
      <c r="AR19" s="2">
        <f t="shared" si="27"/>
        <v>1165.5258878886661</v>
      </c>
      <c r="AS19" s="22">
        <f t="shared" si="28"/>
        <v>0.13526843498516813</v>
      </c>
      <c r="AT19" s="22">
        <f t="shared" si="29"/>
        <v>9.690684506594674E-2</v>
      </c>
      <c r="AU19" s="2">
        <f t="shared" si="30"/>
        <v>802.88531223329994</v>
      </c>
      <c r="AV19" s="2">
        <f t="shared" si="31"/>
        <v>799.29489869838142</v>
      </c>
      <c r="AW19" s="25">
        <f t="shared" si="32"/>
        <v>4.6409857228501945</v>
      </c>
      <c r="AX19" s="25">
        <f t="shared" si="33"/>
        <v>6.3909175212348996</v>
      </c>
      <c r="AY19" s="9">
        <f t="shared" si="0"/>
        <v>157.15173599963754</v>
      </c>
      <c r="AZ19" s="9">
        <f t="shared" si="1"/>
        <v>159.96713119077853</v>
      </c>
      <c r="BA19" s="9">
        <f t="shared" si="2"/>
        <v>171.71916603123685</v>
      </c>
      <c r="BB19" s="9">
        <f t="shared" si="3"/>
        <v>169.1741666996256</v>
      </c>
      <c r="BC19" s="9">
        <f t="shared" si="4"/>
        <v>172.08448929230647</v>
      </c>
      <c r="BD19" s="9">
        <f t="shared" si="5"/>
        <v>189.48955335573035</v>
      </c>
      <c r="BE19" s="9">
        <f t="shared" si="34"/>
        <v>169.93104042821921</v>
      </c>
      <c r="BF19" s="9">
        <f t="shared" si="6"/>
        <v>121.43900712639808</v>
      </c>
      <c r="BG19" s="9">
        <f t="shared" si="7"/>
        <v>119.34214877405491</v>
      </c>
      <c r="BH19" s="9">
        <f t="shared" si="8"/>
        <v>126.0776461598128</v>
      </c>
      <c r="BI19" s="9">
        <f t="shared" si="9"/>
        <v>127.8321267731899</v>
      </c>
      <c r="BJ19" s="9">
        <f t="shared" si="10"/>
        <v>137.88051960596218</v>
      </c>
      <c r="BK19" s="9">
        <f t="shared" si="11"/>
        <v>160.83325507671142</v>
      </c>
      <c r="BL19" s="9">
        <f t="shared" si="35"/>
        <v>132.23411725268821</v>
      </c>
      <c r="BM19" s="9">
        <f t="shared" si="12"/>
        <v>35.455117025683514</v>
      </c>
      <c r="BN19" s="9">
        <f t="shared" si="13"/>
        <v>39.626392530363717</v>
      </c>
      <c r="BO19" s="9">
        <f t="shared" si="14"/>
        <v>44.730321176903658</v>
      </c>
      <c r="BP19" s="9">
        <f t="shared" si="15"/>
        <v>41.282380326161473</v>
      </c>
      <c r="BQ19" s="9">
        <f t="shared" si="16"/>
        <v>32.468405423643588</v>
      </c>
      <c r="BR19" s="9">
        <f t="shared" si="17"/>
        <v>15.477333393147312</v>
      </c>
      <c r="BS19" s="9">
        <f t="shared" si="36"/>
        <v>34.839991645983879</v>
      </c>
      <c r="BT19" s="2">
        <v>308992</v>
      </c>
      <c r="BU19" s="2">
        <v>307110</v>
      </c>
      <c r="BV19" s="2">
        <v>304256</v>
      </c>
      <c r="BW19" s="2">
        <v>303408</v>
      </c>
      <c r="BX19" s="2">
        <v>302306</v>
      </c>
      <c r="BY19" s="2">
        <v>300933</v>
      </c>
      <c r="BZ19" s="2">
        <v>322094</v>
      </c>
      <c r="CA19" s="2">
        <v>320473</v>
      </c>
      <c r="CB19" s="2">
        <v>317695</v>
      </c>
      <c r="CC19" s="2">
        <v>316859</v>
      </c>
      <c r="CD19" s="2">
        <v>315741</v>
      </c>
      <c r="CE19" s="2">
        <v>314441</v>
      </c>
    </row>
    <row r="20" spans="1:83" ht="12.75" customHeight="1" x14ac:dyDescent="0.15">
      <c r="A20" s="6" t="s">
        <v>27</v>
      </c>
      <c r="B20" s="7" t="s">
        <v>78</v>
      </c>
      <c r="C20" s="8" t="s">
        <v>164</v>
      </c>
      <c r="D20" s="9">
        <v>262681</v>
      </c>
      <c r="E20" s="9">
        <f t="shared" si="18"/>
        <v>0</v>
      </c>
      <c r="F20" s="9">
        <v>1580878</v>
      </c>
      <c r="G20" s="9">
        <v>3172839</v>
      </c>
      <c r="H20" s="9">
        <f t="shared" si="19"/>
        <v>1</v>
      </c>
      <c r="I20" s="9">
        <v>84857662.329999998</v>
      </c>
      <c r="J20" s="9">
        <v>46144028.560000002</v>
      </c>
      <c r="K20" s="9">
        <v>54893791.369999997</v>
      </c>
      <c r="L20" s="9">
        <v>15857826.01</v>
      </c>
      <c r="M20" s="9">
        <v>270877526</v>
      </c>
      <c r="N20" s="9">
        <v>239962431.08000001</v>
      </c>
      <c r="O20" s="9">
        <v>368163180.31</v>
      </c>
      <c r="P20" s="9">
        <v>347734292.14999998</v>
      </c>
      <c r="Q20" s="9">
        <v>283305517.98000002</v>
      </c>
      <c r="R20" s="9">
        <v>301590263.58999997</v>
      </c>
      <c r="S20" s="2">
        <v>45007245.810000002</v>
      </c>
      <c r="T20" s="2">
        <v>48344793.280000001</v>
      </c>
      <c r="U20" s="2">
        <v>50541000.299999997</v>
      </c>
      <c r="V20" s="2">
        <v>53154664.579999998</v>
      </c>
      <c r="W20" s="2">
        <v>49519745.530000001</v>
      </c>
      <c r="X20" s="2">
        <v>65447718.859999999</v>
      </c>
      <c r="Y20" s="2">
        <v>19380588.239999998</v>
      </c>
      <c r="Z20" s="2">
        <v>23023922.719999999</v>
      </c>
      <c r="AA20" s="2">
        <v>34054651.149999999</v>
      </c>
      <c r="AB20" s="2">
        <v>34374596.829999998</v>
      </c>
      <c r="AC20" s="2">
        <v>33242630.920000002</v>
      </c>
      <c r="AD20" s="2">
        <v>39992300.719999999</v>
      </c>
      <c r="AE20" s="2">
        <v>22605263.289999999</v>
      </c>
      <c r="AF20" s="2">
        <v>19699096.559999999</v>
      </c>
      <c r="AG20" s="2">
        <v>16448649.15</v>
      </c>
      <c r="AH20" s="2">
        <v>16410754.75</v>
      </c>
      <c r="AI20" s="2">
        <v>15990262.85</v>
      </c>
      <c r="AJ20" s="2">
        <v>16417511.720000001</v>
      </c>
      <c r="AK20" s="2">
        <f t="shared" si="20"/>
        <v>353.4660804421988</v>
      </c>
      <c r="AL20" s="2">
        <f t="shared" si="21"/>
        <v>192.91788352355869</v>
      </c>
      <c r="AM20" s="2">
        <f t="shared" si="22"/>
        <v>228.65458160642802</v>
      </c>
      <c r="AN20" s="2">
        <f t="shared" si="23"/>
        <v>66.298030895940471</v>
      </c>
      <c r="AO20" s="2">
        <f t="shared" si="24"/>
        <v>1533.5467974741016</v>
      </c>
      <c r="AP20" s="2">
        <f t="shared" si="25"/>
        <v>1453.799457126134</v>
      </c>
      <c r="AQ20" s="2">
        <f t="shared" si="26"/>
        <v>1180.0807170319029</v>
      </c>
      <c r="AR20" s="2">
        <f t="shared" si="27"/>
        <v>1260.8815736025751</v>
      </c>
      <c r="AS20" s="22">
        <f t="shared" si="28"/>
        <v>0.23048926907505612</v>
      </c>
      <c r="AT20" s="22">
        <f t="shared" si="29"/>
        <v>0.132699102739327</v>
      </c>
      <c r="AU20" s="2">
        <f t="shared" si="30"/>
        <v>1128.3131630795633</v>
      </c>
      <c r="AV20" s="2">
        <f t="shared" si="31"/>
        <v>1003.2293619298466</v>
      </c>
      <c r="AW20" s="25">
        <f t="shared" si="32"/>
        <v>3.1921398558752876</v>
      </c>
      <c r="AX20" s="25">
        <f t="shared" si="33"/>
        <v>5.2002921844585472</v>
      </c>
      <c r="AY20" s="9">
        <f t="shared" si="0"/>
        <v>186.07954574959379</v>
      </c>
      <c r="AZ20" s="9">
        <f t="shared" si="1"/>
        <v>200.15647123605274</v>
      </c>
      <c r="BA20" s="9">
        <f t="shared" si="2"/>
        <v>209.31070594374316</v>
      </c>
      <c r="BB20" s="9">
        <f t="shared" si="3"/>
        <v>220.94106640951355</v>
      </c>
      <c r="BC20" s="9">
        <f t="shared" si="4"/>
        <v>206.26953272546268</v>
      </c>
      <c r="BD20" s="9">
        <f t="shared" si="5"/>
        <v>273.62230385885698</v>
      </c>
      <c r="BE20" s="9">
        <f t="shared" si="34"/>
        <v>216.06327098720382</v>
      </c>
      <c r="BF20" s="9">
        <f t="shared" si="6"/>
        <v>80.127788118459833</v>
      </c>
      <c r="BG20" s="9">
        <f t="shared" si="7"/>
        <v>95.323339143395359</v>
      </c>
      <c r="BH20" s="9">
        <f t="shared" si="8"/>
        <v>141.03407195275486</v>
      </c>
      <c r="BI20" s="9">
        <f t="shared" si="9"/>
        <v>142.88040647094766</v>
      </c>
      <c r="BJ20" s="9">
        <f t="shared" si="10"/>
        <v>138.46884455977974</v>
      </c>
      <c r="BK20" s="9">
        <f t="shared" si="11"/>
        <v>167.19888256198001</v>
      </c>
      <c r="BL20" s="9">
        <f t="shared" si="35"/>
        <v>127.50555546788623</v>
      </c>
      <c r="BM20" s="9">
        <f t="shared" si="12"/>
        <v>93.459998470258938</v>
      </c>
      <c r="BN20" s="9">
        <f t="shared" si="13"/>
        <v>81.557938021404766</v>
      </c>
      <c r="BO20" s="9">
        <f t="shared" si="14"/>
        <v>68.120503056356227</v>
      </c>
      <c r="BP20" s="9">
        <f t="shared" si="15"/>
        <v>68.212445393066005</v>
      </c>
      <c r="BQ20" s="9">
        <f t="shared" si="16"/>
        <v>66.605835933236975</v>
      </c>
      <c r="BR20" s="9">
        <f t="shared" si="17"/>
        <v>68.637951921066943</v>
      </c>
      <c r="BS20" s="9">
        <f t="shared" si="36"/>
        <v>74.432445465898311</v>
      </c>
      <c r="BT20" s="2">
        <v>241871</v>
      </c>
      <c r="BU20" s="2">
        <v>241535</v>
      </c>
      <c r="BV20" s="2">
        <v>241464</v>
      </c>
      <c r="BW20" s="2">
        <v>240583</v>
      </c>
      <c r="BX20" s="2">
        <v>240073</v>
      </c>
      <c r="BY20" s="2">
        <v>239190</v>
      </c>
      <c r="BZ20" s="2">
        <v>264812</v>
      </c>
      <c r="CA20" s="2">
        <v>264519</v>
      </c>
      <c r="CB20" s="2">
        <v>264660</v>
      </c>
      <c r="CC20" s="2">
        <v>264009</v>
      </c>
      <c r="CD20" s="2">
        <v>263456</v>
      </c>
      <c r="CE20" s="2">
        <v>262681</v>
      </c>
    </row>
    <row r="21" spans="1:83" ht="12.75" customHeight="1" x14ac:dyDescent="0.15">
      <c r="A21" s="6" t="s">
        <v>122</v>
      </c>
      <c r="B21" s="7" t="s">
        <v>207</v>
      </c>
      <c r="C21" s="8" t="s">
        <v>164</v>
      </c>
      <c r="D21" s="9">
        <v>440012</v>
      </c>
      <c r="E21" s="9">
        <f t="shared" si="18"/>
        <v>0</v>
      </c>
      <c r="F21" s="9">
        <v>568783</v>
      </c>
      <c r="G21" s="9">
        <v>4474583</v>
      </c>
      <c r="H21" s="9">
        <f t="shared" si="19"/>
        <v>1</v>
      </c>
      <c r="I21" s="9">
        <v>165294797.66</v>
      </c>
      <c r="J21" s="9">
        <v>192544472.46000001</v>
      </c>
      <c r="K21" s="9">
        <v>120450269.7</v>
      </c>
      <c r="L21" s="9">
        <v>140121494.87</v>
      </c>
      <c r="M21" s="9">
        <v>997868329.20000005</v>
      </c>
      <c r="N21" s="9">
        <v>1044735351.61</v>
      </c>
      <c r="O21" s="9">
        <v>1276921658.01</v>
      </c>
      <c r="P21" s="9">
        <v>1249736977.47</v>
      </c>
      <c r="Q21" s="9">
        <v>1111626860.3499999</v>
      </c>
      <c r="R21" s="9">
        <v>1057192505.01</v>
      </c>
      <c r="S21" s="2">
        <v>275247328.5</v>
      </c>
      <c r="T21" s="2">
        <v>291523425.76999998</v>
      </c>
      <c r="U21" s="2">
        <v>263199509.81999999</v>
      </c>
      <c r="V21" s="2">
        <v>324919150.20999998</v>
      </c>
      <c r="W21" s="2">
        <v>341212432.38999999</v>
      </c>
      <c r="X21" s="2">
        <v>368020022.39999998</v>
      </c>
      <c r="Y21" s="2">
        <v>137105178.00999999</v>
      </c>
      <c r="Z21" s="2">
        <v>140372104.87</v>
      </c>
      <c r="AA21" s="2">
        <v>136143793.18000001</v>
      </c>
      <c r="AB21" s="2">
        <v>198239937.69999999</v>
      </c>
      <c r="AC21" s="2">
        <v>234711714.84999999</v>
      </c>
      <c r="AD21" s="2">
        <v>282560734.38</v>
      </c>
      <c r="AE21" s="2">
        <v>119586072.73999999</v>
      </c>
      <c r="AF21" s="2">
        <v>127052558.20999999</v>
      </c>
      <c r="AG21" s="2">
        <v>113312254.87</v>
      </c>
      <c r="AH21" s="2">
        <v>104519740.31999999</v>
      </c>
      <c r="AI21" s="2">
        <v>83924861.260000005</v>
      </c>
      <c r="AJ21" s="2">
        <v>68256968.120000005</v>
      </c>
      <c r="AK21" s="2">
        <f t="shared" si="20"/>
        <v>485.5328329808483</v>
      </c>
      <c r="AL21" s="2">
        <f t="shared" si="21"/>
        <v>560.20922970838024</v>
      </c>
      <c r="AM21" s="2">
        <f t="shared" si="22"/>
        <v>353.80763041945715</v>
      </c>
      <c r="AN21" s="2">
        <f t="shared" si="23"/>
        <v>407.68428043561119</v>
      </c>
      <c r="AO21" s="2">
        <f t="shared" si="24"/>
        <v>3750.7979614910114</v>
      </c>
      <c r="AP21" s="2">
        <f t="shared" si="25"/>
        <v>3636.1167918335996</v>
      </c>
      <c r="AQ21" s="2">
        <f t="shared" si="26"/>
        <v>3265.2651285101629</v>
      </c>
      <c r="AR21" s="2">
        <f t="shared" si="27"/>
        <v>3075.9075621252191</v>
      </c>
      <c r="AS21" s="22">
        <f t="shared" si="28"/>
        <v>0.12944787694931989</v>
      </c>
      <c r="AT21" s="22">
        <f t="shared" si="29"/>
        <v>0.15406799665141704</v>
      </c>
      <c r="AU21" s="2">
        <f t="shared" si="30"/>
        <v>2931.1136446951004</v>
      </c>
      <c r="AV21" s="2">
        <f t="shared" si="31"/>
        <v>3039.6634039761307</v>
      </c>
      <c r="AW21" s="25">
        <f t="shared" si="32"/>
        <v>6.0369009994648861</v>
      </c>
      <c r="AX21" s="25">
        <f t="shared" si="33"/>
        <v>5.4259430990782542</v>
      </c>
      <c r="AY21" s="9">
        <f t="shared" si="0"/>
        <v>841.00710547141159</v>
      </c>
      <c r="AZ21" s="9">
        <f t="shared" si="1"/>
        <v>882.18797043470363</v>
      </c>
      <c r="BA21" s="9">
        <f t="shared" si="2"/>
        <v>785.81561309854362</v>
      </c>
      <c r="BB21" s="9">
        <f t="shared" si="3"/>
        <v>959.72621859437481</v>
      </c>
      <c r="BC21" s="9">
        <f t="shared" si="4"/>
        <v>1002.268923716367</v>
      </c>
      <c r="BD21" s="9">
        <f t="shared" si="5"/>
        <v>1070.7563329754641</v>
      </c>
      <c r="BE21" s="9">
        <f t="shared" si="34"/>
        <v>923.62702738181076</v>
      </c>
      <c r="BF21" s="9">
        <f t="shared" si="6"/>
        <v>418.91933895130512</v>
      </c>
      <c r="BG21" s="9">
        <f t="shared" si="7"/>
        <v>424.78432727602853</v>
      </c>
      <c r="BH21" s="9">
        <f t="shared" si="8"/>
        <v>406.47461076378318</v>
      </c>
      <c r="BI21" s="9">
        <f t="shared" si="9"/>
        <v>585.54894551533869</v>
      </c>
      <c r="BJ21" s="9">
        <f t="shared" si="10"/>
        <v>689.43636132651864</v>
      </c>
      <c r="BK21" s="9">
        <f t="shared" si="11"/>
        <v>822.11205198704681</v>
      </c>
      <c r="BL21" s="9">
        <f t="shared" si="35"/>
        <v>557.87927263667018</v>
      </c>
      <c r="BM21" s="9">
        <f t="shared" si="12"/>
        <v>365.39041972849185</v>
      </c>
      <c r="BN21" s="9">
        <f t="shared" si="13"/>
        <v>384.47763904313746</v>
      </c>
      <c r="BO21" s="9">
        <f t="shared" si="14"/>
        <v>338.30814917984821</v>
      </c>
      <c r="BP21" s="9">
        <f t="shared" si="15"/>
        <v>308.72398589294465</v>
      </c>
      <c r="BQ21" s="9">
        <f t="shared" si="16"/>
        <v>246.51880290212668</v>
      </c>
      <c r="BR21" s="9">
        <f t="shared" si="17"/>
        <v>198.59403411686321</v>
      </c>
      <c r="BS21" s="9">
        <f t="shared" si="36"/>
        <v>307.00217181056865</v>
      </c>
      <c r="BT21" s="2">
        <v>327283</v>
      </c>
      <c r="BU21" s="2">
        <v>330455</v>
      </c>
      <c r="BV21" s="2">
        <v>334938</v>
      </c>
      <c r="BW21" s="2">
        <v>338554</v>
      </c>
      <c r="BX21" s="2">
        <v>340440</v>
      </c>
      <c r="BY21" s="2">
        <v>343701</v>
      </c>
      <c r="BZ21" s="2">
        <v>415400</v>
      </c>
      <c r="CA21" s="2">
        <v>420617</v>
      </c>
      <c r="CB21" s="2">
        <v>426560</v>
      </c>
      <c r="CC21" s="2">
        <v>431825</v>
      </c>
      <c r="CD21" s="2">
        <v>435315</v>
      </c>
      <c r="CE21" s="2">
        <v>440012</v>
      </c>
    </row>
    <row r="22" spans="1:83" ht="12.75" customHeight="1" x14ac:dyDescent="0.15">
      <c r="A22" s="6" t="s">
        <v>225</v>
      </c>
      <c r="B22" s="7" t="s">
        <v>155</v>
      </c>
      <c r="C22" s="8" t="s">
        <v>164</v>
      </c>
      <c r="D22" s="9">
        <v>551444</v>
      </c>
      <c r="E22" s="9">
        <f t="shared" si="18"/>
        <v>0</v>
      </c>
      <c r="F22" s="9">
        <v>5665153</v>
      </c>
      <c r="G22" s="9">
        <v>9000</v>
      </c>
      <c r="H22" s="9">
        <f t="shared" si="19"/>
        <v>1</v>
      </c>
      <c r="I22" s="9">
        <v>86717266.129999995</v>
      </c>
      <c r="J22" s="9">
        <v>62078921.780000098</v>
      </c>
      <c r="K22" s="9">
        <v>62618876.670000002</v>
      </c>
      <c r="L22" s="9">
        <v>33677826.690000102</v>
      </c>
      <c r="M22" s="9">
        <v>229226166.28999999</v>
      </c>
      <c r="N22" s="9">
        <v>220825071.19999999</v>
      </c>
      <c r="O22" s="9">
        <v>600500906.90999997</v>
      </c>
      <c r="P22" s="9">
        <v>605854821.59000003</v>
      </c>
      <c r="Q22" s="9">
        <v>513783640.77999997</v>
      </c>
      <c r="R22" s="9">
        <v>543775899.80999994</v>
      </c>
      <c r="S22" s="2">
        <v>69386318.560000002</v>
      </c>
      <c r="T22" s="2">
        <v>56616926.170000002</v>
      </c>
      <c r="U22" s="2">
        <v>51870508</v>
      </c>
      <c r="V22" s="2">
        <v>65082259.390000001</v>
      </c>
      <c r="W22" s="2">
        <v>76567361.200000003</v>
      </c>
      <c r="X22" s="2">
        <v>120413853.06</v>
      </c>
      <c r="Y22" s="2">
        <v>49806044.840000004</v>
      </c>
      <c r="Z22" s="2">
        <v>35803628.689999998</v>
      </c>
      <c r="AA22" s="2">
        <v>32624494.370000001</v>
      </c>
      <c r="AB22" s="2">
        <v>46815715.409999996</v>
      </c>
      <c r="AC22" s="2">
        <v>51010304.399999999</v>
      </c>
      <c r="AD22" s="2">
        <v>67568802.349999994</v>
      </c>
      <c r="AE22" s="2">
        <v>19190647.390000001</v>
      </c>
      <c r="AF22" s="2">
        <v>20483160.629999999</v>
      </c>
      <c r="AG22" s="2">
        <v>19021734.34</v>
      </c>
      <c r="AH22" s="2">
        <v>17892729.530000001</v>
      </c>
      <c r="AI22" s="2">
        <v>25256967.390000001</v>
      </c>
      <c r="AJ22" s="2">
        <v>14543950.109999999</v>
      </c>
      <c r="AK22" s="2">
        <f t="shared" si="20"/>
        <v>162.35418391609437</v>
      </c>
      <c r="AL22" s="2">
        <f t="shared" si="21"/>
        <v>116.01845297321157</v>
      </c>
      <c r="AM22" s="2">
        <f t="shared" si="22"/>
        <v>117.23659051081772</v>
      </c>
      <c r="AN22" s="2">
        <f t="shared" si="23"/>
        <v>62.940032462557049</v>
      </c>
      <c r="AO22" s="2">
        <f t="shared" si="24"/>
        <v>1124.2724665246271</v>
      </c>
      <c r="AP22" s="2">
        <f t="shared" si="25"/>
        <v>1132.2738396831865</v>
      </c>
      <c r="AQ22" s="2">
        <f t="shared" si="26"/>
        <v>961.91828260853276</v>
      </c>
      <c r="AR22" s="2">
        <f t="shared" si="27"/>
        <v>1016.2553867099749</v>
      </c>
      <c r="AS22" s="22">
        <f t="shared" si="28"/>
        <v>0.14440821842588281</v>
      </c>
      <c r="AT22" s="22">
        <f t="shared" si="29"/>
        <v>0.10246501235573355</v>
      </c>
      <c r="AU22" s="2">
        <f t="shared" si="30"/>
        <v>429.16282790138615</v>
      </c>
      <c r="AV22" s="2">
        <f t="shared" si="31"/>
        <v>412.69697352535513</v>
      </c>
      <c r="AW22" s="25">
        <f t="shared" si="32"/>
        <v>2.6433739959740126</v>
      </c>
      <c r="AX22" s="25">
        <f t="shared" si="33"/>
        <v>3.5571666657255472</v>
      </c>
      <c r="AY22" s="9">
        <f t="shared" si="0"/>
        <v>130.14481664531547</v>
      </c>
      <c r="AZ22" s="9">
        <f t="shared" si="1"/>
        <v>106.18069358774073</v>
      </c>
      <c r="BA22" s="9">
        <f t="shared" si="2"/>
        <v>97.168718235956376</v>
      </c>
      <c r="BB22" s="9">
        <f t="shared" si="3"/>
        <v>122.05517308052961</v>
      </c>
      <c r="BC22" s="9">
        <f t="shared" si="4"/>
        <v>143.35128397151223</v>
      </c>
      <c r="BD22" s="9">
        <f t="shared" si="5"/>
        <v>225.03981299922629</v>
      </c>
      <c r="BE22" s="9">
        <f t="shared" si="34"/>
        <v>137.32341642004678</v>
      </c>
      <c r="BF22" s="9">
        <f t="shared" si="6"/>
        <v>93.418972328457258</v>
      </c>
      <c r="BG22" s="9">
        <f t="shared" si="7"/>
        <v>67.146953825206808</v>
      </c>
      <c r="BH22" s="9">
        <f t="shared" si="8"/>
        <v>61.115273847502621</v>
      </c>
      <c r="BI22" s="9">
        <f t="shared" si="9"/>
        <v>87.79812349499268</v>
      </c>
      <c r="BJ22" s="9">
        <f t="shared" si="10"/>
        <v>95.502737941002465</v>
      </c>
      <c r="BK22" s="9">
        <f t="shared" si="11"/>
        <v>126.27841613746033</v>
      </c>
      <c r="BL22" s="9">
        <f t="shared" si="35"/>
        <v>88.543412929103695</v>
      </c>
      <c r="BM22" s="9">
        <f t="shared" si="12"/>
        <v>35.995039623218361</v>
      </c>
      <c r="BN22" s="9">
        <f t="shared" si="13"/>
        <v>38.414593473902549</v>
      </c>
      <c r="BO22" s="9">
        <f t="shared" si="14"/>
        <v>35.633303310672716</v>
      </c>
      <c r="BP22" s="9">
        <f t="shared" si="15"/>
        <v>33.555998518435167</v>
      </c>
      <c r="BQ22" s="9">
        <f t="shared" si="16"/>
        <v>47.286711306737764</v>
      </c>
      <c r="BR22" s="9">
        <f t="shared" si="17"/>
        <v>27.18099064061688</v>
      </c>
      <c r="BS22" s="9">
        <f t="shared" si="36"/>
        <v>36.344439478930575</v>
      </c>
      <c r="BT22" s="2">
        <v>533147</v>
      </c>
      <c r="BU22" s="2">
        <v>533213</v>
      </c>
      <c r="BV22" s="2">
        <v>533819</v>
      </c>
      <c r="BW22" s="2">
        <v>533220</v>
      </c>
      <c r="BX22" s="2">
        <v>534124</v>
      </c>
      <c r="BY22" s="2">
        <v>535078</v>
      </c>
      <c r="BZ22" s="2">
        <v>547846</v>
      </c>
      <c r="CA22" s="2">
        <v>548281</v>
      </c>
      <c r="CB22" s="2">
        <v>549203</v>
      </c>
      <c r="CC22" s="2">
        <v>549055</v>
      </c>
      <c r="CD22" s="2">
        <v>550345</v>
      </c>
      <c r="CE22" s="2">
        <v>551444</v>
      </c>
    </row>
    <row r="23" spans="1:83" ht="12.75" customHeight="1" x14ac:dyDescent="0.15">
      <c r="A23" s="6" t="s">
        <v>162</v>
      </c>
      <c r="B23" s="7" t="s">
        <v>8</v>
      </c>
      <c r="C23" s="8" t="s">
        <v>164</v>
      </c>
      <c r="D23" s="9">
        <v>664010</v>
      </c>
      <c r="E23" s="9">
        <f t="shared" si="18"/>
        <v>0</v>
      </c>
      <c r="F23" s="9">
        <v>4613274</v>
      </c>
      <c r="G23" s="9">
        <v>0</v>
      </c>
      <c r="H23" s="9">
        <f t="shared" si="19"/>
        <v>0</v>
      </c>
      <c r="I23" s="9">
        <v>95492426.699999899</v>
      </c>
      <c r="J23" s="9">
        <v>74462822.969999999</v>
      </c>
      <c r="K23" s="9">
        <v>58849803.629999898</v>
      </c>
      <c r="L23" s="9">
        <v>44391822.369999997</v>
      </c>
      <c r="M23" s="9">
        <v>228355148.94999999</v>
      </c>
      <c r="N23" s="9">
        <v>198284148.34999999</v>
      </c>
      <c r="O23" s="9">
        <v>679354211.55999994</v>
      </c>
      <c r="P23" s="9">
        <v>680296348.82000005</v>
      </c>
      <c r="Q23" s="9">
        <v>583861784.86000001</v>
      </c>
      <c r="R23" s="9">
        <v>605833525.85000002</v>
      </c>
      <c r="S23" s="2">
        <v>86185580.060000002</v>
      </c>
      <c r="T23" s="2">
        <v>85326102.719999999</v>
      </c>
      <c r="U23" s="2">
        <v>97754292.390000001</v>
      </c>
      <c r="V23" s="2">
        <v>98035403.290000007</v>
      </c>
      <c r="W23" s="2">
        <v>88336169.200000003</v>
      </c>
      <c r="X23" s="2">
        <v>90669146.159999996</v>
      </c>
      <c r="Y23" s="2">
        <v>54808130.289999999</v>
      </c>
      <c r="Z23" s="2">
        <v>60722618.810000002</v>
      </c>
      <c r="AA23" s="2">
        <v>69188084.969999999</v>
      </c>
      <c r="AB23" s="2">
        <v>64452630.350000001</v>
      </c>
      <c r="AC23" s="2">
        <v>61663750.060000002</v>
      </c>
      <c r="AD23" s="2">
        <v>55928876.990000002</v>
      </c>
      <c r="AE23" s="2">
        <v>30316957.219999999</v>
      </c>
      <c r="AF23" s="2">
        <v>23823637.989999998</v>
      </c>
      <c r="AG23" s="2">
        <v>25844521.719999999</v>
      </c>
      <c r="AH23" s="2">
        <v>32778542.32</v>
      </c>
      <c r="AI23" s="2">
        <v>25265224.559999999</v>
      </c>
      <c r="AJ23" s="2">
        <v>34526098.359999999</v>
      </c>
      <c r="AK23" s="2">
        <f t="shared" si="20"/>
        <v>158.99981467976048</v>
      </c>
      <c r="AL23" s="2">
        <f t="shared" si="21"/>
        <v>123.35634313498112</v>
      </c>
      <c r="AM23" s="2">
        <f t="shared" si="22"/>
        <v>97.987957731000762</v>
      </c>
      <c r="AN23" s="2">
        <f t="shared" si="23"/>
        <v>73.540226575442318</v>
      </c>
      <c r="AO23" s="2">
        <f t="shared" si="24"/>
        <v>1131.1597942662283</v>
      </c>
      <c r="AP23" s="2">
        <f t="shared" si="25"/>
        <v>1126.9901743091909</v>
      </c>
      <c r="AQ23" s="2">
        <f t="shared" si="26"/>
        <v>972.15997958646778</v>
      </c>
      <c r="AR23" s="2">
        <f t="shared" si="27"/>
        <v>1003.6338311742098</v>
      </c>
      <c r="AS23" s="22">
        <f t="shared" si="28"/>
        <v>0.14056353088725365</v>
      </c>
      <c r="AT23" s="22">
        <f t="shared" si="29"/>
        <v>0.10945644952991238</v>
      </c>
      <c r="AU23" s="2">
        <f t="shared" si="30"/>
        <v>380.22309851111089</v>
      </c>
      <c r="AV23" s="2">
        <f t="shared" si="31"/>
        <v>328.48079708104166</v>
      </c>
      <c r="AW23" s="25">
        <f t="shared" si="32"/>
        <v>2.3913430294048674</v>
      </c>
      <c r="AX23" s="25">
        <f t="shared" si="33"/>
        <v>2.6628610149508543</v>
      </c>
      <c r="AY23" s="9">
        <f t="shared" si="0"/>
        <v>144.03705490200667</v>
      </c>
      <c r="AZ23" s="9">
        <f t="shared" si="1"/>
        <v>142.45876173923497</v>
      </c>
      <c r="BA23" s="9">
        <f t="shared" si="2"/>
        <v>163.24650457404135</v>
      </c>
      <c r="BB23" s="9">
        <f t="shared" si="3"/>
        <v>163.50570277058762</v>
      </c>
      <c r="BC23" s="9">
        <f t="shared" si="4"/>
        <v>147.08427691805616</v>
      </c>
      <c r="BD23" s="9">
        <f t="shared" si="5"/>
        <v>150.2040059638195</v>
      </c>
      <c r="BE23" s="9">
        <f t="shared" si="34"/>
        <v>151.75605114462437</v>
      </c>
      <c r="BF23" s="9">
        <f t="shared" si="6"/>
        <v>91.597708876139166</v>
      </c>
      <c r="BG23" s="9">
        <f t="shared" si="7"/>
        <v>101.38127500822269</v>
      </c>
      <c r="BH23" s="9">
        <f t="shared" si="8"/>
        <v>115.54186269860089</v>
      </c>
      <c r="BI23" s="9">
        <f t="shared" si="9"/>
        <v>107.49558085272456</v>
      </c>
      <c r="BJ23" s="9">
        <f t="shared" si="10"/>
        <v>102.67332364273322</v>
      </c>
      <c r="BK23" s="9">
        <f t="shared" si="11"/>
        <v>92.652701924988406</v>
      </c>
      <c r="BL23" s="9">
        <f t="shared" si="35"/>
        <v>101.89040883390147</v>
      </c>
      <c r="BM23" s="9">
        <f t="shared" si="12"/>
        <v>50.667005182524811</v>
      </c>
      <c r="BN23" s="9">
        <f t="shared" si="13"/>
        <v>39.775471514459397</v>
      </c>
      <c r="BO23" s="9">
        <f t="shared" si="14"/>
        <v>43.159514841002377</v>
      </c>
      <c r="BP23" s="9">
        <f t="shared" si="15"/>
        <v>54.668807573250788</v>
      </c>
      <c r="BQ23" s="9">
        <f t="shared" si="16"/>
        <v>42.067901735316738</v>
      </c>
      <c r="BR23" s="9">
        <f t="shared" si="17"/>
        <v>57.196505135511231</v>
      </c>
      <c r="BS23" s="9">
        <f t="shared" si="36"/>
        <v>47.922534330344227</v>
      </c>
      <c r="BT23" s="2">
        <v>598357</v>
      </c>
      <c r="BU23" s="2">
        <v>598953</v>
      </c>
      <c r="BV23" s="2">
        <v>598814</v>
      </c>
      <c r="BW23" s="2">
        <v>599584</v>
      </c>
      <c r="BX23" s="2">
        <v>600582</v>
      </c>
      <c r="BY23" s="2">
        <v>603640</v>
      </c>
      <c r="BZ23" s="2">
        <v>654621</v>
      </c>
      <c r="CA23" s="2">
        <v>656206</v>
      </c>
      <c r="CB23" s="2">
        <v>657033</v>
      </c>
      <c r="CC23" s="2">
        <v>658666</v>
      </c>
      <c r="CD23" s="2">
        <v>660415</v>
      </c>
      <c r="CE23" s="2">
        <v>664010</v>
      </c>
    </row>
    <row r="24" spans="1:83" ht="12.75" customHeight="1" x14ac:dyDescent="0.15">
      <c r="A24" s="6" t="s">
        <v>67</v>
      </c>
      <c r="B24" s="7" t="s">
        <v>55</v>
      </c>
      <c r="C24" s="8" t="s">
        <v>164</v>
      </c>
      <c r="D24" s="9">
        <v>133639</v>
      </c>
      <c r="E24" s="9">
        <f t="shared" si="18"/>
        <v>1</v>
      </c>
      <c r="F24" s="9">
        <v>2787282</v>
      </c>
      <c r="G24" s="9">
        <v>1607640</v>
      </c>
      <c r="H24" s="9">
        <f t="shared" si="19"/>
        <v>1</v>
      </c>
      <c r="I24" s="9">
        <v>22557984.440000001</v>
      </c>
      <c r="J24" s="9">
        <v>20176100.739999998</v>
      </c>
      <c r="K24" s="9">
        <v>10862121.369999999</v>
      </c>
      <c r="L24" s="9">
        <v>8943028.2000000104</v>
      </c>
      <c r="M24" s="9">
        <v>96268137.849999994</v>
      </c>
      <c r="N24" s="9">
        <v>93035065.310000002</v>
      </c>
      <c r="O24" s="9">
        <v>196122204.47</v>
      </c>
      <c r="P24" s="9">
        <v>200811613.43000001</v>
      </c>
      <c r="Q24" s="9">
        <v>173564220.03</v>
      </c>
      <c r="R24" s="9">
        <v>180635512.69</v>
      </c>
      <c r="S24" s="2">
        <v>17983786.27</v>
      </c>
      <c r="T24" s="2">
        <v>19192183.59</v>
      </c>
      <c r="U24" s="2">
        <v>17726767.039999999</v>
      </c>
      <c r="V24" s="2">
        <v>20584985.239999998</v>
      </c>
      <c r="W24" s="2">
        <v>23894432.41</v>
      </c>
      <c r="X24" s="2">
        <v>21819019.77</v>
      </c>
      <c r="Y24" s="2">
        <v>13506517.779999999</v>
      </c>
      <c r="Z24" s="2">
        <v>13540776.34</v>
      </c>
      <c r="AA24" s="2">
        <v>14142888.189999999</v>
      </c>
      <c r="AB24" s="2">
        <v>16980429.600000001</v>
      </c>
      <c r="AC24" s="2">
        <v>19106819.079999998</v>
      </c>
      <c r="AD24" s="2">
        <v>15594401.130000001</v>
      </c>
      <c r="AE24" s="2">
        <v>4102585.89</v>
      </c>
      <c r="AF24" s="2">
        <v>4907689.51</v>
      </c>
      <c r="AG24" s="2">
        <v>3445698.93</v>
      </c>
      <c r="AH24" s="2">
        <v>3511035.4</v>
      </c>
      <c r="AI24" s="2">
        <v>4713736.0199999996</v>
      </c>
      <c r="AJ24" s="2">
        <v>5697681.6399999997</v>
      </c>
      <c r="AK24" s="2">
        <f t="shared" si="20"/>
        <v>193.43650102472196</v>
      </c>
      <c r="AL24" s="2">
        <f t="shared" si="21"/>
        <v>173.93940031897924</v>
      </c>
      <c r="AM24" s="2">
        <f t="shared" si="22"/>
        <v>93.143549996998715</v>
      </c>
      <c r="AN24" s="2">
        <f t="shared" si="23"/>
        <v>77.098393896288727</v>
      </c>
      <c r="AO24" s="2">
        <f t="shared" si="24"/>
        <v>1681.7634175977773</v>
      </c>
      <c r="AP24" s="2">
        <f t="shared" si="25"/>
        <v>1731.2092196215356</v>
      </c>
      <c r="AQ24" s="2">
        <f t="shared" si="26"/>
        <v>1488.3269165730553</v>
      </c>
      <c r="AR24" s="2">
        <f t="shared" si="27"/>
        <v>1557.269819302556</v>
      </c>
      <c r="AS24" s="22">
        <f t="shared" si="28"/>
        <v>0.1150200432478343</v>
      </c>
      <c r="AT24" s="22">
        <f t="shared" si="29"/>
        <v>0.10047277841843093</v>
      </c>
      <c r="AU24" s="2">
        <f t="shared" si="30"/>
        <v>825.50689736487811</v>
      </c>
      <c r="AV24" s="2">
        <f t="shared" si="31"/>
        <v>802.06099668089144</v>
      </c>
      <c r="AW24" s="25">
        <f t="shared" si="32"/>
        <v>4.2675859674455907</v>
      </c>
      <c r="AX24" s="25">
        <f t="shared" si="33"/>
        <v>4.6111519023868635</v>
      </c>
      <c r="AY24" s="9">
        <f t="shared" si="0"/>
        <v>149.41042886221078</v>
      </c>
      <c r="AZ24" s="9">
        <f t="shared" si="1"/>
        <v>160.60135888939098</v>
      </c>
      <c r="BA24" s="9">
        <f t="shared" si="2"/>
        <v>149.41896390701123</v>
      </c>
      <c r="BB24" s="9">
        <f t="shared" si="3"/>
        <v>175.18689088789222</v>
      </c>
      <c r="BC24" s="9">
        <f t="shared" si="4"/>
        <v>204.8966480873286</v>
      </c>
      <c r="BD24" s="9">
        <f t="shared" si="5"/>
        <v>188.10310590973748</v>
      </c>
      <c r="BE24" s="9">
        <f t="shared" si="34"/>
        <v>171.26956609059525</v>
      </c>
      <c r="BF24" s="9">
        <f t="shared" si="6"/>
        <v>112.2130002907822</v>
      </c>
      <c r="BG24" s="9">
        <f t="shared" si="7"/>
        <v>113.3100394972469</v>
      </c>
      <c r="BH24" s="9">
        <f t="shared" si="8"/>
        <v>119.21044007822114</v>
      </c>
      <c r="BI24" s="9">
        <f t="shared" si="9"/>
        <v>144.51060483562122</v>
      </c>
      <c r="BJ24" s="9">
        <f t="shared" si="10"/>
        <v>163.84248505792465</v>
      </c>
      <c r="BK24" s="9">
        <f t="shared" si="11"/>
        <v>134.44028733997155</v>
      </c>
      <c r="BL24" s="9">
        <f t="shared" si="35"/>
        <v>131.2544761832946</v>
      </c>
      <c r="BM24" s="9">
        <f t="shared" si="12"/>
        <v>34.084541934947865</v>
      </c>
      <c r="BN24" s="9">
        <f t="shared" si="13"/>
        <v>41.067844136499808</v>
      </c>
      <c r="BO24" s="9">
        <f t="shared" si="14"/>
        <v>29.043804936023871</v>
      </c>
      <c r="BP24" s="9">
        <f t="shared" si="15"/>
        <v>29.880389436865443</v>
      </c>
      <c r="BQ24" s="9">
        <f t="shared" si="16"/>
        <v>40.420659252081599</v>
      </c>
      <c r="BR24" s="9">
        <f t="shared" si="17"/>
        <v>49.120062416483464</v>
      </c>
      <c r="BS24" s="9">
        <f t="shared" si="36"/>
        <v>37.26955035215034</v>
      </c>
      <c r="BT24" s="2">
        <v>120365</v>
      </c>
      <c r="BU24" s="2">
        <v>119502</v>
      </c>
      <c r="BV24" s="2">
        <v>118638</v>
      </c>
      <c r="BW24" s="2">
        <v>117503</v>
      </c>
      <c r="BX24" s="2">
        <v>116617</v>
      </c>
      <c r="BY24" s="2">
        <v>115995</v>
      </c>
      <c r="BZ24" s="2">
        <v>138191</v>
      </c>
      <c r="CA24" s="2">
        <v>137278</v>
      </c>
      <c r="CB24" s="2">
        <v>136511</v>
      </c>
      <c r="CC24" s="2">
        <v>135258</v>
      </c>
      <c r="CD24" s="2">
        <v>134159</v>
      </c>
      <c r="CE24" s="2">
        <v>133639</v>
      </c>
    </row>
    <row r="25" spans="1:83" ht="12.75" customHeight="1" x14ac:dyDescent="0.15">
      <c r="A25" s="6" t="s">
        <v>6</v>
      </c>
      <c r="B25" s="7" t="s">
        <v>14</v>
      </c>
      <c r="C25" s="8" t="s">
        <v>164</v>
      </c>
      <c r="D25" s="9">
        <v>450522</v>
      </c>
      <c r="E25" s="9">
        <f t="shared" si="18"/>
        <v>0</v>
      </c>
      <c r="F25" s="9">
        <v>4981069</v>
      </c>
      <c r="G25" s="9">
        <v>0</v>
      </c>
      <c r="H25" s="9">
        <f t="shared" si="19"/>
        <v>0</v>
      </c>
      <c r="I25" s="9">
        <v>76874184.209999993</v>
      </c>
      <c r="J25" s="9">
        <v>43044993.039999999</v>
      </c>
      <c r="K25" s="9">
        <v>41463738.670000002</v>
      </c>
      <c r="L25" s="9">
        <v>7367089.7099999599</v>
      </c>
      <c r="M25" s="9">
        <v>451785448.17000002</v>
      </c>
      <c r="N25" s="9">
        <v>450906594.83999997</v>
      </c>
      <c r="O25" s="9">
        <v>548255470.50999999</v>
      </c>
      <c r="P25" s="9">
        <v>546271275.91999996</v>
      </c>
      <c r="Q25" s="9">
        <v>471381286.30000001</v>
      </c>
      <c r="R25" s="9">
        <v>503226282.88</v>
      </c>
      <c r="S25" s="2">
        <v>66321407.520000003</v>
      </c>
      <c r="T25" s="2">
        <v>79981293.290000007</v>
      </c>
      <c r="U25" s="2">
        <v>70506111.129999995</v>
      </c>
      <c r="V25" s="2">
        <v>85084236.760000005</v>
      </c>
      <c r="W25" s="2">
        <v>97856355.950000003</v>
      </c>
      <c r="X25" s="2">
        <v>98688480.730000004</v>
      </c>
      <c r="Y25" s="2">
        <v>39069193.450000003</v>
      </c>
      <c r="Z25" s="2">
        <v>43865492.890000001</v>
      </c>
      <c r="AA25" s="2">
        <v>36781150.479999997</v>
      </c>
      <c r="AB25" s="2">
        <v>44036388.880000003</v>
      </c>
      <c r="AC25" s="2">
        <v>45029595.280000001</v>
      </c>
      <c r="AD25" s="2">
        <v>52098492.789999999</v>
      </c>
      <c r="AE25" s="2">
        <v>26386523.859999999</v>
      </c>
      <c r="AF25" s="2">
        <v>34363117.229999997</v>
      </c>
      <c r="AG25" s="2">
        <v>29791791.879999999</v>
      </c>
      <c r="AH25" s="2">
        <v>35021201.329999998</v>
      </c>
      <c r="AI25" s="2">
        <v>48519647.890000001</v>
      </c>
      <c r="AJ25" s="2">
        <v>43944999.43</v>
      </c>
      <c r="AK25" s="2">
        <f t="shared" si="20"/>
        <v>186.03558904030027</v>
      </c>
      <c r="AL25" s="2">
        <f t="shared" si="21"/>
        <v>104.27389322370986</v>
      </c>
      <c r="AM25" s="2">
        <f t="shared" si="22"/>
        <v>100.34228169777577</v>
      </c>
      <c r="AN25" s="2">
        <f t="shared" si="23"/>
        <v>17.846329422708337</v>
      </c>
      <c r="AO25" s="2">
        <f t="shared" si="24"/>
        <v>1326.7786897389544</v>
      </c>
      <c r="AP25" s="2">
        <f t="shared" si="25"/>
        <v>1323.3091394283526</v>
      </c>
      <c r="AQ25" s="2">
        <f t="shared" si="26"/>
        <v>1140.7431006986542</v>
      </c>
      <c r="AR25" s="2">
        <f t="shared" si="27"/>
        <v>1219.0352462046428</v>
      </c>
      <c r="AS25" s="22">
        <f t="shared" si="28"/>
        <v>0.14021599116647179</v>
      </c>
      <c r="AT25" s="22">
        <f t="shared" si="29"/>
        <v>7.8797833489425192E-2</v>
      </c>
      <c r="AU25" s="2">
        <f t="shared" si="30"/>
        <v>1093.3211563005932</v>
      </c>
      <c r="AV25" s="2">
        <f t="shared" si="31"/>
        <v>1092.2939650732667</v>
      </c>
      <c r="AW25" s="25">
        <f t="shared" si="32"/>
        <v>5.8769462442143299</v>
      </c>
      <c r="AX25" s="25">
        <f t="shared" si="33"/>
        <v>10.475239115987089</v>
      </c>
      <c r="AY25" s="9">
        <f t="shared" si="0"/>
        <v>159.65020093063114</v>
      </c>
      <c r="AZ25" s="9">
        <f t="shared" si="1"/>
        <v>192.82404617769518</v>
      </c>
      <c r="BA25" s="9">
        <f t="shared" si="2"/>
        <v>170.46684799059975</v>
      </c>
      <c r="BB25" s="9">
        <f t="shared" si="3"/>
        <v>205.80680270331723</v>
      </c>
      <c r="BC25" s="9">
        <f t="shared" si="4"/>
        <v>236.81246191523707</v>
      </c>
      <c r="BD25" s="9">
        <f t="shared" si="5"/>
        <v>239.06687805681591</v>
      </c>
      <c r="BE25" s="9">
        <f t="shared" si="34"/>
        <v>200.77120629571607</v>
      </c>
      <c r="BF25" s="9">
        <f t="shared" si="6"/>
        <v>94.048133441818706</v>
      </c>
      <c r="BG25" s="9">
        <f t="shared" si="7"/>
        <v>105.75375164240131</v>
      </c>
      <c r="BH25" s="9">
        <f t="shared" si="8"/>
        <v>88.927990599749506</v>
      </c>
      <c r="BI25" s="9">
        <f t="shared" si="9"/>
        <v>106.51783154095855</v>
      </c>
      <c r="BJ25" s="9">
        <f t="shared" si="10"/>
        <v>108.97165762796359</v>
      </c>
      <c r="BK25" s="9">
        <f t="shared" si="11"/>
        <v>126.2054490112813</v>
      </c>
      <c r="BL25" s="9">
        <f t="shared" si="35"/>
        <v>105.07080231069551</v>
      </c>
      <c r="BM25" s="9">
        <f t="shared" si="12"/>
        <v>63.51816093226806</v>
      </c>
      <c r="BN25" s="9">
        <f t="shared" si="13"/>
        <v>82.844813218286873</v>
      </c>
      <c r="BO25" s="9">
        <f t="shared" si="14"/>
        <v>72.029399670217543</v>
      </c>
      <c r="BP25" s="9">
        <f t="shared" si="15"/>
        <v>84.711360729334473</v>
      </c>
      <c r="BQ25" s="9">
        <f t="shared" si="16"/>
        <v>117.41758781577985</v>
      </c>
      <c r="BR25" s="9">
        <f t="shared" si="17"/>
        <v>106.45410429086716</v>
      </c>
      <c r="BS25" s="9">
        <f t="shared" si="36"/>
        <v>87.829237776125652</v>
      </c>
      <c r="BT25" s="2">
        <v>415417</v>
      </c>
      <c r="BU25" s="2">
        <v>414789</v>
      </c>
      <c r="BV25" s="2">
        <v>413606</v>
      </c>
      <c r="BW25" s="2">
        <v>413418</v>
      </c>
      <c r="BX25" s="2">
        <v>413223</v>
      </c>
      <c r="BY25" s="2">
        <v>412807</v>
      </c>
      <c r="BZ25" s="2">
        <v>450663</v>
      </c>
      <c r="CA25" s="2">
        <v>450593</v>
      </c>
      <c r="CB25" s="2">
        <v>450067</v>
      </c>
      <c r="CC25" s="2">
        <v>450292</v>
      </c>
      <c r="CD25" s="2">
        <v>450730</v>
      </c>
      <c r="CE25" s="2">
        <v>450522</v>
      </c>
    </row>
    <row r="26" spans="1:83" ht="12.75" customHeight="1" x14ac:dyDescent="0.15">
      <c r="A26" s="6" t="s">
        <v>98</v>
      </c>
      <c r="B26" s="7" t="s">
        <v>42</v>
      </c>
      <c r="C26" s="8" t="s">
        <v>164</v>
      </c>
      <c r="D26" s="9">
        <v>557436</v>
      </c>
      <c r="E26" s="9">
        <f t="shared" si="18"/>
        <v>0</v>
      </c>
      <c r="F26" s="9">
        <v>1981000</v>
      </c>
      <c r="G26" s="9">
        <v>1703000</v>
      </c>
      <c r="H26" s="9">
        <f t="shared" si="19"/>
        <v>1</v>
      </c>
      <c r="I26" s="9">
        <v>70509681.510000005</v>
      </c>
      <c r="J26" s="9">
        <v>53794554.490000099</v>
      </c>
      <c r="K26" s="9">
        <v>49168362.130000003</v>
      </c>
      <c r="L26" s="9">
        <v>30826755.480000101</v>
      </c>
      <c r="M26" s="9">
        <v>230948617.06999999</v>
      </c>
      <c r="N26" s="9">
        <v>237980818.06</v>
      </c>
      <c r="O26" s="9">
        <v>575702434.39999998</v>
      </c>
      <c r="P26" s="9">
        <v>579245392.07000005</v>
      </c>
      <c r="Q26" s="9">
        <v>505192752.88999999</v>
      </c>
      <c r="R26" s="9">
        <v>525450837.57999998</v>
      </c>
      <c r="S26" s="2">
        <v>63457819.149999999</v>
      </c>
      <c r="T26" s="2">
        <v>79586991.870000005</v>
      </c>
      <c r="U26" s="2">
        <v>77516458</v>
      </c>
      <c r="V26" s="2">
        <v>82965874.459999993</v>
      </c>
      <c r="W26" s="2">
        <v>85010677.739999995</v>
      </c>
      <c r="X26" s="2">
        <v>91005200.890000001</v>
      </c>
      <c r="Y26" s="2">
        <v>40863172.829999998</v>
      </c>
      <c r="Z26" s="2">
        <v>53698581.799999997</v>
      </c>
      <c r="AA26" s="2">
        <v>51790982.359999999</v>
      </c>
      <c r="AB26" s="2">
        <v>62162812.649999999</v>
      </c>
      <c r="AC26" s="2">
        <v>59024977.259999998</v>
      </c>
      <c r="AD26" s="2">
        <v>67064311.619999997</v>
      </c>
      <c r="AE26" s="2">
        <v>19998207.050000001</v>
      </c>
      <c r="AF26" s="2">
        <v>24946548.640000001</v>
      </c>
      <c r="AG26" s="2">
        <v>25350762.539999999</v>
      </c>
      <c r="AH26" s="2">
        <v>20264759.789999999</v>
      </c>
      <c r="AI26" s="2">
        <v>25763356.030000001</v>
      </c>
      <c r="AJ26" s="2">
        <v>23729459.899999999</v>
      </c>
      <c r="AK26" s="2">
        <f t="shared" si="20"/>
        <v>129.61958018214108</v>
      </c>
      <c r="AL26" s="2">
        <f t="shared" si="21"/>
        <v>98.667766838038432</v>
      </c>
      <c r="AM26" s="2">
        <f t="shared" si="22"/>
        <v>90.387338604418602</v>
      </c>
      <c r="AN26" s="2">
        <f t="shared" si="23"/>
        <v>56.54117133062752</v>
      </c>
      <c r="AO26" s="2">
        <f t="shared" si="24"/>
        <v>1058.327115634203</v>
      </c>
      <c r="AP26" s="2">
        <f t="shared" si="25"/>
        <v>1062.4281552028672</v>
      </c>
      <c r="AQ26" s="2">
        <f t="shared" si="26"/>
        <v>928.70753545206207</v>
      </c>
      <c r="AR26" s="2">
        <f t="shared" si="27"/>
        <v>963.76038836482883</v>
      </c>
      <c r="AS26" s="22">
        <f t="shared" si="28"/>
        <v>0.1224759134178155</v>
      </c>
      <c r="AT26" s="22">
        <f t="shared" si="29"/>
        <v>9.2870060299934484E-2</v>
      </c>
      <c r="AU26" s="2">
        <f t="shared" si="30"/>
        <v>424.55819040983573</v>
      </c>
      <c r="AV26" s="2">
        <f t="shared" si="31"/>
        <v>436.49466179024927</v>
      </c>
      <c r="AW26" s="25">
        <f t="shared" si="32"/>
        <v>3.275417107610191</v>
      </c>
      <c r="AX26" s="25">
        <f t="shared" si="33"/>
        <v>4.4238830550077033</v>
      </c>
      <c r="AY26" s="9">
        <f t="shared" si="0"/>
        <v>118.18000843639831</v>
      </c>
      <c r="AZ26" s="9">
        <f t="shared" si="1"/>
        <v>147.7804097120225</v>
      </c>
      <c r="BA26" s="9">
        <f t="shared" si="2"/>
        <v>143.79744632856398</v>
      </c>
      <c r="BB26" s="9">
        <f t="shared" si="3"/>
        <v>153.22792787568287</v>
      </c>
      <c r="BC26" s="9">
        <f t="shared" si="4"/>
        <v>156.27709732450447</v>
      </c>
      <c r="BD26" s="9">
        <f t="shared" si="5"/>
        <v>166.91800922215151</v>
      </c>
      <c r="BE26" s="9">
        <f t="shared" si="34"/>
        <v>147.6968164832206</v>
      </c>
      <c r="BF26" s="9">
        <f t="shared" si="6"/>
        <v>76.101104237008784</v>
      </c>
      <c r="BG26" s="9">
        <f t="shared" si="7"/>
        <v>99.709741917634233</v>
      </c>
      <c r="BH26" s="9">
        <f t="shared" si="8"/>
        <v>96.075223228281459</v>
      </c>
      <c r="BI26" s="9">
        <f t="shared" si="9"/>
        <v>114.80719073088387</v>
      </c>
      <c r="BJ26" s="9">
        <f t="shared" si="10"/>
        <v>108.50698242930729</v>
      </c>
      <c r="BK26" s="9">
        <f t="shared" si="11"/>
        <v>123.00661144625272</v>
      </c>
      <c r="BL26" s="9">
        <f t="shared" si="35"/>
        <v>103.03447566489473</v>
      </c>
      <c r="BM26" s="9">
        <f t="shared" si="12"/>
        <v>37.243452572729019</v>
      </c>
      <c r="BN26" s="9">
        <f t="shared" si="13"/>
        <v>46.321780636488043</v>
      </c>
      <c r="BO26" s="9">
        <f t="shared" si="14"/>
        <v>47.02710894935138</v>
      </c>
      <c r="BP26" s="9">
        <f t="shared" si="15"/>
        <v>37.426558470340971</v>
      </c>
      <c r="BQ26" s="9">
        <f t="shared" si="16"/>
        <v>47.36137394434293</v>
      </c>
      <c r="BR26" s="9">
        <f t="shared" si="17"/>
        <v>43.52360269181176</v>
      </c>
      <c r="BS26" s="9">
        <f t="shared" si="36"/>
        <v>43.150646210844023</v>
      </c>
      <c r="BT26" s="2">
        <v>536959</v>
      </c>
      <c r="BU26" s="2">
        <v>538549</v>
      </c>
      <c r="BV26" s="2">
        <v>539067</v>
      </c>
      <c r="BW26" s="2">
        <v>541454</v>
      </c>
      <c r="BX26" s="2">
        <v>543974</v>
      </c>
      <c r="BY26" s="2">
        <v>545209</v>
      </c>
      <c r="BZ26" s="2">
        <v>549158</v>
      </c>
      <c r="CA26" s="2">
        <v>550686</v>
      </c>
      <c r="CB26" s="2">
        <v>551345</v>
      </c>
      <c r="CC26" s="2">
        <v>553859</v>
      </c>
      <c r="CD26" s="2">
        <v>556233</v>
      </c>
      <c r="CE26" s="2">
        <v>557436</v>
      </c>
    </row>
    <row r="27" spans="1:83" ht="12.75" customHeight="1" x14ac:dyDescent="0.15">
      <c r="A27" s="6" t="s">
        <v>30</v>
      </c>
      <c r="B27" s="7" t="s">
        <v>140</v>
      </c>
      <c r="C27" s="8" t="s">
        <v>164</v>
      </c>
      <c r="D27" s="9">
        <v>540054</v>
      </c>
      <c r="E27" s="9">
        <f t="shared" si="18"/>
        <v>0</v>
      </c>
      <c r="F27" s="9">
        <v>2074637</v>
      </c>
      <c r="G27" s="9">
        <v>2130825</v>
      </c>
      <c r="H27" s="9">
        <f t="shared" si="19"/>
        <v>1</v>
      </c>
      <c r="I27" s="9">
        <v>116251750.3</v>
      </c>
      <c r="J27" s="9">
        <v>93444462.620000005</v>
      </c>
      <c r="K27" s="9">
        <v>102327209.58</v>
      </c>
      <c r="L27" s="9">
        <v>81533291.170000002</v>
      </c>
      <c r="M27" s="9">
        <v>71436197.939999998</v>
      </c>
      <c r="N27" s="9">
        <v>84525026.489999995</v>
      </c>
      <c r="O27" s="9">
        <v>672265055.09000003</v>
      </c>
      <c r="P27" s="9">
        <v>668396743.92999995</v>
      </c>
      <c r="Q27" s="9">
        <v>556013304.78999996</v>
      </c>
      <c r="R27" s="9">
        <v>574952281.30999994</v>
      </c>
      <c r="S27" s="2">
        <v>103469094.20999999</v>
      </c>
      <c r="T27" s="2">
        <v>112008452.29000001</v>
      </c>
      <c r="U27" s="2">
        <v>132325552.89</v>
      </c>
      <c r="V27" s="2">
        <v>141064722.43000001</v>
      </c>
      <c r="W27" s="2">
        <v>143658749.81999999</v>
      </c>
      <c r="X27" s="2">
        <v>153275217.34</v>
      </c>
      <c r="Y27" s="2">
        <v>72084573.489999995</v>
      </c>
      <c r="Z27" s="2">
        <v>77624694.950000003</v>
      </c>
      <c r="AA27" s="2">
        <v>85025014.950000003</v>
      </c>
      <c r="AB27" s="2">
        <v>103254608.15000001</v>
      </c>
      <c r="AC27" s="2">
        <v>108245031.06</v>
      </c>
      <c r="AD27" s="2">
        <v>118667590.45999999</v>
      </c>
      <c r="AE27" s="2">
        <v>26599220.699999999</v>
      </c>
      <c r="AF27" s="2">
        <v>31137607.73</v>
      </c>
      <c r="AG27" s="2">
        <v>28692240.620000001</v>
      </c>
      <c r="AH27" s="2">
        <v>33256813.449999999</v>
      </c>
      <c r="AI27" s="2">
        <v>30387801.100000001</v>
      </c>
      <c r="AJ27" s="2">
        <v>30698743.789999999</v>
      </c>
      <c r="AK27" s="2">
        <f t="shared" si="20"/>
        <v>224.9618785824035</v>
      </c>
      <c r="AL27" s="2">
        <f t="shared" si="21"/>
        <v>180.49611387864613</v>
      </c>
      <c r="AM27" s="2">
        <f t="shared" si="22"/>
        <v>198.01612653407179</v>
      </c>
      <c r="AN27" s="2">
        <f t="shared" si="23"/>
        <v>157.48864935707127</v>
      </c>
      <c r="AO27" s="2">
        <f t="shared" si="24"/>
        <v>1300.9181307642591</v>
      </c>
      <c r="AP27" s="2">
        <f t="shared" si="25"/>
        <v>1291.0664947489804</v>
      </c>
      <c r="AQ27" s="2">
        <f t="shared" si="26"/>
        <v>1075.9562521818555</v>
      </c>
      <c r="AR27" s="2">
        <f t="shared" si="27"/>
        <v>1110.5703808703345</v>
      </c>
      <c r="AS27" s="22">
        <f t="shared" si="28"/>
        <v>0.17292546952992627</v>
      </c>
      <c r="AT27" s="22">
        <f t="shared" si="29"/>
        <v>0.13980388664159363</v>
      </c>
      <c r="AU27" s="2">
        <f t="shared" si="30"/>
        <v>138.23810175670812</v>
      </c>
      <c r="AV27" s="2">
        <f t="shared" si="31"/>
        <v>163.26744655781528</v>
      </c>
      <c r="AW27" s="25">
        <f t="shared" si="32"/>
        <v>0.61449567645778491</v>
      </c>
      <c r="AX27" s="25">
        <f t="shared" si="33"/>
        <v>0.90454826449939929</v>
      </c>
      <c r="AY27" s="9">
        <f t="shared" si="0"/>
        <v>205.0366782657633</v>
      </c>
      <c r="AZ27" s="9">
        <f t="shared" si="1"/>
        <v>220.48647514005742</v>
      </c>
      <c r="BA27" s="9">
        <f t="shared" si="2"/>
        <v>258.67418017292442</v>
      </c>
      <c r="BB27" s="9">
        <f t="shared" si="3"/>
        <v>274.05469725993333</v>
      </c>
      <c r="BC27" s="9">
        <f t="shared" si="4"/>
        <v>277.99789810396271</v>
      </c>
      <c r="BD27" s="9">
        <f t="shared" si="5"/>
        <v>296.06442487961385</v>
      </c>
      <c r="BE27" s="9">
        <f t="shared" si="34"/>
        <v>255.38572563704255</v>
      </c>
      <c r="BF27" s="9">
        <f t="shared" si="6"/>
        <v>142.84440794075741</v>
      </c>
      <c r="BG27" s="9">
        <f t="shared" si="7"/>
        <v>152.80271286165913</v>
      </c>
      <c r="BH27" s="9">
        <f t="shared" si="8"/>
        <v>166.20959108831343</v>
      </c>
      <c r="BI27" s="9">
        <f t="shared" si="9"/>
        <v>200.59877402220962</v>
      </c>
      <c r="BJ27" s="9">
        <f t="shared" si="10"/>
        <v>209.46786153006607</v>
      </c>
      <c r="BK27" s="9">
        <f t="shared" si="11"/>
        <v>229.21678097154964</v>
      </c>
      <c r="BL27" s="9">
        <f t="shared" si="35"/>
        <v>183.52335473575923</v>
      </c>
      <c r="BM27" s="9">
        <f t="shared" si="12"/>
        <v>52.709612454100672</v>
      </c>
      <c r="BN27" s="9">
        <f t="shared" si="13"/>
        <v>61.293779463234685</v>
      </c>
      <c r="BO27" s="9">
        <f t="shared" si="14"/>
        <v>56.088500350892282</v>
      </c>
      <c r="BP27" s="9">
        <f t="shared" si="15"/>
        <v>64.609959066077096</v>
      </c>
      <c r="BQ27" s="9">
        <f t="shared" si="16"/>
        <v>58.804248570908854</v>
      </c>
      <c r="BR27" s="9">
        <f t="shared" si="17"/>
        <v>59.29729595197302</v>
      </c>
      <c r="BS27" s="9">
        <f t="shared" si="36"/>
        <v>58.800565976197767</v>
      </c>
      <c r="BT27" s="2">
        <v>504637</v>
      </c>
      <c r="BU27" s="2">
        <v>508006</v>
      </c>
      <c r="BV27" s="2">
        <v>511553</v>
      </c>
      <c r="BW27" s="2">
        <v>514732</v>
      </c>
      <c r="BX27" s="2">
        <v>516762</v>
      </c>
      <c r="BY27" s="2">
        <v>517709</v>
      </c>
      <c r="BZ27" s="2">
        <v>525498</v>
      </c>
      <c r="CA27" s="2">
        <v>528947</v>
      </c>
      <c r="CB27" s="2">
        <v>532918</v>
      </c>
      <c r="CC27" s="2">
        <v>536510</v>
      </c>
      <c r="CD27" s="2">
        <v>538909</v>
      </c>
      <c r="CE27" s="2">
        <v>540054</v>
      </c>
    </row>
    <row r="28" spans="1:83" ht="12.75" customHeight="1" x14ac:dyDescent="0.15">
      <c r="A28" s="6" t="s">
        <v>188</v>
      </c>
      <c r="B28" s="7" t="s">
        <v>93</v>
      </c>
      <c r="C28" s="8" t="s">
        <v>164</v>
      </c>
      <c r="D28" s="9">
        <v>618342</v>
      </c>
      <c r="E28" s="9">
        <f t="shared" si="18"/>
        <v>0</v>
      </c>
      <c r="F28" s="9">
        <v>4317902</v>
      </c>
      <c r="G28" s="9">
        <v>0</v>
      </c>
      <c r="H28" s="9">
        <f t="shared" si="19"/>
        <v>0</v>
      </c>
      <c r="I28" s="9">
        <v>92973057.340000004</v>
      </c>
      <c r="J28" s="9">
        <v>57940854.510000102</v>
      </c>
      <c r="K28" s="9">
        <v>72194118.010000005</v>
      </c>
      <c r="L28" s="9">
        <v>37648656.150000103</v>
      </c>
      <c r="M28" s="9">
        <v>322587045.05000001</v>
      </c>
      <c r="N28" s="9">
        <v>352292846.69</v>
      </c>
      <c r="O28" s="9">
        <v>571843520.67999995</v>
      </c>
      <c r="P28" s="9">
        <v>579337998.59000003</v>
      </c>
      <c r="Q28" s="9">
        <v>478870463.33999997</v>
      </c>
      <c r="R28" s="9">
        <v>521397144.07999998</v>
      </c>
      <c r="S28" s="2">
        <v>82717088.590000004</v>
      </c>
      <c r="T28" s="2">
        <v>89562523.890000001</v>
      </c>
      <c r="U28" s="2">
        <v>116065794.39</v>
      </c>
      <c r="V28" s="2">
        <v>153227736.30000001</v>
      </c>
      <c r="W28" s="2">
        <v>135695473.47999999</v>
      </c>
      <c r="X28" s="2">
        <v>125264584.29000001</v>
      </c>
      <c r="Y28" s="2">
        <v>49948536.469999999</v>
      </c>
      <c r="Z28" s="2">
        <v>60987324.310000002</v>
      </c>
      <c r="AA28" s="2">
        <v>93504458.239999995</v>
      </c>
      <c r="AB28" s="2">
        <v>126261264.51000001</v>
      </c>
      <c r="AC28" s="2">
        <v>114259268.48999999</v>
      </c>
      <c r="AD28" s="2">
        <v>103046735.76000001</v>
      </c>
      <c r="AE28" s="2">
        <v>32092574.699999999</v>
      </c>
      <c r="AF28" s="2">
        <v>27494031.129999999</v>
      </c>
      <c r="AG28" s="2">
        <v>21694050.960000001</v>
      </c>
      <c r="AH28" s="2">
        <v>11618912.48</v>
      </c>
      <c r="AI28" s="2">
        <v>19156281.440000001</v>
      </c>
      <c r="AJ28" s="2">
        <v>21057880.219999999</v>
      </c>
      <c r="AK28" s="2">
        <f t="shared" si="20"/>
        <v>155.08252170533456</v>
      </c>
      <c r="AL28" s="2">
        <f t="shared" si="21"/>
        <v>96.621554776976765</v>
      </c>
      <c r="AM28" s="2">
        <f t="shared" si="22"/>
        <v>120.42247715205995</v>
      </c>
      <c r="AN28" s="2">
        <f t="shared" si="23"/>
        <v>62.78249989994481</v>
      </c>
      <c r="AO28" s="2">
        <f t="shared" si="24"/>
        <v>953.85628638197716</v>
      </c>
      <c r="AP28" s="2">
        <f t="shared" si="25"/>
        <v>966.09790515752059</v>
      </c>
      <c r="AQ28" s="2">
        <f t="shared" si="26"/>
        <v>798.7737646766426</v>
      </c>
      <c r="AR28" s="2">
        <f t="shared" si="27"/>
        <v>869.47635038054386</v>
      </c>
      <c r="AS28" s="22">
        <f t="shared" si="28"/>
        <v>0.16258478758217346</v>
      </c>
      <c r="AT28" s="22">
        <f t="shared" si="29"/>
        <v>0.10001217709008776</v>
      </c>
      <c r="AU28" s="2">
        <f t="shared" si="30"/>
        <v>538.08720340212881</v>
      </c>
      <c r="AV28" s="2">
        <f t="shared" si="31"/>
        <v>587.47981664854558</v>
      </c>
      <c r="AW28" s="25">
        <f t="shared" si="32"/>
        <v>3.4696830918478647</v>
      </c>
      <c r="AX28" s="25">
        <f t="shared" si="33"/>
        <v>6.0802148961955202</v>
      </c>
      <c r="AY28" s="9">
        <f t="shared" si="0"/>
        <v>137.41567143673541</v>
      </c>
      <c r="AZ28" s="9">
        <f t="shared" si="1"/>
        <v>148.57134971177373</v>
      </c>
      <c r="BA28" s="9">
        <f t="shared" si="2"/>
        <v>192.85061783554846</v>
      </c>
      <c r="BB28" s="9">
        <f t="shared" si="3"/>
        <v>255.39573556325237</v>
      </c>
      <c r="BC28" s="9">
        <f t="shared" si="4"/>
        <v>226.34510269271249</v>
      </c>
      <c r="BD28" s="9">
        <f t="shared" si="5"/>
        <v>208.88989289073288</v>
      </c>
      <c r="BE28" s="9">
        <f t="shared" si="34"/>
        <v>194.91139502179257</v>
      </c>
      <c r="BF28" s="9">
        <f t="shared" si="6"/>
        <v>82.978158362516368</v>
      </c>
      <c r="BG28" s="9">
        <f t="shared" si="7"/>
        <v>101.16920218969021</v>
      </c>
      <c r="BH28" s="9">
        <f t="shared" si="8"/>
        <v>155.36353873020039</v>
      </c>
      <c r="BI28" s="9">
        <f t="shared" si="9"/>
        <v>210.44876927205391</v>
      </c>
      <c r="BJ28" s="9">
        <f t="shared" si="10"/>
        <v>190.58871454378345</v>
      </c>
      <c r="BK28" s="9">
        <f t="shared" si="11"/>
        <v>171.83964420312574</v>
      </c>
      <c r="BL28" s="9">
        <f t="shared" si="35"/>
        <v>152.06467121689502</v>
      </c>
      <c r="BM28" s="9">
        <f t="shared" si="12"/>
        <v>53.314529992623946</v>
      </c>
      <c r="BN28" s="9">
        <f t="shared" si="13"/>
        <v>45.608644515406624</v>
      </c>
      <c r="BO28" s="9">
        <f t="shared" si="14"/>
        <v>36.046030210536635</v>
      </c>
      <c r="BP28" s="9">
        <f t="shared" si="15"/>
        <v>19.366080651774613</v>
      </c>
      <c r="BQ28" s="9">
        <f t="shared" si="16"/>
        <v>31.953390769415538</v>
      </c>
      <c r="BR28" s="9">
        <f t="shared" si="17"/>
        <v>35.115897830132674</v>
      </c>
      <c r="BS28" s="9">
        <f t="shared" si="36"/>
        <v>36.900762328315004</v>
      </c>
      <c r="BT28" s="2">
        <v>601948</v>
      </c>
      <c r="BU28" s="2">
        <v>602825</v>
      </c>
      <c r="BV28" s="2">
        <v>601843</v>
      </c>
      <c r="BW28" s="2">
        <v>599962</v>
      </c>
      <c r="BX28" s="2">
        <v>599507</v>
      </c>
      <c r="BY28" s="2">
        <v>599668</v>
      </c>
      <c r="BZ28" s="2">
        <v>620984</v>
      </c>
      <c r="CA28" s="2">
        <v>621863</v>
      </c>
      <c r="CB28" s="2">
        <v>621009</v>
      </c>
      <c r="CC28" s="2">
        <v>618911</v>
      </c>
      <c r="CD28" s="2">
        <v>618187</v>
      </c>
      <c r="CE28" s="2">
        <v>618342</v>
      </c>
    </row>
    <row r="29" spans="1:83" ht="12.75" customHeight="1" x14ac:dyDescent="0.15">
      <c r="A29" s="6" t="s">
        <v>90</v>
      </c>
      <c r="B29" s="7" t="s">
        <v>125</v>
      </c>
      <c r="C29" s="8" t="s">
        <v>164</v>
      </c>
      <c r="D29" s="9">
        <v>444503</v>
      </c>
      <c r="E29" s="9">
        <f t="shared" si="18"/>
        <v>0</v>
      </c>
      <c r="F29" s="9">
        <v>7430361</v>
      </c>
      <c r="G29" s="9">
        <v>0</v>
      </c>
      <c r="H29" s="9">
        <f t="shared" si="19"/>
        <v>0</v>
      </c>
      <c r="I29" s="9">
        <v>83749427.939999998</v>
      </c>
      <c r="J29" s="9">
        <v>43037111.770000003</v>
      </c>
      <c r="K29" s="9">
        <v>57898450.109999999</v>
      </c>
      <c r="L29" s="9">
        <v>18113674.699999999</v>
      </c>
      <c r="M29" s="9">
        <v>260487534.27000001</v>
      </c>
      <c r="N29" s="9">
        <v>265564097.19999999</v>
      </c>
      <c r="O29" s="9">
        <v>467562064.44</v>
      </c>
      <c r="P29" s="9">
        <v>453742654.92000002</v>
      </c>
      <c r="Q29" s="9">
        <v>383812636.5</v>
      </c>
      <c r="R29" s="9">
        <v>410705543.14999998</v>
      </c>
      <c r="S29" s="2">
        <v>97370931.129999995</v>
      </c>
      <c r="T29" s="2">
        <v>100939557.62</v>
      </c>
      <c r="U29" s="2">
        <v>80268268.079999998</v>
      </c>
      <c r="V29" s="2">
        <v>87400480.269999996</v>
      </c>
      <c r="W29" s="2">
        <v>96976412.879999995</v>
      </c>
      <c r="X29" s="2">
        <v>85006327.180000007</v>
      </c>
      <c r="Y29" s="2">
        <v>67123965.799999997</v>
      </c>
      <c r="Z29" s="2">
        <v>74131715.060000002</v>
      </c>
      <c r="AA29" s="2">
        <v>58001799.060000002</v>
      </c>
      <c r="AB29" s="2">
        <v>75204799.959999993</v>
      </c>
      <c r="AC29" s="2">
        <v>79182992.939999998</v>
      </c>
      <c r="AD29" s="2">
        <v>69136295.829999998</v>
      </c>
      <c r="AE29" s="2">
        <v>25430418.100000001</v>
      </c>
      <c r="AF29" s="2">
        <v>22503310.109999999</v>
      </c>
      <c r="AG29" s="2">
        <v>20647739.91</v>
      </c>
      <c r="AH29" s="2">
        <v>10455044.689999999</v>
      </c>
      <c r="AI29" s="2">
        <v>12880953.210000001</v>
      </c>
      <c r="AJ29" s="2">
        <v>11629679.220000001</v>
      </c>
      <c r="AK29" s="2">
        <f t="shared" si="20"/>
        <v>194.05532744018998</v>
      </c>
      <c r="AL29" s="2">
        <f t="shared" si="21"/>
        <v>99.751558769061049</v>
      </c>
      <c r="AM29" s="2">
        <f t="shared" si="22"/>
        <v>134.1561724149916</v>
      </c>
      <c r="AN29" s="2">
        <f t="shared" si="23"/>
        <v>41.9839346101339</v>
      </c>
      <c r="AO29" s="2">
        <f t="shared" si="24"/>
        <v>1083.3854241788797</v>
      </c>
      <c r="AP29" s="2">
        <f t="shared" si="25"/>
        <v>1051.6862132888934</v>
      </c>
      <c r="AQ29" s="2">
        <f t="shared" si="26"/>
        <v>889.33009673868969</v>
      </c>
      <c r="AR29" s="2">
        <f t="shared" si="27"/>
        <v>951.93465451983218</v>
      </c>
      <c r="AS29" s="22">
        <f t="shared" si="28"/>
        <v>0.17911938180935796</v>
      </c>
      <c r="AT29" s="22">
        <f t="shared" si="29"/>
        <v>9.4849164616423232E-2</v>
      </c>
      <c r="AU29" s="2">
        <f t="shared" si="30"/>
        <v>603.57419746278174</v>
      </c>
      <c r="AV29" s="2">
        <f t="shared" si="31"/>
        <v>615.52533521229918</v>
      </c>
      <c r="AW29" s="25">
        <f t="shared" si="32"/>
        <v>3.1103201619074845</v>
      </c>
      <c r="AX29" s="25">
        <f t="shared" si="33"/>
        <v>6.1705836260396421</v>
      </c>
      <c r="AY29" s="9">
        <f t="shared" si="0"/>
        <v>224.33889232435172</v>
      </c>
      <c r="AZ29" s="9">
        <f t="shared" si="1"/>
        <v>232.61768081875147</v>
      </c>
      <c r="BA29" s="9">
        <f t="shared" si="2"/>
        <v>185.2773636357341</v>
      </c>
      <c r="BB29" s="9">
        <f t="shared" si="3"/>
        <v>202.31733153239489</v>
      </c>
      <c r="BC29" s="9">
        <f t="shared" si="4"/>
        <v>224.70349969298499</v>
      </c>
      <c r="BD29" s="9">
        <f t="shared" si="5"/>
        <v>197.0279438535334</v>
      </c>
      <c r="BE29" s="9">
        <f t="shared" si="34"/>
        <v>211.0471186429584</v>
      </c>
      <c r="BF29" s="9">
        <f t="shared" si="6"/>
        <v>154.65104380983101</v>
      </c>
      <c r="BG29" s="9">
        <f t="shared" si="7"/>
        <v>170.83835157364453</v>
      </c>
      <c r="BH29" s="9">
        <f t="shared" si="8"/>
        <v>133.88130419427884</v>
      </c>
      <c r="BI29" s="9">
        <f t="shared" si="9"/>
        <v>174.08639402588443</v>
      </c>
      <c r="BJ29" s="9">
        <f t="shared" si="10"/>
        <v>183.4744666396339</v>
      </c>
      <c r="BK29" s="9">
        <f t="shared" si="11"/>
        <v>160.24433315640769</v>
      </c>
      <c r="BL29" s="9">
        <f t="shared" si="35"/>
        <v>162.86264889994675</v>
      </c>
      <c r="BM29" s="9">
        <f t="shared" si="12"/>
        <v>58.590708353013007</v>
      </c>
      <c r="BN29" s="9">
        <f t="shared" si="13"/>
        <v>51.859428869699883</v>
      </c>
      <c r="BO29" s="9">
        <f t="shared" si="14"/>
        <v>47.65966560719059</v>
      </c>
      <c r="BP29" s="9">
        <f t="shared" si="15"/>
        <v>24.201660405049108</v>
      </c>
      <c r="BQ29" s="9">
        <f t="shared" si="16"/>
        <v>29.846384081561723</v>
      </c>
      <c r="BR29" s="9">
        <f t="shared" si="17"/>
        <v>26.955308627095587</v>
      </c>
      <c r="BS29" s="9">
        <f t="shared" si="36"/>
        <v>39.852192657268311</v>
      </c>
      <c r="BT29" s="2">
        <v>434035</v>
      </c>
      <c r="BU29" s="2">
        <v>433929</v>
      </c>
      <c r="BV29" s="2">
        <v>433233</v>
      </c>
      <c r="BW29" s="2">
        <v>431997</v>
      </c>
      <c r="BX29" s="2">
        <v>431575</v>
      </c>
      <c r="BY29" s="2">
        <v>431443</v>
      </c>
      <c r="BZ29" s="2">
        <v>446815</v>
      </c>
      <c r="CA29" s="2">
        <v>446937</v>
      </c>
      <c r="CB29" s="2">
        <v>446243</v>
      </c>
      <c r="CC29" s="2">
        <v>445035</v>
      </c>
      <c r="CD29" s="2">
        <v>444519</v>
      </c>
      <c r="CE29" s="2">
        <v>444503</v>
      </c>
    </row>
    <row r="30" spans="1:83" ht="12.75" customHeight="1" x14ac:dyDescent="0.15">
      <c r="A30" s="6" t="s">
        <v>88</v>
      </c>
      <c r="B30" s="7" t="s">
        <v>79</v>
      </c>
      <c r="C30" s="8" t="s">
        <v>164</v>
      </c>
      <c r="D30" s="9">
        <v>991969</v>
      </c>
      <c r="E30" s="9">
        <f t="shared" si="18"/>
        <v>0</v>
      </c>
      <c r="F30" s="9">
        <v>3503000</v>
      </c>
      <c r="G30" s="9">
        <v>0</v>
      </c>
      <c r="H30" s="9">
        <f t="shared" si="19"/>
        <v>0</v>
      </c>
      <c r="I30" s="9">
        <v>101725474.599999</v>
      </c>
      <c r="J30" s="9">
        <v>82839977.049999997</v>
      </c>
      <c r="K30" s="9">
        <v>66472275.959999099</v>
      </c>
      <c r="L30" s="9">
        <v>37512178.810000002</v>
      </c>
      <c r="M30" s="9">
        <v>241522233.91999999</v>
      </c>
      <c r="N30" s="9">
        <v>206286251.68000001</v>
      </c>
      <c r="O30" s="9">
        <v>969961000.95000005</v>
      </c>
      <c r="P30" s="9">
        <v>972419557.16999996</v>
      </c>
      <c r="Q30" s="9">
        <v>868235526.35000098</v>
      </c>
      <c r="R30" s="9">
        <v>889579580.12</v>
      </c>
      <c r="S30" s="2">
        <v>89198618.450000003</v>
      </c>
      <c r="T30" s="2">
        <v>104676140.56999999</v>
      </c>
      <c r="U30" s="2">
        <v>84968220.870000005</v>
      </c>
      <c r="V30" s="2">
        <v>96995739.420000002</v>
      </c>
      <c r="W30" s="2">
        <v>110574163.13</v>
      </c>
      <c r="X30" s="2">
        <v>123996582.91</v>
      </c>
      <c r="Y30" s="2">
        <v>43927927.219999999</v>
      </c>
      <c r="Z30" s="2">
        <v>53143973.770000003</v>
      </c>
      <c r="AA30" s="2">
        <v>42024408.020000003</v>
      </c>
      <c r="AB30" s="2">
        <v>58400867.579999998</v>
      </c>
      <c r="AC30" s="2">
        <v>60375229.850000001</v>
      </c>
      <c r="AD30" s="2">
        <v>123709358.98999999</v>
      </c>
      <c r="AE30" s="2">
        <v>44792416.469999999</v>
      </c>
      <c r="AF30" s="2">
        <v>51339010.420000002</v>
      </c>
      <c r="AG30" s="2">
        <v>42282618.960000001</v>
      </c>
      <c r="AH30" s="2">
        <v>38098808.100000001</v>
      </c>
      <c r="AI30" s="2">
        <v>49297545.75</v>
      </c>
      <c r="AJ30" s="2">
        <v>3881</v>
      </c>
      <c r="AK30" s="2">
        <f t="shared" si="20"/>
        <v>111.16444786851457</v>
      </c>
      <c r="AL30" s="2">
        <f t="shared" si="21"/>
        <v>90.320403160124684</v>
      </c>
      <c r="AM30" s="2">
        <f t="shared" si="22"/>
        <v>72.64015119824181</v>
      </c>
      <c r="AN30" s="2">
        <f t="shared" si="23"/>
        <v>40.899517771340165</v>
      </c>
      <c r="AO30" s="2">
        <f t="shared" si="24"/>
        <v>1059.962409107301</v>
      </c>
      <c r="AP30" s="2">
        <f t="shared" si="25"/>
        <v>1060.2287636001261</v>
      </c>
      <c r="AQ30" s="2">
        <f t="shared" si="26"/>
        <v>948.79796123878634</v>
      </c>
      <c r="AR30" s="2">
        <f t="shared" si="27"/>
        <v>969.90836044000139</v>
      </c>
      <c r="AS30" s="22">
        <f t="shared" si="28"/>
        <v>0.10487583985373324</v>
      </c>
      <c r="AT30" s="22">
        <f t="shared" si="29"/>
        <v>8.5189542352568884E-2</v>
      </c>
      <c r="AU30" s="2">
        <f t="shared" si="30"/>
        <v>263.93276499579275</v>
      </c>
      <c r="AV30" s="2">
        <f t="shared" si="31"/>
        <v>224.91384089692417</v>
      </c>
      <c r="AW30" s="25">
        <f t="shared" si="32"/>
        <v>2.3742551693143183</v>
      </c>
      <c r="AX30" s="25">
        <f t="shared" si="33"/>
        <v>2.4901775570928892</v>
      </c>
      <c r="AY30" s="9">
        <f t="shared" si="0"/>
        <v>98.258439616389595</v>
      </c>
      <c r="AZ30" s="9">
        <f t="shared" si="1"/>
        <v>115.25048810403314</v>
      </c>
      <c r="BA30" s="9">
        <f t="shared" si="2"/>
        <v>93.471511185574045</v>
      </c>
      <c r="BB30" s="9">
        <f t="shared" si="3"/>
        <v>106.38589000093229</v>
      </c>
      <c r="BC30" s="9">
        <f t="shared" si="4"/>
        <v>120.83419459288157</v>
      </c>
      <c r="BD30" s="9">
        <f t="shared" si="5"/>
        <v>135.1934386962632</v>
      </c>
      <c r="BE30" s="9">
        <f t="shared" si="34"/>
        <v>111.56566036601231</v>
      </c>
      <c r="BF30" s="9">
        <f t="shared" si="6"/>
        <v>48.38964615398173</v>
      </c>
      <c r="BG30" s="9">
        <f t="shared" si="7"/>
        <v>58.512559628471934</v>
      </c>
      <c r="BH30" s="9">
        <f t="shared" si="8"/>
        <v>46.230047941317544</v>
      </c>
      <c r="BI30" s="9">
        <f t="shared" si="9"/>
        <v>64.054651384448334</v>
      </c>
      <c r="BJ30" s="9">
        <f t="shared" si="10"/>
        <v>65.977368182364572</v>
      </c>
      <c r="BK30" s="9">
        <f t="shared" si="11"/>
        <v>134.88027853886754</v>
      </c>
      <c r="BL30" s="9">
        <f t="shared" si="35"/>
        <v>69.674091971575265</v>
      </c>
      <c r="BM30" s="9">
        <f t="shared" si="12"/>
        <v>49.341940777443391</v>
      </c>
      <c r="BN30" s="9">
        <f t="shared" si="13"/>
        <v>56.525259504827424</v>
      </c>
      <c r="BO30" s="9">
        <f t="shared" si="14"/>
        <v>46.514099631694513</v>
      </c>
      <c r="BP30" s="9">
        <f t="shared" si="15"/>
        <v>41.787150981370687</v>
      </c>
      <c r="BQ30" s="9">
        <f t="shared" si="16"/>
        <v>53.871800314723139</v>
      </c>
      <c r="BR30" s="9">
        <f t="shared" si="17"/>
        <v>4.2314531841657951E-3</v>
      </c>
      <c r="BS30" s="9">
        <f t="shared" si="36"/>
        <v>41.340747110540555</v>
      </c>
      <c r="BT30" s="2">
        <v>907796</v>
      </c>
      <c r="BU30" s="2">
        <v>908249</v>
      </c>
      <c r="BV30" s="2">
        <v>909028</v>
      </c>
      <c r="BW30" s="2">
        <v>911735</v>
      </c>
      <c r="BX30" s="2">
        <v>915090</v>
      </c>
      <c r="BY30" s="2">
        <v>917179</v>
      </c>
      <c r="BZ30" s="2">
        <v>977288</v>
      </c>
      <c r="CA30" s="2">
        <v>978912</v>
      </c>
      <c r="CB30" s="2">
        <v>981201</v>
      </c>
      <c r="CC30" s="2">
        <v>986245</v>
      </c>
      <c r="CD30" s="2">
        <v>989654</v>
      </c>
      <c r="CE30" s="2">
        <v>991969</v>
      </c>
    </row>
    <row r="31" spans="1:83" ht="12.75" customHeight="1" x14ac:dyDescent="0.15">
      <c r="A31" s="6" t="s">
        <v>177</v>
      </c>
      <c r="B31" s="7" t="s">
        <v>208</v>
      </c>
      <c r="C31" s="8" t="s">
        <v>164</v>
      </c>
      <c r="D31" s="9">
        <v>807867</v>
      </c>
      <c r="E31" s="9">
        <f t="shared" si="18"/>
        <v>0</v>
      </c>
      <c r="F31" s="9">
        <v>3189909</v>
      </c>
      <c r="G31" s="9">
        <v>1557951</v>
      </c>
      <c r="H31" s="9">
        <f t="shared" si="19"/>
        <v>1</v>
      </c>
      <c r="I31" s="9">
        <v>146651367.83000001</v>
      </c>
      <c r="J31" s="9">
        <v>81100120.140000001</v>
      </c>
      <c r="K31" s="9">
        <v>104386458.5</v>
      </c>
      <c r="L31" s="9">
        <v>38050855.460000001</v>
      </c>
      <c r="M31" s="9">
        <v>484238274.22000003</v>
      </c>
      <c r="N31" s="9">
        <v>451189009.54000002</v>
      </c>
      <c r="O31" s="9">
        <v>988502029.57000005</v>
      </c>
      <c r="P31" s="9">
        <v>977208898.59000003</v>
      </c>
      <c r="Q31" s="9">
        <v>841850661.74000001</v>
      </c>
      <c r="R31" s="9">
        <v>896108778.45000005</v>
      </c>
      <c r="S31" s="2">
        <v>122219289.84999999</v>
      </c>
      <c r="T31" s="2">
        <v>119774822.42</v>
      </c>
      <c r="U31" s="2">
        <v>110522816.88</v>
      </c>
      <c r="V31" s="2">
        <v>123252708.45</v>
      </c>
      <c r="W31" s="2">
        <v>112265580.45</v>
      </c>
      <c r="X31" s="2">
        <v>126329096.15000001</v>
      </c>
      <c r="Y31" s="2">
        <v>94588673.629999995</v>
      </c>
      <c r="Z31" s="2">
        <v>97352152.870000005</v>
      </c>
      <c r="AA31" s="2">
        <v>84215450.430000007</v>
      </c>
      <c r="AB31" s="2">
        <v>82311085.390000001</v>
      </c>
      <c r="AC31" s="2">
        <v>81829780.400000006</v>
      </c>
      <c r="AD31" s="2">
        <v>93678541.930000007</v>
      </c>
      <c r="AE31" s="2">
        <v>24430636.719999999</v>
      </c>
      <c r="AF31" s="2">
        <v>20847880.84</v>
      </c>
      <c r="AG31" s="2">
        <v>22703203.68</v>
      </c>
      <c r="AH31" s="2">
        <v>28462375.460000001</v>
      </c>
      <c r="AI31" s="2">
        <v>29602839.890000001</v>
      </c>
      <c r="AJ31" s="2">
        <v>30069631.390000001</v>
      </c>
      <c r="AK31" s="2">
        <f t="shared" si="20"/>
        <v>195.94350336768494</v>
      </c>
      <c r="AL31" s="2">
        <f t="shared" si="21"/>
        <v>107.92383348614757</v>
      </c>
      <c r="AM31" s="2">
        <f t="shared" si="22"/>
        <v>139.47260557668849</v>
      </c>
      <c r="AN31" s="2">
        <f t="shared" si="23"/>
        <v>50.636104873598889</v>
      </c>
      <c r="AO31" s="2">
        <f t="shared" si="24"/>
        <v>1320.7551598464534</v>
      </c>
      <c r="AP31" s="2">
        <f t="shared" si="25"/>
        <v>1300.4189176360057</v>
      </c>
      <c r="AQ31" s="2">
        <f t="shared" si="26"/>
        <v>1124.8116564787683</v>
      </c>
      <c r="AR31" s="2">
        <f t="shared" si="27"/>
        <v>1192.4950841498583</v>
      </c>
      <c r="AS31" s="22">
        <f t="shared" si="28"/>
        <v>0.14835717423240252</v>
      </c>
      <c r="AT31" s="22">
        <f t="shared" si="29"/>
        <v>8.2991589881158609E-2</v>
      </c>
      <c r="AU31" s="2">
        <f t="shared" si="30"/>
        <v>646.99937899916767</v>
      </c>
      <c r="AV31" s="2">
        <f t="shared" si="31"/>
        <v>600.41893220769782</v>
      </c>
      <c r="AW31" s="25">
        <f t="shared" si="32"/>
        <v>3.3019690261691572</v>
      </c>
      <c r="AX31" s="25">
        <f t="shared" si="33"/>
        <v>5.5633580907294578</v>
      </c>
      <c r="AY31" s="9">
        <f t="shared" si="0"/>
        <v>165.56639268534209</v>
      </c>
      <c r="AZ31" s="9">
        <f t="shared" si="1"/>
        <v>161.42028827260157</v>
      </c>
      <c r="BA31" s="9">
        <f t="shared" si="2"/>
        <v>148.51664101868101</v>
      </c>
      <c r="BB31" s="9">
        <f t="shared" si="3"/>
        <v>165.33823293867664</v>
      </c>
      <c r="BC31" s="9">
        <f t="shared" si="4"/>
        <v>150.00004068478711</v>
      </c>
      <c r="BD31" s="9">
        <f t="shared" si="5"/>
        <v>168.11220888221149</v>
      </c>
      <c r="BE31" s="9">
        <f t="shared" si="34"/>
        <v>159.82563408038331</v>
      </c>
      <c r="BF31" s="9">
        <f t="shared" si="6"/>
        <v>128.13611911041752</v>
      </c>
      <c r="BG31" s="9">
        <f t="shared" si="7"/>
        <v>131.20130143152483</v>
      </c>
      <c r="BH31" s="9">
        <f t="shared" si="8"/>
        <v>113.16573511982349</v>
      </c>
      <c r="BI31" s="9">
        <f t="shared" si="9"/>
        <v>110.4167979819118</v>
      </c>
      <c r="BJ31" s="9">
        <f t="shared" si="10"/>
        <v>109.33422639447275</v>
      </c>
      <c r="BK31" s="9">
        <f t="shared" si="11"/>
        <v>124.66254480296278</v>
      </c>
      <c r="BL31" s="9">
        <f t="shared" si="35"/>
        <v>119.48612080685221</v>
      </c>
      <c r="BM31" s="9">
        <f t="shared" si="12"/>
        <v>33.095368150974885</v>
      </c>
      <c r="BN31" s="9">
        <f t="shared" si="13"/>
        <v>28.096647250830856</v>
      </c>
      <c r="BO31" s="9">
        <f t="shared" si="14"/>
        <v>30.507759810152947</v>
      </c>
      <c r="BP31" s="9">
        <f t="shared" si="15"/>
        <v>38.181058436558466</v>
      </c>
      <c r="BQ31" s="9">
        <f t="shared" si="16"/>
        <v>39.552881391486522</v>
      </c>
      <c r="BR31" s="9">
        <f t="shared" si="17"/>
        <v>40.01510584105278</v>
      </c>
      <c r="BS31" s="9">
        <f t="shared" si="36"/>
        <v>34.908136813509408</v>
      </c>
      <c r="BT31" s="2">
        <v>738189</v>
      </c>
      <c r="BU31" s="2">
        <v>742006</v>
      </c>
      <c r="BV31" s="2">
        <v>744178</v>
      </c>
      <c r="BW31" s="2">
        <v>745458</v>
      </c>
      <c r="BX31" s="2">
        <v>748437</v>
      </c>
      <c r="BY31" s="2">
        <v>751457</v>
      </c>
      <c r="BZ31" s="2">
        <v>791207</v>
      </c>
      <c r="CA31" s="2">
        <v>795852</v>
      </c>
      <c r="CB31" s="2">
        <v>798864</v>
      </c>
      <c r="CC31" s="2">
        <v>800534</v>
      </c>
      <c r="CD31" s="2">
        <v>804306</v>
      </c>
      <c r="CE31" s="2">
        <v>807867</v>
      </c>
    </row>
    <row r="32" spans="1:83" ht="12.75" customHeight="1" x14ac:dyDescent="0.15">
      <c r="A32" s="6" t="s">
        <v>182</v>
      </c>
      <c r="B32" s="7" t="s">
        <v>156</v>
      </c>
      <c r="C32" s="8" t="s">
        <v>86</v>
      </c>
      <c r="D32" s="9">
        <v>1447955</v>
      </c>
      <c r="E32" s="9">
        <f t="shared" si="18"/>
        <v>0</v>
      </c>
      <c r="F32" s="9">
        <v>5641641</v>
      </c>
      <c r="G32" s="9">
        <v>507327</v>
      </c>
      <c r="H32" s="9">
        <f t="shared" si="19"/>
        <v>1</v>
      </c>
      <c r="I32" s="9">
        <v>213204330.66</v>
      </c>
      <c r="J32" s="9">
        <v>104052765.15000001</v>
      </c>
      <c r="K32" s="9">
        <v>159397590.40000001</v>
      </c>
      <c r="L32" s="9">
        <v>49323704.7700001</v>
      </c>
      <c r="M32" s="9">
        <v>382376531.52999997</v>
      </c>
      <c r="N32" s="9">
        <v>408147471.14999998</v>
      </c>
      <c r="O32" s="9">
        <v>1727813953.1700001</v>
      </c>
      <c r="P32" s="9">
        <v>1697060824.9000001</v>
      </c>
      <c r="Q32" s="9">
        <v>1514609622.51</v>
      </c>
      <c r="R32" s="9">
        <v>1593008059.75</v>
      </c>
      <c r="S32" s="2">
        <v>162906505.38</v>
      </c>
      <c r="T32" s="2">
        <v>233587764.72999999</v>
      </c>
      <c r="U32" s="2">
        <v>223492854.81</v>
      </c>
      <c r="V32" s="2">
        <v>240819970.97</v>
      </c>
      <c r="W32" s="2">
        <v>234672672.03999999</v>
      </c>
      <c r="X32" s="2">
        <v>253117403.65000001</v>
      </c>
      <c r="Y32" s="2">
        <v>86774691.25</v>
      </c>
      <c r="Z32" s="2">
        <v>117650076.11</v>
      </c>
      <c r="AA32" s="2">
        <v>125117480.36</v>
      </c>
      <c r="AB32" s="2">
        <v>138915996.12</v>
      </c>
      <c r="AC32" s="2">
        <v>140594062.68000001</v>
      </c>
      <c r="AD32" s="2">
        <v>193868801.09</v>
      </c>
      <c r="AE32" s="2">
        <v>74489935.680000007</v>
      </c>
      <c r="AF32" s="2">
        <v>114090681.09999999</v>
      </c>
      <c r="AG32" s="2">
        <v>97525404.950000003</v>
      </c>
      <c r="AH32" s="2">
        <v>100378953.42</v>
      </c>
      <c r="AI32" s="2">
        <v>91282321.010000005</v>
      </c>
      <c r="AJ32" s="2">
        <v>56678211.229999997</v>
      </c>
      <c r="AK32" s="2">
        <f t="shared" si="20"/>
        <v>152.2845654013924</v>
      </c>
      <c r="AL32" s="2">
        <f t="shared" si="21"/>
        <v>73.496203903636015</v>
      </c>
      <c r="AM32" s="2">
        <f t="shared" si="22"/>
        <v>113.85225011588963</v>
      </c>
      <c r="AN32" s="2">
        <f t="shared" si="23"/>
        <v>34.839103582041339</v>
      </c>
      <c r="AO32" s="2">
        <f t="shared" si="24"/>
        <v>1234.1184446790412</v>
      </c>
      <c r="AP32" s="2">
        <f t="shared" si="25"/>
        <v>1198.6949913721071</v>
      </c>
      <c r="AQ32" s="2">
        <f t="shared" si="26"/>
        <v>1081.8338792776487</v>
      </c>
      <c r="AR32" s="2">
        <f t="shared" si="27"/>
        <v>1125.198787468471</v>
      </c>
      <c r="AS32" s="22">
        <f t="shared" si="28"/>
        <v>0.12339542128875421</v>
      </c>
      <c r="AT32" s="22">
        <f t="shared" si="29"/>
        <v>6.1313515475281417E-2</v>
      </c>
      <c r="AU32" s="2">
        <f t="shared" si="30"/>
        <v>273.11848564932831</v>
      </c>
      <c r="AV32" s="2">
        <f t="shared" si="31"/>
        <v>288.28921287339563</v>
      </c>
      <c r="AW32" s="25">
        <f t="shared" si="32"/>
        <v>1.7934745056364794</v>
      </c>
      <c r="AX32" s="25">
        <f t="shared" si="33"/>
        <v>3.9225048038043413</v>
      </c>
      <c r="AY32" s="9">
        <f t="shared" si="0"/>
        <v>122.01793073643007</v>
      </c>
      <c r="AZ32" s="9">
        <f t="shared" si="1"/>
        <v>173.26117057550792</v>
      </c>
      <c r="BA32" s="9">
        <f t="shared" si="2"/>
        <v>164.01074859540668</v>
      </c>
      <c r="BB32" s="9">
        <f t="shared" si="3"/>
        <v>174.42228926928337</v>
      </c>
      <c r="BC32" s="9">
        <f t="shared" si="4"/>
        <v>167.61866779425429</v>
      </c>
      <c r="BD32" s="9">
        <f t="shared" si="5"/>
        <v>178.78591004671</v>
      </c>
      <c r="BE32" s="9">
        <f t="shared" si="34"/>
        <v>163.35278616959872</v>
      </c>
      <c r="BF32" s="9">
        <f t="shared" si="6"/>
        <v>64.994754150054334</v>
      </c>
      <c r="BG32" s="9">
        <f t="shared" si="7"/>
        <v>87.26565763698251</v>
      </c>
      <c r="BH32" s="9">
        <f t="shared" si="8"/>
        <v>91.817752445195907</v>
      </c>
      <c r="BI32" s="9">
        <f t="shared" si="9"/>
        <v>100.61477028577389</v>
      </c>
      <c r="BJ32" s="9">
        <f t="shared" si="10"/>
        <v>100.42153302872278</v>
      </c>
      <c r="BK32" s="9">
        <f t="shared" si="11"/>
        <v>136.93649481514129</v>
      </c>
      <c r="BL32" s="9">
        <f t="shared" si="35"/>
        <v>97.008493726978443</v>
      </c>
      <c r="BM32" s="9">
        <f t="shared" si="12"/>
        <v>55.793399969889968</v>
      </c>
      <c r="BN32" s="9">
        <f t="shared" si="13"/>
        <v>84.62551530467303</v>
      </c>
      <c r="BO32" s="9">
        <f t="shared" si="14"/>
        <v>71.569244066070198</v>
      </c>
      <c r="BP32" s="9">
        <f t="shared" si="15"/>
        <v>72.702968858642748</v>
      </c>
      <c r="BQ32" s="9">
        <f t="shared" si="16"/>
        <v>65.199841582984476</v>
      </c>
      <c r="BR32" s="9">
        <f t="shared" si="17"/>
        <v>40.033855548657009</v>
      </c>
      <c r="BS32" s="9">
        <f t="shared" si="36"/>
        <v>64.987470888486243</v>
      </c>
      <c r="BT32" s="2">
        <v>1335103</v>
      </c>
      <c r="BU32" s="2">
        <v>1348183</v>
      </c>
      <c r="BV32" s="2">
        <v>1362672</v>
      </c>
      <c r="BW32" s="2">
        <v>1380672</v>
      </c>
      <c r="BX32" s="2">
        <v>1400039</v>
      </c>
      <c r="BY32" s="2">
        <v>1415757</v>
      </c>
      <c r="BZ32" s="2">
        <v>1362130</v>
      </c>
      <c r="CA32" s="2">
        <v>1376834</v>
      </c>
      <c r="CB32" s="2">
        <v>1392646</v>
      </c>
      <c r="CC32" s="2">
        <v>1411888</v>
      </c>
      <c r="CD32" s="2">
        <v>1432039</v>
      </c>
      <c r="CE32" s="2">
        <v>1447955</v>
      </c>
    </row>
    <row r="33" spans="1:83" ht="12.75" customHeight="1" x14ac:dyDescent="0.15">
      <c r="A33" s="6" t="s">
        <v>117</v>
      </c>
      <c r="B33" s="7" t="s">
        <v>108</v>
      </c>
      <c r="C33" s="8" t="s">
        <v>164</v>
      </c>
      <c r="D33" s="9">
        <v>202483</v>
      </c>
      <c r="E33" s="9">
        <f t="shared" si="18"/>
        <v>1</v>
      </c>
      <c r="F33" s="9">
        <v>3558059</v>
      </c>
      <c r="G33" s="9">
        <v>0</v>
      </c>
      <c r="H33" s="9">
        <f t="shared" si="19"/>
        <v>0</v>
      </c>
      <c r="I33" s="9">
        <v>19566712.100000001</v>
      </c>
      <c r="J33" s="9">
        <v>19754361.75</v>
      </c>
      <c r="K33" s="9">
        <v>4410841.2600000203</v>
      </c>
      <c r="L33" s="9">
        <v>4460530.83</v>
      </c>
      <c r="M33" s="9">
        <v>121955875.93000001</v>
      </c>
      <c r="N33" s="9">
        <v>121862045.01000001</v>
      </c>
      <c r="O33" s="9">
        <v>274525460.35000002</v>
      </c>
      <c r="P33" s="9">
        <v>283462956.13</v>
      </c>
      <c r="Q33" s="9">
        <v>254958748.25</v>
      </c>
      <c r="R33" s="9">
        <v>263708594.38</v>
      </c>
      <c r="S33" s="2">
        <v>29699579.280000001</v>
      </c>
      <c r="T33" s="2">
        <v>26595793.550000001</v>
      </c>
      <c r="U33" s="2">
        <v>26637636.460000001</v>
      </c>
      <c r="V33" s="2">
        <v>31695980.09</v>
      </c>
      <c r="W33" s="2">
        <v>36203504.420000002</v>
      </c>
      <c r="X33" s="2">
        <v>37326414.229999997</v>
      </c>
      <c r="Y33" s="2">
        <v>20360158.300000001</v>
      </c>
      <c r="Z33" s="2">
        <v>16705752.619999999</v>
      </c>
      <c r="AA33" s="2">
        <v>15691408.890000001</v>
      </c>
      <c r="AB33" s="2">
        <v>20879301.84</v>
      </c>
      <c r="AC33" s="2">
        <v>23723268.129999999</v>
      </c>
      <c r="AD33" s="2">
        <v>27177552.75</v>
      </c>
      <c r="AE33" s="2">
        <v>9038461.2699999996</v>
      </c>
      <c r="AF33" s="2">
        <v>9686181.7599999998</v>
      </c>
      <c r="AG33" s="2">
        <v>10804210.6</v>
      </c>
      <c r="AH33" s="2">
        <v>10655274.220000001</v>
      </c>
      <c r="AI33" s="2">
        <v>9736078.2899999991</v>
      </c>
      <c r="AJ33" s="2">
        <v>8758936.6899999995</v>
      </c>
      <c r="AK33" s="2">
        <f t="shared" si="20"/>
        <v>102.24171190895458</v>
      </c>
      <c r="AL33" s="2">
        <f t="shared" si="21"/>
        <v>102.98438501921082</v>
      </c>
      <c r="AM33" s="2">
        <f t="shared" si="22"/>
        <v>23.047917252334504</v>
      </c>
      <c r="AN33" s="2">
        <f t="shared" si="23"/>
        <v>23.253853007262055</v>
      </c>
      <c r="AO33" s="2">
        <f t="shared" si="24"/>
        <v>1434.4746774690796</v>
      </c>
      <c r="AP33" s="2">
        <f t="shared" si="25"/>
        <v>1477.762662353573</v>
      </c>
      <c r="AQ33" s="2">
        <f t="shared" si="26"/>
        <v>1332.2329655601247</v>
      </c>
      <c r="AR33" s="2">
        <f t="shared" si="27"/>
        <v>1374.778277334362</v>
      </c>
      <c r="AS33" s="22">
        <f t="shared" si="28"/>
        <v>7.1274671846661738E-2</v>
      </c>
      <c r="AT33" s="22">
        <f t="shared" si="29"/>
        <v>6.9689394408701422E-2</v>
      </c>
      <c r="AU33" s="2">
        <f t="shared" si="30"/>
        <v>637.25461225748131</v>
      </c>
      <c r="AV33" s="2">
        <f t="shared" si="31"/>
        <v>635.29705091779238</v>
      </c>
      <c r="AW33" s="25">
        <f t="shared" si="32"/>
        <v>6.2328241610914281</v>
      </c>
      <c r="AX33" s="25">
        <f t="shared" si="33"/>
        <v>6.1688677443603055</v>
      </c>
      <c r="AY33" s="9">
        <f t="shared" si="0"/>
        <v>155.55055873295206</v>
      </c>
      <c r="AZ33" s="9">
        <f t="shared" si="1"/>
        <v>139.49037862417657</v>
      </c>
      <c r="BA33" s="9">
        <f t="shared" si="2"/>
        <v>139.39765064812053</v>
      </c>
      <c r="BB33" s="9">
        <f t="shared" si="3"/>
        <v>165.70202312803542</v>
      </c>
      <c r="BC33" s="9">
        <f t="shared" si="4"/>
        <v>189.17374825606004</v>
      </c>
      <c r="BD33" s="9">
        <f t="shared" si="5"/>
        <v>194.59185080727141</v>
      </c>
      <c r="BE33" s="9">
        <f t="shared" si="34"/>
        <v>163.98436836610267</v>
      </c>
      <c r="BF33" s="9">
        <f t="shared" si="6"/>
        <v>106.63565195986006</v>
      </c>
      <c r="BG33" s="9">
        <f t="shared" si="7"/>
        <v>87.618809109218304</v>
      </c>
      <c r="BH33" s="9">
        <f t="shared" si="8"/>
        <v>82.114850463915104</v>
      </c>
      <c r="BI33" s="9">
        <f t="shared" si="9"/>
        <v>109.15398566521856</v>
      </c>
      <c r="BJ33" s="9">
        <f t="shared" si="10"/>
        <v>123.96091552276397</v>
      </c>
      <c r="BK33" s="9">
        <f t="shared" si="11"/>
        <v>141.68331995266371</v>
      </c>
      <c r="BL33" s="9">
        <f t="shared" si="35"/>
        <v>108.52792211227329</v>
      </c>
      <c r="BM33" s="9">
        <f t="shared" si="12"/>
        <v>47.338640301259083</v>
      </c>
      <c r="BN33" s="9">
        <f t="shared" si="13"/>
        <v>50.802363109973562</v>
      </c>
      <c r="BO33" s="9">
        <f t="shared" si="14"/>
        <v>56.539609924067591</v>
      </c>
      <c r="BP33" s="9">
        <f t="shared" si="15"/>
        <v>55.704240418646719</v>
      </c>
      <c r="BQ33" s="9">
        <f t="shared" si="16"/>
        <v>50.87381602804934</v>
      </c>
      <c r="BR33" s="9">
        <f t="shared" si="17"/>
        <v>45.662508354229765</v>
      </c>
      <c r="BS33" s="9">
        <f t="shared" si="36"/>
        <v>51.153529689371005</v>
      </c>
      <c r="BT33" s="2">
        <v>190932</v>
      </c>
      <c r="BU33" s="2">
        <v>190664</v>
      </c>
      <c r="BV33" s="2">
        <v>191091</v>
      </c>
      <c r="BW33" s="2">
        <v>191283</v>
      </c>
      <c r="BX33" s="2">
        <v>191377</v>
      </c>
      <c r="BY33" s="2">
        <v>191819</v>
      </c>
      <c r="BZ33" s="2">
        <v>200973</v>
      </c>
      <c r="CA33" s="2">
        <v>200838</v>
      </c>
      <c r="CB33" s="2">
        <v>201461</v>
      </c>
      <c r="CC33" s="2">
        <v>201748</v>
      </c>
      <c r="CD33" s="2">
        <v>202008</v>
      </c>
      <c r="CE33" s="2">
        <v>202483</v>
      </c>
    </row>
    <row r="34" spans="1:83" ht="12.75" customHeight="1" x14ac:dyDescent="0.15">
      <c r="A34" s="6" t="s">
        <v>135</v>
      </c>
      <c r="B34" s="7" t="s">
        <v>56</v>
      </c>
      <c r="C34" s="8" t="s">
        <v>86</v>
      </c>
      <c r="D34" s="9">
        <v>1714741</v>
      </c>
      <c r="E34" s="9">
        <f t="shared" si="18"/>
        <v>0</v>
      </c>
      <c r="F34" s="9">
        <v>6376131</v>
      </c>
      <c r="G34" s="9">
        <v>0</v>
      </c>
      <c r="H34" s="9">
        <f t="shared" si="19"/>
        <v>0</v>
      </c>
      <c r="I34" s="9">
        <v>164714336.71000001</v>
      </c>
      <c r="J34" s="9">
        <v>-7352173.6400001002</v>
      </c>
      <c r="K34" s="9">
        <v>101260178.27</v>
      </c>
      <c r="L34" s="9">
        <v>-71514540.140000105</v>
      </c>
      <c r="M34" s="9">
        <v>813619645.67999995</v>
      </c>
      <c r="N34" s="9">
        <v>924457279.17999995</v>
      </c>
      <c r="O34" s="9">
        <v>1859308193.1400001</v>
      </c>
      <c r="P34" s="9">
        <v>1784901388.0899999</v>
      </c>
      <c r="Q34" s="9">
        <v>1694593856.4300001</v>
      </c>
      <c r="R34" s="9">
        <v>1792253561.73</v>
      </c>
      <c r="S34" s="2">
        <v>189461075.36000001</v>
      </c>
      <c r="T34" s="2">
        <v>200459743.66999999</v>
      </c>
      <c r="U34" s="2">
        <v>224123756.12</v>
      </c>
      <c r="V34" s="2">
        <v>338372466.47000003</v>
      </c>
      <c r="W34" s="2">
        <v>294732075.22000003</v>
      </c>
      <c r="X34" s="2">
        <v>214066284.65000001</v>
      </c>
      <c r="Y34" s="2">
        <v>129226260.94</v>
      </c>
      <c r="Z34" s="2">
        <v>141413955.38</v>
      </c>
      <c r="AA34" s="2">
        <v>169602709.62</v>
      </c>
      <c r="AB34" s="2">
        <v>246201216.19</v>
      </c>
      <c r="AC34" s="2">
        <v>232765159.09</v>
      </c>
      <c r="AD34" s="2">
        <v>150576122.88</v>
      </c>
      <c r="AE34" s="2">
        <v>59497615.899999999</v>
      </c>
      <c r="AF34" s="2">
        <v>58718350.359999999</v>
      </c>
      <c r="AG34" s="2">
        <v>54248825.850000001</v>
      </c>
      <c r="AH34" s="2">
        <v>63531533.420000002</v>
      </c>
      <c r="AI34" s="2">
        <v>61148361.18</v>
      </c>
      <c r="AJ34" s="2">
        <v>62988299.07</v>
      </c>
      <c r="AK34" s="2">
        <f t="shared" si="20"/>
        <v>101.44076252548886</v>
      </c>
      <c r="AL34" s="2">
        <f t="shared" si="21"/>
        <v>-4.4929198706177802</v>
      </c>
      <c r="AM34" s="2">
        <f t="shared" si="22"/>
        <v>62.361964977345636</v>
      </c>
      <c r="AN34" s="2">
        <f t="shared" si="23"/>
        <v>-43.702599280978752</v>
      </c>
      <c r="AO34" s="2">
        <f t="shared" si="24"/>
        <v>1145.0711859653186</v>
      </c>
      <c r="AP34" s="2">
        <f t="shared" si="25"/>
        <v>1090.7548306547762</v>
      </c>
      <c r="AQ34" s="2">
        <f t="shared" si="26"/>
        <v>1043.6304234398297</v>
      </c>
      <c r="AR34" s="2">
        <f t="shared" si="27"/>
        <v>1095.2477505253939</v>
      </c>
      <c r="AS34" s="22">
        <f t="shared" si="28"/>
        <v>8.8589044741329517E-2</v>
      </c>
      <c r="AT34" s="22">
        <f t="shared" si="29"/>
        <v>-4.1190923426125898E-3</v>
      </c>
      <c r="AU34" s="2">
        <f t="shared" si="30"/>
        <v>501.07476320539683</v>
      </c>
      <c r="AV34" s="2">
        <f t="shared" si="31"/>
        <v>564.93666805793964</v>
      </c>
      <c r="AW34" s="25">
        <f t="shared" si="32"/>
        <v>4.9395800142915194</v>
      </c>
      <c r="AX34" s="25">
        <f t="shared" si="33"/>
        <v>-125.73931526187232</v>
      </c>
      <c r="AY34" s="9">
        <f t="shared" ref="AY34:AY65" si="37">S34/BT34</f>
        <v>122.35309469039923</v>
      </c>
      <c r="AZ34" s="9">
        <f t="shared" ref="AZ34:AZ65" si="38">T34/BU34</f>
        <v>127.95202059260383</v>
      </c>
      <c r="BA34" s="9">
        <f t="shared" ref="BA34:BA65" si="39">U34/BV34</f>
        <v>141.54731645639973</v>
      </c>
      <c r="BB34" s="9">
        <f t="shared" ref="BB34:BB65" si="40">V34/BW34</f>
        <v>211.23920633394619</v>
      </c>
      <c r="BC34" s="9">
        <f t="shared" ref="BC34:BC65" si="41">W34/BX34</f>
        <v>181.51332208364718</v>
      </c>
      <c r="BD34" s="9">
        <f t="shared" ref="BD34:BD65" si="42">X34/BY34</f>
        <v>130.81609752803578</v>
      </c>
      <c r="BE34" s="9">
        <f t="shared" si="34"/>
        <v>152.57017628083867</v>
      </c>
      <c r="BF34" s="9">
        <f t="shared" ref="BF34:BF65" si="43">Y34/BT34</f>
        <v>83.453727427835588</v>
      </c>
      <c r="BG34" s="9">
        <f t="shared" ref="BG34:BG65" si="44">Z34/BU34</f>
        <v>90.263516253169925</v>
      </c>
      <c r="BH34" s="9">
        <f t="shared" ref="BH34:BH65" si="45">AA34/BV34</f>
        <v>107.1140731622904</v>
      </c>
      <c r="BI34" s="9">
        <f t="shared" ref="BI34:BI65" si="46">AB34/BW34</f>
        <v>153.69852650537348</v>
      </c>
      <c r="BJ34" s="9">
        <f t="shared" ref="BJ34:BJ65" si="47">AC34/BX34</f>
        <v>143.35045569851005</v>
      </c>
      <c r="BK34" s="9">
        <f t="shared" ref="BK34:BK65" si="48">AD34/BY34</f>
        <v>92.017203027882701</v>
      </c>
      <c r="BL34" s="9">
        <f t="shared" si="35"/>
        <v>111.64958367917701</v>
      </c>
      <c r="BM34" s="9">
        <f t="shared" ref="BM34:BM65" si="49">AE34/BT34</f>
        <v>38.423287834893358</v>
      </c>
      <c r="BN34" s="9">
        <f t="shared" ref="BN34:BN65" si="50">AF34/BU34</f>
        <v>37.479503050720666</v>
      </c>
      <c r="BO34" s="9">
        <f t="shared" ref="BO34:BO65" si="51">AG34/BV34</f>
        <v>34.261319964076939</v>
      </c>
      <c r="BP34" s="9">
        <f t="shared" ref="BP34:BP65" si="52">AH34/BW34</f>
        <v>39.661473750581365</v>
      </c>
      <c r="BQ34" s="9">
        <f t="shared" ref="BQ34:BQ65" si="53">AI34/BX34</f>
        <v>37.65875217167185</v>
      </c>
      <c r="BR34" s="9">
        <f t="shared" ref="BR34:BR65" si="54">AJ34/BY34</f>
        <v>38.492205756448186</v>
      </c>
      <c r="BS34" s="9">
        <f t="shared" si="36"/>
        <v>37.662757088065398</v>
      </c>
      <c r="BT34" s="2">
        <v>1548478</v>
      </c>
      <c r="BU34" s="2">
        <v>1566679</v>
      </c>
      <c r="BV34" s="2">
        <v>1583384</v>
      </c>
      <c r="BW34" s="2">
        <v>1601845</v>
      </c>
      <c r="BX34" s="2">
        <v>1623749</v>
      </c>
      <c r="BY34" s="2">
        <v>1636391</v>
      </c>
      <c r="BZ34" s="2">
        <v>1617634</v>
      </c>
      <c r="CA34" s="2">
        <v>1637796</v>
      </c>
      <c r="CB34" s="2">
        <v>1656576</v>
      </c>
      <c r="CC34" s="2">
        <v>1677527</v>
      </c>
      <c r="CD34" s="2">
        <v>1701254</v>
      </c>
      <c r="CE34" s="2">
        <v>1714741</v>
      </c>
    </row>
    <row r="35" spans="1:83" ht="12.75" customHeight="1" x14ac:dyDescent="0.15">
      <c r="A35" s="6" t="s">
        <v>217</v>
      </c>
      <c r="B35" s="7" t="s">
        <v>15</v>
      </c>
      <c r="C35" s="8" t="s">
        <v>86</v>
      </c>
      <c r="D35" s="9">
        <v>1322873</v>
      </c>
      <c r="E35" s="9">
        <f t="shared" si="18"/>
        <v>0</v>
      </c>
      <c r="F35" s="9">
        <v>3050545</v>
      </c>
      <c r="G35" s="9">
        <v>1618845</v>
      </c>
      <c r="H35" s="9">
        <f t="shared" si="19"/>
        <v>1</v>
      </c>
      <c r="I35" s="9">
        <v>207831117.84</v>
      </c>
      <c r="J35" s="9">
        <v>143668835.66999999</v>
      </c>
      <c r="K35" s="9">
        <v>119404333.68000001</v>
      </c>
      <c r="L35" s="9">
        <v>101485277.73999999</v>
      </c>
      <c r="M35" s="9">
        <v>567547601.08000004</v>
      </c>
      <c r="N35" s="9">
        <v>645364043.14999998</v>
      </c>
      <c r="O35" s="9">
        <v>1540719011.03</v>
      </c>
      <c r="P35" s="9">
        <v>1551770739.9300001</v>
      </c>
      <c r="Q35" s="9">
        <v>1332887893.1900001</v>
      </c>
      <c r="R35" s="9">
        <v>1408101904.26</v>
      </c>
      <c r="S35" s="2">
        <v>192742319.69999999</v>
      </c>
      <c r="T35" s="2">
        <v>207705166.72</v>
      </c>
      <c r="U35" s="2">
        <v>223634071.66</v>
      </c>
      <c r="V35" s="2">
        <v>264860770.36000001</v>
      </c>
      <c r="W35" s="2">
        <v>222660062.61000001</v>
      </c>
      <c r="X35" s="2">
        <v>284913030.33999997</v>
      </c>
      <c r="Y35" s="2">
        <v>128830184.08</v>
      </c>
      <c r="Z35" s="2">
        <v>146932489.06</v>
      </c>
      <c r="AA35" s="2">
        <v>165719941.06</v>
      </c>
      <c r="AB35" s="2">
        <v>186382771.34999999</v>
      </c>
      <c r="AC35" s="2">
        <v>162890573.71000001</v>
      </c>
      <c r="AD35" s="2">
        <v>190266152.05000001</v>
      </c>
      <c r="AE35" s="2">
        <v>56475041.420000002</v>
      </c>
      <c r="AF35" s="2">
        <v>56115038.579999998</v>
      </c>
      <c r="AG35" s="2">
        <v>53524334.409999996</v>
      </c>
      <c r="AH35" s="2">
        <v>59779573.909999996</v>
      </c>
      <c r="AI35" s="2">
        <v>55937092.759999998</v>
      </c>
      <c r="AJ35" s="2">
        <v>69649367.959999993</v>
      </c>
      <c r="AK35" s="2">
        <f t="shared" si="20"/>
        <v>176.78381406284157</v>
      </c>
      <c r="AL35" s="2">
        <f t="shared" si="21"/>
        <v>120.83439713937994</v>
      </c>
      <c r="AM35" s="2">
        <f t="shared" si="22"/>
        <v>101.5668574704646</v>
      </c>
      <c r="AN35" s="2">
        <f t="shared" si="23"/>
        <v>85.355409870535325</v>
      </c>
      <c r="AO35" s="2">
        <f t="shared" si="24"/>
        <v>1310.5553489766703</v>
      </c>
      <c r="AP35" s="2">
        <f t="shared" si="25"/>
        <v>1305.135389895313</v>
      </c>
      <c r="AQ35" s="2">
        <f t="shared" si="26"/>
        <v>1133.7715349138286</v>
      </c>
      <c r="AR35" s="2">
        <f t="shared" si="27"/>
        <v>1184.3009927559331</v>
      </c>
      <c r="AS35" s="22">
        <f t="shared" si="28"/>
        <v>0.13489229142506715</v>
      </c>
      <c r="AT35" s="22">
        <f t="shared" si="29"/>
        <v>9.2583802473605634E-2</v>
      </c>
      <c r="AU35" s="2">
        <f t="shared" si="30"/>
        <v>482.76326771422475</v>
      </c>
      <c r="AV35" s="2">
        <f t="shared" si="31"/>
        <v>542.79116779775484</v>
      </c>
      <c r="AW35" s="25">
        <f t="shared" si="32"/>
        <v>2.7308114731737616</v>
      </c>
      <c r="AX35" s="25">
        <f t="shared" si="33"/>
        <v>4.4920252895510924</v>
      </c>
      <c r="AY35" s="9">
        <f t="shared" si="37"/>
        <v>172.06216775725545</v>
      </c>
      <c r="AZ35" s="9">
        <f t="shared" si="38"/>
        <v>183.40719775431111</v>
      </c>
      <c r="BA35" s="9">
        <f t="shared" si="39"/>
        <v>195.33202403370797</v>
      </c>
      <c r="BB35" s="9">
        <f t="shared" si="40"/>
        <v>228.48188468107867</v>
      </c>
      <c r="BC35" s="9">
        <f t="shared" si="41"/>
        <v>189.39750465072564</v>
      </c>
      <c r="BD35" s="9">
        <f t="shared" si="42"/>
        <v>239.62952088903614</v>
      </c>
      <c r="BE35" s="9">
        <f t="shared" si="34"/>
        <v>201.38504996101915</v>
      </c>
      <c r="BF35" s="9">
        <f t="shared" si="43"/>
        <v>115.00743988073452</v>
      </c>
      <c r="BG35" s="9">
        <f t="shared" si="44"/>
        <v>129.74388891292656</v>
      </c>
      <c r="BH35" s="9">
        <f t="shared" si="45"/>
        <v>144.74722599162192</v>
      </c>
      <c r="BI35" s="9">
        <f t="shared" si="46"/>
        <v>160.78291553803419</v>
      </c>
      <c r="BJ35" s="9">
        <f t="shared" si="47"/>
        <v>138.55681090791862</v>
      </c>
      <c r="BK35" s="9">
        <f t="shared" si="48"/>
        <v>160.0256288830781</v>
      </c>
      <c r="BL35" s="9">
        <f t="shared" si="35"/>
        <v>141.47731835238565</v>
      </c>
      <c r="BM35" s="9">
        <f t="shared" si="49"/>
        <v>50.415591480016786</v>
      </c>
      <c r="BN35" s="9">
        <f t="shared" si="50"/>
        <v>49.550534251788768</v>
      </c>
      <c r="BO35" s="9">
        <f t="shared" si="51"/>
        <v>46.7505532486907</v>
      </c>
      <c r="BP35" s="9">
        <f t="shared" si="52"/>
        <v>51.568791006021286</v>
      </c>
      <c r="BQ35" s="9">
        <f t="shared" si="53"/>
        <v>47.58080843944019</v>
      </c>
      <c r="BR35" s="9">
        <f t="shared" si="54"/>
        <v>58.57943616886169</v>
      </c>
      <c r="BS35" s="9">
        <f t="shared" si="36"/>
        <v>50.740952432469896</v>
      </c>
      <c r="BT35" s="2">
        <v>1120190</v>
      </c>
      <c r="BU35" s="2">
        <v>1132481</v>
      </c>
      <c r="BV35" s="2">
        <v>1144892</v>
      </c>
      <c r="BW35" s="2">
        <v>1159220</v>
      </c>
      <c r="BX35" s="2">
        <v>1175623</v>
      </c>
      <c r="BY35" s="2">
        <v>1188973</v>
      </c>
      <c r="BZ35" s="2">
        <v>1246674</v>
      </c>
      <c r="CA35" s="2">
        <v>1260697</v>
      </c>
      <c r="CB35" s="2">
        <v>1274726</v>
      </c>
      <c r="CC35" s="2">
        <v>1291745</v>
      </c>
      <c r="CD35" s="2">
        <v>1308877</v>
      </c>
      <c r="CE35" s="2">
        <v>1322873</v>
      </c>
    </row>
    <row r="36" spans="1:83" ht="12.75" customHeight="1" x14ac:dyDescent="0.15">
      <c r="A36" s="6" t="s">
        <v>172</v>
      </c>
      <c r="B36" s="7" t="s">
        <v>192</v>
      </c>
      <c r="C36" s="8" t="s">
        <v>164</v>
      </c>
      <c r="D36" s="9">
        <v>1128417</v>
      </c>
      <c r="E36" s="9">
        <f t="shared" si="18"/>
        <v>0</v>
      </c>
      <c r="F36" s="9">
        <v>4634327</v>
      </c>
      <c r="G36" s="9">
        <v>0</v>
      </c>
      <c r="H36" s="9">
        <f t="shared" si="19"/>
        <v>0</v>
      </c>
      <c r="I36" s="9">
        <v>171334269.03</v>
      </c>
      <c r="J36" s="9">
        <v>61120125.109999999</v>
      </c>
      <c r="K36" s="9">
        <v>110080985.84999999</v>
      </c>
      <c r="L36" s="9">
        <v>2010484.45000002</v>
      </c>
      <c r="M36" s="9">
        <v>410625247.18000001</v>
      </c>
      <c r="N36" s="9">
        <v>431515606.51999998</v>
      </c>
      <c r="O36" s="9">
        <v>1122826305.4200001</v>
      </c>
      <c r="P36" s="9">
        <v>1103039362.96</v>
      </c>
      <c r="Q36" s="9">
        <v>951492036.38999999</v>
      </c>
      <c r="R36" s="9">
        <v>1041919237.85</v>
      </c>
      <c r="S36" s="2">
        <v>129446932.81999999</v>
      </c>
      <c r="T36" s="2">
        <v>150424612.55000001</v>
      </c>
      <c r="U36" s="2">
        <v>130635533.01000001</v>
      </c>
      <c r="V36" s="2">
        <v>140656299.49000001</v>
      </c>
      <c r="W36" s="2">
        <v>141704928.28</v>
      </c>
      <c r="X36" s="2">
        <v>150179526.25999999</v>
      </c>
      <c r="Y36" s="2">
        <v>86407192.540000007</v>
      </c>
      <c r="Z36" s="2">
        <v>108342809.56</v>
      </c>
      <c r="AA36" s="2">
        <v>92301694.099999994</v>
      </c>
      <c r="AB36" s="2">
        <v>105052905.40000001</v>
      </c>
      <c r="AC36" s="2">
        <v>98794747.650000006</v>
      </c>
      <c r="AD36" s="2">
        <v>97567429.030000001</v>
      </c>
      <c r="AE36" s="2">
        <v>41380985.75</v>
      </c>
      <c r="AF36" s="2">
        <v>41248640.810000002</v>
      </c>
      <c r="AG36" s="2">
        <v>33820992.75</v>
      </c>
      <c r="AH36" s="2">
        <v>34477642.210000001</v>
      </c>
      <c r="AI36" s="2">
        <v>40731758.869999997</v>
      </c>
      <c r="AJ36" s="2">
        <v>43722266.630000003</v>
      </c>
      <c r="AK36" s="2">
        <f t="shared" si="20"/>
        <v>158.71661552869946</v>
      </c>
      <c r="AL36" s="2">
        <f t="shared" si="21"/>
        <v>56.132474121898689</v>
      </c>
      <c r="AM36" s="2">
        <f t="shared" si="22"/>
        <v>101.97423788649908</v>
      </c>
      <c r="AN36" s="2">
        <f t="shared" si="23"/>
        <v>1.8464207355433184</v>
      </c>
      <c r="AO36" s="2">
        <f t="shared" si="24"/>
        <v>1040.1374577998292</v>
      </c>
      <c r="AP36" s="2">
        <f t="shared" si="25"/>
        <v>1013.0268612074152</v>
      </c>
      <c r="AQ36" s="2">
        <f t="shared" si="26"/>
        <v>881.42084227112969</v>
      </c>
      <c r="AR36" s="2">
        <f t="shared" si="27"/>
        <v>956.89438708551643</v>
      </c>
      <c r="AS36" s="22">
        <f t="shared" si="28"/>
        <v>0.15259196208972978</v>
      </c>
      <c r="AT36" s="22">
        <f t="shared" si="29"/>
        <v>5.5410647309978571E-2</v>
      </c>
      <c r="AU36" s="2">
        <f t="shared" si="30"/>
        <v>380.38537095946452</v>
      </c>
      <c r="AV36" s="2">
        <f t="shared" si="31"/>
        <v>396.30217661672123</v>
      </c>
      <c r="AW36" s="25">
        <f t="shared" si="32"/>
        <v>2.3966323229131765</v>
      </c>
      <c r="AX36" s="25">
        <f t="shared" si="33"/>
        <v>7.0601230894633549</v>
      </c>
      <c r="AY36" s="9">
        <f t="shared" si="37"/>
        <v>124.12399923673198</v>
      </c>
      <c r="AZ36" s="9">
        <f t="shared" si="38"/>
        <v>143.01922034001441</v>
      </c>
      <c r="BA36" s="9">
        <f t="shared" si="39"/>
        <v>123.21793645343941</v>
      </c>
      <c r="BB36" s="9">
        <f t="shared" si="40"/>
        <v>131.54939778045468</v>
      </c>
      <c r="BC36" s="9">
        <f t="shared" si="41"/>
        <v>131.26928283331696</v>
      </c>
      <c r="BD36" s="9">
        <f t="shared" si="42"/>
        <v>137.9242656368387</v>
      </c>
      <c r="BE36" s="9">
        <f t="shared" si="34"/>
        <v>131.85068371346605</v>
      </c>
      <c r="BF36" s="9">
        <f t="shared" si="43"/>
        <v>82.854078248395794</v>
      </c>
      <c r="BG36" s="9">
        <f t="shared" si="44"/>
        <v>103.00910130360086</v>
      </c>
      <c r="BH36" s="9">
        <f t="shared" si="45"/>
        <v>87.060725486441697</v>
      </c>
      <c r="BI36" s="9">
        <f t="shared" si="46"/>
        <v>98.251173182894576</v>
      </c>
      <c r="BJ36" s="9">
        <f t="shared" si="47"/>
        <v>91.519157654761756</v>
      </c>
      <c r="BK36" s="9">
        <f t="shared" si="48"/>
        <v>89.605529689444424</v>
      </c>
      <c r="BL36" s="9">
        <f t="shared" si="35"/>
        <v>92.049960927589851</v>
      </c>
      <c r="BM36" s="9">
        <f t="shared" si="49"/>
        <v>39.679375414715345</v>
      </c>
      <c r="BN36" s="9">
        <f t="shared" si="50"/>
        <v>39.217973367028627</v>
      </c>
      <c r="BO36" s="9">
        <f t="shared" si="51"/>
        <v>31.900608046225283</v>
      </c>
      <c r="BP36" s="9">
        <f t="shared" si="52"/>
        <v>32.24536040021399</v>
      </c>
      <c r="BQ36" s="9">
        <f t="shared" si="53"/>
        <v>37.732129999314495</v>
      </c>
      <c r="BR36" s="9">
        <f t="shared" si="54"/>
        <v>40.154351708905232</v>
      </c>
      <c r="BS36" s="9">
        <f t="shared" si="36"/>
        <v>36.821633156067165</v>
      </c>
      <c r="BT36" s="2">
        <v>1042884</v>
      </c>
      <c r="BU36" s="2">
        <v>1051779</v>
      </c>
      <c r="BV36" s="2">
        <v>1060199</v>
      </c>
      <c r="BW36" s="2">
        <v>1069228</v>
      </c>
      <c r="BX36" s="2">
        <v>1079498</v>
      </c>
      <c r="BY36" s="2">
        <v>1088855</v>
      </c>
      <c r="BZ36" s="2">
        <v>1077449</v>
      </c>
      <c r="CA36" s="2">
        <v>1087213</v>
      </c>
      <c r="CB36" s="2">
        <v>1096661</v>
      </c>
      <c r="CC36" s="2">
        <v>1106836</v>
      </c>
      <c r="CD36" s="2">
        <v>1118587</v>
      </c>
      <c r="CE36" s="2">
        <v>1128417</v>
      </c>
    </row>
    <row r="37" spans="1:83" ht="12.75" customHeight="1" x14ac:dyDescent="0.15">
      <c r="A37" s="6" t="s">
        <v>47</v>
      </c>
      <c r="B37" s="7" t="s">
        <v>141</v>
      </c>
      <c r="C37" s="8" t="s">
        <v>164</v>
      </c>
      <c r="D37" s="9">
        <v>233448</v>
      </c>
      <c r="E37" s="9">
        <f t="shared" si="18"/>
        <v>1</v>
      </c>
      <c r="F37" s="9">
        <v>4982062</v>
      </c>
      <c r="G37" s="9">
        <v>0</v>
      </c>
      <c r="H37" s="9">
        <f t="shared" si="19"/>
        <v>0</v>
      </c>
      <c r="I37" s="9">
        <v>46601569.969999999</v>
      </c>
      <c r="J37" s="9">
        <v>41792079.100000001</v>
      </c>
      <c r="K37" s="9">
        <v>45866965.170000002</v>
      </c>
      <c r="L37" s="9">
        <v>41029369.369999997</v>
      </c>
      <c r="M37" s="9">
        <v>0</v>
      </c>
      <c r="N37" s="9">
        <v>0</v>
      </c>
      <c r="O37" s="9">
        <v>258710314.94</v>
      </c>
      <c r="P37" s="9">
        <v>256885548.94</v>
      </c>
      <c r="Q37" s="9">
        <v>212108744.97</v>
      </c>
      <c r="R37" s="9">
        <v>215093469.84</v>
      </c>
      <c r="S37" s="2">
        <v>42849573.079999998</v>
      </c>
      <c r="T37" s="2">
        <v>49320889.219999999</v>
      </c>
      <c r="U37" s="2">
        <v>45988385.270000003</v>
      </c>
      <c r="V37" s="2">
        <v>44125277.82</v>
      </c>
      <c r="W37" s="2">
        <v>39846878.759999998</v>
      </c>
      <c r="X37" s="2">
        <v>53774376.090000004</v>
      </c>
      <c r="Y37" s="2">
        <v>30313792.420000002</v>
      </c>
      <c r="Z37" s="2">
        <v>35385583.689999998</v>
      </c>
      <c r="AA37" s="2">
        <v>28510246.670000002</v>
      </c>
      <c r="AB37" s="2">
        <v>30572899.66</v>
      </c>
      <c r="AC37" s="2">
        <v>30068890.969999999</v>
      </c>
      <c r="AD37" s="2">
        <v>40107882.219999999</v>
      </c>
      <c r="AE37" s="2">
        <v>11647276.65</v>
      </c>
      <c r="AF37" s="2">
        <v>13913500.529999999</v>
      </c>
      <c r="AG37" s="2">
        <v>10477889.77</v>
      </c>
      <c r="AH37" s="2">
        <v>9487923.1600000001</v>
      </c>
      <c r="AI37" s="2">
        <v>9769656.7899999991</v>
      </c>
      <c r="AJ37" s="2">
        <v>13563176.92</v>
      </c>
      <c r="AK37" s="2">
        <f t="shared" si="20"/>
        <v>212.48595620018602</v>
      </c>
      <c r="AL37" s="2">
        <f t="shared" si="21"/>
        <v>191.08706671482852</v>
      </c>
      <c r="AM37" s="2">
        <f t="shared" si="22"/>
        <v>209.1364294898685</v>
      </c>
      <c r="AN37" s="2">
        <f t="shared" si="23"/>
        <v>187.59970814834458</v>
      </c>
      <c r="AO37" s="2">
        <f t="shared" si="24"/>
        <v>1179.6235338051031</v>
      </c>
      <c r="AP37" s="2">
        <f t="shared" si="25"/>
        <v>1174.5648238968117</v>
      </c>
      <c r="AQ37" s="2">
        <f t="shared" si="26"/>
        <v>967.13757760491706</v>
      </c>
      <c r="AR37" s="2">
        <f t="shared" si="27"/>
        <v>983.47775718198318</v>
      </c>
      <c r="AS37" s="22">
        <f t="shared" si="28"/>
        <v>0.18013031285902853</v>
      </c>
      <c r="AT37" s="22">
        <f t="shared" si="29"/>
        <v>0.1626875442096638</v>
      </c>
      <c r="AU37" s="2">
        <f t="shared" si="30"/>
        <v>0</v>
      </c>
      <c r="AV37" s="2">
        <f t="shared" si="31"/>
        <v>0</v>
      </c>
      <c r="AW37" s="25">
        <f t="shared" si="32"/>
        <v>0</v>
      </c>
      <c r="AX37" s="25">
        <f t="shared" si="33"/>
        <v>0</v>
      </c>
      <c r="AY37" s="9">
        <f t="shared" si="37"/>
        <v>191.12209223907226</v>
      </c>
      <c r="AZ37" s="9">
        <f t="shared" si="38"/>
        <v>220.67018285944386</v>
      </c>
      <c r="BA37" s="9">
        <f t="shared" si="39"/>
        <v>206.93862841534974</v>
      </c>
      <c r="BB37" s="9">
        <f t="shared" si="40"/>
        <v>200.02845857793693</v>
      </c>
      <c r="BC37" s="9">
        <f t="shared" si="41"/>
        <v>181.68705776140362</v>
      </c>
      <c r="BD37" s="9">
        <f t="shared" si="42"/>
        <v>245.87405108204129</v>
      </c>
      <c r="BE37" s="9">
        <f t="shared" si="34"/>
        <v>207.72007848920794</v>
      </c>
      <c r="BF37" s="9">
        <f t="shared" si="43"/>
        <v>135.20870838537022</v>
      </c>
      <c r="BG37" s="9">
        <f t="shared" si="44"/>
        <v>158.32121737768728</v>
      </c>
      <c r="BH37" s="9">
        <f t="shared" si="45"/>
        <v>128.29046523452968</v>
      </c>
      <c r="BI37" s="9">
        <f t="shared" si="46"/>
        <v>138.59289494322175</v>
      </c>
      <c r="BJ37" s="9">
        <f t="shared" si="47"/>
        <v>137.10304296084189</v>
      </c>
      <c r="BK37" s="9">
        <f t="shared" si="48"/>
        <v>183.38636724018892</v>
      </c>
      <c r="BL37" s="9">
        <f t="shared" si="35"/>
        <v>146.81711602363995</v>
      </c>
      <c r="BM37" s="9">
        <f t="shared" si="49"/>
        <v>51.950386485281001</v>
      </c>
      <c r="BN37" s="9">
        <f t="shared" si="50"/>
        <v>62.251406143039304</v>
      </c>
      <c r="BO37" s="9">
        <f t="shared" si="51"/>
        <v>47.148429434104898</v>
      </c>
      <c r="BP37" s="9">
        <f t="shared" si="52"/>
        <v>43.010599333620434</v>
      </c>
      <c r="BQ37" s="9">
        <f t="shared" si="53"/>
        <v>44.546028515931347</v>
      </c>
      <c r="BR37" s="9">
        <f t="shared" si="54"/>
        <v>62.015284924579461</v>
      </c>
      <c r="BS37" s="9">
        <f t="shared" si="36"/>
        <v>51.820355806092742</v>
      </c>
      <c r="BT37" s="2">
        <v>224200</v>
      </c>
      <c r="BU37" s="2">
        <v>223505</v>
      </c>
      <c r="BV37" s="2">
        <v>222232</v>
      </c>
      <c r="BW37" s="2">
        <v>220595</v>
      </c>
      <c r="BX37" s="2">
        <v>219316</v>
      </c>
      <c r="BY37" s="2">
        <v>218707</v>
      </c>
      <c r="BZ37" s="2">
        <v>238278</v>
      </c>
      <c r="CA37" s="2">
        <v>237711</v>
      </c>
      <c r="CB37" s="2">
        <v>236644</v>
      </c>
      <c r="CC37" s="2">
        <v>235066</v>
      </c>
      <c r="CD37" s="2">
        <v>234003</v>
      </c>
      <c r="CE37" s="2">
        <v>233448</v>
      </c>
    </row>
    <row r="38" spans="1:83" ht="12.75" customHeight="1" x14ac:dyDescent="0.15">
      <c r="A38" s="6" t="s">
        <v>220</v>
      </c>
      <c r="B38" s="7" t="s">
        <v>94</v>
      </c>
      <c r="C38" s="8" t="s">
        <v>164</v>
      </c>
      <c r="D38" s="9">
        <v>627518</v>
      </c>
      <c r="E38" s="9">
        <f t="shared" si="18"/>
        <v>0</v>
      </c>
      <c r="F38" s="9">
        <v>3640760</v>
      </c>
      <c r="G38" s="9">
        <v>0</v>
      </c>
      <c r="H38" s="9">
        <f t="shared" si="19"/>
        <v>0</v>
      </c>
      <c r="I38" s="9">
        <v>56206527.600000001</v>
      </c>
      <c r="J38" s="9">
        <v>51276473.060000099</v>
      </c>
      <c r="K38" s="9">
        <v>26920808.399999999</v>
      </c>
      <c r="L38" s="9">
        <v>22858433.140000101</v>
      </c>
      <c r="M38" s="9">
        <v>215510396.46000001</v>
      </c>
      <c r="N38" s="9">
        <v>221092356.53999999</v>
      </c>
      <c r="O38" s="9">
        <v>618847081.62</v>
      </c>
      <c r="P38" s="9">
        <v>638242966.37</v>
      </c>
      <c r="Q38" s="9">
        <v>562640554.01999998</v>
      </c>
      <c r="R38" s="9">
        <v>586966493.30999994</v>
      </c>
      <c r="S38" s="2">
        <v>72856709.25</v>
      </c>
      <c r="T38" s="2">
        <v>74071388.489999995</v>
      </c>
      <c r="U38" s="2">
        <v>58145961.57</v>
      </c>
      <c r="V38" s="2">
        <v>76387961.230000004</v>
      </c>
      <c r="W38" s="2">
        <v>75757348.989999995</v>
      </c>
      <c r="X38" s="2">
        <v>74478556.269999996</v>
      </c>
      <c r="Y38" s="2">
        <v>53427149.18</v>
      </c>
      <c r="Z38" s="2">
        <v>53521319.310000002</v>
      </c>
      <c r="AA38" s="2">
        <v>43505522.75</v>
      </c>
      <c r="AB38" s="2">
        <v>54119698.439999998</v>
      </c>
      <c r="AC38" s="2">
        <v>55448706.130000003</v>
      </c>
      <c r="AD38" s="2">
        <v>51685834.490000002</v>
      </c>
      <c r="AE38" s="2">
        <v>17207558.620000001</v>
      </c>
      <c r="AF38" s="2">
        <v>19138512.390000001</v>
      </c>
      <c r="AG38" s="2">
        <v>14384154.85</v>
      </c>
      <c r="AH38" s="2">
        <v>22017224.850000001</v>
      </c>
      <c r="AI38" s="2">
        <v>19973214.149999999</v>
      </c>
      <c r="AJ38" s="2">
        <v>21603204.539999999</v>
      </c>
      <c r="AK38" s="2">
        <f t="shared" si="20"/>
        <v>92.129916945182515</v>
      </c>
      <c r="AL38" s="2">
        <f t="shared" si="21"/>
        <v>83.76879832189509</v>
      </c>
      <c r="AM38" s="2">
        <f t="shared" si="22"/>
        <v>44.126758010028205</v>
      </c>
      <c r="AN38" s="2">
        <f t="shared" si="23"/>
        <v>37.34311978553206</v>
      </c>
      <c r="AO38" s="2">
        <f t="shared" si="24"/>
        <v>1014.3720429977102</v>
      </c>
      <c r="AP38" s="2">
        <f t="shared" si="25"/>
        <v>1042.6779210741702</v>
      </c>
      <c r="AQ38" s="2">
        <f t="shared" si="26"/>
        <v>922.24212605252762</v>
      </c>
      <c r="AR38" s="2">
        <f t="shared" si="27"/>
        <v>958.90912275227515</v>
      </c>
      <c r="AS38" s="22">
        <f t="shared" si="28"/>
        <v>9.0824582145340615E-2</v>
      </c>
      <c r="AT38" s="22">
        <f t="shared" si="29"/>
        <v>8.0340051926673761E-2</v>
      </c>
      <c r="AU38" s="2">
        <f t="shared" si="30"/>
        <v>353.24998313333191</v>
      </c>
      <c r="AV38" s="2">
        <f t="shared" si="31"/>
        <v>361.191788753494</v>
      </c>
      <c r="AW38" s="25">
        <f t="shared" si="32"/>
        <v>3.8342592161839937</v>
      </c>
      <c r="AX38" s="25">
        <f t="shared" si="33"/>
        <v>4.3117699667310063</v>
      </c>
      <c r="AY38" s="9">
        <f t="shared" si="37"/>
        <v>120.43108083760079</v>
      </c>
      <c r="AZ38" s="9">
        <f t="shared" si="38"/>
        <v>122.18505152394415</v>
      </c>
      <c r="BA38" s="9">
        <f t="shared" si="39"/>
        <v>95.869591103871159</v>
      </c>
      <c r="BB38" s="9">
        <f t="shared" si="40"/>
        <v>125.68770769711729</v>
      </c>
      <c r="BC38" s="9">
        <f t="shared" si="41"/>
        <v>124.17629354558999</v>
      </c>
      <c r="BD38" s="9">
        <f t="shared" si="42"/>
        <v>121.67332866648478</v>
      </c>
      <c r="BE38" s="9">
        <f t="shared" si="34"/>
        <v>118.33717556243467</v>
      </c>
      <c r="BF38" s="9">
        <f t="shared" si="43"/>
        <v>88.314300605323268</v>
      </c>
      <c r="BG38" s="9">
        <f t="shared" si="44"/>
        <v>88.286520488335157</v>
      </c>
      <c r="BH38" s="9">
        <f t="shared" si="45"/>
        <v>71.730805789177779</v>
      </c>
      <c r="BI38" s="9">
        <f t="shared" si="46"/>
        <v>89.04781236014216</v>
      </c>
      <c r="BJ38" s="9">
        <f t="shared" si="47"/>
        <v>90.88774753761399</v>
      </c>
      <c r="BK38" s="9">
        <f t="shared" si="48"/>
        <v>84.437559510487347</v>
      </c>
      <c r="BL38" s="9">
        <f t="shared" si="35"/>
        <v>85.450791048513295</v>
      </c>
      <c r="BM38" s="9">
        <f t="shared" si="49"/>
        <v>28.443844149919169</v>
      </c>
      <c r="BN38" s="9">
        <f t="shared" si="50"/>
        <v>31.570086238892291</v>
      </c>
      <c r="BO38" s="9">
        <f t="shared" si="51"/>
        <v>23.716230785591687</v>
      </c>
      <c r="BP38" s="9">
        <f t="shared" si="52"/>
        <v>36.226840940502832</v>
      </c>
      <c r="BQ38" s="9">
        <f t="shared" si="53"/>
        <v>32.738734081979544</v>
      </c>
      <c r="BR38" s="9">
        <f t="shared" si="54"/>
        <v>35.292491394647115</v>
      </c>
      <c r="BS38" s="9">
        <f t="shared" si="36"/>
        <v>31.331371265255438</v>
      </c>
      <c r="BT38" s="2">
        <v>604966</v>
      </c>
      <c r="BU38" s="2">
        <v>606223</v>
      </c>
      <c r="BV38" s="2">
        <v>606511</v>
      </c>
      <c r="BW38" s="2">
        <v>607760</v>
      </c>
      <c r="BX38" s="2">
        <v>610079</v>
      </c>
      <c r="BY38" s="2">
        <v>612119</v>
      </c>
      <c r="BZ38" s="2">
        <v>618690</v>
      </c>
      <c r="CA38" s="2">
        <v>620382</v>
      </c>
      <c r="CB38" s="2">
        <v>620878</v>
      </c>
      <c r="CC38" s="2">
        <v>622512</v>
      </c>
      <c r="CD38" s="2">
        <v>625294</v>
      </c>
      <c r="CE38" s="2">
        <v>627518</v>
      </c>
    </row>
    <row r="39" spans="1:83" ht="12.75" customHeight="1" x14ac:dyDescent="0.15">
      <c r="A39" s="6" t="s">
        <v>102</v>
      </c>
      <c r="B39" s="47" t="s">
        <v>126</v>
      </c>
      <c r="C39" s="8" t="s">
        <v>86</v>
      </c>
      <c r="D39" s="9">
        <v>1332325</v>
      </c>
      <c r="E39" s="9">
        <f t="shared" si="18"/>
        <v>0</v>
      </c>
      <c r="F39" s="9">
        <v>2109080</v>
      </c>
      <c r="G39" s="9">
        <v>2555019</v>
      </c>
      <c r="H39" s="9">
        <f t="shared" si="19"/>
        <v>1</v>
      </c>
      <c r="I39" s="9">
        <v>271913427.14999998</v>
      </c>
      <c r="J39" s="9">
        <v>244589490.50999999</v>
      </c>
      <c r="K39" s="9">
        <v>243020985.83000001</v>
      </c>
      <c r="L39" s="9">
        <v>215719621.77000001</v>
      </c>
      <c r="M39" s="9">
        <v>448181803.42000002</v>
      </c>
      <c r="N39" s="9">
        <v>419311934.68000001</v>
      </c>
      <c r="O39" s="9">
        <v>1427822432.97</v>
      </c>
      <c r="P39" s="9">
        <v>1451412570.79</v>
      </c>
      <c r="Q39" s="9">
        <v>1155909005.8199999</v>
      </c>
      <c r="R39" s="9">
        <v>1206823080.28</v>
      </c>
      <c r="S39" s="2">
        <v>262529001.88999999</v>
      </c>
      <c r="T39" s="2">
        <v>333694776.30000001</v>
      </c>
      <c r="U39" s="2">
        <v>314152818.31</v>
      </c>
      <c r="V39" s="2">
        <v>310178355.48000002</v>
      </c>
      <c r="W39" s="2">
        <v>283209977.19999999</v>
      </c>
      <c r="X39" s="2">
        <v>306323528.70999998</v>
      </c>
      <c r="Y39" s="2">
        <v>132119669.34999999</v>
      </c>
      <c r="Z39" s="2">
        <v>193318730.63</v>
      </c>
      <c r="AA39" s="2">
        <v>195914779.63</v>
      </c>
      <c r="AB39" s="2">
        <v>184317811.16</v>
      </c>
      <c r="AC39" s="2">
        <v>176112930.94999999</v>
      </c>
      <c r="AD39" s="2">
        <v>224455168.31</v>
      </c>
      <c r="AE39" s="2">
        <v>99566140.099999994</v>
      </c>
      <c r="AF39" s="2">
        <v>111324543.56</v>
      </c>
      <c r="AG39" s="2">
        <v>91005716.310000002</v>
      </c>
      <c r="AH39" s="2">
        <v>78898647.939999998</v>
      </c>
      <c r="AI39" s="2">
        <v>87950368.730000004</v>
      </c>
      <c r="AJ39" s="2">
        <v>62927237.130000003</v>
      </c>
      <c r="AK39" s="2">
        <f t="shared" si="20"/>
        <v>213.90866900939764</v>
      </c>
      <c r="AL39" s="2">
        <f t="shared" si="21"/>
        <v>191.45753546930638</v>
      </c>
      <c r="AM39" s="2">
        <f t="shared" si="22"/>
        <v>191.17958302062831</v>
      </c>
      <c r="AN39" s="2">
        <f t="shared" si="23"/>
        <v>168.85904235025399</v>
      </c>
      <c r="AO39" s="2">
        <f t="shared" si="24"/>
        <v>1123.2383756094798</v>
      </c>
      <c r="AP39" s="2">
        <f t="shared" si="25"/>
        <v>1136.1235234318553</v>
      </c>
      <c r="AQ39" s="2">
        <f t="shared" si="26"/>
        <v>909.32970660008209</v>
      </c>
      <c r="AR39" s="2">
        <f t="shared" si="27"/>
        <v>944.66598796254914</v>
      </c>
      <c r="AS39" s="22">
        <f t="shared" si="28"/>
        <v>0.19043924571516602</v>
      </c>
      <c r="AT39" s="22">
        <f t="shared" si="29"/>
        <v>0.16851823901240609</v>
      </c>
      <c r="AU39" s="2">
        <f t="shared" si="30"/>
        <v>352.57535476877138</v>
      </c>
      <c r="AV39" s="2">
        <f t="shared" si="31"/>
        <v>328.22518023691345</v>
      </c>
      <c r="AW39" s="25">
        <f t="shared" si="32"/>
        <v>1.6482518282289984</v>
      </c>
      <c r="AX39" s="25">
        <f t="shared" si="33"/>
        <v>1.7143497613314522</v>
      </c>
      <c r="AY39" s="9">
        <f t="shared" si="37"/>
        <v>209.84525273767844</v>
      </c>
      <c r="AZ39" s="9">
        <f t="shared" si="38"/>
        <v>266.33536617096814</v>
      </c>
      <c r="BA39" s="9">
        <f t="shared" si="39"/>
        <v>249.58077979887537</v>
      </c>
      <c r="BB39" s="9">
        <f t="shared" si="40"/>
        <v>245.47913754992828</v>
      </c>
      <c r="BC39" s="9">
        <f t="shared" si="41"/>
        <v>222.79543128120167</v>
      </c>
      <c r="BD39" s="9">
        <f t="shared" si="42"/>
        <v>239.78114407446341</v>
      </c>
      <c r="BE39" s="9">
        <f t="shared" si="34"/>
        <v>238.96951860218587</v>
      </c>
      <c r="BF39" s="9">
        <f t="shared" si="43"/>
        <v>105.60618143814045</v>
      </c>
      <c r="BG39" s="9">
        <f t="shared" si="44"/>
        <v>154.29553761956146</v>
      </c>
      <c r="BH39" s="9">
        <f t="shared" si="45"/>
        <v>155.64578964219263</v>
      </c>
      <c r="BI39" s="9">
        <f t="shared" si="46"/>
        <v>145.87148496750854</v>
      </c>
      <c r="BJ39" s="9">
        <f t="shared" si="47"/>
        <v>138.54440014128758</v>
      </c>
      <c r="BK39" s="9">
        <f t="shared" si="48"/>
        <v>175.69697397208483</v>
      </c>
      <c r="BL39" s="9">
        <f t="shared" si="35"/>
        <v>145.94339463012926</v>
      </c>
      <c r="BM39" s="9">
        <f t="shared" si="49"/>
        <v>79.585423640752637</v>
      </c>
      <c r="BN39" s="9">
        <f t="shared" si="50"/>
        <v>88.852643729168534</v>
      </c>
      <c r="BO39" s="9">
        <f t="shared" si="51"/>
        <v>72.300091926573145</v>
      </c>
      <c r="BP39" s="9">
        <f t="shared" si="52"/>
        <v>62.441404140513768</v>
      </c>
      <c r="BQ39" s="9">
        <f t="shared" si="53"/>
        <v>69.188735955807502</v>
      </c>
      <c r="BR39" s="9">
        <f t="shared" si="54"/>
        <v>49.25761000475142</v>
      </c>
      <c r="BS39" s="9">
        <f t="shared" si="36"/>
        <v>70.270984899594495</v>
      </c>
      <c r="BT39" s="2">
        <v>1251060</v>
      </c>
      <c r="BU39" s="2">
        <v>1252912</v>
      </c>
      <c r="BV39" s="2">
        <v>1258722</v>
      </c>
      <c r="BW39" s="2">
        <v>1263563</v>
      </c>
      <c r="BX39" s="2">
        <v>1271166</v>
      </c>
      <c r="BY39" s="2">
        <v>1277513</v>
      </c>
      <c r="BZ39" s="2">
        <v>1303351</v>
      </c>
      <c r="CA39" s="2">
        <v>1305740</v>
      </c>
      <c r="CB39" s="2">
        <v>1312403</v>
      </c>
      <c r="CC39" s="2">
        <v>1317828</v>
      </c>
      <c r="CD39" s="2">
        <v>1325657</v>
      </c>
      <c r="CE39" s="2">
        <v>1332325</v>
      </c>
    </row>
    <row r="40" spans="1:83" ht="12.75" customHeight="1" x14ac:dyDescent="0.15">
      <c r="A40" s="6" t="s">
        <v>71</v>
      </c>
      <c r="B40" s="7" t="s">
        <v>80</v>
      </c>
      <c r="C40" s="8" t="s">
        <v>164</v>
      </c>
      <c r="D40" s="9">
        <v>274359</v>
      </c>
      <c r="E40" s="9">
        <f t="shared" si="18"/>
        <v>0</v>
      </c>
      <c r="F40" s="9">
        <v>2405967</v>
      </c>
      <c r="G40" s="9">
        <v>1125556</v>
      </c>
      <c r="H40" s="9">
        <f t="shared" si="19"/>
        <v>1</v>
      </c>
      <c r="I40" s="9">
        <v>82525951.730000004</v>
      </c>
      <c r="J40" s="9">
        <v>55452038.810000002</v>
      </c>
      <c r="K40" s="9">
        <v>66999457.520000003</v>
      </c>
      <c r="L40" s="9">
        <v>39925544.520000003</v>
      </c>
      <c r="M40" s="9">
        <v>78818448.650000006</v>
      </c>
      <c r="N40" s="9">
        <v>63291954.359999999</v>
      </c>
      <c r="O40" s="9">
        <v>336358844.86000001</v>
      </c>
      <c r="P40" s="9">
        <v>328699917.81999999</v>
      </c>
      <c r="Q40" s="9">
        <v>253832893.13</v>
      </c>
      <c r="R40" s="9">
        <v>273247879.00999999</v>
      </c>
      <c r="S40" s="2">
        <v>43472070.25</v>
      </c>
      <c r="T40" s="2">
        <v>49642307.409999996</v>
      </c>
      <c r="U40" s="2">
        <v>47960036.710000001</v>
      </c>
      <c r="V40" s="2">
        <v>53206010.439999998</v>
      </c>
      <c r="W40" s="2">
        <v>69909789.609999999</v>
      </c>
      <c r="X40" s="2">
        <v>60574669.060000002</v>
      </c>
      <c r="Y40" s="2">
        <v>28067933.59</v>
      </c>
      <c r="Z40" s="2">
        <v>35254395.32</v>
      </c>
      <c r="AA40" s="2">
        <v>32612557.289999999</v>
      </c>
      <c r="AB40" s="2">
        <v>33533279.809999999</v>
      </c>
      <c r="AC40" s="2">
        <v>51634675.140000001</v>
      </c>
      <c r="AD40" s="2">
        <v>41592835.649999999</v>
      </c>
      <c r="AE40" s="2">
        <v>12837194.01</v>
      </c>
      <c r="AF40" s="2">
        <v>14175795.529999999</v>
      </c>
      <c r="AG40" s="2">
        <v>15190783.77</v>
      </c>
      <c r="AH40" s="2">
        <v>19513257.41</v>
      </c>
      <c r="AI40" s="2">
        <v>18116885.07</v>
      </c>
      <c r="AJ40" s="2">
        <v>15426481.1</v>
      </c>
      <c r="AK40" s="2">
        <f t="shared" si="20"/>
        <v>318.38838780242207</v>
      </c>
      <c r="AL40" s="2">
        <f t="shared" si="21"/>
        <v>214.2676481657509</v>
      </c>
      <c r="AM40" s="2">
        <f t="shared" si="22"/>
        <v>258.48655866727881</v>
      </c>
      <c r="AN40" s="2">
        <f t="shared" si="23"/>
        <v>154.27300257343566</v>
      </c>
      <c r="AO40" s="2">
        <f t="shared" si="24"/>
        <v>1297.685735130151</v>
      </c>
      <c r="AP40" s="2">
        <f t="shared" si="25"/>
        <v>1270.1022334793931</v>
      </c>
      <c r="AQ40" s="2">
        <f t="shared" si="26"/>
        <v>979.29734732772886</v>
      </c>
      <c r="AR40" s="2">
        <f t="shared" si="27"/>
        <v>1055.8345853136423</v>
      </c>
      <c r="AS40" s="22">
        <f t="shared" si="28"/>
        <v>0.24535091908865703</v>
      </c>
      <c r="AT40" s="22">
        <f t="shared" si="29"/>
        <v>0.1687011033582497</v>
      </c>
      <c r="AU40" s="2">
        <f t="shared" si="30"/>
        <v>304.08469419249303</v>
      </c>
      <c r="AV40" s="2">
        <f t="shared" si="31"/>
        <v>244.56121902023972</v>
      </c>
      <c r="AW40" s="25">
        <f t="shared" si="32"/>
        <v>0.95507470071802592</v>
      </c>
      <c r="AX40" s="25">
        <f t="shared" si="33"/>
        <v>1.1413819170267583</v>
      </c>
      <c r="AY40" s="9">
        <f t="shared" si="37"/>
        <v>166.8236337576318</v>
      </c>
      <c r="AZ40" s="9">
        <f t="shared" si="38"/>
        <v>190.55304417753928</v>
      </c>
      <c r="BA40" s="9">
        <f t="shared" si="39"/>
        <v>184.32839604439866</v>
      </c>
      <c r="BB40" s="9">
        <f t="shared" si="40"/>
        <v>204.83861326064692</v>
      </c>
      <c r="BC40" s="9">
        <f t="shared" si="41"/>
        <v>269.71473504913212</v>
      </c>
      <c r="BD40" s="9">
        <f t="shared" si="42"/>
        <v>234.06158107867913</v>
      </c>
      <c r="BE40" s="9">
        <f t="shared" si="34"/>
        <v>208.38666722800465</v>
      </c>
      <c r="BF40" s="9">
        <f t="shared" si="43"/>
        <v>107.71041375816905</v>
      </c>
      <c r="BG40" s="9">
        <f t="shared" si="44"/>
        <v>135.32474011292931</v>
      </c>
      <c r="BH40" s="9">
        <f t="shared" si="45"/>
        <v>125.34228054329945</v>
      </c>
      <c r="BI40" s="9">
        <f t="shared" si="46"/>
        <v>129.10027415244122</v>
      </c>
      <c r="BJ40" s="9">
        <f t="shared" si="47"/>
        <v>199.20862017214571</v>
      </c>
      <c r="BK40" s="9">
        <f t="shared" si="48"/>
        <v>160.71544467113347</v>
      </c>
      <c r="BL40" s="9">
        <f t="shared" si="35"/>
        <v>142.90029556835304</v>
      </c>
      <c r="BM40" s="9">
        <f t="shared" si="49"/>
        <v>49.262603314823842</v>
      </c>
      <c r="BN40" s="9">
        <f t="shared" si="50"/>
        <v>54.414090174537549</v>
      </c>
      <c r="BO40" s="9">
        <f t="shared" si="51"/>
        <v>58.383875390102538</v>
      </c>
      <c r="BP40" s="9">
        <f t="shared" si="52"/>
        <v>75.12438077968477</v>
      </c>
      <c r="BQ40" s="9">
        <f t="shared" si="53"/>
        <v>69.89565958973607</v>
      </c>
      <c r="BR40" s="9">
        <f t="shared" si="54"/>
        <v>59.608192876297345</v>
      </c>
      <c r="BS40" s="9">
        <f t="shared" si="36"/>
        <v>61.114800354197008</v>
      </c>
      <c r="BT40" s="2">
        <v>260587</v>
      </c>
      <c r="BU40" s="2">
        <v>260517</v>
      </c>
      <c r="BV40" s="2">
        <v>260188</v>
      </c>
      <c r="BW40" s="2">
        <v>259746</v>
      </c>
      <c r="BX40" s="2">
        <v>259199</v>
      </c>
      <c r="BY40" s="2">
        <v>258798</v>
      </c>
      <c r="BZ40" s="2">
        <v>275502</v>
      </c>
      <c r="CA40" s="2">
        <v>275589</v>
      </c>
      <c r="CB40" s="2">
        <v>275237</v>
      </c>
      <c r="CC40" s="2">
        <v>275035</v>
      </c>
      <c r="CD40" s="2">
        <v>274680</v>
      </c>
      <c r="CE40" s="2">
        <v>274359</v>
      </c>
    </row>
    <row r="41" spans="1:83" ht="12.75" customHeight="1" x14ac:dyDescent="0.15">
      <c r="A41" s="6" t="s">
        <v>132</v>
      </c>
      <c r="B41" s="7" t="s">
        <v>209</v>
      </c>
      <c r="C41" s="8" t="s">
        <v>164</v>
      </c>
      <c r="D41" s="9">
        <v>472014</v>
      </c>
      <c r="E41" s="9">
        <f t="shared" si="18"/>
        <v>0</v>
      </c>
      <c r="F41" s="9">
        <v>4287643</v>
      </c>
      <c r="G41" s="9">
        <v>0</v>
      </c>
      <c r="H41" s="9">
        <f t="shared" si="19"/>
        <v>0</v>
      </c>
      <c r="I41" s="9">
        <v>96422411.010000005</v>
      </c>
      <c r="J41" s="9">
        <v>60984405.759999998</v>
      </c>
      <c r="K41" s="9">
        <v>76456430.540000007</v>
      </c>
      <c r="L41" s="9">
        <v>40983187.270000003</v>
      </c>
      <c r="M41" s="9">
        <v>148151785.66999999</v>
      </c>
      <c r="N41" s="9">
        <v>128150567.18000001</v>
      </c>
      <c r="O41" s="9">
        <v>530903061.08999997</v>
      </c>
      <c r="P41" s="9">
        <v>521668313</v>
      </c>
      <c r="Q41" s="9">
        <v>434480650.07999998</v>
      </c>
      <c r="R41" s="9">
        <v>460683907.24000001</v>
      </c>
      <c r="S41" s="2">
        <v>69089797.810000002</v>
      </c>
      <c r="T41" s="2">
        <v>81513821.260000005</v>
      </c>
      <c r="U41" s="2">
        <v>74354280.150000006</v>
      </c>
      <c r="V41" s="2">
        <v>77138812.260000005</v>
      </c>
      <c r="W41" s="2">
        <v>83117882.739999995</v>
      </c>
      <c r="X41" s="2">
        <v>83217643.480000004</v>
      </c>
      <c r="Y41" s="2">
        <v>47242179.950000003</v>
      </c>
      <c r="Z41" s="2">
        <v>52035924.270000003</v>
      </c>
      <c r="AA41" s="2">
        <v>46841134.689999998</v>
      </c>
      <c r="AB41" s="2">
        <v>50235794.270000003</v>
      </c>
      <c r="AC41" s="2">
        <v>53141934.5</v>
      </c>
      <c r="AD41" s="2">
        <v>56281494.240000002</v>
      </c>
      <c r="AE41" s="2">
        <v>21265871.390000001</v>
      </c>
      <c r="AF41" s="2">
        <v>25485443.16</v>
      </c>
      <c r="AG41" s="2">
        <v>25976738.870000001</v>
      </c>
      <c r="AH41" s="2">
        <v>25181124.170000002</v>
      </c>
      <c r="AI41" s="2">
        <v>29369462.210000001</v>
      </c>
      <c r="AJ41" s="2">
        <v>26310570.82</v>
      </c>
      <c r="AK41" s="2">
        <f t="shared" si="20"/>
        <v>233.07890210060674</v>
      </c>
      <c r="AL41" s="2">
        <f t="shared" si="21"/>
        <v>145.8531379836507</v>
      </c>
      <c r="AM41" s="2">
        <f t="shared" si="22"/>
        <v>184.81575706446858</v>
      </c>
      <c r="AN41" s="2">
        <f t="shared" si="23"/>
        <v>98.017294641276962</v>
      </c>
      <c r="AO41" s="2">
        <f t="shared" si="24"/>
        <v>1283.3354953951025</v>
      </c>
      <c r="AP41" s="2">
        <f t="shared" si="25"/>
        <v>1247.6461726481743</v>
      </c>
      <c r="AQ41" s="2">
        <f t="shared" si="26"/>
        <v>1050.2565932944958</v>
      </c>
      <c r="AR41" s="2">
        <f t="shared" si="27"/>
        <v>1101.7930346645237</v>
      </c>
      <c r="AS41" s="22">
        <f t="shared" si="28"/>
        <v>0.18161961773592833</v>
      </c>
      <c r="AT41" s="22">
        <f t="shared" si="29"/>
        <v>0.11690264530213089</v>
      </c>
      <c r="AU41" s="2">
        <f t="shared" si="30"/>
        <v>358.12271427880779</v>
      </c>
      <c r="AV41" s="2">
        <f t="shared" si="31"/>
        <v>306.49084999115092</v>
      </c>
      <c r="AW41" s="25">
        <f t="shared" si="32"/>
        <v>1.5364870481680355</v>
      </c>
      <c r="AX41" s="25">
        <f t="shared" si="33"/>
        <v>2.1013661703014357</v>
      </c>
      <c r="AY41" s="9">
        <f t="shared" si="37"/>
        <v>171.33921695591147</v>
      </c>
      <c r="AZ41" s="9">
        <f t="shared" si="38"/>
        <v>201.2637249944446</v>
      </c>
      <c r="BA41" s="9">
        <f t="shared" si="39"/>
        <v>182.48956948684975</v>
      </c>
      <c r="BB41" s="9">
        <f t="shared" si="40"/>
        <v>187.98068077640093</v>
      </c>
      <c r="BC41" s="9">
        <f t="shared" si="41"/>
        <v>200.91827875945756</v>
      </c>
      <c r="BD41" s="9">
        <f t="shared" si="42"/>
        <v>199.02718220997701</v>
      </c>
      <c r="BE41" s="9">
        <f t="shared" si="34"/>
        <v>190.50310886384023</v>
      </c>
      <c r="BF41" s="9">
        <f t="shared" si="43"/>
        <v>117.15822562085539</v>
      </c>
      <c r="BG41" s="9">
        <f t="shared" si="44"/>
        <v>128.48059126935138</v>
      </c>
      <c r="BH41" s="9">
        <f t="shared" si="45"/>
        <v>114.96336843836208</v>
      </c>
      <c r="BI41" s="9">
        <f t="shared" si="46"/>
        <v>122.42032939771661</v>
      </c>
      <c r="BJ41" s="9">
        <f t="shared" si="47"/>
        <v>128.45834924702072</v>
      </c>
      <c r="BK41" s="9">
        <f t="shared" si="48"/>
        <v>134.60543630806319</v>
      </c>
      <c r="BL41" s="9">
        <f t="shared" si="35"/>
        <v>124.34771671356157</v>
      </c>
      <c r="BM41" s="9">
        <f t="shared" si="49"/>
        <v>52.738289405159286</v>
      </c>
      <c r="BN41" s="9">
        <f t="shared" si="50"/>
        <v>62.925466432927585</v>
      </c>
      <c r="BO41" s="9">
        <f t="shared" si="51"/>
        <v>63.755359926762942</v>
      </c>
      <c r="BP41" s="9">
        <f t="shared" si="52"/>
        <v>61.364243569592183</v>
      </c>
      <c r="BQ41" s="9">
        <f t="shared" si="53"/>
        <v>70.993889651671537</v>
      </c>
      <c r="BR41" s="9">
        <f t="shared" si="54"/>
        <v>62.925583489986174</v>
      </c>
      <c r="BS41" s="9">
        <f t="shared" si="36"/>
        <v>62.450472079349957</v>
      </c>
      <c r="BT41" s="2">
        <v>403234</v>
      </c>
      <c r="BU41" s="2">
        <v>405010</v>
      </c>
      <c r="BV41" s="2">
        <v>407444</v>
      </c>
      <c r="BW41" s="2">
        <v>410355</v>
      </c>
      <c r="BX41" s="2">
        <v>413690</v>
      </c>
      <c r="BY41" s="2">
        <v>418122</v>
      </c>
      <c r="BZ41" s="2">
        <v>453700</v>
      </c>
      <c r="CA41" s="2">
        <v>456177</v>
      </c>
      <c r="CB41" s="2">
        <v>459392</v>
      </c>
      <c r="CC41" s="2">
        <v>462925</v>
      </c>
      <c r="CD41" s="2">
        <v>467166</v>
      </c>
      <c r="CE41" s="2">
        <v>472014</v>
      </c>
    </row>
    <row r="42" spans="1:83" ht="12.75" customHeight="1" x14ac:dyDescent="0.15">
      <c r="A42" s="6" t="s">
        <v>48</v>
      </c>
      <c r="B42" s="7" t="s">
        <v>157</v>
      </c>
      <c r="C42" s="8" t="s">
        <v>164</v>
      </c>
      <c r="D42" s="9">
        <v>343995</v>
      </c>
      <c r="E42" s="9">
        <f t="shared" si="18"/>
        <v>0</v>
      </c>
      <c r="F42" s="9">
        <v>3423000</v>
      </c>
      <c r="G42" s="9">
        <v>0</v>
      </c>
      <c r="H42" s="9">
        <f t="shared" si="19"/>
        <v>0</v>
      </c>
      <c r="I42" s="9">
        <v>54911621.07</v>
      </c>
      <c r="J42" s="9">
        <v>33210013.57</v>
      </c>
      <c r="K42" s="9">
        <v>30702258.690000001</v>
      </c>
      <c r="L42" s="9">
        <v>25197289.59</v>
      </c>
      <c r="M42" s="9">
        <v>98220952.140000001</v>
      </c>
      <c r="N42" s="9">
        <v>110208228.16</v>
      </c>
      <c r="O42" s="9">
        <v>386307103.56</v>
      </c>
      <c r="P42" s="9">
        <v>389386543.13999999</v>
      </c>
      <c r="Q42" s="9">
        <v>331395482.49000001</v>
      </c>
      <c r="R42" s="9">
        <v>356176529.56999999</v>
      </c>
      <c r="S42" s="2">
        <v>47154912.240000002</v>
      </c>
      <c r="T42" s="2">
        <v>43899281.340000004</v>
      </c>
      <c r="U42" s="2">
        <v>39969913</v>
      </c>
      <c r="V42" s="2">
        <v>59503906.57</v>
      </c>
      <c r="W42" s="2">
        <v>55774473.960000001</v>
      </c>
      <c r="X42" s="2">
        <v>92095138.340000004</v>
      </c>
      <c r="Y42" s="2">
        <v>32975719.620000001</v>
      </c>
      <c r="Z42" s="2">
        <v>30291108.550000001</v>
      </c>
      <c r="AA42" s="2">
        <v>32616212.010000002</v>
      </c>
      <c r="AB42" s="2">
        <v>40790339.009999998</v>
      </c>
      <c r="AC42" s="2">
        <v>43659169.390000001</v>
      </c>
      <c r="AD42" s="2">
        <v>51868299.549999997</v>
      </c>
      <c r="AE42" s="2">
        <v>12385922.9</v>
      </c>
      <c r="AF42" s="2">
        <v>12134577.98</v>
      </c>
      <c r="AG42" s="2">
        <v>6266131.9100000001</v>
      </c>
      <c r="AH42" s="2">
        <v>17797792.329999998</v>
      </c>
      <c r="AI42" s="2">
        <v>11197470.060000001</v>
      </c>
      <c r="AJ42" s="2">
        <v>10321823.560000001</v>
      </c>
      <c r="AK42" s="2">
        <f t="shared" si="20"/>
        <v>166.66652827268035</v>
      </c>
      <c r="AL42" s="2">
        <f t="shared" si="21"/>
        <v>100.83287608886405</v>
      </c>
      <c r="AM42" s="2">
        <f t="shared" si="22"/>
        <v>93.186811211946463</v>
      </c>
      <c r="AN42" s="2">
        <f t="shared" si="23"/>
        <v>76.504490841245214</v>
      </c>
      <c r="AO42" s="2">
        <f t="shared" si="24"/>
        <v>1172.5107098066592</v>
      </c>
      <c r="AP42" s="2">
        <f t="shared" si="25"/>
        <v>1182.2628428726275</v>
      </c>
      <c r="AQ42" s="2">
        <f t="shared" si="26"/>
        <v>1005.8441815339788</v>
      </c>
      <c r="AR42" s="2">
        <f t="shared" si="27"/>
        <v>1081.4299667837636</v>
      </c>
      <c r="AS42" s="22">
        <f t="shared" si="28"/>
        <v>0.14214499439426254</v>
      </c>
      <c r="AT42" s="22">
        <f t="shared" si="29"/>
        <v>8.528803615604065E-2</v>
      </c>
      <c r="AU42" s="2">
        <f t="shared" si="30"/>
        <v>298.11804455640879</v>
      </c>
      <c r="AV42" s="2">
        <f t="shared" si="31"/>
        <v>334.61632259220238</v>
      </c>
      <c r="AW42" s="25">
        <f t="shared" si="32"/>
        <v>1.7887097526184907</v>
      </c>
      <c r="AX42" s="25">
        <f t="shared" si="33"/>
        <v>3.3185240327500414</v>
      </c>
      <c r="AY42" s="9">
        <f t="shared" si="37"/>
        <v>141.58508404143524</v>
      </c>
      <c r="AZ42" s="9">
        <f t="shared" si="38"/>
        <v>131.92118658889501</v>
      </c>
      <c r="BA42" s="9">
        <f t="shared" si="39"/>
        <v>120.42213518521308</v>
      </c>
      <c r="BB42" s="9">
        <f t="shared" si="40"/>
        <v>180.179460799157</v>
      </c>
      <c r="BC42" s="9">
        <f t="shared" si="41"/>
        <v>169.28544013111969</v>
      </c>
      <c r="BD42" s="9">
        <f t="shared" si="42"/>
        <v>279.62101409716507</v>
      </c>
      <c r="BE42" s="9">
        <f t="shared" si="34"/>
        <v>170.50238680716419</v>
      </c>
      <c r="BF42" s="9">
        <f t="shared" si="43"/>
        <v>99.01131848070861</v>
      </c>
      <c r="BG42" s="9">
        <f t="shared" si="44"/>
        <v>91.02743509762027</v>
      </c>
      <c r="BH42" s="9">
        <f t="shared" si="45"/>
        <v>98.266761098474007</v>
      </c>
      <c r="BI42" s="9">
        <f t="shared" si="46"/>
        <v>123.51426506746445</v>
      </c>
      <c r="BJ42" s="9">
        <f t="shared" si="47"/>
        <v>132.51333775457553</v>
      </c>
      <c r="BK42" s="9">
        <f t="shared" si="48"/>
        <v>157.48351955476883</v>
      </c>
      <c r="BL42" s="9">
        <f t="shared" si="35"/>
        <v>116.96943950893528</v>
      </c>
      <c r="BM42" s="9">
        <f t="shared" si="49"/>
        <v>37.189379672721813</v>
      </c>
      <c r="BN42" s="9">
        <f t="shared" si="50"/>
        <v>36.465469980677291</v>
      </c>
      <c r="BO42" s="9">
        <f t="shared" si="51"/>
        <v>18.878724703613877</v>
      </c>
      <c r="BP42" s="9">
        <f t="shared" si="52"/>
        <v>53.892203223032382</v>
      </c>
      <c r="BQ42" s="9">
        <f t="shared" si="53"/>
        <v>33.986311530640123</v>
      </c>
      <c r="BR42" s="9">
        <f t="shared" si="54"/>
        <v>31.339317397231579</v>
      </c>
      <c r="BS42" s="9">
        <f t="shared" si="36"/>
        <v>35.291901084652842</v>
      </c>
      <c r="BT42" s="2">
        <v>333050</v>
      </c>
      <c r="BU42" s="2">
        <v>332769</v>
      </c>
      <c r="BV42" s="2">
        <v>331915</v>
      </c>
      <c r="BW42" s="2">
        <v>330248</v>
      </c>
      <c r="BX42" s="2">
        <v>329470</v>
      </c>
      <c r="BY42" s="2">
        <v>329357</v>
      </c>
      <c r="BZ42" s="2">
        <v>347433</v>
      </c>
      <c r="CA42" s="2">
        <v>347111</v>
      </c>
      <c r="CB42" s="2">
        <v>346342</v>
      </c>
      <c r="CC42" s="2">
        <v>344715</v>
      </c>
      <c r="CD42" s="2">
        <v>344021</v>
      </c>
      <c r="CE42" s="2">
        <v>343995</v>
      </c>
    </row>
    <row r="43" spans="1:83" ht="12.75" customHeight="1" x14ac:dyDescent="0.15">
      <c r="A43" s="6" t="s">
        <v>105</v>
      </c>
      <c r="B43" s="7" t="s">
        <v>109</v>
      </c>
      <c r="C43" s="8" t="s">
        <v>86</v>
      </c>
      <c r="D43" s="9">
        <v>784685</v>
      </c>
      <c r="E43" s="9">
        <f t="shared" si="18"/>
        <v>0</v>
      </c>
      <c r="F43" s="9">
        <v>1042305</v>
      </c>
      <c r="G43" s="9">
        <v>2188970</v>
      </c>
      <c r="H43" s="9">
        <f t="shared" si="19"/>
        <v>1</v>
      </c>
      <c r="I43" s="9">
        <v>85118833.459999993</v>
      </c>
      <c r="J43" s="9">
        <v>57578561.469999999</v>
      </c>
      <c r="K43" s="9">
        <v>51672226.759999998</v>
      </c>
      <c r="L43" s="9">
        <v>24940538.079999998</v>
      </c>
      <c r="M43" s="9">
        <v>288879889.29000002</v>
      </c>
      <c r="N43" s="9">
        <v>271241865.89999998</v>
      </c>
      <c r="O43" s="9">
        <v>812757319.24000001</v>
      </c>
      <c r="P43" s="9">
        <v>817222823.10000002</v>
      </c>
      <c r="Q43" s="9">
        <v>727638485.77999997</v>
      </c>
      <c r="R43" s="9">
        <v>759644261.63</v>
      </c>
      <c r="S43" s="2">
        <v>69355174.569999993</v>
      </c>
      <c r="T43" s="2">
        <v>73116107.030000001</v>
      </c>
      <c r="U43" s="2">
        <v>65722730.509999998</v>
      </c>
      <c r="V43" s="2">
        <v>69797122.599999994</v>
      </c>
      <c r="W43" s="2">
        <v>80048526.950000003</v>
      </c>
      <c r="X43" s="2">
        <v>89216369.989999995</v>
      </c>
      <c r="Y43" s="2">
        <v>44160668</v>
      </c>
      <c r="Z43" s="2">
        <v>44760807.619999997</v>
      </c>
      <c r="AA43" s="2">
        <v>34729645.649999999</v>
      </c>
      <c r="AB43" s="2">
        <v>41945181.159999996</v>
      </c>
      <c r="AC43" s="2">
        <v>54328961.780000001</v>
      </c>
      <c r="AD43" s="2">
        <v>67363266.920000002</v>
      </c>
      <c r="AE43" s="2">
        <v>24930920.359999999</v>
      </c>
      <c r="AF43" s="2">
        <v>27429826.190000001</v>
      </c>
      <c r="AG43" s="2">
        <v>30829984.73</v>
      </c>
      <c r="AH43" s="2">
        <v>27737625.789999999</v>
      </c>
      <c r="AI43" s="2">
        <v>25245587.59</v>
      </c>
      <c r="AJ43" s="2">
        <v>20764769.07</v>
      </c>
      <c r="AK43" s="2">
        <f t="shared" si="20"/>
        <v>111.17431234767525</v>
      </c>
      <c r="AL43" s="2">
        <f t="shared" si="21"/>
        <v>74.922527117479589</v>
      </c>
      <c r="AM43" s="2">
        <f t="shared" si="22"/>
        <v>67.489462014487344</v>
      </c>
      <c r="AN43" s="2">
        <f t="shared" si="23"/>
        <v>32.453192523695265</v>
      </c>
      <c r="AO43" s="2">
        <f t="shared" si="24"/>
        <v>1061.548101625581</v>
      </c>
      <c r="AP43" s="2">
        <f t="shared" si="25"/>
        <v>1063.3888301748323</v>
      </c>
      <c r="AQ43" s="2">
        <f t="shared" si="26"/>
        <v>950.37378927790564</v>
      </c>
      <c r="AR43" s="2">
        <f t="shared" si="27"/>
        <v>988.46630305735266</v>
      </c>
      <c r="AS43" s="22">
        <f t="shared" si="28"/>
        <v>0.10472847361078659</v>
      </c>
      <c r="AT43" s="22">
        <f t="shared" si="29"/>
        <v>7.045637963411891E-2</v>
      </c>
      <c r="AU43" s="2">
        <f t="shared" si="30"/>
        <v>377.30807316550732</v>
      </c>
      <c r="AV43" s="2">
        <f t="shared" si="31"/>
        <v>352.94605378213367</v>
      </c>
      <c r="AW43" s="25">
        <f t="shared" si="32"/>
        <v>3.3938422032740112</v>
      </c>
      <c r="AX43" s="25">
        <f t="shared" si="33"/>
        <v>4.7108135211284221</v>
      </c>
      <c r="AY43" s="9">
        <f t="shared" si="37"/>
        <v>91.327587525068765</v>
      </c>
      <c r="AZ43" s="9">
        <f t="shared" si="38"/>
        <v>95.9532741336252</v>
      </c>
      <c r="BA43" s="9">
        <f t="shared" si="39"/>
        <v>86.143922675541091</v>
      </c>
      <c r="BB43" s="9">
        <f t="shared" si="40"/>
        <v>91.424383285676285</v>
      </c>
      <c r="BC43" s="9">
        <f t="shared" si="41"/>
        <v>104.55194903831335</v>
      </c>
      <c r="BD43" s="9">
        <f t="shared" si="42"/>
        <v>116.09035948877565</v>
      </c>
      <c r="BE43" s="9">
        <f t="shared" si="34"/>
        <v>97.581912691166721</v>
      </c>
      <c r="BF43" s="9">
        <f t="shared" si="43"/>
        <v>58.15120929246482</v>
      </c>
      <c r="BG43" s="9">
        <f t="shared" si="44"/>
        <v>58.741448614627089</v>
      </c>
      <c r="BH43" s="9">
        <f t="shared" si="45"/>
        <v>45.520748852139285</v>
      </c>
      <c r="BI43" s="9">
        <f t="shared" si="46"/>
        <v>54.942269487753471</v>
      </c>
      <c r="BJ43" s="9">
        <f t="shared" si="47"/>
        <v>70.959442475125186</v>
      </c>
      <c r="BK43" s="9">
        <f t="shared" si="48"/>
        <v>87.654607264986183</v>
      </c>
      <c r="BL43" s="9">
        <f t="shared" si="35"/>
        <v>62.661620997849333</v>
      </c>
      <c r="BM43" s="9">
        <f t="shared" si="49"/>
        <v>32.829285275035517</v>
      </c>
      <c r="BN43" s="9">
        <f t="shared" si="50"/>
        <v>35.997288952581179</v>
      </c>
      <c r="BO43" s="9">
        <f t="shared" si="51"/>
        <v>40.409395654447721</v>
      </c>
      <c r="BP43" s="9">
        <f t="shared" si="52"/>
        <v>36.332376424635299</v>
      </c>
      <c r="BQ43" s="9">
        <f t="shared" si="53"/>
        <v>32.973441082815029</v>
      </c>
      <c r="BR43" s="9">
        <f t="shared" si="54"/>
        <v>27.019587395316641</v>
      </c>
      <c r="BS43" s="9">
        <f t="shared" si="36"/>
        <v>34.260229130805236</v>
      </c>
      <c r="BT43" s="2">
        <v>759411</v>
      </c>
      <c r="BU43" s="2">
        <v>761997</v>
      </c>
      <c r="BV43" s="2">
        <v>762941</v>
      </c>
      <c r="BW43" s="2">
        <v>763441</v>
      </c>
      <c r="BX43" s="2">
        <v>765634</v>
      </c>
      <c r="BY43" s="2">
        <v>768508</v>
      </c>
      <c r="BZ43" s="2">
        <v>776323</v>
      </c>
      <c r="CA43" s="2">
        <v>778508</v>
      </c>
      <c r="CB43" s="2">
        <v>779553</v>
      </c>
      <c r="CC43" s="2">
        <v>779926</v>
      </c>
      <c r="CD43" s="2">
        <v>781856</v>
      </c>
      <c r="CE43" s="2">
        <v>784685</v>
      </c>
    </row>
    <row r="44" spans="1:83" ht="12.75" customHeight="1" x14ac:dyDescent="0.15">
      <c r="A44" s="6" t="s">
        <v>43</v>
      </c>
      <c r="B44" s="7" t="s">
        <v>57</v>
      </c>
      <c r="C44" s="8" t="s">
        <v>164</v>
      </c>
      <c r="D44" s="9">
        <v>250632</v>
      </c>
      <c r="E44" s="9">
        <f t="shared" si="18"/>
        <v>0</v>
      </c>
      <c r="F44" s="9">
        <v>113711</v>
      </c>
      <c r="G44" s="9">
        <v>3303579</v>
      </c>
      <c r="H44" s="9">
        <f t="shared" si="19"/>
        <v>1</v>
      </c>
      <c r="I44" s="9">
        <v>48432730.689999998</v>
      </c>
      <c r="J44" s="9">
        <v>39482991.979999997</v>
      </c>
      <c r="K44" s="9">
        <v>36731390.759999998</v>
      </c>
      <c r="L44" s="9">
        <v>27447567.809999999</v>
      </c>
      <c r="M44" s="9">
        <v>86733122.180000007</v>
      </c>
      <c r="N44" s="9">
        <v>79697698.010000005</v>
      </c>
      <c r="O44" s="9">
        <v>277324038.36000001</v>
      </c>
      <c r="P44" s="9">
        <v>281099944.88999999</v>
      </c>
      <c r="Q44" s="9">
        <v>228891307.66999999</v>
      </c>
      <c r="R44" s="9">
        <v>241616952.91</v>
      </c>
      <c r="S44" s="2">
        <v>42994624.509999998</v>
      </c>
      <c r="T44" s="2">
        <v>50150034.189999998</v>
      </c>
      <c r="U44" s="2">
        <v>61506091.600000001</v>
      </c>
      <c r="V44" s="2">
        <v>58238827.619999997</v>
      </c>
      <c r="W44" s="2">
        <v>54044364.030000001</v>
      </c>
      <c r="X44" s="2">
        <v>45415935.810000002</v>
      </c>
      <c r="Y44" s="2">
        <v>30000789.800000001</v>
      </c>
      <c r="Z44" s="2">
        <v>31709075.329999998</v>
      </c>
      <c r="AA44" s="2">
        <v>38186026.68</v>
      </c>
      <c r="AB44" s="2">
        <v>35139543.039999999</v>
      </c>
      <c r="AC44" s="2">
        <v>29737111.93</v>
      </c>
      <c r="AD44" s="2">
        <v>25966587.780000001</v>
      </c>
      <c r="AE44" s="2">
        <v>12170093.689999999</v>
      </c>
      <c r="AF44" s="2">
        <v>17790353.739999998</v>
      </c>
      <c r="AG44" s="2">
        <v>22071695.27</v>
      </c>
      <c r="AH44" s="2">
        <v>22641803.280000001</v>
      </c>
      <c r="AI44" s="2">
        <v>23892690.510000002</v>
      </c>
      <c r="AJ44" s="2">
        <v>19212102.899999999</v>
      </c>
      <c r="AK44" s="2">
        <f t="shared" si="20"/>
        <v>212.82563910005712</v>
      </c>
      <c r="AL44" s="2">
        <f t="shared" si="21"/>
        <v>173.56000501123131</v>
      </c>
      <c r="AM44" s="2">
        <f t="shared" si="22"/>
        <v>161.40699898932195</v>
      </c>
      <c r="AN44" s="2">
        <f t="shared" si="23"/>
        <v>120.65448355744672</v>
      </c>
      <c r="AO44" s="2">
        <f t="shared" si="24"/>
        <v>1218.6317983917038</v>
      </c>
      <c r="AP44" s="2">
        <f t="shared" si="25"/>
        <v>1235.6638997489988</v>
      </c>
      <c r="AQ44" s="2">
        <f t="shared" si="26"/>
        <v>1005.8061592916465</v>
      </c>
      <c r="AR44" s="2">
        <f t="shared" si="27"/>
        <v>1062.1038947377676</v>
      </c>
      <c r="AS44" s="22">
        <f t="shared" si="28"/>
        <v>0.17464310334010238</v>
      </c>
      <c r="AT44" s="22">
        <f t="shared" si="29"/>
        <v>0.1404589104257935</v>
      </c>
      <c r="AU44" s="2">
        <f t="shared" si="30"/>
        <v>381.12722318407526</v>
      </c>
      <c r="AV44" s="2">
        <f t="shared" si="31"/>
        <v>350.33649103912717</v>
      </c>
      <c r="AW44" s="25">
        <f t="shared" si="32"/>
        <v>1.79079562404083</v>
      </c>
      <c r="AX44" s="25">
        <f t="shared" si="33"/>
        <v>2.0185323860555111</v>
      </c>
      <c r="AY44" s="9">
        <f t="shared" si="37"/>
        <v>189.37526762511342</v>
      </c>
      <c r="AZ44" s="9">
        <f t="shared" si="38"/>
        <v>220.59582469351935</v>
      </c>
      <c r="BA44" s="9">
        <f t="shared" si="39"/>
        <v>270.61457126137901</v>
      </c>
      <c r="BB44" s="9">
        <f t="shared" si="40"/>
        <v>255.93634694487412</v>
      </c>
      <c r="BC44" s="9">
        <f t="shared" si="41"/>
        <v>237.48457191193918</v>
      </c>
      <c r="BD44" s="9">
        <f t="shared" si="42"/>
        <v>199.64014000676957</v>
      </c>
      <c r="BE44" s="9">
        <f t="shared" si="34"/>
        <v>228.94112040726577</v>
      </c>
      <c r="BF44" s="9">
        <f t="shared" si="43"/>
        <v>132.14227736814752</v>
      </c>
      <c r="BG44" s="9">
        <f t="shared" si="44"/>
        <v>139.47925929998812</v>
      </c>
      <c r="BH44" s="9">
        <f t="shared" si="45"/>
        <v>168.01092329826693</v>
      </c>
      <c r="BI44" s="9">
        <f t="shared" si="46"/>
        <v>154.42423287863872</v>
      </c>
      <c r="BJ44" s="9">
        <f t="shared" si="47"/>
        <v>130.67237302807928</v>
      </c>
      <c r="BK44" s="9">
        <f t="shared" si="48"/>
        <v>114.14436645288345</v>
      </c>
      <c r="BL44" s="9">
        <f t="shared" si="35"/>
        <v>139.81223872100065</v>
      </c>
      <c r="BM44" s="9">
        <f t="shared" si="49"/>
        <v>53.604718632451522</v>
      </c>
      <c r="BN44" s="9">
        <f t="shared" si="50"/>
        <v>78.254737374581566</v>
      </c>
      <c r="BO44" s="9">
        <f t="shared" si="51"/>
        <v>97.111069767646498</v>
      </c>
      <c r="BP44" s="9">
        <f t="shared" si="52"/>
        <v>99.50166678385601</v>
      </c>
      <c r="BQ44" s="9">
        <f t="shared" si="53"/>
        <v>104.99051065606187</v>
      </c>
      <c r="BR44" s="9">
        <f t="shared" si="54"/>
        <v>84.452887392357425</v>
      </c>
      <c r="BS44" s="9">
        <f t="shared" si="36"/>
        <v>86.319265101159147</v>
      </c>
      <c r="BT44" s="2">
        <v>227034</v>
      </c>
      <c r="BU44" s="2">
        <v>227339</v>
      </c>
      <c r="BV44" s="2">
        <v>227283</v>
      </c>
      <c r="BW44" s="2">
        <v>227552</v>
      </c>
      <c r="BX44" s="2">
        <v>227570</v>
      </c>
      <c r="BY44" s="2">
        <v>227489</v>
      </c>
      <c r="BZ44" s="2">
        <v>250501</v>
      </c>
      <c r="CA44" s="2">
        <v>250833</v>
      </c>
      <c r="CB44" s="2">
        <v>250589</v>
      </c>
      <c r="CC44" s="2">
        <v>250843</v>
      </c>
      <c r="CD44" s="2">
        <v>250726</v>
      </c>
      <c r="CE44" s="2">
        <v>250632</v>
      </c>
    </row>
    <row r="45" spans="1:83" ht="12.75" customHeight="1" x14ac:dyDescent="0.15">
      <c r="A45" s="6" t="s">
        <v>100</v>
      </c>
      <c r="B45" s="7" t="s">
        <v>16</v>
      </c>
      <c r="C45" s="8" t="s">
        <v>86</v>
      </c>
      <c r="D45" s="9">
        <v>1525247</v>
      </c>
      <c r="E45" s="9">
        <f t="shared" si="18"/>
        <v>0</v>
      </c>
      <c r="F45" s="9">
        <v>4291369</v>
      </c>
      <c r="G45" s="9">
        <v>0</v>
      </c>
      <c r="H45" s="9">
        <f t="shared" si="19"/>
        <v>0</v>
      </c>
      <c r="I45" s="9">
        <v>223873558.91999999</v>
      </c>
      <c r="J45" s="9">
        <v>80851339.400000095</v>
      </c>
      <c r="K45" s="9">
        <v>168288520.53999999</v>
      </c>
      <c r="L45" s="9">
        <v>24529124.550000101</v>
      </c>
      <c r="M45" s="9">
        <v>539742923.34000003</v>
      </c>
      <c r="N45" s="9">
        <v>578028972.54999995</v>
      </c>
      <c r="O45" s="9">
        <v>1444405313.96</v>
      </c>
      <c r="P45" s="9">
        <v>1410283228.4000001</v>
      </c>
      <c r="Q45" s="9">
        <v>1220531755.04</v>
      </c>
      <c r="R45" s="9">
        <v>1329431889</v>
      </c>
      <c r="S45" s="2">
        <v>137130941.59</v>
      </c>
      <c r="T45" s="2">
        <v>170489362.56999999</v>
      </c>
      <c r="U45" s="2">
        <v>216904850.37</v>
      </c>
      <c r="V45" s="2">
        <v>229902337.99000001</v>
      </c>
      <c r="W45" s="2">
        <v>233403348.19999999</v>
      </c>
      <c r="X45" s="2">
        <v>272643875.92000002</v>
      </c>
      <c r="Y45" s="2">
        <v>82975974.609999999</v>
      </c>
      <c r="Z45" s="2">
        <v>115056470.55</v>
      </c>
      <c r="AA45" s="2">
        <v>147363737.47</v>
      </c>
      <c r="AB45" s="2">
        <v>146749568.83000001</v>
      </c>
      <c r="AC45" s="2">
        <v>176479040.66999999</v>
      </c>
      <c r="AD45" s="2">
        <v>216104480.24000001</v>
      </c>
      <c r="AE45" s="2">
        <v>53605433.780000001</v>
      </c>
      <c r="AF45" s="2">
        <v>55186295.280000001</v>
      </c>
      <c r="AG45" s="2">
        <v>64738654.850000001</v>
      </c>
      <c r="AH45" s="2">
        <v>82676438.299999997</v>
      </c>
      <c r="AI45" s="2">
        <v>54699280.5</v>
      </c>
      <c r="AJ45" s="2">
        <v>33294239.100000001</v>
      </c>
      <c r="AK45" s="2">
        <f t="shared" si="20"/>
        <v>156.63467759810587</v>
      </c>
      <c r="AL45" s="2">
        <f t="shared" si="21"/>
        <v>55.945863430694423</v>
      </c>
      <c r="AM45" s="2">
        <f t="shared" si="22"/>
        <v>117.74422261123145</v>
      </c>
      <c r="AN45" s="2">
        <f t="shared" si="23"/>
        <v>16.973164109991206</v>
      </c>
      <c r="AO45" s="2">
        <f t="shared" si="24"/>
        <v>1010.5881273543455</v>
      </c>
      <c r="AP45" s="2">
        <f t="shared" si="25"/>
        <v>975.8590702415147</v>
      </c>
      <c r="AQ45" s="2">
        <f t="shared" si="26"/>
        <v>853.95344975623948</v>
      </c>
      <c r="AR45" s="2">
        <f t="shared" si="27"/>
        <v>919.91320681082027</v>
      </c>
      <c r="AS45" s="22">
        <f t="shared" si="28"/>
        <v>0.15499358577283642</v>
      </c>
      <c r="AT45" s="22">
        <f t="shared" si="29"/>
        <v>5.7329859542985466E-2</v>
      </c>
      <c r="AU45" s="2">
        <f t="shared" si="30"/>
        <v>377.63485420549767</v>
      </c>
      <c r="AV45" s="2">
        <f t="shared" si="31"/>
        <v>399.97271779602551</v>
      </c>
      <c r="AW45" s="25">
        <f t="shared" si="32"/>
        <v>2.4109275161560024</v>
      </c>
      <c r="AX45" s="25">
        <f t="shared" si="33"/>
        <v>7.1492813457336402</v>
      </c>
      <c r="AY45" s="9">
        <f t="shared" si="37"/>
        <v>100.36238056936762</v>
      </c>
      <c r="AZ45" s="9">
        <f t="shared" si="38"/>
        <v>123.46678903314765</v>
      </c>
      <c r="BA45" s="9">
        <f t="shared" si="39"/>
        <v>155.49749149944549</v>
      </c>
      <c r="BB45" s="9">
        <f t="shared" si="40"/>
        <v>162.76248670090379</v>
      </c>
      <c r="BC45" s="9">
        <f t="shared" si="41"/>
        <v>163.30226031154322</v>
      </c>
      <c r="BD45" s="9">
        <f t="shared" si="42"/>
        <v>188.65855730567526</v>
      </c>
      <c r="BE45" s="9">
        <f t="shared" si="34"/>
        <v>149.00832757001385</v>
      </c>
      <c r="BF45" s="9">
        <f t="shared" si="43"/>
        <v>60.727843369014565</v>
      </c>
      <c r="BG45" s="9">
        <f t="shared" si="44"/>
        <v>83.322811242624113</v>
      </c>
      <c r="BH45" s="9">
        <f t="shared" si="45"/>
        <v>105.6439792631634</v>
      </c>
      <c r="BI45" s="9">
        <f t="shared" si="46"/>
        <v>103.89335295100469</v>
      </c>
      <c r="BJ45" s="9">
        <f t="shared" si="47"/>
        <v>123.47477643863448</v>
      </c>
      <c r="BK45" s="9">
        <f t="shared" si="48"/>
        <v>149.53557761676646</v>
      </c>
      <c r="BL45" s="9">
        <f t="shared" si="35"/>
        <v>104.43305681353462</v>
      </c>
      <c r="BM45" s="9">
        <f t="shared" si="49"/>
        <v>39.232348901239646</v>
      </c>
      <c r="BN45" s="9">
        <f t="shared" si="50"/>
        <v>39.965394756280908</v>
      </c>
      <c r="BO45" s="9">
        <f t="shared" si="51"/>
        <v>46.410665391075689</v>
      </c>
      <c r="BP45" s="9">
        <f t="shared" si="52"/>
        <v>58.531908839775092</v>
      </c>
      <c r="BQ45" s="9">
        <f t="shared" si="53"/>
        <v>38.270728384800094</v>
      </c>
      <c r="BR45" s="9">
        <f t="shared" si="54"/>
        <v>23.038269588858345</v>
      </c>
      <c r="BS45" s="9">
        <f t="shared" si="36"/>
        <v>40.908219310338303</v>
      </c>
      <c r="BT45" s="2">
        <v>1366358</v>
      </c>
      <c r="BU45" s="2">
        <v>1380852</v>
      </c>
      <c r="BV45" s="2">
        <v>1394909</v>
      </c>
      <c r="BW45" s="2">
        <v>1412502</v>
      </c>
      <c r="BX45" s="2">
        <v>1429272</v>
      </c>
      <c r="BY45" s="2">
        <v>1445171</v>
      </c>
      <c r="BZ45" s="2">
        <v>1438673</v>
      </c>
      <c r="CA45" s="2">
        <v>1455505</v>
      </c>
      <c r="CB45" s="2">
        <v>1471415</v>
      </c>
      <c r="CC45" s="2">
        <v>1490505</v>
      </c>
      <c r="CD45" s="2">
        <v>1508444</v>
      </c>
      <c r="CE45" s="2">
        <v>1525247</v>
      </c>
    </row>
    <row r="46" spans="1:83" ht="12.75" customHeight="1" x14ac:dyDescent="0.15">
      <c r="A46" s="6" t="s">
        <v>113</v>
      </c>
      <c r="B46" s="7" t="s">
        <v>193</v>
      </c>
      <c r="C46" s="8" t="s">
        <v>164</v>
      </c>
      <c r="D46" s="9">
        <v>698744</v>
      </c>
      <c r="E46" s="9">
        <f t="shared" si="18"/>
        <v>0</v>
      </c>
      <c r="F46" s="9">
        <v>3613000</v>
      </c>
      <c r="G46" s="9">
        <v>0</v>
      </c>
      <c r="H46" s="9">
        <f t="shared" si="19"/>
        <v>0</v>
      </c>
      <c r="I46" s="9">
        <v>141807616.96000001</v>
      </c>
      <c r="J46" s="9">
        <v>77493873.930000097</v>
      </c>
      <c r="K46" s="9">
        <v>108601874.84999999</v>
      </c>
      <c r="L46" s="9">
        <v>41145116.310000099</v>
      </c>
      <c r="M46" s="9">
        <v>446356128.86000001</v>
      </c>
      <c r="N46" s="9">
        <v>410007371.24000001</v>
      </c>
      <c r="O46" s="9">
        <v>691876377.29999995</v>
      </c>
      <c r="P46" s="9">
        <v>665748148.49000001</v>
      </c>
      <c r="Q46" s="9">
        <v>550068760.34000003</v>
      </c>
      <c r="R46" s="9">
        <v>588254274.55999994</v>
      </c>
      <c r="S46" s="2">
        <v>108057561.98</v>
      </c>
      <c r="T46" s="2">
        <v>140751940.28999999</v>
      </c>
      <c r="U46" s="2">
        <v>168996517.90000001</v>
      </c>
      <c r="V46" s="2">
        <v>166874076.21000001</v>
      </c>
      <c r="W46" s="2">
        <v>160871271.91999999</v>
      </c>
      <c r="X46" s="2">
        <v>153075841.30000001</v>
      </c>
      <c r="Y46" s="2">
        <v>74751573.5</v>
      </c>
      <c r="Z46" s="2">
        <v>91194923.640000001</v>
      </c>
      <c r="AA46" s="2">
        <v>118454565.53</v>
      </c>
      <c r="AB46" s="2">
        <v>115189110.04000001</v>
      </c>
      <c r="AC46" s="2">
        <v>123912802.31</v>
      </c>
      <c r="AD46" s="2">
        <v>109794857.95</v>
      </c>
      <c r="AE46" s="2">
        <v>31075051.469999999</v>
      </c>
      <c r="AF46" s="2">
        <v>45603890.490000002</v>
      </c>
      <c r="AG46" s="2">
        <v>45415388.969999999</v>
      </c>
      <c r="AH46" s="2">
        <v>38921261.670000002</v>
      </c>
      <c r="AI46" s="2">
        <v>27241533.66</v>
      </c>
      <c r="AJ46" s="2">
        <v>29521116.670000002</v>
      </c>
      <c r="AK46" s="2">
        <f t="shared" si="20"/>
        <v>208.40760009053048</v>
      </c>
      <c r="AL46" s="2">
        <f t="shared" si="21"/>
        <v>113.57675454049821</v>
      </c>
      <c r="AM46" s="2">
        <f t="shared" si="22"/>
        <v>159.60677280970674</v>
      </c>
      <c r="AN46" s="2">
        <f t="shared" si="23"/>
        <v>60.303202546079312</v>
      </c>
      <c r="AO46" s="2">
        <f t="shared" si="24"/>
        <v>1016.8162926896656</v>
      </c>
      <c r="AP46" s="2">
        <f t="shared" si="25"/>
        <v>975.73537380698338</v>
      </c>
      <c r="AQ46" s="2">
        <f t="shared" si="26"/>
        <v>808.40869259913529</v>
      </c>
      <c r="AR46" s="2">
        <f t="shared" si="27"/>
        <v>862.15861926648529</v>
      </c>
      <c r="AS46" s="22">
        <f t="shared" si="28"/>
        <v>0.20496091731501875</v>
      </c>
      <c r="AT46" s="22">
        <f t="shared" si="29"/>
        <v>0.11640118580241776</v>
      </c>
      <c r="AU46" s="2">
        <f t="shared" si="30"/>
        <v>655.98739754333269</v>
      </c>
      <c r="AV46" s="2">
        <f t="shared" si="31"/>
        <v>600.91597182487578</v>
      </c>
      <c r="AW46" s="25">
        <f t="shared" si="32"/>
        <v>3.1476174441737124</v>
      </c>
      <c r="AX46" s="25">
        <f t="shared" si="33"/>
        <v>5.2908359131762852</v>
      </c>
      <c r="AY46" s="9">
        <f t="shared" si="37"/>
        <v>160.47779380380754</v>
      </c>
      <c r="AZ46" s="9">
        <f t="shared" si="38"/>
        <v>208.72857546008629</v>
      </c>
      <c r="BA46" s="9">
        <f t="shared" si="39"/>
        <v>249.2188051997847</v>
      </c>
      <c r="BB46" s="9">
        <f t="shared" si="40"/>
        <v>245.82058674660638</v>
      </c>
      <c r="BC46" s="9">
        <f t="shared" si="41"/>
        <v>236.42450541860046</v>
      </c>
      <c r="BD46" s="9">
        <f t="shared" si="42"/>
        <v>224.35137607283559</v>
      </c>
      <c r="BE46" s="9">
        <f t="shared" si="34"/>
        <v>220.83694045028685</v>
      </c>
      <c r="BF46" s="9">
        <f t="shared" si="43"/>
        <v>111.01460535324178</v>
      </c>
      <c r="BG46" s="9">
        <f t="shared" si="44"/>
        <v>135.23782664274168</v>
      </c>
      <c r="BH46" s="9">
        <f t="shared" si="45"/>
        <v>174.68469562973286</v>
      </c>
      <c r="BI46" s="9">
        <f t="shared" si="46"/>
        <v>169.68396326112736</v>
      </c>
      <c r="BJ46" s="9">
        <f t="shared" si="47"/>
        <v>182.10848121933944</v>
      </c>
      <c r="BK46" s="9">
        <f t="shared" si="48"/>
        <v>160.9177990309305</v>
      </c>
      <c r="BL46" s="9">
        <f t="shared" si="35"/>
        <v>155.60789518951893</v>
      </c>
      <c r="BM46" s="9">
        <f t="shared" si="49"/>
        <v>46.149992752643875</v>
      </c>
      <c r="BN46" s="9">
        <f t="shared" si="50"/>
        <v>67.62844673972684</v>
      </c>
      <c r="BO46" s="9">
        <f t="shared" si="51"/>
        <v>66.973977437122571</v>
      </c>
      <c r="BP46" s="9">
        <f t="shared" si="52"/>
        <v>57.3345339068565</v>
      </c>
      <c r="BQ46" s="9">
        <f t="shared" si="53"/>
        <v>40.035526825526063</v>
      </c>
      <c r="BR46" s="9">
        <f t="shared" si="54"/>
        <v>43.266808739213019</v>
      </c>
      <c r="BS46" s="9">
        <f t="shared" si="36"/>
        <v>53.564881066848137</v>
      </c>
      <c r="BT46" s="2">
        <v>673349</v>
      </c>
      <c r="BU46" s="2">
        <v>674330</v>
      </c>
      <c r="BV46" s="2">
        <v>678105</v>
      </c>
      <c r="BW46" s="2">
        <v>678845</v>
      </c>
      <c r="BX46" s="2">
        <v>680434</v>
      </c>
      <c r="BY46" s="2">
        <v>682304</v>
      </c>
      <c r="BZ46" s="2">
        <v>689714</v>
      </c>
      <c r="CA46" s="2">
        <v>690778</v>
      </c>
      <c r="CB46" s="2">
        <v>694525</v>
      </c>
      <c r="CC46" s="2">
        <v>695413</v>
      </c>
      <c r="CD46" s="2">
        <v>696808</v>
      </c>
      <c r="CE46" s="2">
        <v>698744</v>
      </c>
    </row>
    <row r="47" spans="1:83" ht="12.75" customHeight="1" x14ac:dyDescent="0.15">
      <c r="A47" s="6" t="s">
        <v>184</v>
      </c>
      <c r="B47" s="7" t="s">
        <v>142</v>
      </c>
      <c r="C47" s="8" t="s">
        <v>164</v>
      </c>
      <c r="D47" s="9">
        <v>196828</v>
      </c>
      <c r="E47" s="9">
        <f t="shared" si="18"/>
        <v>1</v>
      </c>
      <c r="F47" s="9">
        <v>3519000</v>
      </c>
      <c r="G47" s="9">
        <v>498000</v>
      </c>
      <c r="H47" s="9">
        <f t="shared" si="19"/>
        <v>1</v>
      </c>
      <c r="I47" s="9">
        <v>43161214.210000001</v>
      </c>
      <c r="J47" s="9">
        <v>48691103.060000002</v>
      </c>
      <c r="K47" s="9">
        <v>33983186.719999999</v>
      </c>
      <c r="L47" s="9">
        <v>39156059.729999997</v>
      </c>
      <c r="M47" s="9">
        <v>71533931.319999993</v>
      </c>
      <c r="N47" s="9">
        <v>65998887.990000002</v>
      </c>
      <c r="O47" s="9">
        <v>268568639.56999999</v>
      </c>
      <c r="P47" s="9">
        <v>269481630.12</v>
      </c>
      <c r="Q47" s="9">
        <v>225407425.36000001</v>
      </c>
      <c r="R47" s="9">
        <v>220790527.06</v>
      </c>
      <c r="S47" s="2">
        <v>32862715.780000001</v>
      </c>
      <c r="T47" s="2">
        <v>38184967.630000003</v>
      </c>
      <c r="U47" s="2">
        <v>36900425.369999997</v>
      </c>
      <c r="V47" s="2">
        <v>45462675.32</v>
      </c>
      <c r="W47" s="2">
        <v>57830160.469999999</v>
      </c>
      <c r="X47" s="2">
        <v>57134926.530000001</v>
      </c>
      <c r="Y47" s="2">
        <v>26569765.780000001</v>
      </c>
      <c r="Z47" s="2">
        <v>29561444.390000001</v>
      </c>
      <c r="AA47" s="2">
        <v>27346121.460000001</v>
      </c>
      <c r="AB47" s="2">
        <v>35370548.149999999</v>
      </c>
      <c r="AC47" s="2">
        <v>43297317.689999998</v>
      </c>
      <c r="AD47" s="2">
        <v>47233399.030000001</v>
      </c>
      <c r="AE47" s="2">
        <v>6220924.8200000003</v>
      </c>
      <c r="AF47" s="2">
        <v>8534331.8200000003</v>
      </c>
      <c r="AG47" s="2">
        <v>9272774.8599999994</v>
      </c>
      <c r="AH47" s="2">
        <v>9977430.6899999995</v>
      </c>
      <c r="AI47" s="2">
        <v>13138773.810000001</v>
      </c>
      <c r="AJ47" s="2">
        <v>9173357.0299999993</v>
      </c>
      <c r="AK47" s="2">
        <f t="shared" si="20"/>
        <v>247.91902196514528</v>
      </c>
      <c r="AL47" s="2">
        <f t="shared" si="21"/>
        <v>278.76053735615733</v>
      </c>
      <c r="AM47" s="2">
        <f t="shared" si="22"/>
        <v>195.20021781336519</v>
      </c>
      <c r="AN47" s="2">
        <f t="shared" si="23"/>
        <v>224.17163640006868</v>
      </c>
      <c r="AO47" s="2">
        <f t="shared" si="24"/>
        <v>1542.6645350787505</v>
      </c>
      <c r="AP47" s="2">
        <f t="shared" si="25"/>
        <v>1542.8043173985229</v>
      </c>
      <c r="AQ47" s="2">
        <f t="shared" si="26"/>
        <v>1294.7455131136053</v>
      </c>
      <c r="AR47" s="2">
        <f t="shared" si="27"/>
        <v>1264.0437800423656</v>
      </c>
      <c r="AS47" s="22">
        <f t="shared" si="28"/>
        <v>0.16070831754260131</v>
      </c>
      <c r="AT47" s="22">
        <f t="shared" si="29"/>
        <v>0.18068431246433342</v>
      </c>
      <c r="AU47" s="2">
        <f t="shared" si="30"/>
        <v>410.89257136948999</v>
      </c>
      <c r="AV47" s="2">
        <f t="shared" si="31"/>
        <v>377.84901809125779</v>
      </c>
      <c r="AW47" s="25">
        <f t="shared" si="32"/>
        <v>1.6573660549018181</v>
      </c>
      <c r="AX47" s="25">
        <f t="shared" si="33"/>
        <v>1.3554609331538936</v>
      </c>
      <c r="AY47" s="9">
        <f t="shared" si="37"/>
        <v>189.51969884659746</v>
      </c>
      <c r="AZ47" s="9">
        <f t="shared" si="38"/>
        <v>220.28052190115781</v>
      </c>
      <c r="BA47" s="9">
        <f t="shared" si="39"/>
        <v>212.28125140943919</v>
      </c>
      <c r="BB47" s="9">
        <f t="shared" si="40"/>
        <v>261.38640088771854</v>
      </c>
      <c r="BC47" s="9">
        <f t="shared" si="41"/>
        <v>332.17779171022551</v>
      </c>
      <c r="BD47" s="9">
        <f t="shared" si="42"/>
        <v>327.10211558939716</v>
      </c>
      <c r="BE47" s="9">
        <f t="shared" si="34"/>
        <v>257.12463005742262</v>
      </c>
      <c r="BF47" s="9">
        <f t="shared" si="43"/>
        <v>153.228176355248</v>
      </c>
      <c r="BG47" s="9">
        <f t="shared" si="44"/>
        <v>170.53334865904804</v>
      </c>
      <c r="BH47" s="9">
        <f t="shared" si="45"/>
        <v>157.31712646984377</v>
      </c>
      <c r="BI47" s="9">
        <f t="shared" si="46"/>
        <v>203.36199339960558</v>
      </c>
      <c r="BJ47" s="9">
        <f t="shared" si="47"/>
        <v>248.70080353142555</v>
      </c>
      <c r="BK47" s="9">
        <f t="shared" si="48"/>
        <v>270.41506286139577</v>
      </c>
      <c r="BL47" s="9">
        <f t="shared" si="35"/>
        <v>200.59275187942777</v>
      </c>
      <c r="BM47" s="9">
        <f t="shared" si="49"/>
        <v>35.876152364475203</v>
      </c>
      <c r="BN47" s="9">
        <f t="shared" si="50"/>
        <v>49.232647925836616</v>
      </c>
      <c r="BO47" s="9">
        <f t="shared" si="51"/>
        <v>53.344540925512575</v>
      </c>
      <c r="BP47" s="9">
        <f t="shared" si="52"/>
        <v>57.364963232123451</v>
      </c>
      <c r="BQ47" s="9">
        <f t="shared" si="53"/>
        <v>75.469423472376988</v>
      </c>
      <c r="BR47" s="9">
        <f t="shared" si="54"/>
        <v>52.518217381347682</v>
      </c>
      <c r="BS47" s="9">
        <f t="shared" si="36"/>
        <v>53.967657550278751</v>
      </c>
      <c r="BT47" s="2">
        <v>173400</v>
      </c>
      <c r="BU47" s="2">
        <v>173347</v>
      </c>
      <c r="BV47" s="2">
        <v>173828</v>
      </c>
      <c r="BW47" s="2">
        <v>173929</v>
      </c>
      <c r="BX47" s="2">
        <v>174094</v>
      </c>
      <c r="BY47" s="2">
        <v>174670</v>
      </c>
      <c r="BZ47" s="2">
        <v>195486</v>
      </c>
      <c r="CA47" s="2">
        <v>195629</v>
      </c>
      <c r="CB47" s="2">
        <v>196052</v>
      </c>
      <c r="CC47" s="2">
        <v>196086</v>
      </c>
      <c r="CD47" s="2">
        <v>196190</v>
      </c>
      <c r="CE47" s="2">
        <v>196828</v>
      </c>
    </row>
    <row r="48" spans="1:83" ht="12.75" customHeight="1" x14ac:dyDescent="0.15">
      <c r="A48" s="6" t="s">
        <v>223</v>
      </c>
      <c r="B48" s="7" t="s">
        <v>95</v>
      </c>
      <c r="C48" s="8" t="s">
        <v>164</v>
      </c>
      <c r="D48" s="9">
        <v>342631</v>
      </c>
      <c r="E48" s="9">
        <f t="shared" si="18"/>
        <v>0</v>
      </c>
      <c r="F48" s="9">
        <v>2949741</v>
      </c>
      <c r="G48" s="9">
        <v>0</v>
      </c>
      <c r="H48" s="9">
        <f t="shared" si="19"/>
        <v>0</v>
      </c>
      <c r="I48" s="9">
        <v>88111219.590000004</v>
      </c>
      <c r="J48" s="9">
        <v>50761879.460000001</v>
      </c>
      <c r="K48" s="9">
        <v>61814951.270000003</v>
      </c>
      <c r="L48" s="9">
        <v>23875668.649999999</v>
      </c>
      <c r="M48" s="9">
        <v>219899196.19</v>
      </c>
      <c r="N48" s="9">
        <v>202512985.38</v>
      </c>
      <c r="O48" s="9">
        <v>439621273.13</v>
      </c>
      <c r="P48" s="9">
        <v>438533496.30000001</v>
      </c>
      <c r="Q48" s="9">
        <v>351510053.54000002</v>
      </c>
      <c r="R48" s="9">
        <v>387771616.83999997</v>
      </c>
      <c r="S48" s="2">
        <v>44384646.479999997</v>
      </c>
      <c r="T48" s="2">
        <v>46163500.189999998</v>
      </c>
      <c r="U48" s="2">
        <v>48046931.600000001</v>
      </c>
      <c r="V48" s="2">
        <v>52718025.310000002</v>
      </c>
      <c r="W48" s="2">
        <v>54256153.729999997</v>
      </c>
      <c r="X48" s="2">
        <v>67708272.409999996</v>
      </c>
      <c r="Y48" s="2">
        <v>28606320.739999998</v>
      </c>
      <c r="Z48" s="2">
        <v>28695850.059999999</v>
      </c>
      <c r="AA48" s="2">
        <v>30978138.57</v>
      </c>
      <c r="AB48" s="2">
        <v>48768055.689999998</v>
      </c>
      <c r="AC48" s="2">
        <v>49554812.899999999</v>
      </c>
      <c r="AD48" s="2">
        <v>64791928.850000001</v>
      </c>
      <c r="AE48" s="2">
        <v>15233176.57</v>
      </c>
      <c r="AF48" s="2">
        <v>11065294</v>
      </c>
      <c r="AG48" s="2">
        <v>11940667.119999999</v>
      </c>
      <c r="AH48" s="2">
        <v>2387910.75</v>
      </c>
      <c r="AI48" s="2">
        <v>3226144.6</v>
      </c>
      <c r="AJ48" s="2">
        <v>2456591.19</v>
      </c>
      <c r="AK48" s="2">
        <f t="shared" si="20"/>
        <v>265.9792725291378</v>
      </c>
      <c r="AL48" s="2">
        <f t="shared" si="21"/>
        <v>153.43146455731403</v>
      </c>
      <c r="AM48" s="2">
        <f t="shared" si="22"/>
        <v>186.59934395102499</v>
      </c>
      <c r="AN48" s="2">
        <f t="shared" si="23"/>
        <v>72.165941198873185</v>
      </c>
      <c r="AO48" s="2">
        <f t="shared" si="24"/>
        <v>1327.0744288814897</v>
      </c>
      <c r="AP48" s="2">
        <f t="shared" si="25"/>
        <v>1325.4993178053705</v>
      </c>
      <c r="AQ48" s="2">
        <f t="shared" si="26"/>
        <v>1061.095156352352</v>
      </c>
      <c r="AR48" s="2">
        <f t="shared" si="27"/>
        <v>1172.0678532480565</v>
      </c>
      <c r="AS48" s="22">
        <f t="shared" si="28"/>
        <v>0.20042528643500088</v>
      </c>
      <c r="AT48" s="22">
        <f t="shared" si="29"/>
        <v>0.11575371069322807</v>
      </c>
      <c r="AU48" s="2">
        <f t="shared" si="30"/>
        <v>663.80454730417091</v>
      </c>
      <c r="AV48" s="2">
        <f t="shared" si="31"/>
        <v>612.11019507683375</v>
      </c>
      <c r="AW48" s="25">
        <f t="shared" si="32"/>
        <v>2.4957002889443265</v>
      </c>
      <c r="AX48" s="25">
        <f t="shared" si="33"/>
        <v>3.9894698055768165</v>
      </c>
      <c r="AY48" s="9">
        <f t="shared" si="37"/>
        <v>133.12052618792683</v>
      </c>
      <c r="AZ48" s="9">
        <f t="shared" si="38"/>
        <v>138.69868729963676</v>
      </c>
      <c r="BA48" s="9">
        <f t="shared" si="39"/>
        <v>144.35357196507653</v>
      </c>
      <c r="BB48" s="9">
        <f t="shared" si="40"/>
        <v>158.80358258276351</v>
      </c>
      <c r="BC48" s="9">
        <f t="shared" si="41"/>
        <v>163.7817790570258</v>
      </c>
      <c r="BD48" s="9">
        <f t="shared" si="42"/>
        <v>204.65316708176661</v>
      </c>
      <c r="BE48" s="9">
        <f t="shared" si="34"/>
        <v>157.23521902903266</v>
      </c>
      <c r="BF48" s="9">
        <f t="shared" si="43"/>
        <v>85.797427065806474</v>
      </c>
      <c r="BG48" s="9">
        <f t="shared" si="44"/>
        <v>86.216961839721421</v>
      </c>
      <c r="BH48" s="9">
        <f t="shared" si="45"/>
        <v>93.071603253195207</v>
      </c>
      <c r="BI48" s="9">
        <f t="shared" si="46"/>
        <v>146.90500855498991</v>
      </c>
      <c r="BJ48" s="9">
        <f t="shared" si="47"/>
        <v>149.58995173136194</v>
      </c>
      <c r="BK48" s="9">
        <f t="shared" si="48"/>
        <v>195.83830702687672</v>
      </c>
      <c r="BL48" s="9">
        <f t="shared" si="35"/>
        <v>126.23654324532527</v>
      </c>
      <c r="BM48" s="9">
        <f t="shared" si="49"/>
        <v>45.688062006436382</v>
      </c>
      <c r="BN48" s="9">
        <f t="shared" si="50"/>
        <v>33.245783921666423</v>
      </c>
      <c r="BO48" s="9">
        <f t="shared" si="51"/>
        <v>35.874880934497448</v>
      </c>
      <c r="BP48" s="9">
        <f t="shared" si="52"/>
        <v>7.1931522426725305</v>
      </c>
      <c r="BQ48" s="9">
        <f t="shared" si="53"/>
        <v>9.7386870568205488</v>
      </c>
      <c r="BR48" s="9">
        <f t="shared" si="54"/>
        <v>7.4252251514308858</v>
      </c>
      <c r="BS48" s="9">
        <f t="shared" si="36"/>
        <v>23.194298552254036</v>
      </c>
      <c r="BT48" s="2">
        <v>333417</v>
      </c>
      <c r="BU48" s="2">
        <v>332833</v>
      </c>
      <c r="BV48" s="2">
        <v>332842</v>
      </c>
      <c r="BW48" s="2">
        <v>331970</v>
      </c>
      <c r="BX48" s="2">
        <v>331271</v>
      </c>
      <c r="BY48" s="2">
        <v>330844</v>
      </c>
      <c r="BZ48" s="2">
        <v>344371</v>
      </c>
      <c r="CA48" s="2">
        <v>344078</v>
      </c>
      <c r="CB48" s="2">
        <v>344348</v>
      </c>
      <c r="CC48" s="2">
        <v>343510</v>
      </c>
      <c r="CD48" s="2">
        <v>342974</v>
      </c>
      <c r="CE48" s="2">
        <v>342631</v>
      </c>
    </row>
    <row r="49" spans="1:83" ht="12.75" customHeight="1" x14ac:dyDescent="0.15">
      <c r="A49" s="6" t="s">
        <v>1</v>
      </c>
      <c r="B49" s="7" t="s">
        <v>127</v>
      </c>
      <c r="C49" s="8" t="s">
        <v>164</v>
      </c>
      <c r="D49" s="9">
        <v>96421</v>
      </c>
      <c r="E49" s="9">
        <f t="shared" si="18"/>
        <v>1</v>
      </c>
      <c r="F49" s="9">
        <v>0</v>
      </c>
      <c r="G49" s="9">
        <v>2261625</v>
      </c>
      <c r="H49" s="9">
        <f t="shared" si="19"/>
        <v>1</v>
      </c>
      <c r="I49" s="9">
        <v>28094462.59</v>
      </c>
      <c r="J49" s="9">
        <v>26128405.199999999</v>
      </c>
      <c r="K49" s="9">
        <v>23015459.670000002</v>
      </c>
      <c r="L49" s="9">
        <v>20171335</v>
      </c>
      <c r="M49" s="9">
        <v>44519507.030000001</v>
      </c>
      <c r="N49" s="9">
        <v>38562436.829999998</v>
      </c>
      <c r="O49" s="9">
        <v>141900407.09</v>
      </c>
      <c r="P49" s="9">
        <v>142338416.19</v>
      </c>
      <c r="Q49" s="9">
        <v>113805944.5</v>
      </c>
      <c r="R49" s="9">
        <v>116210010.98999999</v>
      </c>
      <c r="S49" s="2">
        <v>27220676.16</v>
      </c>
      <c r="T49" s="2">
        <v>34100883.740000002</v>
      </c>
      <c r="U49" s="2">
        <v>31811919.82</v>
      </c>
      <c r="V49" s="2">
        <v>35021407.520000003</v>
      </c>
      <c r="W49" s="2">
        <v>36819700.920000002</v>
      </c>
      <c r="X49" s="2">
        <v>38998378.600000001</v>
      </c>
      <c r="Y49" s="2">
        <v>16881092.48</v>
      </c>
      <c r="Z49" s="2">
        <v>22309024.690000001</v>
      </c>
      <c r="AA49" s="2">
        <v>22116131.91</v>
      </c>
      <c r="AB49" s="2">
        <v>24629668.809999999</v>
      </c>
      <c r="AC49" s="2">
        <v>25426871.32</v>
      </c>
      <c r="AD49" s="2">
        <v>25007208.559999999</v>
      </c>
      <c r="AE49" s="2">
        <v>9932723.6799999997</v>
      </c>
      <c r="AF49" s="2">
        <v>11550769.880000001</v>
      </c>
      <c r="AG49" s="2">
        <v>9479833.3499999996</v>
      </c>
      <c r="AH49" s="2">
        <v>10326293.949999999</v>
      </c>
      <c r="AI49" s="2">
        <v>11283095.789999999</v>
      </c>
      <c r="AJ49" s="2">
        <v>13888949.529999999</v>
      </c>
      <c r="AK49" s="2">
        <f t="shared" si="20"/>
        <v>366.74928972377421</v>
      </c>
      <c r="AL49" s="2">
        <f t="shared" si="21"/>
        <v>340.95500893870786</v>
      </c>
      <c r="AM49" s="2">
        <f t="shared" si="22"/>
        <v>300.4472308234557</v>
      </c>
      <c r="AN49" s="2">
        <f t="shared" si="23"/>
        <v>263.21995745958009</v>
      </c>
      <c r="AO49" s="2">
        <f t="shared" si="24"/>
        <v>1852.3890017492561</v>
      </c>
      <c r="AP49" s="2">
        <f t="shared" si="25"/>
        <v>1857.4036797463234</v>
      </c>
      <c r="AQ49" s="2">
        <f t="shared" si="26"/>
        <v>1485.6397120254817</v>
      </c>
      <c r="AR49" s="2">
        <f t="shared" si="27"/>
        <v>1516.4486708076154</v>
      </c>
      <c r="AS49" s="22">
        <f t="shared" si="28"/>
        <v>0.19798718810003943</v>
      </c>
      <c r="AT49" s="22">
        <f t="shared" si="29"/>
        <v>0.18356537819784771</v>
      </c>
      <c r="AU49" s="2">
        <f t="shared" si="30"/>
        <v>581.16426074356434</v>
      </c>
      <c r="AV49" s="2">
        <f t="shared" si="31"/>
        <v>503.20928098860804</v>
      </c>
      <c r="AW49" s="25">
        <f t="shared" si="32"/>
        <v>1.5846363633895018</v>
      </c>
      <c r="AX49" s="25">
        <f t="shared" si="33"/>
        <v>1.4758817667907262</v>
      </c>
      <c r="AY49" s="9">
        <f t="shared" si="37"/>
        <v>356.71645756070711</v>
      </c>
      <c r="AZ49" s="9">
        <f t="shared" si="38"/>
        <v>446.21815367302611</v>
      </c>
      <c r="BA49" s="9">
        <f t="shared" si="39"/>
        <v>415.29379277032939</v>
      </c>
      <c r="BB49" s="9">
        <f t="shared" si="40"/>
        <v>457.6765227391532</v>
      </c>
      <c r="BC49" s="9">
        <f t="shared" si="41"/>
        <v>480.6498475275443</v>
      </c>
      <c r="BD49" s="9">
        <f t="shared" si="42"/>
        <v>508.89797606775153</v>
      </c>
      <c r="BE49" s="9">
        <f t="shared" si="34"/>
        <v>444.24212505641862</v>
      </c>
      <c r="BF49" s="9">
        <f t="shared" si="43"/>
        <v>221.22020312151909</v>
      </c>
      <c r="BG49" s="9">
        <f t="shared" si="44"/>
        <v>291.91888055795454</v>
      </c>
      <c r="BH49" s="9">
        <f t="shared" si="45"/>
        <v>288.71857952246057</v>
      </c>
      <c r="BI49" s="9">
        <f t="shared" si="46"/>
        <v>321.87230541035024</v>
      </c>
      <c r="BJ49" s="9">
        <f t="shared" si="47"/>
        <v>331.92615685864968</v>
      </c>
      <c r="BK49" s="9">
        <f t="shared" si="48"/>
        <v>326.32428014040948</v>
      </c>
      <c r="BL49" s="9">
        <f t="shared" si="35"/>
        <v>296.99673426855725</v>
      </c>
      <c r="BM49" s="9">
        <f t="shared" si="49"/>
        <v>130.16451113236971</v>
      </c>
      <c r="BN49" s="9">
        <f t="shared" si="50"/>
        <v>151.14456413074771</v>
      </c>
      <c r="BO49" s="9">
        <f t="shared" si="51"/>
        <v>123.75599992167204</v>
      </c>
      <c r="BP49" s="9">
        <f t="shared" si="52"/>
        <v>134.94895386826971</v>
      </c>
      <c r="BQ49" s="9">
        <f t="shared" si="53"/>
        <v>147.29120920578558</v>
      </c>
      <c r="BR49" s="9">
        <f t="shared" si="54"/>
        <v>181.23979917268016</v>
      </c>
      <c r="BS49" s="9">
        <f t="shared" si="36"/>
        <v>144.75750623858747</v>
      </c>
      <c r="BT49" s="2">
        <v>76309</v>
      </c>
      <c r="BU49" s="2">
        <v>76422</v>
      </c>
      <c r="BV49" s="2">
        <v>76601</v>
      </c>
      <c r="BW49" s="2">
        <v>76520</v>
      </c>
      <c r="BX49" s="2">
        <v>76604</v>
      </c>
      <c r="BY49" s="2">
        <v>76633</v>
      </c>
      <c r="BZ49" s="2">
        <v>95552</v>
      </c>
      <c r="CA49" s="2">
        <v>95908</v>
      </c>
      <c r="CB49" s="2">
        <v>96212</v>
      </c>
      <c r="CC49" s="2">
        <v>96219</v>
      </c>
      <c r="CD49" s="2">
        <v>96351</v>
      </c>
      <c r="CE49" s="2">
        <v>96421</v>
      </c>
    </row>
    <row r="50" spans="1:83" ht="12.75" customHeight="1" x14ac:dyDescent="0.15">
      <c r="A50" s="6" t="s">
        <v>201</v>
      </c>
      <c r="B50" s="7" t="s">
        <v>81</v>
      </c>
      <c r="C50" s="8" t="s">
        <v>164</v>
      </c>
      <c r="D50" s="9">
        <v>832991</v>
      </c>
      <c r="E50" s="9">
        <f t="shared" si="18"/>
        <v>0</v>
      </c>
      <c r="F50" s="9">
        <v>4746632</v>
      </c>
      <c r="G50" s="9">
        <v>0</v>
      </c>
      <c r="H50" s="9">
        <f t="shared" si="19"/>
        <v>0</v>
      </c>
      <c r="I50" s="9">
        <v>114996751.68000001</v>
      </c>
      <c r="J50" s="9">
        <v>14071122.84</v>
      </c>
      <c r="K50" s="9">
        <v>75536582.359999999</v>
      </c>
      <c r="L50" s="9">
        <v>-18589046.48</v>
      </c>
      <c r="M50" s="9">
        <v>297992288.85000002</v>
      </c>
      <c r="N50" s="9">
        <v>290332119.52999997</v>
      </c>
      <c r="O50" s="9">
        <v>785504456.76999998</v>
      </c>
      <c r="P50" s="9">
        <v>768130026.85000002</v>
      </c>
      <c r="Q50" s="9">
        <v>670507705.09000003</v>
      </c>
      <c r="R50" s="9">
        <v>754058904.00999999</v>
      </c>
      <c r="S50" s="2">
        <v>59144217.460000001</v>
      </c>
      <c r="T50" s="2">
        <v>61767555.18</v>
      </c>
      <c r="U50" s="2">
        <v>73469599.930000007</v>
      </c>
      <c r="V50" s="2">
        <v>79662474.640000001</v>
      </c>
      <c r="W50" s="2">
        <v>82756490.230000004</v>
      </c>
      <c r="X50" s="2">
        <v>120031246.63</v>
      </c>
      <c r="Y50" s="2">
        <v>46679410.399999999</v>
      </c>
      <c r="Z50" s="2">
        <v>49008703.369999997</v>
      </c>
      <c r="AA50" s="2">
        <v>59002119.420000002</v>
      </c>
      <c r="AB50" s="2">
        <v>63207344.979999997</v>
      </c>
      <c r="AC50" s="2">
        <v>63284895.829999998</v>
      </c>
      <c r="AD50" s="2">
        <v>93276628.200000003</v>
      </c>
      <c r="AE50" s="2">
        <v>12453347.560000001</v>
      </c>
      <c r="AF50" s="2">
        <v>12732324.91</v>
      </c>
      <c r="AG50" s="2">
        <v>13314098.18</v>
      </c>
      <c r="AH50" s="2">
        <v>13231905.74</v>
      </c>
      <c r="AI50" s="2">
        <v>19432639.899999999</v>
      </c>
      <c r="AJ50" s="2">
        <v>23878128.059999999</v>
      </c>
      <c r="AK50" s="2">
        <f t="shared" si="20"/>
        <v>140.53592343875457</v>
      </c>
      <c r="AL50" s="2">
        <f t="shared" si="21"/>
        <v>17.144998117490523</v>
      </c>
      <c r="AM50" s="2">
        <f t="shared" si="22"/>
        <v>92.31220186905837</v>
      </c>
      <c r="AN50" s="2">
        <f t="shared" si="23"/>
        <v>-22.649874535921814</v>
      </c>
      <c r="AO50" s="2">
        <f t="shared" si="24"/>
        <v>959.9540211763067</v>
      </c>
      <c r="AP50" s="2">
        <f t="shared" si="25"/>
        <v>935.93013251891955</v>
      </c>
      <c r="AQ50" s="2">
        <f t="shared" si="26"/>
        <v>819.41809773755222</v>
      </c>
      <c r="AR50" s="2">
        <f t="shared" si="27"/>
        <v>918.78513440142899</v>
      </c>
      <c r="AS50" s="22">
        <f t="shared" si="28"/>
        <v>0.14639859861886395</v>
      </c>
      <c r="AT50" s="22">
        <f t="shared" si="29"/>
        <v>1.8318673073755259E-2</v>
      </c>
      <c r="AU50" s="2">
        <f t="shared" si="30"/>
        <v>364.17221251342772</v>
      </c>
      <c r="AV50" s="2">
        <f t="shared" si="31"/>
        <v>353.75596527653391</v>
      </c>
      <c r="AW50" s="25">
        <f t="shared" si="32"/>
        <v>2.5913104891798975</v>
      </c>
      <c r="AX50" s="25">
        <f t="shared" si="33"/>
        <v>20.633187758454675</v>
      </c>
      <c r="AY50" s="9">
        <f t="shared" si="37"/>
        <v>73.102839065329306</v>
      </c>
      <c r="AZ50" s="9">
        <f t="shared" si="38"/>
        <v>76.168412201239562</v>
      </c>
      <c r="BA50" s="9">
        <f t="shared" si="39"/>
        <v>90.313745699102526</v>
      </c>
      <c r="BB50" s="9">
        <f t="shared" si="40"/>
        <v>97.639581459596542</v>
      </c>
      <c r="BC50" s="9">
        <f t="shared" si="41"/>
        <v>101.13555039699465</v>
      </c>
      <c r="BD50" s="9">
        <f t="shared" si="42"/>
        <v>146.25240081490119</v>
      </c>
      <c r="BE50" s="9">
        <f t="shared" si="34"/>
        <v>97.43542160619397</v>
      </c>
      <c r="BF50" s="9">
        <f t="shared" si="43"/>
        <v>57.696213978036099</v>
      </c>
      <c r="BG50" s="9">
        <f t="shared" si="44"/>
        <v>60.43488541607578</v>
      </c>
      <c r="BH50" s="9">
        <f t="shared" si="45"/>
        <v>72.529351106893358</v>
      </c>
      <c r="BI50" s="9">
        <f t="shared" si="46"/>
        <v>77.471089580246186</v>
      </c>
      <c r="BJ50" s="9">
        <f t="shared" si="47"/>
        <v>77.339586947143559</v>
      </c>
      <c r="BK50" s="9">
        <f t="shared" si="48"/>
        <v>113.65316279868846</v>
      </c>
      <c r="BL50" s="9">
        <f t="shared" si="35"/>
        <v>76.520714971180581</v>
      </c>
      <c r="BM50" s="9">
        <f t="shared" si="49"/>
        <v>15.392461031697476</v>
      </c>
      <c r="BN50" s="9">
        <f t="shared" si="50"/>
        <v>15.70081524513709</v>
      </c>
      <c r="BO50" s="9">
        <f t="shared" si="51"/>
        <v>16.366579896815338</v>
      </c>
      <c r="BP50" s="9">
        <f t="shared" si="52"/>
        <v>16.217896119909351</v>
      </c>
      <c r="BQ50" s="9">
        <f t="shared" si="53"/>
        <v>23.748357699691912</v>
      </c>
      <c r="BR50" s="9">
        <f t="shared" si="54"/>
        <v>29.094370455932829</v>
      </c>
      <c r="BS50" s="9">
        <f t="shared" si="36"/>
        <v>19.420080074864</v>
      </c>
      <c r="BT50" s="2">
        <v>809055</v>
      </c>
      <c r="BU50" s="2">
        <v>810934</v>
      </c>
      <c r="BV50" s="2">
        <v>813493</v>
      </c>
      <c r="BW50" s="2">
        <v>815883</v>
      </c>
      <c r="BX50" s="2">
        <v>818273</v>
      </c>
      <c r="BY50" s="2">
        <v>820713</v>
      </c>
      <c r="BZ50" s="2">
        <v>820123</v>
      </c>
      <c r="CA50" s="2">
        <v>822355</v>
      </c>
      <c r="CB50" s="2">
        <v>825202</v>
      </c>
      <c r="CC50" s="2">
        <v>827923</v>
      </c>
      <c r="CD50" s="2">
        <v>830545</v>
      </c>
      <c r="CE50" s="2">
        <v>832991</v>
      </c>
    </row>
    <row r="51" spans="1:83" ht="12.75" customHeight="1" x14ac:dyDescent="0.15">
      <c r="A51" s="6" t="s">
        <v>37</v>
      </c>
      <c r="B51" s="7" t="s">
        <v>210</v>
      </c>
      <c r="C51" s="8" t="s">
        <v>164</v>
      </c>
      <c r="D51" s="9">
        <v>540063</v>
      </c>
      <c r="E51" s="9">
        <f t="shared" si="18"/>
        <v>0</v>
      </c>
      <c r="F51" s="9">
        <v>7995178</v>
      </c>
      <c r="G51" s="9">
        <v>0</v>
      </c>
      <c r="H51" s="9">
        <f t="shared" si="19"/>
        <v>0</v>
      </c>
      <c r="I51" s="9">
        <v>93442958.060000107</v>
      </c>
      <c r="J51" s="9">
        <v>76587518.010000005</v>
      </c>
      <c r="K51" s="9">
        <v>61122358.080000103</v>
      </c>
      <c r="L51" s="9">
        <v>43273538.380000003</v>
      </c>
      <c r="M51" s="9">
        <v>256306108.56</v>
      </c>
      <c r="N51" s="9">
        <v>247992128.93000001</v>
      </c>
      <c r="O51" s="9">
        <v>564804361.45000005</v>
      </c>
      <c r="P51" s="9">
        <v>576390244.15999997</v>
      </c>
      <c r="Q51" s="9">
        <v>471361403.38999999</v>
      </c>
      <c r="R51" s="9">
        <v>499802726.14999998</v>
      </c>
      <c r="S51" s="2">
        <v>82609847.950000003</v>
      </c>
      <c r="T51" s="2">
        <v>84326603.140000001</v>
      </c>
      <c r="U51" s="2">
        <v>81396938.810000002</v>
      </c>
      <c r="V51" s="2">
        <v>83943270.950000003</v>
      </c>
      <c r="W51" s="2">
        <v>106990920.77</v>
      </c>
      <c r="X51" s="2">
        <v>125464293.45999999</v>
      </c>
      <c r="Y51" s="2">
        <v>44922420.369999997</v>
      </c>
      <c r="Z51" s="2">
        <v>48325318.350000001</v>
      </c>
      <c r="AA51" s="2">
        <v>49518757.719999999</v>
      </c>
      <c r="AB51" s="2">
        <v>50203196.600000001</v>
      </c>
      <c r="AC51" s="2">
        <v>64145838.590000004</v>
      </c>
      <c r="AD51" s="2">
        <v>64884649.299999997</v>
      </c>
      <c r="AE51" s="2">
        <v>22237621.969999999</v>
      </c>
      <c r="AF51" s="2">
        <v>29719973.84</v>
      </c>
      <c r="AG51" s="2">
        <v>26996549.039999999</v>
      </c>
      <c r="AH51" s="2">
        <v>28835665.579999998</v>
      </c>
      <c r="AI51" s="2">
        <v>34940524.890000001</v>
      </c>
      <c r="AJ51" s="2">
        <v>52084602.259999998</v>
      </c>
      <c r="AK51" s="2">
        <f t="shared" si="20"/>
        <v>188.75649296528621</v>
      </c>
      <c r="AL51" s="2">
        <f t="shared" si="21"/>
        <v>154.69319503608415</v>
      </c>
      <c r="AM51" s="2">
        <f t="shared" si="22"/>
        <v>123.46828688301085</v>
      </c>
      <c r="AN51" s="2">
        <f t="shared" si="23"/>
        <v>87.404868135885593</v>
      </c>
      <c r="AO51" s="2">
        <f t="shared" si="24"/>
        <v>1140.9151924572514</v>
      </c>
      <c r="AP51" s="2">
        <f t="shared" si="25"/>
        <v>1164.2060060635072</v>
      </c>
      <c r="AQ51" s="2">
        <f t="shared" si="26"/>
        <v>952.15869949196531</v>
      </c>
      <c r="AR51" s="2">
        <f t="shared" si="27"/>
        <v>1009.512811027423</v>
      </c>
      <c r="AS51" s="22">
        <f t="shared" si="28"/>
        <v>0.16544305327265474</v>
      </c>
      <c r="AT51" s="22">
        <f t="shared" si="29"/>
        <v>0.13287441761200264</v>
      </c>
      <c r="AU51" s="2">
        <f t="shared" si="30"/>
        <v>517.74305075296184</v>
      </c>
      <c r="AV51" s="2">
        <f t="shared" si="31"/>
        <v>500.9000913565734</v>
      </c>
      <c r="AW51" s="25">
        <f t="shared" si="32"/>
        <v>2.7429151846351525</v>
      </c>
      <c r="AX51" s="25">
        <f t="shared" si="33"/>
        <v>3.238022792403584</v>
      </c>
      <c r="AY51" s="9">
        <f t="shared" si="37"/>
        <v>165.27787371154648</v>
      </c>
      <c r="AZ51" s="9">
        <f t="shared" si="38"/>
        <v>169.20753014876738</v>
      </c>
      <c r="BA51" s="9">
        <f t="shared" si="39"/>
        <v>163.81510095938077</v>
      </c>
      <c r="BB51" s="9">
        <f t="shared" si="40"/>
        <v>169.2462664042921</v>
      </c>
      <c r="BC51" s="9">
        <f t="shared" si="41"/>
        <v>216.12362668040279</v>
      </c>
      <c r="BD51" s="9">
        <f t="shared" si="42"/>
        <v>253.41560769390799</v>
      </c>
      <c r="BE51" s="9">
        <f t="shared" si="34"/>
        <v>189.51433426638292</v>
      </c>
      <c r="BF51" s="9">
        <f t="shared" si="43"/>
        <v>89.876477259995511</v>
      </c>
      <c r="BG51" s="9">
        <f t="shared" si="44"/>
        <v>96.968304866743452</v>
      </c>
      <c r="BH51" s="9">
        <f t="shared" si="45"/>
        <v>99.658788326426944</v>
      </c>
      <c r="BI51" s="9">
        <f t="shared" si="46"/>
        <v>101.2195913972858</v>
      </c>
      <c r="BJ51" s="9">
        <f t="shared" si="47"/>
        <v>129.57577309133515</v>
      </c>
      <c r="BK51" s="9">
        <f t="shared" si="48"/>
        <v>131.05547705178623</v>
      </c>
      <c r="BL51" s="9">
        <f t="shared" si="35"/>
        <v>108.05906866559549</v>
      </c>
      <c r="BM51" s="9">
        <f t="shared" si="49"/>
        <v>44.49090473846794</v>
      </c>
      <c r="BN51" s="9">
        <f t="shared" si="50"/>
        <v>59.635312965274238</v>
      </c>
      <c r="BO51" s="9">
        <f t="shared" si="51"/>
        <v>54.331802537015754</v>
      </c>
      <c r="BP51" s="9">
        <f t="shared" si="52"/>
        <v>58.138415187617312</v>
      </c>
      <c r="BQ51" s="9">
        <f t="shared" si="53"/>
        <v>70.580502560373304</v>
      </c>
      <c r="BR51" s="9">
        <f t="shared" si="54"/>
        <v>105.20165354791928</v>
      </c>
      <c r="BS51" s="9">
        <f t="shared" si="36"/>
        <v>65.396431922777978</v>
      </c>
      <c r="BT51" s="2">
        <v>499824</v>
      </c>
      <c r="BU51" s="2">
        <v>498362</v>
      </c>
      <c r="BV51" s="2">
        <v>496883</v>
      </c>
      <c r="BW51" s="2">
        <v>495983</v>
      </c>
      <c r="BX51" s="2">
        <v>495045</v>
      </c>
      <c r="BY51" s="2">
        <v>495093</v>
      </c>
      <c r="BZ51" s="2">
        <v>542214</v>
      </c>
      <c r="CA51" s="2">
        <v>541252</v>
      </c>
      <c r="CB51" s="2">
        <v>540206</v>
      </c>
      <c r="CC51" s="2">
        <v>540256</v>
      </c>
      <c r="CD51" s="2">
        <v>539715</v>
      </c>
      <c r="CE51" s="2">
        <v>540063</v>
      </c>
    </row>
    <row r="52" spans="1:83" ht="12.75" customHeight="1" x14ac:dyDescent="0.15">
      <c r="A52" s="6" t="s">
        <v>171</v>
      </c>
      <c r="B52" s="7" t="s">
        <v>158</v>
      </c>
      <c r="C52" s="8" t="s">
        <v>164</v>
      </c>
      <c r="D52" s="9">
        <v>575302</v>
      </c>
      <c r="E52" s="9">
        <f t="shared" si="18"/>
        <v>0</v>
      </c>
      <c r="F52" s="9">
        <v>4250436</v>
      </c>
      <c r="G52" s="9">
        <v>0</v>
      </c>
      <c r="H52" s="9">
        <f t="shared" si="19"/>
        <v>0</v>
      </c>
      <c r="I52" s="9">
        <v>57536120.280000001</v>
      </c>
      <c r="J52" s="9">
        <v>31435061.030000001</v>
      </c>
      <c r="K52" s="9">
        <v>39488269.5</v>
      </c>
      <c r="L52" s="9">
        <v>12333473.619999999</v>
      </c>
      <c r="M52" s="9">
        <v>155895230.25999999</v>
      </c>
      <c r="N52" s="9">
        <v>156793642.84999999</v>
      </c>
      <c r="O52" s="9">
        <v>525453870.66000003</v>
      </c>
      <c r="P52" s="9">
        <v>526907203.44999999</v>
      </c>
      <c r="Q52" s="9">
        <v>467917750.38</v>
      </c>
      <c r="R52" s="9">
        <v>495472142.42000002</v>
      </c>
      <c r="S52" s="2">
        <v>59609782.469999999</v>
      </c>
      <c r="T52" s="2">
        <v>66784225.350000001</v>
      </c>
      <c r="U52" s="2">
        <v>56197154.899999999</v>
      </c>
      <c r="V52" s="2">
        <v>64728456.689999998</v>
      </c>
      <c r="W52" s="2">
        <v>59537580.469999999</v>
      </c>
      <c r="X52" s="2">
        <v>72392253.439999998</v>
      </c>
      <c r="Y52" s="2">
        <v>46438921.719999999</v>
      </c>
      <c r="Z52" s="2">
        <v>53161358.060000002</v>
      </c>
      <c r="AA52" s="2">
        <v>40950489.850000001</v>
      </c>
      <c r="AB52" s="2">
        <v>41891722.630000003</v>
      </c>
      <c r="AC52" s="2">
        <v>41585779.380000003</v>
      </c>
      <c r="AD52" s="2">
        <v>54088930.659999996</v>
      </c>
      <c r="AE52" s="2">
        <v>12473828.4</v>
      </c>
      <c r="AF52" s="2">
        <v>12324422.630000001</v>
      </c>
      <c r="AG52" s="2">
        <v>13997533.99</v>
      </c>
      <c r="AH52" s="2">
        <v>13853972.460000001</v>
      </c>
      <c r="AI52" s="2">
        <v>16033867.619999999</v>
      </c>
      <c r="AJ52" s="2">
        <v>16038573.109999999</v>
      </c>
      <c r="AK52" s="2">
        <f t="shared" si="20"/>
        <v>101.50059588430904</v>
      </c>
      <c r="AL52" s="2">
        <f t="shared" si="21"/>
        <v>55.474387647597588</v>
      </c>
      <c r="AM52" s="2">
        <f t="shared" si="22"/>
        <v>69.662029090331743</v>
      </c>
      <c r="AN52" s="2">
        <f t="shared" si="23"/>
        <v>21.765247918060066</v>
      </c>
      <c r="AO52" s="2">
        <f t="shared" si="24"/>
        <v>926.96345742738447</v>
      </c>
      <c r="AP52" s="2">
        <f t="shared" si="25"/>
        <v>929.84882168994045</v>
      </c>
      <c r="AQ52" s="2">
        <f t="shared" si="26"/>
        <v>825.46286154307541</v>
      </c>
      <c r="AR52" s="2">
        <f t="shared" si="27"/>
        <v>874.37443404234295</v>
      </c>
      <c r="AS52" s="22">
        <f t="shared" si="28"/>
        <v>0.10949794737972213</v>
      </c>
      <c r="AT52" s="22">
        <f t="shared" si="29"/>
        <v>5.9659577292119868E-2</v>
      </c>
      <c r="AU52" s="2">
        <f t="shared" si="30"/>
        <v>275.01782688694635</v>
      </c>
      <c r="AV52" s="2">
        <f t="shared" si="31"/>
        <v>276.6984074196298</v>
      </c>
      <c r="AW52" s="25">
        <f t="shared" si="32"/>
        <v>2.7095193332698586</v>
      </c>
      <c r="AX52" s="25">
        <f t="shared" si="33"/>
        <v>4.9878587065685744</v>
      </c>
      <c r="AY52" s="9">
        <f t="shared" si="37"/>
        <v>104.1595519602721</v>
      </c>
      <c r="AZ52" s="9">
        <f t="shared" si="38"/>
        <v>116.98408491757506</v>
      </c>
      <c r="BA52" s="9">
        <f t="shared" si="39"/>
        <v>98.783000202146269</v>
      </c>
      <c r="BB52" s="9">
        <f t="shared" si="40"/>
        <v>114.06659245905452</v>
      </c>
      <c r="BC52" s="9">
        <f t="shared" si="41"/>
        <v>105.0314109781161</v>
      </c>
      <c r="BD52" s="9">
        <f t="shared" si="42"/>
        <v>127.75276390209984</v>
      </c>
      <c r="BE52" s="9">
        <f t="shared" si="34"/>
        <v>111.12956740321063</v>
      </c>
      <c r="BF52" s="9">
        <f t="shared" si="43"/>
        <v>81.145360366106175</v>
      </c>
      <c r="BG52" s="9">
        <f t="shared" si="44"/>
        <v>93.121284151043213</v>
      </c>
      <c r="BH52" s="9">
        <f t="shared" si="45"/>
        <v>71.982509689837315</v>
      </c>
      <c r="BI52" s="9">
        <f t="shared" si="46"/>
        <v>73.822956656128525</v>
      </c>
      <c r="BJ52" s="9">
        <f t="shared" si="47"/>
        <v>73.3622873221547</v>
      </c>
      <c r="BK52" s="9">
        <f t="shared" si="48"/>
        <v>95.452345519968787</v>
      </c>
      <c r="BL52" s="9">
        <f t="shared" si="35"/>
        <v>81.481123950873112</v>
      </c>
      <c r="BM52" s="9">
        <f t="shared" si="49"/>
        <v>21.796227456914554</v>
      </c>
      <c r="BN52" s="9">
        <f t="shared" si="50"/>
        <v>21.588351080694295</v>
      </c>
      <c r="BO52" s="9">
        <f t="shared" si="51"/>
        <v>24.604775907680679</v>
      </c>
      <c r="BP52" s="9">
        <f t="shared" si="52"/>
        <v>24.413921037884478</v>
      </c>
      <c r="BQ52" s="9">
        <f t="shared" si="53"/>
        <v>28.28565968369336</v>
      </c>
      <c r="BR52" s="9">
        <f t="shared" si="54"/>
        <v>28.303747244815664</v>
      </c>
      <c r="BS52" s="9">
        <f t="shared" si="36"/>
        <v>24.832113735280505</v>
      </c>
      <c r="BT52" s="2">
        <v>572293</v>
      </c>
      <c r="BU52" s="2">
        <v>570883</v>
      </c>
      <c r="BV52" s="2">
        <v>568895</v>
      </c>
      <c r="BW52" s="2">
        <v>567462</v>
      </c>
      <c r="BX52" s="2">
        <v>566855</v>
      </c>
      <c r="BY52" s="2">
        <v>566659</v>
      </c>
      <c r="BZ52" s="2">
        <v>579078</v>
      </c>
      <c r="CA52" s="2">
        <v>577850</v>
      </c>
      <c r="CB52" s="2">
        <v>576338</v>
      </c>
      <c r="CC52" s="2">
        <v>575482</v>
      </c>
      <c r="CD52" s="2">
        <v>575328</v>
      </c>
      <c r="CE52" s="2">
        <v>575302</v>
      </c>
    </row>
    <row r="53" spans="1:83" ht="12.75" customHeight="1" x14ac:dyDescent="0.15">
      <c r="A53" s="6" t="s">
        <v>136</v>
      </c>
      <c r="B53" s="7" t="s">
        <v>110</v>
      </c>
      <c r="C53" s="8" t="s">
        <v>164</v>
      </c>
      <c r="D53" s="9">
        <v>179416</v>
      </c>
      <c r="E53" s="9">
        <f t="shared" si="18"/>
        <v>1</v>
      </c>
      <c r="F53" s="9">
        <v>3895000</v>
      </c>
      <c r="G53" s="9">
        <v>0</v>
      </c>
      <c r="H53" s="9">
        <f t="shared" si="19"/>
        <v>0</v>
      </c>
      <c r="I53" s="9">
        <v>38339850.600000001</v>
      </c>
      <c r="J53" s="9">
        <v>30730916.309999999</v>
      </c>
      <c r="K53" s="9">
        <v>32710816.050000001</v>
      </c>
      <c r="L53" s="9">
        <v>26324502.219999999</v>
      </c>
      <c r="M53" s="9">
        <v>27566666.66</v>
      </c>
      <c r="N53" s="9">
        <v>33160252.57</v>
      </c>
      <c r="O53" s="9">
        <v>226661390.69999999</v>
      </c>
      <c r="P53" s="9">
        <v>234294150.66</v>
      </c>
      <c r="Q53" s="9">
        <v>188321540.09999999</v>
      </c>
      <c r="R53" s="9">
        <v>203563234.34999999</v>
      </c>
      <c r="S53" s="2">
        <v>45784483.57</v>
      </c>
      <c r="T53" s="2">
        <v>47892396.049999997</v>
      </c>
      <c r="U53" s="2">
        <v>60612004.950000003</v>
      </c>
      <c r="V53" s="2">
        <v>74587369.530000001</v>
      </c>
      <c r="W53" s="2">
        <v>49931991.390000001</v>
      </c>
      <c r="X53" s="2">
        <v>45898265.140000001</v>
      </c>
      <c r="Y53" s="2">
        <v>32959386.199999999</v>
      </c>
      <c r="Z53" s="2">
        <v>34775555.729999997</v>
      </c>
      <c r="AA53" s="2">
        <v>35405278.030000001</v>
      </c>
      <c r="AB53" s="2">
        <v>52905749.850000001</v>
      </c>
      <c r="AC53" s="2">
        <v>31291524.59</v>
      </c>
      <c r="AD53" s="2">
        <v>25061324.510000002</v>
      </c>
      <c r="AE53" s="2">
        <v>10783953.74</v>
      </c>
      <c r="AF53" s="2">
        <v>12762209.65</v>
      </c>
      <c r="AG53" s="2">
        <v>14928557.4</v>
      </c>
      <c r="AH53" s="2">
        <v>17414829.27</v>
      </c>
      <c r="AI53" s="2">
        <v>16432238.73</v>
      </c>
      <c r="AJ53" s="2">
        <v>19621645.18</v>
      </c>
      <c r="AK53" s="2">
        <f t="shared" si="20"/>
        <v>222.24454298831387</v>
      </c>
      <c r="AL53" s="2">
        <f t="shared" si="21"/>
        <v>178.87819596270037</v>
      </c>
      <c r="AM53" s="2">
        <f t="shared" si="22"/>
        <v>189.61472854062328</v>
      </c>
      <c r="AN53" s="2">
        <f t="shared" si="23"/>
        <v>153.22938695444648</v>
      </c>
      <c r="AO53" s="2">
        <f t="shared" si="24"/>
        <v>1313.8876756399554</v>
      </c>
      <c r="AP53" s="2">
        <f t="shared" si="25"/>
        <v>1363.7769395452799</v>
      </c>
      <c r="AQ53" s="2">
        <f t="shared" si="26"/>
        <v>1091.6431326516415</v>
      </c>
      <c r="AR53" s="2">
        <f t="shared" si="27"/>
        <v>1184.8987435825795</v>
      </c>
      <c r="AS53" s="22">
        <f t="shared" si="28"/>
        <v>0.16915033690384926</v>
      </c>
      <c r="AT53" s="22">
        <f t="shared" si="29"/>
        <v>0.13116382215873454</v>
      </c>
      <c r="AU53" s="2">
        <f t="shared" si="30"/>
        <v>159.79564702745316</v>
      </c>
      <c r="AV53" s="2">
        <f t="shared" si="31"/>
        <v>193.0188510343543</v>
      </c>
      <c r="AW53" s="25">
        <f t="shared" si="32"/>
        <v>0.71900819196202082</v>
      </c>
      <c r="AX53" s="25">
        <f t="shared" si="33"/>
        <v>1.0790518654079144</v>
      </c>
      <c r="AY53" s="9">
        <f t="shared" si="37"/>
        <v>255.55937109972427</v>
      </c>
      <c r="AZ53" s="9">
        <f t="shared" si="38"/>
        <v>268.93149328406815</v>
      </c>
      <c r="BA53" s="9">
        <f t="shared" si="39"/>
        <v>345.09226229788203</v>
      </c>
      <c r="BB53" s="9">
        <f t="shared" si="40"/>
        <v>428.49312358892166</v>
      </c>
      <c r="BC53" s="9">
        <f t="shared" si="41"/>
        <v>289.4406846480245</v>
      </c>
      <c r="BD53" s="9">
        <f t="shared" si="42"/>
        <v>267.16414125892038</v>
      </c>
      <c r="BE53" s="9">
        <f t="shared" si="34"/>
        <v>309.11351269625681</v>
      </c>
      <c r="BF53" s="9">
        <f t="shared" si="43"/>
        <v>183.97237125601438</v>
      </c>
      <c r="BG53" s="9">
        <f t="shared" si="44"/>
        <v>195.2761378338312</v>
      </c>
      <c r="BH53" s="9">
        <f t="shared" si="45"/>
        <v>201.57867245502163</v>
      </c>
      <c r="BI53" s="9">
        <f t="shared" si="46"/>
        <v>303.93550747117524</v>
      </c>
      <c r="BJ53" s="9">
        <f t="shared" si="47"/>
        <v>181.38752428816545</v>
      </c>
      <c r="BK53" s="9">
        <f t="shared" si="48"/>
        <v>145.87669536315906</v>
      </c>
      <c r="BL53" s="9">
        <f t="shared" si="35"/>
        <v>202.0044847778945</v>
      </c>
      <c r="BM53" s="9">
        <f t="shared" si="49"/>
        <v>60.193764805697896</v>
      </c>
      <c r="BN53" s="9">
        <f t="shared" si="50"/>
        <v>71.663988061813527</v>
      </c>
      <c r="BO53" s="9">
        <f t="shared" si="51"/>
        <v>84.995202687314958</v>
      </c>
      <c r="BP53" s="9">
        <f t="shared" si="52"/>
        <v>100.04555245333746</v>
      </c>
      <c r="BQ53" s="9">
        <f t="shared" si="53"/>
        <v>95.252728679744024</v>
      </c>
      <c r="BR53" s="9">
        <f t="shared" si="54"/>
        <v>114.2134668622452</v>
      </c>
      <c r="BS53" s="9">
        <f t="shared" si="36"/>
        <v>87.727450591692175</v>
      </c>
      <c r="BT53" s="2">
        <v>179154</v>
      </c>
      <c r="BU53" s="2">
        <v>178084</v>
      </c>
      <c r="BV53" s="2">
        <v>175640</v>
      </c>
      <c r="BW53" s="2">
        <v>174069</v>
      </c>
      <c r="BX53" s="2">
        <v>172512</v>
      </c>
      <c r="BY53" s="2">
        <v>171798</v>
      </c>
      <c r="BZ53" s="2">
        <v>186550</v>
      </c>
      <c r="CA53" s="2">
        <v>185570</v>
      </c>
      <c r="CB53" s="2">
        <v>183182</v>
      </c>
      <c r="CC53" s="2">
        <v>181655</v>
      </c>
      <c r="CD53" s="2">
        <v>180100</v>
      </c>
      <c r="CE53" s="2">
        <v>179416</v>
      </c>
    </row>
    <row r="54" spans="1:83" ht="12.75" customHeight="1" x14ac:dyDescent="0.15">
      <c r="A54" s="6" t="s">
        <v>63</v>
      </c>
      <c r="B54" s="7" t="s">
        <v>58</v>
      </c>
      <c r="C54" s="8" t="s">
        <v>164</v>
      </c>
      <c r="D54" s="9">
        <v>314856</v>
      </c>
      <c r="E54" s="9">
        <f t="shared" si="18"/>
        <v>0</v>
      </c>
      <c r="F54" s="9">
        <v>3675112</v>
      </c>
      <c r="G54" s="9">
        <v>0</v>
      </c>
      <c r="H54" s="9">
        <f t="shared" si="19"/>
        <v>0</v>
      </c>
      <c r="I54" s="9">
        <v>52851739.520000003</v>
      </c>
      <c r="J54" s="9">
        <v>33389950.640000001</v>
      </c>
      <c r="K54" s="9">
        <v>42732678.159999996</v>
      </c>
      <c r="L54" s="9">
        <v>22737556.030000001</v>
      </c>
      <c r="M54" s="9">
        <v>105890698.34</v>
      </c>
      <c r="N54" s="9">
        <v>95238303.730000004</v>
      </c>
      <c r="O54" s="9">
        <v>350396732.85000002</v>
      </c>
      <c r="P54" s="9">
        <v>340542098.49000001</v>
      </c>
      <c r="Q54" s="9">
        <v>297544993.32999998</v>
      </c>
      <c r="R54" s="9">
        <v>307152147.85000002</v>
      </c>
      <c r="S54" s="2">
        <v>60167060.649999999</v>
      </c>
      <c r="T54" s="2">
        <v>68715952.769999996</v>
      </c>
      <c r="U54" s="2">
        <v>81504978.189999998</v>
      </c>
      <c r="V54" s="2">
        <v>86915841.590000004</v>
      </c>
      <c r="W54" s="2">
        <v>76158660.75</v>
      </c>
      <c r="X54" s="2">
        <v>69696099.180000007</v>
      </c>
      <c r="Y54" s="2">
        <v>44206126.869999997</v>
      </c>
      <c r="Z54" s="2">
        <v>51233256.82</v>
      </c>
      <c r="AA54" s="2">
        <v>61726159.82</v>
      </c>
      <c r="AB54" s="2">
        <v>72348407.510000005</v>
      </c>
      <c r="AC54" s="2">
        <v>67243079.629999995</v>
      </c>
      <c r="AD54" s="2">
        <v>62507856.049999997</v>
      </c>
      <c r="AE54" s="2">
        <v>15555513.92</v>
      </c>
      <c r="AF54" s="2">
        <v>16834642.48</v>
      </c>
      <c r="AG54" s="2">
        <v>18478204.16</v>
      </c>
      <c r="AH54" s="2">
        <v>12985187.619999999</v>
      </c>
      <c r="AI54" s="2">
        <v>8459324.0700000003</v>
      </c>
      <c r="AJ54" s="2">
        <v>5347451.0999999996</v>
      </c>
      <c r="AK54" s="2">
        <f t="shared" si="20"/>
        <v>172.12074278158809</v>
      </c>
      <c r="AL54" s="2">
        <f t="shared" si="21"/>
        <v>108.92597537662542</v>
      </c>
      <c r="AM54" s="2">
        <f t="shared" si="22"/>
        <v>139.16628615719299</v>
      </c>
      <c r="AN54" s="2">
        <f t="shared" si="23"/>
        <v>74.175325832360102</v>
      </c>
      <c r="AO54" s="2">
        <f t="shared" si="24"/>
        <v>1141.1269803818122</v>
      </c>
      <c r="AP54" s="2">
        <f t="shared" si="25"/>
        <v>1110.9294720067332</v>
      </c>
      <c r="AQ54" s="2">
        <f t="shared" si="26"/>
        <v>969.00623760022404</v>
      </c>
      <c r="AR54" s="2">
        <f t="shared" si="27"/>
        <v>1002.003496630108</v>
      </c>
      <c r="AS54" s="22">
        <f t="shared" si="28"/>
        <v>0.1508339963393012</v>
      </c>
      <c r="AT54" s="22">
        <f t="shared" si="29"/>
        <v>9.8049406484703658E-2</v>
      </c>
      <c r="AU54" s="2">
        <f t="shared" si="30"/>
        <v>344.85119728263351</v>
      </c>
      <c r="AV54" s="2">
        <f t="shared" si="31"/>
        <v>310.69004081060098</v>
      </c>
      <c r="AW54" s="25">
        <f t="shared" si="32"/>
        <v>2.0035423488744235</v>
      </c>
      <c r="AX54" s="25">
        <f t="shared" si="33"/>
        <v>2.8523044180816437</v>
      </c>
      <c r="AY54" s="9">
        <f t="shared" si="37"/>
        <v>195.38566165486782</v>
      </c>
      <c r="AZ54" s="9">
        <f t="shared" si="38"/>
        <v>223.3299731221237</v>
      </c>
      <c r="BA54" s="9">
        <f t="shared" si="39"/>
        <v>265.10425666379354</v>
      </c>
      <c r="BB54" s="9">
        <f t="shared" si="40"/>
        <v>283.0360474332756</v>
      </c>
      <c r="BC54" s="9">
        <f t="shared" si="41"/>
        <v>248.02372403618813</v>
      </c>
      <c r="BD54" s="9">
        <f t="shared" si="42"/>
        <v>227.36528319490571</v>
      </c>
      <c r="BE54" s="9">
        <f t="shared" si="34"/>
        <v>240.37415768419245</v>
      </c>
      <c r="BF54" s="9">
        <f t="shared" si="43"/>
        <v>143.55435107488472</v>
      </c>
      <c r="BG54" s="9">
        <f t="shared" si="44"/>
        <v>166.51041581082134</v>
      </c>
      <c r="BH54" s="9">
        <f t="shared" si="45"/>
        <v>200.77138941924571</v>
      </c>
      <c r="BI54" s="9">
        <f t="shared" si="46"/>
        <v>235.59810185486708</v>
      </c>
      <c r="BJ54" s="9">
        <f t="shared" si="47"/>
        <v>218.9886069588552</v>
      </c>
      <c r="BK54" s="9">
        <f t="shared" si="48"/>
        <v>203.91552124043346</v>
      </c>
      <c r="BL54" s="9">
        <f t="shared" si="35"/>
        <v>194.88973105985124</v>
      </c>
      <c r="BM54" s="9">
        <f t="shared" si="49"/>
        <v>50.514755861531469</v>
      </c>
      <c r="BN54" s="9">
        <f t="shared" si="50"/>
        <v>54.71335404695666</v>
      </c>
      <c r="BO54" s="9">
        <f t="shared" si="51"/>
        <v>60.102470880970579</v>
      </c>
      <c r="BP54" s="9">
        <f t="shared" si="52"/>
        <v>42.285458115694723</v>
      </c>
      <c r="BQ54" s="9">
        <f t="shared" si="53"/>
        <v>27.549237841217735</v>
      </c>
      <c r="BR54" s="9">
        <f t="shared" si="54"/>
        <v>17.444659715924288</v>
      </c>
      <c r="BS54" s="9">
        <f t="shared" si="36"/>
        <v>42.101656077049249</v>
      </c>
      <c r="BT54" s="2">
        <v>307940</v>
      </c>
      <c r="BU54" s="2">
        <v>307688</v>
      </c>
      <c r="BV54" s="2">
        <v>307445</v>
      </c>
      <c r="BW54" s="2">
        <v>307084</v>
      </c>
      <c r="BX54" s="2">
        <v>307062</v>
      </c>
      <c r="BY54" s="2">
        <v>306538</v>
      </c>
      <c r="BZ54" s="2">
        <v>316064</v>
      </c>
      <c r="CA54" s="2">
        <v>315897</v>
      </c>
      <c r="CB54" s="2">
        <v>315716</v>
      </c>
      <c r="CC54" s="2">
        <v>315395</v>
      </c>
      <c r="CD54" s="2">
        <v>315359</v>
      </c>
      <c r="CE54" s="2">
        <v>314856</v>
      </c>
    </row>
    <row r="55" spans="1:83" ht="12.75" customHeight="1" x14ac:dyDescent="0.15">
      <c r="A55" s="6" t="s">
        <v>179</v>
      </c>
      <c r="B55" s="7" t="s">
        <v>17</v>
      </c>
      <c r="C55" s="8" t="s">
        <v>86</v>
      </c>
      <c r="D55" s="9">
        <v>740182</v>
      </c>
      <c r="E55" s="9">
        <f t="shared" si="18"/>
        <v>0</v>
      </c>
      <c r="F55" s="9">
        <v>3189447</v>
      </c>
      <c r="G55" s="9">
        <v>27040</v>
      </c>
      <c r="H55" s="9">
        <f t="shared" si="19"/>
        <v>1</v>
      </c>
      <c r="I55" s="9">
        <v>85547299.659999996</v>
      </c>
      <c r="J55" s="9">
        <v>40223184.469999999</v>
      </c>
      <c r="K55" s="9">
        <v>63410896.890000001</v>
      </c>
      <c r="L55" s="9">
        <v>16775143.880000001</v>
      </c>
      <c r="M55" s="9">
        <v>166518905.97999999</v>
      </c>
      <c r="N55" s="9">
        <v>143070865.38999999</v>
      </c>
      <c r="O55" s="9">
        <v>808893201.74000001</v>
      </c>
      <c r="P55" s="9">
        <v>801223108.61000001</v>
      </c>
      <c r="Q55" s="9">
        <v>723345902.08000004</v>
      </c>
      <c r="R55" s="9">
        <v>760999924.13999999</v>
      </c>
      <c r="S55" s="2">
        <v>77290748.040000007</v>
      </c>
      <c r="T55" s="2">
        <v>74475869.879999995</v>
      </c>
      <c r="U55" s="2">
        <v>74207588.590000004</v>
      </c>
      <c r="V55" s="2">
        <v>74625987.489999995</v>
      </c>
      <c r="W55" s="2">
        <v>70163349.560000002</v>
      </c>
      <c r="X55" s="2">
        <v>74668835.099999994</v>
      </c>
      <c r="Y55" s="2">
        <v>62687501.270000003</v>
      </c>
      <c r="Z55" s="2">
        <v>57698991.479999997</v>
      </c>
      <c r="AA55" s="2">
        <v>55231752.82</v>
      </c>
      <c r="AB55" s="2">
        <v>51085615.32</v>
      </c>
      <c r="AC55" s="2">
        <v>54565487.609999999</v>
      </c>
      <c r="AD55" s="2">
        <v>55296759.780000001</v>
      </c>
      <c r="AE55" s="2">
        <v>13253213.529999999</v>
      </c>
      <c r="AF55" s="2">
        <v>15736259.84</v>
      </c>
      <c r="AG55" s="2">
        <v>18163612.010000002</v>
      </c>
      <c r="AH55" s="2">
        <v>17250251.120000001</v>
      </c>
      <c r="AI55" s="2">
        <v>15018518.74</v>
      </c>
      <c r="AJ55" s="2">
        <v>18868915.449999999</v>
      </c>
      <c r="AK55" s="2">
        <f t="shared" si="20"/>
        <v>116.58757585586568</v>
      </c>
      <c r="AL55" s="2">
        <f t="shared" si="21"/>
        <v>54.905451166409584</v>
      </c>
      <c r="AM55" s="2">
        <f t="shared" si="22"/>
        <v>86.419124632032279</v>
      </c>
      <c r="AN55" s="2">
        <f t="shared" si="23"/>
        <v>22.898406857860468</v>
      </c>
      <c r="AO55" s="2">
        <f t="shared" si="24"/>
        <v>1102.3947908580462</v>
      </c>
      <c r="AP55" s="2">
        <f t="shared" si="25"/>
        <v>1093.6855657461881</v>
      </c>
      <c r="AQ55" s="2">
        <f t="shared" si="26"/>
        <v>985.80721500218056</v>
      </c>
      <c r="AR55" s="2">
        <f t="shared" si="27"/>
        <v>1038.7801145797787</v>
      </c>
      <c r="AS55" s="22">
        <f t="shared" si="28"/>
        <v>0.10575846041971954</v>
      </c>
      <c r="AT55" s="22">
        <f t="shared" si="29"/>
        <v>5.0202227117214698E-2</v>
      </c>
      <c r="AU55" s="2">
        <f t="shared" si="30"/>
        <v>226.93919807566505</v>
      </c>
      <c r="AV55" s="2">
        <f t="shared" si="31"/>
        <v>195.29459232312752</v>
      </c>
      <c r="AW55" s="25">
        <f t="shared" si="32"/>
        <v>1.9465127086630942</v>
      </c>
      <c r="AX55" s="25">
        <f t="shared" si="33"/>
        <v>3.5569253721496801</v>
      </c>
      <c r="AY55" s="9">
        <f t="shared" si="37"/>
        <v>105.24296338658748</v>
      </c>
      <c r="AZ55" s="9">
        <f t="shared" si="38"/>
        <v>101.49051319054647</v>
      </c>
      <c r="BA55" s="9">
        <f t="shared" si="39"/>
        <v>101.17179393876597</v>
      </c>
      <c r="BB55" s="9">
        <f t="shared" si="40"/>
        <v>101.74388759443138</v>
      </c>
      <c r="BC55" s="9">
        <f t="shared" si="41"/>
        <v>95.62166043392935</v>
      </c>
      <c r="BD55" s="9">
        <f t="shared" si="42"/>
        <v>101.92445310473798</v>
      </c>
      <c r="BE55" s="9">
        <f t="shared" si="34"/>
        <v>101.19921194149977</v>
      </c>
      <c r="BF55" s="9">
        <f t="shared" si="43"/>
        <v>85.358449339123069</v>
      </c>
      <c r="BG55" s="9">
        <f t="shared" si="44"/>
        <v>78.628155204062026</v>
      </c>
      <c r="BH55" s="9">
        <f t="shared" si="45"/>
        <v>75.300863716987891</v>
      </c>
      <c r="BI55" s="9">
        <f t="shared" si="46"/>
        <v>69.649317585337627</v>
      </c>
      <c r="BJ55" s="9">
        <f t="shared" si="47"/>
        <v>74.364216651221113</v>
      </c>
      <c r="BK55" s="9">
        <f t="shared" si="48"/>
        <v>75.481182899029477</v>
      </c>
      <c r="BL55" s="9">
        <f t="shared" si="35"/>
        <v>76.463697565960203</v>
      </c>
      <c r="BM55" s="9">
        <f t="shared" si="49"/>
        <v>18.046241001194165</v>
      </c>
      <c r="BN55" s="9">
        <f t="shared" si="50"/>
        <v>21.444275702112641</v>
      </c>
      <c r="BO55" s="9">
        <f t="shared" si="51"/>
        <v>24.763575348236699</v>
      </c>
      <c r="BP55" s="9">
        <f t="shared" si="52"/>
        <v>23.518718746122879</v>
      </c>
      <c r="BQ55" s="9">
        <f t="shared" si="53"/>
        <v>20.467889691452246</v>
      </c>
      <c r="BR55" s="9">
        <f t="shared" si="54"/>
        <v>25.756446921197394</v>
      </c>
      <c r="BS55" s="9">
        <f t="shared" si="36"/>
        <v>22.332857901719336</v>
      </c>
      <c r="BT55" s="2">
        <v>734403</v>
      </c>
      <c r="BU55" s="2">
        <v>733821</v>
      </c>
      <c r="BV55" s="2">
        <v>733481</v>
      </c>
      <c r="BW55" s="2">
        <v>733469</v>
      </c>
      <c r="BX55" s="2">
        <v>733760</v>
      </c>
      <c r="BY55" s="2">
        <v>732590</v>
      </c>
      <c r="BZ55" s="2">
        <v>740387</v>
      </c>
      <c r="CA55" s="2">
        <v>739965</v>
      </c>
      <c r="CB55" s="2">
        <v>740187</v>
      </c>
      <c r="CC55" s="2">
        <v>740704</v>
      </c>
      <c r="CD55" s="2">
        <v>741286</v>
      </c>
      <c r="CE55" s="2">
        <v>740182</v>
      </c>
    </row>
    <row r="56" spans="1:83" ht="12.75" customHeight="1" x14ac:dyDescent="0.15">
      <c r="A56" s="6" t="s">
        <v>219</v>
      </c>
      <c r="B56" s="7" t="s">
        <v>194</v>
      </c>
      <c r="C56" s="8" t="s">
        <v>164</v>
      </c>
      <c r="D56" s="9">
        <v>187622</v>
      </c>
      <c r="E56" s="9">
        <f t="shared" si="18"/>
        <v>1</v>
      </c>
      <c r="F56" s="9">
        <v>3528702</v>
      </c>
      <c r="G56" s="9">
        <v>0</v>
      </c>
      <c r="H56" s="9">
        <f t="shared" si="19"/>
        <v>0</v>
      </c>
      <c r="I56" s="9">
        <v>29022925.539999999</v>
      </c>
      <c r="J56" s="9">
        <v>23245169.609999999</v>
      </c>
      <c r="K56" s="9">
        <v>17428668.670000002</v>
      </c>
      <c r="L56" s="9">
        <v>10899197.689999999</v>
      </c>
      <c r="M56" s="9">
        <v>132697704.59999999</v>
      </c>
      <c r="N56" s="9">
        <v>131951732.68000001</v>
      </c>
      <c r="O56" s="9">
        <v>248462317.65000001</v>
      </c>
      <c r="P56" s="9">
        <v>253818013.50999999</v>
      </c>
      <c r="Q56" s="9">
        <v>219439392.11000001</v>
      </c>
      <c r="R56" s="9">
        <v>230572843.90000001</v>
      </c>
      <c r="S56" s="2">
        <v>26253718.73</v>
      </c>
      <c r="T56" s="2">
        <v>30640223.52</v>
      </c>
      <c r="U56" s="2">
        <v>29689935.170000002</v>
      </c>
      <c r="V56" s="2">
        <v>38163008.710000001</v>
      </c>
      <c r="W56" s="2">
        <v>43453029.670000002</v>
      </c>
      <c r="X56" s="2">
        <v>40057460.840000004</v>
      </c>
      <c r="Y56" s="2">
        <v>20692564.34</v>
      </c>
      <c r="Z56" s="2">
        <v>25142808.370000001</v>
      </c>
      <c r="AA56" s="2">
        <v>24741219.260000002</v>
      </c>
      <c r="AB56" s="2">
        <v>29541221.260000002</v>
      </c>
      <c r="AC56" s="2">
        <v>34816858.25</v>
      </c>
      <c r="AD56" s="2">
        <v>32219310.039999999</v>
      </c>
      <c r="AE56" s="2">
        <v>5309609.74</v>
      </c>
      <c r="AF56" s="2">
        <v>5204038.91</v>
      </c>
      <c r="AG56" s="2">
        <v>4528889</v>
      </c>
      <c r="AH56" s="2">
        <v>8036727.8799999999</v>
      </c>
      <c r="AI56" s="2">
        <v>8313828.7400000002</v>
      </c>
      <c r="AJ56" s="2">
        <v>7442720.5899999999</v>
      </c>
      <c r="AK56" s="2">
        <f t="shared" si="20"/>
        <v>157.66217162910209</v>
      </c>
      <c r="AL56" s="2">
        <f t="shared" si="21"/>
        <v>127.02209064431342</v>
      </c>
      <c r="AM56" s="2">
        <f t="shared" si="22"/>
        <v>94.678317226468508</v>
      </c>
      <c r="AN56" s="2">
        <f t="shared" si="23"/>
        <v>59.558131868131866</v>
      </c>
      <c r="AO56" s="2">
        <f t="shared" si="24"/>
        <v>1349.7298373559754</v>
      </c>
      <c r="AP56" s="2">
        <f t="shared" si="25"/>
        <v>1386.976101278135</v>
      </c>
      <c r="AQ56" s="2">
        <f t="shared" si="26"/>
        <v>1192.0676657268732</v>
      </c>
      <c r="AR56" s="2">
        <f t="shared" si="27"/>
        <v>1259.9540106338218</v>
      </c>
      <c r="AS56" s="22">
        <f t="shared" si="28"/>
        <v>0.11681016990626143</v>
      </c>
      <c r="AT56" s="22">
        <f t="shared" si="29"/>
        <v>9.158203268770039E-2</v>
      </c>
      <c r="AU56" s="2">
        <f t="shared" si="30"/>
        <v>720.85800752921239</v>
      </c>
      <c r="AV56" s="2">
        <f t="shared" si="31"/>
        <v>721.04377943289933</v>
      </c>
      <c r="AW56" s="25">
        <f t="shared" si="32"/>
        <v>4.5721684541109839</v>
      </c>
      <c r="AX56" s="25">
        <f t="shared" si="33"/>
        <v>5.6765226881044049</v>
      </c>
      <c r="AY56" s="9">
        <f t="shared" si="37"/>
        <v>137.72370363958746</v>
      </c>
      <c r="AZ56" s="9">
        <f t="shared" si="38"/>
        <v>162.07042141175847</v>
      </c>
      <c r="BA56" s="9">
        <f t="shared" si="39"/>
        <v>158.61109569574811</v>
      </c>
      <c r="BB56" s="9">
        <f t="shared" si="40"/>
        <v>205.89144457932076</v>
      </c>
      <c r="BC56" s="9">
        <f t="shared" si="41"/>
        <v>236.05129028753336</v>
      </c>
      <c r="BD56" s="9">
        <f t="shared" si="42"/>
        <v>218.89203250255466</v>
      </c>
      <c r="BE56" s="9">
        <f t="shared" si="34"/>
        <v>186.53999801941711</v>
      </c>
      <c r="BF56" s="9">
        <f t="shared" si="43"/>
        <v>108.5505877477364</v>
      </c>
      <c r="BG56" s="9">
        <f t="shared" si="44"/>
        <v>132.99203073179763</v>
      </c>
      <c r="BH56" s="9">
        <f t="shared" si="45"/>
        <v>132.17381153605754</v>
      </c>
      <c r="BI56" s="9">
        <f t="shared" si="46"/>
        <v>159.37644660246553</v>
      </c>
      <c r="BJ56" s="9">
        <f t="shared" si="47"/>
        <v>189.13673859074439</v>
      </c>
      <c r="BK56" s="9">
        <f t="shared" si="48"/>
        <v>176.06084141616711</v>
      </c>
      <c r="BL56" s="9">
        <f t="shared" si="35"/>
        <v>149.71507610416143</v>
      </c>
      <c r="BM56" s="9">
        <f t="shared" si="49"/>
        <v>27.853544322390441</v>
      </c>
      <c r="BN56" s="9">
        <f t="shared" si="50"/>
        <v>27.526587024939833</v>
      </c>
      <c r="BO56" s="9">
        <f t="shared" si="51"/>
        <v>24.194463290719977</v>
      </c>
      <c r="BP56" s="9">
        <f t="shared" si="52"/>
        <v>43.358570742629006</v>
      </c>
      <c r="BQ56" s="9">
        <f t="shared" si="53"/>
        <v>45.163479191451685</v>
      </c>
      <c r="BR56" s="9">
        <f t="shared" si="54"/>
        <v>40.670382074414896</v>
      </c>
      <c r="BS56" s="9">
        <f t="shared" si="36"/>
        <v>34.794504441090979</v>
      </c>
      <c r="BT56" s="2">
        <v>190626</v>
      </c>
      <c r="BU56" s="2">
        <v>189055</v>
      </c>
      <c r="BV56" s="2">
        <v>187187</v>
      </c>
      <c r="BW56" s="2">
        <v>185355</v>
      </c>
      <c r="BX56" s="2">
        <v>184083</v>
      </c>
      <c r="BY56" s="2">
        <v>183001</v>
      </c>
      <c r="BZ56" s="2">
        <v>195048</v>
      </c>
      <c r="CA56" s="2">
        <v>193474</v>
      </c>
      <c r="CB56" s="2">
        <v>191650</v>
      </c>
      <c r="CC56" s="2">
        <v>189889</v>
      </c>
      <c r="CD56" s="2">
        <v>188670</v>
      </c>
      <c r="CE56" s="2">
        <v>187622</v>
      </c>
    </row>
    <row r="57" spans="1:83" ht="12.75" customHeight="1" x14ac:dyDescent="0.15">
      <c r="A57" s="6" t="s">
        <v>205</v>
      </c>
      <c r="B57" s="7" t="s">
        <v>143</v>
      </c>
      <c r="C57" s="8" t="s">
        <v>164</v>
      </c>
      <c r="D57" s="9">
        <v>848861</v>
      </c>
      <c r="E57" s="9">
        <f t="shared" si="18"/>
        <v>0</v>
      </c>
      <c r="F57" s="9">
        <v>4167918</v>
      </c>
      <c r="G57" s="9">
        <v>0</v>
      </c>
      <c r="H57" s="9">
        <f t="shared" si="19"/>
        <v>0</v>
      </c>
      <c r="I57" s="9">
        <v>174389625.19</v>
      </c>
      <c r="J57" s="9">
        <v>118383137.59</v>
      </c>
      <c r="K57" s="9">
        <v>152003639.83000001</v>
      </c>
      <c r="L57" s="9">
        <v>94611073.359999999</v>
      </c>
      <c r="M57" s="9">
        <v>118681191.52</v>
      </c>
      <c r="N57" s="9">
        <v>94909127.290000007</v>
      </c>
      <c r="O57" s="9">
        <v>782880135.49000001</v>
      </c>
      <c r="P57" s="9">
        <v>766069767.5</v>
      </c>
      <c r="Q57" s="9">
        <v>608490510.29999995</v>
      </c>
      <c r="R57" s="9">
        <v>647686629.90999997</v>
      </c>
      <c r="S57" s="2">
        <v>110410932.95999999</v>
      </c>
      <c r="T57" s="2">
        <v>127060736.59</v>
      </c>
      <c r="U57" s="2">
        <v>123819490.67</v>
      </c>
      <c r="V57" s="2">
        <v>137446188.44</v>
      </c>
      <c r="W57" s="2">
        <v>161692041.41999999</v>
      </c>
      <c r="X57" s="2">
        <v>156950476.75</v>
      </c>
      <c r="Y57" s="2">
        <v>63559961.710000001</v>
      </c>
      <c r="Z57" s="2">
        <v>68356487.019999996</v>
      </c>
      <c r="AA57" s="2">
        <v>64779839.460000001</v>
      </c>
      <c r="AB57" s="2">
        <v>78027807.829999998</v>
      </c>
      <c r="AC57" s="2">
        <v>87280415.75</v>
      </c>
      <c r="AD57" s="2">
        <v>80518053.189999998</v>
      </c>
      <c r="AE57" s="2">
        <v>45001006.520000003</v>
      </c>
      <c r="AF57" s="2">
        <v>52079363.920000002</v>
      </c>
      <c r="AG57" s="2">
        <v>48555897.32</v>
      </c>
      <c r="AH57" s="2">
        <v>58785591.520000003</v>
      </c>
      <c r="AI57" s="2">
        <v>73091755.829999998</v>
      </c>
      <c r="AJ57" s="2">
        <v>61886263.939999998</v>
      </c>
      <c r="AK57" s="2">
        <f t="shared" si="20"/>
        <v>229.5554798969045</v>
      </c>
      <c r="AL57" s="2">
        <f t="shared" si="21"/>
        <v>154.91910420709772</v>
      </c>
      <c r="AM57" s="2">
        <f t="shared" si="22"/>
        <v>200.08798372744459</v>
      </c>
      <c r="AN57" s="2">
        <f t="shared" si="23"/>
        <v>123.81039252199471</v>
      </c>
      <c r="AO57" s="2">
        <f t="shared" si="24"/>
        <v>1030.5339265931625</v>
      </c>
      <c r="AP57" s="2">
        <f t="shared" si="25"/>
        <v>1002.4978603985286</v>
      </c>
      <c r="AQ57" s="2">
        <f t="shared" si="26"/>
        <v>800.97844669625783</v>
      </c>
      <c r="AR57" s="2">
        <f t="shared" si="27"/>
        <v>847.57875619143078</v>
      </c>
      <c r="AS57" s="22">
        <f t="shared" si="28"/>
        <v>0.22275392781661343</v>
      </c>
      <c r="AT57" s="22">
        <f t="shared" si="29"/>
        <v>0.15453310209112253</v>
      </c>
      <c r="AU57" s="2">
        <f t="shared" si="30"/>
        <v>156.22441899526646</v>
      </c>
      <c r="AV57" s="2">
        <f t="shared" si="31"/>
        <v>124.20043327256953</v>
      </c>
      <c r="AW57" s="25">
        <f t="shared" si="32"/>
        <v>0.68055190433889134</v>
      </c>
      <c r="AX57" s="25">
        <f t="shared" si="33"/>
        <v>0.80171153782645743</v>
      </c>
      <c r="AY57" s="9">
        <f t="shared" si="37"/>
        <v>148.23980376282367</v>
      </c>
      <c r="AZ57" s="9">
        <f t="shared" si="38"/>
        <v>169.97000405325144</v>
      </c>
      <c r="BA57" s="9">
        <f t="shared" si="39"/>
        <v>164.90290594955405</v>
      </c>
      <c r="BB57" s="9">
        <f t="shared" si="40"/>
        <v>182.0800067296623</v>
      </c>
      <c r="BC57" s="9">
        <f t="shared" si="41"/>
        <v>212.84118320248945</v>
      </c>
      <c r="BD57" s="9">
        <f t="shared" si="42"/>
        <v>205.38927889541603</v>
      </c>
      <c r="BE57" s="9">
        <f t="shared" si="34"/>
        <v>180.57053043219949</v>
      </c>
      <c r="BF57" s="9">
        <f t="shared" si="43"/>
        <v>85.336804956411882</v>
      </c>
      <c r="BG57" s="9">
        <f t="shared" si="44"/>
        <v>91.440933585535646</v>
      </c>
      <c r="BH57" s="9">
        <f t="shared" si="45"/>
        <v>86.273846840235834</v>
      </c>
      <c r="BI57" s="9">
        <f t="shared" si="46"/>
        <v>103.36629873871821</v>
      </c>
      <c r="BJ57" s="9">
        <f t="shared" si="47"/>
        <v>114.89042253094708</v>
      </c>
      <c r="BK57" s="9">
        <f t="shared" si="48"/>
        <v>105.36791748074032</v>
      </c>
      <c r="BL57" s="9">
        <f t="shared" si="35"/>
        <v>97.779370688764843</v>
      </c>
      <c r="BM57" s="9">
        <f t="shared" si="49"/>
        <v>60.41920122232024</v>
      </c>
      <c r="BN57" s="9">
        <f t="shared" si="50"/>
        <v>69.66691626490875</v>
      </c>
      <c r="BO57" s="9">
        <f t="shared" si="51"/>
        <v>64.666786510988018</v>
      </c>
      <c r="BP57" s="9">
        <f t="shared" si="52"/>
        <v>77.875429075585501</v>
      </c>
      <c r="BQ57" s="9">
        <f t="shared" si="53"/>
        <v>96.213367439619631</v>
      </c>
      <c r="BR57" s="9">
        <f t="shared" si="54"/>
        <v>80.985896872517699</v>
      </c>
      <c r="BS57" s="9">
        <f t="shared" si="36"/>
        <v>74.971266230989968</v>
      </c>
      <c r="BT57" s="2">
        <v>744813</v>
      </c>
      <c r="BU57" s="2">
        <v>747548</v>
      </c>
      <c r="BV57" s="2">
        <v>750863</v>
      </c>
      <c r="BW57" s="2">
        <v>754867</v>
      </c>
      <c r="BX57" s="2">
        <v>759684</v>
      </c>
      <c r="BY57" s="2">
        <v>764161</v>
      </c>
      <c r="BZ57" s="2">
        <v>826101</v>
      </c>
      <c r="CA57" s="2">
        <v>829176</v>
      </c>
      <c r="CB57" s="2">
        <v>833517</v>
      </c>
      <c r="CC57" s="2">
        <v>838267</v>
      </c>
      <c r="CD57" s="2">
        <v>843961</v>
      </c>
      <c r="CE57" s="2">
        <v>848861</v>
      </c>
    </row>
    <row r="58" spans="1:83" ht="12.75" customHeight="1" x14ac:dyDescent="0.15">
      <c r="A58" s="6" t="s">
        <v>130</v>
      </c>
      <c r="B58" s="7" t="s">
        <v>96</v>
      </c>
      <c r="C58" s="8" t="s">
        <v>86</v>
      </c>
      <c r="D58" s="9">
        <v>1060315</v>
      </c>
      <c r="E58" s="9">
        <f t="shared" si="18"/>
        <v>0</v>
      </c>
      <c r="F58" s="9">
        <v>3845221</v>
      </c>
      <c r="G58" s="9">
        <v>168616</v>
      </c>
      <c r="H58" s="9">
        <f t="shared" si="19"/>
        <v>1</v>
      </c>
      <c r="I58" s="9">
        <v>131716711.97</v>
      </c>
      <c r="J58" s="9">
        <v>54053212.600000001</v>
      </c>
      <c r="K58" s="9">
        <v>84223327.519999996</v>
      </c>
      <c r="L58" s="9">
        <v>5781978.4900000198</v>
      </c>
      <c r="M58" s="9">
        <v>563530068.45000005</v>
      </c>
      <c r="N58" s="9">
        <v>555662874.74000001</v>
      </c>
      <c r="O58" s="9">
        <v>935403584.13999999</v>
      </c>
      <c r="P58" s="9">
        <v>928247144.82000005</v>
      </c>
      <c r="Q58" s="9">
        <v>803686872.16999996</v>
      </c>
      <c r="R58" s="9">
        <v>874193932.22000003</v>
      </c>
      <c r="S58" s="2">
        <v>79340278.469999999</v>
      </c>
      <c r="T58" s="2">
        <v>86893578.900000006</v>
      </c>
      <c r="U58" s="2">
        <v>122009909.05</v>
      </c>
      <c r="V58" s="2">
        <v>127386011.34999999</v>
      </c>
      <c r="W58" s="2">
        <v>124024008.13</v>
      </c>
      <c r="X58" s="2">
        <v>118859015.45999999</v>
      </c>
      <c r="Y58" s="2">
        <v>39719144.439999998</v>
      </c>
      <c r="Z58" s="2">
        <v>43714611.969999999</v>
      </c>
      <c r="AA58" s="2">
        <v>89487913.659999996</v>
      </c>
      <c r="AB58" s="2">
        <v>76009664</v>
      </c>
      <c r="AC58" s="2">
        <v>94454974.049999997</v>
      </c>
      <c r="AD58" s="2">
        <v>75140988.489999995</v>
      </c>
      <c r="AE58" s="2">
        <v>36186007.210000001</v>
      </c>
      <c r="AF58" s="2">
        <v>38957735.759999998</v>
      </c>
      <c r="AG58" s="2">
        <v>30824489.379999999</v>
      </c>
      <c r="AH58" s="2">
        <v>30481669.52</v>
      </c>
      <c r="AI58" s="2">
        <v>27549837.390000001</v>
      </c>
      <c r="AJ58" s="2">
        <v>34401896.490000002</v>
      </c>
      <c r="AK58" s="2">
        <f t="shared" si="20"/>
        <v>125.85886291342067</v>
      </c>
      <c r="AL58" s="2">
        <f t="shared" si="21"/>
        <v>51.520712001563162</v>
      </c>
      <c r="AM58" s="2">
        <f t="shared" si="22"/>
        <v>80.477655977824128</v>
      </c>
      <c r="AN58" s="2">
        <f t="shared" si="23"/>
        <v>5.5110812892280165</v>
      </c>
      <c r="AO58" s="2">
        <f t="shared" si="24"/>
        <v>893.80329727493279</v>
      </c>
      <c r="AP58" s="2">
        <f t="shared" si="25"/>
        <v>884.75691849154805</v>
      </c>
      <c r="AQ58" s="2">
        <f t="shared" si="26"/>
        <v>767.94443436151209</v>
      </c>
      <c r="AR58" s="2">
        <f t="shared" si="27"/>
        <v>833.23620648998485</v>
      </c>
      <c r="AS58" s="22">
        <f t="shared" si="28"/>
        <v>0.14081270822914255</v>
      </c>
      <c r="AT58" s="22">
        <f t="shared" si="29"/>
        <v>5.8231488135071688E-2</v>
      </c>
      <c r="AU58" s="2">
        <f t="shared" si="30"/>
        <v>538.46814555159233</v>
      </c>
      <c r="AV58" s="2">
        <f t="shared" si="31"/>
        <v>529.6289630607489</v>
      </c>
      <c r="AW58" s="25">
        <f t="shared" si="32"/>
        <v>4.2783490418311576</v>
      </c>
      <c r="AX58" s="25">
        <f t="shared" si="33"/>
        <v>10.279923209226606</v>
      </c>
      <c r="AY58" s="9">
        <f t="shared" si="37"/>
        <v>75.961074126412413</v>
      </c>
      <c r="AZ58" s="9">
        <f t="shared" si="38"/>
        <v>83.130191978922213</v>
      </c>
      <c r="BA58" s="9">
        <f t="shared" si="39"/>
        <v>116.92126189002244</v>
      </c>
      <c r="BB58" s="9">
        <f t="shared" si="40"/>
        <v>122.07291001452769</v>
      </c>
      <c r="BC58" s="9">
        <f t="shared" si="41"/>
        <v>118.50827737608488</v>
      </c>
      <c r="BD58" s="9">
        <f t="shared" si="42"/>
        <v>113.29023400736783</v>
      </c>
      <c r="BE58" s="9">
        <f t="shared" si="34"/>
        <v>104.98065823222292</v>
      </c>
      <c r="BF58" s="9">
        <f t="shared" si="43"/>
        <v>38.027455073596009</v>
      </c>
      <c r="BG58" s="9">
        <f t="shared" si="44"/>
        <v>41.821319035924652</v>
      </c>
      <c r="BH58" s="9">
        <f t="shared" si="45"/>
        <v>85.755655999586011</v>
      </c>
      <c r="BI58" s="9">
        <f t="shared" si="46"/>
        <v>72.839401872884565</v>
      </c>
      <c r="BJ58" s="9">
        <f t="shared" si="47"/>
        <v>90.254269580896334</v>
      </c>
      <c r="BK58" s="9">
        <f t="shared" si="48"/>
        <v>71.620483617768585</v>
      </c>
      <c r="BL58" s="9">
        <f t="shared" si="35"/>
        <v>66.719764196776026</v>
      </c>
      <c r="BM58" s="9">
        <f t="shared" si="49"/>
        <v>34.644798695243402</v>
      </c>
      <c r="BN58" s="9">
        <f t="shared" si="50"/>
        <v>37.270464558951694</v>
      </c>
      <c r="BO58" s="9">
        <f t="shared" si="51"/>
        <v>29.538897483713807</v>
      </c>
      <c r="BP58" s="9">
        <f t="shared" si="52"/>
        <v>29.210319570992137</v>
      </c>
      <c r="BQ58" s="9">
        <f t="shared" si="53"/>
        <v>26.324611019327442</v>
      </c>
      <c r="BR58" s="9">
        <f t="shared" si="54"/>
        <v>32.790099165518917</v>
      </c>
      <c r="BS58" s="9">
        <f t="shared" si="36"/>
        <v>31.629865082291232</v>
      </c>
      <c r="BT58" s="2">
        <v>1044486</v>
      </c>
      <c r="BU58" s="2">
        <v>1045271</v>
      </c>
      <c r="BV58" s="2">
        <v>1043522</v>
      </c>
      <c r="BW58" s="2">
        <v>1043524</v>
      </c>
      <c r="BX58" s="2">
        <v>1046543</v>
      </c>
      <c r="BY58" s="2">
        <v>1049155</v>
      </c>
      <c r="BZ58" s="2">
        <v>1054039</v>
      </c>
      <c r="CA58" s="2">
        <v>1055200</v>
      </c>
      <c r="CB58" s="2">
        <v>1053615</v>
      </c>
      <c r="CC58" s="2">
        <v>1054053</v>
      </c>
      <c r="CD58" s="2">
        <v>1057468</v>
      </c>
      <c r="CE58" s="2">
        <v>1060315</v>
      </c>
    </row>
    <row r="59" spans="1:83" ht="12.75" customHeight="1" x14ac:dyDescent="0.15">
      <c r="A59" s="6" t="s">
        <v>148</v>
      </c>
      <c r="B59" s="7" t="s">
        <v>128</v>
      </c>
      <c r="C59" s="8" t="s">
        <v>164</v>
      </c>
      <c r="D59" s="9">
        <v>224127</v>
      </c>
      <c r="E59" s="9">
        <f t="shared" si="18"/>
        <v>1</v>
      </c>
      <c r="F59" s="9">
        <v>3894731</v>
      </c>
      <c r="G59" s="9">
        <v>465204</v>
      </c>
      <c r="H59" s="9">
        <f t="shared" si="19"/>
        <v>1</v>
      </c>
      <c r="I59" s="9">
        <v>31980338.050000001</v>
      </c>
      <c r="J59" s="9">
        <v>22604315.98</v>
      </c>
      <c r="K59" s="9">
        <v>15153060.789999999</v>
      </c>
      <c r="L59" s="9">
        <v>5043289.8100000201</v>
      </c>
      <c r="M59" s="9">
        <v>201161451.02000001</v>
      </c>
      <c r="N59" s="9">
        <v>200600424.84999999</v>
      </c>
      <c r="O59" s="9">
        <v>317319904.62</v>
      </c>
      <c r="P59" s="9">
        <v>325729668.56999999</v>
      </c>
      <c r="Q59" s="9">
        <v>285339566.56999999</v>
      </c>
      <c r="R59" s="9">
        <v>303125352.58999997</v>
      </c>
      <c r="S59" s="2">
        <v>28050720.309999999</v>
      </c>
      <c r="T59" s="2">
        <v>25957680.690000001</v>
      </c>
      <c r="U59" s="2">
        <v>29091192.649999999</v>
      </c>
      <c r="V59" s="2">
        <v>34859106.359999999</v>
      </c>
      <c r="W59" s="2">
        <v>41126161.07</v>
      </c>
      <c r="X59" s="2">
        <v>38051861.130000003</v>
      </c>
      <c r="Y59" s="2">
        <v>19799901.550000001</v>
      </c>
      <c r="Z59" s="2">
        <v>16793336.34</v>
      </c>
      <c r="AA59" s="2">
        <v>15821649.6</v>
      </c>
      <c r="AB59" s="2">
        <v>19390055.82</v>
      </c>
      <c r="AC59" s="2">
        <v>24131051</v>
      </c>
      <c r="AD59" s="2">
        <v>23545576.43</v>
      </c>
      <c r="AE59" s="2">
        <v>8176119.7599999998</v>
      </c>
      <c r="AF59" s="2">
        <v>9158249.5399999991</v>
      </c>
      <c r="AG59" s="2">
        <v>12721702.17</v>
      </c>
      <c r="AH59" s="2">
        <v>14056385.539999999</v>
      </c>
      <c r="AI59" s="2">
        <v>16791089.969999999</v>
      </c>
      <c r="AJ59" s="2">
        <v>14201561.970000001</v>
      </c>
      <c r="AK59" s="2">
        <f t="shared" si="20"/>
        <v>156.41978581769806</v>
      </c>
      <c r="AL59" s="2">
        <f t="shared" si="21"/>
        <v>111.53261943060147</v>
      </c>
      <c r="AM59" s="2">
        <f t="shared" si="22"/>
        <v>74.115493074168995</v>
      </c>
      <c r="AN59" s="2">
        <f t="shared" si="23"/>
        <v>24.884244387427938</v>
      </c>
      <c r="AO59" s="2">
        <f t="shared" si="24"/>
        <v>1552.0508707178212</v>
      </c>
      <c r="AP59" s="2">
        <f t="shared" si="25"/>
        <v>1607.1923253071495</v>
      </c>
      <c r="AQ59" s="2">
        <f t="shared" si="26"/>
        <v>1395.6310849001231</v>
      </c>
      <c r="AR59" s="2">
        <f t="shared" si="27"/>
        <v>1495.6597058765481</v>
      </c>
      <c r="AS59" s="22">
        <f t="shared" si="28"/>
        <v>0.10078264106469276</v>
      </c>
      <c r="AT59" s="22">
        <f t="shared" si="29"/>
        <v>6.939593829213099E-2</v>
      </c>
      <c r="AU59" s="2">
        <f t="shared" si="30"/>
        <v>983.90551826345552</v>
      </c>
      <c r="AV59" s="2">
        <f t="shared" si="31"/>
        <v>989.78844846301865</v>
      </c>
      <c r="AW59" s="25">
        <f t="shared" si="32"/>
        <v>6.2901602448820899</v>
      </c>
      <c r="AX59" s="25">
        <f t="shared" si="33"/>
        <v>8.8744302206485077</v>
      </c>
      <c r="AY59" s="9">
        <f t="shared" si="37"/>
        <v>132.47281099614162</v>
      </c>
      <c r="AZ59" s="9">
        <f t="shared" si="38"/>
        <v>124.10382762560899</v>
      </c>
      <c r="BA59" s="9">
        <f t="shared" si="39"/>
        <v>140.41370703053354</v>
      </c>
      <c r="BB59" s="9">
        <f t="shared" si="40"/>
        <v>169.36037060069572</v>
      </c>
      <c r="BC59" s="9">
        <f t="shared" si="41"/>
        <v>201.15313653082387</v>
      </c>
      <c r="BD59" s="9">
        <f t="shared" si="42"/>
        <v>187.75280569398532</v>
      </c>
      <c r="BE59" s="9">
        <f t="shared" si="34"/>
        <v>159.20944307963151</v>
      </c>
      <c r="BF59" s="9">
        <f t="shared" si="43"/>
        <v>93.507353350932959</v>
      </c>
      <c r="BG59" s="9">
        <f t="shared" si="44"/>
        <v>80.289042125444041</v>
      </c>
      <c r="BH59" s="9">
        <f t="shared" si="45"/>
        <v>76.365946848664464</v>
      </c>
      <c r="BI59" s="9">
        <f t="shared" si="46"/>
        <v>94.205141283013006</v>
      </c>
      <c r="BJ59" s="9">
        <f t="shared" si="47"/>
        <v>118.02795277131062</v>
      </c>
      <c r="BK59" s="9">
        <f t="shared" si="48"/>
        <v>116.17692026446933</v>
      </c>
      <c r="BL59" s="9">
        <f t="shared" si="35"/>
        <v>96.428726107305749</v>
      </c>
      <c r="BM59" s="9">
        <f t="shared" si="49"/>
        <v>38.612682871540095</v>
      </c>
      <c r="BN59" s="9">
        <f t="shared" si="50"/>
        <v>43.785646176868532</v>
      </c>
      <c r="BO59" s="9">
        <f t="shared" si="51"/>
        <v>61.403510777963334</v>
      </c>
      <c r="BP59" s="9">
        <f t="shared" si="52"/>
        <v>68.291901684901958</v>
      </c>
      <c r="BQ59" s="9">
        <f t="shared" si="53"/>
        <v>82.127296235791277</v>
      </c>
      <c r="BR59" s="9">
        <f t="shared" si="54"/>
        <v>70.072344056841175</v>
      </c>
      <c r="BS59" s="9">
        <f t="shared" si="36"/>
        <v>60.715563633984402</v>
      </c>
      <c r="BT59" s="2">
        <v>211747</v>
      </c>
      <c r="BU59" s="2">
        <v>209161</v>
      </c>
      <c r="BV59" s="2">
        <v>207182</v>
      </c>
      <c r="BW59" s="2">
        <v>205828</v>
      </c>
      <c r="BX59" s="2">
        <v>204452</v>
      </c>
      <c r="BY59" s="2">
        <v>202670</v>
      </c>
      <c r="BZ59" s="2">
        <v>233019</v>
      </c>
      <c r="CA59" s="2">
        <v>230346</v>
      </c>
      <c r="CB59" s="2">
        <v>228298</v>
      </c>
      <c r="CC59" s="2">
        <v>227017</v>
      </c>
      <c r="CD59" s="2">
        <v>225821</v>
      </c>
      <c r="CE59" s="2">
        <v>224127</v>
      </c>
    </row>
    <row r="60" spans="1:83" ht="12.75" customHeight="1" x14ac:dyDescent="0.15">
      <c r="A60" s="6" t="s">
        <v>36</v>
      </c>
      <c r="B60" s="7" t="s">
        <v>82</v>
      </c>
      <c r="C60" s="8" t="s">
        <v>86</v>
      </c>
      <c r="D60" s="9">
        <v>2627321</v>
      </c>
      <c r="E60" s="9">
        <f t="shared" si="18"/>
        <v>0</v>
      </c>
      <c r="F60" s="9">
        <v>4814518</v>
      </c>
      <c r="G60" s="9">
        <v>0</v>
      </c>
      <c r="H60" s="9">
        <f t="shared" si="19"/>
        <v>0</v>
      </c>
      <c r="I60" s="9">
        <v>296624017.91000003</v>
      </c>
      <c r="J60" s="9">
        <v>110680153.72</v>
      </c>
      <c r="K60" s="9">
        <v>173738948.88</v>
      </c>
      <c r="L60" s="9">
        <v>-18272969.210000198</v>
      </c>
      <c r="M60" s="9">
        <v>1175611118.6400001</v>
      </c>
      <c r="N60" s="9">
        <v>1244342414.55</v>
      </c>
      <c r="O60" s="9">
        <v>3122126583.1500001</v>
      </c>
      <c r="P60" s="9">
        <v>3120587337.9499998</v>
      </c>
      <c r="Q60" s="9">
        <v>2825502565.2399998</v>
      </c>
      <c r="R60" s="9">
        <v>3009907184.23</v>
      </c>
      <c r="S60" s="2">
        <v>203961952.78</v>
      </c>
      <c r="T60" s="2">
        <v>218315303.09999999</v>
      </c>
      <c r="U60" s="2">
        <v>269875417.55000001</v>
      </c>
      <c r="V60" s="2">
        <v>296877697.74000001</v>
      </c>
      <c r="W60" s="2">
        <v>313444574.13999999</v>
      </c>
      <c r="X60" s="2">
        <v>328320425.13</v>
      </c>
      <c r="Y60" s="2">
        <v>143191391.44</v>
      </c>
      <c r="Z60" s="2">
        <v>161660965.43000001</v>
      </c>
      <c r="AA60" s="2">
        <v>182613364.97999999</v>
      </c>
      <c r="AB60" s="2">
        <v>216545362.81</v>
      </c>
      <c r="AC60" s="2">
        <v>222157569.68000001</v>
      </c>
      <c r="AD60" s="2">
        <v>222318092.91999999</v>
      </c>
      <c r="AE60" s="2">
        <v>56941874.75</v>
      </c>
      <c r="AF60" s="2">
        <v>56082091.659999996</v>
      </c>
      <c r="AG60" s="2">
        <v>86832135.609999999</v>
      </c>
      <c r="AH60" s="2">
        <v>78660855.280000001</v>
      </c>
      <c r="AI60" s="2">
        <v>90557298.060000002</v>
      </c>
      <c r="AJ60" s="2">
        <v>104359058.64</v>
      </c>
      <c r="AK60" s="2">
        <f t="shared" si="20"/>
        <v>113.72111595240817</v>
      </c>
      <c r="AL60" s="2">
        <f t="shared" si="21"/>
        <v>42.442842868899042</v>
      </c>
      <c r="AM60" s="2">
        <f t="shared" si="22"/>
        <v>66.608858211295583</v>
      </c>
      <c r="AN60" s="2">
        <f t="shared" si="23"/>
        <v>-7.0071890475530205</v>
      </c>
      <c r="AO60" s="2">
        <f t="shared" si="24"/>
        <v>1196.9756248404162</v>
      </c>
      <c r="AP60" s="2">
        <f t="shared" si="25"/>
        <v>1196.6607706233658</v>
      </c>
      <c r="AQ60" s="2">
        <f t="shared" si="26"/>
        <v>1083.2545088880079</v>
      </c>
      <c r="AR60" s="2">
        <f t="shared" si="27"/>
        <v>1154.2179277544669</v>
      </c>
      <c r="AS60" s="22">
        <f t="shared" si="28"/>
        <v>9.5007044080425415E-2</v>
      </c>
      <c r="AT60" s="22">
        <f t="shared" si="29"/>
        <v>3.5467731466445308E-2</v>
      </c>
      <c r="AU60" s="2">
        <f t="shared" si="30"/>
        <v>450.71133915515816</v>
      </c>
      <c r="AV60" s="2">
        <f t="shared" si="31"/>
        <v>477.17163195725351</v>
      </c>
      <c r="AW60" s="25">
        <f t="shared" si="32"/>
        <v>3.9633038717609756</v>
      </c>
      <c r="AX60" s="25">
        <f t="shared" si="33"/>
        <v>11.24268780560201</v>
      </c>
      <c r="AY60" s="9">
        <f t="shared" si="37"/>
        <v>78.28918232422528</v>
      </c>
      <c r="AZ60" s="9">
        <f t="shared" si="38"/>
        <v>83.847361297649556</v>
      </c>
      <c r="BA60" s="9">
        <f t="shared" si="39"/>
        <v>103.62442746992448</v>
      </c>
      <c r="BB60" s="9">
        <f t="shared" si="40"/>
        <v>113.91060731308087</v>
      </c>
      <c r="BC60" s="9">
        <f t="shared" si="41"/>
        <v>120.16986018726043</v>
      </c>
      <c r="BD60" s="9">
        <f t="shared" si="42"/>
        <v>125.90199548959139</v>
      </c>
      <c r="BE60" s="9">
        <f t="shared" si="34"/>
        <v>104.29057234695533</v>
      </c>
      <c r="BF60" s="9">
        <f t="shared" si="43"/>
        <v>54.962883022587569</v>
      </c>
      <c r="BG60" s="9">
        <f t="shared" si="44"/>
        <v>62.088388599708956</v>
      </c>
      <c r="BH60" s="9">
        <f t="shared" si="45"/>
        <v>70.118299644327337</v>
      </c>
      <c r="BI60" s="9">
        <f t="shared" si="46"/>
        <v>83.08745984052085</v>
      </c>
      <c r="BJ60" s="9">
        <f t="shared" si="47"/>
        <v>85.17181757328207</v>
      </c>
      <c r="BK60" s="9">
        <f t="shared" si="48"/>
        <v>85.252970542376431</v>
      </c>
      <c r="BL60" s="9">
        <f t="shared" si="35"/>
        <v>73.4469698704672</v>
      </c>
      <c r="BM60" s="9">
        <f t="shared" si="49"/>
        <v>21.856688237312675</v>
      </c>
      <c r="BN60" s="9">
        <f t="shared" si="50"/>
        <v>21.539192786636672</v>
      </c>
      <c r="BO60" s="9">
        <f t="shared" si="51"/>
        <v>33.341052031573199</v>
      </c>
      <c r="BP60" s="9">
        <f t="shared" si="52"/>
        <v>30.181808417816665</v>
      </c>
      <c r="BQ60" s="9">
        <f t="shared" si="53"/>
        <v>34.718284330376413</v>
      </c>
      <c r="BR60" s="9">
        <f t="shared" si="54"/>
        <v>40.018874016104327</v>
      </c>
      <c r="BS60" s="9">
        <f t="shared" si="36"/>
        <v>30.275983303303324</v>
      </c>
      <c r="BT60" s="2">
        <v>2605238</v>
      </c>
      <c r="BU60" s="2">
        <v>2603723</v>
      </c>
      <c r="BV60" s="2">
        <v>2604361</v>
      </c>
      <c r="BW60" s="2">
        <v>2606234</v>
      </c>
      <c r="BX60" s="2">
        <v>2608346</v>
      </c>
      <c r="BY60" s="2">
        <v>2607746</v>
      </c>
      <c r="BZ60" s="2">
        <v>2619296</v>
      </c>
      <c r="CA60" s="2">
        <v>2618946</v>
      </c>
      <c r="CB60" s="2">
        <v>2620963</v>
      </c>
      <c r="CC60" s="2">
        <v>2624383</v>
      </c>
      <c r="CD60" s="2">
        <v>2627596</v>
      </c>
      <c r="CE60" s="2">
        <v>2627321</v>
      </c>
    </row>
    <row r="61" spans="1:83" ht="12.75" customHeight="1" x14ac:dyDescent="0.15">
      <c r="A61" s="6" t="s">
        <v>45</v>
      </c>
      <c r="B61" s="7" t="s">
        <v>211</v>
      </c>
      <c r="C61" s="8" t="s">
        <v>164</v>
      </c>
      <c r="D61" s="9">
        <v>838924</v>
      </c>
      <c r="E61" s="9">
        <f t="shared" si="18"/>
        <v>0</v>
      </c>
      <c r="F61" s="9">
        <v>4389325</v>
      </c>
      <c r="G61" s="9">
        <v>0</v>
      </c>
      <c r="H61" s="9">
        <f t="shared" si="19"/>
        <v>0</v>
      </c>
      <c r="I61" s="9">
        <v>116457226.53</v>
      </c>
      <c r="J61" s="9">
        <v>86551294.709999993</v>
      </c>
      <c r="K61" s="9">
        <v>44755081.909999996</v>
      </c>
      <c r="L61" s="9">
        <v>15030980.439999999</v>
      </c>
      <c r="M61" s="9">
        <v>627903791.23000002</v>
      </c>
      <c r="N61" s="9">
        <v>608383476.96000004</v>
      </c>
      <c r="O61" s="9">
        <v>857303077.15999997</v>
      </c>
      <c r="P61" s="9">
        <v>844609359.70000005</v>
      </c>
      <c r="Q61" s="9">
        <v>740845850.63</v>
      </c>
      <c r="R61" s="9">
        <v>758058064.99000001</v>
      </c>
      <c r="S61" s="2">
        <v>137125715.19999999</v>
      </c>
      <c r="T61" s="2">
        <v>161433668.93000001</v>
      </c>
      <c r="U61" s="2">
        <v>160342956.56</v>
      </c>
      <c r="V61" s="2">
        <v>147380418.59</v>
      </c>
      <c r="W61" s="2">
        <v>142933138.09</v>
      </c>
      <c r="X61" s="2">
        <v>134047937.28</v>
      </c>
      <c r="Y61" s="2">
        <v>78231379.549999997</v>
      </c>
      <c r="Z61" s="2">
        <v>97158782.370000005</v>
      </c>
      <c r="AA61" s="2">
        <v>97098183.680000007</v>
      </c>
      <c r="AB61" s="2">
        <v>86420157.829999998</v>
      </c>
      <c r="AC61" s="2">
        <v>84279012.629999995</v>
      </c>
      <c r="AD61" s="2">
        <v>89174583.159999996</v>
      </c>
      <c r="AE61" s="2">
        <v>58475171.920000002</v>
      </c>
      <c r="AF61" s="2">
        <v>62880389.600000001</v>
      </c>
      <c r="AG61" s="2">
        <v>61133083.130000003</v>
      </c>
      <c r="AH61" s="2">
        <v>59688709.789999999</v>
      </c>
      <c r="AI61" s="2">
        <v>56185973.049999997</v>
      </c>
      <c r="AJ61" s="2">
        <v>43921740.409999996</v>
      </c>
      <c r="AK61" s="2">
        <f t="shared" si="20"/>
        <v>140.4081972199817</v>
      </c>
      <c r="AL61" s="2">
        <f t="shared" si="21"/>
        <v>104.3164987664201</v>
      </c>
      <c r="AM61" s="2">
        <f t="shared" si="22"/>
        <v>53.959557123721538</v>
      </c>
      <c r="AN61" s="2">
        <f t="shared" si="23"/>
        <v>18.116184833294966</v>
      </c>
      <c r="AO61" s="2">
        <f t="shared" si="24"/>
        <v>1033.618806851543</v>
      </c>
      <c r="AP61" s="2">
        <f t="shared" si="25"/>
        <v>1017.9708059187731</v>
      </c>
      <c r="AQ61" s="2">
        <f t="shared" si="26"/>
        <v>893.2106096315614</v>
      </c>
      <c r="AR61" s="2">
        <f t="shared" si="27"/>
        <v>913.65430715235289</v>
      </c>
      <c r="AS61" s="22">
        <f t="shared" si="28"/>
        <v>0.13584137236015703</v>
      </c>
      <c r="AT61" s="22">
        <f t="shared" si="29"/>
        <v>0.10247494148151812</v>
      </c>
      <c r="AU61" s="2">
        <f t="shared" si="30"/>
        <v>757.04052020751874</v>
      </c>
      <c r="AV61" s="2">
        <f t="shared" si="31"/>
        <v>733.25805739189764</v>
      </c>
      <c r="AW61" s="25">
        <f t="shared" si="32"/>
        <v>5.391711703423133</v>
      </c>
      <c r="AX61" s="25">
        <f t="shared" si="33"/>
        <v>7.0291666808504534</v>
      </c>
      <c r="AY61" s="9">
        <f t="shared" si="37"/>
        <v>166.91057315909399</v>
      </c>
      <c r="AZ61" s="9">
        <f t="shared" si="38"/>
        <v>196.02360162566089</v>
      </c>
      <c r="BA61" s="9">
        <f t="shared" si="39"/>
        <v>194.47225366069014</v>
      </c>
      <c r="BB61" s="9">
        <f t="shared" si="40"/>
        <v>178.17794119104931</v>
      </c>
      <c r="BC61" s="9">
        <f t="shared" si="41"/>
        <v>172.32923056983262</v>
      </c>
      <c r="BD61" s="9">
        <f t="shared" si="42"/>
        <v>161.56212949515427</v>
      </c>
      <c r="BE61" s="9">
        <f t="shared" si="34"/>
        <v>178.24595495024687</v>
      </c>
      <c r="BF61" s="9">
        <f t="shared" si="43"/>
        <v>95.223892766373879</v>
      </c>
      <c r="BG61" s="9">
        <f t="shared" si="44"/>
        <v>117.97671809088061</v>
      </c>
      <c r="BH61" s="9">
        <f t="shared" si="45"/>
        <v>117.76571301741778</v>
      </c>
      <c r="BI61" s="9">
        <f t="shared" si="46"/>
        <v>104.47904780614952</v>
      </c>
      <c r="BJ61" s="9">
        <f t="shared" si="47"/>
        <v>101.61210754757245</v>
      </c>
      <c r="BK61" s="9">
        <f t="shared" si="48"/>
        <v>107.47823386553436</v>
      </c>
      <c r="BL61" s="9">
        <f t="shared" si="35"/>
        <v>107.42261884898811</v>
      </c>
      <c r="BM61" s="9">
        <f t="shared" si="49"/>
        <v>71.176470777260604</v>
      </c>
      <c r="BN61" s="9">
        <f t="shared" si="50"/>
        <v>76.353591680812883</v>
      </c>
      <c r="BO61" s="9">
        <f t="shared" si="51"/>
        <v>74.145373794880072</v>
      </c>
      <c r="BP61" s="9">
        <f t="shared" si="52"/>
        <v>72.161631270151958</v>
      </c>
      <c r="BQ61" s="9">
        <f t="shared" si="53"/>
        <v>67.741362387406127</v>
      </c>
      <c r="BR61" s="9">
        <f t="shared" si="54"/>
        <v>52.936957149520481</v>
      </c>
      <c r="BS61" s="9">
        <f t="shared" si="36"/>
        <v>69.085897843338685</v>
      </c>
      <c r="BT61" s="2">
        <v>821552</v>
      </c>
      <c r="BU61" s="2">
        <v>823542</v>
      </c>
      <c r="BV61" s="2">
        <v>824503</v>
      </c>
      <c r="BW61" s="2">
        <v>827153</v>
      </c>
      <c r="BX61" s="2">
        <v>829419</v>
      </c>
      <c r="BY61" s="2">
        <v>829699</v>
      </c>
      <c r="BZ61" s="2">
        <v>830370</v>
      </c>
      <c r="CA61" s="2">
        <v>832521</v>
      </c>
      <c r="CB61" s="2">
        <v>833721</v>
      </c>
      <c r="CC61" s="2">
        <v>836415</v>
      </c>
      <c r="CD61" s="2">
        <v>838675</v>
      </c>
      <c r="CE61" s="2">
        <v>838924</v>
      </c>
    </row>
    <row r="62" spans="1:83" ht="12.75" customHeight="1" x14ac:dyDescent="0.15">
      <c r="A62" s="6" t="s">
        <v>183</v>
      </c>
      <c r="B62" s="7" t="s">
        <v>66</v>
      </c>
      <c r="C62" s="8" t="s">
        <v>164</v>
      </c>
      <c r="D62" s="9">
        <v>295849</v>
      </c>
      <c r="E62" s="9">
        <f t="shared" si="18"/>
        <v>0</v>
      </c>
      <c r="F62" s="9">
        <v>5854983</v>
      </c>
      <c r="G62" s="9">
        <v>0</v>
      </c>
      <c r="H62" s="9">
        <f t="shared" si="19"/>
        <v>0</v>
      </c>
      <c r="I62" s="9">
        <v>59391308.689999998</v>
      </c>
      <c r="J62" s="9">
        <v>47269982.320000097</v>
      </c>
      <c r="K62" s="9">
        <v>42297453.990000002</v>
      </c>
      <c r="L62" s="9">
        <v>30804038.070000101</v>
      </c>
      <c r="M62" s="9">
        <v>129046389.53</v>
      </c>
      <c r="N62" s="9">
        <v>129080445.28</v>
      </c>
      <c r="O62" s="9">
        <v>358954985.89999998</v>
      </c>
      <c r="P62" s="9">
        <v>362308238.22000003</v>
      </c>
      <c r="Q62" s="9">
        <v>299563677.20999998</v>
      </c>
      <c r="R62" s="9">
        <v>315038255.89999998</v>
      </c>
      <c r="S62" s="2">
        <v>41228162.25</v>
      </c>
      <c r="T62" s="2">
        <v>43698996.770000003</v>
      </c>
      <c r="U62" s="2">
        <v>46552453.229999997</v>
      </c>
      <c r="V62" s="2">
        <v>54278828.75</v>
      </c>
      <c r="W62" s="2">
        <v>75159191.140000001</v>
      </c>
      <c r="X62" s="2">
        <v>88193285.659999996</v>
      </c>
      <c r="Y62" s="2">
        <v>32257928.68</v>
      </c>
      <c r="Z62" s="2">
        <v>30167626.68</v>
      </c>
      <c r="AA62" s="2">
        <v>32391140.280000001</v>
      </c>
      <c r="AB62" s="2">
        <v>29664181.140000001</v>
      </c>
      <c r="AC62" s="2">
        <v>49507478.93</v>
      </c>
      <c r="AD62" s="2">
        <v>64368512.390000001</v>
      </c>
      <c r="AE62" s="2">
        <v>7893114.9500000002</v>
      </c>
      <c r="AF62" s="2">
        <v>13172337.289999999</v>
      </c>
      <c r="AG62" s="2">
        <v>12717037.67</v>
      </c>
      <c r="AH62" s="2">
        <v>24350616.579999998</v>
      </c>
      <c r="AI62" s="2">
        <v>25456113.399999999</v>
      </c>
      <c r="AJ62" s="2">
        <v>23442147.829999998</v>
      </c>
      <c r="AK62" s="2">
        <f t="shared" si="20"/>
        <v>212.15576330096948</v>
      </c>
      <c r="AL62" s="2">
        <f t="shared" si="21"/>
        <v>169.74587420773892</v>
      </c>
      <c r="AM62" s="2">
        <f t="shared" si="22"/>
        <v>151.09363364554088</v>
      </c>
      <c r="AN62" s="2">
        <f t="shared" si="23"/>
        <v>110.6168886614601</v>
      </c>
      <c r="AO62" s="2">
        <f t="shared" si="24"/>
        <v>1282.24770095234</v>
      </c>
      <c r="AP62" s="2">
        <f t="shared" si="25"/>
        <v>1301.044037058982</v>
      </c>
      <c r="AQ62" s="2">
        <f t="shared" si="26"/>
        <v>1070.0919376513705</v>
      </c>
      <c r="AR62" s="2">
        <f t="shared" si="27"/>
        <v>1131.2981628512432</v>
      </c>
      <c r="AS62" s="22">
        <f t="shared" si="28"/>
        <v>0.16545614637748929</v>
      </c>
      <c r="AT62" s="22">
        <f t="shared" si="29"/>
        <v>0.13046896905307717</v>
      </c>
      <c r="AU62" s="2">
        <f t="shared" si="30"/>
        <v>460.9754503790071</v>
      </c>
      <c r="AV62" s="2">
        <f t="shared" si="31"/>
        <v>463.52615236556244</v>
      </c>
      <c r="AW62" s="25">
        <f t="shared" si="32"/>
        <v>2.1728160630972622</v>
      </c>
      <c r="AX62" s="25">
        <f t="shared" si="33"/>
        <v>2.7307064429636059</v>
      </c>
      <c r="AY62" s="9">
        <f t="shared" si="37"/>
        <v>143.84359059793871</v>
      </c>
      <c r="AZ62" s="9">
        <f t="shared" si="38"/>
        <v>153.16428831298106</v>
      </c>
      <c r="BA62" s="9">
        <f t="shared" si="39"/>
        <v>164.28035666897222</v>
      </c>
      <c r="BB62" s="9">
        <f t="shared" si="40"/>
        <v>192.7563140774096</v>
      </c>
      <c r="BC62" s="9">
        <f t="shared" si="41"/>
        <v>268.48129662572961</v>
      </c>
      <c r="BD62" s="9">
        <f t="shared" si="42"/>
        <v>316.7009090941736</v>
      </c>
      <c r="BE62" s="9">
        <f t="shared" si="34"/>
        <v>206.53779256286745</v>
      </c>
      <c r="BF62" s="9">
        <f t="shared" si="43"/>
        <v>112.54676496242385</v>
      </c>
      <c r="BG62" s="9">
        <f t="shared" si="44"/>
        <v>105.73705146718633</v>
      </c>
      <c r="BH62" s="9">
        <f t="shared" si="45"/>
        <v>114.30607215956411</v>
      </c>
      <c r="BI62" s="9">
        <f t="shared" si="46"/>
        <v>105.34417098436396</v>
      </c>
      <c r="BJ62" s="9">
        <f t="shared" si="47"/>
        <v>176.84905776910932</v>
      </c>
      <c r="BK62" s="9">
        <f t="shared" si="48"/>
        <v>231.14646697190054</v>
      </c>
      <c r="BL62" s="9">
        <f t="shared" si="35"/>
        <v>140.98826405242468</v>
      </c>
      <c r="BM62" s="9">
        <f t="shared" si="49"/>
        <v>27.538797109741886</v>
      </c>
      <c r="BN62" s="9">
        <f t="shared" si="50"/>
        <v>46.168832594950018</v>
      </c>
      <c r="BO62" s="9">
        <f t="shared" si="51"/>
        <v>44.877537900710017</v>
      </c>
      <c r="BP62" s="9">
        <f t="shared" si="52"/>
        <v>86.474509593633357</v>
      </c>
      <c r="BQ62" s="9">
        <f t="shared" si="53"/>
        <v>90.93352694486714</v>
      </c>
      <c r="BR62" s="9">
        <f t="shared" si="54"/>
        <v>84.18043928539366</v>
      </c>
      <c r="BS62" s="9">
        <f t="shared" si="36"/>
        <v>63.362273904882677</v>
      </c>
      <c r="BT62" s="2">
        <v>286618</v>
      </c>
      <c r="BU62" s="2">
        <v>285308</v>
      </c>
      <c r="BV62" s="2">
        <v>283372</v>
      </c>
      <c r="BW62" s="2">
        <v>281593</v>
      </c>
      <c r="BX62" s="2">
        <v>279942</v>
      </c>
      <c r="BY62" s="2">
        <v>278475</v>
      </c>
      <c r="BZ62" s="2">
        <v>303820</v>
      </c>
      <c r="CA62" s="2">
        <v>302581</v>
      </c>
      <c r="CB62" s="2">
        <v>300653</v>
      </c>
      <c r="CC62" s="2">
        <v>298902</v>
      </c>
      <c r="CD62" s="2">
        <v>297259</v>
      </c>
      <c r="CE62" s="2">
        <v>295849</v>
      </c>
    </row>
    <row r="63" spans="1:83" ht="12.75" customHeight="1" x14ac:dyDescent="0.15">
      <c r="A63" s="6" t="s">
        <v>178</v>
      </c>
      <c r="B63" s="7" t="s">
        <v>111</v>
      </c>
      <c r="C63" s="8" t="s">
        <v>86</v>
      </c>
      <c r="D63" s="9">
        <v>1508052</v>
      </c>
      <c r="E63" s="9">
        <f t="shared" si="18"/>
        <v>0</v>
      </c>
      <c r="F63" s="9">
        <v>6189883</v>
      </c>
      <c r="G63" s="9">
        <v>0</v>
      </c>
      <c r="H63" s="9">
        <f t="shared" si="19"/>
        <v>0</v>
      </c>
      <c r="I63" s="9">
        <v>169994663.97999999</v>
      </c>
      <c r="J63" s="9">
        <v>59429793.690000102</v>
      </c>
      <c r="K63" s="9">
        <v>87580632.409999996</v>
      </c>
      <c r="L63" s="9">
        <v>-25678685.029999901</v>
      </c>
      <c r="M63" s="9">
        <v>713832232.59000003</v>
      </c>
      <c r="N63" s="9">
        <v>728723753.87</v>
      </c>
      <c r="O63" s="9">
        <v>1772396771.6700001</v>
      </c>
      <c r="P63" s="9">
        <v>1789542575.78</v>
      </c>
      <c r="Q63" s="9">
        <v>1602402107.6900001</v>
      </c>
      <c r="R63" s="9">
        <v>1730112782.0899999</v>
      </c>
      <c r="S63" s="2">
        <v>185267718.22</v>
      </c>
      <c r="T63" s="2">
        <v>189613238.19999999</v>
      </c>
      <c r="U63" s="2">
        <v>172825115.44999999</v>
      </c>
      <c r="V63" s="2">
        <v>204785695.65000001</v>
      </c>
      <c r="W63" s="2">
        <v>186314234.94999999</v>
      </c>
      <c r="X63" s="2">
        <v>214858634.97</v>
      </c>
      <c r="Y63" s="2">
        <v>141846038</v>
      </c>
      <c r="Z63" s="2">
        <v>148492457.63999999</v>
      </c>
      <c r="AA63" s="2">
        <v>131340594.55</v>
      </c>
      <c r="AB63" s="2">
        <v>152435520.47</v>
      </c>
      <c r="AC63" s="2">
        <v>143324956</v>
      </c>
      <c r="AD63" s="2">
        <v>171895995.28</v>
      </c>
      <c r="AE63" s="2">
        <v>41605759.469999999</v>
      </c>
      <c r="AF63" s="2">
        <v>39647344.479999997</v>
      </c>
      <c r="AG63" s="2">
        <v>40075074.719999999</v>
      </c>
      <c r="AH63" s="2">
        <v>41766295.57</v>
      </c>
      <c r="AI63" s="2">
        <v>42426531.219999999</v>
      </c>
      <c r="AJ63" s="2">
        <v>42542039.789999999</v>
      </c>
      <c r="AK63" s="2">
        <f t="shared" si="20"/>
        <v>116.01529810725336</v>
      </c>
      <c r="AL63" s="2">
        <f t="shared" si="21"/>
        <v>40.645010925564662</v>
      </c>
      <c r="AM63" s="2">
        <f t="shared" si="22"/>
        <v>59.770659499426046</v>
      </c>
      <c r="AN63" s="2">
        <f t="shared" si="23"/>
        <v>-17.562073983341097</v>
      </c>
      <c r="AO63" s="2">
        <f t="shared" si="24"/>
        <v>1209.5976133334425</v>
      </c>
      <c r="AP63" s="2">
        <f t="shared" si="25"/>
        <v>1223.8975272865548</v>
      </c>
      <c r="AQ63" s="2">
        <f t="shared" si="26"/>
        <v>1093.5823152261892</v>
      </c>
      <c r="AR63" s="2">
        <f t="shared" si="27"/>
        <v>1183.2525163609901</v>
      </c>
      <c r="AS63" s="22">
        <f t="shared" si="28"/>
        <v>9.5912307389178122E-2</v>
      </c>
      <c r="AT63" s="22">
        <f t="shared" si="29"/>
        <v>3.3209488555530291E-2</v>
      </c>
      <c r="AU63" s="2">
        <f t="shared" si="30"/>
        <v>487.16505167620073</v>
      </c>
      <c r="AV63" s="2">
        <f t="shared" si="31"/>
        <v>498.3861309070715</v>
      </c>
      <c r="AW63" s="25">
        <f t="shared" si="32"/>
        <v>4.1991449371256913</v>
      </c>
      <c r="AX63" s="25">
        <f t="shared" si="33"/>
        <v>12.261926360895613</v>
      </c>
      <c r="AY63" s="9">
        <f t="shared" si="37"/>
        <v>125.805839698285</v>
      </c>
      <c r="AZ63" s="9">
        <f t="shared" si="38"/>
        <v>128.92501194988864</v>
      </c>
      <c r="BA63" s="9">
        <f t="shared" si="39"/>
        <v>117.72683676221953</v>
      </c>
      <c r="BB63" s="9">
        <f t="shared" si="40"/>
        <v>139.61934411822656</v>
      </c>
      <c r="BC63" s="9">
        <f t="shared" si="41"/>
        <v>127.15282352563813</v>
      </c>
      <c r="BD63" s="9">
        <f t="shared" si="42"/>
        <v>146.94534548379221</v>
      </c>
      <c r="BE63" s="9">
        <f t="shared" si="34"/>
        <v>131.02920025634168</v>
      </c>
      <c r="BF63" s="9">
        <f t="shared" si="43"/>
        <v>96.320395641049316</v>
      </c>
      <c r="BG63" s="9">
        <f t="shared" si="44"/>
        <v>100.96548140542929</v>
      </c>
      <c r="BH63" s="9">
        <f t="shared" si="45"/>
        <v>89.4679728382077</v>
      </c>
      <c r="BI63" s="9">
        <f t="shared" si="46"/>
        <v>103.92790043654546</v>
      </c>
      <c r="BJ63" s="9">
        <f t="shared" si="47"/>
        <v>97.814173146665681</v>
      </c>
      <c r="BK63" s="9">
        <f t="shared" si="48"/>
        <v>117.56249134332809</v>
      </c>
      <c r="BL63" s="9">
        <f t="shared" si="35"/>
        <v>101.00973580187093</v>
      </c>
      <c r="BM63" s="9">
        <f t="shared" si="49"/>
        <v>28.25234507499416</v>
      </c>
      <c r="BN63" s="9">
        <f t="shared" si="50"/>
        <v>26.957687181492119</v>
      </c>
      <c r="BO63" s="9">
        <f t="shared" si="51"/>
        <v>27.298762494737801</v>
      </c>
      <c r="BP63" s="9">
        <f t="shared" si="52"/>
        <v>28.475537684515967</v>
      </c>
      <c r="BQ63" s="9">
        <f t="shared" si="53"/>
        <v>28.9545951143742</v>
      </c>
      <c r="BR63" s="9">
        <f t="shared" si="54"/>
        <v>29.095198968380494</v>
      </c>
      <c r="BS63" s="9">
        <f t="shared" si="36"/>
        <v>28.172354419749126</v>
      </c>
      <c r="BT63" s="2">
        <v>1472648</v>
      </c>
      <c r="BU63" s="2">
        <v>1470725</v>
      </c>
      <c r="BV63" s="2">
        <v>1468018</v>
      </c>
      <c r="BW63" s="2">
        <v>1466743</v>
      </c>
      <c r="BX63" s="2">
        <v>1465278</v>
      </c>
      <c r="BY63" s="2">
        <v>1462167</v>
      </c>
      <c r="BZ63" s="2">
        <v>1516641</v>
      </c>
      <c r="CA63" s="2">
        <v>1514881</v>
      </c>
      <c r="CB63" s="2">
        <v>1512455</v>
      </c>
      <c r="CC63" s="2">
        <v>1511673</v>
      </c>
      <c r="CD63" s="2">
        <v>1510918</v>
      </c>
      <c r="CE63" s="2">
        <v>1508052</v>
      </c>
    </row>
    <row r="64" spans="1:83" ht="12.75" customHeight="1" x14ac:dyDescent="0.15">
      <c r="A64" s="6" t="s">
        <v>28</v>
      </c>
      <c r="B64" s="47" t="s">
        <v>59</v>
      </c>
      <c r="C64" s="8" t="s">
        <v>164</v>
      </c>
      <c r="D64" s="9">
        <v>701434</v>
      </c>
      <c r="E64" s="9">
        <f t="shared" si="18"/>
        <v>0</v>
      </c>
      <c r="F64" s="9">
        <v>1748298</v>
      </c>
      <c r="G64" s="9">
        <v>5209792</v>
      </c>
      <c r="H64" s="9">
        <f t="shared" si="19"/>
        <v>1</v>
      </c>
      <c r="I64" s="9">
        <v>98800377.120000005</v>
      </c>
      <c r="J64" s="9">
        <v>88046849.009998903</v>
      </c>
      <c r="K64" s="9">
        <v>67694895.920000002</v>
      </c>
      <c r="L64" s="9">
        <v>49001455.319998898</v>
      </c>
      <c r="M64" s="9">
        <v>267966755.31</v>
      </c>
      <c r="N64" s="9">
        <v>241918713.50999999</v>
      </c>
      <c r="O64" s="9">
        <v>724157001.94000006</v>
      </c>
      <c r="P64" s="9">
        <v>740445542.67999995</v>
      </c>
      <c r="Q64" s="9">
        <v>625356624.82000005</v>
      </c>
      <c r="R64" s="9">
        <v>652398693.67000103</v>
      </c>
      <c r="S64" s="2">
        <v>75988589.200000003</v>
      </c>
      <c r="T64" s="2">
        <v>83952819.230000004</v>
      </c>
      <c r="U64" s="2">
        <v>88014602.790000007</v>
      </c>
      <c r="V64" s="2">
        <v>79432762.620000005</v>
      </c>
      <c r="W64" s="2">
        <v>96317989.260000005</v>
      </c>
      <c r="X64" s="2">
        <v>103933965.73999999</v>
      </c>
      <c r="Y64" s="2">
        <v>37937366.75</v>
      </c>
      <c r="Z64" s="2">
        <v>41900840.039999999</v>
      </c>
      <c r="AA64" s="2">
        <v>45032737.130000003</v>
      </c>
      <c r="AB64" s="2">
        <v>47172683.049999997</v>
      </c>
      <c r="AC64" s="2">
        <v>69322260.079999998</v>
      </c>
      <c r="AD64" s="2">
        <v>80730020.290000007</v>
      </c>
      <c r="AE64" s="2">
        <v>36517063.109999999</v>
      </c>
      <c r="AF64" s="2">
        <v>40113056.799999997</v>
      </c>
      <c r="AG64" s="2">
        <v>36150355.700000003</v>
      </c>
      <c r="AH64" s="2">
        <v>31549215.23</v>
      </c>
      <c r="AI64" s="2">
        <v>25855999.800000001</v>
      </c>
      <c r="AJ64" s="2">
        <v>20202662.539999999</v>
      </c>
      <c r="AK64" s="2">
        <f t="shared" si="20"/>
        <v>149.2110227258998</v>
      </c>
      <c r="AL64" s="2">
        <f t="shared" si="21"/>
        <v>133.03102356720069</v>
      </c>
      <c r="AM64" s="2">
        <f t="shared" si="22"/>
        <v>102.23467711341203</v>
      </c>
      <c r="AN64" s="2">
        <f t="shared" si="23"/>
        <v>74.036877307916114</v>
      </c>
      <c r="AO64" s="2">
        <f t="shared" si="24"/>
        <v>1093.6416441240078</v>
      </c>
      <c r="AP64" s="2">
        <f t="shared" si="25"/>
        <v>1118.7479114363935</v>
      </c>
      <c r="AQ64" s="2">
        <f t="shared" si="26"/>
        <v>944.43062139810809</v>
      </c>
      <c r="AR64" s="2">
        <f t="shared" si="27"/>
        <v>985.71688786919287</v>
      </c>
      <c r="AS64" s="22">
        <f t="shared" si="28"/>
        <v>0.13643502286840567</v>
      </c>
      <c r="AT64" s="22">
        <f t="shared" si="29"/>
        <v>0.11891063411809923</v>
      </c>
      <c r="AU64" s="2">
        <f t="shared" si="30"/>
        <v>404.69069837439139</v>
      </c>
      <c r="AV64" s="2">
        <f t="shared" si="31"/>
        <v>365.51784010624732</v>
      </c>
      <c r="AW64" s="25">
        <f t="shared" si="32"/>
        <v>2.7122037700780792</v>
      </c>
      <c r="AX64" s="25">
        <f t="shared" si="33"/>
        <v>2.7476135288217627</v>
      </c>
      <c r="AY64" s="9">
        <f t="shared" si="37"/>
        <v>117.3567132714853</v>
      </c>
      <c r="AZ64" s="9">
        <f t="shared" si="38"/>
        <v>129.01923963424005</v>
      </c>
      <c r="BA64" s="9">
        <f t="shared" si="39"/>
        <v>134.63201506098738</v>
      </c>
      <c r="BB64" s="9">
        <f t="shared" si="40"/>
        <v>120.52652101212659</v>
      </c>
      <c r="BC64" s="9">
        <f t="shared" si="41"/>
        <v>145.46205291232226</v>
      </c>
      <c r="BD64" s="9">
        <f t="shared" si="42"/>
        <v>157.03505578286382</v>
      </c>
      <c r="BE64" s="9">
        <f t="shared" si="34"/>
        <v>134.00526627900422</v>
      </c>
      <c r="BF64" s="9">
        <f t="shared" si="43"/>
        <v>58.59043731206593</v>
      </c>
      <c r="BG64" s="9">
        <f t="shared" si="44"/>
        <v>64.393484001844172</v>
      </c>
      <c r="BH64" s="9">
        <f t="shared" si="45"/>
        <v>68.884570870465723</v>
      </c>
      <c r="BI64" s="9">
        <f t="shared" si="46"/>
        <v>71.577006606499069</v>
      </c>
      <c r="BJ64" s="9">
        <f t="shared" si="47"/>
        <v>104.6923668281603</v>
      </c>
      <c r="BK64" s="9">
        <f t="shared" si="48"/>
        <v>121.97594067858071</v>
      </c>
      <c r="BL64" s="9">
        <f t="shared" si="35"/>
        <v>81.685634382935987</v>
      </c>
      <c r="BM64" s="9">
        <f t="shared" si="49"/>
        <v>56.3969215645999</v>
      </c>
      <c r="BN64" s="9">
        <f t="shared" si="50"/>
        <v>61.646007069309967</v>
      </c>
      <c r="BO64" s="9">
        <f t="shared" si="51"/>
        <v>55.297587886352723</v>
      </c>
      <c r="BP64" s="9">
        <f t="shared" si="52"/>
        <v>47.870891391825786</v>
      </c>
      <c r="BQ64" s="9">
        <f t="shared" si="53"/>
        <v>39.048435706605133</v>
      </c>
      <c r="BR64" s="9">
        <f t="shared" si="54"/>
        <v>30.524441325250962</v>
      </c>
      <c r="BS64" s="9">
        <f t="shared" si="36"/>
        <v>48.464047490657407</v>
      </c>
      <c r="BT64" s="2">
        <v>647501</v>
      </c>
      <c r="BU64" s="2">
        <v>650700</v>
      </c>
      <c r="BV64" s="2">
        <v>653742</v>
      </c>
      <c r="BW64" s="2">
        <v>659048</v>
      </c>
      <c r="BX64" s="2">
        <v>662152</v>
      </c>
      <c r="BY64" s="2">
        <v>661852</v>
      </c>
      <c r="BZ64" s="2">
        <v>685166</v>
      </c>
      <c r="CA64" s="2">
        <v>689040</v>
      </c>
      <c r="CB64" s="2">
        <v>692640</v>
      </c>
      <c r="CC64" s="2">
        <v>698589</v>
      </c>
      <c r="CD64" s="2">
        <v>701677</v>
      </c>
      <c r="CE64" s="2">
        <v>701434</v>
      </c>
    </row>
    <row r="65" spans="1:83" ht="12.75" customHeight="1" x14ac:dyDescent="0.15">
      <c r="A65" s="6" t="s">
        <v>101</v>
      </c>
      <c r="B65" s="7" t="s">
        <v>18</v>
      </c>
      <c r="C65" s="8" t="s">
        <v>164</v>
      </c>
      <c r="D65" s="9">
        <v>743010</v>
      </c>
      <c r="E65" s="9">
        <f t="shared" si="18"/>
        <v>0</v>
      </c>
      <c r="F65" s="9">
        <v>2756079</v>
      </c>
      <c r="G65" s="9">
        <v>1688802</v>
      </c>
      <c r="H65" s="9">
        <f t="shared" si="19"/>
        <v>1</v>
      </c>
      <c r="I65" s="9">
        <v>123549076.059999</v>
      </c>
      <c r="J65" s="9">
        <v>72950707.75</v>
      </c>
      <c r="K65" s="9">
        <v>89340393.979999006</v>
      </c>
      <c r="L65" s="9">
        <v>36265024.009999998</v>
      </c>
      <c r="M65" s="9">
        <v>320425987.19999999</v>
      </c>
      <c r="N65" s="9">
        <v>329247625.14999998</v>
      </c>
      <c r="O65" s="9">
        <v>792810097.02999997</v>
      </c>
      <c r="P65" s="9">
        <v>780191543.09000003</v>
      </c>
      <c r="Q65" s="9">
        <v>669261020.97000098</v>
      </c>
      <c r="R65" s="9">
        <v>707240835.34000003</v>
      </c>
      <c r="S65" s="2">
        <v>86601713.120000005</v>
      </c>
      <c r="T65" s="2">
        <v>91456618.510000005</v>
      </c>
      <c r="U65" s="2">
        <v>92422084.219999999</v>
      </c>
      <c r="V65" s="2">
        <v>122201723.06</v>
      </c>
      <c r="W65" s="2">
        <v>144988596.03</v>
      </c>
      <c r="X65" s="2">
        <v>189661930.03999999</v>
      </c>
      <c r="Y65" s="2">
        <v>50229142.719999999</v>
      </c>
      <c r="Z65" s="2">
        <v>56487954.560000002</v>
      </c>
      <c r="AA65" s="2">
        <v>60680324.539999999</v>
      </c>
      <c r="AB65" s="2">
        <v>77836546.819999993</v>
      </c>
      <c r="AC65" s="2">
        <v>81802362.659999996</v>
      </c>
      <c r="AD65" s="2">
        <v>81746002.930000007</v>
      </c>
      <c r="AE65" s="2">
        <v>35470024.840000004</v>
      </c>
      <c r="AF65" s="2">
        <v>32583704.219999999</v>
      </c>
      <c r="AG65" s="2">
        <v>29376371.41</v>
      </c>
      <c r="AH65" s="2">
        <v>40914162.030000001</v>
      </c>
      <c r="AI65" s="2">
        <v>59917289.579999998</v>
      </c>
      <c r="AJ65" s="2">
        <v>60110853.289999999</v>
      </c>
      <c r="AK65" s="2">
        <f t="shared" si="20"/>
        <v>180.99219927309446</v>
      </c>
      <c r="AL65" s="2">
        <f t="shared" si="21"/>
        <v>106.15026446365171</v>
      </c>
      <c r="AM65" s="2">
        <f t="shared" si="22"/>
        <v>130.87847279822773</v>
      </c>
      <c r="AN65" s="2">
        <f t="shared" si="23"/>
        <v>52.769082140154822</v>
      </c>
      <c r="AO65" s="2">
        <f t="shared" si="24"/>
        <v>1161.4206082584626</v>
      </c>
      <c r="AP65" s="2">
        <f t="shared" si="25"/>
        <v>1135.2533948693324</v>
      </c>
      <c r="AQ65" s="2">
        <f t="shared" si="26"/>
        <v>980.42840898536815</v>
      </c>
      <c r="AR65" s="2">
        <f t="shared" si="27"/>
        <v>1029.1031304056808</v>
      </c>
      <c r="AS65" s="22">
        <f t="shared" si="28"/>
        <v>0.15583691040620526</v>
      </c>
      <c r="AT65" s="22">
        <f t="shared" si="29"/>
        <v>9.3503586902613567E-2</v>
      </c>
      <c r="AU65" s="2">
        <f t="shared" si="30"/>
        <v>469.40540534205655</v>
      </c>
      <c r="AV65" s="2">
        <f t="shared" si="31"/>
        <v>479.08681850590767</v>
      </c>
      <c r="AW65" s="25">
        <f t="shared" si="32"/>
        <v>2.5935118045269059</v>
      </c>
      <c r="AX65" s="25">
        <f t="shared" si="33"/>
        <v>4.5132889769667788</v>
      </c>
      <c r="AY65" s="9">
        <f t="shared" si="37"/>
        <v>129.25011509898036</v>
      </c>
      <c r="AZ65" s="9">
        <f t="shared" si="38"/>
        <v>135.69513092260078</v>
      </c>
      <c r="BA65" s="9">
        <f t="shared" si="39"/>
        <v>136.45482965677408</v>
      </c>
      <c r="BB65" s="9">
        <f t="shared" si="40"/>
        <v>179.75864294435209</v>
      </c>
      <c r="BC65" s="9">
        <f t="shared" si="41"/>
        <v>212.3998471040299</v>
      </c>
      <c r="BD65" s="9">
        <f t="shared" si="42"/>
        <v>275.976267446598</v>
      </c>
      <c r="BE65" s="9">
        <f t="shared" si="34"/>
        <v>178.25580552888923</v>
      </c>
      <c r="BF65" s="9">
        <f t="shared" si="43"/>
        <v>74.965289299615534</v>
      </c>
      <c r="BG65" s="9">
        <f t="shared" si="44"/>
        <v>83.811762499517798</v>
      </c>
      <c r="BH65" s="9">
        <f t="shared" si="45"/>
        <v>89.590311866518832</v>
      </c>
      <c r="BI65" s="9">
        <f t="shared" si="46"/>
        <v>114.49750197849399</v>
      </c>
      <c r="BJ65" s="9">
        <f t="shared" si="47"/>
        <v>119.83569603044734</v>
      </c>
      <c r="BK65" s="9">
        <f t="shared" si="48"/>
        <v>118.94826105872768</v>
      </c>
      <c r="BL65" s="9">
        <f t="shared" si="35"/>
        <v>100.27480378888686</v>
      </c>
      <c r="BM65" s="9">
        <f t="shared" si="49"/>
        <v>52.937807209207925</v>
      </c>
      <c r="BN65" s="9">
        <f t="shared" si="50"/>
        <v>48.344779001344243</v>
      </c>
      <c r="BO65" s="9">
        <f t="shared" si="51"/>
        <v>43.372185235985349</v>
      </c>
      <c r="BP65" s="9">
        <f t="shared" si="52"/>
        <v>60.184701651932158</v>
      </c>
      <c r="BQ65" s="9">
        <f t="shared" si="53"/>
        <v>87.7753388483507</v>
      </c>
      <c r="BR65" s="9">
        <f t="shared" si="54"/>
        <v>87.467046868633958</v>
      </c>
      <c r="BS65" s="9">
        <f t="shared" si="36"/>
        <v>63.346976469242385</v>
      </c>
      <c r="BT65" s="2">
        <v>670032</v>
      </c>
      <c r="BU65" s="2">
        <v>673986</v>
      </c>
      <c r="BV65" s="2">
        <v>677309</v>
      </c>
      <c r="BW65" s="2">
        <v>679810</v>
      </c>
      <c r="BX65" s="2">
        <v>682621</v>
      </c>
      <c r="BY65" s="2">
        <v>687240</v>
      </c>
      <c r="BZ65" s="2">
        <v>722584</v>
      </c>
      <c r="CA65" s="2">
        <v>727859</v>
      </c>
      <c r="CB65" s="2">
        <v>731915</v>
      </c>
      <c r="CC65" s="2">
        <v>734791</v>
      </c>
      <c r="CD65" s="2">
        <v>738130</v>
      </c>
      <c r="CE65" s="2">
        <v>743010</v>
      </c>
    </row>
    <row r="66" spans="1:83" ht="12.75" customHeight="1" x14ac:dyDescent="0.15">
      <c r="A66" s="6" t="s">
        <v>70</v>
      </c>
      <c r="B66" s="47" t="s">
        <v>195</v>
      </c>
      <c r="C66" s="8" t="s">
        <v>164</v>
      </c>
      <c r="D66" s="9">
        <v>267999</v>
      </c>
      <c r="E66" s="9">
        <f t="shared" si="18"/>
        <v>0</v>
      </c>
      <c r="F66" s="9">
        <v>1605756</v>
      </c>
      <c r="G66" s="9">
        <v>1379037</v>
      </c>
      <c r="H66" s="9">
        <f t="shared" si="19"/>
        <v>1</v>
      </c>
      <c r="I66" s="9">
        <v>65303618.899999999</v>
      </c>
      <c r="J66" s="9">
        <v>53604101.619999997</v>
      </c>
      <c r="K66" s="9">
        <v>47959848.799999997</v>
      </c>
      <c r="L66" s="9">
        <v>34736238.060000002</v>
      </c>
      <c r="M66" s="9">
        <v>153904909.09999999</v>
      </c>
      <c r="N66" s="9">
        <v>135037045.53999999</v>
      </c>
      <c r="O66" s="9">
        <v>350927917.31999999</v>
      </c>
      <c r="P66" s="9">
        <v>356803002.50999999</v>
      </c>
      <c r="Q66" s="9">
        <v>285624298.42000002</v>
      </c>
      <c r="R66" s="9">
        <v>303198900.88999999</v>
      </c>
      <c r="S66" s="2">
        <v>49427173.890000001</v>
      </c>
      <c r="T66" s="2">
        <v>54888838.75</v>
      </c>
      <c r="U66" s="2">
        <v>52391805.619999997</v>
      </c>
      <c r="V66" s="2">
        <v>59318237.939999998</v>
      </c>
      <c r="W66" s="2">
        <v>61697972.240000002</v>
      </c>
      <c r="X66" s="2">
        <v>69607867.859999999</v>
      </c>
      <c r="Y66" s="2">
        <v>33185873.190000001</v>
      </c>
      <c r="Z66" s="2">
        <v>36163281.149999999</v>
      </c>
      <c r="AA66" s="2">
        <v>35770811.880000003</v>
      </c>
      <c r="AB66" s="2">
        <v>41106393.810000002</v>
      </c>
      <c r="AC66" s="2">
        <v>41340388.859999999</v>
      </c>
      <c r="AD66" s="2">
        <v>47767416.469999999</v>
      </c>
      <c r="AE66" s="2">
        <v>16088731.27</v>
      </c>
      <c r="AF66" s="2">
        <v>18580351.989999998</v>
      </c>
      <c r="AG66" s="2">
        <v>16449531.310000001</v>
      </c>
      <c r="AH66" s="2">
        <v>17322247.030000001</v>
      </c>
      <c r="AI66" s="2">
        <v>19029678.309999999</v>
      </c>
      <c r="AJ66" s="2">
        <v>21802279.989999998</v>
      </c>
      <c r="AK66" s="2">
        <f t="shared" si="20"/>
        <v>284.4643128149952</v>
      </c>
      <c r="AL66" s="2">
        <f t="shared" si="21"/>
        <v>233.27633131408081</v>
      </c>
      <c r="AM66" s="2">
        <f t="shared" si="22"/>
        <v>208.91438577844374</v>
      </c>
      <c r="AN66" s="2">
        <f t="shared" si="23"/>
        <v>151.16645803958431</v>
      </c>
      <c r="AO66" s="2">
        <f t="shared" si="24"/>
        <v>1528.651405994764</v>
      </c>
      <c r="AP66" s="2">
        <f t="shared" si="25"/>
        <v>1552.7486313906732</v>
      </c>
      <c r="AQ66" s="2">
        <f t="shared" si="26"/>
        <v>1244.1870931797689</v>
      </c>
      <c r="AR66" s="2">
        <f t="shared" si="27"/>
        <v>1319.4723000765923</v>
      </c>
      <c r="AS66" s="22">
        <f t="shared" si="28"/>
        <v>0.18608841211242738</v>
      </c>
      <c r="AT66" s="22">
        <f t="shared" si="29"/>
        <v>0.15023444657951737</v>
      </c>
      <c r="AU66" s="2">
        <f t="shared" si="30"/>
        <v>670.41390574429249</v>
      </c>
      <c r="AV66" s="2">
        <f t="shared" si="31"/>
        <v>587.65925783765897</v>
      </c>
      <c r="AW66" s="25">
        <f t="shared" si="32"/>
        <v>2.3567592683596281</v>
      </c>
      <c r="AX66" s="25">
        <f t="shared" si="33"/>
        <v>2.5191550918487344</v>
      </c>
      <c r="AY66" s="9">
        <f t="shared" ref="AY66:AY95" si="55">S66/BT66</f>
        <v>216.23388495157099</v>
      </c>
      <c r="AZ66" s="9">
        <f t="shared" ref="AZ66:AZ95" si="56">T66/BU66</f>
        <v>240.92121174213995</v>
      </c>
      <c r="BA66" s="9">
        <f t="shared" ref="BA66:BA95" si="57">U66/BV66</f>
        <v>229.25570218352075</v>
      </c>
      <c r="BB66" s="9">
        <f t="shared" ref="BB66:BB95" si="58">V66/BW66</f>
        <v>258.8157385761221</v>
      </c>
      <c r="BC66" s="9">
        <f t="shared" ref="BC66:BC95" si="59">W66/BX66</f>
        <v>268.7580194017433</v>
      </c>
      <c r="BD66" s="9">
        <f t="shared" ref="BD66:BD95" si="60">X66/BY66</f>
        <v>302.92211890960363</v>
      </c>
      <c r="BE66" s="9">
        <f t="shared" si="34"/>
        <v>252.81777929411678</v>
      </c>
      <c r="BF66" s="9">
        <f t="shared" ref="BF66:BF95" si="61">Y66/BT66</f>
        <v>145.18148056277397</v>
      </c>
      <c r="BG66" s="9">
        <f t="shared" ref="BG66:BG95" si="62">Z66/BU66</f>
        <v>158.72992968410517</v>
      </c>
      <c r="BH66" s="9">
        <f t="shared" ref="BH66:BH95" si="63">AA66/BV66</f>
        <v>156.52567225309588</v>
      </c>
      <c r="BI66" s="9">
        <f t="shared" ref="BI66:BI95" si="64">AB66/BW66</f>
        <v>179.35431064047017</v>
      </c>
      <c r="BJ66" s="9">
        <f t="shared" ref="BJ66:BJ95" si="65">AC66/BX66</f>
        <v>180.0798410050225</v>
      </c>
      <c r="BK66" s="9">
        <f t="shared" ref="BK66:BK95" si="66">AD66/BY66</f>
        <v>207.87602690305846</v>
      </c>
      <c r="BL66" s="9">
        <f t="shared" si="35"/>
        <v>171.29121017475435</v>
      </c>
      <c r="BM66" s="9">
        <f t="shared" ref="BM66:BM95" si="67">AE66/BT66</f>
        <v>70.384944002589876</v>
      </c>
      <c r="BN66" s="9">
        <f t="shared" ref="BN66:BN95" si="68">AF66/BU66</f>
        <v>81.553937338969135</v>
      </c>
      <c r="BO66" s="9">
        <f t="shared" ref="BO66:BO95" si="69">AG66/BV66</f>
        <v>71.979745810178102</v>
      </c>
      <c r="BP66" s="9">
        <f t="shared" ref="BP66:BP95" si="70">AH66/BW66</f>
        <v>75.579961822235603</v>
      </c>
      <c r="BQ66" s="9">
        <f t="shared" ref="BQ66:BQ95" si="71">AI66/BX66</f>
        <v>82.893788349370766</v>
      </c>
      <c r="BR66" s="9">
        <f t="shared" ref="BR66:BR95" si="72">AJ66/BY66</f>
        <v>94.879976282486453</v>
      </c>
      <c r="BS66" s="9">
        <f t="shared" si="36"/>
        <v>79.54539226763832</v>
      </c>
      <c r="BT66" s="2">
        <v>228582</v>
      </c>
      <c r="BU66" s="2">
        <v>227829</v>
      </c>
      <c r="BV66" s="2">
        <v>228530</v>
      </c>
      <c r="BW66" s="2">
        <v>229191</v>
      </c>
      <c r="BX66" s="2">
        <v>229567</v>
      </c>
      <c r="BY66" s="2">
        <v>229788</v>
      </c>
      <c r="BZ66" s="2">
        <v>265045</v>
      </c>
      <c r="CA66" s="2">
        <v>264737</v>
      </c>
      <c r="CB66" s="2">
        <v>265945</v>
      </c>
      <c r="CC66" s="2">
        <v>266782</v>
      </c>
      <c r="CD66" s="2">
        <v>267468</v>
      </c>
      <c r="CE66" s="2">
        <v>267999</v>
      </c>
    </row>
    <row r="67" spans="1:83" ht="12.75" customHeight="1" x14ac:dyDescent="0.15">
      <c r="A67" s="6" t="s">
        <v>9</v>
      </c>
      <c r="B67" s="47" t="s">
        <v>144</v>
      </c>
      <c r="C67" s="8" t="s">
        <v>86</v>
      </c>
      <c r="D67" s="9">
        <v>582513</v>
      </c>
      <c r="E67" s="9">
        <f t="shared" ref="E67:E94" si="73">IF(D67&lt;250000,1,0)</f>
        <v>0</v>
      </c>
      <c r="F67" s="9">
        <v>1138132</v>
      </c>
      <c r="G67" s="9">
        <v>1013817</v>
      </c>
      <c r="H67" s="9">
        <f t="shared" ref="H67:H94" si="74">IF(G67&gt;0,1,0)</f>
        <v>1</v>
      </c>
      <c r="I67" s="9">
        <v>96738823.780000001</v>
      </c>
      <c r="J67" s="9">
        <v>82718279.640000001</v>
      </c>
      <c r="K67" s="9">
        <v>26813923.190000001</v>
      </c>
      <c r="L67" s="9">
        <v>66326205.469999999</v>
      </c>
      <c r="M67" s="9">
        <v>143724278.80000001</v>
      </c>
      <c r="N67" s="9">
        <v>127332204.63</v>
      </c>
      <c r="O67" s="9">
        <v>627973094.90999997</v>
      </c>
      <c r="P67" s="9">
        <v>556793408.73000002</v>
      </c>
      <c r="Q67" s="9">
        <v>531234271.13</v>
      </c>
      <c r="R67" s="9">
        <v>474075129.08999997</v>
      </c>
      <c r="S67" s="2">
        <v>80451969.25</v>
      </c>
      <c r="T67" s="2">
        <v>102836961.81</v>
      </c>
      <c r="U67" s="2">
        <v>107717001.87</v>
      </c>
      <c r="V67" s="2">
        <v>97192349.959999993</v>
      </c>
      <c r="W67" s="2">
        <v>121329808.90000001</v>
      </c>
      <c r="X67" s="2">
        <v>109624049</v>
      </c>
      <c r="Y67" s="2">
        <v>49780459.399999999</v>
      </c>
      <c r="Z67" s="2">
        <v>64891646.090000004</v>
      </c>
      <c r="AA67" s="2">
        <v>67232194.450000003</v>
      </c>
      <c r="AB67" s="2">
        <v>65875692</v>
      </c>
      <c r="AC67" s="2">
        <v>65437971.140000001</v>
      </c>
      <c r="AD67" s="2">
        <v>65267800.109999999</v>
      </c>
      <c r="AE67" s="2">
        <v>22607957.859999999</v>
      </c>
      <c r="AF67" s="2">
        <v>35547204.640000001</v>
      </c>
      <c r="AG67" s="2">
        <v>37994171.969999999</v>
      </c>
      <c r="AH67" s="2">
        <v>31165136.59</v>
      </c>
      <c r="AI67" s="2">
        <v>33795243.649999999</v>
      </c>
      <c r="AJ67" s="2">
        <v>43943348.890000001</v>
      </c>
      <c r="AK67" s="2">
        <f t="shared" ref="AK67:AK95" si="75">I67/BX67</f>
        <v>201.54803393481799</v>
      </c>
      <c r="AL67" s="2">
        <f t="shared" ref="AL67:AL95" si="76">J67/BY67</f>
        <v>171.34274365374458</v>
      </c>
      <c r="AM67" s="2">
        <f t="shared" ref="AM67:AM95" si="77">K67/BX67</f>
        <v>55.864784063469443</v>
      </c>
      <c r="AN67" s="2">
        <f t="shared" ref="AN67:AN95" si="78">L67/BY67</f>
        <v>137.38818155831513</v>
      </c>
      <c r="AO67" s="2">
        <f t="shared" ref="AO67:AO95" si="79">O67/BX67</f>
        <v>1308.3345206977804</v>
      </c>
      <c r="AP67" s="2">
        <f t="shared" ref="AP67:AP95" si="80">P67/BY67</f>
        <v>1153.3425346286497</v>
      </c>
      <c r="AQ67" s="2">
        <f t="shared" ref="AQ67:AQ95" si="81">Q67/BX67</f>
        <v>1106.7864867629626</v>
      </c>
      <c r="AR67" s="2">
        <f t="shared" ref="AR67:AR95" si="82">R67/BY67</f>
        <v>981.99979097490495</v>
      </c>
      <c r="AS67" s="22">
        <f t="shared" ref="AS67:AS95" si="83">I67/O67</f>
        <v>0.15404931288316492</v>
      </c>
      <c r="AT67" s="22">
        <f t="shared" ref="AT67:AT95" si="84">J67/P67</f>
        <v>0.14856188730515613</v>
      </c>
      <c r="AU67" s="2">
        <f t="shared" ref="AU67:AU95" si="85">M67/BX67</f>
        <v>299.43868127563917</v>
      </c>
      <c r="AV67" s="2">
        <f t="shared" ref="AV67:AV95" si="86">N67/BY67</f>
        <v>263.75608138535313</v>
      </c>
      <c r="AW67" s="25">
        <f t="shared" ref="AW67:AW95" si="87">M67/I67</f>
        <v>1.4856938836351026</v>
      </c>
      <c r="AX67" s="25">
        <f t="shared" ref="AX67:AX95" si="88">N67/J67</f>
        <v>1.5393478344105465</v>
      </c>
      <c r="AY67" s="9">
        <f t="shared" si="55"/>
        <v>170.79719523690233</v>
      </c>
      <c r="AZ67" s="9">
        <f t="shared" si="56"/>
        <v>216.78685118546954</v>
      </c>
      <c r="BA67" s="9">
        <f t="shared" si="57"/>
        <v>227.03456170487215</v>
      </c>
      <c r="BB67" s="9">
        <f t="shared" si="58"/>
        <v>204.03258472112302</v>
      </c>
      <c r="BC67" s="9">
        <f t="shared" si="59"/>
        <v>252.78149439871328</v>
      </c>
      <c r="BD67" s="9">
        <f t="shared" si="60"/>
        <v>227.07538657524881</v>
      </c>
      <c r="BE67" s="9">
        <f t="shared" ref="BE67:BE95" si="89">AVERAGE(AY67:BD67)</f>
        <v>216.41801230372153</v>
      </c>
      <c r="BF67" s="9">
        <f t="shared" si="61"/>
        <v>105.68247020410243</v>
      </c>
      <c r="BG67" s="9">
        <f t="shared" si="62"/>
        <v>136.79571407490795</v>
      </c>
      <c r="BH67" s="9">
        <f t="shared" si="63"/>
        <v>141.70494475732002</v>
      </c>
      <c r="BI67" s="9">
        <f t="shared" si="64"/>
        <v>138.29059297963502</v>
      </c>
      <c r="BJ67" s="9">
        <f t="shared" si="65"/>
        <v>136.33507120103172</v>
      </c>
      <c r="BK67" s="9">
        <f t="shared" si="66"/>
        <v>135.19579942622187</v>
      </c>
      <c r="BL67" s="9">
        <f t="shared" ref="BL67:BL95" si="90">AVERAGE(BF67:BK67)</f>
        <v>132.33409877386984</v>
      </c>
      <c r="BM67" s="9">
        <f t="shared" si="67"/>
        <v>47.996038238953119</v>
      </c>
      <c r="BN67" s="9">
        <f t="shared" si="68"/>
        <v>74.935766544609791</v>
      </c>
      <c r="BO67" s="9">
        <f t="shared" si="69"/>
        <v>80.08011763044523</v>
      </c>
      <c r="BP67" s="9">
        <f t="shared" si="70"/>
        <v>65.423908098338018</v>
      </c>
      <c r="BQ67" s="9">
        <f t="shared" si="71"/>
        <v>70.409838034580673</v>
      </c>
      <c r="BR67" s="9">
        <f t="shared" si="72"/>
        <v>91.024305593818937</v>
      </c>
      <c r="BS67" s="9">
        <f t="shared" ref="BS67:BS95" si="91">AVERAGE(BM67:BR67)</f>
        <v>71.644995690124304</v>
      </c>
      <c r="BT67" s="2">
        <v>471038</v>
      </c>
      <c r="BU67" s="2">
        <v>474369</v>
      </c>
      <c r="BV67" s="2">
        <v>474452</v>
      </c>
      <c r="BW67" s="2">
        <v>476357</v>
      </c>
      <c r="BX67" s="2">
        <v>479979</v>
      </c>
      <c r="BY67" s="2">
        <v>482765</v>
      </c>
      <c r="BZ67" s="2">
        <v>568629</v>
      </c>
      <c r="CA67" s="2">
        <v>572786</v>
      </c>
      <c r="CB67" s="2">
        <v>573243</v>
      </c>
      <c r="CC67" s="2">
        <v>575697</v>
      </c>
      <c r="CD67" s="2">
        <v>579539</v>
      </c>
      <c r="CE67" s="2">
        <v>582513</v>
      </c>
    </row>
    <row r="68" spans="1:83" ht="12.75" customHeight="1" x14ac:dyDescent="0.15">
      <c r="A68" s="6" t="s">
        <v>166</v>
      </c>
      <c r="B68" s="7" t="s">
        <v>83</v>
      </c>
      <c r="C68" s="8" t="s">
        <v>164</v>
      </c>
      <c r="D68" s="9">
        <v>474377</v>
      </c>
      <c r="E68" s="9">
        <f t="shared" si="73"/>
        <v>0</v>
      </c>
      <c r="F68" s="9">
        <v>1034520</v>
      </c>
      <c r="G68" s="9">
        <v>1838611</v>
      </c>
      <c r="H68" s="9">
        <f t="shared" si="74"/>
        <v>1</v>
      </c>
      <c r="I68" s="9">
        <v>54603486.68</v>
      </c>
      <c r="J68" s="9">
        <v>32991689.760000002</v>
      </c>
      <c r="K68" s="9">
        <v>28487963.59</v>
      </c>
      <c r="L68" s="9">
        <v>8621475.0999999903</v>
      </c>
      <c r="M68" s="9">
        <v>320910575.95999998</v>
      </c>
      <c r="N68" s="9">
        <v>318990580.25999999</v>
      </c>
      <c r="O68" s="9">
        <v>511176199.62</v>
      </c>
      <c r="P68" s="9">
        <v>490711669.44</v>
      </c>
      <c r="Q68" s="9">
        <v>456572712.94</v>
      </c>
      <c r="R68" s="9">
        <v>457719979.68000001</v>
      </c>
      <c r="S68" s="2">
        <v>66838043.409999996</v>
      </c>
      <c r="T68" s="2">
        <v>58522810.740000002</v>
      </c>
      <c r="U68" s="2">
        <v>50057188.32</v>
      </c>
      <c r="V68" s="2">
        <v>60210483.729999997</v>
      </c>
      <c r="W68" s="2">
        <v>58330510.420000002</v>
      </c>
      <c r="X68" s="2">
        <v>81391141.859999999</v>
      </c>
      <c r="Y68" s="2">
        <v>31141860.440000001</v>
      </c>
      <c r="Z68" s="2">
        <v>28802255.640000001</v>
      </c>
      <c r="AA68" s="2">
        <v>36874378.450000003</v>
      </c>
      <c r="AB68" s="2">
        <v>54051993.18</v>
      </c>
      <c r="AC68" s="2">
        <v>55754551.310000002</v>
      </c>
      <c r="AD68" s="2">
        <v>63786801.049999997</v>
      </c>
      <c r="AE68" s="2">
        <v>35565005.689999998</v>
      </c>
      <c r="AF68" s="2">
        <v>29542594.890000001</v>
      </c>
      <c r="AG68" s="2">
        <v>12316179.890000001</v>
      </c>
      <c r="AH68" s="2">
        <v>5816173.1799999997</v>
      </c>
      <c r="AI68" s="2">
        <v>2302442.39</v>
      </c>
      <c r="AJ68" s="2">
        <v>3078757.2</v>
      </c>
      <c r="AK68" s="2">
        <f t="shared" si="75"/>
        <v>117.63530790045155</v>
      </c>
      <c r="AL68" s="2">
        <f t="shared" si="76"/>
        <v>70.662358232739052</v>
      </c>
      <c r="AM68" s="2">
        <f t="shared" si="77"/>
        <v>61.373193767019409</v>
      </c>
      <c r="AN68" s="2">
        <f t="shared" si="78"/>
        <v>18.465673217789103</v>
      </c>
      <c r="AO68" s="2">
        <f t="shared" si="79"/>
        <v>1101.2551265468271</v>
      </c>
      <c r="AP68" s="2">
        <f t="shared" si="80"/>
        <v>1051.0175146286508</v>
      </c>
      <c r="AQ68" s="2">
        <f t="shared" si="81"/>
        <v>983.61981864637551</v>
      </c>
      <c r="AR68" s="2">
        <f t="shared" si="82"/>
        <v>980.35515639591165</v>
      </c>
      <c r="AS68" s="22">
        <f t="shared" si="83"/>
        <v>0.10681930559480535</v>
      </c>
      <c r="AT68" s="22">
        <f t="shared" si="84"/>
        <v>6.7232331763477537E-2</v>
      </c>
      <c r="AU68" s="2">
        <f t="shared" si="85"/>
        <v>691.35538235496881</v>
      </c>
      <c r="AV68" s="2">
        <f t="shared" si="86"/>
        <v>683.22134510764795</v>
      </c>
      <c r="AW68" s="25">
        <f t="shared" si="87"/>
        <v>5.8771077722687286</v>
      </c>
      <c r="AX68" s="25">
        <f t="shared" si="88"/>
        <v>9.668816074002752</v>
      </c>
      <c r="AY68" s="9">
        <f t="shared" si="55"/>
        <v>148.09555901949184</v>
      </c>
      <c r="AZ68" s="9">
        <f t="shared" si="56"/>
        <v>128.71944542443265</v>
      </c>
      <c r="BA68" s="9">
        <f t="shared" si="57"/>
        <v>109.44045440235072</v>
      </c>
      <c r="BB68" s="9">
        <f t="shared" si="58"/>
        <v>130.71276795793605</v>
      </c>
      <c r="BC68" s="9">
        <f t="shared" si="59"/>
        <v>125.66464104132916</v>
      </c>
      <c r="BD68" s="9">
        <f t="shared" si="60"/>
        <v>174.32541542797907</v>
      </c>
      <c r="BE68" s="9">
        <f t="shared" si="89"/>
        <v>136.15971387891992</v>
      </c>
      <c r="BF68" s="9">
        <f t="shared" si="61"/>
        <v>69.002187907834184</v>
      </c>
      <c r="BG68" s="9">
        <f t="shared" si="62"/>
        <v>63.349834467529156</v>
      </c>
      <c r="BH68" s="9">
        <f t="shared" si="63"/>
        <v>80.618765632105507</v>
      </c>
      <c r="BI68" s="9">
        <f t="shared" si="64"/>
        <v>117.34311376543532</v>
      </c>
      <c r="BJ68" s="9">
        <f t="shared" si="65"/>
        <v>120.11511002292235</v>
      </c>
      <c r="BK68" s="9">
        <f t="shared" si="66"/>
        <v>136.62003429058541</v>
      </c>
      <c r="BL68" s="9">
        <f t="shared" si="90"/>
        <v>97.841507681068649</v>
      </c>
      <c r="BM68" s="9">
        <f t="shared" si="67"/>
        <v>78.802716693587868</v>
      </c>
      <c r="BN68" s="9">
        <f t="shared" si="68"/>
        <v>64.978191965758583</v>
      </c>
      <c r="BO68" s="9">
        <f t="shared" si="69"/>
        <v>26.926968311645155</v>
      </c>
      <c r="BP68" s="9">
        <f t="shared" si="70"/>
        <v>12.626507016446968</v>
      </c>
      <c r="BQ68" s="9">
        <f t="shared" si="71"/>
        <v>4.9602788381993044</v>
      </c>
      <c r="BR68" s="9">
        <f t="shared" si="72"/>
        <v>6.5941528233510107</v>
      </c>
      <c r="BS68" s="9">
        <f t="shared" si="91"/>
        <v>32.481469274831483</v>
      </c>
      <c r="BT68" s="2">
        <v>451317</v>
      </c>
      <c r="BU68" s="2">
        <v>454654</v>
      </c>
      <c r="BV68" s="2">
        <v>457392</v>
      </c>
      <c r="BW68" s="2">
        <v>460632</v>
      </c>
      <c r="BX68" s="2">
        <v>464176</v>
      </c>
      <c r="BY68" s="2">
        <v>466892</v>
      </c>
      <c r="BZ68" s="2">
        <v>458703</v>
      </c>
      <c r="CA68" s="2">
        <v>461961</v>
      </c>
      <c r="CB68" s="2">
        <v>464701</v>
      </c>
      <c r="CC68" s="2">
        <v>468078</v>
      </c>
      <c r="CD68" s="2">
        <v>471645</v>
      </c>
      <c r="CE68" s="2">
        <v>474377</v>
      </c>
    </row>
    <row r="69" spans="1:83" ht="12.75" customHeight="1" x14ac:dyDescent="0.15">
      <c r="A69" s="6" t="s">
        <v>49</v>
      </c>
      <c r="B69" s="7" t="s">
        <v>212</v>
      </c>
      <c r="C69" s="8" t="s">
        <v>164</v>
      </c>
      <c r="D69" s="9">
        <v>242549</v>
      </c>
      <c r="E69" s="9">
        <f t="shared" si="73"/>
        <v>1</v>
      </c>
      <c r="F69" s="9">
        <v>3348832</v>
      </c>
      <c r="G69" s="9">
        <v>206000</v>
      </c>
      <c r="H69" s="9">
        <f t="shared" si="74"/>
        <v>1</v>
      </c>
      <c r="I69" s="9">
        <v>52677482.439999998</v>
      </c>
      <c r="J69" s="9">
        <v>40961609.700000003</v>
      </c>
      <c r="K69" s="9">
        <v>35122044.560000002</v>
      </c>
      <c r="L69" s="9">
        <v>24314046.399999999</v>
      </c>
      <c r="M69" s="9">
        <v>122627034.81999999</v>
      </c>
      <c r="N69" s="9">
        <v>120979471.52</v>
      </c>
      <c r="O69" s="9">
        <v>266331536.88999999</v>
      </c>
      <c r="P69" s="9">
        <v>270554297.04000002</v>
      </c>
      <c r="Q69" s="9">
        <v>213654054.44999999</v>
      </c>
      <c r="R69" s="9">
        <v>229592687.34</v>
      </c>
      <c r="S69" s="2">
        <v>50899832.340000004</v>
      </c>
      <c r="T69" s="2">
        <v>69615166.269999996</v>
      </c>
      <c r="U69" s="2">
        <v>74014366.290000007</v>
      </c>
      <c r="V69" s="2">
        <v>71232792.079999998</v>
      </c>
      <c r="W69" s="2">
        <v>72234589.450000003</v>
      </c>
      <c r="X69" s="2">
        <v>74178478.129999995</v>
      </c>
      <c r="Y69" s="2">
        <v>31734715.239999998</v>
      </c>
      <c r="Z69" s="2">
        <v>47676331.280000001</v>
      </c>
      <c r="AA69" s="2">
        <v>48214854.530000001</v>
      </c>
      <c r="AB69" s="2">
        <v>43404421.520000003</v>
      </c>
      <c r="AC69" s="2">
        <v>46173680.740000002</v>
      </c>
      <c r="AD69" s="2">
        <v>48443259.359999999</v>
      </c>
      <c r="AE69" s="2">
        <v>18760367.829999998</v>
      </c>
      <c r="AF69" s="2">
        <v>20730305.350000001</v>
      </c>
      <c r="AG69" s="2">
        <v>25147643.210000001</v>
      </c>
      <c r="AH69" s="2">
        <v>24546998.649999999</v>
      </c>
      <c r="AI69" s="2">
        <v>24449498.699999999</v>
      </c>
      <c r="AJ69" s="2">
        <v>24660665.710000001</v>
      </c>
      <c r="AK69" s="2">
        <f t="shared" si="75"/>
        <v>223.8613354978263</v>
      </c>
      <c r="AL69" s="2">
        <f t="shared" si="76"/>
        <v>174.6011726292727</v>
      </c>
      <c r="AM69" s="2">
        <f t="shared" si="77"/>
        <v>149.25671152889981</v>
      </c>
      <c r="AN69" s="2">
        <f t="shared" si="78"/>
        <v>103.63999471443003</v>
      </c>
      <c r="AO69" s="2">
        <f t="shared" si="79"/>
        <v>1131.8182033716794</v>
      </c>
      <c r="AP69" s="2">
        <f t="shared" si="80"/>
        <v>1153.2529573190227</v>
      </c>
      <c r="AQ69" s="2">
        <f t="shared" si="81"/>
        <v>907.95686787385307</v>
      </c>
      <c r="AR69" s="2">
        <f t="shared" si="82"/>
        <v>978.65178468974989</v>
      </c>
      <c r="AS69" s="22">
        <f t="shared" si="83"/>
        <v>0.19778912799859974</v>
      </c>
      <c r="AT69" s="22">
        <f t="shared" si="84"/>
        <v>0.15139885098163511</v>
      </c>
      <c r="AU69" s="2">
        <f t="shared" si="85"/>
        <v>521.12307785800192</v>
      </c>
      <c r="AV69" s="2">
        <f t="shared" si="86"/>
        <v>515.68182369214105</v>
      </c>
      <c r="AW69" s="25">
        <f t="shared" si="87"/>
        <v>2.3278833600233839</v>
      </c>
      <c r="AX69" s="25">
        <f t="shared" si="88"/>
        <v>2.9534843089918899</v>
      </c>
      <c r="AY69" s="9">
        <f t="shared" si="55"/>
        <v>214.12935449673128</v>
      </c>
      <c r="AZ69" s="9">
        <f t="shared" si="56"/>
        <v>293.43525290631504</v>
      </c>
      <c r="BA69" s="9">
        <f t="shared" si="57"/>
        <v>312.7468902091195</v>
      </c>
      <c r="BB69" s="9">
        <f t="shared" si="58"/>
        <v>301.81084527451293</v>
      </c>
      <c r="BC69" s="9">
        <f t="shared" si="59"/>
        <v>306.97237062975699</v>
      </c>
      <c r="BD69" s="9">
        <f t="shared" si="60"/>
        <v>316.18994859356951</v>
      </c>
      <c r="BE69" s="9">
        <f t="shared" si="89"/>
        <v>290.88077701833419</v>
      </c>
      <c r="BF69" s="9">
        <f t="shared" si="61"/>
        <v>133.50405643946723</v>
      </c>
      <c r="BG69" s="9">
        <f t="shared" si="62"/>
        <v>200.96075433523575</v>
      </c>
      <c r="BH69" s="9">
        <f t="shared" si="63"/>
        <v>203.73133719824727</v>
      </c>
      <c r="BI69" s="9">
        <f t="shared" si="64"/>
        <v>183.90301383792763</v>
      </c>
      <c r="BJ69" s="9">
        <f t="shared" si="65"/>
        <v>196.22239629769712</v>
      </c>
      <c r="BK69" s="9">
        <f t="shared" si="66"/>
        <v>206.49212646152404</v>
      </c>
      <c r="BL69" s="9">
        <f t="shared" si="90"/>
        <v>187.46894742834982</v>
      </c>
      <c r="BM69" s="9">
        <f t="shared" si="67"/>
        <v>78.92256749934792</v>
      </c>
      <c r="BN69" s="9">
        <f t="shared" si="68"/>
        <v>87.380418939310914</v>
      </c>
      <c r="BO69" s="9">
        <f t="shared" si="69"/>
        <v>106.26108962684707</v>
      </c>
      <c r="BP69" s="9">
        <f t="shared" si="70"/>
        <v>104.0047735765916</v>
      </c>
      <c r="BQ69" s="9">
        <f t="shared" si="71"/>
        <v>103.9020313369852</v>
      </c>
      <c r="BR69" s="9">
        <f t="shared" si="72"/>
        <v>105.11747908150434</v>
      </c>
      <c r="BS69" s="9">
        <f t="shared" si="91"/>
        <v>97.598060010097853</v>
      </c>
      <c r="BT69" s="2">
        <v>237706</v>
      </c>
      <c r="BU69" s="2">
        <v>237242</v>
      </c>
      <c r="BV69" s="2">
        <v>236659</v>
      </c>
      <c r="BW69" s="2">
        <v>236018</v>
      </c>
      <c r="BX69" s="2">
        <v>235313</v>
      </c>
      <c r="BY69" s="2">
        <v>234601</v>
      </c>
      <c r="BZ69" s="2">
        <v>245658</v>
      </c>
      <c r="CA69" s="2">
        <v>245205</v>
      </c>
      <c r="CB69" s="2">
        <v>244609</v>
      </c>
      <c r="CC69" s="2">
        <v>243961</v>
      </c>
      <c r="CD69" s="2">
        <v>243216</v>
      </c>
      <c r="CE69" s="2">
        <v>242549</v>
      </c>
    </row>
    <row r="70" spans="1:83" ht="12.75" customHeight="1" x14ac:dyDescent="0.15">
      <c r="A70" s="6" t="s">
        <v>2</v>
      </c>
      <c r="B70" s="7" t="s">
        <v>160</v>
      </c>
      <c r="C70" s="8" t="s">
        <v>164</v>
      </c>
      <c r="D70" s="9">
        <v>574341</v>
      </c>
      <c r="E70" s="9">
        <f t="shared" si="73"/>
        <v>0</v>
      </c>
      <c r="F70" s="9">
        <v>5074257</v>
      </c>
      <c r="G70" s="9">
        <v>411983</v>
      </c>
      <c r="H70" s="9">
        <f t="shared" si="74"/>
        <v>1</v>
      </c>
      <c r="I70" s="9">
        <v>96547421.109999999</v>
      </c>
      <c r="J70" s="9">
        <v>41025621.630000003</v>
      </c>
      <c r="K70" s="9">
        <v>58379653.539999999</v>
      </c>
      <c r="L70" s="9">
        <v>6890364.4800000004</v>
      </c>
      <c r="M70" s="9">
        <v>282668641.94</v>
      </c>
      <c r="N70" s="9">
        <v>269533384.79000002</v>
      </c>
      <c r="O70" s="9">
        <v>600084942.66999996</v>
      </c>
      <c r="P70" s="9">
        <v>602086017.13999999</v>
      </c>
      <c r="Q70" s="9">
        <v>503537521.56</v>
      </c>
      <c r="R70" s="9">
        <v>561060395.50999999</v>
      </c>
      <c r="S70" s="2">
        <v>106587863.23</v>
      </c>
      <c r="T70" s="2">
        <v>95310618.370000005</v>
      </c>
      <c r="U70" s="2">
        <v>105128926.20999999</v>
      </c>
      <c r="V70" s="2">
        <v>99026766.730000004</v>
      </c>
      <c r="W70" s="2">
        <v>103385279.51000001</v>
      </c>
      <c r="X70" s="2">
        <v>107440260.12</v>
      </c>
      <c r="Y70" s="2">
        <v>55591686.969999999</v>
      </c>
      <c r="Z70" s="2">
        <v>65102111.689999998</v>
      </c>
      <c r="AA70" s="2">
        <v>64010419.479999997</v>
      </c>
      <c r="AB70" s="2">
        <v>58209572.579999998</v>
      </c>
      <c r="AC70" s="2">
        <v>62883461.549999997</v>
      </c>
      <c r="AD70" s="2">
        <v>61126856.43</v>
      </c>
      <c r="AE70" s="2">
        <v>26577542.420000002</v>
      </c>
      <c r="AF70" s="2">
        <v>19679834.699999999</v>
      </c>
      <c r="AG70" s="2">
        <v>37320197.259999998</v>
      </c>
      <c r="AH70" s="2">
        <v>32113598.280000001</v>
      </c>
      <c r="AI70" s="2">
        <v>40075036.630000003</v>
      </c>
      <c r="AJ70" s="2">
        <v>44852802.439999998</v>
      </c>
      <c r="AK70" s="2">
        <f t="shared" si="75"/>
        <v>175.06554228249496</v>
      </c>
      <c r="AL70" s="2">
        <f t="shared" si="76"/>
        <v>74.448151354745292</v>
      </c>
      <c r="AM70" s="2">
        <f t="shared" si="77"/>
        <v>105.85746970496452</v>
      </c>
      <c r="AN70" s="2">
        <f t="shared" si="78"/>
        <v>12.50376904274103</v>
      </c>
      <c r="AO70" s="2">
        <f t="shared" si="79"/>
        <v>1088.109808592312</v>
      </c>
      <c r="AP70" s="2">
        <f t="shared" si="80"/>
        <v>1092.5901705249671</v>
      </c>
      <c r="AQ70" s="2">
        <f t="shared" si="81"/>
        <v>913.0442663098172</v>
      </c>
      <c r="AR70" s="2">
        <f t="shared" si="82"/>
        <v>1018.1420191702219</v>
      </c>
      <c r="AS70" s="22">
        <f t="shared" si="83"/>
        <v>0.16088959119758078</v>
      </c>
      <c r="AT70" s="22">
        <f t="shared" si="84"/>
        <v>6.8139137037059816E-2</v>
      </c>
      <c r="AU70" s="2">
        <f t="shared" si="85"/>
        <v>512.55164061919186</v>
      </c>
      <c r="AV70" s="2">
        <f t="shared" si="86"/>
        <v>489.11537299727985</v>
      </c>
      <c r="AW70" s="25">
        <f t="shared" si="87"/>
        <v>2.9277699879517787</v>
      </c>
      <c r="AX70" s="25">
        <f t="shared" si="88"/>
        <v>6.569879360289903</v>
      </c>
      <c r="AY70" s="9">
        <f t="shared" si="55"/>
        <v>191.90912487756748</v>
      </c>
      <c r="AZ70" s="9">
        <f t="shared" si="56"/>
        <v>171.72372743111546</v>
      </c>
      <c r="BA70" s="9">
        <f t="shared" si="57"/>
        <v>189.90223215527595</v>
      </c>
      <c r="BB70" s="9">
        <f t="shared" si="58"/>
        <v>179.33621291777214</v>
      </c>
      <c r="BC70" s="9">
        <f t="shared" si="59"/>
        <v>187.4643549600811</v>
      </c>
      <c r="BD70" s="9">
        <f t="shared" si="60"/>
        <v>194.96910538359498</v>
      </c>
      <c r="BE70" s="9">
        <f t="shared" si="89"/>
        <v>185.88412628756782</v>
      </c>
      <c r="BF70" s="9">
        <f t="shared" si="61"/>
        <v>100.09162088050586</v>
      </c>
      <c r="BG70" s="9">
        <f t="shared" si="62"/>
        <v>117.29624121883236</v>
      </c>
      <c r="BH70" s="9">
        <f t="shared" si="63"/>
        <v>115.6268020484289</v>
      </c>
      <c r="BI70" s="9">
        <f t="shared" si="64"/>
        <v>105.41679433523184</v>
      </c>
      <c r="BJ70" s="9">
        <f t="shared" si="65"/>
        <v>114.0240430068922</v>
      </c>
      <c r="BK70" s="9">
        <f t="shared" si="66"/>
        <v>110.92535051346216</v>
      </c>
      <c r="BL70" s="9">
        <f t="shared" si="90"/>
        <v>110.56347533389221</v>
      </c>
      <c r="BM70" s="9">
        <f t="shared" si="67"/>
        <v>47.852285923141189</v>
      </c>
      <c r="BN70" s="9">
        <f t="shared" si="68"/>
        <v>35.457692203746511</v>
      </c>
      <c r="BO70" s="9">
        <f t="shared" si="69"/>
        <v>67.414259991510036</v>
      </c>
      <c r="BP70" s="9">
        <f t="shared" si="70"/>
        <v>58.157317348352457</v>
      </c>
      <c r="BQ70" s="9">
        <f t="shared" si="71"/>
        <v>72.66644659134387</v>
      </c>
      <c r="BR70" s="9">
        <f t="shared" si="72"/>
        <v>81.393238958159046</v>
      </c>
      <c r="BS70" s="9">
        <f t="shared" si="91"/>
        <v>60.490206836042184</v>
      </c>
      <c r="BT70" s="2">
        <v>555408</v>
      </c>
      <c r="BU70" s="2">
        <v>555023</v>
      </c>
      <c r="BV70" s="2">
        <v>553595</v>
      </c>
      <c r="BW70" s="2">
        <v>552185</v>
      </c>
      <c r="BX70" s="2">
        <v>551493</v>
      </c>
      <c r="BY70" s="2">
        <v>551063</v>
      </c>
      <c r="BZ70" s="2">
        <v>578289</v>
      </c>
      <c r="CA70" s="2">
        <v>578049</v>
      </c>
      <c r="CB70" s="2">
        <v>576806</v>
      </c>
      <c r="CC70" s="2">
        <v>575409</v>
      </c>
      <c r="CD70" s="2">
        <v>574736</v>
      </c>
      <c r="CE70" s="2">
        <v>574341</v>
      </c>
    </row>
    <row r="71" spans="1:83" ht="12.75" customHeight="1" x14ac:dyDescent="0.15">
      <c r="A71" s="6" t="s">
        <v>167</v>
      </c>
      <c r="B71" s="7" t="s">
        <v>112</v>
      </c>
      <c r="C71" s="8" t="s">
        <v>164</v>
      </c>
      <c r="D71" s="9">
        <v>580775</v>
      </c>
      <c r="E71" s="9">
        <f t="shared" si="73"/>
        <v>0</v>
      </c>
      <c r="F71" s="9">
        <v>4276100</v>
      </c>
      <c r="G71" s="9">
        <v>0</v>
      </c>
      <c r="H71" s="9">
        <f t="shared" si="74"/>
        <v>0</v>
      </c>
      <c r="I71" s="9">
        <v>100604661.54000001</v>
      </c>
      <c r="J71" s="9">
        <v>74104350.699999899</v>
      </c>
      <c r="K71" s="9">
        <v>80053435.110000104</v>
      </c>
      <c r="L71" s="9">
        <v>55013995.749999903</v>
      </c>
      <c r="M71" s="9">
        <v>167068476.03</v>
      </c>
      <c r="N71" s="9">
        <v>147978121.08000001</v>
      </c>
      <c r="O71" s="9">
        <v>615196544.82000005</v>
      </c>
      <c r="P71" s="9">
        <v>617364918.76999998</v>
      </c>
      <c r="Q71" s="9">
        <v>514591883.27999997</v>
      </c>
      <c r="R71" s="9">
        <v>543260568.07000005</v>
      </c>
      <c r="S71" s="2">
        <v>83575243.780000001</v>
      </c>
      <c r="T71" s="2">
        <v>86358470.689999998</v>
      </c>
      <c r="U71" s="2">
        <v>65095204.240000002</v>
      </c>
      <c r="V71" s="2">
        <v>81214685.390000001</v>
      </c>
      <c r="W71" s="2">
        <v>88352055.700000003</v>
      </c>
      <c r="X71" s="2">
        <v>84750663.409999996</v>
      </c>
      <c r="Y71" s="2">
        <v>64727302.340000004</v>
      </c>
      <c r="Z71" s="2">
        <v>66126906.829999998</v>
      </c>
      <c r="AA71" s="2">
        <v>48300063.759999998</v>
      </c>
      <c r="AB71" s="2">
        <v>67223036.840000004</v>
      </c>
      <c r="AC71" s="2">
        <v>67909376.890000001</v>
      </c>
      <c r="AD71" s="2">
        <v>66736222.189999998</v>
      </c>
      <c r="AE71" s="2">
        <v>18122272.050000001</v>
      </c>
      <c r="AF71" s="2">
        <v>19294234.190000001</v>
      </c>
      <c r="AG71" s="2">
        <v>14529140.880000001</v>
      </c>
      <c r="AH71" s="2">
        <v>13190597.65</v>
      </c>
      <c r="AI71" s="2">
        <v>19509467.890000001</v>
      </c>
      <c r="AJ71" s="2">
        <v>16933805.989999998</v>
      </c>
      <c r="AK71" s="2">
        <f t="shared" si="75"/>
        <v>177.6174613885299</v>
      </c>
      <c r="AL71" s="2">
        <f t="shared" si="76"/>
        <v>130.69711742472992</v>
      </c>
      <c r="AM71" s="2">
        <f t="shared" si="77"/>
        <v>141.33428513167112</v>
      </c>
      <c r="AN71" s="2">
        <f t="shared" si="78"/>
        <v>97.027645403029496</v>
      </c>
      <c r="AO71" s="2">
        <f t="shared" si="79"/>
        <v>1086.129080633885</v>
      </c>
      <c r="AP71" s="2">
        <f t="shared" si="80"/>
        <v>1088.8404597058518</v>
      </c>
      <c r="AQ71" s="2">
        <f t="shared" si="81"/>
        <v>908.51161924535495</v>
      </c>
      <c r="AR71" s="2">
        <f t="shared" si="82"/>
        <v>958.1433422811217</v>
      </c>
      <c r="AS71" s="22">
        <f t="shared" si="83"/>
        <v>0.16353255294929503</v>
      </c>
      <c r="AT71" s="22">
        <f t="shared" si="84"/>
        <v>0.12003330355673734</v>
      </c>
      <c r="AU71" s="2">
        <f t="shared" si="85"/>
        <v>294.95928057668272</v>
      </c>
      <c r="AV71" s="2">
        <f t="shared" si="86"/>
        <v>260.98756259777463</v>
      </c>
      <c r="AW71" s="25">
        <f t="shared" si="87"/>
        <v>1.6606434878126821</v>
      </c>
      <c r="AX71" s="25">
        <f t="shared" si="88"/>
        <v>1.9968884374827971</v>
      </c>
      <c r="AY71" s="9">
        <f t="shared" si="55"/>
        <v>147.02432738435556</v>
      </c>
      <c r="AZ71" s="9">
        <f t="shared" si="56"/>
        <v>152.15716141524877</v>
      </c>
      <c r="BA71" s="9">
        <f t="shared" si="57"/>
        <v>114.90646919891405</v>
      </c>
      <c r="BB71" s="9">
        <f t="shared" si="58"/>
        <v>143.49822407118486</v>
      </c>
      <c r="BC71" s="9">
        <f t="shared" si="59"/>
        <v>155.98549412794927</v>
      </c>
      <c r="BD71" s="9">
        <f t="shared" si="60"/>
        <v>149.47391486314646</v>
      </c>
      <c r="BE71" s="9">
        <f t="shared" si="89"/>
        <v>143.84093184346651</v>
      </c>
      <c r="BF71" s="9">
        <f t="shared" si="61"/>
        <v>113.86730878097266</v>
      </c>
      <c r="BG71" s="9">
        <f t="shared" si="62"/>
        <v>116.51066022859217</v>
      </c>
      <c r="BH71" s="9">
        <f t="shared" si="63"/>
        <v>85.259580233925149</v>
      </c>
      <c r="BI71" s="9">
        <f t="shared" si="64"/>
        <v>118.77638085881939</v>
      </c>
      <c r="BJ71" s="9">
        <f t="shared" si="65"/>
        <v>119.89395862022697</v>
      </c>
      <c r="BK71" s="9">
        <f t="shared" si="66"/>
        <v>117.70202134770624</v>
      </c>
      <c r="BL71" s="9">
        <f t="shared" si="90"/>
        <v>112.00165167837376</v>
      </c>
      <c r="BM71" s="9">
        <f t="shared" si="67"/>
        <v>31.880431791993949</v>
      </c>
      <c r="BN71" s="9">
        <f t="shared" si="68"/>
        <v>33.99499646734008</v>
      </c>
      <c r="BO71" s="9">
        <f t="shared" si="69"/>
        <v>25.646932036024332</v>
      </c>
      <c r="BP71" s="9">
        <f t="shared" si="70"/>
        <v>23.306466412115281</v>
      </c>
      <c r="BQ71" s="9">
        <f t="shared" si="71"/>
        <v>34.443952264429427</v>
      </c>
      <c r="BR71" s="9">
        <f t="shared" si="72"/>
        <v>29.865987745880457</v>
      </c>
      <c r="BS71" s="9">
        <f t="shared" si="91"/>
        <v>29.856461119630591</v>
      </c>
      <c r="BT71" s="2">
        <v>568445</v>
      </c>
      <c r="BU71" s="2">
        <v>567561</v>
      </c>
      <c r="BV71" s="2">
        <v>566506</v>
      </c>
      <c r="BW71" s="2">
        <v>565963</v>
      </c>
      <c r="BX71" s="2">
        <v>566412</v>
      </c>
      <c r="BY71" s="2">
        <v>566993</v>
      </c>
      <c r="BZ71" s="2">
        <v>582121</v>
      </c>
      <c r="CA71" s="2">
        <v>581369</v>
      </c>
      <c r="CB71" s="2">
        <v>580456</v>
      </c>
      <c r="CC71" s="2">
        <v>579822</v>
      </c>
      <c r="CD71" s="2">
        <v>580104</v>
      </c>
      <c r="CE71" s="2">
        <v>580775</v>
      </c>
    </row>
    <row r="72" spans="1:83" ht="12.75" customHeight="1" x14ac:dyDescent="0.15">
      <c r="A72" s="6" t="s">
        <v>176</v>
      </c>
      <c r="B72" s="47" t="s">
        <v>175</v>
      </c>
      <c r="C72" s="8" t="s">
        <v>164</v>
      </c>
      <c r="D72" s="9">
        <v>570735</v>
      </c>
      <c r="E72" s="9">
        <f t="shared" si="73"/>
        <v>0</v>
      </c>
      <c r="F72" s="9">
        <v>346720</v>
      </c>
      <c r="G72" s="9">
        <v>2774239</v>
      </c>
      <c r="H72" s="9">
        <f t="shared" si="74"/>
        <v>1</v>
      </c>
      <c r="I72" s="9">
        <v>133122508.06</v>
      </c>
      <c r="J72" s="9">
        <v>87049692.620000005</v>
      </c>
      <c r="K72" s="9">
        <v>114598829.19</v>
      </c>
      <c r="L72" s="9">
        <v>76231809.120000005</v>
      </c>
      <c r="M72" s="9">
        <v>137230745.62</v>
      </c>
      <c r="N72" s="9">
        <v>126340539.15000001</v>
      </c>
      <c r="O72" s="9">
        <v>616075714.59000003</v>
      </c>
      <c r="P72" s="9">
        <v>618321996.34000003</v>
      </c>
      <c r="Q72" s="9">
        <v>482953206.52999997</v>
      </c>
      <c r="R72" s="9">
        <v>531272303.72000003</v>
      </c>
      <c r="S72" s="2">
        <v>77089733.769999996</v>
      </c>
      <c r="T72" s="2">
        <v>104047038.14</v>
      </c>
      <c r="U72" s="2">
        <v>120451377.83</v>
      </c>
      <c r="V72" s="2">
        <v>127123276.25</v>
      </c>
      <c r="W72" s="2">
        <v>108819845.37</v>
      </c>
      <c r="X72" s="2">
        <v>134290631.91999999</v>
      </c>
      <c r="Y72" s="2">
        <v>57223906.200000003</v>
      </c>
      <c r="Z72" s="2">
        <v>83071261.079999998</v>
      </c>
      <c r="AA72" s="2">
        <v>104499985.29000001</v>
      </c>
      <c r="AB72" s="2">
        <v>118574749.73</v>
      </c>
      <c r="AC72" s="2">
        <v>100100846.28</v>
      </c>
      <c r="AD72" s="2">
        <v>97966836.640000001</v>
      </c>
      <c r="AE72" s="2">
        <v>19626665.43</v>
      </c>
      <c r="AF72" s="2">
        <v>19813786.77</v>
      </c>
      <c r="AG72" s="2">
        <v>14847724.73</v>
      </c>
      <c r="AH72" s="2">
        <v>8007213.7800000003</v>
      </c>
      <c r="AI72" s="2">
        <v>7547451.2199999997</v>
      </c>
      <c r="AJ72" s="2">
        <v>7728444.6399999997</v>
      </c>
      <c r="AK72" s="2">
        <f t="shared" si="75"/>
        <v>305.0232293084407</v>
      </c>
      <c r="AL72" s="2">
        <f t="shared" si="76"/>
        <v>197.95268361569075</v>
      </c>
      <c r="AM72" s="2">
        <f t="shared" si="77"/>
        <v>262.57997587264055</v>
      </c>
      <c r="AN72" s="2">
        <f t="shared" si="78"/>
        <v>173.35260743604323</v>
      </c>
      <c r="AO72" s="2">
        <f t="shared" si="79"/>
        <v>1411.6125567439751</v>
      </c>
      <c r="AP72" s="2">
        <f t="shared" si="80"/>
        <v>1406.0761713246163</v>
      </c>
      <c r="AQ72" s="2">
        <f t="shared" si="81"/>
        <v>1106.5893274355342</v>
      </c>
      <c r="AR72" s="2">
        <f t="shared" si="82"/>
        <v>1208.1234877089255</v>
      </c>
      <c r="AS72" s="22">
        <f t="shared" si="83"/>
        <v>0.21608140835188314</v>
      </c>
      <c r="AT72" s="22">
        <f t="shared" si="84"/>
        <v>0.14078375528489775</v>
      </c>
      <c r="AU72" s="2">
        <f t="shared" si="85"/>
        <v>314.43642250603756</v>
      </c>
      <c r="AV72" s="2">
        <f t="shared" si="86"/>
        <v>287.30082808413874</v>
      </c>
      <c r="AW72" s="25">
        <f t="shared" si="87"/>
        <v>1.030860578123636</v>
      </c>
      <c r="AX72" s="25">
        <f t="shared" si="88"/>
        <v>1.4513611173966716</v>
      </c>
      <c r="AY72" s="9">
        <f t="shared" si="55"/>
        <v>180.0303915189956</v>
      </c>
      <c r="AZ72" s="9">
        <f t="shared" si="56"/>
        <v>242.14949727821337</v>
      </c>
      <c r="BA72" s="9">
        <f t="shared" si="57"/>
        <v>279.35677436487356</v>
      </c>
      <c r="BB72" s="9">
        <f t="shared" si="58"/>
        <v>293.09716836052422</v>
      </c>
      <c r="BC72" s="9">
        <f t="shared" si="59"/>
        <v>249.338606455959</v>
      </c>
      <c r="BD72" s="9">
        <f t="shared" si="60"/>
        <v>305.37949271176802</v>
      </c>
      <c r="BE72" s="9">
        <f t="shared" si="89"/>
        <v>258.2253217817223</v>
      </c>
      <c r="BF72" s="9">
        <f t="shared" si="61"/>
        <v>133.63701927118851</v>
      </c>
      <c r="BG72" s="9">
        <f t="shared" si="62"/>
        <v>193.33240492365266</v>
      </c>
      <c r="BH72" s="9">
        <f t="shared" si="63"/>
        <v>242.36151829655779</v>
      </c>
      <c r="BI72" s="9">
        <f t="shared" si="64"/>
        <v>273.38756843061486</v>
      </c>
      <c r="BJ72" s="9">
        <f t="shared" si="65"/>
        <v>229.36078829788696</v>
      </c>
      <c r="BK72" s="9">
        <f t="shared" si="66"/>
        <v>222.77848013644117</v>
      </c>
      <c r="BL72" s="9">
        <f t="shared" si="90"/>
        <v>215.80962989272368</v>
      </c>
      <c r="BM72" s="9">
        <f t="shared" si="67"/>
        <v>45.834848413373066</v>
      </c>
      <c r="BN72" s="9">
        <f t="shared" si="68"/>
        <v>46.11278313446487</v>
      </c>
      <c r="BO72" s="9">
        <f t="shared" si="69"/>
        <v>34.435575266597709</v>
      </c>
      <c r="BP72" s="9">
        <f t="shared" si="70"/>
        <v>18.461541856111261</v>
      </c>
      <c r="BQ72" s="9">
        <f t="shared" si="71"/>
        <v>17.293453809739844</v>
      </c>
      <c r="BR72" s="9">
        <f t="shared" si="72"/>
        <v>17.574632495736214</v>
      </c>
      <c r="BS72" s="9">
        <f t="shared" si="91"/>
        <v>29.952139162670495</v>
      </c>
      <c r="BT72" s="2">
        <v>428204</v>
      </c>
      <c r="BU72" s="2">
        <v>429681</v>
      </c>
      <c r="BV72" s="2">
        <v>431174</v>
      </c>
      <c r="BW72" s="2">
        <v>433724</v>
      </c>
      <c r="BX72" s="2">
        <v>436434</v>
      </c>
      <c r="BY72" s="2">
        <v>439750</v>
      </c>
      <c r="BZ72" s="2">
        <v>553589</v>
      </c>
      <c r="CA72" s="2">
        <v>556139</v>
      </c>
      <c r="CB72" s="2">
        <v>558371</v>
      </c>
      <c r="CC72" s="2">
        <v>562092</v>
      </c>
      <c r="CD72" s="2">
        <v>566454</v>
      </c>
      <c r="CE72" s="2">
        <v>570735</v>
      </c>
    </row>
    <row r="73" spans="1:83" ht="12.75" customHeight="1" x14ac:dyDescent="0.15">
      <c r="A73" s="6" t="s">
        <v>118</v>
      </c>
      <c r="B73" s="47" t="s">
        <v>19</v>
      </c>
      <c r="C73" s="8" t="s">
        <v>86</v>
      </c>
      <c r="D73" s="9">
        <v>960837</v>
      </c>
      <c r="E73" s="9">
        <f t="shared" si="73"/>
        <v>0</v>
      </c>
      <c r="F73" s="9">
        <v>322271</v>
      </c>
      <c r="G73" s="9">
        <v>2654617</v>
      </c>
      <c r="H73" s="9">
        <f t="shared" si="74"/>
        <v>1</v>
      </c>
      <c r="I73" s="9">
        <v>216407559.65000001</v>
      </c>
      <c r="J73" s="9">
        <v>181924646.80000001</v>
      </c>
      <c r="K73" s="9">
        <v>195602963.16999999</v>
      </c>
      <c r="L73" s="9">
        <v>160002768.36000001</v>
      </c>
      <c r="M73" s="9">
        <v>106142499.08</v>
      </c>
      <c r="N73" s="9">
        <v>173600620.63999999</v>
      </c>
      <c r="O73" s="9">
        <v>1006152412.36</v>
      </c>
      <c r="P73" s="9">
        <v>968949365.64999998</v>
      </c>
      <c r="Q73" s="9">
        <v>789744852.71000004</v>
      </c>
      <c r="R73" s="9">
        <v>787024718.85000002</v>
      </c>
      <c r="S73" s="2">
        <v>197303844.81999999</v>
      </c>
      <c r="T73" s="2">
        <v>215060518.30000001</v>
      </c>
      <c r="U73" s="2">
        <v>219588129.77000001</v>
      </c>
      <c r="V73" s="2">
        <v>252852946.41999999</v>
      </c>
      <c r="W73" s="2">
        <v>305561589.61000001</v>
      </c>
      <c r="X73" s="2">
        <v>333937460.66000003</v>
      </c>
      <c r="Y73" s="2">
        <v>124190932.34</v>
      </c>
      <c r="Z73" s="2">
        <v>136707355.94</v>
      </c>
      <c r="AA73" s="2">
        <v>137632013.16</v>
      </c>
      <c r="AB73" s="2">
        <v>160690489.25</v>
      </c>
      <c r="AC73" s="2">
        <v>208495556.66</v>
      </c>
      <c r="AD73" s="2">
        <v>235881437.59999999</v>
      </c>
      <c r="AE73" s="2">
        <v>72385013.439999998</v>
      </c>
      <c r="AF73" s="2">
        <v>77660345.120000005</v>
      </c>
      <c r="AG73" s="2">
        <v>81346771.780000001</v>
      </c>
      <c r="AH73" s="2">
        <v>90924402.670000002</v>
      </c>
      <c r="AI73" s="2">
        <v>92072768.200000003</v>
      </c>
      <c r="AJ73" s="2">
        <v>93823916.349999994</v>
      </c>
      <c r="AK73" s="2">
        <f t="shared" si="75"/>
        <v>261.96481229738987</v>
      </c>
      <c r="AL73" s="2">
        <f t="shared" si="76"/>
        <v>217.82009085183776</v>
      </c>
      <c r="AM73" s="2">
        <f t="shared" si="77"/>
        <v>236.78051549823627</v>
      </c>
      <c r="AN73" s="2">
        <f t="shared" si="78"/>
        <v>191.5728195918133</v>
      </c>
      <c r="AO73" s="2">
        <f t="shared" si="79"/>
        <v>1217.9635881146698</v>
      </c>
      <c r="AP73" s="2">
        <f t="shared" si="80"/>
        <v>1160.132189723254</v>
      </c>
      <c r="AQ73" s="2">
        <f t="shared" si="81"/>
        <v>955.99877581727992</v>
      </c>
      <c r="AR73" s="2">
        <f t="shared" si="82"/>
        <v>942.3120988714162</v>
      </c>
      <c r="AS73" s="22">
        <f t="shared" si="83"/>
        <v>0.21508427251334727</v>
      </c>
      <c r="AT73" s="22">
        <f t="shared" si="84"/>
        <v>0.18775454450910298</v>
      </c>
      <c r="AU73" s="2">
        <f t="shared" si="85"/>
        <v>128.48719283761895</v>
      </c>
      <c r="AV73" s="2">
        <f t="shared" si="86"/>
        <v>207.85365603216451</v>
      </c>
      <c r="AW73" s="25">
        <f t="shared" si="87"/>
        <v>0.49047500582542608</v>
      </c>
      <c r="AX73" s="25">
        <f t="shared" si="88"/>
        <v>0.95424464850465751</v>
      </c>
      <c r="AY73" s="9">
        <f t="shared" si="55"/>
        <v>248.51291262038092</v>
      </c>
      <c r="AZ73" s="9">
        <f t="shared" si="56"/>
        <v>268.35066719406655</v>
      </c>
      <c r="BA73" s="9">
        <f t="shared" si="57"/>
        <v>271.98291935443916</v>
      </c>
      <c r="BB73" s="9">
        <f t="shared" si="58"/>
        <v>309.60359498419859</v>
      </c>
      <c r="BC73" s="9">
        <f t="shared" si="59"/>
        <v>369.88719154236685</v>
      </c>
      <c r="BD73" s="9">
        <f t="shared" si="60"/>
        <v>399.8264627648748</v>
      </c>
      <c r="BE73" s="9">
        <f t="shared" si="89"/>
        <v>311.3606247433878</v>
      </c>
      <c r="BF73" s="9">
        <f t="shared" si="61"/>
        <v>156.42396804284465</v>
      </c>
      <c r="BG73" s="9">
        <f t="shared" si="62"/>
        <v>170.58226431715863</v>
      </c>
      <c r="BH73" s="9">
        <f t="shared" si="63"/>
        <v>170.47167702140308</v>
      </c>
      <c r="BI73" s="9">
        <f t="shared" si="64"/>
        <v>196.75607445337877</v>
      </c>
      <c r="BJ73" s="9">
        <f t="shared" si="65"/>
        <v>252.38720612908457</v>
      </c>
      <c r="BK73" s="9">
        <f t="shared" si="66"/>
        <v>282.42306401055549</v>
      </c>
      <c r="BL73" s="9">
        <f t="shared" si="90"/>
        <v>204.84070899573751</v>
      </c>
      <c r="BM73" s="9">
        <f t="shared" si="67"/>
        <v>91.172123566323819</v>
      </c>
      <c r="BN73" s="9">
        <f t="shared" si="68"/>
        <v>96.903911476686275</v>
      </c>
      <c r="BO73" s="9">
        <f t="shared" si="69"/>
        <v>100.75650488010305</v>
      </c>
      <c r="BP73" s="9">
        <f t="shared" si="70"/>
        <v>111.3315954470374</v>
      </c>
      <c r="BQ73" s="9">
        <f t="shared" si="71"/>
        <v>111.45555856839536</v>
      </c>
      <c r="BR73" s="9">
        <f t="shared" si="72"/>
        <v>112.3362575819618</v>
      </c>
      <c r="BS73" s="9">
        <f t="shared" si="91"/>
        <v>103.99265858675129</v>
      </c>
      <c r="BT73" s="2">
        <v>793938</v>
      </c>
      <c r="BU73" s="2">
        <v>801416</v>
      </c>
      <c r="BV73" s="2">
        <v>807360</v>
      </c>
      <c r="BW73" s="2">
        <v>816699</v>
      </c>
      <c r="BX73" s="2">
        <v>826094</v>
      </c>
      <c r="BY73" s="2">
        <v>835206</v>
      </c>
      <c r="BZ73" s="2">
        <v>910201</v>
      </c>
      <c r="CA73" s="2">
        <v>919880</v>
      </c>
      <c r="CB73" s="2">
        <v>927776</v>
      </c>
      <c r="CC73" s="2">
        <v>938878</v>
      </c>
      <c r="CD73" s="2">
        <v>950183</v>
      </c>
      <c r="CE73" s="2">
        <v>960837</v>
      </c>
    </row>
    <row r="74" spans="1:83" ht="12.75" customHeight="1" x14ac:dyDescent="0.15">
      <c r="A74" s="6" t="s">
        <v>38</v>
      </c>
      <c r="B74" s="7" t="s">
        <v>196</v>
      </c>
      <c r="C74" s="8" t="s">
        <v>86</v>
      </c>
      <c r="D74" s="9">
        <v>2277226</v>
      </c>
      <c r="E74" s="9">
        <f t="shared" si="73"/>
        <v>0</v>
      </c>
      <c r="F74" s="9">
        <v>1625000</v>
      </c>
      <c r="G74" s="9">
        <v>0</v>
      </c>
      <c r="H74" s="9">
        <f t="shared" si="74"/>
        <v>0</v>
      </c>
      <c r="I74" s="9">
        <v>448737349.31999999</v>
      </c>
      <c r="J74" s="9">
        <v>763353435.75</v>
      </c>
      <c r="K74" s="9">
        <v>128584143.63</v>
      </c>
      <c r="L74" s="9">
        <v>457917076.25999999</v>
      </c>
      <c r="M74" s="9">
        <v>7613099129.8400002</v>
      </c>
      <c r="N74" s="9">
        <v>7952662770.3500004</v>
      </c>
      <c r="O74" s="9">
        <v>9152374198.5799999</v>
      </c>
      <c r="P74" s="9">
        <v>9543756343.2000008</v>
      </c>
      <c r="Q74" s="9">
        <v>8703636849.2600002</v>
      </c>
      <c r="R74" s="9">
        <v>8780402907.4500008</v>
      </c>
      <c r="S74" s="2">
        <v>197755321.56999999</v>
      </c>
      <c r="T74" s="2">
        <v>1630808973.76</v>
      </c>
      <c r="U74" s="2">
        <v>1465380995.26</v>
      </c>
      <c r="V74" s="2">
        <v>1454543107.48</v>
      </c>
      <c r="W74" s="2">
        <v>1675764926.3399999</v>
      </c>
      <c r="X74" s="2">
        <v>1759345800.5599999</v>
      </c>
      <c r="Y74" s="2">
        <v>44696416.210000001</v>
      </c>
      <c r="Z74" s="2">
        <v>1013047609.15</v>
      </c>
      <c r="AA74" s="2">
        <v>888025630.35000002</v>
      </c>
      <c r="AB74" s="2">
        <v>898586487.78999996</v>
      </c>
      <c r="AC74" s="2">
        <v>1279736226.8</v>
      </c>
      <c r="AD74" s="2">
        <v>1427547987.96</v>
      </c>
      <c r="AE74" s="2">
        <v>136921582.50999999</v>
      </c>
      <c r="AF74" s="2">
        <v>452741753.17000002</v>
      </c>
      <c r="AG74" s="2">
        <v>438388026.22000003</v>
      </c>
      <c r="AH74" s="2">
        <v>397156865.98000002</v>
      </c>
      <c r="AI74" s="2">
        <v>291363442.94999999</v>
      </c>
      <c r="AJ74" s="2">
        <v>280753537.00999999</v>
      </c>
      <c r="AK74" s="2">
        <f t="shared" si="75"/>
        <v>207.22849499612778</v>
      </c>
      <c r="AL74" s="2">
        <f t="shared" si="76"/>
        <v>355.72547714112363</v>
      </c>
      <c r="AM74" s="2">
        <f t="shared" si="77"/>
        <v>59.380612300691361</v>
      </c>
      <c r="AN74" s="2">
        <f t="shared" si="78"/>
        <v>213.39102284070225</v>
      </c>
      <c r="AO74" s="2">
        <f t="shared" si="79"/>
        <v>4226.5987747336203</v>
      </c>
      <c r="AP74" s="2">
        <f t="shared" si="80"/>
        <v>4447.4251636371773</v>
      </c>
      <c r="AQ74" s="2">
        <f t="shared" si="81"/>
        <v>4019.3702797374926</v>
      </c>
      <c r="AR74" s="2">
        <f t="shared" si="82"/>
        <v>4091.6996864960538</v>
      </c>
      <c r="AS74" s="22">
        <f t="shared" si="83"/>
        <v>4.9029611288142268E-2</v>
      </c>
      <c r="AT74" s="22">
        <f t="shared" si="84"/>
        <v>7.998458974635235E-2</v>
      </c>
      <c r="AU74" s="2">
        <f t="shared" si="85"/>
        <v>3515.7561039298098</v>
      </c>
      <c r="AV74" s="2">
        <f t="shared" si="86"/>
        <v>3705.9697723712038</v>
      </c>
      <c r="AW74" s="25">
        <f t="shared" si="87"/>
        <v>16.965601685209865</v>
      </c>
      <c r="AX74" s="25">
        <f t="shared" si="88"/>
        <v>10.418061146913493</v>
      </c>
      <c r="AY74" s="9">
        <f t="shared" si="55"/>
        <v>89.624471816751324</v>
      </c>
      <c r="AZ74" s="9">
        <f t="shared" si="56"/>
        <v>744.55045925106162</v>
      </c>
      <c r="BA74" s="9">
        <f t="shared" si="57"/>
        <v>669.88049296785505</v>
      </c>
      <c r="BB74" s="9">
        <f t="shared" si="58"/>
        <v>668.57071102651639</v>
      </c>
      <c r="BC74" s="9">
        <f t="shared" si="59"/>
        <v>773.87416977652856</v>
      </c>
      <c r="BD74" s="9">
        <f t="shared" si="60"/>
        <v>819.861541260428</v>
      </c>
      <c r="BE74" s="9">
        <f t="shared" si="89"/>
        <v>627.72697434985685</v>
      </c>
      <c r="BF74" s="9">
        <f t="shared" si="61"/>
        <v>20.256813637780944</v>
      </c>
      <c r="BG74" s="9">
        <f t="shared" si="62"/>
        <v>462.50975728738217</v>
      </c>
      <c r="BH74" s="9">
        <f t="shared" si="63"/>
        <v>405.94974887155627</v>
      </c>
      <c r="BI74" s="9">
        <f t="shared" si="64"/>
        <v>413.02908382097633</v>
      </c>
      <c r="BJ74" s="9">
        <f t="shared" si="65"/>
        <v>590.98671566710061</v>
      </c>
      <c r="BK74" s="9">
        <f t="shared" si="66"/>
        <v>665.24255394225099</v>
      </c>
      <c r="BL74" s="9">
        <f t="shared" si="90"/>
        <v>426.32911220450791</v>
      </c>
      <c r="BM74" s="9">
        <f t="shared" si="67"/>
        <v>62.054079836373454</v>
      </c>
      <c r="BN74" s="9">
        <f t="shared" si="68"/>
        <v>206.70053063766278</v>
      </c>
      <c r="BO74" s="9">
        <f t="shared" si="69"/>
        <v>200.40357290381922</v>
      </c>
      <c r="BP74" s="9">
        <f t="shared" si="70"/>
        <v>182.55041525537084</v>
      </c>
      <c r="BQ74" s="9">
        <f t="shared" si="71"/>
        <v>134.5526684393765</v>
      </c>
      <c r="BR74" s="9">
        <f t="shared" si="72"/>
        <v>130.8321692609089</v>
      </c>
      <c r="BS74" s="9">
        <f t="shared" si="91"/>
        <v>152.84890605558527</v>
      </c>
      <c r="BT74" s="2">
        <v>2206488</v>
      </c>
      <c r="BU74" s="2">
        <v>2190327</v>
      </c>
      <c r="BV74" s="2">
        <v>2187526</v>
      </c>
      <c r="BW74" s="2">
        <v>2175601</v>
      </c>
      <c r="BX74" s="2">
        <v>2165423</v>
      </c>
      <c r="BY74" s="2">
        <v>2145906</v>
      </c>
      <c r="BZ74" s="2">
        <v>2313550</v>
      </c>
      <c r="CA74" s="2">
        <v>2302978</v>
      </c>
      <c r="CB74" s="2">
        <v>2307469</v>
      </c>
      <c r="CC74" s="2">
        <v>2299674</v>
      </c>
      <c r="CD74" s="2">
        <v>2293831</v>
      </c>
      <c r="CE74" s="2">
        <v>2277226</v>
      </c>
    </row>
    <row r="75" spans="1:83" ht="12.75" customHeight="1" x14ac:dyDescent="0.15">
      <c r="A75" s="6" t="s">
        <v>99</v>
      </c>
      <c r="B75" s="7" t="s">
        <v>145</v>
      </c>
      <c r="C75" s="8" t="s">
        <v>86</v>
      </c>
      <c r="D75" s="9">
        <v>1280425</v>
      </c>
      <c r="E75" s="9">
        <f t="shared" si="73"/>
        <v>0</v>
      </c>
      <c r="F75" s="9">
        <v>5789428</v>
      </c>
      <c r="G75" s="9">
        <v>0</v>
      </c>
      <c r="H75" s="9">
        <f t="shared" si="74"/>
        <v>0</v>
      </c>
      <c r="I75" s="9">
        <v>277293225.06</v>
      </c>
      <c r="J75" s="9">
        <v>197447100.49000001</v>
      </c>
      <c r="K75" s="9">
        <v>176792863.78</v>
      </c>
      <c r="L75" s="9">
        <v>84236045.189999998</v>
      </c>
      <c r="M75" s="9">
        <v>793175471.35000002</v>
      </c>
      <c r="N75" s="9">
        <v>690841510.62</v>
      </c>
      <c r="O75" s="9">
        <v>1591299049.3099999</v>
      </c>
      <c r="P75" s="9">
        <v>1593289078.28</v>
      </c>
      <c r="Q75" s="9">
        <v>1314005824.25</v>
      </c>
      <c r="R75" s="9">
        <v>1395841977.79</v>
      </c>
      <c r="S75" s="2">
        <v>154052841.94999999</v>
      </c>
      <c r="T75" s="2">
        <v>159027947.03</v>
      </c>
      <c r="U75" s="2">
        <v>169793823.06999999</v>
      </c>
      <c r="V75" s="2">
        <v>195832346.65000001</v>
      </c>
      <c r="W75" s="2">
        <v>217641357.59</v>
      </c>
      <c r="X75" s="2">
        <v>291310259.27999997</v>
      </c>
      <c r="Y75" s="2">
        <v>82665037.359999999</v>
      </c>
      <c r="Z75" s="2">
        <v>93431752.840000004</v>
      </c>
      <c r="AA75" s="2">
        <v>107370082.2</v>
      </c>
      <c r="AB75" s="2">
        <v>144514960.99000001</v>
      </c>
      <c r="AC75" s="2">
        <v>172621351.47999999</v>
      </c>
      <c r="AD75" s="2">
        <v>191740466</v>
      </c>
      <c r="AE75" s="2">
        <v>69747461.370000005</v>
      </c>
      <c r="AF75" s="2">
        <v>63041137.850000001</v>
      </c>
      <c r="AG75" s="2">
        <v>60545992.469999999</v>
      </c>
      <c r="AH75" s="2">
        <v>48174840.82</v>
      </c>
      <c r="AI75" s="2">
        <v>44199980.259999998</v>
      </c>
      <c r="AJ75" s="2">
        <v>50958285.850000001</v>
      </c>
      <c r="AK75" s="2">
        <f t="shared" si="75"/>
        <v>220.83938942350193</v>
      </c>
      <c r="AL75" s="2">
        <f t="shared" si="76"/>
        <v>157.36109301615716</v>
      </c>
      <c r="AM75" s="2">
        <f t="shared" si="77"/>
        <v>140.79979084652919</v>
      </c>
      <c r="AN75" s="2">
        <f t="shared" si="78"/>
        <v>67.134316531167045</v>
      </c>
      <c r="AO75" s="2">
        <f t="shared" si="79"/>
        <v>1267.328151864438</v>
      </c>
      <c r="AP75" s="2">
        <f t="shared" si="80"/>
        <v>1269.8171319134894</v>
      </c>
      <c r="AQ75" s="2">
        <f t="shared" si="81"/>
        <v>1046.4887624409362</v>
      </c>
      <c r="AR75" s="2">
        <f t="shared" si="82"/>
        <v>1112.4560388973323</v>
      </c>
      <c r="AS75" s="22">
        <f t="shared" si="83"/>
        <v>0.17425588557992075</v>
      </c>
      <c r="AT75" s="22">
        <f t="shared" si="84"/>
        <v>0.12392421637832958</v>
      </c>
      <c r="AU75" s="2">
        <f t="shared" si="85"/>
        <v>631.69371253383758</v>
      </c>
      <c r="AV75" s="2">
        <f t="shared" si="86"/>
        <v>550.58582750675635</v>
      </c>
      <c r="AW75" s="25">
        <f t="shared" si="87"/>
        <v>2.8604213867049033</v>
      </c>
      <c r="AX75" s="25">
        <f t="shared" si="88"/>
        <v>3.4988688560407026</v>
      </c>
      <c r="AY75" s="9">
        <f t="shared" si="55"/>
        <v>122.4878464163524</v>
      </c>
      <c r="AZ75" s="9">
        <f t="shared" si="56"/>
        <v>126.63931023965662</v>
      </c>
      <c r="BA75" s="9">
        <f t="shared" si="57"/>
        <v>135.36097019399256</v>
      </c>
      <c r="BB75" s="9">
        <f t="shared" si="58"/>
        <v>155.93199896009421</v>
      </c>
      <c r="BC75" s="9">
        <f t="shared" si="59"/>
        <v>173.33198282459924</v>
      </c>
      <c r="BD75" s="9">
        <f t="shared" si="60"/>
        <v>232.16801205669066</v>
      </c>
      <c r="BE75" s="9">
        <f t="shared" si="89"/>
        <v>157.65335344856427</v>
      </c>
      <c r="BF75" s="9">
        <f t="shared" si="61"/>
        <v>65.727202899898941</v>
      </c>
      <c r="BG75" s="9">
        <f t="shared" si="62"/>
        <v>74.402851543493753</v>
      </c>
      <c r="BH75" s="9">
        <f t="shared" si="63"/>
        <v>85.596273372141411</v>
      </c>
      <c r="BI75" s="9">
        <f t="shared" si="64"/>
        <v>115.0704014545941</v>
      </c>
      <c r="BJ75" s="9">
        <f t="shared" si="65"/>
        <v>137.47755234212545</v>
      </c>
      <c r="BK75" s="9">
        <f t="shared" si="66"/>
        <v>152.81302804806418</v>
      </c>
      <c r="BL75" s="9">
        <f t="shared" si="90"/>
        <v>105.18121827671963</v>
      </c>
      <c r="BM75" s="9">
        <f t="shared" si="67"/>
        <v>55.456402024649783</v>
      </c>
      <c r="BN75" s="9">
        <f t="shared" si="68"/>
        <v>50.201781278991525</v>
      </c>
      <c r="BO75" s="9">
        <f t="shared" si="69"/>
        <v>48.267741039782265</v>
      </c>
      <c r="BP75" s="9">
        <f t="shared" si="70"/>
        <v>38.359338266383098</v>
      </c>
      <c r="BQ75" s="9">
        <f t="shared" si="71"/>
        <v>35.201352831599678</v>
      </c>
      <c r="BR75" s="9">
        <f t="shared" si="72"/>
        <v>40.612657971099964</v>
      </c>
      <c r="BS75" s="9">
        <f t="shared" si="91"/>
        <v>44.68321223541772</v>
      </c>
      <c r="BT75" s="2">
        <v>1257699</v>
      </c>
      <c r="BU75" s="2">
        <v>1255755</v>
      </c>
      <c r="BV75" s="2">
        <v>1254378</v>
      </c>
      <c r="BW75" s="2">
        <v>1255883</v>
      </c>
      <c r="BX75" s="2">
        <v>1255633</v>
      </c>
      <c r="BY75" s="2">
        <v>1254739</v>
      </c>
      <c r="BZ75" s="2">
        <v>1280179</v>
      </c>
      <c r="CA75" s="2">
        <v>1278727</v>
      </c>
      <c r="CB75" s="2">
        <v>1278331</v>
      </c>
      <c r="CC75" s="2">
        <v>1280382</v>
      </c>
      <c r="CD75" s="2">
        <v>1280969</v>
      </c>
      <c r="CE75" s="2">
        <v>1280425</v>
      </c>
    </row>
    <row r="76" spans="1:83" ht="12.75" customHeight="1" x14ac:dyDescent="0.15">
      <c r="A76" s="6" t="s">
        <v>121</v>
      </c>
      <c r="B76" s="7" t="s">
        <v>97</v>
      </c>
      <c r="C76" s="8" t="s">
        <v>86</v>
      </c>
      <c r="D76" s="9">
        <v>1447372</v>
      </c>
      <c r="E76" s="9">
        <f t="shared" si="73"/>
        <v>0</v>
      </c>
      <c r="F76" s="9">
        <v>4311900</v>
      </c>
      <c r="G76" s="9">
        <v>0</v>
      </c>
      <c r="H76" s="9">
        <f t="shared" si="74"/>
        <v>0</v>
      </c>
      <c r="I76" s="9">
        <v>292657725.87</v>
      </c>
      <c r="J76" s="9">
        <v>144348831.36000001</v>
      </c>
      <c r="K76" s="9">
        <v>221584972.87</v>
      </c>
      <c r="L76" s="9">
        <v>71003890.400000095</v>
      </c>
      <c r="M76" s="9">
        <v>561858110.78999996</v>
      </c>
      <c r="N76" s="9">
        <v>565487486.99000001</v>
      </c>
      <c r="O76" s="9">
        <v>1468100456.52</v>
      </c>
      <c r="P76" s="9">
        <v>1450766382.1900001</v>
      </c>
      <c r="Q76" s="9">
        <v>1175442730.6500001</v>
      </c>
      <c r="R76" s="9">
        <v>1306417550.8299999</v>
      </c>
      <c r="S76" s="2">
        <v>172744263.66999999</v>
      </c>
      <c r="T76" s="2">
        <v>212593934.44999999</v>
      </c>
      <c r="U76" s="2">
        <v>249352648.97999999</v>
      </c>
      <c r="V76" s="2">
        <v>268404208.28</v>
      </c>
      <c r="W76" s="2">
        <v>220085090.27000001</v>
      </c>
      <c r="X76" s="2">
        <v>296595162.77999997</v>
      </c>
      <c r="Y76" s="2">
        <v>129259908.81999999</v>
      </c>
      <c r="Z76" s="2">
        <v>153171509.5</v>
      </c>
      <c r="AA76" s="2">
        <v>174137728.84</v>
      </c>
      <c r="AB76" s="2">
        <v>191655356.44</v>
      </c>
      <c r="AC76" s="2">
        <v>164385127.97</v>
      </c>
      <c r="AD76" s="2">
        <v>222507123.75999999</v>
      </c>
      <c r="AE76" s="2">
        <v>43316102.920000002</v>
      </c>
      <c r="AF76" s="2">
        <v>58994841.600000001</v>
      </c>
      <c r="AG76" s="2">
        <v>62301279.490000002</v>
      </c>
      <c r="AH76" s="2">
        <v>74151533.239999995</v>
      </c>
      <c r="AI76" s="2">
        <v>55574899.530000001</v>
      </c>
      <c r="AJ76" s="2">
        <v>73788448.090000004</v>
      </c>
      <c r="AK76" s="2">
        <f t="shared" si="75"/>
        <v>205.92340531960031</v>
      </c>
      <c r="AL76" s="2">
        <f t="shared" si="76"/>
        <v>101.03961496140376</v>
      </c>
      <c r="AM76" s="2">
        <f t="shared" si="77"/>
        <v>155.91432635306717</v>
      </c>
      <c r="AN76" s="2">
        <f t="shared" si="78"/>
        <v>49.700476818447875</v>
      </c>
      <c r="AO76" s="2">
        <f t="shared" si="79"/>
        <v>1033.0027832313183</v>
      </c>
      <c r="AP76" s="2">
        <f t="shared" si="80"/>
        <v>1015.4905673593554</v>
      </c>
      <c r="AQ76" s="2">
        <f t="shared" si="81"/>
        <v>827.0793779117181</v>
      </c>
      <c r="AR76" s="2">
        <f t="shared" si="82"/>
        <v>914.4509523979516</v>
      </c>
      <c r="AS76" s="22">
        <f t="shared" si="83"/>
        <v>0.19934448257288798</v>
      </c>
      <c r="AT76" s="22">
        <f t="shared" si="84"/>
        <v>9.9498329387877504E-2</v>
      </c>
      <c r="AU76" s="2">
        <f t="shared" si="85"/>
        <v>395.34146975401717</v>
      </c>
      <c r="AV76" s="2">
        <f t="shared" si="86"/>
        <v>395.82334967759459</v>
      </c>
      <c r="AW76" s="25">
        <f t="shared" si="87"/>
        <v>1.9198471836673128</v>
      </c>
      <c r="AX76" s="25">
        <f t="shared" si="88"/>
        <v>3.9175065129533166</v>
      </c>
      <c r="AY76" s="9">
        <f t="shared" si="55"/>
        <v>124.26563131554734</v>
      </c>
      <c r="AZ76" s="9">
        <f t="shared" si="56"/>
        <v>152.10650223766066</v>
      </c>
      <c r="BA76" s="9">
        <f t="shared" si="57"/>
        <v>177.60198132901994</v>
      </c>
      <c r="BB76" s="9">
        <f t="shared" si="58"/>
        <v>190.01852600607711</v>
      </c>
      <c r="BC76" s="9">
        <f t="shared" si="59"/>
        <v>154.8589606296664</v>
      </c>
      <c r="BD76" s="9">
        <f t="shared" si="60"/>
        <v>207.60723009919948</v>
      </c>
      <c r="BE76" s="9">
        <f t="shared" si="89"/>
        <v>167.74313860286182</v>
      </c>
      <c r="BF76" s="9">
        <f t="shared" si="61"/>
        <v>92.984645811407773</v>
      </c>
      <c r="BG76" s="9">
        <f t="shared" si="62"/>
        <v>109.59100320892345</v>
      </c>
      <c r="BH76" s="9">
        <f t="shared" si="63"/>
        <v>124.0299864173499</v>
      </c>
      <c r="BI76" s="9">
        <f t="shared" si="64"/>
        <v>135.68367115133563</v>
      </c>
      <c r="BJ76" s="9">
        <f t="shared" si="65"/>
        <v>115.66667250915953</v>
      </c>
      <c r="BK76" s="9">
        <f t="shared" si="66"/>
        <v>155.74794682480351</v>
      </c>
      <c r="BL76" s="9">
        <f t="shared" si="90"/>
        <v>122.28398765382997</v>
      </c>
      <c r="BM76" s="9">
        <f t="shared" si="67"/>
        <v>31.159951486237532</v>
      </c>
      <c r="BN76" s="9">
        <f t="shared" si="68"/>
        <v>42.209572107765453</v>
      </c>
      <c r="BO76" s="9">
        <f t="shared" si="69"/>
        <v>44.374225507604365</v>
      </c>
      <c r="BP76" s="9">
        <f t="shared" si="70"/>
        <v>52.496066055180961</v>
      </c>
      <c r="BQ76" s="9">
        <f t="shared" si="71"/>
        <v>39.104289926027143</v>
      </c>
      <c r="BR76" s="9">
        <f t="shared" si="72"/>
        <v>51.649579102024589</v>
      </c>
      <c r="BS76" s="9">
        <f t="shared" si="91"/>
        <v>43.498947364140008</v>
      </c>
      <c r="BT76" s="2">
        <v>1390121</v>
      </c>
      <c r="BU76" s="2">
        <v>1397665</v>
      </c>
      <c r="BV76" s="2">
        <v>1403997</v>
      </c>
      <c r="BW76" s="2">
        <v>1412516</v>
      </c>
      <c r="BX76" s="2">
        <v>1421197</v>
      </c>
      <c r="BY76" s="2">
        <v>1428636</v>
      </c>
      <c r="BZ76" s="2">
        <v>1407539</v>
      </c>
      <c r="CA76" s="2">
        <v>1415011</v>
      </c>
      <c r="CB76" s="2">
        <v>1421301</v>
      </c>
      <c r="CC76" s="2">
        <v>1430376</v>
      </c>
      <c r="CD76" s="2">
        <v>1439360</v>
      </c>
      <c r="CE76" s="2">
        <v>1447372</v>
      </c>
    </row>
    <row r="77" spans="1:83" ht="12.75" customHeight="1" x14ac:dyDescent="0.15">
      <c r="A77" s="6" t="s">
        <v>26</v>
      </c>
      <c r="B77" s="7" t="s">
        <v>23</v>
      </c>
      <c r="C77" s="8" t="s">
        <v>86</v>
      </c>
      <c r="D77" s="9">
        <v>1466630</v>
      </c>
      <c r="E77" s="9">
        <f t="shared" si="73"/>
        <v>0</v>
      </c>
      <c r="F77" s="9">
        <v>1576671</v>
      </c>
      <c r="G77" s="9">
        <v>0</v>
      </c>
      <c r="H77" s="9">
        <f t="shared" si="74"/>
        <v>0</v>
      </c>
      <c r="I77" s="9">
        <v>266549826.68000001</v>
      </c>
      <c r="J77" s="9">
        <v>98368342.159999803</v>
      </c>
      <c r="K77" s="9">
        <v>228423806.72</v>
      </c>
      <c r="L77" s="9">
        <v>51390594.4599998</v>
      </c>
      <c r="M77" s="9">
        <v>580294539.75</v>
      </c>
      <c r="N77" s="9">
        <v>669316792.04999995</v>
      </c>
      <c r="O77" s="9">
        <v>1426733230.5799999</v>
      </c>
      <c r="P77" s="9">
        <v>1313824050.04</v>
      </c>
      <c r="Q77" s="9">
        <v>1160183403.9000001</v>
      </c>
      <c r="R77" s="9">
        <v>1215455707.8800001</v>
      </c>
      <c r="S77" s="2">
        <v>285282589.37</v>
      </c>
      <c r="T77" s="2">
        <v>387694184.92000002</v>
      </c>
      <c r="U77" s="2">
        <v>363999239.82999998</v>
      </c>
      <c r="V77" s="2">
        <v>407220880.06999999</v>
      </c>
      <c r="W77" s="2">
        <v>403341262.88</v>
      </c>
      <c r="X77" s="2">
        <v>442179515.68000001</v>
      </c>
      <c r="Y77" s="2">
        <v>152698732.19</v>
      </c>
      <c r="Z77" s="2">
        <v>146926077.43000001</v>
      </c>
      <c r="AA77" s="2">
        <v>143880707.91</v>
      </c>
      <c r="AB77" s="2">
        <v>154986076.47999999</v>
      </c>
      <c r="AC77" s="2">
        <v>133220554.45999999</v>
      </c>
      <c r="AD77" s="2">
        <v>199713143.11000001</v>
      </c>
      <c r="AE77" s="2">
        <v>127701092.88</v>
      </c>
      <c r="AF77" s="2">
        <v>211274683.02000001</v>
      </c>
      <c r="AG77" s="2">
        <v>218765662.09999999</v>
      </c>
      <c r="AH77" s="2">
        <v>194290298.22</v>
      </c>
      <c r="AI77" s="2">
        <v>260784590.56999999</v>
      </c>
      <c r="AJ77" s="2">
        <v>224988618.68000001</v>
      </c>
      <c r="AK77" s="2">
        <f t="shared" si="75"/>
        <v>184.05506027798512</v>
      </c>
      <c r="AL77" s="2">
        <f t="shared" si="76"/>
        <v>67.853198273049273</v>
      </c>
      <c r="AM77" s="2">
        <f t="shared" si="77"/>
        <v>157.72869950221204</v>
      </c>
      <c r="AN77" s="2">
        <f t="shared" si="78"/>
        <v>35.448561180308097</v>
      </c>
      <c r="AO77" s="2">
        <f t="shared" si="79"/>
        <v>985.17216846762926</v>
      </c>
      <c r="AP77" s="2">
        <f t="shared" si="80"/>
        <v>906.25867840959961</v>
      </c>
      <c r="AQ77" s="2">
        <f t="shared" si="81"/>
        <v>801.11710818964423</v>
      </c>
      <c r="AR77" s="2">
        <f t="shared" si="82"/>
        <v>838.4054801365503</v>
      </c>
      <c r="AS77" s="22">
        <f t="shared" si="83"/>
        <v>0.18682527396634713</v>
      </c>
      <c r="AT77" s="22">
        <f t="shared" si="84"/>
        <v>7.4871777660794794E-2</v>
      </c>
      <c r="AU77" s="2">
        <f t="shared" si="85"/>
        <v>400.69861542583345</v>
      </c>
      <c r="AV77" s="2">
        <f t="shared" si="86"/>
        <v>461.68598556413878</v>
      </c>
      <c r="AW77" s="25">
        <f t="shared" si="87"/>
        <v>2.1770584020925239</v>
      </c>
      <c r="AX77" s="25">
        <f t="shared" si="88"/>
        <v>6.8041890038294133</v>
      </c>
      <c r="AY77" s="9">
        <f t="shared" si="55"/>
        <v>199.87696228029182</v>
      </c>
      <c r="AZ77" s="9">
        <f t="shared" si="56"/>
        <v>270.77246734199002</v>
      </c>
      <c r="BA77" s="9">
        <f t="shared" si="57"/>
        <v>253.08200279364178</v>
      </c>
      <c r="BB77" s="9">
        <f t="shared" si="58"/>
        <v>282.51799993478551</v>
      </c>
      <c r="BC77" s="9">
        <f t="shared" si="59"/>
        <v>278.51078117976226</v>
      </c>
      <c r="BD77" s="9">
        <f t="shared" si="60"/>
        <v>305.00965748629221</v>
      </c>
      <c r="BE77" s="9">
        <f t="shared" si="89"/>
        <v>264.96164516946061</v>
      </c>
      <c r="BF77" s="9">
        <f t="shared" si="61"/>
        <v>106.98500319136042</v>
      </c>
      <c r="BG77" s="9">
        <f t="shared" si="62"/>
        <v>102.61576791720678</v>
      </c>
      <c r="BH77" s="9">
        <f t="shared" si="63"/>
        <v>100.03762023853723</v>
      </c>
      <c r="BI77" s="9">
        <f t="shared" si="64"/>
        <v>107.52483108759689</v>
      </c>
      <c r="BJ77" s="9">
        <f t="shared" si="65"/>
        <v>91.989994841897598</v>
      </c>
      <c r="BK77" s="9">
        <f t="shared" si="66"/>
        <v>137.75951896327783</v>
      </c>
      <c r="BL77" s="9">
        <f t="shared" si="90"/>
        <v>107.81878937331278</v>
      </c>
      <c r="BM77" s="9">
        <f t="shared" si="67"/>
        <v>89.47095783550796</v>
      </c>
      <c r="BN77" s="9">
        <f t="shared" si="68"/>
        <v>147.55797077541123</v>
      </c>
      <c r="BO77" s="9">
        <f t="shared" si="69"/>
        <v>152.103756954555</v>
      </c>
      <c r="BP77" s="9">
        <f t="shared" si="70"/>
        <v>134.79295671285794</v>
      </c>
      <c r="BQ77" s="9">
        <f t="shared" si="71"/>
        <v>180.07411272697894</v>
      </c>
      <c r="BR77" s="9">
        <f t="shared" si="72"/>
        <v>155.19421205292321</v>
      </c>
      <c r="BS77" s="9">
        <f t="shared" si="91"/>
        <v>143.1989945097057</v>
      </c>
      <c r="BT77" s="2">
        <v>1427291</v>
      </c>
      <c r="BU77" s="2">
        <v>1431808</v>
      </c>
      <c r="BV77" s="2">
        <v>1438266</v>
      </c>
      <c r="BW77" s="2">
        <v>1441398</v>
      </c>
      <c r="BX77" s="2">
        <v>1448207</v>
      </c>
      <c r="BY77" s="2">
        <v>1449723</v>
      </c>
      <c r="BZ77" s="2">
        <v>1441437</v>
      </c>
      <c r="CA77" s="2">
        <v>1446898</v>
      </c>
      <c r="CB77" s="2">
        <v>1453993</v>
      </c>
      <c r="CC77" s="2">
        <v>1457659</v>
      </c>
      <c r="CD77" s="2">
        <v>1464847</v>
      </c>
      <c r="CE77" s="2">
        <v>1466630</v>
      </c>
    </row>
    <row r="78" spans="1:83" ht="12.75" customHeight="1" x14ac:dyDescent="0.15">
      <c r="A78" s="6" t="s">
        <v>60</v>
      </c>
      <c r="B78" s="7" t="s">
        <v>84</v>
      </c>
      <c r="C78" s="8" t="s">
        <v>164</v>
      </c>
      <c r="D78" s="9">
        <v>383779</v>
      </c>
      <c r="E78" s="9">
        <f t="shared" si="73"/>
        <v>0</v>
      </c>
      <c r="F78" s="9">
        <v>4072154</v>
      </c>
      <c r="G78" s="9">
        <v>0</v>
      </c>
      <c r="H78" s="9">
        <f t="shared" si="74"/>
        <v>0</v>
      </c>
      <c r="I78" s="9">
        <v>30054729.379999999</v>
      </c>
      <c r="J78" s="9">
        <v>33126269.859999999</v>
      </c>
      <c r="K78" s="9">
        <v>7967718.2999999998</v>
      </c>
      <c r="L78" s="9">
        <v>12795389.57</v>
      </c>
      <c r="M78" s="9">
        <v>173000604.94999999</v>
      </c>
      <c r="N78" s="9">
        <v>152669724.66</v>
      </c>
      <c r="O78" s="9">
        <v>402891853.48000002</v>
      </c>
      <c r="P78" s="9">
        <v>393298928.62</v>
      </c>
      <c r="Q78" s="9">
        <v>372837124.10000002</v>
      </c>
      <c r="R78" s="9">
        <v>360172658.75999999</v>
      </c>
      <c r="S78" s="2">
        <v>41273937.82</v>
      </c>
      <c r="T78" s="2">
        <v>51343527.020000003</v>
      </c>
      <c r="U78" s="2">
        <v>34633669.109999999</v>
      </c>
      <c r="V78" s="2">
        <v>41881029.210000001</v>
      </c>
      <c r="W78" s="2">
        <v>36361146.619999997</v>
      </c>
      <c r="X78" s="2">
        <v>39049504.450000003</v>
      </c>
      <c r="Y78" s="2">
        <v>25094716.379999999</v>
      </c>
      <c r="Z78" s="2">
        <v>24993591.48</v>
      </c>
      <c r="AA78" s="2">
        <v>22002187.960000001</v>
      </c>
      <c r="AB78" s="2">
        <v>27773941.190000001</v>
      </c>
      <c r="AC78" s="2">
        <v>25289707.329999998</v>
      </c>
      <c r="AD78" s="2">
        <v>30281988.210000001</v>
      </c>
      <c r="AE78" s="2">
        <v>15163763.34</v>
      </c>
      <c r="AF78" s="2">
        <v>24454160.489999998</v>
      </c>
      <c r="AG78" s="2">
        <v>12095836.789999999</v>
      </c>
      <c r="AH78" s="2">
        <v>13711327.9</v>
      </c>
      <c r="AI78" s="2">
        <v>10661179.25</v>
      </c>
      <c r="AJ78" s="2">
        <v>8157840.2999999998</v>
      </c>
      <c r="AK78" s="2">
        <f t="shared" si="75"/>
        <v>80.172027646327606</v>
      </c>
      <c r="AL78" s="2">
        <f t="shared" si="76"/>
        <v>88.459147086234012</v>
      </c>
      <c r="AM78" s="2">
        <f t="shared" si="77"/>
        <v>21.254163487854715</v>
      </c>
      <c r="AN78" s="2">
        <f t="shared" si="78"/>
        <v>34.168327819034879</v>
      </c>
      <c r="AO78" s="2">
        <f t="shared" si="79"/>
        <v>1074.7279207635552</v>
      </c>
      <c r="AP78" s="2">
        <f t="shared" si="80"/>
        <v>1050.2506899415457</v>
      </c>
      <c r="AQ78" s="2">
        <f t="shared" si="81"/>
        <v>994.55589311722758</v>
      </c>
      <c r="AR78" s="2">
        <f t="shared" si="82"/>
        <v>961.79154285531172</v>
      </c>
      <c r="AS78" s="22">
        <f t="shared" si="83"/>
        <v>7.4597510772185294E-2</v>
      </c>
      <c r="AT78" s="22">
        <f t="shared" si="84"/>
        <v>8.4226697428932337E-2</v>
      </c>
      <c r="AU78" s="2">
        <f t="shared" si="85"/>
        <v>461.48508301367377</v>
      </c>
      <c r="AV78" s="2">
        <f t="shared" si="86"/>
        <v>407.6834997236175</v>
      </c>
      <c r="AW78" s="25">
        <f t="shared" si="87"/>
        <v>5.7561857490929098</v>
      </c>
      <c r="AX78" s="25">
        <f t="shared" si="88"/>
        <v>4.6087206710933915</v>
      </c>
      <c r="AY78" s="9">
        <f t="shared" si="55"/>
        <v>110.22991392364496</v>
      </c>
      <c r="AZ78" s="9">
        <f t="shared" si="56"/>
        <v>137.00996955246663</v>
      </c>
      <c r="BA78" s="9">
        <f t="shared" si="57"/>
        <v>92.516566297405376</v>
      </c>
      <c r="BB78" s="9">
        <f t="shared" si="58"/>
        <v>111.74263861429726</v>
      </c>
      <c r="BC78" s="9">
        <f t="shared" si="59"/>
        <v>96.994613234172178</v>
      </c>
      <c r="BD78" s="9">
        <f t="shared" si="60"/>
        <v>104.27633030781269</v>
      </c>
      <c r="BE78" s="9">
        <f t="shared" si="89"/>
        <v>108.79500532163318</v>
      </c>
      <c r="BF78" s="9">
        <f t="shared" si="61"/>
        <v>67.020220812691122</v>
      </c>
      <c r="BG78" s="9">
        <f t="shared" si="62"/>
        <v>66.695285782522959</v>
      </c>
      <c r="BH78" s="9">
        <f t="shared" si="63"/>
        <v>58.774219809750747</v>
      </c>
      <c r="BI78" s="9">
        <f t="shared" si="64"/>
        <v>74.103562682931383</v>
      </c>
      <c r="BJ78" s="9">
        <f t="shared" si="65"/>
        <v>67.46116691296902</v>
      </c>
      <c r="BK78" s="9">
        <f t="shared" si="66"/>
        <v>80.86388417569917</v>
      </c>
      <c r="BL78" s="9">
        <f t="shared" si="90"/>
        <v>69.153056696094069</v>
      </c>
      <c r="BM78" s="9">
        <f t="shared" si="67"/>
        <v>40.497718802996516</v>
      </c>
      <c r="BN78" s="9">
        <f t="shared" si="68"/>
        <v>65.255816626327899</v>
      </c>
      <c r="BO78" s="9">
        <f t="shared" si="69"/>
        <v>32.311485183691239</v>
      </c>
      <c r="BP78" s="9">
        <f t="shared" si="70"/>
        <v>36.583149634870956</v>
      </c>
      <c r="BQ78" s="9">
        <f t="shared" si="71"/>
        <v>28.439063508661484</v>
      </c>
      <c r="BR78" s="9">
        <f t="shared" si="72"/>
        <v>21.784390396308492</v>
      </c>
      <c r="BS78" s="9">
        <f t="shared" si="91"/>
        <v>37.478604025476095</v>
      </c>
      <c r="BT78" s="2">
        <v>374435</v>
      </c>
      <c r="BU78" s="2">
        <v>374743</v>
      </c>
      <c r="BV78" s="2">
        <v>374351</v>
      </c>
      <c r="BW78" s="2">
        <v>374799</v>
      </c>
      <c r="BX78" s="2">
        <v>374878</v>
      </c>
      <c r="BY78" s="2">
        <v>374481</v>
      </c>
      <c r="BZ78" s="2">
        <v>383577</v>
      </c>
      <c r="CA78" s="2">
        <v>383905</v>
      </c>
      <c r="CB78" s="2">
        <v>383694</v>
      </c>
      <c r="CC78" s="2">
        <v>384098</v>
      </c>
      <c r="CD78" s="2">
        <v>384157</v>
      </c>
      <c r="CE78" s="2">
        <v>383779</v>
      </c>
    </row>
    <row r="79" spans="1:83" ht="12.75" customHeight="1" x14ac:dyDescent="0.15">
      <c r="A79" s="6" t="s">
        <v>31</v>
      </c>
      <c r="B79" s="7" t="s">
        <v>200</v>
      </c>
      <c r="C79" s="8" t="s">
        <v>164</v>
      </c>
      <c r="D79" s="9">
        <v>593905</v>
      </c>
      <c r="E79" s="9">
        <f t="shared" si="73"/>
        <v>0</v>
      </c>
      <c r="F79" s="9">
        <v>4510551</v>
      </c>
      <c r="G79" s="9">
        <v>0</v>
      </c>
      <c r="H79" s="9">
        <f t="shared" si="74"/>
        <v>0</v>
      </c>
      <c r="I79" s="9">
        <v>102731384.7</v>
      </c>
      <c r="J79" s="9">
        <v>75992892.660000101</v>
      </c>
      <c r="K79" s="9">
        <v>80754457.890000001</v>
      </c>
      <c r="L79" s="9">
        <v>55739328.160000101</v>
      </c>
      <c r="M79" s="9">
        <v>238696421.71000001</v>
      </c>
      <c r="N79" s="9">
        <v>218442857.59999999</v>
      </c>
      <c r="O79" s="9">
        <v>700923211.00999999</v>
      </c>
      <c r="P79" s="9">
        <v>705793383.07000005</v>
      </c>
      <c r="Q79" s="9">
        <v>598191826.30999994</v>
      </c>
      <c r="R79" s="9">
        <v>629800490.40999997</v>
      </c>
      <c r="S79" s="2">
        <v>74314732.790000007</v>
      </c>
      <c r="T79" s="2">
        <v>82344374.719999999</v>
      </c>
      <c r="U79" s="2">
        <v>80692758.209999993</v>
      </c>
      <c r="V79" s="2">
        <v>82544138.939999998</v>
      </c>
      <c r="W79" s="2">
        <v>87190178.469999999</v>
      </c>
      <c r="X79" s="2">
        <v>85569637.159999996</v>
      </c>
      <c r="Y79" s="2">
        <v>51305391.030000001</v>
      </c>
      <c r="Z79" s="2">
        <v>62879457.619999997</v>
      </c>
      <c r="AA79" s="2">
        <v>54291750.240000002</v>
      </c>
      <c r="AB79" s="2">
        <v>62040954.280000001</v>
      </c>
      <c r="AC79" s="2">
        <v>68770128.760000005</v>
      </c>
      <c r="AD79" s="2">
        <v>70761925.849999994</v>
      </c>
      <c r="AE79" s="2">
        <v>21880112.48</v>
      </c>
      <c r="AF79" s="2">
        <v>17683434.68</v>
      </c>
      <c r="AG79" s="2">
        <v>24633541.309999999</v>
      </c>
      <c r="AH79" s="2">
        <v>19020152.489999998</v>
      </c>
      <c r="AI79" s="2">
        <v>16761156.83</v>
      </c>
      <c r="AJ79" s="2">
        <v>13527716.220000001</v>
      </c>
      <c r="AK79" s="2">
        <f t="shared" si="75"/>
        <v>180.05392027818334</v>
      </c>
      <c r="AL79" s="2">
        <f t="shared" si="76"/>
        <v>133.61434705704477</v>
      </c>
      <c r="AM79" s="2">
        <f t="shared" si="77"/>
        <v>141.53568323346053</v>
      </c>
      <c r="AN79" s="2">
        <f t="shared" si="78"/>
        <v>98.003558975152615</v>
      </c>
      <c r="AO79" s="2">
        <f t="shared" si="79"/>
        <v>1228.4850664173205</v>
      </c>
      <c r="AP79" s="2">
        <f t="shared" si="80"/>
        <v>1240.9597626189457</v>
      </c>
      <c r="AQ79" s="2">
        <f t="shared" si="81"/>
        <v>1048.4311461391371</v>
      </c>
      <c r="AR79" s="2">
        <f t="shared" si="82"/>
        <v>1107.3454155619008</v>
      </c>
      <c r="AS79" s="22">
        <f t="shared" si="83"/>
        <v>0.14656581931702409</v>
      </c>
      <c r="AT79" s="22">
        <f t="shared" si="84"/>
        <v>0.10767016875314511</v>
      </c>
      <c r="AU79" s="2">
        <f t="shared" si="85"/>
        <v>418.35537027721938</v>
      </c>
      <c r="AV79" s="2">
        <f t="shared" si="86"/>
        <v>384.07670462137889</v>
      </c>
      <c r="AW79" s="25">
        <f t="shared" si="87"/>
        <v>2.3235004804719623</v>
      </c>
      <c r="AX79" s="25">
        <f t="shared" si="88"/>
        <v>2.8745169443323531</v>
      </c>
      <c r="AY79" s="9">
        <f t="shared" si="55"/>
        <v>129.94835059514338</v>
      </c>
      <c r="AZ79" s="9">
        <f t="shared" si="56"/>
        <v>143.7716933219728</v>
      </c>
      <c r="BA79" s="9">
        <f t="shared" si="57"/>
        <v>140.96208392800679</v>
      </c>
      <c r="BB79" s="9">
        <f t="shared" si="58"/>
        <v>144.64628613785393</v>
      </c>
      <c r="BC79" s="9">
        <f t="shared" si="59"/>
        <v>152.81535909520312</v>
      </c>
      <c r="BD79" s="9">
        <f t="shared" si="60"/>
        <v>150.45263835653049</v>
      </c>
      <c r="BE79" s="9">
        <f t="shared" si="89"/>
        <v>143.76606857245176</v>
      </c>
      <c r="BF79" s="9">
        <f t="shared" si="61"/>
        <v>89.713717464708452</v>
      </c>
      <c r="BG79" s="9">
        <f t="shared" si="62"/>
        <v>109.78632272009833</v>
      </c>
      <c r="BH79" s="9">
        <f t="shared" si="63"/>
        <v>94.842194314543107</v>
      </c>
      <c r="BI79" s="9">
        <f t="shared" si="64"/>
        <v>108.71751453574971</v>
      </c>
      <c r="BJ79" s="9">
        <f t="shared" si="65"/>
        <v>120.53114359776991</v>
      </c>
      <c r="BK79" s="9">
        <f t="shared" si="66"/>
        <v>124.41701043344327</v>
      </c>
      <c r="BL79" s="9">
        <f t="shared" si="90"/>
        <v>108.0013171777188</v>
      </c>
      <c r="BM79" s="9">
        <f t="shared" si="67"/>
        <v>38.260038364758977</v>
      </c>
      <c r="BN79" s="9">
        <f t="shared" si="68"/>
        <v>30.874936585979075</v>
      </c>
      <c r="BO79" s="9">
        <f t="shared" si="69"/>
        <v>43.032304194478748</v>
      </c>
      <c r="BP79" s="9">
        <f t="shared" si="70"/>
        <v>33.32997902436118</v>
      </c>
      <c r="BQ79" s="9">
        <f t="shared" si="71"/>
        <v>29.376728489078253</v>
      </c>
      <c r="BR79" s="9">
        <f t="shared" si="72"/>
        <v>23.785079191487267</v>
      </c>
      <c r="BS79" s="9">
        <f t="shared" si="91"/>
        <v>33.109844308357253</v>
      </c>
      <c r="BT79" s="2">
        <v>571879</v>
      </c>
      <c r="BU79" s="2">
        <v>572744</v>
      </c>
      <c r="BV79" s="2">
        <v>572443</v>
      </c>
      <c r="BW79" s="2">
        <v>570662</v>
      </c>
      <c r="BX79" s="2">
        <v>570559</v>
      </c>
      <c r="BY79" s="2">
        <v>568748</v>
      </c>
      <c r="BZ79" s="2">
        <v>595387</v>
      </c>
      <c r="CA79" s="2">
        <v>596406</v>
      </c>
      <c r="CB79" s="2">
        <v>596529</v>
      </c>
      <c r="CC79" s="2">
        <v>595175</v>
      </c>
      <c r="CD79" s="2">
        <v>595483</v>
      </c>
      <c r="CE79" s="2">
        <v>593905</v>
      </c>
    </row>
    <row r="80" spans="1:83" ht="12.75" customHeight="1" x14ac:dyDescent="0.15">
      <c r="A80" s="6" t="s">
        <v>41</v>
      </c>
      <c r="B80" s="7" t="s">
        <v>150</v>
      </c>
      <c r="C80" s="8" t="s">
        <v>164</v>
      </c>
      <c r="D80" s="9">
        <v>406967</v>
      </c>
      <c r="E80" s="9">
        <f t="shared" si="73"/>
        <v>0</v>
      </c>
      <c r="F80" s="9">
        <v>3072000</v>
      </c>
      <c r="G80" s="9">
        <v>1082000</v>
      </c>
      <c r="H80" s="9">
        <f t="shared" si="74"/>
        <v>1</v>
      </c>
      <c r="I80" s="9">
        <v>79535565.269999996</v>
      </c>
      <c r="J80" s="9">
        <v>51475649.340000004</v>
      </c>
      <c r="K80" s="9">
        <v>54461802.920000002</v>
      </c>
      <c r="L80" s="9">
        <v>27135455.039999999</v>
      </c>
      <c r="M80" s="9">
        <v>237991267.56</v>
      </c>
      <c r="N80" s="9">
        <v>225651073.25999999</v>
      </c>
      <c r="O80" s="9">
        <v>501782830.98000002</v>
      </c>
      <c r="P80" s="9">
        <v>519695251.48000002</v>
      </c>
      <c r="Q80" s="9">
        <v>422247265.70999998</v>
      </c>
      <c r="R80" s="9">
        <v>468219602.13999999</v>
      </c>
      <c r="S80" s="2">
        <v>47647243.729999997</v>
      </c>
      <c r="T80" s="2">
        <v>51931066.93</v>
      </c>
      <c r="U80" s="2">
        <v>57789433.990000002</v>
      </c>
      <c r="V80" s="2">
        <v>64273102.119999997</v>
      </c>
      <c r="W80" s="2">
        <v>59920322.579999998</v>
      </c>
      <c r="X80" s="2">
        <v>82311090.069999993</v>
      </c>
      <c r="Y80" s="2">
        <v>32681581.899999999</v>
      </c>
      <c r="Z80" s="2">
        <v>34217243.509999998</v>
      </c>
      <c r="AA80" s="2">
        <v>39407138.149999999</v>
      </c>
      <c r="AB80" s="2">
        <v>42463676.899999999</v>
      </c>
      <c r="AC80" s="2">
        <v>41675985.759999998</v>
      </c>
      <c r="AD80" s="2">
        <v>60603705.689999998</v>
      </c>
      <c r="AE80" s="2">
        <v>13744779.24</v>
      </c>
      <c r="AF80" s="2">
        <v>16877702.489999998</v>
      </c>
      <c r="AG80" s="2">
        <v>17728172.27</v>
      </c>
      <c r="AH80" s="2">
        <v>20944842.350000001</v>
      </c>
      <c r="AI80" s="2">
        <v>17430912.460000001</v>
      </c>
      <c r="AJ80" s="2">
        <v>19476828.350000001</v>
      </c>
      <c r="AK80" s="2">
        <f t="shared" si="75"/>
        <v>204.018954427925</v>
      </c>
      <c r="AL80" s="2">
        <f t="shared" si="76"/>
        <v>131.62905836866412</v>
      </c>
      <c r="AM80" s="2">
        <f t="shared" si="77"/>
        <v>139.70152912447031</v>
      </c>
      <c r="AN80" s="2">
        <f t="shared" si="78"/>
        <v>69.388428142564166</v>
      </c>
      <c r="AO80" s="2">
        <f t="shared" si="79"/>
        <v>1287.1374985378768</v>
      </c>
      <c r="AP80" s="2">
        <f t="shared" si="80"/>
        <v>1328.9195467772704</v>
      </c>
      <c r="AQ80" s="2">
        <f t="shared" si="81"/>
        <v>1083.1185441099517</v>
      </c>
      <c r="AR80" s="2">
        <f t="shared" si="82"/>
        <v>1197.2904884086063</v>
      </c>
      <c r="AS80" s="22">
        <f t="shared" si="83"/>
        <v>0.15850595189688765</v>
      </c>
      <c r="AT80" s="22">
        <f t="shared" si="84"/>
        <v>9.9049681892236785E-2</v>
      </c>
      <c r="AU80" s="2">
        <f t="shared" si="85"/>
        <v>610.47821066888298</v>
      </c>
      <c r="AV80" s="2">
        <f t="shared" si="86"/>
        <v>577.01532032956072</v>
      </c>
      <c r="AW80" s="25">
        <f t="shared" si="87"/>
        <v>2.9922622257362379</v>
      </c>
      <c r="AX80" s="25">
        <f t="shared" si="88"/>
        <v>4.383646950610764</v>
      </c>
      <c r="AY80" s="9">
        <f t="shared" si="55"/>
        <v>123.26505390085967</v>
      </c>
      <c r="AZ80" s="9">
        <f t="shared" si="56"/>
        <v>134.38047791682192</v>
      </c>
      <c r="BA80" s="9">
        <f t="shared" si="57"/>
        <v>148.98407793446597</v>
      </c>
      <c r="BB80" s="9">
        <f t="shared" si="58"/>
        <v>165.39825968357883</v>
      </c>
      <c r="BC80" s="9">
        <f t="shared" si="59"/>
        <v>153.70333410287191</v>
      </c>
      <c r="BD80" s="9">
        <f t="shared" si="60"/>
        <v>210.47876846874951</v>
      </c>
      <c r="BE80" s="9">
        <f t="shared" si="89"/>
        <v>156.03499533455798</v>
      </c>
      <c r="BF80" s="9">
        <f t="shared" si="61"/>
        <v>84.548373402182932</v>
      </c>
      <c r="BG80" s="9">
        <f t="shared" si="62"/>
        <v>88.542943707820967</v>
      </c>
      <c r="BH80" s="9">
        <f t="shared" si="63"/>
        <v>101.5935913532187</v>
      </c>
      <c r="BI80" s="9">
        <f t="shared" si="64"/>
        <v>109.27461142163068</v>
      </c>
      <c r="BJ80" s="9">
        <f t="shared" si="65"/>
        <v>106.90426365417962</v>
      </c>
      <c r="BK80" s="9">
        <f t="shared" si="66"/>
        <v>154.97053103568194</v>
      </c>
      <c r="BL80" s="9">
        <f t="shared" si="90"/>
        <v>107.63905242911915</v>
      </c>
      <c r="BM80" s="9">
        <f t="shared" si="67"/>
        <v>35.558215360257464</v>
      </c>
      <c r="BN80" s="9">
        <f t="shared" si="68"/>
        <v>43.673928937399076</v>
      </c>
      <c r="BO80" s="9">
        <f t="shared" si="69"/>
        <v>45.704122998788314</v>
      </c>
      <c r="BP80" s="9">
        <f t="shared" si="70"/>
        <v>53.898759508589904</v>
      </c>
      <c r="BQ80" s="9">
        <f t="shared" si="71"/>
        <v>44.712532346271843</v>
      </c>
      <c r="BR80" s="9">
        <f t="shared" si="72"/>
        <v>49.804453340356872</v>
      </c>
      <c r="BS80" s="9">
        <f t="shared" si="91"/>
        <v>45.558668748610579</v>
      </c>
      <c r="BT80" s="2">
        <v>386543</v>
      </c>
      <c r="BU80" s="2">
        <v>386448</v>
      </c>
      <c r="BV80" s="2">
        <v>387890</v>
      </c>
      <c r="BW80" s="2">
        <v>388596</v>
      </c>
      <c r="BX80" s="2">
        <v>389844</v>
      </c>
      <c r="BY80" s="2">
        <v>391066</v>
      </c>
      <c r="BZ80" s="2">
        <v>401627</v>
      </c>
      <c r="CA80" s="2">
        <v>401690</v>
      </c>
      <c r="CB80" s="2">
        <v>403339</v>
      </c>
      <c r="CC80" s="2">
        <v>404317</v>
      </c>
      <c r="CD80" s="2">
        <v>405669</v>
      </c>
      <c r="CE80" s="2">
        <v>406967</v>
      </c>
    </row>
    <row r="81" spans="1:83" ht="12.75" customHeight="1" x14ac:dyDescent="0.15">
      <c r="A81" s="6" t="s">
        <v>221</v>
      </c>
      <c r="B81" s="7" t="s">
        <v>4</v>
      </c>
      <c r="C81" s="8" t="s">
        <v>164</v>
      </c>
      <c r="D81" s="9">
        <v>269994</v>
      </c>
      <c r="E81" s="9">
        <f t="shared" si="73"/>
        <v>0</v>
      </c>
      <c r="F81" s="9">
        <v>2526191</v>
      </c>
      <c r="G81" s="9">
        <v>23908</v>
      </c>
      <c r="H81" s="9">
        <f t="shared" si="74"/>
        <v>1</v>
      </c>
      <c r="I81" s="9">
        <v>54093322.719999999</v>
      </c>
      <c r="J81" s="9">
        <v>40989713.659999996</v>
      </c>
      <c r="K81" s="9">
        <v>36703058.93</v>
      </c>
      <c r="L81" s="9">
        <v>23083661.84</v>
      </c>
      <c r="M81" s="9">
        <v>180803189.33000001</v>
      </c>
      <c r="N81" s="9">
        <v>175897137.50999999</v>
      </c>
      <c r="O81" s="9">
        <v>349425699.88999999</v>
      </c>
      <c r="P81" s="9">
        <v>353446365.56999999</v>
      </c>
      <c r="Q81" s="9">
        <v>295332377.17000002</v>
      </c>
      <c r="R81" s="9">
        <v>312456651.91000003</v>
      </c>
      <c r="S81" s="2">
        <v>40767596.200000003</v>
      </c>
      <c r="T81" s="2">
        <v>54835778.240000002</v>
      </c>
      <c r="U81" s="2">
        <v>56416075.969999999</v>
      </c>
      <c r="V81" s="2">
        <v>54927725.909999996</v>
      </c>
      <c r="W81" s="2">
        <v>57765260.979999997</v>
      </c>
      <c r="X81" s="2">
        <v>65170896.299999997</v>
      </c>
      <c r="Y81" s="2">
        <v>21786520.309999999</v>
      </c>
      <c r="Z81" s="2">
        <v>34701231.82</v>
      </c>
      <c r="AA81" s="2">
        <v>34273406.590000004</v>
      </c>
      <c r="AB81" s="2">
        <v>34917962.200000003</v>
      </c>
      <c r="AC81" s="2">
        <v>35865255.450000003</v>
      </c>
      <c r="AD81" s="2">
        <v>42516854.759999998</v>
      </c>
      <c r="AE81" s="2">
        <v>18818227.789999999</v>
      </c>
      <c r="AF81" s="2">
        <v>19889399.699999999</v>
      </c>
      <c r="AG81" s="2">
        <v>20371533.609999999</v>
      </c>
      <c r="AH81" s="2">
        <v>19668890.469999999</v>
      </c>
      <c r="AI81" s="2">
        <v>21302556.739999998</v>
      </c>
      <c r="AJ81" s="2">
        <v>22392019.77</v>
      </c>
      <c r="AK81" s="2">
        <f t="shared" si="75"/>
        <v>207.51728329797558</v>
      </c>
      <c r="AL81" s="2">
        <f t="shared" si="76"/>
        <v>156.26082152823312</v>
      </c>
      <c r="AM81" s="2">
        <f t="shared" si="77"/>
        <v>140.80331351253889</v>
      </c>
      <c r="AN81" s="2">
        <f t="shared" si="78"/>
        <v>87.999442809435948</v>
      </c>
      <c r="AO81" s="2">
        <f t="shared" si="79"/>
        <v>1340.4958007664893</v>
      </c>
      <c r="AP81" s="2">
        <f t="shared" si="80"/>
        <v>1347.4068130422847</v>
      </c>
      <c r="AQ81" s="2">
        <f t="shared" si="81"/>
        <v>1132.9785174685137</v>
      </c>
      <c r="AR81" s="2">
        <f t="shared" si="82"/>
        <v>1191.145991514052</v>
      </c>
      <c r="AS81" s="22">
        <f t="shared" si="83"/>
        <v>0.15480636580832119</v>
      </c>
      <c r="AT81" s="22">
        <f t="shared" si="84"/>
        <v>0.11597152397902361</v>
      </c>
      <c r="AU81" s="2">
        <f t="shared" si="85"/>
        <v>693.61216458420449</v>
      </c>
      <c r="AV81" s="2">
        <f t="shared" si="86"/>
        <v>670.55436004666126</v>
      </c>
      <c r="AW81" s="25">
        <f t="shared" si="87"/>
        <v>3.3424308258133939</v>
      </c>
      <c r="AX81" s="25">
        <f t="shared" si="88"/>
        <v>4.2912507017986332</v>
      </c>
      <c r="AY81" s="9">
        <f t="shared" si="55"/>
        <v>159.70132563441638</v>
      </c>
      <c r="AZ81" s="9">
        <f t="shared" si="56"/>
        <v>213.45433477230173</v>
      </c>
      <c r="BA81" s="9">
        <f t="shared" si="57"/>
        <v>218.371567027548</v>
      </c>
      <c r="BB81" s="9">
        <f t="shared" si="58"/>
        <v>211.97467586946789</v>
      </c>
      <c r="BC81" s="9">
        <f t="shared" si="59"/>
        <v>221.60387687066739</v>
      </c>
      <c r="BD81" s="9">
        <f t="shared" si="60"/>
        <v>248.44422871650985</v>
      </c>
      <c r="BE81" s="9">
        <f t="shared" si="89"/>
        <v>212.25833481515187</v>
      </c>
      <c r="BF81" s="9">
        <f t="shared" si="61"/>
        <v>85.345629833042139</v>
      </c>
      <c r="BG81" s="9">
        <f t="shared" si="62"/>
        <v>135.0783848001339</v>
      </c>
      <c r="BH81" s="9">
        <f t="shared" si="63"/>
        <v>132.66320593460784</v>
      </c>
      <c r="BI81" s="9">
        <f t="shared" si="64"/>
        <v>134.75387150553405</v>
      </c>
      <c r="BJ81" s="9">
        <f t="shared" si="65"/>
        <v>137.58926243626976</v>
      </c>
      <c r="BK81" s="9">
        <f t="shared" si="66"/>
        <v>162.08258268653074</v>
      </c>
      <c r="BL81" s="9">
        <f t="shared" si="90"/>
        <v>131.25215619935307</v>
      </c>
      <c r="BM81" s="9">
        <f t="shared" si="67"/>
        <v>73.717761268284278</v>
      </c>
      <c r="BN81" s="9">
        <f t="shared" si="68"/>
        <v>77.421689237320791</v>
      </c>
      <c r="BO81" s="9">
        <f t="shared" si="69"/>
        <v>78.852767419266186</v>
      </c>
      <c r="BP81" s="9">
        <f t="shared" si="70"/>
        <v>75.905321274756488</v>
      </c>
      <c r="BQ81" s="9">
        <f t="shared" si="71"/>
        <v>81.722631920174621</v>
      </c>
      <c r="BR81" s="9">
        <f t="shared" si="72"/>
        <v>85.362767692401533</v>
      </c>
      <c r="BS81" s="9">
        <f t="shared" si="91"/>
        <v>78.830489802033966</v>
      </c>
      <c r="BT81" s="2">
        <v>255274</v>
      </c>
      <c r="BU81" s="2">
        <v>256897</v>
      </c>
      <c r="BV81" s="2">
        <v>258349</v>
      </c>
      <c r="BW81" s="2">
        <v>259124</v>
      </c>
      <c r="BX81" s="2">
        <v>260669</v>
      </c>
      <c r="BY81" s="2">
        <v>262316</v>
      </c>
      <c r="BZ81" s="2">
        <v>262679</v>
      </c>
      <c r="CA81" s="2">
        <v>264370</v>
      </c>
      <c r="CB81" s="2">
        <v>265882</v>
      </c>
      <c r="CC81" s="2">
        <v>266728</v>
      </c>
      <c r="CD81" s="2">
        <v>268308</v>
      </c>
      <c r="CE81" s="2">
        <v>269994</v>
      </c>
    </row>
    <row r="82" spans="1:83" ht="12.75" customHeight="1" x14ac:dyDescent="0.15">
      <c r="A82" s="6" t="s">
        <v>204</v>
      </c>
      <c r="B82" s="47" t="s">
        <v>50</v>
      </c>
      <c r="C82" s="8" t="s">
        <v>86</v>
      </c>
      <c r="D82" s="9">
        <v>1269240</v>
      </c>
      <c r="E82" s="9">
        <f t="shared" si="73"/>
        <v>0</v>
      </c>
      <c r="F82" s="9">
        <v>2458883</v>
      </c>
      <c r="G82" s="9">
        <v>504028</v>
      </c>
      <c r="H82" s="9">
        <f t="shared" si="74"/>
        <v>1</v>
      </c>
      <c r="I82" s="9">
        <v>257108979.90000001</v>
      </c>
      <c r="J82" s="9">
        <v>89887857.690000102</v>
      </c>
      <c r="K82" s="9">
        <v>207494539.97999999</v>
      </c>
      <c r="L82" s="9">
        <v>-44159309.959999897</v>
      </c>
      <c r="M82" s="9">
        <v>449537018.13999999</v>
      </c>
      <c r="N82" s="9">
        <v>315489850.49000001</v>
      </c>
      <c r="O82" s="9">
        <v>1529963122.52</v>
      </c>
      <c r="P82" s="9">
        <v>1416093217.5</v>
      </c>
      <c r="Q82" s="9">
        <v>1272854142.6199999</v>
      </c>
      <c r="R82" s="9">
        <v>1326205359.8099999</v>
      </c>
      <c r="S82" s="2">
        <v>115484851.42</v>
      </c>
      <c r="T82" s="2">
        <v>124033409.26000001</v>
      </c>
      <c r="U82" s="2">
        <v>121858900.78</v>
      </c>
      <c r="V82" s="2">
        <v>135788569.25</v>
      </c>
      <c r="W82" s="2">
        <v>141392329.96000001</v>
      </c>
      <c r="X82" s="2">
        <v>155291221.13999999</v>
      </c>
      <c r="Y82" s="2">
        <v>71691394.019999996</v>
      </c>
      <c r="Z82" s="2">
        <v>83111791.709999993</v>
      </c>
      <c r="AA82" s="2">
        <v>80344697.069999993</v>
      </c>
      <c r="AB82" s="2">
        <v>82431784.510000005</v>
      </c>
      <c r="AC82" s="2">
        <v>108058158.72</v>
      </c>
      <c r="AD82" s="2">
        <v>137274196.41999999</v>
      </c>
      <c r="AE82" s="2">
        <v>40708293.399999999</v>
      </c>
      <c r="AF82" s="2">
        <v>40840779.369999997</v>
      </c>
      <c r="AG82" s="2">
        <v>41061103.950000003</v>
      </c>
      <c r="AH82" s="2">
        <v>43330008.219999999</v>
      </c>
      <c r="AI82" s="2">
        <v>33280199.77</v>
      </c>
      <c r="AJ82" s="2">
        <v>17215793</v>
      </c>
      <c r="AK82" s="2">
        <f t="shared" si="75"/>
        <v>238.79107755005754</v>
      </c>
      <c r="AL82" s="2">
        <f t="shared" si="76"/>
        <v>82.83152307109647</v>
      </c>
      <c r="AM82" s="2">
        <f t="shared" si="77"/>
        <v>192.71145180090107</v>
      </c>
      <c r="AN82" s="2">
        <f t="shared" si="78"/>
        <v>-40.692736435772844</v>
      </c>
      <c r="AO82" s="2">
        <f t="shared" si="79"/>
        <v>1420.9598699372441</v>
      </c>
      <c r="AP82" s="2">
        <f t="shared" si="80"/>
        <v>1304.9277291789724</v>
      </c>
      <c r="AQ82" s="2">
        <f t="shared" si="81"/>
        <v>1182.1687923871864</v>
      </c>
      <c r="AR82" s="2">
        <f t="shared" si="82"/>
        <v>1222.096206107876</v>
      </c>
      <c r="AS82" s="22">
        <f t="shared" si="83"/>
        <v>0.16804913537818886</v>
      </c>
      <c r="AT82" s="22">
        <f t="shared" si="84"/>
        <v>6.347594676619521E-2</v>
      </c>
      <c r="AU82" s="2">
        <f t="shared" si="85"/>
        <v>417.5094506696783</v>
      </c>
      <c r="AV82" s="2">
        <f t="shared" si="86"/>
        <v>290.72341360813647</v>
      </c>
      <c r="AW82" s="25">
        <f t="shared" si="87"/>
        <v>1.748429861589599</v>
      </c>
      <c r="AX82" s="25">
        <f t="shared" si="88"/>
        <v>3.5098161041732983</v>
      </c>
      <c r="AY82" s="9">
        <f t="shared" si="55"/>
        <v>110.12695481437122</v>
      </c>
      <c r="AZ82" s="9">
        <f t="shared" si="56"/>
        <v>117.47579301794528</v>
      </c>
      <c r="BA82" s="9">
        <f t="shared" si="57"/>
        <v>115.09804180440902</v>
      </c>
      <c r="BB82" s="9">
        <f t="shared" si="58"/>
        <v>127.17893676764101</v>
      </c>
      <c r="BC82" s="9">
        <f t="shared" si="59"/>
        <v>131.31873823152173</v>
      </c>
      <c r="BD82" s="9">
        <f t="shared" si="60"/>
        <v>143.10062223262491</v>
      </c>
      <c r="BE82" s="9">
        <f t="shared" si="89"/>
        <v>124.04984781141887</v>
      </c>
      <c r="BF82" s="9">
        <f t="shared" si="61"/>
        <v>68.365286119704152</v>
      </c>
      <c r="BG82" s="9">
        <f t="shared" si="62"/>
        <v>78.717691455275087</v>
      </c>
      <c r="BH82" s="9">
        <f t="shared" si="63"/>
        <v>75.887089436499977</v>
      </c>
      <c r="BI82" s="9">
        <f t="shared" si="64"/>
        <v>77.205222558459937</v>
      </c>
      <c r="BJ82" s="9">
        <f t="shared" si="65"/>
        <v>100.35948246093892</v>
      </c>
      <c r="BK82" s="9">
        <f t="shared" si="66"/>
        <v>126.49796157167091</v>
      </c>
      <c r="BL82" s="9">
        <f t="shared" si="90"/>
        <v>87.838788933758167</v>
      </c>
      <c r="BM82" s="9">
        <f t="shared" si="67"/>
        <v>38.819640261974421</v>
      </c>
      <c r="BN82" s="9">
        <f t="shared" si="68"/>
        <v>38.681537277625658</v>
      </c>
      <c r="BO82" s="9">
        <f t="shared" si="69"/>
        <v>38.782991055405482</v>
      </c>
      <c r="BP82" s="9">
        <f t="shared" si="70"/>
        <v>40.58268237149678</v>
      </c>
      <c r="BQ82" s="9">
        <f t="shared" si="71"/>
        <v>30.909129534294717</v>
      </c>
      <c r="BR82" s="9">
        <f t="shared" si="72"/>
        <v>15.864326859192269</v>
      </c>
      <c r="BS82" s="9">
        <f t="shared" si="91"/>
        <v>33.940051226664885</v>
      </c>
      <c r="BT82" s="2">
        <v>1048652</v>
      </c>
      <c r="BU82" s="2">
        <v>1055821</v>
      </c>
      <c r="BV82" s="2">
        <v>1058740</v>
      </c>
      <c r="BW82" s="2">
        <v>1067697</v>
      </c>
      <c r="BX82" s="2">
        <v>1076711</v>
      </c>
      <c r="BY82" s="2">
        <v>1085189</v>
      </c>
      <c r="BZ82" s="2">
        <v>1226691</v>
      </c>
      <c r="CA82" s="2">
        <v>1234835</v>
      </c>
      <c r="CB82" s="2">
        <v>1239569</v>
      </c>
      <c r="CC82" s="2">
        <v>1250132</v>
      </c>
      <c r="CD82" s="2">
        <v>1259794</v>
      </c>
      <c r="CE82" s="2">
        <v>1269240</v>
      </c>
    </row>
    <row r="83" spans="1:83" ht="12.75" customHeight="1" x14ac:dyDescent="0.15">
      <c r="A83" s="6" t="s">
        <v>65</v>
      </c>
      <c r="B83" s="47" t="s">
        <v>10</v>
      </c>
      <c r="C83" s="8" t="s">
        <v>86</v>
      </c>
      <c r="D83" s="9">
        <v>587568</v>
      </c>
      <c r="E83" s="9">
        <f t="shared" si="73"/>
        <v>0</v>
      </c>
      <c r="F83" s="9">
        <v>1744074</v>
      </c>
      <c r="G83" s="9">
        <v>575792</v>
      </c>
      <c r="H83" s="9">
        <f t="shared" si="74"/>
        <v>1</v>
      </c>
      <c r="I83" s="9">
        <v>121663001.70999999</v>
      </c>
      <c r="J83" s="9">
        <v>62787972.179999903</v>
      </c>
      <c r="K83" s="9">
        <v>97289771.75</v>
      </c>
      <c r="L83" s="9">
        <v>41057742.289999902</v>
      </c>
      <c r="M83" s="9">
        <v>163388825.72999999</v>
      </c>
      <c r="N83" s="9">
        <v>160840605.84</v>
      </c>
      <c r="O83" s="9">
        <v>716295765.25</v>
      </c>
      <c r="P83" s="9">
        <v>691943617.51999998</v>
      </c>
      <c r="Q83" s="9">
        <v>594632763.53999996</v>
      </c>
      <c r="R83" s="9">
        <v>629155645.34000003</v>
      </c>
      <c r="S83" s="2">
        <v>86022060.359999999</v>
      </c>
      <c r="T83" s="2">
        <v>109232850.01000001</v>
      </c>
      <c r="U83" s="2">
        <v>102179981.7</v>
      </c>
      <c r="V83" s="2">
        <v>122150803.78</v>
      </c>
      <c r="W83" s="2">
        <v>123694445.11</v>
      </c>
      <c r="X83" s="2">
        <v>131585274.15000001</v>
      </c>
      <c r="Y83" s="2">
        <v>63494415.840000004</v>
      </c>
      <c r="Z83" s="2">
        <v>69815066.129999995</v>
      </c>
      <c r="AA83" s="2">
        <v>73023160.239999995</v>
      </c>
      <c r="AB83" s="2">
        <v>84263711.709999993</v>
      </c>
      <c r="AC83" s="2">
        <v>94573691.930000007</v>
      </c>
      <c r="AD83" s="2">
        <v>101441060.14</v>
      </c>
      <c r="AE83" s="2">
        <v>22419831.949999999</v>
      </c>
      <c r="AF83" s="2">
        <v>38932905.579999998</v>
      </c>
      <c r="AG83" s="2">
        <v>28537590.309999999</v>
      </c>
      <c r="AH83" s="2">
        <v>33603049.829999998</v>
      </c>
      <c r="AI83" s="2">
        <v>28113161.620000001</v>
      </c>
      <c r="AJ83" s="2">
        <v>24306575.780000001</v>
      </c>
      <c r="AK83" s="2">
        <f t="shared" si="75"/>
        <v>216.68694390963702</v>
      </c>
      <c r="AL83" s="2">
        <f t="shared" si="76"/>
        <v>111.73410051944938</v>
      </c>
      <c r="AM83" s="2">
        <f t="shared" si="77"/>
        <v>173.27719206225098</v>
      </c>
      <c r="AN83" s="2">
        <f t="shared" si="78"/>
        <v>73.064151378881235</v>
      </c>
      <c r="AO83" s="2">
        <f t="shared" si="79"/>
        <v>1275.7530072898057</v>
      </c>
      <c r="AP83" s="2">
        <f t="shared" si="80"/>
        <v>1231.3456706664933</v>
      </c>
      <c r="AQ83" s="2">
        <f t="shared" si="81"/>
        <v>1059.0660633801688</v>
      </c>
      <c r="AR83" s="2">
        <f t="shared" si="82"/>
        <v>1119.6115701470439</v>
      </c>
      <c r="AS83" s="22">
        <f t="shared" si="83"/>
        <v>0.16985023172311711</v>
      </c>
      <c r="AT83" s="22">
        <f t="shared" si="84"/>
        <v>9.0741457237569031E-2</v>
      </c>
      <c r="AU83" s="2">
        <f t="shared" si="85"/>
        <v>291.00239858300279</v>
      </c>
      <c r="AV83" s="2">
        <f t="shared" si="86"/>
        <v>286.22329717888533</v>
      </c>
      <c r="AW83" s="25">
        <f t="shared" si="87"/>
        <v>1.3429623092767271</v>
      </c>
      <c r="AX83" s="25">
        <f t="shared" si="88"/>
        <v>2.5616467653853165</v>
      </c>
      <c r="AY83" s="9">
        <f t="shared" si="55"/>
        <v>154.2863759891525</v>
      </c>
      <c r="AZ83" s="9">
        <f t="shared" si="56"/>
        <v>195.40270907347582</v>
      </c>
      <c r="BA83" s="9">
        <f t="shared" si="57"/>
        <v>182.63416803847866</v>
      </c>
      <c r="BB83" s="9">
        <f t="shared" si="58"/>
        <v>218.20709401510916</v>
      </c>
      <c r="BC83" s="9">
        <f t="shared" si="59"/>
        <v>220.30503039348565</v>
      </c>
      <c r="BD83" s="9">
        <f t="shared" si="60"/>
        <v>234.16208133950008</v>
      </c>
      <c r="BE83" s="9">
        <f t="shared" si="89"/>
        <v>200.8329098082003</v>
      </c>
      <c r="BF83" s="9">
        <f t="shared" si="61"/>
        <v>113.88152381498993</v>
      </c>
      <c r="BG83" s="9">
        <f t="shared" si="62"/>
        <v>124.88965594779378</v>
      </c>
      <c r="BH83" s="9">
        <f t="shared" si="63"/>
        <v>130.51993057827013</v>
      </c>
      <c r="BI83" s="9">
        <f t="shared" si="64"/>
        <v>150.52655483366172</v>
      </c>
      <c r="BJ83" s="9">
        <f t="shared" si="65"/>
        <v>168.43973920198624</v>
      </c>
      <c r="BK83" s="9">
        <f t="shared" si="66"/>
        <v>180.51905829971474</v>
      </c>
      <c r="BL83" s="9">
        <f t="shared" si="90"/>
        <v>144.79607711273607</v>
      </c>
      <c r="BM83" s="9">
        <f t="shared" si="67"/>
        <v>40.211483047199522</v>
      </c>
      <c r="BN83" s="9">
        <f t="shared" si="68"/>
        <v>69.645671807861703</v>
      </c>
      <c r="BO83" s="9">
        <f t="shared" si="69"/>
        <v>51.007437830553066</v>
      </c>
      <c r="BP83" s="9">
        <f t="shared" si="70"/>
        <v>60.027634911476206</v>
      </c>
      <c r="BQ83" s="9">
        <f t="shared" si="71"/>
        <v>50.070728072253324</v>
      </c>
      <c r="BR83" s="9">
        <f t="shared" si="72"/>
        <v>43.254675811161675</v>
      </c>
      <c r="BS83" s="9">
        <f t="shared" si="91"/>
        <v>52.369605246750922</v>
      </c>
      <c r="BT83" s="2">
        <v>557548</v>
      </c>
      <c r="BU83" s="2">
        <v>559014</v>
      </c>
      <c r="BV83" s="2">
        <v>559479</v>
      </c>
      <c r="BW83" s="2">
        <v>559793</v>
      </c>
      <c r="BX83" s="2">
        <v>561469</v>
      </c>
      <c r="BY83" s="2">
        <v>561941</v>
      </c>
      <c r="BZ83" s="2">
        <v>579509</v>
      </c>
      <c r="CA83" s="2">
        <v>581786</v>
      </c>
      <c r="CB83" s="2">
        <v>583196</v>
      </c>
      <c r="CC83" s="2">
        <v>584088</v>
      </c>
      <c r="CD83" s="2">
        <v>586703</v>
      </c>
      <c r="CE83" s="2">
        <v>587568</v>
      </c>
    </row>
    <row r="84" spans="1:83" ht="12.75" customHeight="1" x14ac:dyDescent="0.15">
      <c r="A84" s="6" t="s">
        <v>147</v>
      </c>
      <c r="B84" s="7" t="s">
        <v>186</v>
      </c>
      <c r="C84" s="8" t="s">
        <v>164</v>
      </c>
      <c r="D84" s="9">
        <v>796618</v>
      </c>
      <c r="E84" s="9">
        <f t="shared" si="73"/>
        <v>0</v>
      </c>
      <c r="F84" s="9">
        <v>4664471</v>
      </c>
      <c r="G84" s="9">
        <v>0</v>
      </c>
      <c r="H84" s="9">
        <f t="shared" si="74"/>
        <v>0</v>
      </c>
      <c r="I84" s="9">
        <v>174127407.88999999</v>
      </c>
      <c r="J84" s="9">
        <v>117752069.56</v>
      </c>
      <c r="K84" s="9">
        <v>124511933.11</v>
      </c>
      <c r="L84" s="9">
        <v>79432470.849999905</v>
      </c>
      <c r="M84" s="9">
        <v>232028336.31</v>
      </c>
      <c r="N84" s="9">
        <v>193708737.59999999</v>
      </c>
      <c r="O84" s="9">
        <v>752870206.34000003</v>
      </c>
      <c r="P84" s="9">
        <v>732662978.50999999</v>
      </c>
      <c r="Q84" s="9">
        <v>578742798.45000005</v>
      </c>
      <c r="R84" s="9">
        <v>614910908.95000005</v>
      </c>
      <c r="S84" s="2">
        <v>90055299.609999999</v>
      </c>
      <c r="T84" s="2">
        <v>103782287.68000001</v>
      </c>
      <c r="U84" s="2">
        <v>122034892.45999999</v>
      </c>
      <c r="V84" s="2">
        <v>136798509.91999999</v>
      </c>
      <c r="W84" s="2">
        <v>119743987.93000001</v>
      </c>
      <c r="X84" s="2">
        <v>132750555.56</v>
      </c>
      <c r="Y84" s="2">
        <v>62767388.75</v>
      </c>
      <c r="Z84" s="2">
        <v>72941655.140000001</v>
      </c>
      <c r="AA84" s="2">
        <v>84026350.200000003</v>
      </c>
      <c r="AB84" s="2">
        <v>73615490.730000004</v>
      </c>
      <c r="AC84" s="2">
        <v>78122571.670000002</v>
      </c>
      <c r="AD84" s="2">
        <v>89352575.569999993</v>
      </c>
      <c r="AE84" s="2">
        <v>26298502.629999999</v>
      </c>
      <c r="AF84" s="2">
        <v>27267137.010000002</v>
      </c>
      <c r="AG84" s="2">
        <v>34461412.880000003</v>
      </c>
      <c r="AH84" s="2">
        <v>53962830.299999997</v>
      </c>
      <c r="AI84" s="2">
        <v>40769500.149999999</v>
      </c>
      <c r="AJ84" s="2">
        <v>43026439.490000002</v>
      </c>
      <c r="AK84" s="2">
        <f t="shared" si="75"/>
        <v>254.03667690337036</v>
      </c>
      <c r="AL84" s="2">
        <f t="shared" si="76"/>
        <v>169.98876803256798</v>
      </c>
      <c r="AM84" s="2">
        <f t="shared" si="77"/>
        <v>181.65203344703127</v>
      </c>
      <c r="AN84" s="2">
        <f t="shared" si="78"/>
        <v>114.66998339841622</v>
      </c>
      <c r="AO84" s="2">
        <f t="shared" si="79"/>
        <v>1098.3718627396629</v>
      </c>
      <c r="AP84" s="2">
        <f t="shared" si="80"/>
        <v>1057.6839758771771</v>
      </c>
      <c r="AQ84" s="2">
        <f t="shared" si="81"/>
        <v>844.33518583629257</v>
      </c>
      <c r="AR84" s="2">
        <f t="shared" si="82"/>
        <v>887.69520784460929</v>
      </c>
      <c r="AS84" s="22">
        <f t="shared" si="83"/>
        <v>0.23128476385923441</v>
      </c>
      <c r="AT84" s="22">
        <f t="shared" si="84"/>
        <v>0.16071791944431219</v>
      </c>
      <c r="AU84" s="2">
        <f t="shared" si="85"/>
        <v>338.50907342999119</v>
      </c>
      <c r="AV84" s="2">
        <f t="shared" si="86"/>
        <v>279.64102698840054</v>
      </c>
      <c r="AW84" s="25">
        <f t="shared" si="87"/>
        <v>1.332520475217648</v>
      </c>
      <c r="AX84" s="25">
        <f t="shared" si="88"/>
        <v>1.6450559070751334</v>
      </c>
      <c r="AY84" s="9">
        <f t="shared" si="55"/>
        <v>135.07335920649635</v>
      </c>
      <c r="AZ84" s="9">
        <f t="shared" si="56"/>
        <v>154.76103782152322</v>
      </c>
      <c r="BA84" s="9">
        <f t="shared" si="57"/>
        <v>180.72630083510182</v>
      </c>
      <c r="BB84" s="9">
        <f t="shared" si="58"/>
        <v>201.17694193011377</v>
      </c>
      <c r="BC84" s="9">
        <f t="shared" si="59"/>
        <v>174.69601794170771</v>
      </c>
      <c r="BD84" s="9">
        <f t="shared" si="60"/>
        <v>191.64082193718826</v>
      </c>
      <c r="BE84" s="9">
        <f t="shared" si="89"/>
        <v>173.01241327868854</v>
      </c>
      <c r="BF84" s="9">
        <f t="shared" si="61"/>
        <v>94.144398872680043</v>
      </c>
      <c r="BG84" s="9">
        <f t="shared" si="62"/>
        <v>108.77122197087073</v>
      </c>
      <c r="BH84" s="9">
        <f t="shared" si="63"/>
        <v>124.43794670690873</v>
      </c>
      <c r="BI84" s="9">
        <f t="shared" si="64"/>
        <v>108.25950744936331</v>
      </c>
      <c r="BJ84" s="9">
        <f t="shared" si="65"/>
        <v>113.97400753090707</v>
      </c>
      <c r="BK84" s="9">
        <f t="shared" si="66"/>
        <v>128.99080498913679</v>
      </c>
      <c r="BL84" s="9">
        <f t="shared" si="90"/>
        <v>113.09631458664444</v>
      </c>
      <c r="BM84" s="9">
        <f t="shared" si="67"/>
        <v>39.444953353311917</v>
      </c>
      <c r="BN84" s="9">
        <f t="shared" si="68"/>
        <v>40.660988656376333</v>
      </c>
      <c r="BO84" s="9">
        <f t="shared" si="69"/>
        <v>51.035269879022053</v>
      </c>
      <c r="BP84" s="9">
        <f t="shared" si="70"/>
        <v>79.358153710857934</v>
      </c>
      <c r="BQ84" s="9">
        <f t="shared" si="71"/>
        <v>59.479139226951368</v>
      </c>
      <c r="BR84" s="9">
        <f t="shared" si="72"/>
        <v>62.113655149017262</v>
      </c>
      <c r="BS84" s="9">
        <f t="shared" si="91"/>
        <v>55.34869332925615</v>
      </c>
      <c r="BT84" s="2">
        <v>666714</v>
      </c>
      <c r="BU84" s="2">
        <v>670597</v>
      </c>
      <c r="BV84" s="2">
        <v>675247</v>
      </c>
      <c r="BW84" s="2">
        <v>679991</v>
      </c>
      <c r="BX84" s="2">
        <v>685442</v>
      </c>
      <c r="BY84" s="2">
        <v>692705</v>
      </c>
      <c r="BZ84" s="2">
        <v>765849</v>
      </c>
      <c r="CA84" s="2">
        <v>771089</v>
      </c>
      <c r="CB84" s="2">
        <v>776617</v>
      </c>
      <c r="CC84" s="2">
        <v>781950</v>
      </c>
      <c r="CD84" s="2">
        <v>788533</v>
      </c>
      <c r="CE84" s="2">
        <v>796618</v>
      </c>
    </row>
    <row r="85" spans="1:83" ht="12.75" customHeight="1" x14ac:dyDescent="0.15">
      <c r="A85" s="6" t="s">
        <v>134</v>
      </c>
      <c r="B85" s="7" t="s">
        <v>133</v>
      </c>
      <c r="C85" s="8" t="s">
        <v>164</v>
      </c>
      <c r="D85" s="9">
        <v>453674</v>
      </c>
      <c r="E85" s="9">
        <f t="shared" si="73"/>
        <v>0</v>
      </c>
      <c r="F85" s="9">
        <v>4775500</v>
      </c>
      <c r="G85" s="9">
        <v>0</v>
      </c>
      <c r="H85" s="9">
        <f t="shared" si="74"/>
        <v>0</v>
      </c>
      <c r="I85" s="9">
        <v>40119628.100000001</v>
      </c>
      <c r="J85" s="9">
        <v>38344702.049999997</v>
      </c>
      <c r="K85" s="9">
        <v>18279494.57</v>
      </c>
      <c r="L85" s="9">
        <v>16757335.75</v>
      </c>
      <c r="M85" s="9">
        <v>185427703.97</v>
      </c>
      <c r="N85" s="9">
        <v>188840337.66999999</v>
      </c>
      <c r="O85" s="9">
        <v>451554830.38</v>
      </c>
      <c r="P85" s="9">
        <v>457009394.44999999</v>
      </c>
      <c r="Q85" s="9">
        <v>411435202.27999997</v>
      </c>
      <c r="R85" s="9">
        <v>418664692.39999998</v>
      </c>
      <c r="S85" s="2">
        <v>55459898.259999998</v>
      </c>
      <c r="T85" s="2">
        <v>67464515.189999998</v>
      </c>
      <c r="U85" s="2">
        <v>67309225.590000004</v>
      </c>
      <c r="V85" s="2">
        <v>62747140.520000003</v>
      </c>
      <c r="W85" s="2">
        <v>69430046.459999993</v>
      </c>
      <c r="X85" s="2">
        <v>65843211.920000002</v>
      </c>
      <c r="Y85" s="2">
        <v>33904641.890000001</v>
      </c>
      <c r="Z85" s="2">
        <v>36531412.840000004</v>
      </c>
      <c r="AA85" s="2">
        <v>33640337.020000003</v>
      </c>
      <c r="AB85" s="2">
        <v>39387942.729999997</v>
      </c>
      <c r="AC85" s="2">
        <v>47965842.590000004</v>
      </c>
      <c r="AD85" s="2">
        <v>49213424.43</v>
      </c>
      <c r="AE85" s="2">
        <v>21124313.539999999</v>
      </c>
      <c r="AF85" s="2">
        <v>30666701.260000002</v>
      </c>
      <c r="AG85" s="2">
        <v>24961888.300000001</v>
      </c>
      <c r="AH85" s="2">
        <v>22925143.030000001</v>
      </c>
      <c r="AI85" s="2">
        <v>21224564.149999999</v>
      </c>
      <c r="AJ85" s="2">
        <v>15381091.67</v>
      </c>
      <c r="AK85" s="2">
        <f t="shared" si="75"/>
        <v>91.506444740953626</v>
      </c>
      <c r="AL85" s="2">
        <f t="shared" si="76"/>
        <v>87.279556349184659</v>
      </c>
      <c r="AM85" s="2">
        <f t="shared" si="77"/>
        <v>41.692598834490859</v>
      </c>
      <c r="AN85" s="2">
        <f t="shared" si="78"/>
        <v>38.142761624466232</v>
      </c>
      <c r="AO85" s="2">
        <f t="shared" si="79"/>
        <v>1029.9242313683899</v>
      </c>
      <c r="AP85" s="2">
        <f t="shared" si="80"/>
        <v>1040.2369835340926</v>
      </c>
      <c r="AQ85" s="2">
        <f t="shared" si="81"/>
        <v>938.41778662743616</v>
      </c>
      <c r="AR85" s="2">
        <f t="shared" si="82"/>
        <v>952.95742718490794</v>
      </c>
      <c r="AS85" s="22">
        <f t="shared" si="83"/>
        <v>8.8847744284426891E-2</v>
      </c>
      <c r="AT85" s="22">
        <f t="shared" si="84"/>
        <v>8.390353134019693E-2</v>
      </c>
      <c r="AU85" s="2">
        <f t="shared" si="85"/>
        <v>422.93088820463697</v>
      </c>
      <c r="AV85" s="2">
        <f t="shared" si="86"/>
        <v>429.83515352853874</v>
      </c>
      <c r="AW85" s="25">
        <f t="shared" si="87"/>
        <v>4.621869961202357</v>
      </c>
      <c r="AX85" s="25">
        <f t="shared" si="88"/>
        <v>4.9248091020177842</v>
      </c>
      <c r="AY85" s="9">
        <f t="shared" si="55"/>
        <v>127.5271467300701</v>
      </c>
      <c r="AZ85" s="9">
        <f t="shared" si="56"/>
        <v>154.71064255886108</v>
      </c>
      <c r="BA85" s="9">
        <f t="shared" si="57"/>
        <v>154.06940548347816</v>
      </c>
      <c r="BB85" s="9">
        <f t="shared" si="58"/>
        <v>143.39384834066905</v>
      </c>
      <c r="BC85" s="9">
        <f t="shared" si="59"/>
        <v>158.35881364398369</v>
      </c>
      <c r="BD85" s="9">
        <f t="shared" si="60"/>
        <v>149.87119517813409</v>
      </c>
      <c r="BE85" s="9">
        <f t="shared" si="89"/>
        <v>147.98850865586601</v>
      </c>
      <c r="BF85" s="9">
        <f t="shared" si="61"/>
        <v>77.961957680960808</v>
      </c>
      <c r="BG85" s="9">
        <f t="shared" si="62"/>
        <v>83.77438625538619</v>
      </c>
      <c r="BH85" s="9">
        <f t="shared" si="63"/>
        <v>77.002025792215647</v>
      </c>
      <c r="BI85" s="9">
        <f t="shared" si="64"/>
        <v>90.011889617126684</v>
      </c>
      <c r="BJ85" s="9">
        <f t="shared" si="65"/>
        <v>109.40240307001038</v>
      </c>
      <c r="BK85" s="9">
        <f t="shared" si="66"/>
        <v>112.01875672612056</v>
      </c>
      <c r="BL85" s="9">
        <f t="shared" si="90"/>
        <v>91.695236523636709</v>
      </c>
      <c r="BM85" s="9">
        <f t="shared" si="67"/>
        <v>48.574258462543142</v>
      </c>
      <c r="BN85" s="9">
        <f t="shared" si="68"/>
        <v>70.325341310664143</v>
      </c>
      <c r="BO85" s="9">
        <f t="shared" si="69"/>
        <v>57.137238713044432</v>
      </c>
      <c r="BP85" s="9">
        <f t="shared" si="70"/>
        <v>52.3900285429607</v>
      </c>
      <c r="BQ85" s="9">
        <f t="shared" si="71"/>
        <v>48.40983076168645</v>
      </c>
      <c r="BR85" s="9">
        <f t="shared" si="72"/>
        <v>35.010178338932747</v>
      </c>
      <c r="BS85" s="9">
        <f t="shared" si="91"/>
        <v>51.97447935497194</v>
      </c>
      <c r="BT85" s="2">
        <v>434887</v>
      </c>
      <c r="BU85" s="2">
        <v>436069</v>
      </c>
      <c r="BV85" s="2">
        <v>436876</v>
      </c>
      <c r="BW85" s="2">
        <v>437586</v>
      </c>
      <c r="BX85" s="2">
        <v>438435</v>
      </c>
      <c r="BY85" s="2">
        <v>439332</v>
      </c>
      <c r="BZ85" s="2">
        <v>447775</v>
      </c>
      <c r="CA85" s="2">
        <v>449218</v>
      </c>
      <c r="CB85" s="2">
        <v>450105</v>
      </c>
      <c r="CC85" s="2">
        <v>451485</v>
      </c>
      <c r="CD85" s="2">
        <v>452623</v>
      </c>
      <c r="CE85" s="2">
        <v>453674</v>
      </c>
    </row>
    <row r="86" spans="1:83" ht="12.75" customHeight="1" x14ac:dyDescent="0.15">
      <c r="A86" s="6" t="s">
        <v>44</v>
      </c>
      <c r="B86" s="7" t="s">
        <v>89</v>
      </c>
      <c r="C86" s="8" t="s">
        <v>164</v>
      </c>
      <c r="D86" s="9">
        <v>389377</v>
      </c>
      <c r="E86" s="9">
        <f t="shared" si="73"/>
        <v>0</v>
      </c>
      <c r="F86" s="9">
        <v>3614934</v>
      </c>
      <c r="G86" s="9">
        <v>383069</v>
      </c>
      <c r="H86" s="9">
        <f t="shared" si="74"/>
        <v>1</v>
      </c>
      <c r="I86" s="9">
        <v>42635958.590000004</v>
      </c>
      <c r="J86" s="9">
        <v>39873542.670000002</v>
      </c>
      <c r="K86" s="9">
        <v>37636426.289999999</v>
      </c>
      <c r="L86" s="9">
        <v>35445618.079999998</v>
      </c>
      <c r="M86" s="9">
        <v>32311408.879999999</v>
      </c>
      <c r="N86" s="9">
        <v>27883484.289999999</v>
      </c>
      <c r="O86" s="9">
        <v>443383040.17000002</v>
      </c>
      <c r="P86" s="9">
        <v>464485471.45999998</v>
      </c>
      <c r="Q86" s="9">
        <v>400747081.57999998</v>
      </c>
      <c r="R86" s="9">
        <v>424611928.79000002</v>
      </c>
      <c r="S86" s="2">
        <v>62752877.630000003</v>
      </c>
      <c r="T86" s="2">
        <v>73977347.510000005</v>
      </c>
      <c r="U86" s="2">
        <v>63195234.490000002</v>
      </c>
      <c r="V86" s="2">
        <v>67694833.480000004</v>
      </c>
      <c r="W86" s="2">
        <v>60651518.729999997</v>
      </c>
      <c r="X86" s="2">
        <v>66875048.219999999</v>
      </c>
      <c r="Y86" s="2">
        <v>36307899.579999998</v>
      </c>
      <c r="Z86" s="2">
        <v>40872872.189999998</v>
      </c>
      <c r="AA86" s="2">
        <v>39232041.710000001</v>
      </c>
      <c r="AB86" s="2">
        <v>35406671.82</v>
      </c>
      <c r="AC86" s="2">
        <v>31918791.239999998</v>
      </c>
      <c r="AD86" s="2">
        <v>42049179.609999999</v>
      </c>
      <c r="AE86" s="2">
        <v>22098509.039999999</v>
      </c>
      <c r="AF86" s="2">
        <v>25416462.32</v>
      </c>
      <c r="AG86" s="2">
        <v>17329256.780000001</v>
      </c>
      <c r="AH86" s="2">
        <v>17230015.43</v>
      </c>
      <c r="AI86" s="2">
        <v>18854518.510000002</v>
      </c>
      <c r="AJ86" s="2">
        <v>23538038.460000001</v>
      </c>
      <c r="AK86" s="2">
        <f t="shared" si="75"/>
        <v>114.50229104170975</v>
      </c>
      <c r="AL86" s="2">
        <f t="shared" si="76"/>
        <v>107.15151353181609</v>
      </c>
      <c r="AM86" s="2">
        <f t="shared" si="77"/>
        <v>101.07564551951208</v>
      </c>
      <c r="AN86" s="2">
        <f t="shared" si="78"/>
        <v>95.252424816525718</v>
      </c>
      <c r="AO86" s="2">
        <f t="shared" si="79"/>
        <v>1190.740764074455</v>
      </c>
      <c r="AP86" s="2">
        <f t="shared" si="80"/>
        <v>1248.2041461022295</v>
      </c>
      <c r="AQ86" s="2">
        <f t="shared" si="81"/>
        <v>1076.2384730327453</v>
      </c>
      <c r="AR86" s="2">
        <f t="shared" si="82"/>
        <v>1141.0526325704136</v>
      </c>
      <c r="AS86" s="22">
        <f t="shared" si="83"/>
        <v>9.6160553578352265E-2</v>
      </c>
      <c r="AT86" s="22">
        <f t="shared" si="84"/>
        <v>8.5844542230065823E-2</v>
      </c>
      <c r="AU86" s="2">
        <f t="shared" si="85"/>
        <v>86.774883593521309</v>
      </c>
      <c r="AV86" s="2">
        <f t="shared" si="86"/>
        <v>74.930827414591405</v>
      </c>
      <c r="AW86" s="25">
        <f t="shared" si="87"/>
        <v>0.75784408158184202</v>
      </c>
      <c r="AX86" s="25">
        <f t="shared" si="88"/>
        <v>0.69929789085380001</v>
      </c>
      <c r="AY86" s="9">
        <f t="shared" si="55"/>
        <v>166.98699458481354</v>
      </c>
      <c r="AZ86" s="9">
        <f t="shared" si="56"/>
        <v>197.28450071737544</v>
      </c>
      <c r="BA86" s="9">
        <f t="shared" si="57"/>
        <v>168.77896964954357</v>
      </c>
      <c r="BB86" s="9">
        <f t="shared" si="58"/>
        <v>181.39071508766102</v>
      </c>
      <c r="BC86" s="9">
        <f t="shared" si="59"/>
        <v>162.88452469256819</v>
      </c>
      <c r="BD86" s="9">
        <f t="shared" si="60"/>
        <v>179.71221402600753</v>
      </c>
      <c r="BE86" s="9">
        <f t="shared" si="89"/>
        <v>176.17298645966159</v>
      </c>
      <c r="BF86" s="9">
        <f t="shared" si="61"/>
        <v>96.616239119732825</v>
      </c>
      <c r="BG86" s="9">
        <f t="shared" si="62"/>
        <v>109.00072054893886</v>
      </c>
      <c r="BH86" s="9">
        <f t="shared" si="63"/>
        <v>104.77915986069344</v>
      </c>
      <c r="BI86" s="9">
        <f t="shared" si="64"/>
        <v>94.873437013496826</v>
      </c>
      <c r="BJ86" s="9">
        <f t="shared" si="65"/>
        <v>85.720477388756549</v>
      </c>
      <c r="BK86" s="9">
        <f t="shared" si="66"/>
        <v>112.99806679511882</v>
      </c>
      <c r="BL86" s="9">
        <f t="shared" si="90"/>
        <v>100.66468345445622</v>
      </c>
      <c r="BM86" s="9">
        <f t="shared" si="67"/>
        <v>58.804691494032646</v>
      </c>
      <c r="BN86" s="9">
        <f t="shared" si="68"/>
        <v>67.781209350948586</v>
      </c>
      <c r="BO86" s="9">
        <f t="shared" si="69"/>
        <v>46.282194024987582</v>
      </c>
      <c r="BP86" s="9">
        <f t="shared" si="70"/>
        <v>46.168439438476526</v>
      </c>
      <c r="BQ86" s="9">
        <f t="shared" si="71"/>
        <v>50.635323733278909</v>
      </c>
      <c r="BR86" s="9">
        <f t="shared" si="72"/>
        <v>63.253382510621492</v>
      </c>
      <c r="BS86" s="9">
        <f t="shared" si="91"/>
        <v>55.487540092057621</v>
      </c>
      <c r="BT86" s="2">
        <v>375795</v>
      </c>
      <c r="BU86" s="2">
        <v>374978</v>
      </c>
      <c r="BV86" s="2">
        <v>374426</v>
      </c>
      <c r="BW86" s="2">
        <v>373199</v>
      </c>
      <c r="BX86" s="2">
        <v>372359</v>
      </c>
      <c r="BY86" s="2">
        <v>372123</v>
      </c>
      <c r="BZ86" s="2">
        <v>392520</v>
      </c>
      <c r="CA86" s="2">
        <v>391843</v>
      </c>
      <c r="CB86" s="2">
        <v>391364</v>
      </c>
      <c r="CC86" s="2">
        <v>390232</v>
      </c>
      <c r="CD86" s="2">
        <v>389561</v>
      </c>
      <c r="CE86" s="2">
        <v>389377</v>
      </c>
    </row>
    <row r="87" spans="1:83" ht="12.75" customHeight="1" x14ac:dyDescent="0.15">
      <c r="A87" s="6" t="s">
        <v>72</v>
      </c>
      <c r="B87" s="7" t="s">
        <v>203</v>
      </c>
      <c r="C87" s="8" t="s">
        <v>164</v>
      </c>
      <c r="D87" s="9">
        <v>383201</v>
      </c>
      <c r="E87" s="9">
        <f t="shared" si="73"/>
        <v>0</v>
      </c>
      <c r="F87" s="9">
        <v>2404676</v>
      </c>
      <c r="G87" s="9">
        <v>829802</v>
      </c>
      <c r="H87" s="9">
        <f t="shared" si="74"/>
        <v>1</v>
      </c>
      <c r="I87" s="9">
        <v>83851439.400000006</v>
      </c>
      <c r="J87" s="9">
        <v>72256954.939999998</v>
      </c>
      <c r="K87" s="9">
        <v>48804277.310000002</v>
      </c>
      <c r="L87" s="9">
        <v>38030293.390000001</v>
      </c>
      <c r="M87" s="9">
        <v>262276357.49000001</v>
      </c>
      <c r="N87" s="9">
        <v>237049695.94</v>
      </c>
      <c r="O87" s="9">
        <v>451843394.17000002</v>
      </c>
      <c r="P87" s="9">
        <v>465571367.61000001</v>
      </c>
      <c r="Q87" s="9">
        <v>367991954.76999998</v>
      </c>
      <c r="R87" s="9">
        <v>393314412.67000002</v>
      </c>
      <c r="S87" s="2">
        <v>68069614.819999993</v>
      </c>
      <c r="T87" s="2">
        <v>80539648.409999996</v>
      </c>
      <c r="U87" s="2">
        <v>72124960.200000003</v>
      </c>
      <c r="V87" s="2">
        <v>77638845.439999998</v>
      </c>
      <c r="W87" s="2">
        <v>84089199.299999997</v>
      </c>
      <c r="X87" s="2">
        <v>78067157.319999993</v>
      </c>
      <c r="Y87" s="2">
        <v>56013969.520000003</v>
      </c>
      <c r="Z87" s="2">
        <v>59494286.630000003</v>
      </c>
      <c r="AA87" s="2">
        <v>49549598.159999996</v>
      </c>
      <c r="AB87" s="2">
        <v>49454982.270000003</v>
      </c>
      <c r="AC87" s="2">
        <v>61681657.079999998</v>
      </c>
      <c r="AD87" s="2">
        <v>54074181.329999998</v>
      </c>
      <c r="AE87" s="2">
        <v>11183326.93</v>
      </c>
      <c r="AF87" s="2">
        <v>20715700.41</v>
      </c>
      <c r="AG87" s="2">
        <v>22095750.43</v>
      </c>
      <c r="AH87" s="2">
        <v>24431170.59</v>
      </c>
      <c r="AI87" s="2">
        <v>22219859.280000001</v>
      </c>
      <c r="AJ87" s="2">
        <v>23765747.41</v>
      </c>
      <c r="AK87" s="2">
        <f t="shared" si="75"/>
        <v>230.04573236140567</v>
      </c>
      <c r="AL87" s="2">
        <f t="shared" si="76"/>
        <v>199.38618404677743</v>
      </c>
      <c r="AM87" s="2">
        <f t="shared" si="77"/>
        <v>133.89413224727642</v>
      </c>
      <c r="AN87" s="2">
        <f t="shared" si="78"/>
        <v>104.94097188994391</v>
      </c>
      <c r="AO87" s="2">
        <f t="shared" si="79"/>
        <v>1239.6286249619341</v>
      </c>
      <c r="AP87" s="2">
        <f t="shared" si="80"/>
        <v>1284.6998391542977</v>
      </c>
      <c r="AQ87" s="2">
        <f t="shared" si="81"/>
        <v>1009.5828926005283</v>
      </c>
      <c r="AR87" s="2">
        <f t="shared" si="82"/>
        <v>1085.3136551075202</v>
      </c>
      <c r="AS87" s="22">
        <f t="shared" si="83"/>
        <v>0.1855763312729809</v>
      </c>
      <c r="AT87" s="22">
        <f t="shared" si="84"/>
        <v>0.15520059859120938</v>
      </c>
      <c r="AU87" s="2">
        <f t="shared" si="85"/>
        <v>719.55302343765004</v>
      </c>
      <c r="AV87" s="2">
        <f t="shared" si="86"/>
        <v>654.11605487904149</v>
      </c>
      <c r="AW87" s="25">
        <f t="shared" si="87"/>
        <v>3.1278694720892291</v>
      </c>
      <c r="AX87" s="25">
        <f t="shared" si="88"/>
        <v>3.2806488473924613</v>
      </c>
      <c r="AY87" s="9">
        <f t="shared" si="55"/>
        <v>182.97496564663882</v>
      </c>
      <c r="AZ87" s="9">
        <f t="shared" si="56"/>
        <v>217.88613387043102</v>
      </c>
      <c r="BA87" s="9">
        <f t="shared" si="57"/>
        <v>196.16605026749315</v>
      </c>
      <c r="BB87" s="9">
        <f t="shared" si="58"/>
        <v>212.06309937942487</v>
      </c>
      <c r="BC87" s="9">
        <f t="shared" si="59"/>
        <v>230.69802468593878</v>
      </c>
      <c r="BD87" s="9">
        <f t="shared" si="60"/>
        <v>215.41888404153454</v>
      </c>
      <c r="BE87" s="9">
        <f t="shared" si="89"/>
        <v>209.20119298191017</v>
      </c>
      <c r="BF87" s="9">
        <f t="shared" si="61"/>
        <v>150.5687108081373</v>
      </c>
      <c r="BG87" s="9">
        <f t="shared" si="62"/>
        <v>160.95153576037291</v>
      </c>
      <c r="BH87" s="9">
        <f t="shared" si="63"/>
        <v>134.76539794872073</v>
      </c>
      <c r="BI87" s="9">
        <f t="shared" si="64"/>
        <v>135.08156594156981</v>
      </c>
      <c r="BJ87" s="9">
        <f t="shared" si="65"/>
        <v>169.22311742967744</v>
      </c>
      <c r="BK87" s="9">
        <f t="shared" si="66"/>
        <v>149.21255233900942</v>
      </c>
      <c r="BL87" s="9">
        <f t="shared" si="90"/>
        <v>149.96714670458127</v>
      </c>
      <c r="BM87" s="9">
        <f t="shared" si="67"/>
        <v>30.061413837039268</v>
      </c>
      <c r="BN87" s="9">
        <f t="shared" si="68"/>
        <v>56.042756106600727</v>
      </c>
      <c r="BO87" s="9">
        <f t="shared" si="69"/>
        <v>60.096200781672842</v>
      </c>
      <c r="BP87" s="9">
        <f t="shared" si="70"/>
        <v>66.731411671838131</v>
      </c>
      <c r="BQ87" s="9">
        <f t="shared" si="71"/>
        <v>60.960000658438027</v>
      </c>
      <c r="BR87" s="9">
        <f t="shared" si="72"/>
        <v>65.579316081534898</v>
      </c>
      <c r="BS87" s="9">
        <f t="shared" si="91"/>
        <v>56.578516522853988</v>
      </c>
      <c r="BT87" s="2">
        <v>372016</v>
      </c>
      <c r="BU87" s="2">
        <v>369641</v>
      </c>
      <c r="BV87" s="2">
        <v>367673</v>
      </c>
      <c r="BW87" s="2">
        <v>366112</v>
      </c>
      <c r="BX87" s="2">
        <v>364499</v>
      </c>
      <c r="BY87" s="2">
        <v>362397</v>
      </c>
      <c r="BZ87" s="2">
        <v>391695</v>
      </c>
      <c r="CA87" s="2">
        <v>389653</v>
      </c>
      <c r="CB87" s="2">
        <v>388034</v>
      </c>
      <c r="CC87" s="2">
        <v>386737</v>
      </c>
      <c r="CD87" s="2">
        <v>385312</v>
      </c>
      <c r="CE87" s="2">
        <v>383201</v>
      </c>
    </row>
    <row r="88" spans="1:83" ht="12.75" customHeight="1" x14ac:dyDescent="0.15">
      <c r="A88" s="6" t="s">
        <v>226</v>
      </c>
      <c r="B88" s="7" t="s">
        <v>74</v>
      </c>
      <c r="C88" s="8" t="s">
        <v>164</v>
      </c>
      <c r="D88" s="9">
        <v>355348</v>
      </c>
      <c r="E88" s="9">
        <f t="shared" si="73"/>
        <v>0</v>
      </c>
      <c r="F88" s="9">
        <v>5013060</v>
      </c>
      <c r="G88" s="9">
        <v>0</v>
      </c>
      <c r="H88" s="9">
        <f t="shared" si="74"/>
        <v>0</v>
      </c>
      <c r="I88" s="9">
        <v>64351239.539999999</v>
      </c>
      <c r="J88" s="9">
        <v>46443153.5</v>
      </c>
      <c r="K88" s="9">
        <v>46943519.240000002</v>
      </c>
      <c r="L88" s="9">
        <v>28746042.48</v>
      </c>
      <c r="M88" s="9">
        <v>145575045.66999999</v>
      </c>
      <c r="N88" s="9">
        <v>128217776.91</v>
      </c>
      <c r="O88" s="9">
        <v>422419599.33999997</v>
      </c>
      <c r="P88" s="9">
        <v>427937572.37</v>
      </c>
      <c r="Q88" s="9">
        <v>358068359.80000001</v>
      </c>
      <c r="R88" s="9">
        <v>381494418.87</v>
      </c>
      <c r="S88" s="2">
        <v>29310350.289999999</v>
      </c>
      <c r="T88" s="2">
        <v>23841490.260000002</v>
      </c>
      <c r="U88" s="2">
        <v>41567289.68</v>
      </c>
      <c r="V88" s="2">
        <v>40814005.149999999</v>
      </c>
      <c r="W88" s="2">
        <v>50231302.719999999</v>
      </c>
      <c r="X88" s="2">
        <v>57207355.969999999</v>
      </c>
      <c r="Y88" s="2">
        <v>18969626.719999999</v>
      </c>
      <c r="Z88" s="2">
        <v>19063964.960000001</v>
      </c>
      <c r="AA88" s="2">
        <v>38025743.869999997</v>
      </c>
      <c r="AB88" s="2">
        <v>36588141.969999999</v>
      </c>
      <c r="AC88" s="2">
        <v>46656828.659999996</v>
      </c>
      <c r="AD88" s="2">
        <v>51888353.979999997</v>
      </c>
      <c r="AE88" s="2">
        <v>5074569.75</v>
      </c>
      <c r="AF88" s="2">
        <v>4071285.7</v>
      </c>
      <c r="AG88" s="2">
        <v>3085426.82</v>
      </c>
      <c r="AH88" s="2">
        <v>3582683.19</v>
      </c>
      <c r="AI88" s="2">
        <v>3100541.68</v>
      </c>
      <c r="AJ88" s="2">
        <v>5048649.45</v>
      </c>
      <c r="AK88" s="2">
        <f t="shared" si="75"/>
        <v>191.68870336334959</v>
      </c>
      <c r="AL88" s="2">
        <f t="shared" si="76"/>
        <v>138.98644196123965</v>
      </c>
      <c r="AM88" s="2">
        <f t="shared" si="77"/>
        <v>139.83479415085179</v>
      </c>
      <c r="AN88" s="2">
        <f t="shared" si="78"/>
        <v>86.025815726786291</v>
      </c>
      <c r="AO88" s="2">
        <f t="shared" si="79"/>
        <v>1258.2984547239109</v>
      </c>
      <c r="AP88" s="2">
        <f t="shared" si="80"/>
        <v>1280.6520678066531</v>
      </c>
      <c r="AQ88" s="2">
        <f t="shared" si="81"/>
        <v>1066.6097513605614</v>
      </c>
      <c r="AR88" s="2">
        <f t="shared" si="82"/>
        <v>1141.6656258454136</v>
      </c>
      <c r="AS88" s="22">
        <f t="shared" si="83"/>
        <v>0.15233961596607767</v>
      </c>
      <c r="AT88" s="22">
        <f t="shared" si="84"/>
        <v>0.10852787064895691</v>
      </c>
      <c r="AU88" s="2">
        <f t="shared" si="85"/>
        <v>433.63720646277852</v>
      </c>
      <c r="AV88" s="2">
        <f t="shared" si="86"/>
        <v>383.70634347430541</v>
      </c>
      <c r="AW88" s="25">
        <f t="shared" si="87"/>
        <v>2.2621948964869931</v>
      </c>
      <c r="AX88" s="25">
        <f t="shared" si="88"/>
        <v>2.7607465739810282</v>
      </c>
      <c r="AY88" s="9">
        <f t="shared" si="55"/>
        <v>85.978563667670855</v>
      </c>
      <c r="AZ88" s="9">
        <f t="shared" si="56"/>
        <v>70.010014153824471</v>
      </c>
      <c r="BA88" s="9">
        <f t="shared" si="57"/>
        <v>122.87435870301013</v>
      </c>
      <c r="BB88" s="9">
        <f t="shared" si="58"/>
        <v>120.92895239760121</v>
      </c>
      <c r="BC88" s="9">
        <f t="shared" si="59"/>
        <v>149.62840429302935</v>
      </c>
      <c r="BD88" s="9">
        <f t="shared" si="60"/>
        <v>171.19954742695029</v>
      </c>
      <c r="BE88" s="9">
        <f t="shared" si="89"/>
        <v>120.10330677368107</v>
      </c>
      <c r="BF88" s="9">
        <f t="shared" si="61"/>
        <v>55.645232573488641</v>
      </c>
      <c r="BG88" s="9">
        <f t="shared" si="62"/>
        <v>55.980915711332457</v>
      </c>
      <c r="BH88" s="9">
        <f t="shared" si="63"/>
        <v>112.40542571336512</v>
      </c>
      <c r="BI88" s="9">
        <f t="shared" si="64"/>
        <v>108.40802470489238</v>
      </c>
      <c r="BJ88" s="9">
        <f t="shared" si="65"/>
        <v>138.98080367701596</v>
      </c>
      <c r="BK88" s="9">
        <f t="shared" si="66"/>
        <v>155.28182639246339</v>
      </c>
      <c r="BL88" s="9">
        <f t="shared" si="90"/>
        <v>104.450371462093</v>
      </c>
      <c r="BM88" s="9">
        <f t="shared" si="67"/>
        <v>14.885670557313958</v>
      </c>
      <c r="BN88" s="9">
        <f t="shared" si="68"/>
        <v>11.955241319770721</v>
      </c>
      <c r="BO88" s="9">
        <f t="shared" si="69"/>
        <v>9.1206293398287261</v>
      </c>
      <c r="BP88" s="9">
        <f t="shared" si="70"/>
        <v>10.615231789845453</v>
      </c>
      <c r="BQ88" s="9">
        <f t="shared" si="71"/>
        <v>9.2358565058220421</v>
      </c>
      <c r="BR88" s="9">
        <f t="shared" si="72"/>
        <v>15.108660176683944</v>
      </c>
      <c r="BS88" s="9">
        <f t="shared" si="91"/>
        <v>11.820214948210806</v>
      </c>
      <c r="BT88" s="2">
        <v>340903</v>
      </c>
      <c r="BU88" s="2">
        <v>340544</v>
      </c>
      <c r="BV88" s="2">
        <v>338291</v>
      </c>
      <c r="BW88" s="2">
        <v>337504</v>
      </c>
      <c r="BX88" s="2">
        <v>335707</v>
      </c>
      <c r="BY88" s="2">
        <v>334156</v>
      </c>
      <c r="BZ88" s="2">
        <v>362846</v>
      </c>
      <c r="CA88" s="2">
        <v>362182</v>
      </c>
      <c r="CB88" s="2">
        <v>359723</v>
      </c>
      <c r="CC88" s="2">
        <v>358899</v>
      </c>
      <c r="CD88" s="2">
        <v>356825</v>
      </c>
      <c r="CE88" s="2">
        <v>355348</v>
      </c>
    </row>
    <row r="89" spans="1:83" ht="12.75" customHeight="1" x14ac:dyDescent="0.15">
      <c r="A89" s="6" t="s">
        <v>52</v>
      </c>
      <c r="B89" s="7" t="s">
        <v>119</v>
      </c>
      <c r="C89" s="8" t="s">
        <v>86</v>
      </c>
      <c r="D89" s="9">
        <v>141219</v>
      </c>
      <c r="E89" s="9">
        <f t="shared" si="73"/>
        <v>1</v>
      </c>
      <c r="F89" s="9">
        <v>473000</v>
      </c>
      <c r="G89" s="9">
        <v>75000</v>
      </c>
      <c r="H89" s="9">
        <f t="shared" si="74"/>
        <v>1</v>
      </c>
      <c r="I89" s="9">
        <v>22073543.07</v>
      </c>
      <c r="J89" s="9">
        <v>12324651.1</v>
      </c>
      <c r="K89" s="9">
        <v>14533061.48</v>
      </c>
      <c r="L89" s="9">
        <v>4650564.8999999901</v>
      </c>
      <c r="M89" s="9">
        <v>88097512.170000002</v>
      </c>
      <c r="N89" s="9">
        <v>87423425.969999999</v>
      </c>
      <c r="O89" s="9">
        <v>166781388.84</v>
      </c>
      <c r="P89" s="9">
        <v>166534356.06999999</v>
      </c>
      <c r="Q89" s="9">
        <v>144707845.77000001</v>
      </c>
      <c r="R89" s="9">
        <v>154209704.97</v>
      </c>
      <c r="S89" s="2">
        <v>14002723.449999999</v>
      </c>
      <c r="T89" s="2">
        <v>19501037.239999998</v>
      </c>
      <c r="U89" s="2">
        <v>19735711.239999998</v>
      </c>
      <c r="V89" s="2">
        <v>22468152.399999999</v>
      </c>
      <c r="W89" s="2">
        <v>31482444.300000001</v>
      </c>
      <c r="X89" s="2">
        <v>26094084.280000001</v>
      </c>
      <c r="Y89" s="2">
        <v>10289246.93</v>
      </c>
      <c r="Z89" s="2">
        <v>13722100.939999999</v>
      </c>
      <c r="AA89" s="2">
        <v>13151525.199999999</v>
      </c>
      <c r="AB89" s="2">
        <v>13049554.77</v>
      </c>
      <c r="AC89" s="2">
        <v>19671518.07</v>
      </c>
      <c r="AD89" s="2">
        <v>15098935.029999999</v>
      </c>
      <c r="AE89" s="2">
        <v>2840484.17</v>
      </c>
      <c r="AF89" s="2">
        <v>5634952.0899999999</v>
      </c>
      <c r="AG89" s="2">
        <v>5629192.2999999998</v>
      </c>
      <c r="AH89" s="2">
        <v>5222988.67</v>
      </c>
      <c r="AI89" s="2">
        <v>6441303.5199999996</v>
      </c>
      <c r="AJ89" s="2">
        <v>4037978.85</v>
      </c>
      <c r="AK89" s="2">
        <f t="shared" si="75"/>
        <v>156.19767524306883</v>
      </c>
      <c r="AL89" s="2">
        <f t="shared" si="76"/>
        <v>87.957829717385096</v>
      </c>
      <c r="AM89" s="2">
        <f t="shared" si="77"/>
        <v>102.83942229581511</v>
      </c>
      <c r="AN89" s="2">
        <f t="shared" si="78"/>
        <v>33.189872252355052</v>
      </c>
      <c r="AO89" s="2">
        <f t="shared" si="79"/>
        <v>1180.1850354519595</v>
      </c>
      <c r="AP89" s="2">
        <f t="shared" si="80"/>
        <v>1188.5123898801028</v>
      </c>
      <c r="AQ89" s="2">
        <f t="shared" si="81"/>
        <v>1023.9873602088907</v>
      </c>
      <c r="AR89" s="2">
        <f t="shared" si="82"/>
        <v>1100.5545601627177</v>
      </c>
      <c r="AS89" s="22">
        <f t="shared" si="83"/>
        <v>0.13235015743378911</v>
      </c>
      <c r="AT89" s="22">
        <f t="shared" si="84"/>
        <v>7.4006657790297248E-2</v>
      </c>
      <c r="AU89" s="2">
        <f t="shared" si="85"/>
        <v>623.39908695282975</v>
      </c>
      <c r="AV89" s="2">
        <f t="shared" si="86"/>
        <v>623.91825556665719</v>
      </c>
      <c r="AW89" s="25">
        <f t="shared" si="87"/>
        <v>3.9910906867385836</v>
      </c>
      <c r="AX89" s="25">
        <f t="shared" si="88"/>
        <v>7.093379379315655</v>
      </c>
      <c r="AY89" s="9">
        <f t="shared" si="55"/>
        <v>96.916062443332422</v>
      </c>
      <c r="AZ89" s="9">
        <f t="shared" si="56"/>
        <v>135.34022194615827</v>
      </c>
      <c r="BA89" s="9">
        <f t="shared" si="57"/>
        <v>138.37774845395521</v>
      </c>
      <c r="BB89" s="9">
        <f t="shared" si="58"/>
        <v>158.39150946056452</v>
      </c>
      <c r="BC89" s="9">
        <f t="shared" si="59"/>
        <v>222.77731286884898</v>
      </c>
      <c r="BD89" s="9">
        <f t="shared" si="60"/>
        <v>186.2266934056523</v>
      </c>
      <c r="BE89" s="9">
        <f t="shared" si="89"/>
        <v>156.33825809641863</v>
      </c>
      <c r="BF89" s="9">
        <f t="shared" si="61"/>
        <v>71.21423925306091</v>
      </c>
      <c r="BG89" s="9">
        <f t="shared" si="62"/>
        <v>95.23350804016961</v>
      </c>
      <c r="BH89" s="9">
        <f t="shared" si="63"/>
        <v>92.212458106042547</v>
      </c>
      <c r="BI89" s="9">
        <f t="shared" si="64"/>
        <v>91.994154259368912</v>
      </c>
      <c r="BJ89" s="9">
        <f t="shared" si="65"/>
        <v>139.20037129028148</v>
      </c>
      <c r="BK89" s="9">
        <f t="shared" si="66"/>
        <v>107.75717263773907</v>
      </c>
      <c r="BL89" s="9">
        <f t="shared" si="90"/>
        <v>99.601983931110411</v>
      </c>
      <c r="BM89" s="9">
        <f t="shared" si="67"/>
        <v>19.659642795346166</v>
      </c>
      <c r="BN89" s="9">
        <f t="shared" si="68"/>
        <v>39.10744116483562</v>
      </c>
      <c r="BO89" s="9">
        <f t="shared" si="69"/>
        <v>39.469312588520701</v>
      </c>
      <c r="BP89" s="9">
        <f t="shared" si="70"/>
        <v>36.819986112286045</v>
      </c>
      <c r="BQ89" s="9">
        <f t="shared" si="71"/>
        <v>45.580205777041847</v>
      </c>
      <c r="BR89" s="9">
        <f t="shared" si="72"/>
        <v>28.818004924350557</v>
      </c>
      <c r="BS89" s="9">
        <f t="shared" si="91"/>
        <v>34.909098893730153</v>
      </c>
      <c r="BT89" s="2">
        <v>144483</v>
      </c>
      <c r="BU89" s="2">
        <v>144089</v>
      </c>
      <c r="BV89" s="2">
        <v>142622</v>
      </c>
      <c r="BW89" s="2">
        <v>141852</v>
      </c>
      <c r="BX89" s="2">
        <v>141318</v>
      </c>
      <c r="BY89" s="2">
        <v>140120</v>
      </c>
      <c r="BZ89" s="2">
        <v>145397</v>
      </c>
      <c r="CA89" s="2">
        <v>145025</v>
      </c>
      <c r="CB89" s="2">
        <v>143606</v>
      </c>
      <c r="CC89" s="2">
        <v>142891</v>
      </c>
      <c r="CD89" s="2">
        <v>142398</v>
      </c>
      <c r="CE89" s="2">
        <v>141219</v>
      </c>
    </row>
    <row r="90" spans="1:83" ht="12.75" customHeight="1" x14ac:dyDescent="0.15">
      <c r="A90" s="6" t="s">
        <v>69</v>
      </c>
      <c r="B90" s="7" t="s">
        <v>151</v>
      </c>
      <c r="C90" s="8" t="s">
        <v>86</v>
      </c>
      <c r="D90" s="9">
        <v>1315709</v>
      </c>
      <c r="E90" s="9">
        <f t="shared" si="73"/>
        <v>0</v>
      </c>
      <c r="F90" s="9">
        <v>1490117</v>
      </c>
      <c r="G90" s="9">
        <v>0</v>
      </c>
      <c r="H90" s="9">
        <f t="shared" si="74"/>
        <v>0</v>
      </c>
      <c r="I90" s="9">
        <v>218832122.61000001</v>
      </c>
      <c r="J90" s="9">
        <v>115161798.04000001</v>
      </c>
      <c r="K90" s="9">
        <v>137956405.75</v>
      </c>
      <c r="L90" s="9">
        <v>27093947.199999999</v>
      </c>
      <c r="M90" s="9">
        <v>944634816.5</v>
      </c>
      <c r="N90" s="9">
        <v>1032866965.66</v>
      </c>
      <c r="O90" s="9">
        <v>1439942014.3399999</v>
      </c>
      <c r="P90" s="9">
        <v>1401574282.0999999</v>
      </c>
      <c r="Q90" s="9">
        <v>1221109891.73</v>
      </c>
      <c r="R90" s="9">
        <v>1286412484.0599999</v>
      </c>
      <c r="S90" s="2">
        <v>209444271.24000001</v>
      </c>
      <c r="T90" s="2">
        <v>273689168.44999999</v>
      </c>
      <c r="U90" s="2">
        <v>264199081.41999999</v>
      </c>
      <c r="V90" s="2">
        <v>268316967.25999999</v>
      </c>
      <c r="W90" s="2">
        <v>275144866.42000002</v>
      </c>
      <c r="X90" s="2">
        <v>274412083.05000001</v>
      </c>
      <c r="Y90" s="2">
        <v>128552055.09999999</v>
      </c>
      <c r="Z90" s="2">
        <v>152232779.53</v>
      </c>
      <c r="AA90" s="2">
        <v>129809178.70999999</v>
      </c>
      <c r="AB90" s="2">
        <v>144965767.24000001</v>
      </c>
      <c r="AC90" s="2">
        <v>155509886.05000001</v>
      </c>
      <c r="AD90" s="2">
        <v>182712809.84999999</v>
      </c>
      <c r="AE90" s="2">
        <v>80605423.469999999</v>
      </c>
      <c r="AF90" s="2">
        <v>119213826.95</v>
      </c>
      <c r="AG90" s="2">
        <v>111647671.37</v>
      </c>
      <c r="AH90" s="2">
        <v>120435796.87</v>
      </c>
      <c r="AI90" s="2">
        <v>117580987.56</v>
      </c>
      <c r="AJ90" s="2">
        <v>85994831.959999993</v>
      </c>
      <c r="AK90" s="2">
        <f t="shared" si="75"/>
        <v>168.11785775690871</v>
      </c>
      <c r="AL90" s="2">
        <f t="shared" si="76"/>
        <v>88.171051957020737</v>
      </c>
      <c r="AM90" s="2">
        <f t="shared" si="77"/>
        <v>105.98505887486661</v>
      </c>
      <c r="AN90" s="2">
        <f t="shared" si="78"/>
        <v>20.743873983820755</v>
      </c>
      <c r="AO90" s="2">
        <f t="shared" si="79"/>
        <v>1106.2359760428806</v>
      </c>
      <c r="AP90" s="2">
        <f t="shared" si="80"/>
        <v>1073.0839649250679</v>
      </c>
      <c r="AQ90" s="2">
        <f t="shared" si="81"/>
        <v>938.11811828597195</v>
      </c>
      <c r="AR90" s="2">
        <f t="shared" si="82"/>
        <v>984.91291296804729</v>
      </c>
      <c r="AS90" s="22">
        <f t="shared" si="83"/>
        <v>0.15197287142864715</v>
      </c>
      <c r="AT90" s="22">
        <f t="shared" si="84"/>
        <v>8.2166032518413049E-2</v>
      </c>
      <c r="AU90" s="2">
        <f t="shared" si="85"/>
        <v>725.71604122124154</v>
      </c>
      <c r="AV90" s="2">
        <f t="shared" si="86"/>
        <v>790.79146421686244</v>
      </c>
      <c r="AW90" s="25">
        <f t="shared" si="87"/>
        <v>4.3167100206011204</v>
      </c>
      <c r="AX90" s="25">
        <f t="shared" si="88"/>
        <v>8.9688332697032624</v>
      </c>
      <c r="AY90" s="9">
        <f t="shared" si="55"/>
        <v>164.11131136712498</v>
      </c>
      <c r="AZ90" s="9">
        <f t="shared" si="56"/>
        <v>212.60218316204856</v>
      </c>
      <c r="BA90" s="9">
        <f t="shared" si="57"/>
        <v>203.83686931094874</v>
      </c>
      <c r="BB90" s="9">
        <f t="shared" si="58"/>
        <v>206.93234847579245</v>
      </c>
      <c r="BC90" s="9">
        <f t="shared" si="59"/>
        <v>211.380143662818</v>
      </c>
      <c r="BD90" s="9">
        <f t="shared" si="60"/>
        <v>210.0974667296523</v>
      </c>
      <c r="BE90" s="9">
        <f t="shared" si="89"/>
        <v>201.49338711806413</v>
      </c>
      <c r="BF90" s="9">
        <f t="shared" si="61"/>
        <v>100.72773161327125</v>
      </c>
      <c r="BG90" s="9">
        <f t="shared" si="62"/>
        <v>118.25466627049785</v>
      </c>
      <c r="BH90" s="9">
        <f t="shared" si="63"/>
        <v>100.15135727897665</v>
      </c>
      <c r="BI90" s="9">
        <f t="shared" si="64"/>
        <v>111.80100524354853</v>
      </c>
      <c r="BJ90" s="9">
        <f t="shared" si="65"/>
        <v>119.47052649733918</v>
      </c>
      <c r="BK90" s="9">
        <f t="shared" si="66"/>
        <v>139.8899715416218</v>
      </c>
      <c r="BL90" s="9">
        <f t="shared" si="90"/>
        <v>115.04920974087587</v>
      </c>
      <c r="BM90" s="9">
        <f t="shared" si="67"/>
        <v>63.158861642035582</v>
      </c>
      <c r="BN90" s="9">
        <f t="shared" si="68"/>
        <v>92.605491171649845</v>
      </c>
      <c r="BO90" s="9">
        <f t="shared" si="69"/>
        <v>86.139254064021358</v>
      </c>
      <c r="BP90" s="9">
        <f t="shared" si="70"/>
        <v>92.882915834066637</v>
      </c>
      <c r="BQ90" s="9">
        <f t="shared" si="71"/>
        <v>90.331636442416951</v>
      </c>
      <c r="BR90" s="9">
        <f t="shared" si="72"/>
        <v>65.840017486934556</v>
      </c>
      <c r="BS90" s="9">
        <f t="shared" si="91"/>
        <v>81.826362773520827</v>
      </c>
      <c r="BT90" s="2">
        <v>1276233</v>
      </c>
      <c r="BU90" s="2">
        <v>1287330</v>
      </c>
      <c r="BV90" s="2">
        <v>1296130</v>
      </c>
      <c r="BW90" s="2">
        <v>1296641</v>
      </c>
      <c r="BX90" s="2">
        <v>1301659</v>
      </c>
      <c r="BY90" s="2">
        <v>1306118</v>
      </c>
      <c r="BZ90" s="2">
        <v>1283832</v>
      </c>
      <c r="CA90" s="2">
        <v>1295382</v>
      </c>
      <c r="CB90" s="2">
        <v>1304750</v>
      </c>
      <c r="CC90" s="2">
        <v>1305500</v>
      </c>
      <c r="CD90" s="2">
        <v>1310902</v>
      </c>
      <c r="CE90" s="2">
        <v>1315709</v>
      </c>
    </row>
    <row r="91" spans="1:83" ht="12.75" customHeight="1" x14ac:dyDescent="0.15">
      <c r="A91" s="6" t="s">
        <v>35</v>
      </c>
      <c r="B91" s="7" t="s">
        <v>104</v>
      </c>
      <c r="C91" s="8" t="s">
        <v>86</v>
      </c>
      <c r="D91" s="9">
        <v>1656851</v>
      </c>
      <c r="E91" s="9">
        <f t="shared" si="73"/>
        <v>0</v>
      </c>
      <c r="F91" s="9">
        <v>331474</v>
      </c>
      <c r="G91" s="9">
        <v>0</v>
      </c>
      <c r="H91" s="9">
        <f t="shared" si="74"/>
        <v>0</v>
      </c>
      <c r="I91" s="9">
        <v>508890886.06999999</v>
      </c>
      <c r="J91" s="9">
        <v>139533725.97</v>
      </c>
      <c r="K91" s="9">
        <v>483993167.19999999</v>
      </c>
      <c r="L91" s="9">
        <v>120072648.11</v>
      </c>
      <c r="M91" s="9">
        <v>156207136.38</v>
      </c>
      <c r="N91" s="9">
        <v>136746058.52000001</v>
      </c>
      <c r="O91" s="9">
        <v>2369604955.8499999</v>
      </c>
      <c r="P91" s="9">
        <v>2073430202.49</v>
      </c>
      <c r="Q91" s="9">
        <v>1860714069.78</v>
      </c>
      <c r="R91" s="9">
        <v>1933896476.52</v>
      </c>
      <c r="S91" s="2">
        <v>367446016.08999997</v>
      </c>
      <c r="T91" s="2">
        <v>455929154.72000003</v>
      </c>
      <c r="U91" s="2">
        <v>393129659.33999997</v>
      </c>
      <c r="V91" s="2">
        <v>449327029.43000001</v>
      </c>
      <c r="W91" s="2">
        <v>736129359.29999995</v>
      </c>
      <c r="X91" s="2">
        <v>537353319.01999998</v>
      </c>
      <c r="Y91" s="2">
        <v>226574107.41999999</v>
      </c>
      <c r="Z91" s="2">
        <v>238795729.59</v>
      </c>
      <c r="AA91" s="2">
        <v>215720579.68000001</v>
      </c>
      <c r="AB91" s="2">
        <v>295377781.33999997</v>
      </c>
      <c r="AC91" s="2">
        <v>432037576.33999997</v>
      </c>
      <c r="AD91" s="2">
        <v>348968882.63</v>
      </c>
      <c r="AE91" s="2">
        <v>140488677.99000001</v>
      </c>
      <c r="AF91" s="2">
        <v>215434020.19999999</v>
      </c>
      <c r="AG91" s="2">
        <v>177362516.56</v>
      </c>
      <c r="AH91" s="2">
        <v>153792212.24000001</v>
      </c>
      <c r="AI91" s="2">
        <v>210820842.30000001</v>
      </c>
      <c r="AJ91" s="2">
        <v>186649238.28</v>
      </c>
      <c r="AK91" s="2">
        <f t="shared" si="75"/>
        <v>313.28758768546567</v>
      </c>
      <c r="AL91" s="2">
        <f t="shared" si="76"/>
        <v>85.802859754533998</v>
      </c>
      <c r="AM91" s="2">
        <f t="shared" si="77"/>
        <v>297.95984946658893</v>
      </c>
      <c r="AN91" s="2">
        <f t="shared" si="78"/>
        <v>73.835744831704091</v>
      </c>
      <c r="AO91" s="2">
        <f t="shared" si="79"/>
        <v>1458.7956685937882</v>
      </c>
      <c r="AP91" s="2">
        <f t="shared" si="80"/>
        <v>1275.0053052644396</v>
      </c>
      <c r="AQ91" s="2">
        <f t="shared" si="81"/>
        <v>1145.5080809083224</v>
      </c>
      <c r="AR91" s="2">
        <f t="shared" si="82"/>
        <v>1189.2024455099056</v>
      </c>
      <c r="AS91" s="22">
        <f t="shared" si="83"/>
        <v>0.21475768980549587</v>
      </c>
      <c r="AT91" s="22">
        <f t="shared" si="84"/>
        <v>6.7296080573357495E-2</v>
      </c>
      <c r="AU91" s="2">
        <f t="shared" si="85"/>
        <v>96.165520498264854</v>
      </c>
      <c r="AV91" s="2">
        <f t="shared" si="86"/>
        <v>84.088651683389571</v>
      </c>
      <c r="AW91" s="25">
        <f t="shared" si="87"/>
        <v>0.30695605021802863</v>
      </c>
      <c r="AX91" s="25">
        <f t="shared" si="88"/>
        <v>0.98002155084284537</v>
      </c>
      <c r="AY91" s="9">
        <f t="shared" si="55"/>
        <v>229.4287764623316</v>
      </c>
      <c r="AZ91" s="9">
        <f t="shared" si="56"/>
        <v>284.37488599535453</v>
      </c>
      <c r="BA91" s="9">
        <f t="shared" si="57"/>
        <v>244.28521321613167</v>
      </c>
      <c r="BB91" s="9">
        <f t="shared" si="58"/>
        <v>277.51311170882951</v>
      </c>
      <c r="BC91" s="9">
        <f t="shared" si="59"/>
        <v>453.18200327883585</v>
      </c>
      <c r="BD91" s="9">
        <f t="shared" si="60"/>
        <v>330.4323105398862</v>
      </c>
      <c r="BE91" s="9">
        <f t="shared" si="89"/>
        <v>303.20271686689489</v>
      </c>
      <c r="BF91" s="9">
        <f t="shared" si="61"/>
        <v>141.47008803242321</v>
      </c>
      <c r="BG91" s="9">
        <f t="shared" si="62"/>
        <v>148.94311468201198</v>
      </c>
      <c r="BH91" s="9">
        <f t="shared" si="63"/>
        <v>134.04571888752045</v>
      </c>
      <c r="BI91" s="9">
        <f t="shared" si="64"/>
        <v>182.4310621448688</v>
      </c>
      <c r="BJ91" s="9">
        <f t="shared" si="65"/>
        <v>265.97452182001859</v>
      </c>
      <c r="BK91" s="9">
        <f t="shared" si="66"/>
        <v>214.58989851267947</v>
      </c>
      <c r="BL91" s="9">
        <f t="shared" si="90"/>
        <v>181.24240067992045</v>
      </c>
      <c r="BM91" s="9">
        <f t="shared" si="67"/>
        <v>87.719403903297334</v>
      </c>
      <c r="BN91" s="9">
        <f t="shared" si="68"/>
        <v>134.37180820673774</v>
      </c>
      <c r="BO91" s="9">
        <f t="shared" si="69"/>
        <v>110.21056067646551</v>
      </c>
      <c r="BP91" s="9">
        <f t="shared" si="70"/>
        <v>94.985061169030089</v>
      </c>
      <c r="BQ91" s="9">
        <f t="shared" si="71"/>
        <v>129.78725877377943</v>
      </c>
      <c r="BR91" s="9">
        <f t="shared" si="72"/>
        <v>114.77539429336747</v>
      </c>
      <c r="BS91" s="9">
        <f t="shared" si="91"/>
        <v>111.97491450377959</v>
      </c>
      <c r="BT91" s="2">
        <v>1601569</v>
      </c>
      <c r="BU91" s="2">
        <v>1603268</v>
      </c>
      <c r="BV91" s="2">
        <v>1609306</v>
      </c>
      <c r="BW91" s="2">
        <v>1619120</v>
      </c>
      <c r="BX91" s="2">
        <v>1624357</v>
      </c>
      <c r="BY91" s="2">
        <v>1626213</v>
      </c>
      <c r="BZ91" s="2">
        <v>1624313</v>
      </c>
      <c r="CA91" s="2">
        <v>1627715</v>
      </c>
      <c r="CB91" s="2">
        <v>1635825</v>
      </c>
      <c r="CC91" s="2">
        <v>1647266</v>
      </c>
      <c r="CD91" s="2">
        <v>1654235</v>
      </c>
      <c r="CE91" s="2">
        <v>1656851</v>
      </c>
    </row>
    <row r="92" spans="1:83" ht="12.75" customHeight="1" x14ac:dyDescent="0.15">
      <c r="A92" s="6" t="s">
        <v>25</v>
      </c>
      <c r="B92" s="7" t="s">
        <v>51</v>
      </c>
      <c r="C92" s="8" t="s">
        <v>86</v>
      </c>
      <c r="D92" s="9">
        <v>1663074</v>
      </c>
      <c r="E92" s="9">
        <f t="shared" si="73"/>
        <v>0</v>
      </c>
      <c r="F92" s="9">
        <v>344000</v>
      </c>
      <c r="G92" s="9">
        <v>0</v>
      </c>
      <c r="H92" s="9">
        <f t="shared" si="74"/>
        <v>0</v>
      </c>
      <c r="I92" s="9">
        <v>126899549.2</v>
      </c>
      <c r="J92" s="9">
        <v>147784066.93000001</v>
      </c>
      <c r="K92" s="9">
        <v>25407312.740000099</v>
      </c>
      <c r="L92" s="9">
        <v>41643292.550000101</v>
      </c>
      <c r="M92" s="9">
        <v>1619302109.1099999</v>
      </c>
      <c r="N92" s="9">
        <v>1613161334.73</v>
      </c>
      <c r="O92" s="9">
        <v>1758855299.3800001</v>
      </c>
      <c r="P92" s="9">
        <v>1824074530</v>
      </c>
      <c r="Q92" s="9">
        <v>1631955750.1800001</v>
      </c>
      <c r="R92" s="9">
        <v>1676290463.0699999</v>
      </c>
      <c r="S92" s="2">
        <v>221004342.58000001</v>
      </c>
      <c r="T92" s="2">
        <v>226322926.71000001</v>
      </c>
      <c r="U92" s="2">
        <v>223822632.38</v>
      </c>
      <c r="V92" s="2">
        <v>252988195.36000001</v>
      </c>
      <c r="W92" s="2">
        <v>303354314.31999999</v>
      </c>
      <c r="X92" s="2">
        <v>344908746.12</v>
      </c>
      <c r="Y92" s="2">
        <v>183594495.08000001</v>
      </c>
      <c r="Z92" s="2">
        <v>176163506.05000001</v>
      </c>
      <c r="AA92" s="2">
        <v>159003737.28</v>
      </c>
      <c r="AB92" s="2">
        <v>195784705.75999999</v>
      </c>
      <c r="AC92" s="2">
        <v>232851855.05000001</v>
      </c>
      <c r="AD92" s="2">
        <v>267610378.34999999</v>
      </c>
      <c r="AE92" s="2">
        <v>36372155.140000001</v>
      </c>
      <c r="AF92" s="2">
        <v>49742436.840000004</v>
      </c>
      <c r="AG92" s="2">
        <v>59230271.090000004</v>
      </c>
      <c r="AH92" s="2">
        <v>53406961.880000003</v>
      </c>
      <c r="AI92" s="2">
        <v>68470696.370000005</v>
      </c>
      <c r="AJ92" s="2">
        <v>76061430.030000001</v>
      </c>
      <c r="AK92" s="2">
        <f t="shared" si="75"/>
        <v>77.14713220171646</v>
      </c>
      <c r="AL92" s="2">
        <f t="shared" si="76"/>
        <v>89.272745517457182</v>
      </c>
      <c r="AM92" s="2">
        <f t="shared" si="77"/>
        <v>15.446085720556226</v>
      </c>
      <c r="AN92" s="2">
        <f t="shared" si="78"/>
        <v>25.155695979635464</v>
      </c>
      <c r="AO92" s="2">
        <f t="shared" si="79"/>
        <v>1069.2759994844682</v>
      </c>
      <c r="AP92" s="2">
        <f t="shared" si="80"/>
        <v>1101.8788743897326</v>
      </c>
      <c r="AQ92" s="2">
        <f t="shared" si="81"/>
        <v>992.12886728275168</v>
      </c>
      <c r="AR92" s="2">
        <f t="shared" si="82"/>
        <v>1012.6061288722755</v>
      </c>
      <c r="AS92" s="22">
        <f t="shared" si="83"/>
        <v>7.2148942124307974E-2</v>
      </c>
      <c r="AT92" s="22">
        <f t="shared" si="84"/>
        <v>8.1018656035946074E-2</v>
      </c>
      <c r="AU92" s="2">
        <f t="shared" si="85"/>
        <v>984.43623065311442</v>
      </c>
      <c r="AV92" s="2">
        <f t="shared" si="86"/>
        <v>974.47136423824259</v>
      </c>
      <c r="AW92" s="25">
        <f t="shared" si="87"/>
        <v>12.760503243064317</v>
      </c>
      <c r="AX92" s="25">
        <f t="shared" si="88"/>
        <v>10.915664782009934</v>
      </c>
      <c r="AY92" s="9">
        <f t="shared" si="55"/>
        <v>138.76403393561603</v>
      </c>
      <c r="AZ92" s="9">
        <f t="shared" si="56"/>
        <v>140.86547664720601</v>
      </c>
      <c r="BA92" s="9">
        <f t="shared" si="57"/>
        <v>137.89730485468954</v>
      </c>
      <c r="BB92" s="9">
        <f t="shared" si="58"/>
        <v>154.95299765967184</v>
      </c>
      <c r="BC92" s="9">
        <f t="shared" si="59"/>
        <v>184.42079218045075</v>
      </c>
      <c r="BD92" s="9">
        <f t="shared" si="60"/>
        <v>208.35094986051897</v>
      </c>
      <c r="BE92" s="9">
        <f t="shared" si="89"/>
        <v>160.8752591896922</v>
      </c>
      <c r="BF92" s="9">
        <f t="shared" si="61"/>
        <v>115.27516811780019</v>
      </c>
      <c r="BG92" s="9">
        <f t="shared" si="62"/>
        <v>109.64579067755469</v>
      </c>
      <c r="BH92" s="9">
        <f t="shared" si="63"/>
        <v>97.962331152952572</v>
      </c>
      <c r="BI92" s="9">
        <f t="shared" si="64"/>
        <v>119.91637400416616</v>
      </c>
      <c r="BJ92" s="9">
        <f t="shared" si="65"/>
        <v>141.55962695064696</v>
      </c>
      <c r="BK92" s="9">
        <f t="shared" si="66"/>
        <v>161.65689374068967</v>
      </c>
      <c r="BL92" s="9">
        <f t="shared" si="90"/>
        <v>124.33603077396837</v>
      </c>
      <c r="BM92" s="9">
        <f t="shared" si="67"/>
        <v>22.837320349628264</v>
      </c>
      <c r="BN92" s="9">
        <f t="shared" si="68"/>
        <v>30.960151394819068</v>
      </c>
      <c r="BO92" s="9">
        <f t="shared" si="69"/>
        <v>36.491817928656758</v>
      </c>
      <c r="BP92" s="9">
        <f t="shared" si="70"/>
        <v>32.711284522290697</v>
      </c>
      <c r="BQ92" s="9">
        <f t="shared" si="71"/>
        <v>41.625978170141344</v>
      </c>
      <c r="BR92" s="9">
        <f t="shared" si="72"/>
        <v>45.946852240697538</v>
      </c>
      <c r="BS92" s="9">
        <f t="shared" si="91"/>
        <v>35.095567434372278</v>
      </c>
      <c r="BT92" s="2">
        <v>1592663</v>
      </c>
      <c r="BU92" s="2">
        <v>1606660</v>
      </c>
      <c r="BV92" s="2">
        <v>1623111</v>
      </c>
      <c r="BW92" s="2">
        <v>1632677</v>
      </c>
      <c r="BX92" s="2">
        <v>1644903</v>
      </c>
      <c r="BY92" s="2">
        <v>1655422</v>
      </c>
      <c r="BZ92" s="2">
        <v>1598188</v>
      </c>
      <c r="CA92" s="2">
        <v>1612360</v>
      </c>
      <c r="CB92" s="2">
        <v>1628915</v>
      </c>
      <c r="CC92" s="2">
        <v>1639396</v>
      </c>
      <c r="CD92" s="2">
        <v>1652396</v>
      </c>
      <c r="CE92" s="2">
        <v>1663074</v>
      </c>
    </row>
    <row r="93" spans="1:83" ht="12.75" customHeight="1" x14ac:dyDescent="0.15">
      <c r="A93" s="6" t="s">
        <v>29</v>
      </c>
      <c r="B93" s="7" t="s">
        <v>199</v>
      </c>
      <c r="C93" s="8" t="s">
        <v>86</v>
      </c>
      <c r="D93" s="9">
        <v>1419855</v>
      </c>
      <c r="E93" s="9">
        <f t="shared" si="73"/>
        <v>0</v>
      </c>
      <c r="F93" s="9">
        <v>405869</v>
      </c>
      <c r="G93" s="9">
        <v>0</v>
      </c>
      <c r="H93" s="9">
        <f t="shared" si="74"/>
        <v>0</v>
      </c>
      <c r="I93" s="9">
        <v>159250217.47</v>
      </c>
      <c r="J93" s="9">
        <v>83619949.670000106</v>
      </c>
      <c r="K93" s="9">
        <v>80305614.269999996</v>
      </c>
      <c r="L93" s="9">
        <v>7699885.2400000701</v>
      </c>
      <c r="M93" s="9">
        <v>1096995319.9200001</v>
      </c>
      <c r="N93" s="9">
        <v>1175034600.4000001</v>
      </c>
      <c r="O93" s="9">
        <v>1610909232.6900001</v>
      </c>
      <c r="P93" s="9">
        <v>1583390674.6400001</v>
      </c>
      <c r="Q93" s="9">
        <v>1451659015.22</v>
      </c>
      <c r="R93" s="9">
        <v>1499770724.97</v>
      </c>
      <c r="S93" s="2">
        <v>234653607.27000001</v>
      </c>
      <c r="T93" s="2">
        <v>246037902.33000001</v>
      </c>
      <c r="U93" s="2">
        <v>255159206.50999999</v>
      </c>
      <c r="V93" s="2">
        <v>308973507.06999999</v>
      </c>
      <c r="W93" s="2">
        <v>289165972.75999999</v>
      </c>
      <c r="X93" s="2">
        <v>258572649.28</v>
      </c>
      <c r="Y93" s="2">
        <v>179216058.63999999</v>
      </c>
      <c r="Z93" s="2">
        <v>183367842.52000001</v>
      </c>
      <c r="AA93" s="2">
        <v>179798508.88</v>
      </c>
      <c r="AB93" s="2">
        <v>198833705.52000001</v>
      </c>
      <c r="AC93" s="2">
        <v>223273969.19</v>
      </c>
      <c r="AD93" s="2">
        <v>189354722.38999999</v>
      </c>
      <c r="AE93" s="2">
        <v>49824667.07</v>
      </c>
      <c r="AF93" s="2">
        <v>57291510.340000004</v>
      </c>
      <c r="AG93" s="2">
        <v>66100931.57</v>
      </c>
      <c r="AH93" s="2">
        <v>57801861.189999998</v>
      </c>
      <c r="AI93" s="2">
        <v>62842674.909999996</v>
      </c>
      <c r="AJ93" s="2">
        <v>68524371.319999993</v>
      </c>
      <c r="AK93" s="2">
        <f t="shared" si="75"/>
        <v>113.17426002967755</v>
      </c>
      <c r="AL93" s="2">
        <f t="shared" si="76"/>
        <v>59.390349857809746</v>
      </c>
      <c r="AM93" s="2">
        <f t="shared" si="77"/>
        <v>57.070744490179969</v>
      </c>
      <c r="AN93" s="2">
        <f t="shared" si="78"/>
        <v>5.4687772484112394</v>
      </c>
      <c r="AO93" s="2">
        <f t="shared" si="79"/>
        <v>1144.8239335623584</v>
      </c>
      <c r="AP93" s="2">
        <f t="shared" si="80"/>
        <v>1124.5896045091806</v>
      </c>
      <c r="AQ93" s="2">
        <f t="shared" si="81"/>
        <v>1031.6496735326809</v>
      </c>
      <c r="AR93" s="2">
        <f t="shared" si="82"/>
        <v>1065.1992546513709</v>
      </c>
      <c r="AS93" s="22">
        <f t="shared" si="83"/>
        <v>9.8857349773875045E-2</v>
      </c>
      <c r="AT93" s="22">
        <f t="shared" si="84"/>
        <v>5.2810687222856069E-2</v>
      </c>
      <c r="AU93" s="2">
        <f t="shared" si="85"/>
        <v>779.60103012954085</v>
      </c>
      <c r="AV93" s="2">
        <f t="shared" si="86"/>
        <v>834.55821593043049</v>
      </c>
      <c r="AW93" s="25">
        <f t="shared" si="87"/>
        <v>6.8885012362802902</v>
      </c>
      <c r="AX93" s="25">
        <f t="shared" si="88"/>
        <v>14.0520845209449</v>
      </c>
      <c r="AY93" s="9">
        <f t="shared" si="55"/>
        <v>170.98184790901124</v>
      </c>
      <c r="AZ93" s="9">
        <f t="shared" si="56"/>
        <v>178.52753604648549</v>
      </c>
      <c r="BA93" s="9">
        <f t="shared" si="57"/>
        <v>183.8420827263125</v>
      </c>
      <c r="BB93" s="9">
        <f t="shared" si="58"/>
        <v>221.18307086411249</v>
      </c>
      <c r="BC93" s="9">
        <f t="shared" si="59"/>
        <v>205.50141477225887</v>
      </c>
      <c r="BD93" s="9">
        <f t="shared" si="60"/>
        <v>183.64899961078771</v>
      </c>
      <c r="BE93" s="9">
        <f t="shared" si="89"/>
        <v>190.61415865482806</v>
      </c>
      <c r="BF93" s="9">
        <f t="shared" si="61"/>
        <v>130.58692443614746</v>
      </c>
      <c r="BG93" s="9">
        <f t="shared" si="62"/>
        <v>133.05352063743379</v>
      </c>
      <c r="BH93" s="9">
        <f t="shared" si="63"/>
        <v>129.54473716898451</v>
      </c>
      <c r="BI93" s="9">
        <f t="shared" si="64"/>
        <v>142.33793050819915</v>
      </c>
      <c r="BJ93" s="9">
        <f t="shared" si="65"/>
        <v>158.67398266961547</v>
      </c>
      <c r="BK93" s="9">
        <f t="shared" si="66"/>
        <v>134.48756252965256</v>
      </c>
      <c r="BL93" s="9">
        <f t="shared" si="90"/>
        <v>138.11410965833883</v>
      </c>
      <c r="BM93" s="9">
        <f t="shared" si="67"/>
        <v>36.305061516814838</v>
      </c>
      <c r="BN93" s="9">
        <f t="shared" si="68"/>
        <v>41.571286702255414</v>
      </c>
      <c r="BO93" s="9">
        <f t="shared" si="69"/>
        <v>47.62568866783964</v>
      </c>
      <c r="BP93" s="9">
        <f t="shared" si="70"/>
        <v>41.378282820762635</v>
      </c>
      <c r="BQ93" s="9">
        <f t="shared" si="71"/>
        <v>44.660367465838121</v>
      </c>
      <c r="BR93" s="9">
        <f t="shared" si="72"/>
        <v>48.668845204308035</v>
      </c>
      <c r="BS93" s="9">
        <f t="shared" si="91"/>
        <v>43.368255396303113</v>
      </c>
      <c r="BT93" s="2">
        <v>1372389</v>
      </c>
      <c r="BU93" s="2">
        <v>1378151</v>
      </c>
      <c r="BV93" s="2">
        <v>1387926</v>
      </c>
      <c r="BW93" s="2">
        <v>1396913</v>
      </c>
      <c r="BX93" s="2">
        <v>1407124</v>
      </c>
      <c r="BY93" s="2">
        <v>1407972</v>
      </c>
      <c r="BZ93" s="2">
        <v>1380914</v>
      </c>
      <c r="CA93" s="2">
        <v>1387513</v>
      </c>
      <c r="CB93" s="2">
        <v>1397873</v>
      </c>
      <c r="CC93" s="2">
        <v>1407682</v>
      </c>
      <c r="CD93" s="2">
        <v>1418799</v>
      </c>
      <c r="CE93" s="2">
        <v>1419855</v>
      </c>
    </row>
    <row r="94" spans="1:83" ht="12.75" customHeight="1" x14ac:dyDescent="0.15">
      <c r="A94" s="6" t="s">
        <v>170</v>
      </c>
      <c r="B94" s="7" t="s">
        <v>39</v>
      </c>
      <c r="C94" s="8" t="s">
        <v>86</v>
      </c>
      <c r="D94" s="9">
        <v>1258752</v>
      </c>
      <c r="E94" s="9">
        <f t="shared" si="73"/>
        <v>0</v>
      </c>
      <c r="F94" s="9">
        <v>1079581</v>
      </c>
      <c r="G94" s="9">
        <v>0</v>
      </c>
      <c r="H94" s="9">
        <f t="shared" si="74"/>
        <v>0</v>
      </c>
      <c r="I94" s="9">
        <v>203678382.11000001</v>
      </c>
      <c r="J94" s="9">
        <v>115840371.61</v>
      </c>
      <c r="K94" s="9">
        <v>119153495.7</v>
      </c>
      <c r="L94" s="9">
        <v>40619528.599999897</v>
      </c>
      <c r="M94" s="9">
        <v>783958237.50999999</v>
      </c>
      <c r="N94" s="9">
        <v>708737394.5</v>
      </c>
      <c r="O94" s="9">
        <v>1294933468.3299999</v>
      </c>
      <c r="P94" s="9">
        <v>1262581335.0599999</v>
      </c>
      <c r="Q94" s="9">
        <v>1091255086.22</v>
      </c>
      <c r="R94" s="9">
        <v>1146740963.45</v>
      </c>
      <c r="S94" s="2">
        <v>120367651.20999999</v>
      </c>
      <c r="T94" s="2">
        <v>166605808.97999999</v>
      </c>
      <c r="U94" s="2">
        <v>146431184.33000001</v>
      </c>
      <c r="V94" s="2">
        <v>166580161.66</v>
      </c>
      <c r="W94" s="2">
        <v>198068648.31</v>
      </c>
      <c r="X94" s="2">
        <v>219706727.62</v>
      </c>
      <c r="Y94" s="2">
        <v>77521999.230000004</v>
      </c>
      <c r="Z94" s="2">
        <v>106927022.75</v>
      </c>
      <c r="AA94" s="2">
        <v>101511080.31999999</v>
      </c>
      <c r="AB94" s="2">
        <v>129589895.81</v>
      </c>
      <c r="AC94" s="2">
        <v>150657130.00999999</v>
      </c>
      <c r="AD94" s="2">
        <v>150780859.09999999</v>
      </c>
      <c r="AE94" s="2">
        <v>42308838.920000002</v>
      </c>
      <c r="AF94" s="2">
        <v>53999618.340000004</v>
      </c>
      <c r="AG94" s="2">
        <v>44715445.140000001</v>
      </c>
      <c r="AH94" s="2">
        <v>36079214.200000003</v>
      </c>
      <c r="AI94" s="2">
        <v>44392044.549999997</v>
      </c>
      <c r="AJ94" s="2">
        <v>56362420.5</v>
      </c>
      <c r="AK94" s="2">
        <f t="shared" si="75"/>
        <v>162.98521223134995</v>
      </c>
      <c r="AL94" s="2">
        <f t="shared" si="76"/>
        <v>92.538745370681028</v>
      </c>
      <c r="AM94" s="2">
        <f t="shared" si="77"/>
        <v>95.347663230570532</v>
      </c>
      <c r="AN94" s="2">
        <f t="shared" si="78"/>
        <v>32.448792782256568</v>
      </c>
      <c r="AO94" s="2">
        <f t="shared" si="79"/>
        <v>1036.2170200628323</v>
      </c>
      <c r="AP94" s="2">
        <f t="shared" si="80"/>
        <v>1008.6094429000067</v>
      </c>
      <c r="AQ94" s="2">
        <f t="shared" si="81"/>
        <v>873.23180783148246</v>
      </c>
      <c r="AR94" s="2">
        <f t="shared" si="82"/>
        <v>916.07069752932568</v>
      </c>
      <c r="AS94" s="22">
        <f t="shared" si="83"/>
        <v>0.15728868477905056</v>
      </c>
      <c r="AT94" s="22">
        <f t="shared" si="84"/>
        <v>9.1748838980337907E-2</v>
      </c>
      <c r="AU94" s="2">
        <f t="shared" si="85"/>
        <v>627.33019772356624</v>
      </c>
      <c r="AV94" s="2">
        <f t="shared" si="86"/>
        <v>566.17281499340152</v>
      </c>
      <c r="AW94" s="25">
        <f t="shared" si="87"/>
        <v>3.8490007107706199</v>
      </c>
      <c r="AX94" s="25">
        <f t="shared" si="88"/>
        <v>6.1182244553402123</v>
      </c>
      <c r="AY94" s="9">
        <f t="shared" si="55"/>
        <v>99.036236278067122</v>
      </c>
      <c r="AZ94" s="9">
        <f t="shared" si="56"/>
        <v>136.34722399038236</v>
      </c>
      <c r="BA94" s="9">
        <f t="shared" si="57"/>
        <v>119.18365539980695</v>
      </c>
      <c r="BB94" s="9">
        <f t="shared" si="58"/>
        <v>134.49274747473117</v>
      </c>
      <c r="BC94" s="9">
        <f t="shared" si="59"/>
        <v>158.49625447116608</v>
      </c>
      <c r="BD94" s="9">
        <f t="shared" si="60"/>
        <v>175.51208305773108</v>
      </c>
      <c r="BE94" s="9">
        <f t="shared" si="89"/>
        <v>137.17803344531413</v>
      </c>
      <c r="BF94" s="9">
        <f t="shared" si="61"/>
        <v>63.78364083133809</v>
      </c>
      <c r="BG94" s="9">
        <f t="shared" si="62"/>
        <v>87.507169232431181</v>
      </c>
      <c r="BH94" s="9">
        <f t="shared" si="63"/>
        <v>82.622165978359419</v>
      </c>
      <c r="BI94" s="9">
        <f t="shared" si="64"/>
        <v>104.62771172010551</v>
      </c>
      <c r="BJ94" s="9">
        <f t="shared" si="65"/>
        <v>120.55714531149724</v>
      </c>
      <c r="BK94" s="9">
        <f t="shared" si="66"/>
        <v>120.45085260951394</v>
      </c>
      <c r="BL94" s="9">
        <f t="shared" si="90"/>
        <v>96.591447613874223</v>
      </c>
      <c r="BM94" s="9">
        <f t="shared" si="67"/>
        <v>34.810915771892148</v>
      </c>
      <c r="BN94" s="9">
        <f t="shared" si="68"/>
        <v>44.192324999202079</v>
      </c>
      <c r="BO94" s="9">
        <f t="shared" si="69"/>
        <v>36.394912934695732</v>
      </c>
      <c r="BP94" s="9">
        <f t="shared" si="70"/>
        <v>29.12947493946702</v>
      </c>
      <c r="BQ94" s="9">
        <f t="shared" si="71"/>
        <v>35.522900012323213</v>
      </c>
      <c r="BR94" s="9">
        <f t="shared" si="72"/>
        <v>45.024956382948126</v>
      </c>
      <c r="BS94" s="9">
        <f t="shared" si="91"/>
        <v>37.512580840088056</v>
      </c>
      <c r="BT94" s="2">
        <v>1215390</v>
      </c>
      <c r="BU94" s="2">
        <v>1221923</v>
      </c>
      <c r="BV94" s="2">
        <v>1228618</v>
      </c>
      <c r="BW94" s="2">
        <v>1238581</v>
      </c>
      <c r="BX94" s="2">
        <v>1249674</v>
      </c>
      <c r="BY94" s="2">
        <v>1251804</v>
      </c>
      <c r="BZ94" s="2">
        <v>1220548</v>
      </c>
      <c r="CA94" s="2">
        <v>1227515</v>
      </c>
      <c r="CB94" s="2">
        <v>1234579</v>
      </c>
      <c r="CC94" s="2">
        <v>1244893</v>
      </c>
      <c r="CD94" s="2">
        <v>1256410</v>
      </c>
      <c r="CE94" s="2">
        <v>1258752</v>
      </c>
    </row>
    <row r="95" spans="1:83" ht="12.75" customHeight="1" x14ac:dyDescent="0.15">
      <c r="A95" s="10" t="s">
        <v>161</v>
      </c>
      <c r="B95" s="11" t="s">
        <v>216</v>
      </c>
      <c r="C95" s="12" t="s">
        <v>216</v>
      </c>
      <c r="D95" s="13">
        <v>70985945</v>
      </c>
      <c r="E95" s="13"/>
      <c r="F95" s="13">
        <v>306997469</v>
      </c>
      <c r="G95" s="13">
        <v>74966940</v>
      </c>
      <c r="H95" s="13"/>
      <c r="I95" s="13">
        <v>12340223464.629999</v>
      </c>
      <c r="J95" s="13">
        <v>8228329076.7200003</v>
      </c>
      <c r="K95" s="13">
        <v>8476981932.8099899</v>
      </c>
      <c r="L95" s="13">
        <v>4428886974.1000004</v>
      </c>
      <c r="M95" s="13">
        <v>41798351877.940002</v>
      </c>
      <c r="N95" s="13">
        <v>41997804306.040001</v>
      </c>
      <c r="O95" s="13">
        <v>88884390299.570007</v>
      </c>
      <c r="P95" s="13">
        <v>88469501842.380005</v>
      </c>
      <c r="Q95" s="13">
        <v>76544166834.940002</v>
      </c>
      <c r="R95" s="13">
        <v>80241172765.660004</v>
      </c>
      <c r="S95" s="3">
        <v>10387242058.879999</v>
      </c>
      <c r="T95" s="3">
        <v>13198691674.879999</v>
      </c>
      <c r="U95" s="3">
        <v>13425633529.129999</v>
      </c>
      <c r="V95" s="3">
        <v>14559746454.889999</v>
      </c>
      <c r="W95" s="3">
        <v>15265570952.799999</v>
      </c>
      <c r="X95" s="3">
        <v>16059373781.15</v>
      </c>
      <c r="Y95" s="3">
        <v>6457003827.3599997</v>
      </c>
      <c r="Z95" s="3">
        <v>8263447055.75</v>
      </c>
      <c r="AA95" s="3">
        <v>8287698171.4099998</v>
      </c>
      <c r="AB95" s="3">
        <v>9302349123.1299992</v>
      </c>
      <c r="AC95" s="3">
        <v>10345348555.059999</v>
      </c>
      <c r="AD95" s="3">
        <v>11106899422.120001</v>
      </c>
      <c r="AE95" s="3">
        <v>3609097752.8200002</v>
      </c>
      <c r="AF95" s="3">
        <v>4458227766.8999996</v>
      </c>
      <c r="AG95" s="3">
        <v>4611570227.29</v>
      </c>
      <c r="AH95" s="3">
        <v>4446438286.5500002</v>
      </c>
      <c r="AI95" s="3">
        <v>4364033637.9899998</v>
      </c>
      <c r="AJ95" s="3">
        <v>4194623780.48</v>
      </c>
      <c r="AK95" s="3">
        <f t="shared" si="75"/>
        <v>183.47596965710329</v>
      </c>
      <c r="AL95" s="3">
        <f t="shared" si="76"/>
        <v>122.00627765578791</v>
      </c>
      <c r="AM95" s="3">
        <f t="shared" si="77"/>
        <v>126.0368164600893</v>
      </c>
      <c r="AN95" s="3">
        <f t="shared" si="78"/>
        <v>65.669713599196939</v>
      </c>
      <c r="AO95" s="3">
        <f t="shared" si="79"/>
        <v>1321.5441150103197</v>
      </c>
      <c r="AP95" s="3">
        <f t="shared" si="80"/>
        <v>1311.7893688026056</v>
      </c>
      <c r="AQ95" s="3">
        <f t="shared" si="81"/>
        <v>1138.0681453532163</v>
      </c>
      <c r="AR95" s="3">
        <f t="shared" si="82"/>
        <v>1189.7830911468177</v>
      </c>
      <c r="AS95" s="23">
        <f t="shared" si="83"/>
        <v>0.13883454027236206</v>
      </c>
      <c r="AT95" s="23">
        <f t="shared" si="84"/>
        <v>9.3007521296772366E-2</v>
      </c>
      <c r="AU95" s="3">
        <f t="shared" si="85"/>
        <v>621.46306854612442</v>
      </c>
      <c r="AV95" s="3">
        <f t="shared" si="86"/>
        <v>622.72616047810072</v>
      </c>
      <c r="AW95" s="26">
        <f t="shared" si="87"/>
        <v>3.3871632874189004</v>
      </c>
      <c r="AX95" s="26">
        <f t="shared" si="88"/>
        <v>5.1040501558040852</v>
      </c>
      <c r="AY95" s="13">
        <f t="shared" si="55"/>
        <v>156.32419276065039</v>
      </c>
      <c r="AZ95" s="13">
        <f t="shared" si="56"/>
        <v>198.12448294711641</v>
      </c>
      <c r="BA95" s="13">
        <f t="shared" si="57"/>
        <v>201.04015031029024</v>
      </c>
      <c r="BB95" s="13">
        <f t="shared" si="58"/>
        <v>217.33508327280509</v>
      </c>
      <c r="BC95" s="13">
        <f t="shared" si="59"/>
        <v>226.97039814248365</v>
      </c>
      <c r="BD95" s="13">
        <f t="shared" si="60"/>
        <v>238.12178611870817</v>
      </c>
      <c r="BE95" s="13">
        <f t="shared" si="89"/>
        <v>206.31934892534233</v>
      </c>
      <c r="BF95" s="13">
        <f t="shared" si="61"/>
        <v>97.175545273979935</v>
      </c>
      <c r="BG95" s="13">
        <f t="shared" si="62"/>
        <v>124.04192897370832</v>
      </c>
      <c r="BH95" s="13">
        <f t="shared" si="63"/>
        <v>124.10290229444045</v>
      </c>
      <c r="BI95" s="13">
        <f t="shared" si="64"/>
        <v>138.85728213551081</v>
      </c>
      <c r="BJ95" s="13">
        <f t="shared" si="65"/>
        <v>153.81592262253719</v>
      </c>
      <c r="BK95" s="13">
        <f t="shared" si="66"/>
        <v>164.6885342279312</v>
      </c>
      <c r="BL95" s="13">
        <f t="shared" si="90"/>
        <v>133.78035258801799</v>
      </c>
      <c r="BM95" s="13">
        <f t="shared" si="67"/>
        <v>54.315600773117765</v>
      </c>
      <c r="BN95" s="13">
        <f t="shared" si="68"/>
        <v>66.922092957033229</v>
      </c>
      <c r="BO95" s="13">
        <f t="shared" si="69"/>
        <v>69.055271741870584</v>
      </c>
      <c r="BP95" s="13">
        <f t="shared" si="70"/>
        <v>66.372518111410628</v>
      </c>
      <c r="BQ95" s="13">
        <f t="shared" si="71"/>
        <v>64.884992207913697</v>
      </c>
      <c r="BR95" s="13">
        <f t="shared" si="72"/>
        <v>62.196155361693073</v>
      </c>
      <c r="BS95" s="13">
        <f t="shared" si="91"/>
        <v>63.957771858839827</v>
      </c>
      <c r="BT95" s="3">
        <v>66446798</v>
      </c>
      <c r="BU95" s="3">
        <v>66618176</v>
      </c>
      <c r="BV95" s="3">
        <v>66780857</v>
      </c>
      <c r="BW95" s="3">
        <v>66992159</v>
      </c>
      <c r="BX95" s="3">
        <v>67257982</v>
      </c>
      <c r="BY95" s="3">
        <v>67441850</v>
      </c>
      <c r="BZ95" s="3">
        <v>69734222</v>
      </c>
      <c r="CA95" s="3">
        <v>69965200</v>
      </c>
      <c r="CB95" s="3">
        <v>70188277</v>
      </c>
      <c r="CC95" s="3">
        <v>70457040</v>
      </c>
      <c r="CD95" s="3">
        <v>70772266</v>
      </c>
      <c r="CE95" s="3">
        <v>70985945</v>
      </c>
    </row>
    <row r="97" spans="2:83" ht="12.75" customHeight="1" x14ac:dyDescent="0.15">
      <c r="B97" s="5" t="s">
        <v>229</v>
      </c>
      <c r="D97" s="15">
        <f t="shared" ref="D97:AJ97" si="92">SUMIF($C$2:$C$94,"URBAIN",D2:D94)</f>
        <v>34780787</v>
      </c>
      <c r="E97" s="15">
        <f t="shared" si="92"/>
        <v>1</v>
      </c>
      <c r="F97" s="15">
        <f t="shared" si="92"/>
        <v>67072274</v>
      </c>
      <c r="G97" s="15">
        <f t="shared" si="92"/>
        <v>13167585</v>
      </c>
      <c r="H97" s="15">
        <f t="shared" si="92"/>
        <v>12</v>
      </c>
      <c r="I97" s="15">
        <f t="shared" si="92"/>
        <v>5725116739.5899992</v>
      </c>
      <c r="J97" s="15">
        <f t="shared" si="92"/>
        <v>3562607341.7199998</v>
      </c>
      <c r="K97" s="15">
        <f t="shared" si="92"/>
        <v>3872616849.5499997</v>
      </c>
      <c r="L97" s="15">
        <f t="shared" si="92"/>
        <v>1706719238.9200003</v>
      </c>
      <c r="M97" s="15">
        <f t="shared" si="92"/>
        <v>23401612546.279995</v>
      </c>
      <c r="N97" s="15">
        <f t="shared" si="92"/>
        <v>24085793933.420006</v>
      </c>
      <c r="O97" s="15">
        <f t="shared" si="92"/>
        <v>45874686903.649986</v>
      </c>
      <c r="P97" s="15">
        <f t="shared" si="92"/>
        <v>45353516636.219986</v>
      </c>
      <c r="Q97" s="15">
        <f t="shared" si="92"/>
        <v>40149570164.060013</v>
      </c>
      <c r="R97" s="15">
        <f t="shared" si="92"/>
        <v>41790909294.5</v>
      </c>
      <c r="S97" s="15">
        <f t="shared" si="92"/>
        <v>4601553497.1900005</v>
      </c>
      <c r="T97" s="15">
        <f t="shared" si="92"/>
        <v>6802910093.9599991</v>
      </c>
      <c r="U97" s="15">
        <f t="shared" si="92"/>
        <v>6746426579.5899982</v>
      </c>
      <c r="V97" s="15">
        <f t="shared" si="92"/>
        <v>7429374116.5599985</v>
      </c>
      <c r="W97" s="15">
        <f t="shared" si="92"/>
        <v>7979573857.0300007</v>
      </c>
      <c r="X97" s="15">
        <f t="shared" si="92"/>
        <v>8100696908.5899992</v>
      </c>
      <c r="Y97" s="15">
        <f t="shared" si="92"/>
        <v>2741296511.0399995</v>
      </c>
      <c r="Z97" s="15">
        <f t="shared" si="92"/>
        <v>4053563136.9000006</v>
      </c>
      <c r="AA97" s="15">
        <f t="shared" si="92"/>
        <v>4040763731.8800001</v>
      </c>
      <c r="AB97" s="15">
        <f t="shared" si="92"/>
        <v>4581770609.6100016</v>
      </c>
      <c r="AC97" s="15">
        <f t="shared" si="92"/>
        <v>5372126310.5599995</v>
      </c>
      <c r="AD97" s="15">
        <f t="shared" si="92"/>
        <v>5701486233.2800016</v>
      </c>
      <c r="AE97" s="15">
        <f t="shared" si="92"/>
        <v>1757963712.2500007</v>
      </c>
      <c r="AF97" s="15">
        <f t="shared" si="92"/>
        <v>2482467982.21</v>
      </c>
      <c r="AG97" s="15">
        <f t="shared" si="92"/>
        <v>2447927705.6900001</v>
      </c>
      <c r="AH97" s="15">
        <f t="shared" si="92"/>
        <v>2375498481.7599998</v>
      </c>
      <c r="AI97" s="15">
        <f t="shared" si="92"/>
        <v>2314535266.6499996</v>
      </c>
      <c r="AJ97" s="15">
        <f t="shared" si="92"/>
        <v>2152723369.0799999</v>
      </c>
      <c r="AK97" s="15">
        <f t="shared" ref="AK97:AK102" si="93">I97/BX97</f>
        <v>172.12934144085585</v>
      </c>
      <c r="AL97" s="15">
        <f t="shared" ref="AL97:AL102" si="94">J97/BY97</f>
        <v>106.78892868887679</v>
      </c>
      <c r="AM97" s="15">
        <f t="shared" ref="AM97:AM102" si="95">K97/BX97</f>
        <v>116.43273286573033</v>
      </c>
      <c r="AN97" s="15">
        <f t="shared" ref="AN97:AN102" si="96">L97/BY97</f>
        <v>51.158800736364299</v>
      </c>
      <c r="AO97" s="15">
        <f t="shared" ref="AO97:AO102" si="97">O97/BX97</f>
        <v>1379.2521628294728</v>
      </c>
      <c r="AP97" s="15">
        <f t="shared" ref="AP97:AP102" si="98">P97/BY97</f>
        <v>1359.4687792668155</v>
      </c>
      <c r="AQ97" s="15">
        <f t="shared" ref="AQ97:AQ102" si="99">Q97/BX97</f>
        <v>1207.1228213886177</v>
      </c>
      <c r="AR97" s="15">
        <f t="shared" ref="AR97:AR102" si="100">R97/BY97</f>
        <v>1252.6798505779393</v>
      </c>
      <c r="AS97" s="24">
        <f t="shared" ref="AS97:AS102" si="101">I97/O97</f>
        <v>0.1247990368111806</v>
      </c>
      <c r="AT97" s="24">
        <f t="shared" ref="AT97:AT102" si="102">J97/P97</f>
        <v>7.8551953761284501E-2</v>
      </c>
      <c r="AU97" s="15">
        <f t="shared" ref="AU97:AU102" si="103">M97/BX97</f>
        <v>703.58463232554368</v>
      </c>
      <c r="AV97" s="15">
        <f t="shared" ref="AV97:AV102" si="104">N97/BY97</f>
        <v>721.97014266780843</v>
      </c>
      <c r="AW97" s="14">
        <f t="shared" ref="AW97:AW102" si="105">M97/I97</f>
        <v>4.0875345623006263</v>
      </c>
      <c r="AX97" s="14">
        <f t="shared" ref="AX97:AX102" si="106">N97/J97</f>
        <v>6.7607209055465445</v>
      </c>
      <c r="AY97" s="15">
        <f t="shared" ref="AY97:BD102" si="107">S97/BT97</f>
        <v>140.75498847559945</v>
      </c>
      <c r="AZ97" s="15">
        <f t="shared" si="107"/>
        <v>207.35736369502231</v>
      </c>
      <c r="BA97" s="15">
        <f t="shared" si="107"/>
        <v>204.83265127169011</v>
      </c>
      <c r="BB97" s="15">
        <f t="shared" si="107"/>
        <v>224.56421778131988</v>
      </c>
      <c r="BC97" s="15">
        <f t="shared" si="107"/>
        <v>239.91105430063382</v>
      </c>
      <c r="BD97" s="15">
        <f t="shared" si="107"/>
        <v>242.81787509144226</v>
      </c>
      <c r="BE97" s="15">
        <f t="shared" ref="BE97:BE102" si="108">AVERAGE(AY97:BD97)</f>
        <v>210.03969176928467</v>
      </c>
      <c r="BF97" s="15">
        <f t="shared" ref="BF97:BK102" si="109">Y97/BT97</f>
        <v>83.852368348050561</v>
      </c>
      <c r="BG97" s="15">
        <f t="shared" si="109"/>
        <v>123.55538350935778</v>
      </c>
      <c r="BH97" s="15">
        <f t="shared" si="109"/>
        <v>122.68425937776529</v>
      </c>
      <c r="BI97" s="15">
        <f t="shared" si="109"/>
        <v>138.49103798758765</v>
      </c>
      <c r="BJ97" s="15">
        <f t="shared" si="109"/>
        <v>161.51645565222293</v>
      </c>
      <c r="BK97" s="15">
        <f t="shared" si="109"/>
        <v>170.90168755235314</v>
      </c>
      <c r="BL97" s="15">
        <f t="shared" ref="BL97:BL102" si="110">AVERAGE(BF97:BK97)</f>
        <v>133.50019873788955</v>
      </c>
      <c r="BM97" s="15">
        <f t="shared" ref="BM97:BR102" si="111">AE97/BT97</f>
        <v>53.773614108664546</v>
      </c>
      <c r="BN97" s="15">
        <f t="shared" si="111"/>
        <v>75.667326061739061</v>
      </c>
      <c r="BO97" s="15">
        <f t="shared" si="111"/>
        <v>74.323127386406824</v>
      </c>
      <c r="BP97" s="15">
        <f t="shared" si="111"/>
        <v>71.803081932310874</v>
      </c>
      <c r="BQ97" s="15">
        <f t="shared" si="111"/>
        <v>69.588001312726291</v>
      </c>
      <c r="BR97" s="15">
        <f t="shared" si="111"/>
        <v>64.527746197417031</v>
      </c>
      <c r="BS97" s="15">
        <f t="shared" ref="BS97:BS102" si="112">AVERAGE(BM97:BR97)</f>
        <v>68.280482833210783</v>
      </c>
      <c r="BT97" s="15">
        <f t="shared" ref="BT97:CE97" si="113">SUMIF($C$2:$C$94,"URBAIN",BT2:BT94)</f>
        <v>32691939</v>
      </c>
      <c r="BU97" s="15">
        <f t="shared" si="113"/>
        <v>32807661</v>
      </c>
      <c r="BV97" s="15">
        <f t="shared" si="113"/>
        <v>32936285</v>
      </c>
      <c r="BW97" s="15">
        <f t="shared" si="113"/>
        <v>33083517</v>
      </c>
      <c r="BX97" s="15">
        <f t="shared" si="113"/>
        <v>33260551</v>
      </c>
      <c r="BY97" s="15">
        <f t="shared" si="113"/>
        <v>33361205</v>
      </c>
      <c r="BZ97" s="15">
        <f t="shared" si="113"/>
        <v>33978782</v>
      </c>
      <c r="CA97" s="15">
        <f t="shared" si="113"/>
        <v>34126828</v>
      </c>
      <c r="CB97" s="15">
        <f t="shared" si="113"/>
        <v>34287145</v>
      </c>
      <c r="CC97" s="15">
        <f t="shared" si="113"/>
        <v>34463857</v>
      </c>
      <c r="CD97" s="15">
        <f t="shared" si="113"/>
        <v>34665429</v>
      </c>
      <c r="CE97" s="15">
        <f t="shared" si="113"/>
        <v>34780787</v>
      </c>
    </row>
    <row r="98" spans="2:83" ht="12.75" customHeight="1" x14ac:dyDescent="0.15">
      <c r="B98" s="5" t="s">
        <v>230</v>
      </c>
      <c r="D98" s="15">
        <f t="shared" ref="D98:AJ98" si="114">SUMIF($C$2:$C$94,"NON URBAIN",D2:D94)</f>
        <v>30596033</v>
      </c>
      <c r="E98" s="15">
        <f t="shared" si="114"/>
        <v>13</v>
      </c>
      <c r="F98" s="15">
        <f t="shared" si="114"/>
        <v>229132689</v>
      </c>
      <c r="G98" s="15">
        <f t="shared" si="114"/>
        <v>59810986</v>
      </c>
      <c r="H98" s="15">
        <f t="shared" si="114"/>
        <v>32</v>
      </c>
      <c r="I98" s="15">
        <f t="shared" si="114"/>
        <v>5339051449.9200001</v>
      </c>
      <c r="J98" s="15">
        <f t="shared" si="114"/>
        <v>3765184920.5400004</v>
      </c>
      <c r="K98" s="15">
        <f t="shared" si="114"/>
        <v>3741153562.9499984</v>
      </c>
      <c r="L98" s="15">
        <f t="shared" si="114"/>
        <v>2169641258.9199996</v>
      </c>
      <c r="M98" s="15">
        <f t="shared" si="114"/>
        <v>14804778057.030003</v>
      </c>
      <c r="N98" s="15">
        <f t="shared" si="114"/>
        <v>14259338175.200005</v>
      </c>
      <c r="O98" s="15">
        <f t="shared" si="114"/>
        <v>34557655094.949997</v>
      </c>
      <c r="P98" s="15">
        <f t="shared" si="114"/>
        <v>34490982977.399994</v>
      </c>
      <c r="Q98" s="15">
        <f t="shared" si="114"/>
        <v>29218603645.029995</v>
      </c>
      <c r="R98" s="15">
        <f t="shared" si="114"/>
        <v>30725798056.860001</v>
      </c>
      <c r="S98" s="15">
        <f t="shared" si="114"/>
        <v>4580385459.8499994</v>
      </c>
      <c r="T98" s="15">
        <f t="shared" si="114"/>
        <v>5016843269.6600018</v>
      </c>
      <c r="U98" s="15">
        <f t="shared" si="114"/>
        <v>4993049447.2700005</v>
      </c>
      <c r="V98" s="15">
        <f t="shared" si="114"/>
        <v>5493733548.4699993</v>
      </c>
      <c r="W98" s="15">
        <f t="shared" si="114"/>
        <v>5715840436.7300005</v>
      </c>
      <c r="X98" s="15">
        <f t="shared" si="114"/>
        <v>6199962716.1299992</v>
      </c>
      <c r="Y98" s="15">
        <f t="shared" si="114"/>
        <v>2947310706.579999</v>
      </c>
      <c r="Z98" s="15">
        <f t="shared" si="114"/>
        <v>3236665532.2099996</v>
      </c>
      <c r="AA98" s="15">
        <f t="shared" si="114"/>
        <v>3259985525.2800007</v>
      </c>
      <c r="AB98" s="15">
        <f t="shared" si="114"/>
        <v>3656863659.3800011</v>
      </c>
      <c r="AC98" s="15">
        <f t="shared" si="114"/>
        <v>3903519068.8700008</v>
      </c>
      <c r="AD98" s="15">
        <f t="shared" si="114"/>
        <v>4227702783.3999996</v>
      </c>
      <c r="AE98" s="15">
        <f t="shared" si="114"/>
        <v>1485546162.0899999</v>
      </c>
      <c r="AF98" s="15">
        <f t="shared" si="114"/>
        <v>1628111606.7600002</v>
      </c>
      <c r="AG98" s="15">
        <f t="shared" si="114"/>
        <v>1538054241.2800002</v>
      </c>
      <c r="AH98" s="15">
        <f t="shared" si="114"/>
        <v>1567790102.6600003</v>
      </c>
      <c r="AI98" s="15">
        <f t="shared" si="114"/>
        <v>1646985543.6500001</v>
      </c>
      <c r="AJ98" s="15">
        <f t="shared" si="114"/>
        <v>1583568907.4200001</v>
      </c>
      <c r="AK98" s="15">
        <f t="shared" si="93"/>
        <v>187.22015913945901</v>
      </c>
      <c r="AL98" s="15">
        <f t="shared" si="94"/>
        <v>131.76274675614476</v>
      </c>
      <c r="AM98" s="15">
        <f t="shared" si="95"/>
        <v>131.18797823743537</v>
      </c>
      <c r="AN98" s="15">
        <f t="shared" si="96"/>
        <v>75.926653745802895</v>
      </c>
      <c r="AO98" s="15">
        <f t="shared" si="97"/>
        <v>1211.805083178215</v>
      </c>
      <c r="AP98" s="15">
        <f t="shared" si="98"/>
        <v>1207.0128695750402</v>
      </c>
      <c r="AQ98" s="15">
        <f t="shared" si="99"/>
        <v>1024.5849240387558</v>
      </c>
      <c r="AR98" s="15">
        <f t="shared" si="100"/>
        <v>1075.2501228188955</v>
      </c>
      <c r="AS98" s="24">
        <f t="shared" si="101"/>
        <v>0.15449692507349</v>
      </c>
      <c r="AT98" s="24">
        <f t="shared" si="102"/>
        <v>0.10916432631123082</v>
      </c>
      <c r="AU98" s="15">
        <f t="shared" si="103"/>
        <v>519.14706757565705</v>
      </c>
      <c r="AV98" s="15">
        <f t="shared" si="104"/>
        <v>499.00591990569274</v>
      </c>
      <c r="AW98" s="14">
        <f t="shared" si="105"/>
        <v>2.7729229051073925</v>
      </c>
      <c r="AX98" s="14">
        <f t="shared" si="106"/>
        <v>3.787154808097696</v>
      </c>
      <c r="AY98" s="15">
        <f t="shared" si="107"/>
        <v>161.51469770607426</v>
      </c>
      <c r="AZ98" s="15">
        <f t="shared" si="107"/>
        <v>176.67596206570769</v>
      </c>
      <c r="BA98" s="15">
        <f t="shared" si="107"/>
        <v>175.64256284304136</v>
      </c>
      <c r="BB98" s="15">
        <f t="shared" si="107"/>
        <v>193.01251492397432</v>
      </c>
      <c r="BC98" s="15">
        <f t="shared" si="107"/>
        <v>200.43271098209408</v>
      </c>
      <c r="BD98" s="15">
        <f t="shared" si="107"/>
        <v>216.96786067702985</v>
      </c>
      <c r="BE98" s="15">
        <f t="shared" si="108"/>
        <v>187.37438486632027</v>
      </c>
      <c r="BF98" s="15">
        <f t="shared" si="109"/>
        <v>103.92880730058339</v>
      </c>
      <c r="BG98" s="15">
        <f t="shared" si="109"/>
        <v>113.98422594670211</v>
      </c>
      <c r="BH98" s="15">
        <f t="shared" si="109"/>
        <v>114.67785739724012</v>
      </c>
      <c r="BI98" s="15">
        <f t="shared" si="109"/>
        <v>128.47737251974885</v>
      </c>
      <c r="BJ98" s="15">
        <f t="shared" si="109"/>
        <v>136.88151690104146</v>
      </c>
      <c r="BK98" s="15">
        <f t="shared" si="109"/>
        <v>147.94857170773173</v>
      </c>
      <c r="BL98" s="15">
        <f t="shared" si="110"/>
        <v>124.31639196217462</v>
      </c>
      <c r="BM98" s="15">
        <f t="shared" si="111"/>
        <v>52.383700324261071</v>
      </c>
      <c r="BN98" s="15">
        <f t="shared" si="111"/>
        <v>57.336490102104086</v>
      </c>
      <c r="BO98" s="15">
        <f t="shared" si="111"/>
        <v>54.104769356477078</v>
      </c>
      <c r="BP98" s="15">
        <f t="shared" si="111"/>
        <v>55.081504757651985</v>
      </c>
      <c r="BQ98" s="15">
        <f t="shared" si="111"/>
        <v>57.753497690523609</v>
      </c>
      <c r="BR98" s="15">
        <f t="shared" si="111"/>
        <v>55.41703616760504</v>
      </c>
      <c r="BS98" s="15">
        <f t="shared" si="112"/>
        <v>55.346166399770475</v>
      </c>
      <c r="BT98" s="15">
        <f t="shared" ref="BT98:CE98" si="115">SUMIF($C$2:$C$94,"NON URBAIN",BT2:BT94)</f>
        <v>28358939</v>
      </c>
      <c r="BU98" s="15">
        <f t="shared" si="115"/>
        <v>28395732</v>
      </c>
      <c r="BV98" s="15">
        <f t="shared" si="115"/>
        <v>28427332</v>
      </c>
      <c r="BW98" s="15">
        <f t="shared" si="115"/>
        <v>28463095</v>
      </c>
      <c r="BX98" s="15">
        <f t="shared" si="115"/>
        <v>28517503</v>
      </c>
      <c r="BY98" s="15">
        <f t="shared" si="115"/>
        <v>28575489</v>
      </c>
      <c r="BZ98" s="15">
        <f t="shared" si="115"/>
        <v>30284646</v>
      </c>
      <c r="CA98" s="15">
        <f t="shared" si="115"/>
        <v>30342083</v>
      </c>
      <c r="CB98" s="15">
        <f t="shared" si="115"/>
        <v>30395216</v>
      </c>
      <c r="CC98" s="15">
        <f t="shared" si="115"/>
        <v>30452218</v>
      </c>
      <c r="CD98" s="15">
        <f t="shared" si="115"/>
        <v>30525646</v>
      </c>
      <c r="CE98" s="15">
        <f t="shared" si="115"/>
        <v>30596033</v>
      </c>
    </row>
    <row r="99" spans="2:83" ht="12.75" customHeight="1" x14ac:dyDescent="0.15">
      <c r="B99" s="5" t="s">
        <v>231</v>
      </c>
      <c r="D99" s="15">
        <f t="shared" ref="D99:CC99" si="116">D97+D98</f>
        <v>65376820</v>
      </c>
      <c r="E99" s="15">
        <f t="shared" si="116"/>
        <v>14</v>
      </c>
      <c r="F99" s="15">
        <f t="shared" si="116"/>
        <v>296204963</v>
      </c>
      <c r="G99" s="15">
        <f t="shared" si="116"/>
        <v>72978571</v>
      </c>
      <c r="H99" s="15">
        <f t="shared" si="116"/>
        <v>44</v>
      </c>
      <c r="I99" s="15">
        <f>I97+I98</f>
        <v>11064168189.509998</v>
      </c>
      <c r="J99" s="15">
        <f t="shared" si="116"/>
        <v>7327792262.2600002</v>
      </c>
      <c r="K99" s="15">
        <f>K97+K98</f>
        <v>7613770412.4999981</v>
      </c>
      <c r="L99" s="15">
        <f t="shared" si="116"/>
        <v>3876360497.8400002</v>
      </c>
      <c r="M99" s="15">
        <f>M97+M98</f>
        <v>38206390603.309998</v>
      </c>
      <c r="N99" s="15">
        <f t="shared" si="116"/>
        <v>38345132108.62001</v>
      </c>
      <c r="O99" s="15">
        <f t="shared" si="116"/>
        <v>80432341998.599976</v>
      </c>
      <c r="P99" s="15">
        <f t="shared" si="116"/>
        <v>79844499613.61998</v>
      </c>
      <c r="Q99" s="15">
        <f>Q97+Q98</f>
        <v>69368173809.090012</v>
      </c>
      <c r="R99" s="15">
        <f t="shared" si="116"/>
        <v>72516707351.360001</v>
      </c>
      <c r="S99" s="15">
        <f t="shared" ref="S99:AJ99" si="117">S97+S98</f>
        <v>9181938957.0400009</v>
      </c>
      <c r="T99" s="15">
        <f t="shared" si="117"/>
        <v>11819753363.620001</v>
      </c>
      <c r="U99" s="15">
        <f t="shared" si="117"/>
        <v>11739476026.859999</v>
      </c>
      <c r="V99" s="15">
        <f t="shared" si="117"/>
        <v>12923107665.029999</v>
      </c>
      <c r="W99" s="15">
        <f t="shared" si="117"/>
        <v>13695414293.760002</v>
      </c>
      <c r="X99" s="15">
        <f t="shared" si="117"/>
        <v>14300659624.719997</v>
      </c>
      <c r="Y99" s="15">
        <f t="shared" si="117"/>
        <v>5688607217.6199989</v>
      </c>
      <c r="Z99" s="15">
        <f t="shared" si="117"/>
        <v>7290228669.1100006</v>
      </c>
      <c r="AA99" s="15">
        <f t="shared" si="117"/>
        <v>7300749257.1600008</v>
      </c>
      <c r="AB99" s="15">
        <f t="shared" si="117"/>
        <v>8238634268.9900026</v>
      </c>
      <c r="AC99" s="15">
        <f t="shared" si="117"/>
        <v>9275645379.4300003</v>
      </c>
      <c r="AD99" s="15">
        <f t="shared" si="117"/>
        <v>9929189016.6800003</v>
      </c>
      <c r="AE99" s="15">
        <f t="shared" si="117"/>
        <v>3243509874.3400006</v>
      </c>
      <c r="AF99" s="15">
        <f t="shared" si="117"/>
        <v>4110579588.9700003</v>
      </c>
      <c r="AG99" s="15">
        <f t="shared" si="117"/>
        <v>3985981946.9700003</v>
      </c>
      <c r="AH99" s="15">
        <f t="shared" si="117"/>
        <v>3943288584.4200001</v>
      </c>
      <c r="AI99" s="15">
        <f t="shared" si="117"/>
        <v>3961520810.2999997</v>
      </c>
      <c r="AJ99" s="15">
        <f t="shared" si="117"/>
        <v>3736292276.5</v>
      </c>
      <c r="AK99" s="15">
        <f t="shared" si="93"/>
        <v>179.09544689623922</v>
      </c>
      <c r="AL99" s="15">
        <f t="shared" si="94"/>
        <v>118.31100094331804</v>
      </c>
      <c r="AM99" s="15">
        <f t="shared" si="95"/>
        <v>123.24393404330927</v>
      </c>
      <c r="AN99" s="15">
        <f t="shared" si="96"/>
        <v>62.5858477018486</v>
      </c>
      <c r="AO99" s="15">
        <f t="shared" si="97"/>
        <v>1301.9565491428393</v>
      </c>
      <c r="AP99" s="15">
        <f t="shared" si="98"/>
        <v>1289.1307956091421</v>
      </c>
      <c r="AQ99" s="15">
        <f t="shared" si="99"/>
        <v>1122.8611022466005</v>
      </c>
      <c r="AR99" s="15">
        <f t="shared" si="100"/>
        <v>1170.8197946658245</v>
      </c>
      <c r="AS99" s="24">
        <f t="shared" si="101"/>
        <v>0.13755869734220327</v>
      </c>
      <c r="AT99" s="24">
        <f t="shared" si="102"/>
        <v>9.1775792918990448E-2</v>
      </c>
      <c r="AU99" s="15">
        <f t="shared" si="103"/>
        <v>618.44600354860643</v>
      </c>
      <c r="AV99" s="15">
        <f t="shared" si="104"/>
        <v>619.1020158198952</v>
      </c>
      <c r="AW99" s="14">
        <f t="shared" si="105"/>
        <v>3.4531643001896608</v>
      </c>
      <c r="AX99" s="14">
        <f t="shared" si="106"/>
        <v>5.2328355848878552</v>
      </c>
      <c r="AY99" s="15">
        <f t="shared" si="107"/>
        <v>150.39814754244813</v>
      </c>
      <c r="AZ99" s="15">
        <f t="shared" si="107"/>
        <v>193.12251795615319</v>
      </c>
      <c r="BA99" s="15">
        <f t="shared" si="107"/>
        <v>191.31004006592374</v>
      </c>
      <c r="BB99" s="15">
        <f t="shared" si="107"/>
        <v>209.972689723847</v>
      </c>
      <c r="BC99" s="15">
        <f t="shared" si="107"/>
        <v>221.68736965654506</v>
      </c>
      <c r="BD99" s="15">
        <f t="shared" si="107"/>
        <v>230.89155557317923</v>
      </c>
      <c r="BE99" s="15">
        <f t="shared" si="108"/>
        <v>199.56372008634938</v>
      </c>
      <c r="BF99" s="15">
        <f t="shared" si="109"/>
        <v>93.178139348298956</v>
      </c>
      <c r="BG99" s="15">
        <f t="shared" si="109"/>
        <v>119.11477961867246</v>
      </c>
      <c r="BH99" s="15">
        <f t="shared" si="109"/>
        <v>118.97521062293315</v>
      </c>
      <c r="BI99" s="15">
        <f t="shared" si="109"/>
        <v>133.86007777308689</v>
      </c>
      <c r="BJ99" s="15">
        <f t="shared" si="109"/>
        <v>150.14466754537136</v>
      </c>
      <c r="BK99" s="15">
        <f t="shared" si="109"/>
        <v>160.31189873776603</v>
      </c>
      <c r="BL99" s="15">
        <f t="shared" si="110"/>
        <v>129.26412894102148</v>
      </c>
      <c r="BM99" s="15">
        <f t="shared" si="111"/>
        <v>53.127980802176189</v>
      </c>
      <c r="BN99" s="15">
        <f t="shared" si="111"/>
        <v>67.162609579014685</v>
      </c>
      <c r="BO99" s="15">
        <f t="shared" si="111"/>
        <v>64.956763336978653</v>
      </c>
      <c r="BP99" s="15">
        <f t="shared" si="111"/>
        <v>64.069953751800341</v>
      </c>
      <c r="BQ99" s="15">
        <f t="shared" si="111"/>
        <v>64.125050139973652</v>
      </c>
      <c r="BR99" s="15">
        <f t="shared" si="111"/>
        <v>60.324373730699932</v>
      </c>
      <c r="BS99" s="15">
        <f t="shared" si="112"/>
        <v>62.294455223440572</v>
      </c>
      <c r="BT99" s="15">
        <f t="shared" si="116"/>
        <v>61050878</v>
      </c>
      <c r="BU99" s="15">
        <f t="shared" si="116"/>
        <v>61203393</v>
      </c>
      <c r="BV99" s="15">
        <f t="shared" si="116"/>
        <v>61363617</v>
      </c>
      <c r="BW99" s="15">
        <f t="shared" si="116"/>
        <v>61546612</v>
      </c>
      <c r="BX99" s="15">
        <f t="shared" si="116"/>
        <v>61778054</v>
      </c>
      <c r="BY99" s="15">
        <f t="shared" si="116"/>
        <v>61936694</v>
      </c>
      <c r="BZ99" s="15">
        <f t="shared" si="116"/>
        <v>64263428</v>
      </c>
      <c r="CA99" s="15">
        <f t="shared" si="116"/>
        <v>64468911</v>
      </c>
      <c r="CB99" s="15">
        <f t="shared" si="116"/>
        <v>64682361</v>
      </c>
      <c r="CC99" s="15">
        <f t="shared" si="116"/>
        <v>64916075</v>
      </c>
      <c r="CD99" s="15">
        <f t="shared" ref="CD99:CE99" si="118">CD97+CD98</f>
        <v>65191075</v>
      </c>
      <c r="CE99" s="15">
        <f t="shared" si="118"/>
        <v>65376820</v>
      </c>
    </row>
    <row r="100" spans="2:83" ht="12.75" customHeight="1" x14ac:dyDescent="0.15">
      <c r="B100" s="5" t="s">
        <v>232</v>
      </c>
      <c r="D100" s="15">
        <f t="shared" ref="D100:AJ100" si="119">SUMIF($C$2:$C$94,"OUTRE MER",D2:D94)</f>
        <v>0</v>
      </c>
      <c r="E100" s="15">
        <f t="shared" si="119"/>
        <v>0</v>
      </c>
      <c r="F100" s="15">
        <f t="shared" si="119"/>
        <v>0</v>
      </c>
      <c r="G100" s="15">
        <f t="shared" si="119"/>
        <v>0</v>
      </c>
      <c r="H100" s="15">
        <f t="shared" si="119"/>
        <v>0</v>
      </c>
      <c r="I100" s="15">
        <f t="shared" si="119"/>
        <v>0</v>
      </c>
      <c r="J100" s="15">
        <f t="shared" si="119"/>
        <v>0</v>
      </c>
      <c r="K100" s="15">
        <f t="shared" si="119"/>
        <v>0</v>
      </c>
      <c r="L100" s="15">
        <f t="shared" si="119"/>
        <v>0</v>
      </c>
      <c r="M100" s="15">
        <f t="shared" si="119"/>
        <v>0</v>
      </c>
      <c r="N100" s="15">
        <f t="shared" si="119"/>
        <v>0</v>
      </c>
      <c r="O100" s="15">
        <f t="shared" si="119"/>
        <v>0</v>
      </c>
      <c r="P100" s="15">
        <f t="shared" si="119"/>
        <v>0</v>
      </c>
      <c r="Q100" s="15">
        <f t="shared" si="119"/>
        <v>0</v>
      </c>
      <c r="R100" s="15">
        <f t="shared" si="119"/>
        <v>0</v>
      </c>
      <c r="S100" s="15">
        <f t="shared" si="119"/>
        <v>0</v>
      </c>
      <c r="T100" s="15">
        <f t="shared" si="119"/>
        <v>0</v>
      </c>
      <c r="U100" s="15">
        <f t="shared" si="119"/>
        <v>0</v>
      </c>
      <c r="V100" s="15">
        <f t="shared" si="119"/>
        <v>0</v>
      </c>
      <c r="W100" s="15">
        <f t="shared" si="119"/>
        <v>0</v>
      </c>
      <c r="X100" s="15">
        <f t="shared" si="119"/>
        <v>0</v>
      </c>
      <c r="Y100" s="15">
        <f t="shared" si="119"/>
        <v>0</v>
      </c>
      <c r="Z100" s="15">
        <f t="shared" si="119"/>
        <v>0</v>
      </c>
      <c r="AA100" s="15">
        <f t="shared" si="119"/>
        <v>0</v>
      </c>
      <c r="AB100" s="15">
        <f t="shared" si="119"/>
        <v>0</v>
      </c>
      <c r="AC100" s="15">
        <f t="shared" si="119"/>
        <v>0</v>
      </c>
      <c r="AD100" s="15">
        <f t="shared" si="119"/>
        <v>0</v>
      </c>
      <c r="AE100" s="15">
        <f t="shared" si="119"/>
        <v>0</v>
      </c>
      <c r="AF100" s="15">
        <f t="shared" si="119"/>
        <v>0</v>
      </c>
      <c r="AG100" s="15">
        <f t="shared" si="119"/>
        <v>0</v>
      </c>
      <c r="AH100" s="15">
        <f t="shared" si="119"/>
        <v>0</v>
      </c>
      <c r="AI100" s="15">
        <f t="shared" si="119"/>
        <v>0</v>
      </c>
      <c r="AJ100" s="15">
        <f t="shared" si="119"/>
        <v>0</v>
      </c>
      <c r="AK100" s="15" t="e">
        <f t="shared" si="93"/>
        <v>#DIV/0!</v>
      </c>
      <c r="AL100" s="15" t="e">
        <f t="shared" si="94"/>
        <v>#DIV/0!</v>
      </c>
      <c r="AM100" s="15" t="e">
        <f t="shared" si="95"/>
        <v>#DIV/0!</v>
      </c>
      <c r="AN100" s="15" t="e">
        <f t="shared" si="96"/>
        <v>#DIV/0!</v>
      </c>
      <c r="AO100" s="15" t="e">
        <f t="shared" si="97"/>
        <v>#DIV/0!</v>
      </c>
      <c r="AP100" s="15" t="e">
        <f t="shared" si="98"/>
        <v>#DIV/0!</v>
      </c>
      <c r="AQ100" s="15" t="e">
        <f t="shared" si="99"/>
        <v>#DIV/0!</v>
      </c>
      <c r="AR100" s="15" t="e">
        <f t="shared" si="100"/>
        <v>#DIV/0!</v>
      </c>
      <c r="AS100" s="24" t="e">
        <f t="shared" si="101"/>
        <v>#DIV/0!</v>
      </c>
      <c r="AT100" s="24" t="e">
        <f t="shared" si="102"/>
        <v>#DIV/0!</v>
      </c>
      <c r="AU100" s="15" t="e">
        <f t="shared" si="103"/>
        <v>#DIV/0!</v>
      </c>
      <c r="AV100" s="15" t="e">
        <f t="shared" si="104"/>
        <v>#DIV/0!</v>
      </c>
      <c r="AW100" s="14" t="e">
        <f t="shared" si="105"/>
        <v>#DIV/0!</v>
      </c>
      <c r="AX100" s="14" t="e">
        <f t="shared" si="106"/>
        <v>#DIV/0!</v>
      </c>
      <c r="AY100" s="15" t="e">
        <f t="shared" si="107"/>
        <v>#DIV/0!</v>
      </c>
      <c r="AZ100" s="15" t="e">
        <f t="shared" si="107"/>
        <v>#DIV/0!</v>
      </c>
      <c r="BA100" s="15" t="e">
        <f t="shared" si="107"/>
        <v>#DIV/0!</v>
      </c>
      <c r="BB100" s="15" t="e">
        <f t="shared" si="107"/>
        <v>#DIV/0!</v>
      </c>
      <c r="BC100" s="15" t="e">
        <f t="shared" si="107"/>
        <v>#DIV/0!</v>
      </c>
      <c r="BD100" s="15" t="e">
        <f t="shared" si="107"/>
        <v>#DIV/0!</v>
      </c>
      <c r="BE100" s="15" t="e">
        <f t="shared" si="108"/>
        <v>#DIV/0!</v>
      </c>
      <c r="BF100" s="15" t="e">
        <f t="shared" si="109"/>
        <v>#DIV/0!</v>
      </c>
      <c r="BG100" s="15" t="e">
        <f t="shared" si="109"/>
        <v>#DIV/0!</v>
      </c>
      <c r="BH100" s="15" t="e">
        <f t="shared" si="109"/>
        <v>#DIV/0!</v>
      </c>
      <c r="BI100" s="15" t="e">
        <f t="shared" si="109"/>
        <v>#DIV/0!</v>
      </c>
      <c r="BJ100" s="15" t="e">
        <f t="shared" si="109"/>
        <v>#DIV/0!</v>
      </c>
      <c r="BK100" s="15" t="e">
        <f t="shared" si="109"/>
        <v>#DIV/0!</v>
      </c>
      <c r="BL100" s="15" t="e">
        <f t="shared" si="110"/>
        <v>#DIV/0!</v>
      </c>
      <c r="BM100" s="15" t="e">
        <f t="shared" si="111"/>
        <v>#DIV/0!</v>
      </c>
      <c r="BN100" s="15" t="e">
        <f t="shared" si="111"/>
        <v>#DIV/0!</v>
      </c>
      <c r="BO100" s="15" t="e">
        <f t="shared" si="111"/>
        <v>#DIV/0!</v>
      </c>
      <c r="BP100" s="15" t="e">
        <f t="shared" si="111"/>
        <v>#DIV/0!</v>
      </c>
      <c r="BQ100" s="15" t="e">
        <f t="shared" si="111"/>
        <v>#DIV/0!</v>
      </c>
      <c r="BR100" s="15" t="e">
        <f t="shared" si="111"/>
        <v>#DIV/0!</v>
      </c>
      <c r="BS100" s="15" t="e">
        <f t="shared" si="112"/>
        <v>#DIV/0!</v>
      </c>
      <c r="BT100" s="15">
        <f t="shared" ref="BT100:CE100" si="120">SUMIF($C$2:$C$94,"OUTRE MER",BT2:BT94)</f>
        <v>0</v>
      </c>
      <c r="BU100" s="15">
        <f t="shared" si="120"/>
        <v>0</v>
      </c>
      <c r="BV100" s="15">
        <f t="shared" si="120"/>
        <v>0</v>
      </c>
      <c r="BW100" s="15">
        <f t="shared" si="120"/>
        <v>0</v>
      </c>
      <c r="BX100" s="15">
        <f t="shared" si="120"/>
        <v>0</v>
      </c>
      <c r="BY100" s="15">
        <f t="shared" si="120"/>
        <v>0</v>
      </c>
      <c r="BZ100" s="15">
        <f t="shared" si="120"/>
        <v>0</v>
      </c>
      <c r="CA100" s="15">
        <f t="shared" si="120"/>
        <v>0</v>
      </c>
      <c r="CB100" s="15">
        <f t="shared" si="120"/>
        <v>0</v>
      </c>
      <c r="CC100" s="15">
        <f t="shared" si="120"/>
        <v>0</v>
      </c>
      <c r="CD100" s="15">
        <f t="shared" si="120"/>
        <v>0</v>
      </c>
      <c r="CE100" s="15">
        <f t="shared" si="120"/>
        <v>0</v>
      </c>
    </row>
    <row r="101" spans="2:83" ht="12.75" customHeight="1" x14ac:dyDescent="0.15">
      <c r="B101" s="5" t="s">
        <v>233</v>
      </c>
      <c r="D101" s="15">
        <f t="shared" ref="D101:AJ101" si="121">SUMIF($E$2:$E$94,"1",D2:D94)</f>
        <v>2593109</v>
      </c>
      <c r="E101" s="15">
        <f t="shared" si="121"/>
        <v>14</v>
      </c>
      <c r="F101" s="15">
        <f t="shared" si="121"/>
        <v>31071706</v>
      </c>
      <c r="G101" s="15">
        <f t="shared" si="121"/>
        <v>15103565</v>
      </c>
      <c r="H101" s="15">
        <f t="shared" si="121"/>
        <v>10</v>
      </c>
      <c r="I101" s="15">
        <f t="shared" si="121"/>
        <v>528976623.10000002</v>
      </c>
      <c r="J101" s="15">
        <f t="shared" si="121"/>
        <v>471138910.12000006</v>
      </c>
      <c r="K101" s="15">
        <f t="shared" si="121"/>
        <v>377465094.43000007</v>
      </c>
      <c r="L101" s="15">
        <f t="shared" si="121"/>
        <v>304877098.10999995</v>
      </c>
      <c r="M101" s="15">
        <f t="shared" si="121"/>
        <v>1360062272.8699999</v>
      </c>
      <c r="N101" s="15">
        <f t="shared" si="121"/>
        <v>1299013170.5900002</v>
      </c>
      <c r="O101" s="15">
        <f t="shared" si="121"/>
        <v>3329930967.6599998</v>
      </c>
      <c r="P101" s="15">
        <f t="shared" si="121"/>
        <v>3349511204</v>
      </c>
      <c r="Q101" s="15">
        <f t="shared" si="121"/>
        <v>2800954344.5599999</v>
      </c>
      <c r="R101" s="15">
        <f t="shared" si="121"/>
        <v>2878372293.8800001</v>
      </c>
      <c r="S101" s="15">
        <f t="shared" si="121"/>
        <v>468268981.99000007</v>
      </c>
      <c r="T101" s="15">
        <f t="shared" si="121"/>
        <v>519447313.91000003</v>
      </c>
      <c r="U101" s="15">
        <f t="shared" si="121"/>
        <v>543299613.37</v>
      </c>
      <c r="V101" s="15">
        <f t="shared" si="121"/>
        <v>580530033.12</v>
      </c>
      <c r="W101" s="15">
        <f t="shared" si="121"/>
        <v>633728857.19999993</v>
      </c>
      <c r="X101" s="15">
        <f t="shared" si="121"/>
        <v>666628519.37</v>
      </c>
      <c r="Y101" s="15">
        <f t="shared" si="121"/>
        <v>321411664.75</v>
      </c>
      <c r="Z101" s="15">
        <f t="shared" si="121"/>
        <v>359342783.40999991</v>
      </c>
      <c r="AA101" s="15">
        <f t="shared" si="121"/>
        <v>361411980.15000004</v>
      </c>
      <c r="AB101" s="15">
        <f t="shared" si="121"/>
        <v>406232656.91999996</v>
      </c>
      <c r="AC101" s="15">
        <f t="shared" si="121"/>
        <v>432776904.49000001</v>
      </c>
      <c r="AD101" s="15">
        <f t="shared" si="121"/>
        <v>454073580.62</v>
      </c>
      <c r="AE101" s="15">
        <f t="shared" si="121"/>
        <v>140113609.97</v>
      </c>
      <c r="AF101" s="15">
        <f t="shared" si="121"/>
        <v>153549484.06999999</v>
      </c>
      <c r="AG101" s="15">
        <f t="shared" si="121"/>
        <v>154959038.07000002</v>
      </c>
      <c r="AH101" s="15">
        <f t="shared" si="121"/>
        <v>152157503.92999998</v>
      </c>
      <c r="AI101" s="15">
        <f t="shared" si="121"/>
        <v>168846265.63999999</v>
      </c>
      <c r="AJ101" s="15">
        <f t="shared" si="121"/>
        <v>178654193.20000002</v>
      </c>
      <c r="AK101" s="15">
        <f t="shared" si="93"/>
        <v>228.08650383991329</v>
      </c>
      <c r="AL101" s="15">
        <f t="shared" si="94"/>
        <v>203.5682247733001</v>
      </c>
      <c r="AM101" s="15">
        <f t="shared" si="95"/>
        <v>162.75708594756887</v>
      </c>
      <c r="AN101" s="15">
        <f t="shared" si="96"/>
        <v>131.73034173823658</v>
      </c>
      <c r="AO101" s="15">
        <f t="shared" si="97"/>
        <v>1435.8145129189334</v>
      </c>
      <c r="AP101" s="15">
        <f t="shared" si="98"/>
        <v>1447.2463110357185</v>
      </c>
      <c r="AQ101" s="15">
        <f t="shared" si="99"/>
        <v>1207.7280090790202</v>
      </c>
      <c r="AR101" s="15">
        <f t="shared" si="100"/>
        <v>1243.6780862624184</v>
      </c>
      <c r="AS101" s="24">
        <f t="shared" si="101"/>
        <v>0.15885513190434727</v>
      </c>
      <c r="AT101" s="24">
        <f t="shared" si="102"/>
        <v>0.14065900408315221</v>
      </c>
      <c r="AU101" s="15">
        <f t="shared" si="103"/>
        <v>586.43772763629408</v>
      </c>
      <c r="AV101" s="15">
        <f t="shared" si="104"/>
        <v>561.27354250318558</v>
      </c>
      <c r="AW101" s="14">
        <f t="shared" si="105"/>
        <v>2.5711198065795959</v>
      </c>
      <c r="AX101" s="14">
        <f t="shared" si="106"/>
        <v>2.7571765835666997</v>
      </c>
      <c r="AY101" s="15">
        <f t="shared" si="107"/>
        <v>199.23329964622368</v>
      </c>
      <c r="AZ101" s="15">
        <f t="shared" si="107"/>
        <v>221.62811165643177</v>
      </c>
      <c r="BA101" s="15">
        <f t="shared" si="107"/>
        <v>232.65905697431671</v>
      </c>
      <c r="BB101" s="15">
        <f t="shared" si="107"/>
        <v>249.63139160688507</v>
      </c>
      <c r="BC101" s="15">
        <f t="shared" si="107"/>
        <v>273.25404017690636</v>
      </c>
      <c r="BD101" s="15">
        <f t="shared" si="107"/>
        <v>288.03476290429973</v>
      </c>
      <c r="BE101" s="15">
        <f t="shared" si="108"/>
        <v>244.07344382751054</v>
      </c>
      <c r="BF101" s="15">
        <f t="shared" si="109"/>
        <v>136.75026315173665</v>
      </c>
      <c r="BG101" s="15">
        <f t="shared" si="109"/>
        <v>153.31769053737571</v>
      </c>
      <c r="BH101" s="15">
        <f t="shared" si="109"/>
        <v>154.76869191816462</v>
      </c>
      <c r="BI101" s="15">
        <f t="shared" si="109"/>
        <v>174.68247580248791</v>
      </c>
      <c r="BJ101" s="15">
        <f t="shared" si="109"/>
        <v>186.6066793449273</v>
      </c>
      <c r="BK101" s="15">
        <f t="shared" si="109"/>
        <v>196.19469064808507</v>
      </c>
      <c r="BL101" s="15">
        <f t="shared" si="110"/>
        <v>167.05341523379622</v>
      </c>
      <c r="BM101" s="15">
        <f t="shared" si="111"/>
        <v>59.613807263158115</v>
      </c>
      <c r="BN101" s="15">
        <f t="shared" si="111"/>
        <v>65.513635914478286</v>
      </c>
      <c r="BO101" s="15">
        <f t="shared" si="111"/>
        <v>66.358640388835965</v>
      </c>
      <c r="BP101" s="15">
        <f t="shared" si="111"/>
        <v>65.428638110828871</v>
      </c>
      <c r="BQ101" s="15">
        <f t="shared" si="111"/>
        <v>72.80388723146369</v>
      </c>
      <c r="BR101" s="15">
        <f t="shared" si="111"/>
        <v>77.19234428921844</v>
      </c>
      <c r="BS101" s="15">
        <f t="shared" si="112"/>
        <v>67.818492199663908</v>
      </c>
      <c r="BT101" s="15">
        <f t="shared" ref="BT101:CE101" si="122">SUMIF($E$2:$E$94,"1",BT2:BT94)</f>
        <v>2350355</v>
      </c>
      <c r="BU101" s="15">
        <f t="shared" si="122"/>
        <v>2343779</v>
      </c>
      <c r="BV101" s="15">
        <f t="shared" si="122"/>
        <v>2335175</v>
      </c>
      <c r="BW101" s="15">
        <f t="shared" si="122"/>
        <v>2325549</v>
      </c>
      <c r="BX101" s="15">
        <f t="shared" si="122"/>
        <v>2319193</v>
      </c>
      <c r="BY101" s="15">
        <f t="shared" si="122"/>
        <v>2314403</v>
      </c>
      <c r="BZ101" s="15">
        <f t="shared" si="122"/>
        <v>2621651</v>
      </c>
      <c r="CA101" s="15">
        <f t="shared" si="122"/>
        <v>2617050</v>
      </c>
      <c r="CB101" s="15">
        <f t="shared" si="122"/>
        <v>2609993</v>
      </c>
      <c r="CC101" s="15">
        <f t="shared" si="122"/>
        <v>2601498</v>
      </c>
      <c r="CD101" s="15">
        <f t="shared" si="122"/>
        <v>2596633</v>
      </c>
      <c r="CE101" s="15">
        <f t="shared" si="122"/>
        <v>2593109</v>
      </c>
    </row>
    <row r="102" spans="2:83" ht="12.75" customHeight="1" x14ac:dyDescent="0.15">
      <c r="B102" s="5" t="s">
        <v>234</v>
      </c>
      <c r="D102" s="15">
        <f t="shared" ref="D102:AJ102" si="123">SUMIF($H$2:$H$94,"1",D2:D94)</f>
        <v>23784567</v>
      </c>
      <c r="E102" s="15">
        <f t="shared" si="123"/>
        <v>10</v>
      </c>
      <c r="F102" s="15">
        <f t="shared" si="123"/>
        <v>93889883</v>
      </c>
      <c r="G102" s="15">
        <f t="shared" si="123"/>
        <v>72978571</v>
      </c>
      <c r="H102" s="15">
        <f t="shared" si="123"/>
        <v>44</v>
      </c>
      <c r="I102" s="15">
        <f t="shared" si="123"/>
        <v>4403104023.249999</v>
      </c>
      <c r="J102" s="15">
        <f t="shared" si="123"/>
        <v>3175754045.6399994</v>
      </c>
      <c r="K102" s="15">
        <f t="shared" si="123"/>
        <v>3174559346.2999997</v>
      </c>
      <c r="L102" s="15">
        <f t="shared" si="123"/>
        <v>1921163953.5699995</v>
      </c>
      <c r="M102" s="15">
        <f t="shared" si="123"/>
        <v>11233039893.359995</v>
      </c>
      <c r="N102" s="15">
        <f t="shared" si="123"/>
        <v>10845109528.889999</v>
      </c>
      <c r="O102" s="15">
        <f t="shared" si="123"/>
        <v>27901667210.589989</v>
      </c>
      <c r="P102" s="15">
        <f t="shared" si="123"/>
        <v>27668171118.740002</v>
      </c>
      <c r="Q102" s="15">
        <f t="shared" si="123"/>
        <v>23498563187.34</v>
      </c>
      <c r="R102" s="15">
        <f t="shared" si="123"/>
        <v>24492417073.099998</v>
      </c>
      <c r="S102" s="15">
        <f t="shared" si="123"/>
        <v>3655487294.6899996</v>
      </c>
      <c r="T102" s="15">
        <f t="shared" si="123"/>
        <v>4058561946.1500001</v>
      </c>
      <c r="U102" s="15">
        <f t="shared" si="123"/>
        <v>4063454821.6199994</v>
      </c>
      <c r="V102" s="15">
        <f t="shared" si="123"/>
        <v>4492464825.789999</v>
      </c>
      <c r="W102" s="15">
        <f t="shared" si="123"/>
        <v>4673179238.3000002</v>
      </c>
      <c r="X102" s="15">
        <f t="shared" si="123"/>
        <v>5110089512.4899998</v>
      </c>
      <c r="Y102" s="15">
        <f t="shared" si="123"/>
        <v>2244948914.2799997</v>
      </c>
      <c r="Z102" s="15">
        <f t="shared" si="123"/>
        <v>2526083843.9400005</v>
      </c>
      <c r="AA102" s="15">
        <f t="shared" si="123"/>
        <v>2608352143.7300005</v>
      </c>
      <c r="AB102" s="15">
        <f t="shared" si="123"/>
        <v>2909683937.5699997</v>
      </c>
      <c r="AC102" s="15">
        <f t="shared" si="123"/>
        <v>3166226740.8199997</v>
      </c>
      <c r="AD102" s="15">
        <f t="shared" si="123"/>
        <v>3521655697.1700001</v>
      </c>
      <c r="AE102" s="15">
        <f t="shared" si="123"/>
        <v>1264892814.7000003</v>
      </c>
      <c r="AF102" s="15">
        <f t="shared" si="123"/>
        <v>1405277510.95</v>
      </c>
      <c r="AG102" s="15">
        <f t="shared" si="123"/>
        <v>1321717849.0299997</v>
      </c>
      <c r="AH102" s="15">
        <f t="shared" si="123"/>
        <v>1334188452.7299998</v>
      </c>
      <c r="AI102" s="15">
        <f t="shared" si="123"/>
        <v>1350821159.54</v>
      </c>
      <c r="AJ102" s="15">
        <f t="shared" si="123"/>
        <v>1296849779.4000001</v>
      </c>
      <c r="AK102" s="15">
        <f t="shared" si="93"/>
        <v>202.18175840387903</v>
      </c>
      <c r="AL102" s="15">
        <f t="shared" si="94"/>
        <v>145.24516642310144</v>
      </c>
      <c r="AM102" s="15">
        <f t="shared" si="95"/>
        <v>145.76943615305555</v>
      </c>
      <c r="AN102" s="15">
        <f t="shared" si="96"/>
        <v>87.865676671476663</v>
      </c>
      <c r="AO102" s="15">
        <f t="shared" si="97"/>
        <v>1281.1889315467672</v>
      </c>
      <c r="AP102" s="15">
        <f t="shared" si="98"/>
        <v>1265.4217111937494</v>
      </c>
      <c r="AQ102" s="15">
        <f t="shared" si="99"/>
        <v>1079.0071731428886</v>
      </c>
      <c r="AR102" s="15">
        <f t="shared" si="100"/>
        <v>1120.1765447706478</v>
      </c>
      <c r="AS102" s="24">
        <f t="shared" si="101"/>
        <v>0.15780791843072428</v>
      </c>
      <c r="AT102" s="24">
        <f t="shared" si="102"/>
        <v>0.11478004932133086</v>
      </c>
      <c r="AU102" s="15">
        <f t="shared" si="103"/>
        <v>515.79879690966288</v>
      </c>
      <c r="AV102" s="15">
        <f t="shared" si="104"/>
        <v>496.00810256795137</v>
      </c>
      <c r="AW102" s="14">
        <f t="shared" si="105"/>
        <v>2.551163868499458</v>
      </c>
      <c r="AX102" s="14">
        <f t="shared" si="106"/>
        <v>3.4149714911894002</v>
      </c>
      <c r="AY102" s="15">
        <f t="shared" si="107"/>
        <v>170.43554696363037</v>
      </c>
      <c r="AZ102" s="15">
        <f t="shared" si="107"/>
        <v>188.5720592906853</v>
      </c>
      <c r="BA102" s="15">
        <f t="shared" si="107"/>
        <v>188.23025193811912</v>
      </c>
      <c r="BB102" s="15">
        <f t="shared" si="107"/>
        <v>207.30008528279225</v>
      </c>
      <c r="BC102" s="15">
        <f t="shared" si="107"/>
        <v>214.58307383766947</v>
      </c>
      <c r="BD102" s="15">
        <f t="shared" si="107"/>
        <v>233.71325077820347</v>
      </c>
      <c r="BE102" s="15">
        <f t="shared" si="108"/>
        <v>200.4723780151833</v>
      </c>
      <c r="BF102" s="15">
        <f t="shared" si="109"/>
        <v>104.66979236024608</v>
      </c>
      <c r="BG102" s="15">
        <f t="shared" si="109"/>
        <v>117.36887072638282</v>
      </c>
      <c r="BH102" s="15">
        <f t="shared" si="109"/>
        <v>120.82594804435236</v>
      </c>
      <c r="BI102" s="15">
        <f t="shared" si="109"/>
        <v>134.26431854102788</v>
      </c>
      <c r="BJ102" s="15">
        <f t="shared" si="109"/>
        <v>145.38681952189344</v>
      </c>
      <c r="BK102" s="15">
        <f t="shared" si="109"/>
        <v>161.06520230134458</v>
      </c>
      <c r="BL102" s="15">
        <f t="shared" si="110"/>
        <v>130.59682524920785</v>
      </c>
      <c r="BM102" s="15">
        <f t="shared" si="111"/>
        <v>58.975091785141281</v>
      </c>
      <c r="BN102" s="15">
        <f t="shared" si="111"/>
        <v>65.293095838073512</v>
      </c>
      <c r="BO102" s="15">
        <f t="shared" si="111"/>
        <v>61.225556733233319</v>
      </c>
      <c r="BP102" s="15">
        <f t="shared" si="111"/>
        <v>61.564729109617346</v>
      </c>
      <c r="BQ102" s="15">
        <f t="shared" si="111"/>
        <v>62.02701455219681</v>
      </c>
      <c r="BR102" s="15">
        <f t="shared" si="111"/>
        <v>59.312263899440488</v>
      </c>
      <c r="BS102" s="15">
        <f t="shared" si="112"/>
        <v>61.399625319617137</v>
      </c>
      <c r="BT102" s="15">
        <f t="shared" ref="BT102:CE102" si="124">SUMIF($H$2:$H$94,"1",BT2:BT94)</f>
        <v>21447916</v>
      </c>
      <c r="BU102" s="15">
        <f t="shared" si="124"/>
        <v>21522605</v>
      </c>
      <c r="BV102" s="15">
        <f t="shared" si="124"/>
        <v>21587682</v>
      </c>
      <c r="BW102" s="15">
        <f t="shared" si="124"/>
        <v>21671312</v>
      </c>
      <c r="BX102" s="15">
        <f t="shared" si="124"/>
        <v>21777949</v>
      </c>
      <c r="BY102" s="15">
        <f t="shared" si="124"/>
        <v>21864783</v>
      </c>
      <c r="BZ102" s="15">
        <f t="shared" si="124"/>
        <v>23273092</v>
      </c>
      <c r="CA102" s="15">
        <f t="shared" si="124"/>
        <v>23371432</v>
      </c>
      <c r="CB102" s="15">
        <f t="shared" si="124"/>
        <v>23456840</v>
      </c>
      <c r="CC102" s="15">
        <f t="shared" si="124"/>
        <v>23562150</v>
      </c>
      <c r="CD102" s="15">
        <f t="shared" si="124"/>
        <v>23685990</v>
      </c>
      <c r="CE102" s="15">
        <f t="shared" si="124"/>
        <v>23784567</v>
      </c>
    </row>
    <row r="103" spans="2:83" ht="12.75" customHeight="1" x14ac:dyDescent="0.15">
      <c r="B103" s="5" t="s">
        <v>261</v>
      </c>
      <c r="D103" s="5" t="b">
        <f t="shared" ref="D103:CC103" si="125">D97+D98+D100=D95</f>
        <v>0</v>
      </c>
      <c r="E103" s="5" t="b">
        <f t="shared" si="125"/>
        <v>0</v>
      </c>
      <c r="F103" s="5" t="b">
        <f t="shared" si="125"/>
        <v>0</v>
      </c>
      <c r="G103" s="5" t="b">
        <f t="shared" si="125"/>
        <v>0</v>
      </c>
      <c r="H103" s="5" t="b">
        <f t="shared" si="125"/>
        <v>0</v>
      </c>
      <c r="I103" s="5" t="b">
        <f>I97+I98+I100=I95</f>
        <v>0</v>
      </c>
      <c r="J103" s="5" t="b">
        <f t="shared" si="125"/>
        <v>0</v>
      </c>
      <c r="K103" s="5" t="b">
        <f>K97+K98+K100=K95</f>
        <v>0</v>
      </c>
      <c r="L103" s="5" t="b">
        <f t="shared" si="125"/>
        <v>0</v>
      </c>
      <c r="M103" s="5" t="b">
        <f>M97+M98+M100=M95</f>
        <v>0</v>
      </c>
      <c r="N103" s="5" t="b">
        <f t="shared" si="125"/>
        <v>0</v>
      </c>
      <c r="O103" s="5" t="b">
        <f t="shared" si="125"/>
        <v>0</v>
      </c>
      <c r="P103" s="5" t="b">
        <f t="shared" si="125"/>
        <v>0</v>
      </c>
      <c r="Q103" s="5" t="b">
        <f>Q97+Q98+Q100=Q95</f>
        <v>0</v>
      </c>
      <c r="R103" s="5" t="b">
        <f t="shared" si="125"/>
        <v>0</v>
      </c>
      <c r="S103" s="5" t="b">
        <f t="shared" ref="S103:AJ103" si="126">S97+S98+S100=S95</f>
        <v>0</v>
      </c>
      <c r="T103" s="5" t="b">
        <f t="shared" si="126"/>
        <v>0</v>
      </c>
      <c r="U103" s="5" t="b">
        <f t="shared" si="126"/>
        <v>0</v>
      </c>
      <c r="V103" s="5" t="b">
        <f t="shared" si="126"/>
        <v>0</v>
      </c>
      <c r="W103" s="5" t="b">
        <f t="shared" si="126"/>
        <v>0</v>
      </c>
      <c r="X103" s="5" t="b">
        <f t="shared" si="126"/>
        <v>0</v>
      </c>
      <c r="Y103" s="5" t="b">
        <f t="shared" si="126"/>
        <v>0</v>
      </c>
      <c r="Z103" s="5" t="b">
        <f t="shared" si="126"/>
        <v>0</v>
      </c>
      <c r="AA103" s="5" t="b">
        <f t="shared" si="126"/>
        <v>0</v>
      </c>
      <c r="AB103" s="5" t="b">
        <f t="shared" si="126"/>
        <v>0</v>
      </c>
      <c r="AC103" s="5" t="b">
        <f t="shared" si="126"/>
        <v>0</v>
      </c>
      <c r="AD103" s="5" t="b">
        <f t="shared" si="126"/>
        <v>0</v>
      </c>
      <c r="AE103" s="5" t="b">
        <f t="shared" si="126"/>
        <v>0</v>
      </c>
      <c r="AF103" s="5" t="b">
        <f t="shared" si="126"/>
        <v>0</v>
      </c>
      <c r="AG103" s="5" t="b">
        <f t="shared" si="126"/>
        <v>0</v>
      </c>
      <c r="AH103" s="5" t="b">
        <f t="shared" si="126"/>
        <v>0</v>
      </c>
      <c r="AI103" s="5" t="b">
        <f t="shared" si="126"/>
        <v>0</v>
      </c>
      <c r="AJ103" s="5" t="b">
        <f t="shared" si="126"/>
        <v>0</v>
      </c>
      <c r="BT103" s="5" t="b">
        <f t="shared" si="125"/>
        <v>0</v>
      </c>
      <c r="BU103" s="5" t="b">
        <f t="shared" si="125"/>
        <v>0</v>
      </c>
      <c r="BV103" s="5" t="b">
        <f t="shared" si="125"/>
        <v>0</v>
      </c>
      <c r="BW103" s="5" t="b">
        <f t="shared" si="125"/>
        <v>0</v>
      </c>
      <c r="BX103" s="5" t="b">
        <f t="shared" si="125"/>
        <v>0</v>
      </c>
      <c r="BY103" s="5" t="b">
        <f t="shared" si="125"/>
        <v>0</v>
      </c>
      <c r="BZ103" s="5" t="b">
        <f t="shared" si="125"/>
        <v>0</v>
      </c>
      <c r="CA103" s="5" t="b">
        <f t="shared" si="125"/>
        <v>0</v>
      </c>
      <c r="CB103" s="5" t="b">
        <f t="shared" si="125"/>
        <v>0</v>
      </c>
      <c r="CC103" s="5" t="b">
        <f t="shared" si="125"/>
        <v>0</v>
      </c>
      <c r="CD103" s="5" t="b">
        <f t="shared" ref="CD103:CE103" si="127">CD97+CD98+CD100=CD95</f>
        <v>0</v>
      </c>
      <c r="CE103" s="5" t="b">
        <f t="shared" si="127"/>
        <v>0</v>
      </c>
    </row>
  </sheetData>
  <autoFilter ref="A1:BR95" xr:uid="{E6BC6559-9783-424B-BC30-A2A12BCD08BA}"/>
  <sortState xmlns:xlrd2="http://schemas.microsoft.com/office/spreadsheetml/2017/richdata2" ref="A2:BR94">
    <sortCondition ref="B2:B94"/>
  </sortState>
  <phoneticPr fontId="11" type="noConversion"/>
  <pageMargins left="0.75" right="0.75" top="1" bottom="1" header="0.5" footer="0.5"/>
  <pageSetup paperSize="9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01E-7236-4614-8E32-DF2B53520D9B}">
  <dimension ref="A1:BD95"/>
  <sheetViews>
    <sheetView showGridLines="0" tabSelected="1" topLeftCell="Z1" workbookViewId="0">
      <selection activeCell="AF13" sqref="AF13"/>
    </sheetView>
  </sheetViews>
  <sheetFormatPr baseColWidth="10" defaultRowHeight="13" x14ac:dyDescent="0.15"/>
  <cols>
    <col min="1" max="1" width="38.5" customWidth="1"/>
    <col min="2" max="46" width="14.5" customWidth="1"/>
    <col min="48" max="48" width="28.1640625" customWidth="1"/>
    <col min="55" max="55" width="11.5" style="35"/>
  </cols>
  <sheetData>
    <row r="1" spans="1:56" ht="84" x14ac:dyDescent="0.15">
      <c r="A1" s="38" t="s">
        <v>279</v>
      </c>
      <c r="B1" s="37" t="s">
        <v>308</v>
      </c>
      <c r="C1" s="37" t="s">
        <v>307</v>
      </c>
      <c r="D1" s="37" t="s">
        <v>306</v>
      </c>
      <c r="E1" s="37" t="s">
        <v>305</v>
      </c>
      <c r="F1" s="37" t="s">
        <v>275</v>
      </c>
      <c r="G1" s="37" t="s">
        <v>276</v>
      </c>
      <c r="H1" s="37" t="s">
        <v>309</v>
      </c>
      <c r="I1" s="37" t="s">
        <v>310</v>
      </c>
      <c r="J1" s="37" t="s">
        <v>266</v>
      </c>
      <c r="K1" s="37" t="s">
        <v>267</v>
      </c>
      <c r="L1" s="37" t="s">
        <v>268</v>
      </c>
      <c r="M1" s="37" t="s">
        <v>269</v>
      </c>
      <c r="N1" s="37" t="s">
        <v>270</v>
      </c>
      <c r="O1" s="37" t="s">
        <v>271</v>
      </c>
      <c r="P1" s="37" t="s">
        <v>301</v>
      </c>
      <c r="Q1" s="37" t="s">
        <v>302</v>
      </c>
      <c r="R1" s="37" t="s">
        <v>303</v>
      </c>
      <c r="S1" s="37" t="s">
        <v>304</v>
      </c>
      <c r="T1" s="37" t="s">
        <v>286</v>
      </c>
      <c r="U1" s="37" t="s">
        <v>281</v>
      </c>
      <c r="V1" s="37" t="s">
        <v>280</v>
      </c>
      <c r="W1" s="37" t="s">
        <v>282</v>
      </c>
      <c r="X1" s="37" t="s">
        <v>283</v>
      </c>
      <c r="Y1" s="37" t="s">
        <v>284</v>
      </c>
      <c r="Z1" s="37" t="s">
        <v>285</v>
      </c>
      <c r="AA1" s="37" t="s">
        <v>287</v>
      </c>
      <c r="AB1" s="37" t="s">
        <v>288</v>
      </c>
      <c r="AC1" s="37" t="s">
        <v>295</v>
      </c>
      <c r="AD1" s="37" t="s">
        <v>296</v>
      </c>
      <c r="AE1" s="37" t="s">
        <v>289</v>
      </c>
      <c r="AF1" s="37" t="s">
        <v>290</v>
      </c>
      <c r="AG1" s="37" t="s">
        <v>291</v>
      </c>
      <c r="AH1" s="37" t="s">
        <v>292</v>
      </c>
      <c r="AI1" s="37" t="s">
        <v>293</v>
      </c>
      <c r="AJ1" s="37" t="s">
        <v>294</v>
      </c>
      <c r="AK1" s="37" t="s">
        <v>297</v>
      </c>
      <c r="AL1" s="37" t="s">
        <v>298</v>
      </c>
      <c r="AM1" s="37" t="s">
        <v>299</v>
      </c>
      <c r="AN1" s="37" t="s">
        <v>300</v>
      </c>
      <c r="AO1" s="37" t="s">
        <v>311</v>
      </c>
      <c r="AP1" s="37" t="s">
        <v>312</v>
      </c>
      <c r="AQ1" s="37" t="s">
        <v>313</v>
      </c>
      <c r="AR1" s="37" t="s">
        <v>314</v>
      </c>
      <c r="AS1" s="37" t="s">
        <v>315</v>
      </c>
      <c r="AT1" s="37" t="s">
        <v>316</v>
      </c>
      <c r="AW1">
        <v>0</v>
      </c>
    </row>
    <row r="2" spans="1:56" x14ac:dyDescent="0.15">
      <c r="A2" s="39" t="s">
        <v>169</v>
      </c>
      <c r="B2" s="36">
        <f>BDD!AK2</f>
        <v>237.28378215660788</v>
      </c>
      <c r="C2" s="36">
        <f>BDD!AL2</f>
        <v>145.62060890225231</v>
      </c>
      <c r="D2" s="36">
        <f>BDD!AM2</f>
        <v>178.77772134107462</v>
      </c>
      <c r="E2" s="36">
        <f>BDD!AN2</f>
        <v>76.786358975216615</v>
      </c>
      <c r="F2" s="36">
        <f>BDD!AO2</f>
        <v>1007.609191409986</v>
      </c>
      <c r="G2" s="36">
        <f>BDD!AP2</f>
        <v>984.28502964174538</v>
      </c>
      <c r="H2" s="36">
        <f>BDD!AQ2</f>
        <v>770.32540925337821</v>
      </c>
      <c r="I2" s="36">
        <f>BDD!AR2</f>
        <v>838.66442073949304</v>
      </c>
      <c r="J2" s="45">
        <f>BDD!AS2</f>
        <v>0.23549187937097679</v>
      </c>
      <c r="K2" s="45">
        <f>BDD!AT2</f>
        <v>0.14794556913585744</v>
      </c>
      <c r="L2" s="36">
        <f>BDD!AU2</f>
        <v>601.6533638907963</v>
      </c>
      <c r="M2" s="36">
        <f>BDD!AV2</f>
        <v>543.05939778614163</v>
      </c>
      <c r="N2" s="36">
        <f>BDD!AW2</f>
        <v>2.5355856958386793</v>
      </c>
      <c r="O2" s="36">
        <f>BDD!AX2</f>
        <v>3.7292756971691401</v>
      </c>
      <c r="P2" s="36">
        <f>BDD!BX2</f>
        <v>652432</v>
      </c>
      <c r="Q2" s="36">
        <f>BDD!BY2</f>
        <v>657856</v>
      </c>
      <c r="R2" s="36">
        <f>BDD!CD2</f>
        <v>670006</v>
      </c>
      <c r="S2" s="36">
        <f>BDD!CE2</f>
        <v>675597</v>
      </c>
      <c r="T2" s="36">
        <f>BDD!CE2</f>
        <v>675597</v>
      </c>
      <c r="U2" s="36">
        <f>BDD!O2</f>
        <v>657396479.97000003</v>
      </c>
      <c r="V2" s="36">
        <f>BDD!P2</f>
        <v>647517812.46000004</v>
      </c>
      <c r="W2" s="36">
        <f>BDD!Q2</f>
        <v>502584947.41000003</v>
      </c>
      <c r="X2" s="36">
        <f>BDD!R2</f>
        <v>551720421.16999996</v>
      </c>
      <c r="Y2" s="36">
        <f>BDD!I2</f>
        <v>154811532.56</v>
      </c>
      <c r="Z2" s="36">
        <f>BDD!J2</f>
        <v>95797391.290000096</v>
      </c>
      <c r="AA2" s="36">
        <f>BDD!K2</f>
        <v>116640306.29000001</v>
      </c>
      <c r="AB2" s="36">
        <f>BDD!L2</f>
        <v>50514366.970000103</v>
      </c>
      <c r="AC2" s="36">
        <f>BDD!M2</f>
        <v>392537907.50999999</v>
      </c>
      <c r="AD2" s="36">
        <f>BDD!N2</f>
        <v>357254883.19</v>
      </c>
      <c r="AE2" s="36">
        <f>BDD!AU2</f>
        <v>601.6533638907963</v>
      </c>
      <c r="AF2" s="36">
        <f>BDD!AV2</f>
        <v>543.05939778614163</v>
      </c>
      <c r="AG2" s="36">
        <f>BDD!AC2</f>
        <v>74611629.969999999</v>
      </c>
      <c r="AH2" s="36">
        <f>BDD!AD2</f>
        <v>98500446.640000001</v>
      </c>
      <c r="AI2" s="36">
        <f>BDD!BJ2</f>
        <v>114.35924352269662</v>
      </c>
      <c r="AJ2" s="36">
        <f>BDD!BK2</f>
        <v>149.72949496546357</v>
      </c>
      <c r="AK2" s="36">
        <f>BDD!AI2</f>
        <v>56496674.850000001</v>
      </c>
      <c r="AL2" s="36">
        <f>BDD!AJ2</f>
        <v>55929550.939999998</v>
      </c>
      <c r="AM2" s="36">
        <f>BDD!BQ2</f>
        <v>86.593966650930668</v>
      </c>
      <c r="AN2" s="36">
        <f>BDD!BR2</f>
        <v>85.017923284122972</v>
      </c>
      <c r="AO2" s="36">
        <f>AVERAGE(BDD!BB2:BD2)</f>
        <v>226.87959173763855</v>
      </c>
      <c r="AP2" s="36">
        <f>AVERAGE(BDD!BI2:BK2)</f>
        <v>118.63951254465802</v>
      </c>
      <c r="AQ2" s="36">
        <f>AVERAGE(BDD!BP2:BR2)</f>
        <v>83.964396828145993</v>
      </c>
      <c r="AR2" s="36">
        <f>BDD!BE2</f>
        <v>205.41257770111417</v>
      </c>
      <c r="AS2" s="36">
        <f>BDD!BL2</f>
        <v>110.08159567070857</v>
      </c>
      <c r="AT2" s="36">
        <f>BDD!BS2</f>
        <v>81.795021124954204</v>
      </c>
      <c r="AV2" s="39" t="s">
        <v>169</v>
      </c>
      <c r="AW2" s="44" t="str">
        <f t="shared" ref="AW2:AW33" ca="1" si="0">OFFSET(A2,0,$AW$1)</f>
        <v>Ain</v>
      </c>
      <c r="AY2" t="e">
        <f t="shared" ref="AY2:AY33" ca="1" si="1">RANK(AW2,$AW$2:$AW$94)</f>
        <v>#VALUE!</v>
      </c>
      <c r="AZ2">
        <v>95</v>
      </c>
      <c r="BA2" s="35" t="e">
        <f t="shared" ref="BA2:BA33" ca="1" si="2">OFFSET(AV$1,MATCH($AZ2,$AY$2:$AY$94,0),0)</f>
        <v>#N/A</v>
      </c>
      <c r="BB2" s="35" t="e">
        <f t="shared" ref="BB2:BB33" ca="1" si="3">OFFSET(AW$1,MATCH($AZ2,$AY$2:$AY$94,0),0)</f>
        <v>#N/A</v>
      </c>
      <c r="BC2" s="35" t="e">
        <f ca="1">IF(BA2="Hautes-Alpes",BB2,"")</f>
        <v>#N/A</v>
      </c>
      <c r="BD2" s="35" t="str">
        <f t="shared" ref="BD2:BD33" ca="1" si="4">$AW$95</f>
        <v>Total</v>
      </c>
    </row>
    <row r="3" spans="1:56" x14ac:dyDescent="0.15">
      <c r="A3" s="39" t="s">
        <v>24</v>
      </c>
      <c r="B3" s="36">
        <f>BDD!AK3</f>
        <v>112.23844426878976</v>
      </c>
      <c r="C3" s="36">
        <f>BDD!AL3</f>
        <v>37.382160551897144</v>
      </c>
      <c r="D3" s="36">
        <f>BDD!AM3</f>
        <v>55.193180871185575</v>
      </c>
      <c r="E3" s="36">
        <f>BDD!AN3</f>
        <v>-20.463883549248738</v>
      </c>
      <c r="F3" s="36">
        <f>BDD!AO3</f>
        <v>1184.834226971177</v>
      </c>
      <c r="G3" s="36">
        <f>BDD!AP3</f>
        <v>1208.4178343288488</v>
      </c>
      <c r="H3" s="36">
        <f>BDD!AQ3</f>
        <v>1072.5957827023872</v>
      </c>
      <c r="I3" s="36">
        <f>BDD!AR3</f>
        <v>1171.0356737769516</v>
      </c>
      <c r="J3" s="45">
        <f>BDD!AS3</f>
        <v>9.4729238668018453E-2</v>
      </c>
      <c r="K3" s="45">
        <f>BDD!AT3</f>
        <v>3.0934797128891325E-2</v>
      </c>
      <c r="L3" s="36">
        <f>BDD!AU3</f>
        <v>970.86362293801585</v>
      </c>
      <c r="M3" s="36">
        <f>BDD!AV3</f>
        <v>976.51441132356331</v>
      </c>
      <c r="N3" s="36">
        <f>BDD!AW3</f>
        <v>8.6500096224871204</v>
      </c>
      <c r="O3" s="36">
        <f>BDD!AX3</f>
        <v>26.122471170918054</v>
      </c>
      <c r="P3" s="36">
        <f>BDD!BX3</f>
        <v>531345</v>
      </c>
      <c r="Q3" s="36">
        <f>BDD!BY3</f>
        <v>529374</v>
      </c>
      <c r="R3" s="36">
        <f>BDD!CD3</f>
        <v>540744</v>
      </c>
      <c r="S3" s="36">
        <f>BDD!CE3</f>
        <v>538834</v>
      </c>
      <c r="T3" s="36">
        <f>BDD!CE3</f>
        <v>538834</v>
      </c>
      <c r="U3" s="36">
        <f>BDD!O3</f>
        <v>629555742.33000004</v>
      </c>
      <c r="V3" s="36">
        <f>BDD!P3</f>
        <v>639704982.63</v>
      </c>
      <c r="W3" s="36">
        <f>BDD!Q3</f>
        <v>569918406.15999997</v>
      </c>
      <c r="X3" s="36">
        <f>BDD!R3</f>
        <v>619915838.76999998</v>
      </c>
      <c r="Y3" s="36">
        <f>BDD!I3</f>
        <v>59637336.170000099</v>
      </c>
      <c r="Z3" s="36">
        <f>BDD!J3</f>
        <v>19789143.859999999</v>
      </c>
      <c r="AA3" s="36">
        <f>BDD!K3</f>
        <v>29326620.690000098</v>
      </c>
      <c r="AB3" s="36">
        <f>BDD!L3</f>
        <v>-10833047.890000001</v>
      </c>
      <c r="AC3" s="36">
        <f>BDD!M3</f>
        <v>515863531.73000002</v>
      </c>
      <c r="AD3" s="36">
        <f>BDD!N3</f>
        <v>516941339.98000002</v>
      </c>
      <c r="AE3" s="36">
        <f>BDD!AU3</f>
        <v>970.86362293801585</v>
      </c>
      <c r="AF3" s="36">
        <f>BDD!AV3</f>
        <v>976.51441132356331</v>
      </c>
      <c r="AG3" s="36">
        <f>BDD!AC3</f>
        <v>40299223.740000002</v>
      </c>
      <c r="AH3" s="36">
        <f>BDD!AD3</f>
        <v>41939708.020000003</v>
      </c>
      <c r="AI3" s="36">
        <f>BDD!BJ3</f>
        <v>75.843799678175202</v>
      </c>
      <c r="AJ3" s="36">
        <f>BDD!BK3</f>
        <v>79.225099872679806</v>
      </c>
      <c r="AK3" s="36">
        <f>BDD!AI3</f>
        <v>27213891.879999999</v>
      </c>
      <c r="AL3" s="36">
        <f>BDD!AJ3</f>
        <v>29032786.010000002</v>
      </c>
      <c r="AM3" s="36">
        <f>BDD!BQ3</f>
        <v>51.21699061814828</v>
      </c>
      <c r="AN3" s="36">
        <f>BDD!BR3</f>
        <v>54.843619085939245</v>
      </c>
      <c r="AO3" s="36">
        <f>AVERAGE(BDD!BB3:BD3)</f>
        <v>132.85556017149491</v>
      </c>
      <c r="AP3" s="36">
        <f>AVERAGE(BDD!BI3:BK3)</f>
        <v>70.016972272138716</v>
      </c>
      <c r="AQ3" s="36">
        <f>AVERAGE(BDD!BP3:BR3)</f>
        <v>55.253526967717164</v>
      </c>
      <c r="AR3" s="36">
        <f>BDD!BE3</f>
        <v>115.99161402364531</v>
      </c>
      <c r="AS3" s="36">
        <f>BDD!BL3</f>
        <v>61.186732370521973</v>
      </c>
      <c r="AT3" s="36">
        <f>BDD!BS3</f>
        <v>50.706401420686483</v>
      </c>
      <c r="AV3" s="39" t="s">
        <v>24</v>
      </c>
      <c r="AW3" s="44" t="str">
        <f t="shared" ca="1" si="0"/>
        <v>Aisne</v>
      </c>
      <c r="AY3" t="e">
        <f t="shared" ca="1" si="1"/>
        <v>#VALUE!</v>
      </c>
      <c r="AZ3">
        <f>AZ2-1</f>
        <v>94</v>
      </c>
      <c r="BA3" s="35" t="e">
        <f t="shared" ca="1" si="2"/>
        <v>#N/A</v>
      </c>
      <c r="BB3" s="35" t="e">
        <f t="shared" ca="1" si="3"/>
        <v>#N/A</v>
      </c>
      <c r="BC3" s="35" t="e">
        <f t="shared" ref="BC3:BC66" ca="1" si="5">IF(BA3="Hautes-Alpes",BB3,"")</f>
        <v>#N/A</v>
      </c>
      <c r="BD3" s="35" t="str">
        <f t="shared" ca="1" si="4"/>
        <v>Total</v>
      </c>
    </row>
    <row r="4" spans="1:56" x14ac:dyDescent="0.15">
      <c r="A4" s="39" t="s">
        <v>116</v>
      </c>
      <c r="B4" s="36">
        <f>BDD!AK4</f>
        <v>211.63717184314311</v>
      </c>
      <c r="C4" s="36">
        <f>BDD!AL4</f>
        <v>246.05060459794771</v>
      </c>
      <c r="D4" s="36">
        <f>BDD!AM4</f>
        <v>127.84057709651016</v>
      </c>
      <c r="E4" s="36">
        <f>BDD!AN4</f>
        <v>160.54292222341402</v>
      </c>
      <c r="F4" s="36">
        <f>BDD!AO4</f>
        <v>1324.3803470793957</v>
      </c>
      <c r="G4" s="36">
        <f>BDD!AP4</f>
        <v>1438.4905469448317</v>
      </c>
      <c r="H4" s="36">
        <f>BDD!AQ4</f>
        <v>1112.7431752362527</v>
      </c>
      <c r="I4" s="36">
        <f>BDD!AR4</f>
        <v>1192.4399423468842</v>
      </c>
      <c r="J4" s="45">
        <f>BDD!AS4</f>
        <v>0.15980090033037583</v>
      </c>
      <c r="K4" s="45">
        <f>BDD!AT4</f>
        <v>0.17104777304274082</v>
      </c>
      <c r="L4" s="36">
        <f>BDD!AU4</f>
        <v>807.00880476225916</v>
      </c>
      <c r="M4" s="36">
        <f>BDD!AV4</f>
        <v>737.23292085284891</v>
      </c>
      <c r="N4" s="36">
        <f>BDD!AW4</f>
        <v>3.8131713712389872</v>
      </c>
      <c r="O4" s="36">
        <f>BDD!AX4</f>
        <v>2.9962654310787178</v>
      </c>
      <c r="P4" s="36">
        <f>BDD!BX4</f>
        <v>335975</v>
      </c>
      <c r="Q4" s="36">
        <f>BDD!BY4</f>
        <v>335628</v>
      </c>
      <c r="R4" s="36">
        <f>BDD!CD4</f>
        <v>351007</v>
      </c>
      <c r="S4" s="36">
        <f>BDD!CE4</f>
        <v>350783</v>
      </c>
      <c r="T4" s="36">
        <f>BDD!CE4</f>
        <v>350783</v>
      </c>
      <c r="U4" s="36">
        <f>BDD!O4</f>
        <v>444958687.11000001</v>
      </c>
      <c r="V4" s="36">
        <f>BDD!P4</f>
        <v>482797705.29000002</v>
      </c>
      <c r="W4" s="36">
        <f>BDD!Q4</f>
        <v>373853888.30000001</v>
      </c>
      <c r="X4" s="36">
        <f>BDD!R4</f>
        <v>400216232.97000003</v>
      </c>
      <c r="Y4" s="36">
        <f>BDD!I4</f>
        <v>71104798.810000002</v>
      </c>
      <c r="Z4" s="36">
        <f>BDD!J4</f>
        <v>82581472.319999993</v>
      </c>
      <c r="AA4" s="36">
        <f>BDD!K4</f>
        <v>42951237.890000001</v>
      </c>
      <c r="AB4" s="36">
        <f>BDD!L4</f>
        <v>53882699.899999999</v>
      </c>
      <c r="AC4" s="36">
        <f>BDD!M4</f>
        <v>271134783.18000001</v>
      </c>
      <c r="AD4" s="36">
        <f>BDD!N4</f>
        <v>247436010.75999999</v>
      </c>
      <c r="AE4" s="36">
        <f>BDD!AU4</f>
        <v>807.00880476225916</v>
      </c>
      <c r="AF4" s="36">
        <f>BDD!AV4</f>
        <v>737.23292085284891</v>
      </c>
      <c r="AG4" s="36">
        <f>BDD!AC4</f>
        <v>44012355.329999998</v>
      </c>
      <c r="AH4" s="36">
        <f>BDD!AD4</f>
        <v>41010656.100000001</v>
      </c>
      <c r="AI4" s="36">
        <f>BDD!BJ4</f>
        <v>130.99889970979984</v>
      </c>
      <c r="AJ4" s="36">
        <f>BDD!BK4</f>
        <v>122.19080678608459</v>
      </c>
      <c r="AK4" s="36">
        <f>BDD!AI4</f>
        <v>42698121.399999999</v>
      </c>
      <c r="AL4" s="36">
        <f>BDD!AJ4</f>
        <v>44863683.149999999</v>
      </c>
      <c r="AM4" s="36">
        <f>BDD!BQ4</f>
        <v>127.0871981546246</v>
      </c>
      <c r="AN4" s="36">
        <f>BDD!BR4</f>
        <v>133.67085925488934</v>
      </c>
      <c r="AO4" s="36">
        <f>AVERAGE(BDD!BB4:BD4)</f>
        <v>245.89112875909723</v>
      </c>
      <c r="AP4" s="36">
        <f>AVERAGE(BDD!BI4:BK4)</f>
        <v>120.92746837551653</v>
      </c>
      <c r="AQ4" s="36">
        <f>AVERAGE(BDD!BP4:BR4)</f>
        <v>117.84120416131402</v>
      </c>
      <c r="AR4" s="36">
        <f>BDD!BE4</f>
        <v>217.79473295839622</v>
      </c>
      <c r="AS4" s="36">
        <f>BDD!BL4</f>
        <v>109.8601825077334</v>
      </c>
      <c r="AT4" s="36">
        <f>BDD!BS4</f>
        <v>99.654849345264537</v>
      </c>
      <c r="AV4" s="39" t="s">
        <v>116</v>
      </c>
      <c r="AW4" s="44" t="str">
        <f t="shared" ca="1" si="0"/>
        <v>Allier</v>
      </c>
      <c r="AY4" t="e">
        <f t="shared" ca="1" si="1"/>
        <v>#VALUE!</v>
      </c>
      <c r="AZ4">
        <f t="shared" ref="AZ4:AZ67" si="6">AZ3-1</f>
        <v>93</v>
      </c>
      <c r="BA4" s="35" t="e">
        <f t="shared" ca="1" si="2"/>
        <v>#N/A</v>
      </c>
      <c r="BB4" s="35" t="e">
        <f t="shared" ca="1" si="3"/>
        <v>#N/A</v>
      </c>
      <c r="BC4" s="35" t="e">
        <f t="shared" ca="1" si="5"/>
        <v>#N/A</v>
      </c>
      <c r="BD4" s="35" t="str">
        <f t="shared" ca="1" si="4"/>
        <v>Total</v>
      </c>
    </row>
    <row r="5" spans="1:56" x14ac:dyDescent="0.15">
      <c r="A5" s="39" t="s">
        <v>185</v>
      </c>
      <c r="B5" s="36">
        <f>BDD!AK5</f>
        <v>328.468087859386</v>
      </c>
      <c r="C5" s="36">
        <f>BDD!AL5</f>
        <v>198.92129325298728</v>
      </c>
      <c r="D5" s="36">
        <f>BDD!AM5</f>
        <v>241.87383870535822</v>
      </c>
      <c r="E5" s="36">
        <f>BDD!AN5</f>
        <v>77.45608252594424</v>
      </c>
      <c r="F5" s="36">
        <f>BDD!AO5</f>
        <v>1566.2985679333933</v>
      </c>
      <c r="G5" s="36">
        <f>BDD!AP5</f>
        <v>1565.8955872131326</v>
      </c>
      <c r="H5" s="36">
        <f>BDD!AQ5</f>
        <v>1237.8304800740075</v>
      </c>
      <c r="I5" s="36">
        <f>BDD!AR5</f>
        <v>1366.9742939601454</v>
      </c>
      <c r="J5" s="45">
        <f>BDD!AS5</f>
        <v>0.20970975431125727</v>
      </c>
      <c r="K5" s="45">
        <f>BDD!AT5</f>
        <v>0.12703356141836569</v>
      </c>
      <c r="L5" s="36">
        <f>BDD!AU5</f>
        <v>597.41194908342868</v>
      </c>
      <c r="M5" s="36">
        <f>BDD!AV5</f>
        <v>512.01275271832753</v>
      </c>
      <c r="N5" s="36">
        <f>BDD!AW5</f>
        <v>1.8187823145217532</v>
      </c>
      <c r="O5" s="36">
        <f>BDD!AX5</f>
        <v>2.5739464304967683</v>
      </c>
      <c r="P5" s="36">
        <f>BDD!BX5</f>
        <v>164308</v>
      </c>
      <c r="Q5" s="36">
        <f>BDD!BY5</f>
        <v>165451</v>
      </c>
      <c r="R5" s="36">
        <f>BDD!CD5</f>
        <v>204507</v>
      </c>
      <c r="S5" s="36">
        <f>BDD!CE5</f>
        <v>205817</v>
      </c>
      <c r="T5" s="36">
        <f>BDD!CE5</f>
        <v>205817</v>
      </c>
      <c r="U5" s="36">
        <f>BDD!O5</f>
        <v>257355385.09999999</v>
      </c>
      <c r="V5" s="36">
        <f>BDD!P5</f>
        <v>259078990.80000001</v>
      </c>
      <c r="W5" s="36">
        <f>BDD!Q5</f>
        <v>203385450.52000001</v>
      </c>
      <c r="X5" s="36">
        <f>BDD!R5</f>
        <v>226167263.91</v>
      </c>
      <c r="Y5" s="36">
        <f>BDD!I5</f>
        <v>53969934.579999998</v>
      </c>
      <c r="Z5" s="36">
        <f>BDD!J5</f>
        <v>32911726.890000001</v>
      </c>
      <c r="AA5" s="36">
        <f>BDD!K5</f>
        <v>39741806.689999998</v>
      </c>
      <c r="AB5" s="36">
        <f>BDD!L5</f>
        <v>12815186.310000001</v>
      </c>
      <c r="AC5" s="36">
        <f>BDD!M5</f>
        <v>98159562.530000001</v>
      </c>
      <c r="AD5" s="36">
        <f>BDD!N5</f>
        <v>84713021.950000003</v>
      </c>
      <c r="AE5" s="36">
        <f>BDD!AU5</f>
        <v>597.41194908342868</v>
      </c>
      <c r="AF5" s="36">
        <f>BDD!AV5</f>
        <v>512.01275271832753</v>
      </c>
      <c r="AG5" s="36">
        <f>BDD!AC5</f>
        <v>33150160.510000002</v>
      </c>
      <c r="AH5" s="36">
        <f>BDD!AD5</f>
        <v>38688343.43</v>
      </c>
      <c r="AI5" s="36">
        <f>BDD!BJ5</f>
        <v>201.75621704360105</v>
      </c>
      <c r="AJ5" s="36">
        <f>BDD!BK5</f>
        <v>233.83565786849277</v>
      </c>
      <c r="AK5" s="36">
        <f>BDD!AI5</f>
        <v>7109058.4699999997</v>
      </c>
      <c r="AL5" s="36">
        <f>BDD!AJ5</f>
        <v>11782007.289999999</v>
      </c>
      <c r="AM5" s="36">
        <f>BDD!BQ5</f>
        <v>43.266660600822846</v>
      </c>
      <c r="AN5" s="36">
        <f>BDD!BR5</f>
        <v>71.211460130189593</v>
      </c>
      <c r="AO5" s="36">
        <f>AVERAGE(BDD!BB5:BD5)</f>
        <v>254.78170972221145</v>
      </c>
      <c r="AP5" s="36">
        <f>AVERAGE(BDD!BI5:BK5)</f>
        <v>203.79592250992968</v>
      </c>
      <c r="AQ5" s="36">
        <f>AVERAGE(BDD!BP5:BR5)</f>
        <v>47.599102835604242</v>
      </c>
      <c r="AR5" s="36">
        <f>BDD!BE5</f>
        <v>232.36782941168539</v>
      </c>
      <c r="AS5" s="36">
        <f>BDD!BL5</f>
        <v>187.23184165258465</v>
      </c>
      <c r="AT5" s="36">
        <f>BDD!BS5</f>
        <v>42.948084126308153</v>
      </c>
      <c r="AV5" s="39" t="s">
        <v>185</v>
      </c>
      <c r="AW5" s="44" t="str">
        <f t="shared" ca="1" si="0"/>
        <v>Alpes de Haute-Provence</v>
      </c>
      <c r="AY5" t="e">
        <f t="shared" ca="1" si="1"/>
        <v>#VALUE!</v>
      </c>
      <c r="AZ5">
        <f t="shared" si="6"/>
        <v>92</v>
      </c>
      <c r="BA5" s="35" t="e">
        <f t="shared" ca="1" si="2"/>
        <v>#N/A</v>
      </c>
      <c r="BB5" s="35" t="e">
        <f t="shared" ca="1" si="3"/>
        <v>#N/A</v>
      </c>
      <c r="BC5" s="35" t="e">
        <f t="shared" ca="1" si="5"/>
        <v>#N/A</v>
      </c>
      <c r="BD5" s="35" t="str">
        <f t="shared" ca="1" si="4"/>
        <v>Total</v>
      </c>
    </row>
    <row r="6" spans="1:56" x14ac:dyDescent="0.15">
      <c r="A6" s="43" t="s">
        <v>22</v>
      </c>
      <c r="B6" s="43">
        <f>BDD!AK6</f>
        <v>493.99872227729787</v>
      </c>
      <c r="C6" s="43">
        <f>BDD!AL6</f>
        <v>469.10559254649553</v>
      </c>
      <c r="D6" s="43">
        <f>BDD!AM6</f>
        <v>360.20436496246992</v>
      </c>
      <c r="E6" s="43">
        <f>BDD!AN6</f>
        <v>328.18137619572559</v>
      </c>
      <c r="F6" s="43">
        <f>BDD!AO6</f>
        <v>1686.8771479960346</v>
      </c>
      <c r="G6" s="43">
        <f>BDD!AP6</f>
        <v>1725.2890983962163</v>
      </c>
      <c r="H6" s="43">
        <f>BDD!AQ6</f>
        <v>1192.8784257187367</v>
      </c>
      <c r="I6" s="43">
        <f>BDD!AR6</f>
        <v>1256.1835058497209</v>
      </c>
      <c r="J6" s="43">
        <f>BDD!AS6</f>
        <v>0.29284807305864285</v>
      </c>
      <c r="K6" s="43">
        <f>BDD!AT6</f>
        <v>0.27189970248033435</v>
      </c>
      <c r="L6" s="43">
        <f>BDD!AU6</f>
        <v>1177.4279345701741</v>
      </c>
      <c r="M6" s="43">
        <f>BDD!AV6</f>
        <v>1041.6537355001599</v>
      </c>
      <c r="N6" s="43">
        <f>BDD!AW6</f>
        <v>2.3834635222178666</v>
      </c>
      <c r="O6" s="43">
        <f>BDD!AX6</f>
        <v>2.2205101624255654</v>
      </c>
      <c r="P6" s="43">
        <f>BDD!BX6</f>
        <v>141220</v>
      </c>
      <c r="Q6" s="43">
        <f>BDD!BY6</f>
        <v>140605</v>
      </c>
      <c r="R6" s="43">
        <f>BDD!CD6</f>
        <v>203403</v>
      </c>
      <c r="S6" s="43">
        <f>BDD!CE6</f>
        <v>203286</v>
      </c>
      <c r="T6" s="43">
        <f>BDD!CE6</f>
        <v>203286</v>
      </c>
      <c r="U6" s="43">
        <f>BDD!O6</f>
        <v>238220790.84</v>
      </c>
      <c r="V6" s="43">
        <f>BDD!P6</f>
        <v>242584273.68000001</v>
      </c>
      <c r="W6" s="43">
        <f>BDD!Q6</f>
        <v>168458291.28</v>
      </c>
      <c r="X6" s="43">
        <f>BDD!R6</f>
        <v>176625681.84</v>
      </c>
      <c r="Y6" s="43">
        <f>BDD!I6</f>
        <v>69762499.560000002</v>
      </c>
      <c r="Z6" s="43">
        <f>BDD!J6</f>
        <v>65958591.840000004</v>
      </c>
      <c r="AA6" s="43">
        <f>BDD!K6</f>
        <v>50868060.420000002</v>
      </c>
      <c r="AB6" s="43">
        <f>BDD!L6</f>
        <v>46143942.399999999</v>
      </c>
      <c r="AC6" s="43">
        <f>BDD!M6</f>
        <v>166276372.91999999</v>
      </c>
      <c r="AD6" s="43">
        <f>BDD!N6</f>
        <v>146461723.47999999</v>
      </c>
      <c r="AE6" s="43">
        <f>BDD!AU6</f>
        <v>1177.4279345701741</v>
      </c>
      <c r="AF6" s="43">
        <f>BDD!AV6</f>
        <v>1041.6537355001599</v>
      </c>
      <c r="AG6" s="43">
        <f>BDD!AC6</f>
        <v>43394915.869999997</v>
      </c>
      <c r="AH6" s="43">
        <f>BDD!AD6</f>
        <v>51624648.420000002</v>
      </c>
      <c r="AI6" s="43">
        <f>BDD!BJ6</f>
        <v>307.28590759099274</v>
      </c>
      <c r="AJ6" s="43">
        <f>BDD!BK6</f>
        <v>367.16082941573916</v>
      </c>
      <c r="AK6" s="43">
        <f>BDD!AI6</f>
        <v>12550964.029999999</v>
      </c>
      <c r="AL6" s="43">
        <f>BDD!AJ6</f>
        <v>9526811.1899999995</v>
      </c>
      <c r="AM6" s="43">
        <f>BDD!BQ6</f>
        <v>88.875258674408713</v>
      </c>
      <c r="AN6" s="43">
        <f>BDD!BR6</f>
        <v>67.75584929412183</v>
      </c>
      <c r="AO6" s="43">
        <f>AVERAGE(BDD!BB6:BD6)</f>
        <v>410.98741220811661</v>
      </c>
      <c r="AP6" s="43">
        <f>AVERAGE(BDD!BI6:BK6)</f>
        <v>315.49852109571128</v>
      </c>
      <c r="AQ6" s="43">
        <f>AVERAGE(BDD!BP6:BR6)</f>
        <v>81.4063677734256</v>
      </c>
      <c r="AR6" s="43">
        <f>BDD!BE6</f>
        <v>373.58065040910259</v>
      </c>
      <c r="AS6" s="43">
        <f>BDD!BL6</f>
        <v>276.69166263285427</v>
      </c>
      <c r="AT6" s="43">
        <f>BDD!BS6</f>
        <v>85.940920229385554</v>
      </c>
      <c r="AV6" s="42" t="s">
        <v>22</v>
      </c>
      <c r="AW6" s="44" t="str">
        <f t="shared" ca="1" si="0"/>
        <v>Hautes-Alpes</v>
      </c>
      <c r="AY6" t="e">
        <f t="shared" ca="1" si="1"/>
        <v>#VALUE!</v>
      </c>
      <c r="AZ6">
        <f t="shared" si="6"/>
        <v>91</v>
      </c>
      <c r="BA6" s="35" t="e">
        <f t="shared" ca="1" si="2"/>
        <v>#N/A</v>
      </c>
      <c r="BB6" s="35" t="e">
        <f t="shared" ca="1" si="3"/>
        <v>#N/A</v>
      </c>
      <c r="BC6" s="35" t="e">
        <f t="shared" ca="1" si="5"/>
        <v>#N/A</v>
      </c>
      <c r="BD6" s="35" t="str">
        <f t="shared" ca="1" si="4"/>
        <v>Total</v>
      </c>
    </row>
    <row r="7" spans="1:56" x14ac:dyDescent="0.15">
      <c r="A7" s="39" t="s">
        <v>5</v>
      </c>
      <c r="B7" s="36">
        <f>BDD!AK7</f>
        <v>232.34365095683657</v>
      </c>
      <c r="C7" s="36">
        <f>BDD!AL7</f>
        <v>210.06587781230351</v>
      </c>
      <c r="D7" s="36">
        <f>BDD!AM7</f>
        <v>153.66131878133902</v>
      </c>
      <c r="E7" s="36">
        <f>BDD!AN7</f>
        <v>125.50201333138935</v>
      </c>
      <c r="F7" s="36">
        <f>BDD!AO7</f>
        <v>1394.9173682584853</v>
      </c>
      <c r="G7" s="36">
        <f>BDD!AP7</f>
        <v>1378.2817510502</v>
      </c>
      <c r="H7" s="36">
        <f>BDD!AQ7</f>
        <v>1162.5737173016487</v>
      </c>
      <c r="I7" s="36">
        <f>BDD!AR7</f>
        <v>1168.2158732378966</v>
      </c>
      <c r="J7" s="45">
        <f>BDD!AS7</f>
        <v>0.16656445481563617</v>
      </c>
      <c r="K7" s="45">
        <f>BDD!AT7</f>
        <v>0.15241141925607085</v>
      </c>
      <c r="L7" s="36">
        <f>BDD!AU7</f>
        <v>783.79018486991026</v>
      </c>
      <c r="M7" s="36">
        <f>BDD!AV7</f>
        <v>751.66714751095765</v>
      </c>
      <c r="N7" s="36">
        <f>BDD!AW7</f>
        <v>3.3734090931347125</v>
      </c>
      <c r="O7" s="36">
        <f>BDD!AX7</f>
        <v>3.5782448598462127</v>
      </c>
      <c r="P7" s="36">
        <f>BDD!BX7</f>
        <v>1094283</v>
      </c>
      <c r="Q7" s="36">
        <f>BDD!BY7</f>
        <v>1097410</v>
      </c>
      <c r="R7" s="36">
        <f>BDD!CD7</f>
        <v>1289391</v>
      </c>
      <c r="S7" s="36">
        <f>BDD!CE7</f>
        <v>1293641</v>
      </c>
      <c r="T7" s="36">
        <f>BDD!CE7</f>
        <v>1293641</v>
      </c>
      <c r="U7" s="36">
        <f>BDD!O7</f>
        <v>1526434362.49</v>
      </c>
      <c r="V7" s="36">
        <f>BDD!P7</f>
        <v>1512540176.4200001</v>
      </c>
      <c r="W7" s="36">
        <f>BDD!Q7</f>
        <v>1272184655.0899999</v>
      </c>
      <c r="X7" s="36">
        <f>BDD!R7</f>
        <v>1282011781.45</v>
      </c>
      <c r="Y7" s="36">
        <f>BDD!I7</f>
        <v>254249707.40000001</v>
      </c>
      <c r="Z7" s="36">
        <f>BDD!J7</f>
        <v>230528394.97</v>
      </c>
      <c r="AA7" s="36">
        <f>BDD!K7</f>
        <v>168148968.90000001</v>
      </c>
      <c r="AB7" s="36">
        <f>BDD!L7</f>
        <v>137727164.44999999</v>
      </c>
      <c r="AC7" s="36">
        <f>BDD!M7</f>
        <v>857688274.87</v>
      </c>
      <c r="AD7" s="36">
        <f>BDD!N7</f>
        <v>824887044.35000002</v>
      </c>
      <c r="AE7" s="36">
        <f>BDD!AU7</f>
        <v>783.79018486991026</v>
      </c>
      <c r="AF7" s="36">
        <f>BDD!AV7</f>
        <v>751.66714751095765</v>
      </c>
      <c r="AG7" s="36">
        <f>BDD!AC7</f>
        <v>205561878.75</v>
      </c>
      <c r="AH7" s="36">
        <f>BDD!AD7</f>
        <v>192709335.05000001</v>
      </c>
      <c r="AI7" s="36">
        <f>BDD!BJ7</f>
        <v>187.8507467903641</v>
      </c>
      <c r="AJ7" s="36">
        <f>BDD!BK7</f>
        <v>175.6037716532563</v>
      </c>
      <c r="AK7" s="36">
        <f>BDD!AI7</f>
        <v>84474658.870000005</v>
      </c>
      <c r="AL7" s="36">
        <f>BDD!AJ7</f>
        <v>96924592.790000007</v>
      </c>
      <c r="AM7" s="36">
        <f>BDD!BQ7</f>
        <v>77.196354937433924</v>
      </c>
      <c r="AN7" s="36">
        <f>BDD!BR7</f>
        <v>88.321222505718012</v>
      </c>
      <c r="AO7" s="36">
        <f>AVERAGE(BDD!BB7:BD7)</f>
        <v>262.72262006267499</v>
      </c>
      <c r="AP7" s="36">
        <f>AVERAGE(BDD!BI7:BK7)</f>
        <v>173.3128781149139</v>
      </c>
      <c r="AQ7" s="36">
        <f>AVERAGE(BDD!BP7:BR7)</f>
        <v>82.576055520026515</v>
      </c>
      <c r="AR7" s="36">
        <f>BDD!BE7</f>
        <v>207.56193438528354</v>
      </c>
      <c r="AS7" s="36">
        <f>BDD!BL7</f>
        <v>128.15670250767468</v>
      </c>
      <c r="AT7" s="36">
        <f>BDD!BS7</f>
        <v>72.436635873092726</v>
      </c>
      <c r="AV7" s="39" t="s">
        <v>5</v>
      </c>
      <c r="AW7" s="44" t="str">
        <f t="shared" ca="1" si="0"/>
        <v>Alpes-Maritimes</v>
      </c>
      <c r="AY7" t="e">
        <f t="shared" ca="1" si="1"/>
        <v>#VALUE!</v>
      </c>
      <c r="AZ7">
        <f t="shared" si="6"/>
        <v>90</v>
      </c>
      <c r="BA7" s="35" t="e">
        <f t="shared" ca="1" si="2"/>
        <v>#N/A</v>
      </c>
      <c r="BB7" s="35" t="e">
        <f t="shared" ca="1" si="3"/>
        <v>#N/A</v>
      </c>
      <c r="BC7" s="35" t="e">
        <f t="shared" ca="1" si="5"/>
        <v>#N/A</v>
      </c>
      <c r="BD7" s="35" t="str">
        <f t="shared" ca="1" si="4"/>
        <v>Total</v>
      </c>
    </row>
    <row r="8" spans="1:56" x14ac:dyDescent="0.15">
      <c r="A8" s="39" t="s">
        <v>103</v>
      </c>
      <c r="B8" s="36">
        <f>BDD!AK8</f>
        <v>220.46339239912513</v>
      </c>
      <c r="C8" s="36">
        <f>BDD!AL8</f>
        <v>142.25655364761255</v>
      </c>
      <c r="D8" s="36">
        <f>BDD!AM8</f>
        <v>155.52853974375375</v>
      </c>
      <c r="E8" s="36">
        <f>BDD!AN8</f>
        <v>72.631844075001894</v>
      </c>
      <c r="F8" s="36">
        <f>BDD!AO8</f>
        <v>1264.5542741822478</v>
      </c>
      <c r="G8" s="36">
        <f>BDD!AP8</f>
        <v>1234.3409356107188</v>
      </c>
      <c r="H8" s="36">
        <f>BDD!AQ8</f>
        <v>1044.0908817831228</v>
      </c>
      <c r="I8" s="36">
        <f>BDD!AR8</f>
        <v>1092.0843819631064</v>
      </c>
      <c r="J8" s="45">
        <f>BDD!AS8</f>
        <v>0.17434079098083211</v>
      </c>
      <c r="K8" s="45">
        <f>BDD!AT8</f>
        <v>0.11524899607840342</v>
      </c>
      <c r="L8" s="36">
        <f>BDD!AU8</f>
        <v>897.14617683792392</v>
      </c>
      <c r="M8" s="36">
        <f>BDD!AV8</f>
        <v>824.66923300690814</v>
      </c>
      <c r="N8" s="36">
        <f>BDD!AW8</f>
        <v>4.069365744013127</v>
      </c>
      <c r="O8" s="36">
        <f>BDD!AX8</f>
        <v>5.7970561767559614</v>
      </c>
      <c r="P8" s="36">
        <f>BDD!BX8</f>
        <v>328278</v>
      </c>
      <c r="Q8" s="36">
        <f>BDD!BY8</f>
        <v>329325</v>
      </c>
      <c r="R8" s="36">
        <f>BDD!CD8</f>
        <v>365057</v>
      </c>
      <c r="S8" s="36">
        <f>BDD!CE8</f>
        <v>366296</v>
      </c>
      <c r="T8" s="36">
        <f>BDD!CE8</f>
        <v>366296</v>
      </c>
      <c r="U8" s="36">
        <f>BDD!O8</f>
        <v>415125348.01999998</v>
      </c>
      <c r="V8" s="36">
        <f>BDD!P8</f>
        <v>406499328.62</v>
      </c>
      <c r="W8" s="36">
        <f>BDD!Q8</f>
        <v>342752066.49000001</v>
      </c>
      <c r="X8" s="36">
        <f>BDD!R8</f>
        <v>359650689.08999997</v>
      </c>
      <c r="Y8" s="36">
        <f>BDD!I8</f>
        <v>72373281.530000001</v>
      </c>
      <c r="Z8" s="36">
        <f>BDD!J8</f>
        <v>46848639.530000001</v>
      </c>
      <c r="AA8" s="36">
        <f>BDD!K8</f>
        <v>51056597.969999999</v>
      </c>
      <c r="AB8" s="36">
        <f>BDD!L8</f>
        <v>23919482.050000001</v>
      </c>
      <c r="AC8" s="36">
        <f>BDD!M8</f>
        <v>294513352.63999999</v>
      </c>
      <c r="AD8" s="36">
        <f>BDD!N8</f>
        <v>271584195.16000003</v>
      </c>
      <c r="AE8" s="36">
        <f>BDD!AU8</f>
        <v>897.14617683792392</v>
      </c>
      <c r="AF8" s="36">
        <f>BDD!AV8</f>
        <v>824.66923300690814</v>
      </c>
      <c r="AG8" s="36">
        <f>BDD!AC8</f>
        <v>43124896.689999998</v>
      </c>
      <c r="AH8" s="36">
        <f>BDD!AD8</f>
        <v>44316292.039999999</v>
      </c>
      <c r="AI8" s="36">
        <f>BDD!BJ8</f>
        <v>131.3670020226759</v>
      </c>
      <c r="AJ8" s="36">
        <f>BDD!BK8</f>
        <v>134.56704483413043</v>
      </c>
      <c r="AK8" s="36">
        <f>BDD!AI8</f>
        <v>26774749.82</v>
      </c>
      <c r="AL8" s="36">
        <f>BDD!AJ8</f>
        <v>23827069.800000001</v>
      </c>
      <c r="AM8" s="36">
        <f>BDD!BQ8</f>
        <v>81.561206721132706</v>
      </c>
      <c r="AN8" s="36">
        <f>BDD!BR8</f>
        <v>72.351232976542931</v>
      </c>
      <c r="AO8" s="36">
        <f>AVERAGE(BDD!BB8:BD8)</f>
        <v>220.01912721898529</v>
      </c>
      <c r="AP8" s="36">
        <f>AVERAGE(BDD!BI8:BK8)</f>
        <v>138.34818675275827</v>
      </c>
      <c r="AQ8" s="36">
        <f>AVERAGE(BDD!BP8:BR8)</f>
        <v>77.974121479600342</v>
      </c>
      <c r="AR8" s="36">
        <f>BDD!BE8</f>
        <v>221.52678720050696</v>
      </c>
      <c r="AS8" s="36">
        <f>BDD!BL8</f>
        <v>139.1632008925562</v>
      </c>
      <c r="AT8" s="36">
        <f>BDD!BS8</f>
        <v>78.183569564973126</v>
      </c>
      <c r="AV8" s="39" t="s">
        <v>103</v>
      </c>
      <c r="AW8" s="44" t="str">
        <f t="shared" ca="1" si="0"/>
        <v>Ardèche</v>
      </c>
      <c r="AY8" t="e">
        <f t="shared" ca="1" si="1"/>
        <v>#VALUE!</v>
      </c>
      <c r="AZ8">
        <f t="shared" si="6"/>
        <v>89</v>
      </c>
      <c r="BA8" s="35" t="e">
        <f t="shared" ca="1" si="2"/>
        <v>#N/A</v>
      </c>
      <c r="BB8" s="35" t="e">
        <f t="shared" ca="1" si="3"/>
        <v>#N/A</v>
      </c>
      <c r="BC8" s="35" t="e">
        <f t="shared" ca="1" si="5"/>
        <v>#N/A</v>
      </c>
      <c r="BD8" s="35" t="str">
        <f t="shared" ca="1" si="4"/>
        <v>Total</v>
      </c>
    </row>
    <row r="9" spans="1:56" x14ac:dyDescent="0.15">
      <c r="A9" s="39" t="s">
        <v>62</v>
      </c>
      <c r="B9" s="36">
        <f>BDD!AK9</f>
        <v>93.956822885483888</v>
      </c>
      <c r="C9" s="36">
        <f>BDD!AL9</f>
        <v>68.343774921116349</v>
      </c>
      <c r="D9" s="36">
        <f>BDD!AM9</f>
        <v>13.763150948695811</v>
      </c>
      <c r="E9" s="36">
        <f>BDD!AN9</f>
        <v>-12.212838180058657</v>
      </c>
      <c r="F9" s="36">
        <f>BDD!AO9</f>
        <v>1341.4372014029018</v>
      </c>
      <c r="G9" s="36">
        <f>BDD!AP9</f>
        <v>1374.5561375745733</v>
      </c>
      <c r="H9" s="36">
        <f>BDD!AQ9</f>
        <v>1247.4803785174179</v>
      </c>
      <c r="I9" s="36">
        <f>BDD!AR9</f>
        <v>1306.2123626534571</v>
      </c>
      <c r="J9" s="45">
        <f>BDD!AS9</f>
        <v>7.0041909369459837E-2</v>
      </c>
      <c r="K9" s="45">
        <f>BDD!AT9</f>
        <v>4.9720613842451029E-2</v>
      </c>
      <c r="L9" s="36">
        <f>BDD!AU9</f>
        <v>608.33954002853102</v>
      </c>
      <c r="M9" s="36">
        <f>BDD!AV9</f>
        <v>566.84821454128837</v>
      </c>
      <c r="N9" s="36">
        <f>BDD!AW9</f>
        <v>6.4746712516022944</v>
      </c>
      <c r="O9" s="36">
        <f>BDD!AX9</f>
        <v>8.2940723598536223</v>
      </c>
      <c r="P9" s="36">
        <f>BDD!BX9</f>
        <v>270582</v>
      </c>
      <c r="Q9" s="36">
        <f>BDD!BY9</f>
        <v>269701</v>
      </c>
      <c r="R9" s="36">
        <f>BDD!CD9</f>
        <v>275585</v>
      </c>
      <c r="S9" s="36">
        <f>BDD!CE9</f>
        <v>274711</v>
      </c>
      <c r="T9" s="36">
        <f>BDD!CE9</f>
        <v>274711</v>
      </c>
      <c r="U9" s="36">
        <f>BDD!O9</f>
        <v>362968760.82999998</v>
      </c>
      <c r="V9" s="36">
        <f>BDD!P9</f>
        <v>370719164.86000001</v>
      </c>
      <c r="W9" s="36">
        <f>BDD!Q9</f>
        <v>337545735.77999997</v>
      </c>
      <c r="X9" s="36">
        <f>BDD!R9</f>
        <v>352286780.42000002</v>
      </c>
      <c r="Y9" s="36">
        <f>BDD!I9</f>
        <v>25423025.050000001</v>
      </c>
      <c r="Z9" s="36">
        <f>BDD!J9</f>
        <v>18432384.440000001</v>
      </c>
      <c r="AA9" s="36">
        <f>BDD!K9</f>
        <v>3724060.9100000099</v>
      </c>
      <c r="AB9" s="36">
        <f>BDD!L9</f>
        <v>-3293814.67</v>
      </c>
      <c r="AC9" s="36">
        <f>BDD!M9</f>
        <v>164605729.41999999</v>
      </c>
      <c r="AD9" s="36">
        <f>BDD!N9</f>
        <v>152879530.31</v>
      </c>
      <c r="AE9" s="36">
        <f>BDD!AU9</f>
        <v>608.33954002853102</v>
      </c>
      <c r="AF9" s="36">
        <f>BDD!AV9</f>
        <v>566.84821454128837</v>
      </c>
      <c r="AG9" s="36">
        <f>BDD!AC9</f>
        <v>33727222.490000002</v>
      </c>
      <c r="AH9" s="36">
        <f>BDD!AD9</f>
        <v>30416058.129999999</v>
      </c>
      <c r="AI9" s="36">
        <f>BDD!BJ9</f>
        <v>124.64695541462478</v>
      </c>
      <c r="AJ9" s="36">
        <f>BDD!BK9</f>
        <v>112.77695718592071</v>
      </c>
      <c r="AK9" s="36">
        <f>BDD!AI9</f>
        <v>5196321.07</v>
      </c>
      <c r="AL9" s="36">
        <f>BDD!AJ9</f>
        <v>4094430.38</v>
      </c>
      <c r="AM9" s="36">
        <f>BDD!BQ9</f>
        <v>19.20423779113171</v>
      </c>
      <c r="AN9" s="36">
        <f>BDD!BR9</f>
        <v>15.18136892336328</v>
      </c>
      <c r="AO9" s="36">
        <f>AVERAGE(BDD!BB9:BD9)</f>
        <v>141.5417224987356</v>
      </c>
      <c r="AP9" s="36">
        <f>AVERAGE(BDD!BI9:BK9)</f>
        <v>109.52130000661565</v>
      </c>
      <c r="AQ9" s="36">
        <f>AVERAGE(BDD!BP9:BR9)</f>
        <v>28.823876826012238</v>
      </c>
      <c r="AR9" s="36">
        <f>BDD!BE9</f>
        <v>125.82181113425524</v>
      </c>
      <c r="AS9" s="36">
        <f>BDD!BL9</f>
        <v>87.795995236448974</v>
      </c>
      <c r="AT9" s="36">
        <f>BDD!BS9</f>
        <v>35.317985472137508</v>
      </c>
      <c r="AV9" s="39" t="s">
        <v>62</v>
      </c>
      <c r="AW9" s="44" t="str">
        <f t="shared" ca="1" si="0"/>
        <v>Ardennes</v>
      </c>
      <c r="AY9" t="e">
        <f t="shared" ca="1" si="1"/>
        <v>#VALUE!</v>
      </c>
      <c r="AZ9">
        <f t="shared" si="6"/>
        <v>88</v>
      </c>
      <c r="BA9" s="35" t="e">
        <f t="shared" ca="1" si="2"/>
        <v>#N/A</v>
      </c>
      <c r="BB9" s="35" t="e">
        <f t="shared" ca="1" si="3"/>
        <v>#N/A</v>
      </c>
      <c r="BC9" s="35" t="e">
        <f t="shared" ca="1" si="5"/>
        <v>#N/A</v>
      </c>
      <c r="BD9" s="35" t="str">
        <f t="shared" ca="1" si="4"/>
        <v>Total</v>
      </c>
    </row>
    <row r="10" spans="1:56" x14ac:dyDescent="0.15">
      <c r="A10" s="39" t="s">
        <v>85</v>
      </c>
      <c r="B10" s="36">
        <f>BDD!AK10</f>
        <v>225.20212986097974</v>
      </c>
      <c r="C10" s="36">
        <f>BDD!AL10</f>
        <v>302.85505254816371</v>
      </c>
      <c r="D10" s="36">
        <f>BDD!AM10</f>
        <v>215.02727948227835</v>
      </c>
      <c r="E10" s="36">
        <f>BDD!AN10</f>
        <v>245.89584577211374</v>
      </c>
      <c r="F10" s="36">
        <f>BDD!AO10</f>
        <v>1532.4729999934764</v>
      </c>
      <c r="G10" s="36">
        <f>BDD!AP10</f>
        <v>1301.2373062733025</v>
      </c>
      <c r="H10" s="36">
        <f>BDD!AQ10</f>
        <v>1307.2708701324966</v>
      </c>
      <c r="I10" s="36">
        <f>BDD!AR10</f>
        <v>998.38225372513875</v>
      </c>
      <c r="J10" s="45">
        <f>BDD!AS10</f>
        <v>0.14695340789817402</v>
      </c>
      <c r="K10" s="45">
        <f>BDD!AT10</f>
        <v>0.23274390542608239</v>
      </c>
      <c r="L10" s="36">
        <f>BDD!AU10</f>
        <v>62.042100373808601</v>
      </c>
      <c r="M10" s="36">
        <f>BDD!AV10</f>
        <v>4.8140984969536351</v>
      </c>
      <c r="N10" s="36">
        <f>BDD!AW10</f>
        <v>0.27549517587648042</v>
      </c>
      <c r="O10" s="36">
        <f>BDD!AX10</f>
        <v>1.5895717956325123E-2</v>
      </c>
      <c r="P10" s="36">
        <f>BDD!BX10</f>
        <v>153287</v>
      </c>
      <c r="Q10" s="36">
        <f>BDD!BY10</f>
        <v>153954</v>
      </c>
      <c r="R10" s="36">
        <f>BDD!CD10</f>
        <v>180394</v>
      </c>
      <c r="S10" s="36">
        <f>BDD!CE10</f>
        <v>181100</v>
      </c>
      <c r="T10" s="36">
        <f>BDD!CE10</f>
        <v>181100</v>
      </c>
      <c r="U10" s="36">
        <f>BDD!O10</f>
        <v>234908188.75</v>
      </c>
      <c r="V10" s="36">
        <f>BDD!P10</f>
        <v>200330688.25</v>
      </c>
      <c r="W10" s="36">
        <f>BDD!Q10</f>
        <v>200387629.87</v>
      </c>
      <c r="X10" s="36">
        <f>BDD!R10</f>
        <v>153704941.49000001</v>
      </c>
      <c r="Y10" s="36">
        <f>BDD!I10</f>
        <v>34520558.880000003</v>
      </c>
      <c r="Z10" s="36">
        <f>BDD!J10</f>
        <v>46625746.759999998</v>
      </c>
      <c r="AA10" s="36">
        <f>BDD!K10</f>
        <v>32960886.59</v>
      </c>
      <c r="AB10" s="36">
        <f>BDD!L10</f>
        <v>37856649.039999999</v>
      </c>
      <c r="AC10" s="36">
        <f>BDD!M10</f>
        <v>9510247.4399999995</v>
      </c>
      <c r="AD10" s="36">
        <f>BDD!N10</f>
        <v>741149.72</v>
      </c>
      <c r="AE10" s="36">
        <f>BDD!AU10</f>
        <v>62.042100373808601</v>
      </c>
      <c r="AF10" s="36">
        <f>BDD!AV10</f>
        <v>4.8140984969536351</v>
      </c>
      <c r="AG10" s="36">
        <f>BDD!AC10</f>
        <v>28606897.390000001</v>
      </c>
      <c r="AH10" s="36">
        <f>BDD!AD10</f>
        <v>29286196.09</v>
      </c>
      <c r="AI10" s="36">
        <f>BDD!BJ10</f>
        <v>186.62311474554267</v>
      </c>
      <c r="AJ10" s="36">
        <f>BDD!BK10</f>
        <v>190.22692551021734</v>
      </c>
      <c r="AK10" s="36">
        <f>BDD!AI10</f>
        <v>19602810.43</v>
      </c>
      <c r="AL10" s="36">
        <f>BDD!AJ10</f>
        <v>29346312.469999999</v>
      </c>
      <c r="AM10" s="36">
        <f>BDD!BQ10</f>
        <v>127.88305877210722</v>
      </c>
      <c r="AN10" s="36">
        <f>BDD!BR10</f>
        <v>190.61740825181548</v>
      </c>
      <c r="AO10" s="36">
        <f>AVERAGE(BDD!BB10:BD10)</f>
        <v>325.40400191755833</v>
      </c>
      <c r="AP10" s="36">
        <f>AVERAGE(BDD!BI10:BK10)</f>
        <v>185.73973521615548</v>
      </c>
      <c r="AQ10" s="36">
        <f>AVERAGE(BDD!BP10:BR10)</f>
        <v>132.14684207135863</v>
      </c>
      <c r="AR10" s="36">
        <f>BDD!BE10</f>
        <v>324.27972547867188</v>
      </c>
      <c r="AS10" s="36">
        <f>BDD!BL10</f>
        <v>176.84699629511985</v>
      </c>
      <c r="AT10" s="36">
        <f>BDD!BS10</f>
        <v>141.8260122359334</v>
      </c>
      <c r="AV10" s="39" t="s">
        <v>85</v>
      </c>
      <c r="AW10" s="44" t="str">
        <f t="shared" ca="1" si="0"/>
        <v>Ariège</v>
      </c>
      <c r="AY10" t="e">
        <f t="shared" ca="1" si="1"/>
        <v>#VALUE!</v>
      </c>
      <c r="AZ10">
        <f t="shared" si="6"/>
        <v>87</v>
      </c>
      <c r="BA10" s="35" t="e">
        <f t="shared" ca="1" si="2"/>
        <v>#N/A</v>
      </c>
      <c r="BB10" s="35" t="e">
        <f t="shared" ca="1" si="3"/>
        <v>#N/A</v>
      </c>
      <c r="BC10" s="35" t="e">
        <f t="shared" ca="1" si="5"/>
        <v>#N/A</v>
      </c>
      <c r="BD10" s="35" t="str">
        <f t="shared" ca="1" si="4"/>
        <v>Total</v>
      </c>
    </row>
    <row r="11" spans="1:56" x14ac:dyDescent="0.15">
      <c r="A11" s="39" t="s">
        <v>159</v>
      </c>
      <c r="B11" s="36">
        <f>BDD!AK11</f>
        <v>200.14589333488053</v>
      </c>
      <c r="C11" s="36">
        <f>BDD!AL11</f>
        <v>144.82167184163629</v>
      </c>
      <c r="D11" s="36">
        <f>BDD!AM11</f>
        <v>192.40682754108084</v>
      </c>
      <c r="E11" s="36">
        <f>BDD!AN11</f>
        <v>136.95644176152325</v>
      </c>
      <c r="F11" s="36">
        <f>BDD!AO11</f>
        <v>1206.0436426080284</v>
      </c>
      <c r="G11" s="36">
        <f>BDD!AP11</f>
        <v>1204.5480949154719</v>
      </c>
      <c r="H11" s="36">
        <f>BDD!AQ11</f>
        <v>1005.897749273148</v>
      </c>
      <c r="I11" s="36">
        <f>BDD!AR11</f>
        <v>1059.7264230738356</v>
      </c>
      <c r="J11" s="45">
        <f>BDD!AS11</f>
        <v>0.16595244671417678</v>
      </c>
      <c r="K11" s="45">
        <f>BDD!AT11</f>
        <v>0.12022904892958966</v>
      </c>
      <c r="L11" s="36">
        <f>BDD!AU11</f>
        <v>57.581216824285562</v>
      </c>
      <c r="M11" s="36">
        <f>BDD!AV11</f>
        <v>113.71427084303305</v>
      </c>
      <c r="N11" s="36">
        <f>BDD!AW11</f>
        <v>0.28769621931708439</v>
      </c>
      <c r="O11" s="36">
        <f>BDD!AX11</f>
        <v>0.78520203086303653</v>
      </c>
      <c r="P11" s="36">
        <f>BDD!BX11</f>
        <v>310242</v>
      </c>
      <c r="Q11" s="36">
        <f>BDD!BY11</f>
        <v>311435</v>
      </c>
      <c r="R11" s="36">
        <f>BDD!CD11</f>
        <v>318067</v>
      </c>
      <c r="S11" s="36">
        <f>BDD!CE11</f>
        <v>319319</v>
      </c>
      <c r="T11" s="36">
        <f>BDD!CE11</f>
        <v>319319</v>
      </c>
      <c r="U11" s="36">
        <f>BDD!O11</f>
        <v>374165391.76999998</v>
      </c>
      <c r="V11" s="36">
        <f>BDD!P11</f>
        <v>375138435.94</v>
      </c>
      <c r="W11" s="36">
        <f>BDD!Q11</f>
        <v>312071729.52999997</v>
      </c>
      <c r="X11" s="36">
        <f>BDD!R11</f>
        <v>330035898.56999999</v>
      </c>
      <c r="Y11" s="36">
        <f>BDD!I11</f>
        <v>62093662.240000002</v>
      </c>
      <c r="Z11" s="36">
        <f>BDD!J11</f>
        <v>45102537.369999997</v>
      </c>
      <c r="AA11" s="36">
        <f>BDD!K11</f>
        <v>59692678.990000002</v>
      </c>
      <c r="AB11" s="36">
        <f>BDD!L11</f>
        <v>42653029.439999998</v>
      </c>
      <c r="AC11" s="36">
        <f>BDD!M11</f>
        <v>17864111.870000001</v>
      </c>
      <c r="AD11" s="36">
        <f>BDD!N11</f>
        <v>35414603.939999998</v>
      </c>
      <c r="AE11" s="36">
        <f>BDD!AU11</f>
        <v>57.581216824285562</v>
      </c>
      <c r="AF11" s="36">
        <f>BDD!AV11</f>
        <v>113.71427084303305</v>
      </c>
      <c r="AG11" s="36">
        <f>BDD!AC11</f>
        <v>76462643.409999996</v>
      </c>
      <c r="AH11" s="36">
        <f>BDD!AD11</f>
        <v>71963891.989999995</v>
      </c>
      <c r="AI11" s="36">
        <f>BDD!BJ11</f>
        <v>246.46128960617838</v>
      </c>
      <c r="AJ11" s="36">
        <f>BDD!BK11</f>
        <v>231.07194756530254</v>
      </c>
      <c r="AK11" s="36">
        <f>BDD!AI11</f>
        <v>15236157.5</v>
      </c>
      <c r="AL11" s="36">
        <f>BDD!AJ11</f>
        <v>14808359.43</v>
      </c>
      <c r="AM11" s="36">
        <f>BDD!BQ11</f>
        <v>49.110557242410763</v>
      </c>
      <c r="AN11" s="36">
        <f>BDD!BR11</f>
        <v>47.548796474384702</v>
      </c>
      <c r="AO11" s="36">
        <f>AVERAGE(BDD!BB11:BD11)</f>
        <v>285.29825381458465</v>
      </c>
      <c r="AP11" s="36">
        <f>AVERAGE(BDD!BI11:BK11)</f>
        <v>220.9914599465653</v>
      </c>
      <c r="AQ11" s="36">
        <f>AVERAGE(BDD!BP11:BR11)</f>
        <v>55.335412488743657</v>
      </c>
      <c r="AR11" s="36">
        <f>BDD!BE11</f>
        <v>261.91489231444285</v>
      </c>
      <c r="AS11" s="36">
        <f>BDD!BL11</f>
        <v>195.26442240450862</v>
      </c>
      <c r="AT11" s="36">
        <f>BDD!BS11</f>
        <v>52.972049206586178</v>
      </c>
      <c r="AV11" s="39" t="s">
        <v>159</v>
      </c>
      <c r="AW11" s="44" t="str">
        <f t="shared" ca="1" si="0"/>
        <v>Aube</v>
      </c>
      <c r="AY11" t="e">
        <f t="shared" ca="1" si="1"/>
        <v>#VALUE!</v>
      </c>
      <c r="AZ11">
        <f t="shared" si="6"/>
        <v>86</v>
      </c>
      <c r="BA11" s="35" t="e">
        <f t="shared" ca="1" si="2"/>
        <v>#N/A</v>
      </c>
      <c r="BB11" s="35" t="e">
        <f t="shared" ca="1" si="3"/>
        <v>#N/A</v>
      </c>
      <c r="BC11" s="35" t="e">
        <f t="shared" ca="1" si="5"/>
        <v>#N/A</v>
      </c>
      <c r="BD11" s="35" t="str">
        <f t="shared" ca="1" si="4"/>
        <v>Total</v>
      </c>
    </row>
    <row r="12" spans="1:56" x14ac:dyDescent="0.15">
      <c r="A12" s="39" t="s">
        <v>173</v>
      </c>
      <c r="B12" s="36">
        <f>BDD!AK12</f>
        <v>203.89685879648195</v>
      </c>
      <c r="C12" s="36">
        <f>BDD!AL12</f>
        <v>135.84086184794398</v>
      </c>
      <c r="D12" s="36">
        <f>BDD!AM12</f>
        <v>143.6118116395327</v>
      </c>
      <c r="E12" s="36">
        <f>BDD!AN12</f>
        <v>72.820290391959844</v>
      </c>
      <c r="F12" s="36">
        <f>BDD!AO12</f>
        <v>1537.4825515545217</v>
      </c>
      <c r="G12" s="36">
        <f>BDD!AP12</f>
        <v>1566.26800171634</v>
      </c>
      <c r="H12" s="36">
        <f>BDD!AQ12</f>
        <v>1333.5856927580398</v>
      </c>
      <c r="I12" s="36">
        <f>BDD!AR12</f>
        <v>1430.4271398683961</v>
      </c>
      <c r="J12" s="45">
        <f>BDD!AS12</f>
        <v>0.13261734813856937</v>
      </c>
      <c r="K12" s="45">
        <f>BDD!AT12</f>
        <v>8.6729002762673771E-2</v>
      </c>
      <c r="L12" s="36">
        <f>BDD!AU12</f>
        <v>630.87365541208862</v>
      </c>
      <c r="M12" s="36">
        <f>BDD!AV12</f>
        <v>619.22705666321087</v>
      </c>
      <c r="N12" s="36">
        <f>BDD!AW12</f>
        <v>3.0940822685345548</v>
      </c>
      <c r="O12" s="36">
        <f>BDD!AX12</f>
        <v>4.5584741456981801</v>
      </c>
      <c r="P12" s="36">
        <f>BDD!BX12</f>
        <v>374070</v>
      </c>
      <c r="Q12" s="36">
        <f>BDD!BY12</f>
        <v>375217</v>
      </c>
      <c r="R12" s="36">
        <f>BDD!CD12</f>
        <v>441119</v>
      </c>
      <c r="S12" s="36">
        <f>BDD!CE12</f>
        <v>442398</v>
      </c>
      <c r="T12" s="36">
        <f>BDD!CE12</f>
        <v>442398</v>
      </c>
      <c r="U12" s="36">
        <f>BDD!O12</f>
        <v>575126098.05999994</v>
      </c>
      <c r="V12" s="36">
        <f>BDD!P12</f>
        <v>587690380.79999995</v>
      </c>
      <c r="W12" s="36">
        <f>BDD!Q12</f>
        <v>498854400.08999997</v>
      </c>
      <c r="X12" s="36">
        <f>BDD!R12</f>
        <v>536720580.13999999</v>
      </c>
      <c r="Y12" s="36">
        <f>BDD!I12</f>
        <v>76271697.969999999</v>
      </c>
      <c r="Z12" s="36">
        <f>BDD!J12</f>
        <v>50969800.659999996</v>
      </c>
      <c r="AA12" s="36">
        <f>BDD!K12</f>
        <v>53720870.380000003</v>
      </c>
      <c r="AB12" s="36">
        <f>BDD!L12</f>
        <v>27323410.899999999</v>
      </c>
      <c r="AC12" s="36">
        <f>BDD!M12</f>
        <v>235990908.28</v>
      </c>
      <c r="AD12" s="36">
        <f>BDD!N12</f>
        <v>232344518.52000001</v>
      </c>
      <c r="AE12" s="36">
        <f>BDD!AU12</f>
        <v>630.87365541208862</v>
      </c>
      <c r="AF12" s="36">
        <f>BDD!AV12</f>
        <v>619.22705666321087</v>
      </c>
      <c r="AG12" s="36">
        <f>BDD!AC12</f>
        <v>56288076.530000001</v>
      </c>
      <c r="AH12" s="36">
        <f>BDD!AD12</f>
        <v>50800170.640000001</v>
      </c>
      <c r="AI12" s="36">
        <f>BDD!BJ12</f>
        <v>150.47471470580373</v>
      </c>
      <c r="AJ12" s="36">
        <f>BDD!BK12</f>
        <v>135.38877673452961</v>
      </c>
      <c r="AK12" s="36">
        <f>BDD!AI12</f>
        <v>27656020.050000001</v>
      </c>
      <c r="AL12" s="36">
        <f>BDD!AJ12</f>
        <v>26496658.260000002</v>
      </c>
      <c r="AM12" s="36">
        <f>BDD!BQ12</f>
        <v>73.932739995188072</v>
      </c>
      <c r="AN12" s="36">
        <f>BDD!BR12</f>
        <v>70.616891718658806</v>
      </c>
      <c r="AO12" s="36">
        <f>AVERAGE(BDD!BB12:BD12)</f>
        <v>211.82347151601468</v>
      </c>
      <c r="AP12" s="36">
        <f>AVERAGE(BDD!BI12:BK12)</f>
        <v>138.7292531771707</v>
      </c>
      <c r="AQ12" s="36">
        <f>AVERAGE(BDD!BP12:BR12)</f>
        <v>70.692159989120697</v>
      </c>
      <c r="AR12" s="36">
        <f>BDD!BE12</f>
        <v>211.16153346483361</v>
      </c>
      <c r="AS12" s="36">
        <f>BDD!BL12</f>
        <v>140.54131498980124</v>
      </c>
      <c r="AT12" s="36">
        <f>BDD!BS12</f>
        <v>68.802612864899686</v>
      </c>
      <c r="AV12" s="39" t="s">
        <v>173</v>
      </c>
      <c r="AW12" s="44" t="str">
        <f t="shared" ca="1" si="0"/>
        <v>Aude</v>
      </c>
      <c r="AY12" t="e">
        <f t="shared" ca="1" si="1"/>
        <v>#VALUE!</v>
      </c>
      <c r="AZ12">
        <f t="shared" si="6"/>
        <v>85</v>
      </c>
      <c r="BA12" s="35" t="e">
        <f t="shared" ca="1" si="2"/>
        <v>#N/A</v>
      </c>
      <c r="BB12" s="35" t="e">
        <f t="shared" ca="1" si="3"/>
        <v>#N/A</v>
      </c>
      <c r="BC12" s="35" t="e">
        <f t="shared" ca="1" si="5"/>
        <v>#N/A</v>
      </c>
      <c r="BD12" s="35" t="str">
        <f t="shared" ca="1" si="4"/>
        <v>Total</v>
      </c>
    </row>
    <row r="13" spans="1:56" x14ac:dyDescent="0.15">
      <c r="A13" s="39" t="s">
        <v>61</v>
      </c>
      <c r="B13" s="36">
        <f>BDD!AK13</f>
        <v>208.56371616087554</v>
      </c>
      <c r="C13" s="36">
        <f>BDD!AL13</f>
        <v>170.34649298525508</v>
      </c>
      <c r="D13" s="36">
        <f>BDD!AM13</f>
        <v>125.25272526332731</v>
      </c>
      <c r="E13" s="36">
        <f>BDD!AN13</f>
        <v>91.20636428024639</v>
      </c>
      <c r="F13" s="36">
        <f>BDD!AO13</f>
        <v>1394.359225665695</v>
      </c>
      <c r="G13" s="36">
        <f>BDD!AP13</f>
        <v>1429.5025040242672</v>
      </c>
      <c r="H13" s="36">
        <f>BDD!AQ13</f>
        <v>1185.7955095048196</v>
      </c>
      <c r="I13" s="36">
        <f>BDD!AR13</f>
        <v>1259.1560110390121</v>
      </c>
      <c r="J13" s="45">
        <f>BDD!AS13</f>
        <v>0.14957674630890261</v>
      </c>
      <c r="K13" s="45">
        <f>BDD!AT13</f>
        <v>0.11916487904407566</v>
      </c>
      <c r="L13" s="36">
        <f>BDD!AU13</f>
        <v>632.58892240562238</v>
      </c>
      <c r="M13" s="36">
        <f>BDD!AV13</f>
        <v>607.19846691515772</v>
      </c>
      <c r="N13" s="36">
        <f>BDD!AW13</f>
        <v>3.0330727417499368</v>
      </c>
      <c r="O13" s="36">
        <f>BDD!AX13</f>
        <v>3.5644905643447311</v>
      </c>
      <c r="P13" s="36">
        <f>BDD!BX13</f>
        <v>279595</v>
      </c>
      <c r="Q13" s="36">
        <f>BDD!BY13</f>
        <v>279554</v>
      </c>
      <c r="R13" s="36">
        <f>BDD!CD13</f>
        <v>311226</v>
      </c>
      <c r="S13" s="36">
        <f>BDD!CE13</f>
        <v>311299</v>
      </c>
      <c r="T13" s="36">
        <f>BDD!CE13</f>
        <v>311299</v>
      </c>
      <c r="U13" s="36">
        <f>BDD!O13</f>
        <v>389855867.69999999</v>
      </c>
      <c r="V13" s="36">
        <f>BDD!P13</f>
        <v>399623143.00999999</v>
      </c>
      <c r="W13" s="36">
        <f>BDD!Q13</f>
        <v>331542495.48000002</v>
      </c>
      <c r="X13" s="36">
        <f>BDD!R13</f>
        <v>352002099.50999999</v>
      </c>
      <c r="Y13" s="36">
        <f>BDD!I13</f>
        <v>58313372.219999999</v>
      </c>
      <c r="Z13" s="36">
        <f>BDD!J13</f>
        <v>47621043.5</v>
      </c>
      <c r="AA13" s="36">
        <f>BDD!K13</f>
        <v>35020035.719999999</v>
      </c>
      <c r="AB13" s="36">
        <f>BDD!L13</f>
        <v>25497103.960000001</v>
      </c>
      <c r="AC13" s="36">
        <f>BDD!M13</f>
        <v>176868699.75999999</v>
      </c>
      <c r="AD13" s="36">
        <f>BDD!N13</f>
        <v>169744760.22</v>
      </c>
      <c r="AE13" s="36">
        <f>BDD!AU13</f>
        <v>632.58892240562238</v>
      </c>
      <c r="AF13" s="36">
        <f>BDD!AV13</f>
        <v>607.19846691515772</v>
      </c>
      <c r="AG13" s="36">
        <f>BDD!AC13</f>
        <v>38457385.539999999</v>
      </c>
      <c r="AH13" s="36">
        <f>BDD!AD13</f>
        <v>49096094.600000001</v>
      </c>
      <c r="AI13" s="36">
        <f>BDD!BJ13</f>
        <v>137.54675705931794</v>
      </c>
      <c r="AJ13" s="36">
        <f>BDD!BK13</f>
        <v>175.6229372500483</v>
      </c>
      <c r="AK13" s="36">
        <f>BDD!AI13</f>
        <v>10409962.98</v>
      </c>
      <c r="AL13" s="36">
        <f>BDD!AJ13</f>
        <v>11657196.17</v>
      </c>
      <c r="AM13" s="36">
        <f>BDD!BQ13</f>
        <v>37.232293066757272</v>
      </c>
      <c r="AN13" s="36">
        <f>BDD!BR13</f>
        <v>41.699264435493681</v>
      </c>
      <c r="AO13" s="36">
        <f>AVERAGE(BDD!BB13:BD13)</f>
        <v>203.88398628224616</v>
      </c>
      <c r="AP13" s="36">
        <f>AVERAGE(BDD!BI13:BK13)</f>
        <v>160.15265927434939</v>
      </c>
      <c r="AQ13" s="36">
        <f>AVERAGE(BDD!BP13:BR13)</f>
        <v>37.340341277602683</v>
      </c>
      <c r="AR13" s="36">
        <f>BDD!BE13</f>
        <v>222.50706062658165</v>
      </c>
      <c r="AS13" s="36">
        <f>BDD!BL13</f>
        <v>169.35843558029697</v>
      </c>
      <c r="AT13" s="36">
        <f>BDD!BS13</f>
        <v>45.240017000005899</v>
      </c>
      <c r="AV13" s="39" t="s">
        <v>61</v>
      </c>
      <c r="AW13" s="44" t="str">
        <f t="shared" ca="1" si="0"/>
        <v>Aveyron</v>
      </c>
      <c r="AY13" t="e">
        <f t="shared" ca="1" si="1"/>
        <v>#VALUE!</v>
      </c>
      <c r="AZ13">
        <f t="shared" si="6"/>
        <v>84</v>
      </c>
      <c r="BA13" s="35" t="e">
        <f t="shared" ca="1" si="2"/>
        <v>#N/A</v>
      </c>
      <c r="BB13" s="35" t="e">
        <f t="shared" ca="1" si="3"/>
        <v>#N/A</v>
      </c>
      <c r="BC13" s="35" t="e">
        <f t="shared" ca="1" si="5"/>
        <v>#N/A</v>
      </c>
      <c r="BD13" s="35" t="str">
        <f t="shared" ca="1" si="4"/>
        <v>Total</v>
      </c>
    </row>
    <row r="14" spans="1:56" x14ac:dyDescent="0.15">
      <c r="A14" s="39" t="s">
        <v>40</v>
      </c>
      <c r="B14" s="36">
        <f>BDD!AK14</f>
        <v>197.51630672357339</v>
      </c>
      <c r="C14" s="36">
        <f>BDD!AL14</f>
        <v>102.14629105450497</v>
      </c>
      <c r="D14" s="36">
        <f>BDD!AM14</f>
        <v>151.01203422233752</v>
      </c>
      <c r="E14" s="36">
        <f>BDD!AN14</f>
        <v>56.808605418760102</v>
      </c>
      <c r="F14" s="36">
        <f>BDD!AO14</f>
        <v>1339.4719263720503</v>
      </c>
      <c r="G14" s="36">
        <f>BDD!AP14</f>
        <v>1289.8601483152431</v>
      </c>
      <c r="H14" s="36">
        <f>BDD!AQ14</f>
        <v>1141.9556196484771</v>
      </c>
      <c r="I14" s="36">
        <f>BDD!AR14</f>
        <v>1187.713857260738</v>
      </c>
      <c r="J14" s="45">
        <f>BDD!AS14</f>
        <v>0.14745833998816593</v>
      </c>
      <c r="K14" s="45">
        <f>BDD!AT14</f>
        <v>7.9191756709379557E-2</v>
      </c>
      <c r="L14" s="36">
        <f>BDD!AU14</f>
        <v>873.01640456950429</v>
      </c>
      <c r="M14" s="36">
        <f>BDD!AV14</f>
        <v>943.82213133340167</v>
      </c>
      <c r="N14" s="36">
        <f>BDD!AW14</f>
        <v>4.4199712876937394</v>
      </c>
      <c r="O14" s="36">
        <f>BDD!AX14</f>
        <v>9.2399060366252641</v>
      </c>
      <c r="P14" s="36">
        <f>BDD!BX14</f>
        <v>2043110</v>
      </c>
      <c r="Q14" s="36">
        <f>BDD!BY14</f>
        <v>2048070</v>
      </c>
      <c r="R14" s="36">
        <f>BDD!CD14</f>
        <v>2090277</v>
      </c>
      <c r="S14" s="36">
        <f>BDD!CE14</f>
        <v>2096179</v>
      </c>
      <c r="T14" s="36">
        <f>BDD!CE14</f>
        <v>2096179</v>
      </c>
      <c r="U14" s="36">
        <f>BDD!O14</f>
        <v>2736688487.4899998</v>
      </c>
      <c r="V14" s="36">
        <f>BDD!P14</f>
        <v>2641723873.96</v>
      </c>
      <c r="W14" s="36">
        <f>BDD!Q14</f>
        <v>2333140946.0599999</v>
      </c>
      <c r="X14" s="36">
        <f>BDD!R14</f>
        <v>2432521119.6399999</v>
      </c>
      <c r="Y14" s="36">
        <f>BDD!I14</f>
        <v>403547541.43000001</v>
      </c>
      <c r="Z14" s="36">
        <f>BDD!J14</f>
        <v>209202754.31999999</v>
      </c>
      <c r="AA14" s="36">
        <f>BDD!K14</f>
        <v>308534197.24000001</v>
      </c>
      <c r="AB14" s="36">
        <f>BDD!L14</f>
        <v>116348000.5</v>
      </c>
      <c r="AC14" s="36">
        <f>BDD!M14</f>
        <v>1783668546.3399999</v>
      </c>
      <c r="AD14" s="36">
        <f>BDD!N14</f>
        <v>1933013792.52</v>
      </c>
      <c r="AE14" s="36">
        <f>BDD!AU14</f>
        <v>873.01640456950429</v>
      </c>
      <c r="AF14" s="36">
        <f>BDD!AV14</f>
        <v>943.82213133340167</v>
      </c>
      <c r="AG14" s="36">
        <f>BDD!AC14</f>
        <v>268360141.72</v>
      </c>
      <c r="AH14" s="36">
        <f>BDD!AD14</f>
        <v>205591267.81999999</v>
      </c>
      <c r="AI14" s="36">
        <f>BDD!BJ14</f>
        <v>131.34884647424758</v>
      </c>
      <c r="AJ14" s="36">
        <f>BDD!BK14</f>
        <v>100.38293018305038</v>
      </c>
      <c r="AK14" s="36">
        <f>BDD!AI14</f>
        <v>328512574.83999997</v>
      </c>
      <c r="AL14" s="36">
        <f>BDD!AJ14</f>
        <v>261915947.77000001</v>
      </c>
      <c r="AM14" s="36">
        <f>BDD!BQ14</f>
        <v>160.79044928564784</v>
      </c>
      <c r="AN14" s="36">
        <f>BDD!BR14</f>
        <v>127.88427532750346</v>
      </c>
      <c r="AO14" s="36">
        <f>AVERAGE(BDD!BB14:BD14)</f>
        <v>271.93799092245018</v>
      </c>
      <c r="AP14" s="36">
        <f>AVERAGE(BDD!BI14:BK14)</f>
        <v>111.75112900787337</v>
      </c>
      <c r="AQ14" s="36">
        <f>AVERAGE(BDD!BP14:BR14)</f>
        <v>156.1132435965167</v>
      </c>
      <c r="AR14" s="36">
        <f>BDD!BE14</f>
        <v>260.74314593497212</v>
      </c>
      <c r="AS14" s="36">
        <f>BDD!BL14</f>
        <v>95.41895019091379</v>
      </c>
      <c r="AT14" s="36">
        <f>BDD!BS14</f>
        <v>162.69691019149883</v>
      </c>
      <c r="AV14" s="39" t="s">
        <v>40</v>
      </c>
      <c r="AW14" s="44" t="str">
        <f t="shared" ca="1" si="0"/>
        <v>Bouches du Rhône</v>
      </c>
      <c r="AY14" t="e">
        <f t="shared" ca="1" si="1"/>
        <v>#VALUE!</v>
      </c>
      <c r="AZ14">
        <f t="shared" si="6"/>
        <v>83</v>
      </c>
      <c r="BA14" s="35" t="e">
        <f t="shared" ca="1" si="2"/>
        <v>#N/A</v>
      </c>
      <c r="BB14" s="35" t="e">
        <f t="shared" ca="1" si="3"/>
        <v>#N/A</v>
      </c>
      <c r="BC14" s="35" t="e">
        <f t="shared" ca="1" si="5"/>
        <v>#N/A</v>
      </c>
      <c r="BD14" s="35" t="str">
        <f t="shared" ca="1" si="4"/>
        <v>Total</v>
      </c>
    </row>
    <row r="15" spans="1:56" x14ac:dyDescent="0.15">
      <c r="A15" s="39" t="s">
        <v>131</v>
      </c>
      <c r="B15" s="36">
        <f>BDD!AK15</f>
        <v>143.22527735445851</v>
      </c>
      <c r="C15" s="36">
        <f>BDD!AL15</f>
        <v>117.76310529613073</v>
      </c>
      <c r="D15" s="36">
        <f>BDD!AM15</f>
        <v>114.26230900626705</v>
      </c>
      <c r="E15" s="36">
        <f>BDD!AN15</f>
        <v>92.886424642353987</v>
      </c>
      <c r="F15" s="36">
        <f>BDD!AO15</f>
        <v>1141.3226970017483</v>
      </c>
      <c r="G15" s="36">
        <f>BDD!AP15</f>
        <v>1108.487103177277</v>
      </c>
      <c r="H15" s="36">
        <f>BDD!AQ15</f>
        <v>998.09741964728994</v>
      </c>
      <c r="I15" s="36">
        <f>BDD!AR15</f>
        <v>990.72399788114626</v>
      </c>
      <c r="J15" s="45">
        <f>BDD!AS15</f>
        <v>0.12549060640843376</v>
      </c>
      <c r="K15" s="45">
        <f>BDD!AT15</f>
        <v>0.10623768644541211</v>
      </c>
      <c r="L15" s="36">
        <f>BDD!AU15</f>
        <v>193.61963245335693</v>
      </c>
      <c r="M15" s="36">
        <f>BDD!AV15</f>
        <v>168.00960613406696</v>
      </c>
      <c r="N15" s="36">
        <f>BDD!AW15</f>
        <v>1.351853779093622</v>
      </c>
      <c r="O15" s="36">
        <f>BDD!AX15</f>
        <v>1.426674387632568</v>
      </c>
      <c r="P15" s="36">
        <f>BDD!BX15</f>
        <v>694905</v>
      </c>
      <c r="Q15" s="36">
        <f>BDD!BY15</f>
        <v>697547</v>
      </c>
      <c r="R15" s="36">
        <f>BDD!CD15</f>
        <v>770256</v>
      </c>
      <c r="S15" s="36">
        <f>BDD!CE15</f>
        <v>773217</v>
      </c>
      <c r="T15" s="36">
        <f>BDD!CE15</f>
        <v>773217</v>
      </c>
      <c r="U15" s="36">
        <f>BDD!O15</f>
        <v>793110848.75999999</v>
      </c>
      <c r="V15" s="36">
        <f>BDD!P15</f>
        <v>773221853.36000001</v>
      </c>
      <c r="W15" s="36">
        <f>BDD!Q15</f>
        <v>693582887.39999998</v>
      </c>
      <c r="X15" s="36">
        <f>BDD!R15</f>
        <v>691076552.54999995</v>
      </c>
      <c r="Y15" s="36">
        <f>BDD!I15</f>
        <v>99527961.359999999</v>
      </c>
      <c r="Z15" s="36">
        <f>BDD!J15</f>
        <v>82145300.810000107</v>
      </c>
      <c r="AA15" s="36">
        <f>BDD!K15</f>
        <v>79401449.840000004</v>
      </c>
      <c r="AB15" s="36">
        <f>BDD!L15</f>
        <v>64792646.850000098</v>
      </c>
      <c r="AC15" s="36">
        <f>BDD!M15</f>
        <v>134547250.69</v>
      </c>
      <c r="AD15" s="36">
        <f>BDD!N15</f>
        <v>117194596.73</v>
      </c>
      <c r="AE15" s="36">
        <f>BDD!AU15</f>
        <v>193.61963245335693</v>
      </c>
      <c r="AF15" s="36">
        <f>BDD!AV15</f>
        <v>168.00960613406696</v>
      </c>
      <c r="AG15" s="36">
        <f>BDD!AC15</f>
        <v>86008704.829999998</v>
      </c>
      <c r="AH15" s="36">
        <f>BDD!AD15</f>
        <v>87152380.890000001</v>
      </c>
      <c r="AI15" s="36">
        <f>BDD!BJ15</f>
        <v>123.7704503924997</v>
      </c>
      <c r="AJ15" s="36">
        <f>BDD!BK15</f>
        <v>124.94123104249606</v>
      </c>
      <c r="AK15" s="36">
        <f>BDD!AI15</f>
        <v>39814465.57</v>
      </c>
      <c r="AL15" s="36">
        <f>BDD!AJ15</f>
        <v>41018758.390000001</v>
      </c>
      <c r="AM15" s="36">
        <f>BDD!BQ15</f>
        <v>57.294832487894027</v>
      </c>
      <c r="AN15" s="36">
        <f>BDD!BR15</f>
        <v>58.804293316436024</v>
      </c>
      <c r="AO15" s="36">
        <f>AVERAGE(BDD!BB15:BD15)</f>
        <v>180.50900256062695</v>
      </c>
      <c r="AP15" s="36">
        <f>AVERAGE(BDD!BI15:BK15)</f>
        <v>120.38823648718422</v>
      </c>
      <c r="AQ15" s="36">
        <f>AVERAGE(BDD!BP15:BR15)</f>
        <v>53.52216045931457</v>
      </c>
      <c r="AR15" s="36">
        <f>BDD!BE15</f>
        <v>160.57892472484806</v>
      </c>
      <c r="AS15" s="36">
        <f>BDD!BL15</f>
        <v>107.71426452728166</v>
      </c>
      <c r="AT15" s="36">
        <f>BDD!BS15</f>
        <v>47.014723066149315</v>
      </c>
      <c r="AV15" s="39" t="s">
        <v>131</v>
      </c>
      <c r="AW15" s="44" t="str">
        <f t="shared" ca="1" si="0"/>
        <v>Calvados</v>
      </c>
      <c r="AY15" t="e">
        <f t="shared" ca="1" si="1"/>
        <v>#VALUE!</v>
      </c>
      <c r="AZ15">
        <f t="shared" si="6"/>
        <v>82</v>
      </c>
      <c r="BA15" s="35" t="e">
        <f t="shared" ca="1" si="2"/>
        <v>#N/A</v>
      </c>
      <c r="BB15" s="35" t="e">
        <f t="shared" ca="1" si="3"/>
        <v>#N/A</v>
      </c>
      <c r="BC15" s="35" t="e">
        <f t="shared" ca="1" si="5"/>
        <v>#N/A</v>
      </c>
      <c r="BD15" s="35" t="str">
        <f t="shared" ca="1" si="4"/>
        <v>Total</v>
      </c>
    </row>
    <row r="16" spans="1:56" x14ac:dyDescent="0.15">
      <c r="A16" s="39" t="s">
        <v>202</v>
      </c>
      <c r="B16" s="36">
        <f>BDD!AK16</f>
        <v>253.27970495950018</v>
      </c>
      <c r="C16" s="36">
        <f>BDD!AL16</f>
        <v>271.74403535140152</v>
      </c>
      <c r="D16" s="36">
        <f>BDD!AM16</f>
        <v>143.80971297652945</v>
      </c>
      <c r="E16" s="36">
        <f>BDD!AN16</f>
        <v>159.78359879206809</v>
      </c>
      <c r="F16" s="36">
        <f>BDD!AO16</f>
        <v>1617.6639886794017</v>
      </c>
      <c r="G16" s="36">
        <f>BDD!AP16</f>
        <v>1687.271698862023</v>
      </c>
      <c r="H16" s="36">
        <f>BDD!AQ16</f>
        <v>1364.3842837199015</v>
      </c>
      <c r="I16" s="36">
        <f>BDD!AR16</f>
        <v>1415.5276635106213</v>
      </c>
      <c r="J16" s="45">
        <f>BDD!AS16</f>
        <v>0.15657126988792519</v>
      </c>
      <c r="K16" s="45">
        <f>BDD!AT16</f>
        <v>0.16105529153050971</v>
      </c>
      <c r="L16" s="36">
        <f>BDD!AU16</f>
        <v>1241.8673359964616</v>
      </c>
      <c r="M16" s="36">
        <f>BDD!AV16</f>
        <v>1201.8613005353964</v>
      </c>
      <c r="N16" s="36">
        <f>BDD!AW16</f>
        <v>4.9031458568503865</v>
      </c>
      <c r="O16" s="36">
        <f>BDD!AX16</f>
        <v>4.4227697545641744</v>
      </c>
      <c r="P16" s="36">
        <f>BDD!BX16</f>
        <v>144692</v>
      </c>
      <c r="Q16" s="36">
        <f>BDD!BY16</f>
        <v>144379</v>
      </c>
      <c r="R16" s="36">
        <f>BDD!CD16</f>
        <v>165413</v>
      </c>
      <c r="S16" s="36">
        <f>BDD!CE16</f>
        <v>165154</v>
      </c>
      <c r="T16" s="36">
        <f>BDD!CE16</f>
        <v>165154</v>
      </c>
      <c r="U16" s="36">
        <f>BDD!O16</f>
        <v>234063037.84999999</v>
      </c>
      <c r="V16" s="36">
        <f>BDD!P16</f>
        <v>243606600.61000001</v>
      </c>
      <c r="W16" s="36">
        <f>BDD!Q16</f>
        <v>197415490.78</v>
      </c>
      <c r="X16" s="36">
        <f>BDD!R16</f>
        <v>204372468.53</v>
      </c>
      <c r="Y16" s="36">
        <f>BDD!I16</f>
        <v>36647547.07</v>
      </c>
      <c r="Z16" s="36">
        <f>BDD!J16</f>
        <v>39234132.079999998</v>
      </c>
      <c r="AA16" s="36">
        <f>BDD!K16</f>
        <v>20808114.989999998</v>
      </c>
      <c r="AB16" s="36">
        <f>BDD!L16</f>
        <v>23069396.210000001</v>
      </c>
      <c r="AC16" s="36">
        <f>BDD!M16</f>
        <v>179688268.58000001</v>
      </c>
      <c r="AD16" s="36">
        <f>BDD!N16</f>
        <v>173523532.71000001</v>
      </c>
      <c r="AE16" s="36">
        <f>BDD!AU16</f>
        <v>1241.8673359964616</v>
      </c>
      <c r="AF16" s="36">
        <f>BDD!AV16</f>
        <v>1201.8613005353964</v>
      </c>
      <c r="AG16" s="36">
        <f>BDD!AC16</f>
        <v>29917130.879999999</v>
      </c>
      <c r="AH16" s="36">
        <f>BDD!AD16</f>
        <v>34985543.619999997</v>
      </c>
      <c r="AI16" s="36">
        <f>BDD!BJ16</f>
        <v>206.76423630884912</v>
      </c>
      <c r="AJ16" s="36">
        <f>BDD!BK16</f>
        <v>242.31739809806135</v>
      </c>
      <c r="AK16" s="36">
        <f>BDD!AI16</f>
        <v>8514132.3499999996</v>
      </c>
      <c r="AL16" s="36">
        <f>BDD!AJ16</f>
        <v>6952388.1399999997</v>
      </c>
      <c r="AM16" s="36">
        <f>BDD!BQ16</f>
        <v>58.843145094407426</v>
      </c>
      <c r="AN16" s="36">
        <f>BDD!BR16</f>
        <v>48.153735238504211</v>
      </c>
      <c r="AO16" s="36">
        <f>AVERAGE(BDD!BB16:BD16)</f>
        <v>339.24695098272383</v>
      </c>
      <c r="AP16" s="36">
        <f>AVERAGE(BDD!BI16:BK16)</f>
        <v>206.75466101363449</v>
      </c>
      <c r="AQ16" s="36">
        <f>AVERAGE(BDD!BP16:BR16)</f>
        <v>58.741911630099253</v>
      </c>
      <c r="AR16" s="36">
        <f>BDD!BE16</f>
        <v>271.53145970357474</v>
      </c>
      <c r="AS16" s="36">
        <f>BDD!BL16</f>
        <v>168.75060313886385</v>
      </c>
      <c r="AT16" s="36">
        <f>BDD!BS16</f>
        <v>60.044223159180298</v>
      </c>
      <c r="AV16" s="39" t="s">
        <v>202</v>
      </c>
      <c r="AW16" s="44" t="str">
        <f t="shared" ca="1" si="0"/>
        <v>Cantal</v>
      </c>
      <c r="AY16" t="e">
        <f t="shared" ca="1" si="1"/>
        <v>#VALUE!</v>
      </c>
      <c r="AZ16">
        <f t="shared" si="6"/>
        <v>81</v>
      </c>
      <c r="BA16" s="35" t="e">
        <f t="shared" ca="1" si="2"/>
        <v>#N/A</v>
      </c>
      <c r="BB16" s="35" t="e">
        <f t="shared" ca="1" si="3"/>
        <v>#N/A</v>
      </c>
      <c r="BC16" s="35" t="e">
        <f t="shared" ca="1" si="5"/>
        <v>#N/A</v>
      </c>
      <c r="BD16" s="35" t="str">
        <f t="shared" ca="1" si="4"/>
        <v>Total</v>
      </c>
    </row>
    <row r="17" spans="1:56" x14ac:dyDescent="0.15">
      <c r="A17" s="39" t="s">
        <v>197</v>
      </c>
      <c r="B17" s="36">
        <f>BDD!AK17</f>
        <v>220.77880814738009</v>
      </c>
      <c r="C17" s="36">
        <f>BDD!AL17</f>
        <v>157.9563580482091</v>
      </c>
      <c r="D17" s="36">
        <f>BDD!AM17</f>
        <v>166.40922651023394</v>
      </c>
      <c r="E17" s="36">
        <f>BDD!AN17</f>
        <v>103.60474928778169</v>
      </c>
      <c r="F17" s="36">
        <f>BDD!AO17</f>
        <v>1331.8639998579606</v>
      </c>
      <c r="G17" s="36">
        <f>BDD!AP17</f>
        <v>1341.4001917445225</v>
      </c>
      <c r="H17" s="36">
        <f>BDD!AQ17</f>
        <v>1111.0851917105804</v>
      </c>
      <c r="I17" s="36">
        <f>BDD!AR17</f>
        <v>1183.4438336963135</v>
      </c>
      <c r="J17" s="45">
        <f>BDD!AS17</f>
        <v>0.16576678112098947</v>
      </c>
      <c r="K17" s="45">
        <f>BDD!AT17</f>
        <v>0.11775483485117377</v>
      </c>
      <c r="L17" s="36">
        <f>BDD!AU17</f>
        <v>503.54773055125492</v>
      </c>
      <c r="M17" s="36">
        <f>BDD!AV17</f>
        <v>506.48506826491683</v>
      </c>
      <c r="N17" s="36">
        <f>BDD!AW17</f>
        <v>2.2807792775795468</v>
      </c>
      <c r="O17" s="36">
        <f>BDD!AX17</f>
        <v>3.2064873774206353</v>
      </c>
      <c r="P17" s="36">
        <f>BDD!BX17</f>
        <v>352015</v>
      </c>
      <c r="Q17" s="36">
        <f>BDD!BY17</f>
        <v>351718</v>
      </c>
      <c r="R17" s="36">
        <f>BDD!CD17</f>
        <v>364698</v>
      </c>
      <c r="S17" s="36">
        <f>BDD!CE17</f>
        <v>364448</v>
      </c>
      <c r="T17" s="36">
        <f>BDD!CE17</f>
        <v>364448</v>
      </c>
      <c r="U17" s="36">
        <f>BDD!O17</f>
        <v>468836105.91000003</v>
      </c>
      <c r="V17" s="36">
        <f>BDD!P17</f>
        <v>471794592.63999999</v>
      </c>
      <c r="W17" s="36">
        <f>BDD!Q17</f>
        <v>391118653.75999999</v>
      </c>
      <c r="X17" s="36">
        <f>BDD!R17</f>
        <v>416238498.30000001</v>
      </c>
      <c r="Y17" s="36">
        <f>BDD!I17</f>
        <v>77717452.150000006</v>
      </c>
      <c r="Z17" s="36">
        <f>BDD!J17</f>
        <v>55556094.340000004</v>
      </c>
      <c r="AA17" s="36">
        <f>BDD!K17</f>
        <v>58578543.869999997</v>
      </c>
      <c r="AB17" s="36">
        <f>BDD!L17</f>
        <v>36439655.210000001</v>
      </c>
      <c r="AC17" s="36">
        <f>BDD!M17</f>
        <v>177256354.37</v>
      </c>
      <c r="AD17" s="36">
        <f>BDD!N17</f>
        <v>178139915.24000001</v>
      </c>
      <c r="AE17" s="36">
        <f>BDD!AU17</f>
        <v>503.54773055125492</v>
      </c>
      <c r="AF17" s="36">
        <f>BDD!AV17</f>
        <v>506.48506826491683</v>
      </c>
      <c r="AG17" s="36">
        <f>BDD!AC17</f>
        <v>53048981.399999999</v>
      </c>
      <c r="AH17" s="36">
        <f>BDD!AD17</f>
        <v>51451827.640000001</v>
      </c>
      <c r="AI17" s="36">
        <f>BDD!BJ17</f>
        <v>150.70091160888029</v>
      </c>
      <c r="AJ17" s="36">
        <f>BDD!BK17</f>
        <v>146.28716085045406</v>
      </c>
      <c r="AK17" s="36">
        <f>BDD!AI17</f>
        <v>24859544.489999998</v>
      </c>
      <c r="AL17" s="36">
        <f>BDD!AJ17</f>
        <v>23582740.539999999</v>
      </c>
      <c r="AM17" s="36">
        <f>BDD!BQ17</f>
        <v>70.620696532818201</v>
      </c>
      <c r="AN17" s="36">
        <f>BDD!BR17</f>
        <v>67.050138292609418</v>
      </c>
      <c r="AO17" s="36">
        <f>AVERAGE(BDD!BB17:BD17)</f>
        <v>229.87944230401527</v>
      </c>
      <c r="AP17" s="36">
        <f>AVERAGE(BDD!BI17:BK17)</f>
        <v>141.69327615105712</v>
      </c>
      <c r="AQ17" s="36">
        <f>AVERAGE(BDD!BP17:BR17)</f>
        <v>69.806077822963417</v>
      </c>
      <c r="AR17" s="36">
        <f>BDD!BE17</f>
        <v>204.65313112825194</v>
      </c>
      <c r="AS17" s="36">
        <f>BDD!BL17</f>
        <v>118.46989571164681</v>
      </c>
      <c r="AT17" s="36">
        <f>BDD!BS17</f>
        <v>76.369439351687944</v>
      </c>
      <c r="AV17" s="39" t="s">
        <v>197</v>
      </c>
      <c r="AW17" s="44" t="str">
        <f t="shared" ca="1" si="0"/>
        <v>Charente</v>
      </c>
      <c r="AY17" t="e">
        <f t="shared" ca="1" si="1"/>
        <v>#VALUE!</v>
      </c>
      <c r="AZ17">
        <f t="shared" si="6"/>
        <v>80</v>
      </c>
      <c r="BA17" s="35" t="e">
        <f t="shared" ca="1" si="2"/>
        <v>#N/A</v>
      </c>
      <c r="BB17" s="35" t="e">
        <f t="shared" ca="1" si="3"/>
        <v>#N/A</v>
      </c>
      <c r="BC17" s="35" t="e">
        <f t="shared" ca="1" si="5"/>
        <v>#N/A</v>
      </c>
      <c r="BD17" s="35" t="str">
        <f t="shared" ca="1" si="4"/>
        <v>Total</v>
      </c>
    </row>
    <row r="18" spans="1:56" x14ac:dyDescent="0.15">
      <c r="A18" s="39" t="s">
        <v>137</v>
      </c>
      <c r="B18" s="36">
        <f>BDD!AK18</f>
        <v>228.18273893926226</v>
      </c>
      <c r="C18" s="36">
        <f>BDD!AL18</f>
        <v>137.19473328869972</v>
      </c>
      <c r="D18" s="36">
        <f>BDD!AM18</f>
        <v>171.04490621133078</v>
      </c>
      <c r="E18" s="36">
        <f>BDD!AN18</f>
        <v>82.066124729110015</v>
      </c>
      <c r="F18" s="36">
        <f>BDD!AO18</f>
        <v>1321.6412712978117</v>
      </c>
      <c r="G18" s="36">
        <f>BDD!AP18</f>
        <v>1261.9479825349354</v>
      </c>
      <c r="H18" s="36">
        <f>BDD!AQ18</f>
        <v>1093.4585323585495</v>
      </c>
      <c r="I18" s="36">
        <f>BDD!AR18</f>
        <v>1124.7532492462356</v>
      </c>
      <c r="J18" s="45">
        <f>BDD!AS18</f>
        <v>0.17265103920006503</v>
      </c>
      <c r="K18" s="45">
        <f>BDD!AT18</f>
        <v>0.10871663110321718</v>
      </c>
      <c r="L18" s="36">
        <f>BDD!AU18</f>
        <v>591.47764508918294</v>
      </c>
      <c r="M18" s="36">
        <f>BDD!AV18</f>
        <v>593.42691828234786</v>
      </c>
      <c r="N18" s="36">
        <f>BDD!AW18</f>
        <v>2.5921226462560014</v>
      </c>
      <c r="O18" s="36">
        <f>BDD!AX18</f>
        <v>4.3254351246384655</v>
      </c>
      <c r="P18" s="36">
        <f>BDD!BX18</f>
        <v>651358</v>
      </c>
      <c r="Q18" s="36">
        <f>BDD!BY18</f>
        <v>655709</v>
      </c>
      <c r="R18" s="36">
        <f>BDD!CD18</f>
        <v>748053</v>
      </c>
      <c r="S18" s="36">
        <f>BDD!CE18</f>
        <v>753270</v>
      </c>
      <c r="T18" s="36">
        <f>BDD!CE18</f>
        <v>753270</v>
      </c>
      <c r="U18" s="36">
        <f>BDD!O18</f>
        <v>860861615.19000006</v>
      </c>
      <c r="V18" s="36">
        <f>BDD!P18</f>
        <v>827470649.67999995</v>
      </c>
      <c r="W18" s="36">
        <f>BDD!Q18</f>
        <v>712232962.72000003</v>
      </c>
      <c r="X18" s="36">
        <f>BDD!R18</f>
        <v>737510828.30999994</v>
      </c>
      <c r="Y18" s="36">
        <f>BDD!I18</f>
        <v>148628652.47</v>
      </c>
      <c r="Z18" s="36">
        <f>BDD!J18</f>
        <v>89959821.370000005</v>
      </c>
      <c r="AA18" s="36">
        <f>BDD!K18</f>
        <v>111411468.02</v>
      </c>
      <c r="AB18" s="36">
        <f>BDD!L18</f>
        <v>53811496.579999998</v>
      </c>
      <c r="AC18" s="36">
        <f>BDD!M18</f>
        <v>385263695.94999999</v>
      </c>
      <c r="AD18" s="36">
        <f>BDD!N18</f>
        <v>389115371.16000003</v>
      </c>
      <c r="AE18" s="36">
        <f>BDD!AU18</f>
        <v>591.47764508918294</v>
      </c>
      <c r="AF18" s="36">
        <f>BDD!AV18</f>
        <v>593.42691828234786</v>
      </c>
      <c r="AG18" s="36">
        <f>BDD!AC18</f>
        <v>93844701.790000007</v>
      </c>
      <c r="AH18" s="36">
        <f>BDD!AD18</f>
        <v>101257709.43000001</v>
      </c>
      <c r="AI18" s="36">
        <f>BDD!BJ18</f>
        <v>144.07545741358823</v>
      </c>
      <c r="AJ18" s="36">
        <f>BDD!BK18</f>
        <v>154.42476682491778</v>
      </c>
      <c r="AK18" s="36">
        <f>BDD!AI18</f>
        <v>78452024.019999996</v>
      </c>
      <c r="AL18" s="36">
        <f>BDD!AJ18</f>
        <v>89907975.040000007</v>
      </c>
      <c r="AM18" s="36">
        <f>BDD!BQ18</f>
        <v>120.44378670408592</v>
      </c>
      <c r="AN18" s="36">
        <f>BDD!BR18</f>
        <v>137.11566417419922</v>
      </c>
      <c r="AO18" s="36">
        <f>AVERAGE(BDD!BB18:BD18)</f>
        <v>306.66083196603523</v>
      </c>
      <c r="AP18" s="36">
        <f>AVERAGE(BDD!BI18:BK18)</f>
        <v>142.69761179797629</v>
      </c>
      <c r="AQ18" s="36">
        <f>AVERAGE(BDD!BP18:BR18)</f>
        <v>113.19938687301023</v>
      </c>
      <c r="AR18" s="36">
        <f>BDD!BE18</f>
        <v>258.64374883021082</v>
      </c>
      <c r="AS18" s="36">
        <f>BDD!BL18</f>
        <v>136.67802814534028</v>
      </c>
      <c r="AT18" s="36">
        <f>BDD!BS18</f>
        <v>87.581005059702463</v>
      </c>
      <c r="AV18" s="39" t="s">
        <v>137</v>
      </c>
      <c r="AW18" s="44" t="str">
        <f t="shared" ca="1" si="0"/>
        <v>Charente-Maritime</v>
      </c>
      <c r="AY18" t="e">
        <f t="shared" ca="1" si="1"/>
        <v>#VALUE!</v>
      </c>
      <c r="AZ18">
        <f t="shared" si="6"/>
        <v>79</v>
      </c>
      <c r="BA18" s="35" t="e">
        <f t="shared" ca="1" si="2"/>
        <v>#N/A</v>
      </c>
      <c r="BB18" s="35" t="e">
        <f t="shared" ca="1" si="3"/>
        <v>#N/A</v>
      </c>
      <c r="BC18" s="35" t="e">
        <f t="shared" ca="1" si="5"/>
        <v>#N/A</v>
      </c>
      <c r="BD18" s="35" t="str">
        <f t="shared" ca="1" si="4"/>
        <v>Total</v>
      </c>
    </row>
    <row r="19" spans="1:56" x14ac:dyDescent="0.15">
      <c r="A19" s="39" t="s">
        <v>129</v>
      </c>
      <c r="B19" s="36">
        <f>BDD!AK19</f>
        <v>172.99887570871897</v>
      </c>
      <c r="C19" s="36">
        <f>BDD!AL19</f>
        <v>125.06731561510369</v>
      </c>
      <c r="D19" s="36">
        <f>BDD!AM19</f>
        <v>89.81751834234187</v>
      </c>
      <c r="E19" s="36">
        <f>BDD!AN19</f>
        <v>39.993496326424818</v>
      </c>
      <c r="F19" s="36">
        <f>BDD!AO19</f>
        <v>1278.9301194154268</v>
      </c>
      <c r="G19" s="36">
        <f>BDD!AP19</f>
        <v>1290.5932035037699</v>
      </c>
      <c r="H19" s="36">
        <f>BDD!AQ19</f>
        <v>1105.9312437067078</v>
      </c>
      <c r="I19" s="36">
        <f>BDD!AR19</f>
        <v>1165.5258878886661</v>
      </c>
      <c r="J19" s="45">
        <f>BDD!AS19</f>
        <v>0.13526843498516813</v>
      </c>
      <c r="K19" s="45">
        <f>BDD!AT19</f>
        <v>9.690684506594674E-2</v>
      </c>
      <c r="L19" s="36">
        <f>BDD!AU19</f>
        <v>802.88531223329994</v>
      </c>
      <c r="M19" s="36">
        <f>BDD!AV19</f>
        <v>799.29489869838142</v>
      </c>
      <c r="N19" s="36">
        <f>BDD!AW19</f>
        <v>4.6409857228501945</v>
      </c>
      <c r="O19" s="36">
        <f>BDD!AX19</f>
        <v>6.3909175212348996</v>
      </c>
      <c r="P19" s="36">
        <f>BDD!BX19</f>
        <v>302306</v>
      </c>
      <c r="Q19" s="36">
        <f>BDD!BY19</f>
        <v>300933</v>
      </c>
      <c r="R19" s="36">
        <f>BDD!CD19</f>
        <v>315741</v>
      </c>
      <c r="S19" s="36">
        <f>BDD!CE19</f>
        <v>314441</v>
      </c>
      <c r="T19" s="36">
        <f>BDD!CE19</f>
        <v>314441</v>
      </c>
      <c r="U19" s="36">
        <f>BDD!O19</f>
        <v>386628248.68000001</v>
      </c>
      <c r="V19" s="36">
        <f>BDD!P19</f>
        <v>388382084.50999999</v>
      </c>
      <c r="W19" s="36">
        <f>BDD!Q19</f>
        <v>334329650.56</v>
      </c>
      <c r="X19" s="36">
        <f>BDD!R19</f>
        <v>350745202.01999998</v>
      </c>
      <c r="Y19" s="36">
        <f>BDD!I19</f>
        <v>52298598.119999997</v>
      </c>
      <c r="Z19" s="36">
        <f>BDD!J19</f>
        <v>37636882.490000002</v>
      </c>
      <c r="AA19" s="36">
        <f>BDD!K19</f>
        <v>27152374.699999999</v>
      </c>
      <c r="AB19" s="36">
        <f>BDD!L19</f>
        <v>12035362.83</v>
      </c>
      <c r="AC19" s="36">
        <f>BDD!M19</f>
        <v>242717047.19999999</v>
      </c>
      <c r="AD19" s="36">
        <f>BDD!N19</f>
        <v>240534211.75</v>
      </c>
      <c r="AE19" s="36">
        <f>BDD!AU19</f>
        <v>802.88531223329994</v>
      </c>
      <c r="AF19" s="36">
        <f>BDD!AV19</f>
        <v>799.29489869838142</v>
      </c>
      <c r="AG19" s="36">
        <f>BDD!AC19</f>
        <v>41682108.359999999</v>
      </c>
      <c r="AH19" s="36">
        <f>BDD!AD19</f>
        <v>48400033.950000003</v>
      </c>
      <c r="AI19" s="36">
        <f>BDD!BJ19</f>
        <v>137.88051960596218</v>
      </c>
      <c r="AJ19" s="36">
        <f>BDD!BK19</f>
        <v>160.83325507671142</v>
      </c>
      <c r="AK19" s="36">
        <f>BDD!AI19</f>
        <v>9815393.7699999996</v>
      </c>
      <c r="AL19" s="36">
        <f>BDD!AJ19</f>
        <v>4657640.37</v>
      </c>
      <c r="AM19" s="36">
        <f>BDD!BQ19</f>
        <v>32.468405423643588</v>
      </c>
      <c r="AN19" s="36">
        <f>BDD!BR19</f>
        <v>15.477333393147312</v>
      </c>
      <c r="AO19" s="36">
        <f>AVERAGE(BDD!BB19:BD19)</f>
        <v>176.91606978255413</v>
      </c>
      <c r="AP19" s="36">
        <f>AVERAGE(BDD!BI19:BK19)</f>
        <v>142.1819671519545</v>
      </c>
      <c r="AQ19" s="36">
        <f>AVERAGE(BDD!BP19:BR19)</f>
        <v>29.742706380984128</v>
      </c>
      <c r="AR19" s="36">
        <f>BDD!BE19</f>
        <v>169.93104042821921</v>
      </c>
      <c r="AS19" s="36">
        <f>BDD!BL19</f>
        <v>132.23411725268821</v>
      </c>
      <c r="AT19" s="36">
        <f>BDD!BS19</f>
        <v>34.839991645983879</v>
      </c>
      <c r="AV19" s="39" t="s">
        <v>129</v>
      </c>
      <c r="AW19" s="44" t="str">
        <f t="shared" ca="1" si="0"/>
        <v>Cher</v>
      </c>
      <c r="AY19" t="e">
        <f t="shared" ca="1" si="1"/>
        <v>#VALUE!</v>
      </c>
      <c r="AZ19">
        <f t="shared" si="6"/>
        <v>78</v>
      </c>
      <c r="BA19" s="35" t="e">
        <f t="shared" ca="1" si="2"/>
        <v>#N/A</v>
      </c>
      <c r="BB19" s="35" t="e">
        <f t="shared" ca="1" si="3"/>
        <v>#N/A</v>
      </c>
      <c r="BC19" s="35" t="e">
        <f t="shared" ca="1" si="5"/>
        <v>#N/A</v>
      </c>
      <c r="BD19" s="35" t="str">
        <f t="shared" ca="1" si="4"/>
        <v>Total</v>
      </c>
    </row>
    <row r="20" spans="1:56" x14ac:dyDescent="0.15">
      <c r="A20" s="39" t="s">
        <v>27</v>
      </c>
      <c r="B20" s="36">
        <f>BDD!AK20</f>
        <v>353.4660804421988</v>
      </c>
      <c r="C20" s="36">
        <f>BDD!AL20</f>
        <v>192.91788352355869</v>
      </c>
      <c r="D20" s="36">
        <f>BDD!AM20</f>
        <v>228.65458160642802</v>
      </c>
      <c r="E20" s="36">
        <f>BDD!AN20</f>
        <v>66.298030895940471</v>
      </c>
      <c r="F20" s="36">
        <f>BDD!AO20</f>
        <v>1533.5467974741016</v>
      </c>
      <c r="G20" s="36">
        <f>BDD!AP20</f>
        <v>1453.799457126134</v>
      </c>
      <c r="H20" s="36">
        <f>BDD!AQ20</f>
        <v>1180.0807170319029</v>
      </c>
      <c r="I20" s="36">
        <f>BDD!AR20</f>
        <v>1260.8815736025751</v>
      </c>
      <c r="J20" s="45">
        <f>BDD!AS20</f>
        <v>0.23048926907505612</v>
      </c>
      <c r="K20" s="45">
        <f>BDD!AT20</f>
        <v>0.132699102739327</v>
      </c>
      <c r="L20" s="36">
        <f>BDD!AU20</f>
        <v>1128.3131630795633</v>
      </c>
      <c r="M20" s="36">
        <f>BDD!AV20</f>
        <v>1003.2293619298466</v>
      </c>
      <c r="N20" s="36">
        <f>BDD!AW20</f>
        <v>3.1921398558752876</v>
      </c>
      <c r="O20" s="36">
        <f>BDD!AX20</f>
        <v>5.2002921844585472</v>
      </c>
      <c r="P20" s="36">
        <f>BDD!BX20</f>
        <v>240073</v>
      </c>
      <c r="Q20" s="36">
        <f>BDD!BY20</f>
        <v>239190</v>
      </c>
      <c r="R20" s="36">
        <f>BDD!CD20</f>
        <v>263456</v>
      </c>
      <c r="S20" s="36">
        <f>BDD!CE20</f>
        <v>262681</v>
      </c>
      <c r="T20" s="36">
        <f>BDD!CE20</f>
        <v>262681</v>
      </c>
      <c r="U20" s="36">
        <f>BDD!O20</f>
        <v>368163180.31</v>
      </c>
      <c r="V20" s="36">
        <f>BDD!P20</f>
        <v>347734292.14999998</v>
      </c>
      <c r="W20" s="36">
        <f>BDD!Q20</f>
        <v>283305517.98000002</v>
      </c>
      <c r="X20" s="36">
        <f>BDD!R20</f>
        <v>301590263.58999997</v>
      </c>
      <c r="Y20" s="36">
        <f>BDD!I20</f>
        <v>84857662.329999998</v>
      </c>
      <c r="Z20" s="36">
        <f>BDD!J20</f>
        <v>46144028.560000002</v>
      </c>
      <c r="AA20" s="36">
        <f>BDD!K20</f>
        <v>54893791.369999997</v>
      </c>
      <c r="AB20" s="36">
        <f>BDD!L20</f>
        <v>15857826.01</v>
      </c>
      <c r="AC20" s="36">
        <f>BDD!M20</f>
        <v>270877526</v>
      </c>
      <c r="AD20" s="36">
        <f>BDD!N20</f>
        <v>239962431.08000001</v>
      </c>
      <c r="AE20" s="36">
        <f>BDD!AU20</f>
        <v>1128.3131630795633</v>
      </c>
      <c r="AF20" s="36">
        <f>BDD!AV20</f>
        <v>1003.2293619298466</v>
      </c>
      <c r="AG20" s="36">
        <f>BDD!AC20</f>
        <v>33242630.920000002</v>
      </c>
      <c r="AH20" s="36">
        <f>BDD!AD20</f>
        <v>39992300.719999999</v>
      </c>
      <c r="AI20" s="36">
        <f>BDD!BJ20</f>
        <v>138.46884455977974</v>
      </c>
      <c r="AJ20" s="36">
        <f>BDD!BK20</f>
        <v>167.19888256198001</v>
      </c>
      <c r="AK20" s="36">
        <f>BDD!AI20</f>
        <v>15990262.85</v>
      </c>
      <c r="AL20" s="36">
        <f>BDD!AJ20</f>
        <v>16417511.720000001</v>
      </c>
      <c r="AM20" s="36">
        <f>BDD!BQ20</f>
        <v>66.605835933236975</v>
      </c>
      <c r="AN20" s="36">
        <f>BDD!BR20</f>
        <v>68.637951921066943</v>
      </c>
      <c r="AO20" s="36">
        <f>AVERAGE(BDD!BB20:BD20)</f>
        <v>233.61096766461105</v>
      </c>
      <c r="AP20" s="36">
        <f>AVERAGE(BDD!BI20:BK20)</f>
        <v>149.51604453090246</v>
      </c>
      <c r="AQ20" s="36">
        <f>AVERAGE(BDD!BP20:BR20)</f>
        <v>67.818744415789979</v>
      </c>
      <c r="AR20" s="36">
        <f>BDD!BE20</f>
        <v>216.06327098720382</v>
      </c>
      <c r="AS20" s="36">
        <f>BDD!BL20</f>
        <v>127.50555546788623</v>
      </c>
      <c r="AT20" s="36">
        <f>BDD!BS20</f>
        <v>74.432445465898311</v>
      </c>
      <c r="AV20" s="39" t="s">
        <v>27</v>
      </c>
      <c r="AW20" s="44" t="str">
        <f t="shared" ca="1" si="0"/>
        <v>Corrèze</v>
      </c>
      <c r="AY20" t="e">
        <f t="shared" ca="1" si="1"/>
        <v>#VALUE!</v>
      </c>
      <c r="AZ20">
        <f t="shared" si="6"/>
        <v>77</v>
      </c>
      <c r="BA20" s="35" t="e">
        <f t="shared" ca="1" si="2"/>
        <v>#N/A</v>
      </c>
      <c r="BB20" s="35" t="e">
        <f t="shared" ca="1" si="3"/>
        <v>#N/A</v>
      </c>
      <c r="BC20" s="35" t="e">
        <f t="shared" ca="1" si="5"/>
        <v>#N/A</v>
      </c>
      <c r="BD20" s="35" t="str">
        <f t="shared" ca="1" si="4"/>
        <v>Total</v>
      </c>
    </row>
    <row r="21" spans="1:56" x14ac:dyDescent="0.15">
      <c r="A21" s="39" t="s">
        <v>122</v>
      </c>
      <c r="B21" s="36">
        <f>BDD!AK21</f>
        <v>485.5328329808483</v>
      </c>
      <c r="C21" s="36">
        <f>BDD!AL21</f>
        <v>560.20922970838024</v>
      </c>
      <c r="D21" s="36">
        <f>BDD!AM21</f>
        <v>353.80763041945715</v>
      </c>
      <c r="E21" s="36">
        <f>BDD!AN21</f>
        <v>407.68428043561119</v>
      </c>
      <c r="F21" s="36">
        <f>BDD!AO21</f>
        <v>3750.7979614910114</v>
      </c>
      <c r="G21" s="36">
        <f>BDD!AP21</f>
        <v>3636.1167918335996</v>
      </c>
      <c r="H21" s="36">
        <f>BDD!AQ21</f>
        <v>3265.2651285101629</v>
      </c>
      <c r="I21" s="36">
        <f>BDD!AR21</f>
        <v>3075.9075621252191</v>
      </c>
      <c r="J21" s="45">
        <f>BDD!AS21</f>
        <v>0.12944787694931989</v>
      </c>
      <c r="K21" s="45">
        <f>BDD!AT21</f>
        <v>0.15406799665141704</v>
      </c>
      <c r="L21" s="36">
        <f>BDD!AU21</f>
        <v>2931.1136446951004</v>
      </c>
      <c r="M21" s="36">
        <f>BDD!AV21</f>
        <v>3039.6634039761307</v>
      </c>
      <c r="N21" s="36">
        <f>BDD!AW21</f>
        <v>6.0369009994648861</v>
      </c>
      <c r="O21" s="36">
        <f>BDD!AX21</f>
        <v>5.4259430990782542</v>
      </c>
      <c r="P21" s="36">
        <f>BDD!BX21</f>
        <v>340440</v>
      </c>
      <c r="Q21" s="36">
        <f>BDD!BY21</f>
        <v>343701</v>
      </c>
      <c r="R21" s="36">
        <f>BDD!CD21</f>
        <v>435315</v>
      </c>
      <c r="S21" s="36">
        <f>BDD!CE21</f>
        <v>440012</v>
      </c>
      <c r="T21" s="36">
        <f>BDD!CE21</f>
        <v>440012</v>
      </c>
      <c r="U21" s="36">
        <f>BDD!O21</f>
        <v>1276921658.01</v>
      </c>
      <c r="V21" s="36">
        <f>BDD!P21</f>
        <v>1249736977.47</v>
      </c>
      <c r="W21" s="36">
        <f>BDD!Q21</f>
        <v>1111626860.3499999</v>
      </c>
      <c r="X21" s="36">
        <f>BDD!R21</f>
        <v>1057192505.01</v>
      </c>
      <c r="Y21" s="36">
        <f>BDD!I21</f>
        <v>165294797.66</v>
      </c>
      <c r="Z21" s="36">
        <f>BDD!J21</f>
        <v>192544472.46000001</v>
      </c>
      <c r="AA21" s="36">
        <f>BDD!K21</f>
        <v>120450269.7</v>
      </c>
      <c r="AB21" s="36">
        <f>BDD!L21</f>
        <v>140121494.87</v>
      </c>
      <c r="AC21" s="36">
        <f>BDD!M21</f>
        <v>997868329.20000005</v>
      </c>
      <c r="AD21" s="36">
        <f>BDD!N21</f>
        <v>1044735351.61</v>
      </c>
      <c r="AE21" s="36">
        <f>BDD!AU21</f>
        <v>2931.1136446951004</v>
      </c>
      <c r="AF21" s="36">
        <f>BDD!AV21</f>
        <v>3039.6634039761307</v>
      </c>
      <c r="AG21" s="36">
        <f>BDD!AC21</f>
        <v>234711714.84999999</v>
      </c>
      <c r="AH21" s="36">
        <f>BDD!AD21</f>
        <v>282560734.38</v>
      </c>
      <c r="AI21" s="36">
        <f>BDD!BJ21</f>
        <v>689.43636132651864</v>
      </c>
      <c r="AJ21" s="36">
        <f>BDD!BK21</f>
        <v>822.11205198704681</v>
      </c>
      <c r="AK21" s="36">
        <f>BDD!AI21</f>
        <v>83924861.260000005</v>
      </c>
      <c r="AL21" s="36">
        <f>BDD!AJ21</f>
        <v>68256968.120000005</v>
      </c>
      <c r="AM21" s="36">
        <f>BDD!BQ21</f>
        <v>246.51880290212668</v>
      </c>
      <c r="AN21" s="36">
        <f>BDD!BR21</f>
        <v>198.59403411686321</v>
      </c>
      <c r="AO21" s="36">
        <f>AVERAGE(BDD!BB21:BD21)</f>
        <v>1010.9171584287354</v>
      </c>
      <c r="AP21" s="36">
        <f>AVERAGE(BDD!BI21:BK21)</f>
        <v>699.03245294296812</v>
      </c>
      <c r="AQ21" s="36">
        <f>AVERAGE(BDD!BP21:BR21)</f>
        <v>251.27894097064484</v>
      </c>
      <c r="AR21" s="36">
        <f>BDD!BE21</f>
        <v>923.62702738181076</v>
      </c>
      <c r="AS21" s="36">
        <f>BDD!BL21</f>
        <v>557.87927263667018</v>
      </c>
      <c r="AT21" s="36">
        <f>BDD!BS21</f>
        <v>307.00217181056865</v>
      </c>
      <c r="AV21" s="39" t="s">
        <v>122</v>
      </c>
      <c r="AW21" s="44" t="str">
        <f t="shared" ca="1" si="0"/>
        <v>Corse</v>
      </c>
      <c r="AY21" t="e">
        <f t="shared" ca="1" si="1"/>
        <v>#VALUE!</v>
      </c>
      <c r="AZ21">
        <f t="shared" si="6"/>
        <v>76</v>
      </c>
      <c r="BA21" s="35" t="e">
        <f t="shared" ca="1" si="2"/>
        <v>#N/A</v>
      </c>
      <c r="BB21" s="35" t="e">
        <f t="shared" ca="1" si="3"/>
        <v>#N/A</v>
      </c>
      <c r="BC21" s="35" t="e">
        <f t="shared" ca="1" si="5"/>
        <v>#N/A</v>
      </c>
      <c r="BD21" s="35" t="str">
        <f t="shared" ca="1" si="4"/>
        <v>Total</v>
      </c>
    </row>
    <row r="22" spans="1:56" x14ac:dyDescent="0.15">
      <c r="A22" s="39" t="s">
        <v>225</v>
      </c>
      <c r="B22" s="36">
        <f>BDD!AK22</f>
        <v>162.35418391609437</v>
      </c>
      <c r="C22" s="36">
        <f>BDD!AL22</f>
        <v>116.01845297321157</v>
      </c>
      <c r="D22" s="36">
        <f>BDD!AM22</f>
        <v>117.23659051081772</v>
      </c>
      <c r="E22" s="36">
        <f>BDD!AN22</f>
        <v>62.940032462557049</v>
      </c>
      <c r="F22" s="36">
        <f>BDD!AO22</f>
        <v>1124.2724665246271</v>
      </c>
      <c r="G22" s="36">
        <f>BDD!AP22</f>
        <v>1132.2738396831865</v>
      </c>
      <c r="H22" s="36">
        <f>BDD!AQ22</f>
        <v>961.91828260853276</v>
      </c>
      <c r="I22" s="36">
        <f>BDD!AR22</f>
        <v>1016.2553867099749</v>
      </c>
      <c r="J22" s="45">
        <f>BDD!AS22</f>
        <v>0.14440821842588281</v>
      </c>
      <c r="K22" s="45">
        <f>BDD!AT22</f>
        <v>0.10246501235573355</v>
      </c>
      <c r="L22" s="36">
        <f>BDD!AU22</f>
        <v>429.16282790138615</v>
      </c>
      <c r="M22" s="36">
        <f>BDD!AV22</f>
        <v>412.69697352535513</v>
      </c>
      <c r="N22" s="36">
        <f>BDD!AW22</f>
        <v>2.6433739959740126</v>
      </c>
      <c r="O22" s="36">
        <f>BDD!AX22</f>
        <v>3.5571666657255472</v>
      </c>
      <c r="P22" s="36">
        <f>BDD!BX22</f>
        <v>534124</v>
      </c>
      <c r="Q22" s="36">
        <f>BDD!BY22</f>
        <v>535078</v>
      </c>
      <c r="R22" s="36">
        <f>BDD!CD22</f>
        <v>550345</v>
      </c>
      <c r="S22" s="36">
        <f>BDD!CE22</f>
        <v>551444</v>
      </c>
      <c r="T22" s="36">
        <f>BDD!CE22</f>
        <v>551444</v>
      </c>
      <c r="U22" s="36">
        <f>BDD!O22</f>
        <v>600500906.90999997</v>
      </c>
      <c r="V22" s="36">
        <f>BDD!P22</f>
        <v>605854821.59000003</v>
      </c>
      <c r="W22" s="36">
        <f>BDD!Q22</f>
        <v>513783640.77999997</v>
      </c>
      <c r="X22" s="36">
        <f>BDD!R22</f>
        <v>543775899.80999994</v>
      </c>
      <c r="Y22" s="36">
        <f>BDD!I22</f>
        <v>86717266.129999995</v>
      </c>
      <c r="Z22" s="36">
        <f>BDD!J22</f>
        <v>62078921.780000098</v>
      </c>
      <c r="AA22" s="36">
        <f>BDD!K22</f>
        <v>62618876.670000002</v>
      </c>
      <c r="AB22" s="36">
        <f>BDD!L22</f>
        <v>33677826.690000102</v>
      </c>
      <c r="AC22" s="36">
        <f>BDD!M22</f>
        <v>229226166.28999999</v>
      </c>
      <c r="AD22" s="36">
        <f>BDD!N22</f>
        <v>220825071.19999999</v>
      </c>
      <c r="AE22" s="36">
        <f>BDD!AU22</f>
        <v>429.16282790138615</v>
      </c>
      <c r="AF22" s="36">
        <f>BDD!AV22</f>
        <v>412.69697352535513</v>
      </c>
      <c r="AG22" s="36">
        <f>BDD!AC22</f>
        <v>51010304.399999999</v>
      </c>
      <c r="AH22" s="36">
        <f>BDD!AD22</f>
        <v>67568802.349999994</v>
      </c>
      <c r="AI22" s="36">
        <f>BDD!BJ22</f>
        <v>95.502737941002465</v>
      </c>
      <c r="AJ22" s="36">
        <f>BDD!BK22</f>
        <v>126.27841613746033</v>
      </c>
      <c r="AK22" s="36">
        <f>BDD!AI22</f>
        <v>25256967.390000001</v>
      </c>
      <c r="AL22" s="36">
        <f>BDD!AJ22</f>
        <v>14543950.109999999</v>
      </c>
      <c r="AM22" s="36">
        <f>BDD!BQ22</f>
        <v>47.286711306737764</v>
      </c>
      <c r="AN22" s="36">
        <f>BDD!BR22</f>
        <v>27.18099064061688</v>
      </c>
      <c r="AO22" s="36">
        <f>AVERAGE(BDD!BB22:BD22)</f>
        <v>163.48209001708938</v>
      </c>
      <c r="AP22" s="36">
        <f>AVERAGE(BDD!BI22:BK22)</f>
        <v>103.19309252448517</v>
      </c>
      <c r="AQ22" s="36">
        <f>AVERAGE(BDD!BP22:BR22)</f>
        <v>36.007900155263272</v>
      </c>
      <c r="AR22" s="36">
        <f>BDD!BE22</f>
        <v>137.32341642004678</v>
      </c>
      <c r="AS22" s="36">
        <f>BDD!BL22</f>
        <v>88.543412929103695</v>
      </c>
      <c r="AT22" s="36">
        <f>BDD!BS22</f>
        <v>36.344439478930575</v>
      </c>
      <c r="AV22" s="39" t="s">
        <v>225</v>
      </c>
      <c r="AW22" s="44" t="str">
        <f t="shared" ca="1" si="0"/>
        <v>Côte d'Or</v>
      </c>
      <c r="AY22" t="e">
        <f t="shared" ca="1" si="1"/>
        <v>#VALUE!</v>
      </c>
      <c r="AZ22">
        <f t="shared" si="6"/>
        <v>75</v>
      </c>
      <c r="BA22" s="35" t="e">
        <f t="shared" ca="1" si="2"/>
        <v>#N/A</v>
      </c>
      <c r="BB22" s="35" t="e">
        <f t="shared" ca="1" si="3"/>
        <v>#N/A</v>
      </c>
      <c r="BC22" s="35" t="e">
        <f t="shared" ca="1" si="5"/>
        <v>#N/A</v>
      </c>
      <c r="BD22" s="35" t="str">
        <f t="shared" ca="1" si="4"/>
        <v>Total</v>
      </c>
    </row>
    <row r="23" spans="1:56" x14ac:dyDescent="0.15">
      <c r="A23" s="39" t="s">
        <v>162</v>
      </c>
      <c r="B23" s="36">
        <f>BDD!AK23</f>
        <v>158.99981467976048</v>
      </c>
      <c r="C23" s="36">
        <f>BDD!AL23</f>
        <v>123.35634313498112</v>
      </c>
      <c r="D23" s="36">
        <f>BDD!AM23</f>
        <v>97.987957731000762</v>
      </c>
      <c r="E23" s="36">
        <f>BDD!AN23</f>
        <v>73.540226575442318</v>
      </c>
      <c r="F23" s="36">
        <f>BDD!AO23</f>
        <v>1131.1597942662283</v>
      </c>
      <c r="G23" s="36">
        <f>BDD!AP23</f>
        <v>1126.9901743091909</v>
      </c>
      <c r="H23" s="36">
        <f>BDD!AQ23</f>
        <v>972.15997958646778</v>
      </c>
      <c r="I23" s="36">
        <f>BDD!AR23</f>
        <v>1003.6338311742098</v>
      </c>
      <c r="J23" s="45">
        <f>BDD!AS23</f>
        <v>0.14056353088725365</v>
      </c>
      <c r="K23" s="45">
        <f>BDD!AT23</f>
        <v>0.10945644952991238</v>
      </c>
      <c r="L23" s="36">
        <f>BDD!AU23</f>
        <v>380.22309851111089</v>
      </c>
      <c r="M23" s="36">
        <f>BDD!AV23</f>
        <v>328.48079708104166</v>
      </c>
      <c r="N23" s="36">
        <f>BDD!AW23</f>
        <v>2.3913430294048674</v>
      </c>
      <c r="O23" s="36">
        <f>BDD!AX23</f>
        <v>2.6628610149508543</v>
      </c>
      <c r="P23" s="36">
        <f>BDD!BX23</f>
        <v>600582</v>
      </c>
      <c r="Q23" s="36">
        <f>BDD!BY23</f>
        <v>603640</v>
      </c>
      <c r="R23" s="36">
        <f>BDD!CD23</f>
        <v>660415</v>
      </c>
      <c r="S23" s="36">
        <f>BDD!CE23</f>
        <v>664010</v>
      </c>
      <c r="T23" s="36">
        <f>BDD!CE23</f>
        <v>664010</v>
      </c>
      <c r="U23" s="36">
        <f>BDD!O23</f>
        <v>679354211.55999994</v>
      </c>
      <c r="V23" s="36">
        <f>BDD!P23</f>
        <v>680296348.82000005</v>
      </c>
      <c r="W23" s="36">
        <f>BDD!Q23</f>
        <v>583861784.86000001</v>
      </c>
      <c r="X23" s="36">
        <f>BDD!R23</f>
        <v>605833525.85000002</v>
      </c>
      <c r="Y23" s="36">
        <f>BDD!I23</f>
        <v>95492426.699999899</v>
      </c>
      <c r="Z23" s="36">
        <f>BDD!J23</f>
        <v>74462822.969999999</v>
      </c>
      <c r="AA23" s="36">
        <f>BDD!K23</f>
        <v>58849803.629999898</v>
      </c>
      <c r="AB23" s="36">
        <f>BDD!L23</f>
        <v>44391822.369999997</v>
      </c>
      <c r="AC23" s="36">
        <f>BDD!M23</f>
        <v>228355148.94999999</v>
      </c>
      <c r="AD23" s="36">
        <f>BDD!N23</f>
        <v>198284148.34999999</v>
      </c>
      <c r="AE23" s="36">
        <f>BDD!AU23</f>
        <v>380.22309851111089</v>
      </c>
      <c r="AF23" s="36">
        <f>BDD!AV23</f>
        <v>328.48079708104166</v>
      </c>
      <c r="AG23" s="36">
        <f>BDD!AC23</f>
        <v>61663750.060000002</v>
      </c>
      <c r="AH23" s="36">
        <f>BDD!AD23</f>
        <v>55928876.990000002</v>
      </c>
      <c r="AI23" s="36">
        <f>BDD!BJ23</f>
        <v>102.67332364273322</v>
      </c>
      <c r="AJ23" s="36">
        <f>BDD!BK23</f>
        <v>92.652701924988406</v>
      </c>
      <c r="AK23" s="36">
        <f>BDD!AI23</f>
        <v>25265224.559999999</v>
      </c>
      <c r="AL23" s="36">
        <f>BDD!AJ23</f>
        <v>34526098.359999999</v>
      </c>
      <c r="AM23" s="36">
        <f>BDD!BQ23</f>
        <v>42.067901735316738</v>
      </c>
      <c r="AN23" s="36">
        <f>BDD!BR23</f>
        <v>57.196505135511231</v>
      </c>
      <c r="AO23" s="36">
        <f>AVERAGE(BDD!BB23:BD23)</f>
        <v>153.59799521748775</v>
      </c>
      <c r="AP23" s="36">
        <f>AVERAGE(BDD!BI23:BK23)</f>
        <v>100.94053547348206</v>
      </c>
      <c r="AQ23" s="36">
        <f>AVERAGE(BDD!BP23:BR23)</f>
        <v>51.311071481359591</v>
      </c>
      <c r="AR23" s="36">
        <f>BDD!BE23</f>
        <v>151.75605114462437</v>
      </c>
      <c r="AS23" s="36">
        <f>BDD!BL23</f>
        <v>101.89040883390147</v>
      </c>
      <c r="AT23" s="36">
        <f>BDD!BS23</f>
        <v>47.922534330344227</v>
      </c>
      <c r="AV23" s="39" t="s">
        <v>162</v>
      </c>
      <c r="AW23" s="44" t="str">
        <f t="shared" ca="1" si="0"/>
        <v>Côtes d'Armor</v>
      </c>
      <c r="AY23" t="e">
        <f t="shared" ca="1" si="1"/>
        <v>#VALUE!</v>
      </c>
      <c r="AZ23">
        <f t="shared" si="6"/>
        <v>74</v>
      </c>
      <c r="BA23" s="35" t="e">
        <f t="shared" ca="1" si="2"/>
        <v>#N/A</v>
      </c>
      <c r="BB23" s="35" t="e">
        <f t="shared" ca="1" si="3"/>
        <v>#N/A</v>
      </c>
      <c r="BC23" s="35" t="e">
        <f t="shared" ca="1" si="5"/>
        <v>#N/A</v>
      </c>
      <c r="BD23" s="35" t="str">
        <f t="shared" ca="1" si="4"/>
        <v>Total</v>
      </c>
    </row>
    <row r="24" spans="1:56" x14ac:dyDescent="0.15">
      <c r="A24" s="39" t="s">
        <v>67</v>
      </c>
      <c r="B24" s="36">
        <f>BDD!AK24</f>
        <v>193.43650102472196</v>
      </c>
      <c r="C24" s="36">
        <f>BDD!AL24</f>
        <v>173.93940031897924</v>
      </c>
      <c r="D24" s="36">
        <f>BDD!AM24</f>
        <v>93.143549996998715</v>
      </c>
      <c r="E24" s="36">
        <f>BDD!AN24</f>
        <v>77.098393896288727</v>
      </c>
      <c r="F24" s="36">
        <f>BDD!AO24</f>
        <v>1681.7634175977773</v>
      </c>
      <c r="G24" s="36">
        <f>BDD!AP24</f>
        <v>1731.2092196215356</v>
      </c>
      <c r="H24" s="36">
        <f>BDD!AQ24</f>
        <v>1488.3269165730553</v>
      </c>
      <c r="I24" s="36">
        <f>BDD!AR24</f>
        <v>1557.269819302556</v>
      </c>
      <c r="J24" s="45">
        <f>BDD!AS24</f>
        <v>0.1150200432478343</v>
      </c>
      <c r="K24" s="45">
        <f>BDD!AT24</f>
        <v>0.10047277841843093</v>
      </c>
      <c r="L24" s="36">
        <f>BDD!AU24</f>
        <v>825.50689736487811</v>
      </c>
      <c r="M24" s="36">
        <f>BDD!AV24</f>
        <v>802.06099668089144</v>
      </c>
      <c r="N24" s="36">
        <f>BDD!AW24</f>
        <v>4.2675859674455907</v>
      </c>
      <c r="O24" s="36">
        <f>BDD!AX24</f>
        <v>4.6111519023868635</v>
      </c>
      <c r="P24" s="36">
        <f>BDD!BX24</f>
        <v>116617</v>
      </c>
      <c r="Q24" s="36">
        <f>BDD!BY24</f>
        <v>115995</v>
      </c>
      <c r="R24" s="36">
        <f>BDD!CD24</f>
        <v>134159</v>
      </c>
      <c r="S24" s="36">
        <f>BDD!CE24</f>
        <v>133639</v>
      </c>
      <c r="T24" s="36">
        <f>BDD!CE24</f>
        <v>133639</v>
      </c>
      <c r="U24" s="36">
        <f>BDD!O24</f>
        <v>196122204.47</v>
      </c>
      <c r="V24" s="36">
        <f>BDD!P24</f>
        <v>200811613.43000001</v>
      </c>
      <c r="W24" s="36">
        <f>BDD!Q24</f>
        <v>173564220.03</v>
      </c>
      <c r="X24" s="36">
        <f>BDD!R24</f>
        <v>180635512.69</v>
      </c>
      <c r="Y24" s="36">
        <f>BDD!I24</f>
        <v>22557984.440000001</v>
      </c>
      <c r="Z24" s="36">
        <f>BDD!J24</f>
        <v>20176100.739999998</v>
      </c>
      <c r="AA24" s="36">
        <f>BDD!K24</f>
        <v>10862121.369999999</v>
      </c>
      <c r="AB24" s="36">
        <f>BDD!L24</f>
        <v>8943028.2000000104</v>
      </c>
      <c r="AC24" s="36">
        <f>BDD!M24</f>
        <v>96268137.849999994</v>
      </c>
      <c r="AD24" s="36">
        <f>BDD!N24</f>
        <v>93035065.310000002</v>
      </c>
      <c r="AE24" s="36">
        <f>BDD!AU24</f>
        <v>825.50689736487811</v>
      </c>
      <c r="AF24" s="36">
        <f>BDD!AV24</f>
        <v>802.06099668089144</v>
      </c>
      <c r="AG24" s="36">
        <f>BDD!AC24</f>
        <v>19106819.079999998</v>
      </c>
      <c r="AH24" s="36">
        <f>BDD!AD24</f>
        <v>15594401.130000001</v>
      </c>
      <c r="AI24" s="36">
        <f>BDD!BJ24</f>
        <v>163.84248505792465</v>
      </c>
      <c r="AJ24" s="36">
        <f>BDD!BK24</f>
        <v>134.44028733997155</v>
      </c>
      <c r="AK24" s="36">
        <f>BDD!AI24</f>
        <v>4713736.0199999996</v>
      </c>
      <c r="AL24" s="36">
        <f>BDD!AJ24</f>
        <v>5697681.6399999997</v>
      </c>
      <c r="AM24" s="36">
        <f>BDD!BQ24</f>
        <v>40.420659252081599</v>
      </c>
      <c r="AN24" s="36">
        <f>BDD!BR24</f>
        <v>49.120062416483464</v>
      </c>
      <c r="AO24" s="36">
        <f>AVERAGE(BDD!BB24:BD24)</f>
        <v>189.39554829498607</v>
      </c>
      <c r="AP24" s="36">
        <f>AVERAGE(BDD!BI24:BK24)</f>
        <v>147.59779241117246</v>
      </c>
      <c r="AQ24" s="36">
        <f>AVERAGE(BDD!BP24:BR24)</f>
        <v>39.807037035143502</v>
      </c>
      <c r="AR24" s="36">
        <f>BDD!BE24</f>
        <v>171.26956609059525</v>
      </c>
      <c r="AS24" s="36">
        <f>BDD!BL24</f>
        <v>131.2544761832946</v>
      </c>
      <c r="AT24" s="36">
        <f>BDD!BS24</f>
        <v>37.26955035215034</v>
      </c>
      <c r="AV24" s="39" t="s">
        <v>67</v>
      </c>
      <c r="AW24" s="44" t="str">
        <f t="shared" ca="1" si="0"/>
        <v>Creuse</v>
      </c>
      <c r="AY24" t="e">
        <f t="shared" ca="1" si="1"/>
        <v>#VALUE!</v>
      </c>
      <c r="AZ24">
        <f t="shared" si="6"/>
        <v>73</v>
      </c>
      <c r="BA24" s="35" t="e">
        <f t="shared" ca="1" si="2"/>
        <v>#N/A</v>
      </c>
      <c r="BB24" s="35" t="e">
        <f t="shared" ca="1" si="3"/>
        <v>#N/A</v>
      </c>
      <c r="BC24" s="35" t="e">
        <f t="shared" ca="1" si="5"/>
        <v>#N/A</v>
      </c>
      <c r="BD24" s="35" t="str">
        <f t="shared" ca="1" si="4"/>
        <v>Total</v>
      </c>
    </row>
    <row r="25" spans="1:56" x14ac:dyDescent="0.15">
      <c r="A25" s="39" t="s">
        <v>6</v>
      </c>
      <c r="B25" s="36">
        <f>BDD!AK25</f>
        <v>186.03558904030027</v>
      </c>
      <c r="C25" s="36">
        <f>BDD!AL25</f>
        <v>104.27389322370986</v>
      </c>
      <c r="D25" s="36">
        <f>BDD!AM25</f>
        <v>100.34228169777577</v>
      </c>
      <c r="E25" s="36">
        <f>BDD!AN25</f>
        <v>17.846329422708337</v>
      </c>
      <c r="F25" s="36">
        <f>BDD!AO25</f>
        <v>1326.7786897389544</v>
      </c>
      <c r="G25" s="36">
        <f>BDD!AP25</f>
        <v>1323.3091394283526</v>
      </c>
      <c r="H25" s="36">
        <f>BDD!AQ25</f>
        <v>1140.7431006986542</v>
      </c>
      <c r="I25" s="36">
        <f>BDD!AR25</f>
        <v>1219.0352462046428</v>
      </c>
      <c r="J25" s="45">
        <f>BDD!AS25</f>
        <v>0.14021599116647179</v>
      </c>
      <c r="K25" s="45">
        <f>BDD!AT25</f>
        <v>7.8797833489425192E-2</v>
      </c>
      <c r="L25" s="36">
        <f>BDD!AU25</f>
        <v>1093.3211563005932</v>
      </c>
      <c r="M25" s="36">
        <f>BDD!AV25</f>
        <v>1092.2939650732667</v>
      </c>
      <c r="N25" s="36">
        <f>BDD!AW25</f>
        <v>5.8769462442143299</v>
      </c>
      <c r="O25" s="36">
        <f>BDD!AX25</f>
        <v>10.475239115987089</v>
      </c>
      <c r="P25" s="36">
        <f>BDD!BX25</f>
        <v>413223</v>
      </c>
      <c r="Q25" s="36">
        <f>BDD!BY25</f>
        <v>412807</v>
      </c>
      <c r="R25" s="36">
        <f>BDD!CD25</f>
        <v>450730</v>
      </c>
      <c r="S25" s="36">
        <f>BDD!CE25</f>
        <v>450522</v>
      </c>
      <c r="T25" s="36">
        <f>BDD!CE25</f>
        <v>450522</v>
      </c>
      <c r="U25" s="36">
        <f>BDD!O25</f>
        <v>548255470.50999999</v>
      </c>
      <c r="V25" s="36">
        <f>BDD!P25</f>
        <v>546271275.91999996</v>
      </c>
      <c r="W25" s="36">
        <f>BDD!Q25</f>
        <v>471381286.30000001</v>
      </c>
      <c r="X25" s="36">
        <f>BDD!R25</f>
        <v>503226282.88</v>
      </c>
      <c r="Y25" s="36">
        <f>BDD!I25</f>
        <v>76874184.209999993</v>
      </c>
      <c r="Z25" s="36">
        <f>BDD!J25</f>
        <v>43044993.039999999</v>
      </c>
      <c r="AA25" s="36">
        <f>BDD!K25</f>
        <v>41463738.670000002</v>
      </c>
      <c r="AB25" s="36">
        <f>BDD!L25</f>
        <v>7367089.7099999599</v>
      </c>
      <c r="AC25" s="36">
        <f>BDD!M25</f>
        <v>451785448.17000002</v>
      </c>
      <c r="AD25" s="36">
        <f>BDD!N25</f>
        <v>450906594.83999997</v>
      </c>
      <c r="AE25" s="36">
        <f>BDD!AU25</f>
        <v>1093.3211563005932</v>
      </c>
      <c r="AF25" s="36">
        <f>BDD!AV25</f>
        <v>1092.2939650732667</v>
      </c>
      <c r="AG25" s="36">
        <f>BDD!AC25</f>
        <v>45029595.280000001</v>
      </c>
      <c r="AH25" s="36">
        <f>BDD!AD25</f>
        <v>52098492.789999999</v>
      </c>
      <c r="AI25" s="36">
        <f>BDD!BJ25</f>
        <v>108.97165762796359</v>
      </c>
      <c r="AJ25" s="36">
        <f>BDD!BK25</f>
        <v>126.2054490112813</v>
      </c>
      <c r="AK25" s="36">
        <f>BDD!AI25</f>
        <v>48519647.890000001</v>
      </c>
      <c r="AL25" s="36">
        <f>BDD!AJ25</f>
        <v>43944999.43</v>
      </c>
      <c r="AM25" s="36">
        <f>BDD!BQ25</f>
        <v>117.41758781577985</v>
      </c>
      <c r="AN25" s="36">
        <f>BDD!BR25</f>
        <v>106.45410429086716</v>
      </c>
      <c r="AO25" s="36">
        <f>AVERAGE(BDD!BB25:BD25)</f>
        <v>227.22871422512341</v>
      </c>
      <c r="AP25" s="36">
        <f>AVERAGE(BDD!BI25:BK25)</f>
        <v>113.89831272673449</v>
      </c>
      <c r="AQ25" s="36">
        <f>AVERAGE(BDD!BP25:BR25)</f>
        <v>102.86101761199383</v>
      </c>
      <c r="AR25" s="36">
        <f>BDD!BE25</f>
        <v>200.77120629571607</v>
      </c>
      <c r="AS25" s="36">
        <f>BDD!BL25</f>
        <v>105.07080231069551</v>
      </c>
      <c r="AT25" s="36">
        <f>BDD!BS25</f>
        <v>87.829237776125652</v>
      </c>
      <c r="AV25" s="39" t="s">
        <v>6</v>
      </c>
      <c r="AW25" s="44" t="str">
        <f t="shared" ca="1" si="0"/>
        <v>Dordogne</v>
      </c>
      <c r="AY25" t="e">
        <f t="shared" ca="1" si="1"/>
        <v>#VALUE!</v>
      </c>
      <c r="AZ25">
        <f t="shared" si="6"/>
        <v>72</v>
      </c>
      <c r="BA25" s="35" t="e">
        <f t="shared" ca="1" si="2"/>
        <v>#N/A</v>
      </c>
      <c r="BB25" s="35" t="e">
        <f t="shared" ca="1" si="3"/>
        <v>#N/A</v>
      </c>
      <c r="BC25" s="35" t="e">
        <f t="shared" ca="1" si="5"/>
        <v>#N/A</v>
      </c>
      <c r="BD25" s="35" t="str">
        <f t="shared" ca="1" si="4"/>
        <v>Total</v>
      </c>
    </row>
    <row r="26" spans="1:56" x14ac:dyDescent="0.15">
      <c r="A26" s="39" t="s">
        <v>98</v>
      </c>
      <c r="B26" s="36">
        <f>BDD!AK26</f>
        <v>129.61958018214108</v>
      </c>
      <c r="C26" s="36">
        <f>BDD!AL26</f>
        <v>98.667766838038432</v>
      </c>
      <c r="D26" s="36">
        <f>BDD!AM26</f>
        <v>90.387338604418602</v>
      </c>
      <c r="E26" s="36">
        <f>BDD!AN26</f>
        <v>56.54117133062752</v>
      </c>
      <c r="F26" s="36">
        <f>BDD!AO26</f>
        <v>1058.327115634203</v>
      </c>
      <c r="G26" s="36">
        <f>BDD!AP26</f>
        <v>1062.4281552028672</v>
      </c>
      <c r="H26" s="36">
        <f>BDD!AQ26</f>
        <v>928.70753545206207</v>
      </c>
      <c r="I26" s="36">
        <f>BDD!AR26</f>
        <v>963.76038836482883</v>
      </c>
      <c r="J26" s="45">
        <f>BDD!AS26</f>
        <v>0.1224759134178155</v>
      </c>
      <c r="K26" s="45">
        <f>BDD!AT26</f>
        <v>9.2870060299934484E-2</v>
      </c>
      <c r="L26" s="36">
        <f>BDD!AU26</f>
        <v>424.55819040983573</v>
      </c>
      <c r="M26" s="36">
        <f>BDD!AV26</f>
        <v>436.49466179024927</v>
      </c>
      <c r="N26" s="36">
        <f>BDD!AW26</f>
        <v>3.275417107610191</v>
      </c>
      <c r="O26" s="36">
        <f>BDD!AX26</f>
        <v>4.4238830550077033</v>
      </c>
      <c r="P26" s="36">
        <f>BDD!BX26</f>
        <v>543974</v>
      </c>
      <c r="Q26" s="36">
        <f>BDD!BY26</f>
        <v>545209</v>
      </c>
      <c r="R26" s="36">
        <f>BDD!CD26</f>
        <v>556233</v>
      </c>
      <c r="S26" s="36">
        <f>BDD!CE26</f>
        <v>557436</v>
      </c>
      <c r="T26" s="36">
        <f>BDD!CE26</f>
        <v>557436</v>
      </c>
      <c r="U26" s="36">
        <f>BDD!O26</f>
        <v>575702434.39999998</v>
      </c>
      <c r="V26" s="36">
        <f>BDD!P26</f>
        <v>579245392.07000005</v>
      </c>
      <c r="W26" s="36">
        <f>BDD!Q26</f>
        <v>505192752.88999999</v>
      </c>
      <c r="X26" s="36">
        <f>BDD!R26</f>
        <v>525450837.57999998</v>
      </c>
      <c r="Y26" s="36">
        <f>BDD!I26</f>
        <v>70509681.510000005</v>
      </c>
      <c r="Z26" s="36">
        <f>BDD!J26</f>
        <v>53794554.490000099</v>
      </c>
      <c r="AA26" s="36">
        <f>BDD!K26</f>
        <v>49168362.130000003</v>
      </c>
      <c r="AB26" s="36">
        <f>BDD!L26</f>
        <v>30826755.480000101</v>
      </c>
      <c r="AC26" s="36">
        <f>BDD!M26</f>
        <v>230948617.06999999</v>
      </c>
      <c r="AD26" s="36">
        <f>BDD!N26</f>
        <v>237980818.06</v>
      </c>
      <c r="AE26" s="36">
        <f>BDD!AU26</f>
        <v>424.55819040983573</v>
      </c>
      <c r="AF26" s="36">
        <f>BDD!AV26</f>
        <v>436.49466179024927</v>
      </c>
      <c r="AG26" s="36">
        <f>BDD!AC26</f>
        <v>59024977.259999998</v>
      </c>
      <c r="AH26" s="36">
        <f>BDD!AD26</f>
        <v>67064311.619999997</v>
      </c>
      <c r="AI26" s="36">
        <f>BDD!BJ26</f>
        <v>108.50698242930729</v>
      </c>
      <c r="AJ26" s="36">
        <f>BDD!BK26</f>
        <v>123.00661144625272</v>
      </c>
      <c r="AK26" s="36">
        <f>BDD!AI26</f>
        <v>25763356.030000001</v>
      </c>
      <c r="AL26" s="36">
        <f>BDD!AJ26</f>
        <v>23729459.899999999</v>
      </c>
      <c r="AM26" s="36">
        <f>BDD!BQ26</f>
        <v>47.36137394434293</v>
      </c>
      <c r="AN26" s="36">
        <f>BDD!BR26</f>
        <v>43.52360269181176</v>
      </c>
      <c r="AO26" s="36">
        <f>AVERAGE(BDD!BB26:BD26)</f>
        <v>158.80767814077961</v>
      </c>
      <c r="AP26" s="36">
        <f>AVERAGE(BDD!BI26:BK26)</f>
        <v>115.4402615354813</v>
      </c>
      <c r="AQ26" s="36">
        <f>AVERAGE(BDD!BP26:BR26)</f>
        <v>42.770511702165216</v>
      </c>
      <c r="AR26" s="36">
        <f>BDD!BE26</f>
        <v>147.6968164832206</v>
      </c>
      <c r="AS26" s="36">
        <f>BDD!BL26</f>
        <v>103.03447566489473</v>
      </c>
      <c r="AT26" s="36">
        <f>BDD!BS26</f>
        <v>43.150646210844023</v>
      </c>
      <c r="AV26" s="39" t="s">
        <v>98</v>
      </c>
      <c r="AW26" s="44" t="str">
        <f t="shared" ca="1" si="0"/>
        <v>Doubs</v>
      </c>
      <c r="AY26" t="e">
        <f t="shared" ca="1" si="1"/>
        <v>#VALUE!</v>
      </c>
      <c r="AZ26">
        <f t="shared" si="6"/>
        <v>71</v>
      </c>
      <c r="BA26" s="35" t="e">
        <f t="shared" ca="1" si="2"/>
        <v>#N/A</v>
      </c>
      <c r="BB26" s="35" t="e">
        <f t="shared" ca="1" si="3"/>
        <v>#N/A</v>
      </c>
      <c r="BC26" s="35" t="e">
        <f t="shared" ca="1" si="5"/>
        <v>#N/A</v>
      </c>
      <c r="BD26" s="35" t="str">
        <f t="shared" ca="1" si="4"/>
        <v>Total</v>
      </c>
    </row>
    <row r="27" spans="1:56" x14ac:dyDescent="0.15">
      <c r="A27" s="39" t="s">
        <v>30</v>
      </c>
      <c r="B27" s="36">
        <f>BDD!AK27</f>
        <v>224.9618785824035</v>
      </c>
      <c r="C27" s="36">
        <f>BDD!AL27</f>
        <v>180.49611387864613</v>
      </c>
      <c r="D27" s="36">
        <f>BDD!AM27</f>
        <v>198.01612653407179</v>
      </c>
      <c r="E27" s="36">
        <f>BDD!AN27</f>
        <v>157.48864935707127</v>
      </c>
      <c r="F27" s="36">
        <f>BDD!AO27</f>
        <v>1300.9181307642591</v>
      </c>
      <c r="G27" s="36">
        <f>BDD!AP27</f>
        <v>1291.0664947489804</v>
      </c>
      <c r="H27" s="36">
        <f>BDD!AQ27</f>
        <v>1075.9562521818555</v>
      </c>
      <c r="I27" s="36">
        <f>BDD!AR27</f>
        <v>1110.5703808703345</v>
      </c>
      <c r="J27" s="45">
        <f>BDD!AS27</f>
        <v>0.17292546952992627</v>
      </c>
      <c r="K27" s="45">
        <f>BDD!AT27</f>
        <v>0.13980388664159363</v>
      </c>
      <c r="L27" s="36">
        <f>BDD!AU27</f>
        <v>138.23810175670812</v>
      </c>
      <c r="M27" s="36">
        <f>BDD!AV27</f>
        <v>163.26744655781528</v>
      </c>
      <c r="N27" s="36">
        <f>BDD!AW27</f>
        <v>0.61449567645778491</v>
      </c>
      <c r="O27" s="36">
        <f>BDD!AX27</f>
        <v>0.90454826449939929</v>
      </c>
      <c r="P27" s="36">
        <f>BDD!BX27</f>
        <v>516762</v>
      </c>
      <c r="Q27" s="36">
        <f>BDD!BY27</f>
        <v>517709</v>
      </c>
      <c r="R27" s="36">
        <f>BDD!CD27</f>
        <v>538909</v>
      </c>
      <c r="S27" s="36">
        <f>BDD!CE27</f>
        <v>540054</v>
      </c>
      <c r="T27" s="36">
        <f>BDD!CE27</f>
        <v>540054</v>
      </c>
      <c r="U27" s="36">
        <f>BDD!O27</f>
        <v>672265055.09000003</v>
      </c>
      <c r="V27" s="36">
        <f>BDD!P27</f>
        <v>668396743.92999995</v>
      </c>
      <c r="W27" s="36">
        <f>BDD!Q27</f>
        <v>556013304.78999996</v>
      </c>
      <c r="X27" s="36">
        <f>BDD!R27</f>
        <v>574952281.30999994</v>
      </c>
      <c r="Y27" s="36">
        <f>BDD!I27</f>
        <v>116251750.3</v>
      </c>
      <c r="Z27" s="36">
        <f>BDD!J27</f>
        <v>93444462.620000005</v>
      </c>
      <c r="AA27" s="36">
        <f>BDD!K27</f>
        <v>102327209.58</v>
      </c>
      <c r="AB27" s="36">
        <f>BDD!L27</f>
        <v>81533291.170000002</v>
      </c>
      <c r="AC27" s="36">
        <f>BDD!M27</f>
        <v>71436197.939999998</v>
      </c>
      <c r="AD27" s="36">
        <f>BDD!N27</f>
        <v>84525026.489999995</v>
      </c>
      <c r="AE27" s="36">
        <f>BDD!AU27</f>
        <v>138.23810175670812</v>
      </c>
      <c r="AF27" s="36">
        <f>BDD!AV27</f>
        <v>163.26744655781528</v>
      </c>
      <c r="AG27" s="36">
        <f>BDD!AC27</f>
        <v>108245031.06</v>
      </c>
      <c r="AH27" s="36">
        <f>BDD!AD27</f>
        <v>118667590.45999999</v>
      </c>
      <c r="AI27" s="36">
        <f>BDD!BJ27</f>
        <v>209.46786153006607</v>
      </c>
      <c r="AJ27" s="36">
        <f>BDD!BK27</f>
        <v>229.21678097154964</v>
      </c>
      <c r="AK27" s="36">
        <f>BDD!AI27</f>
        <v>30387801.100000001</v>
      </c>
      <c r="AL27" s="36">
        <f>BDD!AJ27</f>
        <v>30698743.789999999</v>
      </c>
      <c r="AM27" s="36">
        <f>BDD!BQ27</f>
        <v>58.804248570908854</v>
      </c>
      <c r="AN27" s="36">
        <f>BDD!BR27</f>
        <v>59.29729595197302</v>
      </c>
      <c r="AO27" s="36">
        <f>AVERAGE(BDD!BB27:BD27)</f>
        <v>282.70567341450328</v>
      </c>
      <c r="AP27" s="36">
        <f>AVERAGE(BDD!BI27:BK27)</f>
        <v>213.09447217460843</v>
      </c>
      <c r="AQ27" s="36">
        <f>AVERAGE(BDD!BP27:BR27)</f>
        <v>60.90383452965299</v>
      </c>
      <c r="AR27" s="36">
        <f>BDD!BE27</f>
        <v>255.38572563704255</v>
      </c>
      <c r="AS27" s="36">
        <f>BDD!BL27</f>
        <v>183.52335473575923</v>
      </c>
      <c r="AT27" s="36">
        <f>BDD!BS27</f>
        <v>58.800565976197767</v>
      </c>
      <c r="AV27" s="39" t="s">
        <v>30</v>
      </c>
      <c r="AW27" s="44" t="str">
        <f t="shared" ca="1" si="0"/>
        <v>Drôme</v>
      </c>
      <c r="AY27" t="e">
        <f t="shared" ca="1" si="1"/>
        <v>#VALUE!</v>
      </c>
      <c r="AZ27">
        <f t="shared" si="6"/>
        <v>70</v>
      </c>
      <c r="BA27" s="35" t="e">
        <f t="shared" ca="1" si="2"/>
        <v>#N/A</v>
      </c>
      <c r="BB27" s="35" t="e">
        <f t="shared" ca="1" si="3"/>
        <v>#N/A</v>
      </c>
      <c r="BC27" s="35" t="e">
        <f t="shared" ca="1" si="5"/>
        <v>#N/A</v>
      </c>
      <c r="BD27" s="35" t="str">
        <f t="shared" ca="1" si="4"/>
        <v>Total</v>
      </c>
    </row>
    <row r="28" spans="1:56" x14ac:dyDescent="0.15">
      <c r="A28" s="39" t="s">
        <v>188</v>
      </c>
      <c r="B28" s="36">
        <f>BDD!AK28</f>
        <v>155.08252170533456</v>
      </c>
      <c r="C28" s="36">
        <f>BDD!AL28</f>
        <v>96.621554776976765</v>
      </c>
      <c r="D28" s="36">
        <f>BDD!AM28</f>
        <v>120.42247715205995</v>
      </c>
      <c r="E28" s="36">
        <f>BDD!AN28</f>
        <v>62.78249989994481</v>
      </c>
      <c r="F28" s="36">
        <f>BDD!AO28</f>
        <v>953.85628638197716</v>
      </c>
      <c r="G28" s="36">
        <f>BDD!AP28</f>
        <v>966.09790515752059</v>
      </c>
      <c r="H28" s="36">
        <f>BDD!AQ28</f>
        <v>798.7737646766426</v>
      </c>
      <c r="I28" s="36">
        <f>BDD!AR28</f>
        <v>869.47635038054386</v>
      </c>
      <c r="J28" s="45">
        <f>BDD!AS28</f>
        <v>0.16258478758217346</v>
      </c>
      <c r="K28" s="45">
        <f>BDD!AT28</f>
        <v>0.10001217709008776</v>
      </c>
      <c r="L28" s="36">
        <f>BDD!AU28</f>
        <v>538.08720340212881</v>
      </c>
      <c r="M28" s="36">
        <f>BDD!AV28</f>
        <v>587.47981664854558</v>
      </c>
      <c r="N28" s="36">
        <f>BDD!AW28</f>
        <v>3.4696830918478647</v>
      </c>
      <c r="O28" s="36">
        <f>BDD!AX28</f>
        <v>6.0802148961955202</v>
      </c>
      <c r="P28" s="36">
        <f>BDD!BX28</f>
        <v>599507</v>
      </c>
      <c r="Q28" s="36">
        <f>BDD!BY28</f>
        <v>599668</v>
      </c>
      <c r="R28" s="36">
        <f>BDD!CD28</f>
        <v>618187</v>
      </c>
      <c r="S28" s="36">
        <f>BDD!CE28</f>
        <v>618342</v>
      </c>
      <c r="T28" s="36">
        <f>BDD!CE28</f>
        <v>618342</v>
      </c>
      <c r="U28" s="36">
        <f>BDD!O28</f>
        <v>571843520.67999995</v>
      </c>
      <c r="V28" s="36">
        <f>BDD!P28</f>
        <v>579337998.59000003</v>
      </c>
      <c r="W28" s="36">
        <f>BDD!Q28</f>
        <v>478870463.33999997</v>
      </c>
      <c r="X28" s="36">
        <f>BDD!R28</f>
        <v>521397144.07999998</v>
      </c>
      <c r="Y28" s="36">
        <f>BDD!I28</f>
        <v>92973057.340000004</v>
      </c>
      <c r="Z28" s="36">
        <f>BDD!J28</f>
        <v>57940854.510000102</v>
      </c>
      <c r="AA28" s="36">
        <f>BDD!K28</f>
        <v>72194118.010000005</v>
      </c>
      <c r="AB28" s="36">
        <f>BDD!L28</f>
        <v>37648656.150000103</v>
      </c>
      <c r="AC28" s="36">
        <f>BDD!M28</f>
        <v>322587045.05000001</v>
      </c>
      <c r="AD28" s="36">
        <f>BDD!N28</f>
        <v>352292846.69</v>
      </c>
      <c r="AE28" s="36">
        <f>BDD!AU28</f>
        <v>538.08720340212881</v>
      </c>
      <c r="AF28" s="36">
        <f>BDD!AV28</f>
        <v>587.47981664854558</v>
      </c>
      <c r="AG28" s="36">
        <f>BDD!AC28</f>
        <v>114259268.48999999</v>
      </c>
      <c r="AH28" s="36">
        <f>BDD!AD28</f>
        <v>103046735.76000001</v>
      </c>
      <c r="AI28" s="36">
        <f>BDD!BJ28</f>
        <v>190.58871454378345</v>
      </c>
      <c r="AJ28" s="36">
        <f>BDD!BK28</f>
        <v>171.83964420312574</v>
      </c>
      <c r="AK28" s="36">
        <f>BDD!AI28</f>
        <v>19156281.440000001</v>
      </c>
      <c r="AL28" s="36">
        <f>BDD!AJ28</f>
        <v>21057880.219999999</v>
      </c>
      <c r="AM28" s="36">
        <f>BDD!BQ28</f>
        <v>31.953390769415538</v>
      </c>
      <c r="AN28" s="36">
        <f>BDD!BR28</f>
        <v>35.115897830132674</v>
      </c>
      <c r="AO28" s="36">
        <f>AVERAGE(BDD!BB28:BD28)</f>
        <v>230.21024371556589</v>
      </c>
      <c r="AP28" s="36">
        <f>AVERAGE(BDD!BI28:BK28)</f>
        <v>190.95904267298772</v>
      </c>
      <c r="AQ28" s="36">
        <f>AVERAGE(BDD!BP28:BR28)</f>
        <v>28.811789750440941</v>
      </c>
      <c r="AR28" s="36">
        <f>BDD!BE28</f>
        <v>194.91139502179257</v>
      </c>
      <c r="AS28" s="36">
        <f>BDD!BL28</f>
        <v>152.06467121689502</v>
      </c>
      <c r="AT28" s="36">
        <f>BDD!BS28</f>
        <v>36.900762328315004</v>
      </c>
      <c r="AV28" s="39" t="s">
        <v>188</v>
      </c>
      <c r="AW28" s="44" t="str">
        <f t="shared" ca="1" si="0"/>
        <v>Eure</v>
      </c>
      <c r="AY28" t="e">
        <f t="shared" ca="1" si="1"/>
        <v>#VALUE!</v>
      </c>
      <c r="AZ28">
        <f t="shared" si="6"/>
        <v>69</v>
      </c>
      <c r="BA28" s="35" t="e">
        <f t="shared" ca="1" si="2"/>
        <v>#N/A</v>
      </c>
      <c r="BB28" s="35" t="e">
        <f t="shared" ca="1" si="3"/>
        <v>#N/A</v>
      </c>
      <c r="BC28" s="35" t="e">
        <f t="shared" ca="1" si="5"/>
        <v>#N/A</v>
      </c>
      <c r="BD28" s="35" t="str">
        <f t="shared" ca="1" si="4"/>
        <v>Total</v>
      </c>
    </row>
    <row r="29" spans="1:56" x14ac:dyDescent="0.15">
      <c r="A29" s="39" t="s">
        <v>90</v>
      </c>
      <c r="B29" s="36">
        <f>BDD!AK29</f>
        <v>194.05532744018998</v>
      </c>
      <c r="C29" s="36">
        <f>BDD!AL29</f>
        <v>99.751558769061049</v>
      </c>
      <c r="D29" s="36">
        <f>BDD!AM29</f>
        <v>134.1561724149916</v>
      </c>
      <c r="E29" s="36">
        <f>BDD!AN29</f>
        <v>41.9839346101339</v>
      </c>
      <c r="F29" s="36">
        <f>BDD!AO29</f>
        <v>1083.3854241788797</v>
      </c>
      <c r="G29" s="36">
        <f>BDD!AP29</f>
        <v>1051.6862132888934</v>
      </c>
      <c r="H29" s="36">
        <f>BDD!AQ29</f>
        <v>889.33009673868969</v>
      </c>
      <c r="I29" s="36">
        <f>BDD!AR29</f>
        <v>951.93465451983218</v>
      </c>
      <c r="J29" s="45">
        <f>BDD!AS29</f>
        <v>0.17911938180935796</v>
      </c>
      <c r="K29" s="45">
        <f>BDD!AT29</f>
        <v>9.4849164616423232E-2</v>
      </c>
      <c r="L29" s="36">
        <f>BDD!AU29</f>
        <v>603.57419746278174</v>
      </c>
      <c r="M29" s="36">
        <f>BDD!AV29</f>
        <v>615.52533521229918</v>
      </c>
      <c r="N29" s="36">
        <f>BDD!AW29</f>
        <v>3.1103201619074845</v>
      </c>
      <c r="O29" s="36">
        <f>BDD!AX29</f>
        <v>6.1705836260396421</v>
      </c>
      <c r="P29" s="36">
        <f>BDD!BX29</f>
        <v>431575</v>
      </c>
      <c r="Q29" s="36">
        <f>BDD!BY29</f>
        <v>431443</v>
      </c>
      <c r="R29" s="36">
        <f>BDD!CD29</f>
        <v>444519</v>
      </c>
      <c r="S29" s="36">
        <f>BDD!CE29</f>
        <v>444503</v>
      </c>
      <c r="T29" s="36">
        <f>BDD!CE29</f>
        <v>444503</v>
      </c>
      <c r="U29" s="36">
        <f>BDD!O29</f>
        <v>467562064.44</v>
      </c>
      <c r="V29" s="36">
        <f>BDD!P29</f>
        <v>453742654.92000002</v>
      </c>
      <c r="W29" s="36">
        <f>BDD!Q29</f>
        <v>383812636.5</v>
      </c>
      <c r="X29" s="36">
        <f>BDD!R29</f>
        <v>410705543.14999998</v>
      </c>
      <c r="Y29" s="36">
        <f>BDD!I29</f>
        <v>83749427.939999998</v>
      </c>
      <c r="Z29" s="36">
        <f>BDD!J29</f>
        <v>43037111.770000003</v>
      </c>
      <c r="AA29" s="36">
        <f>BDD!K29</f>
        <v>57898450.109999999</v>
      </c>
      <c r="AB29" s="36">
        <f>BDD!L29</f>
        <v>18113674.699999999</v>
      </c>
      <c r="AC29" s="36">
        <f>BDD!M29</f>
        <v>260487534.27000001</v>
      </c>
      <c r="AD29" s="36">
        <f>BDD!N29</f>
        <v>265564097.19999999</v>
      </c>
      <c r="AE29" s="36">
        <f>BDD!AU29</f>
        <v>603.57419746278174</v>
      </c>
      <c r="AF29" s="36">
        <f>BDD!AV29</f>
        <v>615.52533521229918</v>
      </c>
      <c r="AG29" s="36">
        <f>BDD!AC29</f>
        <v>79182992.939999998</v>
      </c>
      <c r="AH29" s="36">
        <f>BDD!AD29</f>
        <v>69136295.829999998</v>
      </c>
      <c r="AI29" s="36">
        <f>BDD!BJ29</f>
        <v>183.4744666396339</v>
      </c>
      <c r="AJ29" s="36">
        <f>BDD!BK29</f>
        <v>160.24433315640769</v>
      </c>
      <c r="AK29" s="36">
        <f>BDD!AI29</f>
        <v>12880953.210000001</v>
      </c>
      <c r="AL29" s="36">
        <f>BDD!AJ29</f>
        <v>11629679.220000001</v>
      </c>
      <c r="AM29" s="36">
        <f>BDD!BQ29</f>
        <v>29.846384081561723</v>
      </c>
      <c r="AN29" s="36">
        <f>BDD!BR29</f>
        <v>26.955308627095587</v>
      </c>
      <c r="AO29" s="36">
        <f>AVERAGE(BDD!BB29:BD29)</f>
        <v>208.01625835963776</v>
      </c>
      <c r="AP29" s="36">
        <f>AVERAGE(BDD!BI29:BK29)</f>
        <v>172.60173127397536</v>
      </c>
      <c r="AQ29" s="36">
        <f>AVERAGE(BDD!BP29:BR29)</f>
        <v>27.001117704568809</v>
      </c>
      <c r="AR29" s="36">
        <f>BDD!BE29</f>
        <v>211.0471186429584</v>
      </c>
      <c r="AS29" s="36">
        <f>BDD!BL29</f>
        <v>162.86264889994675</v>
      </c>
      <c r="AT29" s="36">
        <f>BDD!BS29</f>
        <v>39.852192657268311</v>
      </c>
      <c r="AV29" s="39" t="s">
        <v>90</v>
      </c>
      <c r="AW29" s="44" t="str">
        <f t="shared" ca="1" si="0"/>
        <v>Eure et Loir</v>
      </c>
      <c r="AY29" t="e">
        <f t="shared" ca="1" si="1"/>
        <v>#VALUE!</v>
      </c>
      <c r="AZ29">
        <f t="shared" si="6"/>
        <v>68</v>
      </c>
      <c r="BA29" s="35" t="e">
        <f t="shared" ca="1" si="2"/>
        <v>#N/A</v>
      </c>
      <c r="BB29" s="35" t="e">
        <f t="shared" ca="1" si="3"/>
        <v>#N/A</v>
      </c>
      <c r="BC29" s="35" t="e">
        <f t="shared" ca="1" si="5"/>
        <v>#N/A</v>
      </c>
      <c r="BD29" s="35" t="str">
        <f t="shared" ca="1" si="4"/>
        <v>Total</v>
      </c>
    </row>
    <row r="30" spans="1:56" x14ac:dyDescent="0.15">
      <c r="A30" s="39" t="s">
        <v>88</v>
      </c>
      <c r="B30" s="36">
        <f>BDD!AK30</f>
        <v>111.16444786851457</v>
      </c>
      <c r="C30" s="36">
        <f>BDD!AL30</f>
        <v>90.320403160124684</v>
      </c>
      <c r="D30" s="36">
        <f>BDD!AM30</f>
        <v>72.64015119824181</v>
      </c>
      <c r="E30" s="36">
        <f>BDD!AN30</f>
        <v>40.899517771340165</v>
      </c>
      <c r="F30" s="36">
        <f>BDD!AO30</f>
        <v>1059.962409107301</v>
      </c>
      <c r="G30" s="36">
        <f>BDD!AP30</f>
        <v>1060.2287636001261</v>
      </c>
      <c r="H30" s="36">
        <f>BDD!AQ30</f>
        <v>948.79796123878634</v>
      </c>
      <c r="I30" s="36">
        <f>BDD!AR30</f>
        <v>969.90836044000139</v>
      </c>
      <c r="J30" s="45">
        <f>BDD!AS30</f>
        <v>0.10487583985373324</v>
      </c>
      <c r="K30" s="45">
        <f>BDD!AT30</f>
        <v>8.5189542352568884E-2</v>
      </c>
      <c r="L30" s="36">
        <f>BDD!AU30</f>
        <v>263.93276499579275</v>
      </c>
      <c r="M30" s="36">
        <f>BDD!AV30</f>
        <v>224.91384089692417</v>
      </c>
      <c r="N30" s="36">
        <f>BDD!AW30</f>
        <v>2.3742551693143183</v>
      </c>
      <c r="O30" s="36">
        <f>BDD!AX30</f>
        <v>2.4901775570928892</v>
      </c>
      <c r="P30" s="36">
        <f>BDD!BX30</f>
        <v>915090</v>
      </c>
      <c r="Q30" s="36">
        <f>BDD!BY30</f>
        <v>917179</v>
      </c>
      <c r="R30" s="36">
        <f>BDD!CD30</f>
        <v>989654</v>
      </c>
      <c r="S30" s="36">
        <f>BDD!CE30</f>
        <v>991969</v>
      </c>
      <c r="T30" s="36">
        <f>BDD!CE30</f>
        <v>991969</v>
      </c>
      <c r="U30" s="36">
        <f>BDD!O30</f>
        <v>969961000.95000005</v>
      </c>
      <c r="V30" s="36">
        <f>BDD!P30</f>
        <v>972419557.16999996</v>
      </c>
      <c r="W30" s="36">
        <f>BDD!Q30</f>
        <v>868235526.35000098</v>
      </c>
      <c r="X30" s="36">
        <f>BDD!R30</f>
        <v>889579580.12</v>
      </c>
      <c r="Y30" s="36">
        <f>BDD!I30</f>
        <v>101725474.599999</v>
      </c>
      <c r="Z30" s="36">
        <f>BDD!J30</f>
        <v>82839977.049999997</v>
      </c>
      <c r="AA30" s="36">
        <f>BDD!K30</f>
        <v>66472275.959999099</v>
      </c>
      <c r="AB30" s="36">
        <f>BDD!L30</f>
        <v>37512178.810000002</v>
      </c>
      <c r="AC30" s="36">
        <f>BDD!M30</f>
        <v>241522233.91999999</v>
      </c>
      <c r="AD30" s="36">
        <f>BDD!N30</f>
        <v>206286251.68000001</v>
      </c>
      <c r="AE30" s="36">
        <f>BDD!AU30</f>
        <v>263.93276499579275</v>
      </c>
      <c r="AF30" s="36">
        <f>BDD!AV30</f>
        <v>224.91384089692417</v>
      </c>
      <c r="AG30" s="36">
        <f>BDD!AC30</f>
        <v>60375229.850000001</v>
      </c>
      <c r="AH30" s="36">
        <f>BDD!AD30</f>
        <v>123709358.98999999</v>
      </c>
      <c r="AI30" s="36">
        <f>BDD!BJ30</f>
        <v>65.977368182364572</v>
      </c>
      <c r="AJ30" s="36">
        <f>BDD!BK30</f>
        <v>134.88027853886754</v>
      </c>
      <c r="AK30" s="36">
        <f>BDD!AI30</f>
        <v>49297545.75</v>
      </c>
      <c r="AL30" s="36">
        <f>BDD!AJ30</f>
        <v>3881</v>
      </c>
      <c r="AM30" s="36">
        <f>BDD!BQ30</f>
        <v>53.871800314723139</v>
      </c>
      <c r="AN30" s="36">
        <f>BDD!BR30</f>
        <v>4.2314531841657951E-3</v>
      </c>
      <c r="AO30" s="36">
        <f>AVERAGE(BDD!BB30:BD30)</f>
        <v>120.80450776335901</v>
      </c>
      <c r="AP30" s="36">
        <f>AVERAGE(BDD!BI30:BK30)</f>
        <v>88.304099368560131</v>
      </c>
      <c r="AQ30" s="36">
        <f>AVERAGE(BDD!BP30:BR30)</f>
        <v>31.887727583092659</v>
      </c>
      <c r="AR30" s="36">
        <f>BDD!BE30</f>
        <v>111.56566036601231</v>
      </c>
      <c r="AS30" s="36">
        <f>BDD!BL30</f>
        <v>69.674091971575265</v>
      </c>
      <c r="AT30" s="36">
        <f>BDD!BS30</f>
        <v>41.340747110540555</v>
      </c>
      <c r="AV30" s="39" t="s">
        <v>88</v>
      </c>
      <c r="AW30" s="44" t="str">
        <f t="shared" ca="1" si="0"/>
        <v>Finistère</v>
      </c>
      <c r="AY30" t="e">
        <f t="shared" ca="1" si="1"/>
        <v>#VALUE!</v>
      </c>
      <c r="AZ30">
        <f t="shared" si="6"/>
        <v>67</v>
      </c>
      <c r="BA30" s="35" t="e">
        <f t="shared" ca="1" si="2"/>
        <v>#N/A</v>
      </c>
      <c r="BB30" s="35" t="e">
        <f t="shared" ca="1" si="3"/>
        <v>#N/A</v>
      </c>
      <c r="BC30" s="35" t="e">
        <f t="shared" ca="1" si="5"/>
        <v>#N/A</v>
      </c>
      <c r="BD30" s="35" t="str">
        <f t="shared" ca="1" si="4"/>
        <v>Total</v>
      </c>
    </row>
    <row r="31" spans="1:56" x14ac:dyDescent="0.15">
      <c r="A31" s="39" t="s">
        <v>177</v>
      </c>
      <c r="B31" s="36">
        <f>BDD!AK31</f>
        <v>195.94350336768494</v>
      </c>
      <c r="C31" s="36">
        <f>BDD!AL31</f>
        <v>107.92383348614757</v>
      </c>
      <c r="D31" s="36">
        <f>BDD!AM31</f>
        <v>139.47260557668849</v>
      </c>
      <c r="E31" s="36">
        <f>BDD!AN31</f>
        <v>50.636104873598889</v>
      </c>
      <c r="F31" s="36">
        <f>BDD!AO31</f>
        <v>1320.7551598464534</v>
      </c>
      <c r="G31" s="36">
        <f>BDD!AP31</f>
        <v>1300.4189176360057</v>
      </c>
      <c r="H31" s="36">
        <f>BDD!AQ31</f>
        <v>1124.8116564787683</v>
      </c>
      <c r="I31" s="36">
        <f>BDD!AR31</f>
        <v>1192.4950841498583</v>
      </c>
      <c r="J31" s="45">
        <f>BDD!AS31</f>
        <v>0.14835717423240252</v>
      </c>
      <c r="K31" s="45">
        <f>BDD!AT31</f>
        <v>8.2991589881158609E-2</v>
      </c>
      <c r="L31" s="36">
        <f>BDD!AU31</f>
        <v>646.99937899916767</v>
      </c>
      <c r="M31" s="36">
        <f>BDD!AV31</f>
        <v>600.41893220769782</v>
      </c>
      <c r="N31" s="36">
        <f>BDD!AW31</f>
        <v>3.3019690261691572</v>
      </c>
      <c r="O31" s="36">
        <f>BDD!AX31</f>
        <v>5.5633580907294578</v>
      </c>
      <c r="P31" s="36">
        <f>BDD!BX31</f>
        <v>748437</v>
      </c>
      <c r="Q31" s="36">
        <f>BDD!BY31</f>
        <v>751457</v>
      </c>
      <c r="R31" s="36">
        <f>BDD!CD31</f>
        <v>804306</v>
      </c>
      <c r="S31" s="36">
        <f>BDD!CE31</f>
        <v>807867</v>
      </c>
      <c r="T31" s="36">
        <f>BDD!CE31</f>
        <v>807867</v>
      </c>
      <c r="U31" s="36">
        <f>BDD!O31</f>
        <v>988502029.57000005</v>
      </c>
      <c r="V31" s="36">
        <f>BDD!P31</f>
        <v>977208898.59000003</v>
      </c>
      <c r="W31" s="36">
        <f>BDD!Q31</f>
        <v>841850661.74000001</v>
      </c>
      <c r="X31" s="36">
        <f>BDD!R31</f>
        <v>896108778.45000005</v>
      </c>
      <c r="Y31" s="36">
        <f>BDD!I31</f>
        <v>146651367.83000001</v>
      </c>
      <c r="Z31" s="36">
        <f>BDD!J31</f>
        <v>81100120.140000001</v>
      </c>
      <c r="AA31" s="36">
        <f>BDD!K31</f>
        <v>104386458.5</v>
      </c>
      <c r="AB31" s="36">
        <f>BDD!L31</f>
        <v>38050855.460000001</v>
      </c>
      <c r="AC31" s="36">
        <f>BDD!M31</f>
        <v>484238274.22000003</v>
      </c>
      <c r="AD31" s="36">
        <f>BDD!N31</f>
        <v>451189009.54000002</v>
      </c>
      <c r="AE31" s="36">
        <f>BDD!AU31</f>
        <v>646.99937899916767</v>
      </c>
      <c r="AF31" s="36">
        <f>BDD!AV31</f>
        <v>600.41893220769782</v>
      </c>
      <c r="AG31" s="36">
        <f>BDD!AC31</f>
        <v>81829780.400000006</v>
      </c>
      <c r="AH31" s="36">
        <f>BDD!AD31</f>
        <v>93678541.930000007</v>
      </c>
      <c r="AI31" s="36">
        <f>BDD!BJ31</f>
        <v>109.33422639447275</v>
      </c>
      <c r="AJ31" s="36">
        <f>BDD!BK31</f>
        <v>124.66254480296278</v>
      </c>
      <c r="AK31" s="36">
        <f>BDD!AI31</f>
        <v>29602839.890000001</v>
      </c>
      <c r="AL31" s="36">
        <f>BDD!AJ31</f>
        <v>30069631.390000001</v>
      </c>
      <c r="AM31" s="36">
        <f>BDD!BQ31</f>
        <v>39.552881391486522</v>
      </c>
      <c r="AN31" s="36">
        <f>BDD!BR31</f>
        <v>40.01510584105278</v>
      </c>
      <c r="AO31" s="36">
        <f>AVERAGE(BDD!BB31:BD31)</f>
        <v>161.15016083522508</v>
      </c>
      <c r="AP31" s="36">
        <f>AVERAGE(BDD!BI31:BK31)</f>
        <v>114.80452305978245</v>
      </c>
      <c r="AQ31" s="36">
        <f>AVERAGE(BDD!BP31:BR31)</f>
        <v>39.249681889699254</v>
      </c>
      <c r="AR31" s="36">
        <f>BDD!BE31</f>
        <v>159.82563408038331</v>
      </c>
      <c r="AS31" s="36">
        <f>BDD!BL31</f>
        <v>119.48612080685221</v>
      </c>
      <c r="AT31" s="36">
        <f>BDD!BS31</f>
        <v>34.908136813509408</v>
      </c>
      <c r="AV31" s="39" t="s">
        <v>177</v>
      </c>
      <c r="AW31" s="44" t="str">
        <f t="shared" ca="1" si="0"/>
        <v>Gard</v>
      </c>
      <c r="AY31" t="e">
        <f t="shared" ca="1" si="1"/>
        <v>#VALUE!</v>
      </c>
      <c r="AZ31">
        <f t="shared" si="6"/>
        <v>66</v>
      </c>
      <c r="BA31" s="35" t="e">
        <f t="shared" ca="1" si="2"/>
        <v>#N/A</v>
      </c>
      <c r="BB31" s="35" t="e">
        <f t="shared" ca="1" si="3"/>
        <v>#N/A</v>
      </c>
      <c r="BC31" s="35" t="e">
        <f t="shared" ca="1" si="5"/>
        <v>#N/A</v>
      </c>
      <c r="BD31" s="35" t="str">
        <f t="shared" ca="1" si="4"/>
        <v>Total</v>
      </c>
    </row>
    <row r="32" spans="1:56" x14ac:dyDescent="0.15">
      <c r="A32" s="39" t="s">
        <v>182</v>
      </c>
      <c r="B32" s="36">
        <f>BDD!AK32</f>
        <v>152.2845654013924</v>
      </c>
      <c r="C32" s="36">
        <f>BDD!AL32</f>
        <v>73.496203903636015</v>
      </c>
      <c r="D32" s="36">
        <f>BDD!AM32</f>
        <v>113.85225011588963</v>
      </c>
      <c r="E32" s="36">
        <f>BDD!AN32</f>
        <v>34.839103582041339</v>
      </c>
      <c r="F32" s="36">
        <f>BDD!AO32</f>
        <v>1234.1184446790412</v>
      </c>
      <c r="G32" s="36">
        <f>BDD!AP32</f>
        <v>1198.6949913721071</v>
      </c>
      <c r="H32" s="36">
        <f>BDD!AQ32</f>
        <v>1081.8338792776487</v>
      </c>
      <c r="I32" s="36">
        <f>BDD!AR32</f>
        <v>1125.198787468471</v>
      </c>
      <c r="J32" s="45">
        <f>BDD!AS32</f>
        <v>0.12339542128875421</v>
      </c>
      <c r="K32" s="45">
        <f>BDD!AT32</f>
        <v>6.1313515475281417E-2</v>
      </c>
      <c r="L32" s="36">
        <f>BDD!AU32</f>
        <v>273.11848564932831</v>
      </c>
      <c r="M32" s="36">
        <f>BDD!AV32</f>
        <v>288.28921287339563</v>
      </c>
      <c r="N32" s="36">
        <f>BDD!AW32</f>
        <v>1.7934745056364794</v>
      </c>
      <c r="O32" s="36">
        <f>BDD!AX32</f>
        <v>3.9225048038043413</v>
      </c>
      <c r="P32" s="36">
        <f>BDD!BX32</f>
        <v>1400039</v>
      </c>
      <c r="Q32" s="36">
        <f>BDD!BY32</f>
        <v>1415757</v>
      </c>
      <c r="R32" s="36">
        <f>BDD!CD32</f>
        <v>1432039</v>
      </c>
      <c r="S32" s="36">
        <f>BDD!CE32</f>
        <v>1447955</v>
      </c>
      <c r="T32" s="36">
        <f>BDD!CE32</f>
        <v>1447955</v>
      </c>
      <c r="U32" s="36">
        <f>BDD!O32</f>
        <v>1727813953.1700001</v>
      </c>
      <c r="V32" s="36">
        <f>BDD!P32</f>
        <v>1697060824.9000001</v>
      </c>
      <c r="W32" s="36">
        <f>BDD!Q32</f>
        <v>1514609622.51</v>
      </c>
      <c r="X32" s="36">
        <f>BDD!R32</f>
        <v>1593008059.75</v>
      </c>
      <c r="Y32" s="36">
        <f>BDD!I32</f>
        <v>213204330.66</v>
      </c>
      <c r="Z32" s="36">
        <f>BDD!J32</f>
        <v>104052765.15000001</v>
      </c>
      <c r="AA32" s="36">
        <f>BDD!K32</f>
        <v>159397590.40000001</v>
      </c>
      <c r="AB32" s="36">
        <f>BDD!L32</f>
        <v>49323704.7700001</v>
      </c>
      <c r="AC32" s="36">
        <f>BDD!M32</f>
        <v>382376531.52999997</v>
      </c>
      <c r="AD32" s="36">
        <f>BDD!N32</f>
        <v>408147471.14999998</v>
      </c>
      <c r="AE32" s="36">
        <f>BDD!AU32</f>
        <v>273.11848564932831</v>
      </c>
      <c r="AF32" s="36">
        <f>BDD!AV32</f>
        <v>288.28921287339563</v>
      </c>
      <c r="AG32" s="36">
        <f>BDD!AC32</f>
        <v>140594062.68000001</v>
      </c>
      <c r="AH32" s="36">
        <f>BDD!AD32</f>
        <v>193868801.09</v>
      </c>
      <c r="AI32" s="36">
        <f>BDD!BJ32</f>
        <v>100.42153302872278</v>
      </c>
      <c r="AJ32" s="36">
        <f>BDD!BK32</f>
        <v>136.93649481514129</v>
      </c>
      <c r="AK32" s="36">
        <f>BDD!AI32</f>
        <v>91282321.010000005</v>
      </c>
      <c r="AL32" s="36">
        <f>BDD!AJ32</f>
        <v>56678211.229999997</v>
      </c>
      <c r="AM32" s="36">
        <f>BDD!BQ32</f>
        <v>65.199841582984476</v>
      </c>
      <c r="AN32" s="36">
        <f>BDD!BR32</f>
        <v>40.033855548657009</v>
      </c>
      <c r="AO32" s="36">
        <f>AVERAGE(BDD!BB32:BD32)</f>
        <v>173.60895570341589</v>
      </c>
      <c r="AP32" s="36">
        <f>AVERAGE(BDD!BI32:BK32)</f>
        <v>112.65759937654597</v>
      </c>
      <c r="AQ32" s="36">
        <f>AVERAGE(BDD!BP32:BR32)</f>
        <v>59.312221996761416</v>
      </c>
      <c r="AR32" s="36">
        <f>BDD!BE32</f>
        <v>163.35278616959872</v>
      </c>
      <c r="AS32" s="36">
        <f>BDD!BL32</f>
        <v>97.008493726978443</v>
      </c>
      <c r="AT32" s="36">
        <f>BDD!BS32</f>
        <v>64.987470888486243</v>
      </c>
      <c r="AV32" s="39" t="s">
        <v>182</v>
      </c>
      <c r="AW32" s="44" t="str">
        <f t="shared" ca="1" si="0"/>
        <v>Haute-Garonne</v>
      </c>
      <c r="AY32" t="e">
        <f t="shared" ca="1" si="1"/>
        <v>#VALUE!</v>
      </c>
      <c r="AZ32">
        <f t="shared" si="6"/>
        <v>65</v>
      </c>
      <c r="BA32" s="35" t="e">
        <f t="shared" ca="1" si="2"/>
        <v>#N/A</v>
      </c>
      <c r="BB32" s="35" t="e">
        <f t="shared" ca="1" si="3"/>
        <v>#N/A</v>
      </c>
      <c r="BC32" s="35" t="e">
        <f t="shared" ca="1" si="5"/>
        <v>#N/A</v>
      </c>
      <c r="BD32" s="35" t="str">
        <f t="shared" ca="1" si="4"/>
        <v>Total</v>
      </c>
    </row>
    <row r="33" spans="1:56" x14ac:dyDescent="0.15">
      <c r="A33" s="39" t="s">
        <v>117</v>
      </c>
      <c r="B33" s="36">
        <f>BDD!AK33</f>
        <v>102.24171190895458</v>
      </c>
      <c r="C33" s="36">
        <f>BDD!AL33</f>
        <v>102.98438501921082</v>
      </c>
      <c r="D33" s="36">
        <f>BDD!AM33</f>
        <v>23.047917252334504</v>
      </c>
      <c r="E33" s="36">
        <f>BDD!AN33</f>
        <v>23.253853007262055</v>
      </c>
      <c r="F33" s="36">
        <f>BDD!AO33</f>
        <v>1434.4746774690796</v>
      </c>
      <c r="G33" s="36">
        <f>BDD!AP33</f>
        <v>1477.762662353573</v>
      </c>
      <c r="H33" s="36">
        <f>BDD!AQ33</f>
        <v>1332.2329655601247</v>
      </c>
      <c r="I33" s="36">
        <f>BDD!AR33</f>
        <v>1374.778277334362</v>
      </c>
      <c r="J33" s="45">
        <f>BDD!AS33</f>
        <v>7.1274671846661738E-2</v>
      </c>
      <c r="K33" s="45">
        <f>BDD!AT33</f>
        <v>6.9689394408701422E-2</v>
      </c>
      <c r="L33" s="36">
        <f>BDD!AU33</f>
        <v>637.25461225748131</v>
      </c>
      <c r="M33" s="36">
        <f>BDD!AV33</f>
        <v>635.29705091779238</v>
      </c>
      <c r="N33" s="36">
        <f>BDD!AW33</f>
        <v>6.2328241610914281</v>
      </c>
      <c r="O33" s="36">
        <f>BDD!AX33</f>
        <v>6.1688677443603055</v>
      </c>
      <c r="P33" s="36">
        <f>BDD!BX33</f>
        <v>191377</v>
      </c>
      <c r="Q33" s="36">
        <f>BDD!BY33</f>
        <v>191819</v>
      </c>
      <c r="R33" s="36">
        <f>BDD!CD33</f>
        <v>202008</v>
      </c>
      <c r="S33" s="36">
        <f>BDD!CE33</f>
        <v>202483</v>
      </c>
      <c r="T33" s="36">
        <f>BDD!CE33</f>
        <v>202483</v>
      </c>
      <c r="U33" s="36">
        <f>BDD!O33</f>
        <v>274525460.35000002</v>
      </c>
      <c r="V33" s="36">
        <f>BDD!P33</f>
        <v>283462956.13</v>
      </c>
      <c r="W33" s="36">
        <f>BDD!Q33</f>
        <v>254958748.25</v>
      </c>
      <c r="X33" s="36">
        <f>BDD!R33</f>
        <v>263708594.38</v>
      </c>
      <c r="Y33" s="36">
        <f>BDD!I33</f>
        <v>19566712.100000001</v>
      </c>
      <c r="Z33" s="36">
        <f>BDD!J33</f>
        <v>19754361.75</v>
      </c>
      <c r="AA33" s="36">
        <f>BDD!K33</f>
        <v>4410841.2600000203</v>
      </c>
      <c r="AB33" s="36">
        <f>BDD!L33</f>
        <v>4460530.83</v>
      </c>
      <c r="AC33" s="36">
        <f>BDD!M33</f>
        <v>121955875.93000001</v>
      </c>
      <c r="AD33" s="36">
        <f>BDD!N33</f>
        <v>121862045.01000001</v>
      </c>
      <c r="AE33" s="36">
        <f>BDD!AU33</f>
        <v>637.25461225748131</v>
      </c>
      <c r="AF33" s="36">
        <f>BDD!AV33</f>
        <v>635.29705091779238</v>
      </c>
      <c r="AG33" s="36">
        <f>BDD!AC33</f>
        <v>23723268.129999999</v>
      </c>
      <c r="AH33" s="36">
        <f>BDD!AD33</f>
        <v>27177552.75</v>
      </c>
      <c r="AI33" s="36">
        <f>BDD!BJ33</f>
        <v>123.96091552276397</v>
      </c>
      <c r="AJ33" s="36">
        <f>BDD!BK33</f>
        <v>141.68331995266371</v>
      </c>
      <c r="AK33" s="36">
        <f>BDD!AI33</f>
        <v>9736078.2899999991</v>
      </c>
      <c r="AL33" s="36">
        <f>BDD!AJ33</f>
        <v>8758936.6899999995</v>
      </c>
      <c r="AM33" s="36">
        <f>BDD!BQ33</f>
        <v>50.87381602804934</v>
      </c>
      <c r="AN33" s="36">
        <f>BDD!BR33</f>
        <v>45.662508354229765</v>
      </c>
      <c r="AO33" s="36">
        <f>AVERAGE(BDD!BB33:BD33)</f>
        <v>183.15587406378896</v>
      </c>
      <c r="AP33" s="36">
        <f>AVERAGE(BDD!BI33:BK33)</f>
        <v>124.93274038021541</v>
      </c>
      <c r="AQ33" s="36">
        <f>AVERAGE(BDD!BP33:BR33)</f>
        <v>50.746854933641941</v>
      </c>
      <c r="AR33" s="36">
        <f>BDD!BE33</f>
        <v>163.98436836610267</v>
      </c>
      <c r="AS33" s="36">
        <f>BDD!BL33</f>
        <v>108.52792211227329</v>
      </c>
      <c r="AT33" s="36">
        <f>BDD!BS33</f>
        <v>51.153529689371005</v>
      </c>
      <c r="AV33" s="39" t="s">
        <v>117</v>
      </c>
      <c r="AW33" s="44" t="str">
        <f t="shared" ca="1" si="0"/>
        <v>Gers</v>
      </c>
      <c r="AY33" t="e">
        <f t="shared" ca="1" si="1"/>
        <v>#VALUE!</v>
      </c>
      <c r="AZ33">
        <f t="shared" si="6"/>
        <v>64</v>
      </c>
      <c r="BA33" s="35" t="e">
        <f t="shared" ca="1" si="2"/>
        <v>#N/A</v>
      </c>
      <c r="BB33" s="35" t="e">
        <f t="shared" ca="1" si="3"/>
        <v>#N/A</v>
      </c>
      <c r="BC33" s="35" t="e">
        <f t="shared" ca="1" si="5"/>
        <v>#N/A</v>
      </c>
      <c r="BD33" s="35" t="str">
        <f t="shared" ca="1" si="4"/>
        <v>Total</v>
      </c>
    </row>
    <row r="34" spans="1:56" x14ac:dyDescent="0.15">
      <c r="A34" s="39" t="s">
        <v>135</v>
      </c>
      <c r="B34" s="36">
        <f>BDD!AK34</f>
        <v>101.44076252548886</v>
      </c>
      <c r="C34" s="36">
        <f>BDD!AL34</f>
        <v>-4.4929198706177802</v>
      </c>
      <c r="D34" s="36">
        <f>BDD!AM34</f>
        <v>62.361964977345636</v>
      </c>
      <c r="E34" s="36">
        <f>BDD!AN34</f>
        <v>-43.702599280978752</v>
      </c>
      <c r="F34" s="36">
        <f>BDD!AO34</f>
        <v>1145.0711859653186</v>
      </c>
      <c r="G34" s="36">
        <f>BDD!AP34</f>
        <v>1090.7548306547762</v>
      </c>
      <c r="H34" s="36">
        <f>BDD!AQ34</f>
        <v>1043.6304234398297</v>
      </c>
      <c r="I34" s="36">
        <f>BDD!AR34</f>
        <v>1095.2477505253939</v>
      </c>
      <c r="J34" s="45">
        <f>BDD!AS34</f>
        <v>8.8589044741329517E-2</v>
      </c>
      <c r="K34" s="45">
        <f>BDD!AT34</f>
        <v>-4.1190923426125898E-3</v>
      </c>
      <c r="L34" s="36">
        <f>BDD!AU34</f>
        <v>501.07476320539683</v>
      </c>
      <c r="M34" s="36">
        <f>BDD!AV34</f>
        <v>564.93666805793964</v>
      </c>
      <c r="N34" s="36">
        <f>BDD!AW34</f>
        <v>4.9395800142915194</v>
      </c>
      <c r="O34" s="36">
        <f>BDD!AX34</f>
        <v>-125.73931526187232</v>
      </c>
      <c r="P34" s="36">
        <f>BDD!BX34</f>
        <v>1623749</v>
      </c>
      <c r="Q34" s="36">
        <f>BDD!BY34</f>
        <v>1636391</v>
      </c>
      <c r="R34" s="36">
        <f>BDD!CD34</f>
        <v>1701254</v>
      </c>
      <c r="S34" s="36">
        <f>BDD!CE34</f>
        <v>1714741</v>
      </c>
      <c r="T34" s="36">
        <f>BDD!CE34</f>
        <v>1714741</v>
      </c>
      <c r="U34" s="36">
        <f>BDD!O34</f>
        <v>1859308193.1400001</v>
      </c>
      <c r="V34" s="36">
        <f>BDD!P34</f>
        <v>1784901388.0899999</v>
      </c>
      <c r="W34" s="36">
        <f>BDD!Q34</f>
        <v>1694593856.4300001</v>
      </c>
      <c r="X34" s="36">
        <f>BDD!R34</f>
        <v>1792253561.73</v>
      </c>
      <c r="Y34" s="36">
        <f>BDD!I34</f>
        <v>164714336.71000001</v>
      </c>
      <c r="Z34" s="36">
        <f>BDD!J34</f>
        <v>-7352173.6400001002</v>
      </c>
      <c r="AA34" s="36">
        <f>BDD!K34</f>
        <v>101260178.27</v>
      </c>
      <c r="AB34" s="36">
        <f>BDD!L34</f>
        <v>-71514540.140000105</v>
      </c>
      <c r="AC34" s="36">
        <f>BDD!M34</f>
        <v>813619645.67999995</v>
      </c>
      <c r="AD34" s="36">
        <f>BDD!N34</f>
        <v>924457279.17999995</v>
      </c>
      <c r="AE34" s="36">
        <f>BDD!AU34</f>
        <v>501.07476320539683</v>
      </c>
      <c r="AF34" s="36">
        <f>BDD!AV34</f>
        <v>564.93666805793964</v>
      </c>
      <c r="AG34" s="36">
        <f>BDD!AC34</f>
        <v>232765159.09</v>
      </c>
      <c r="AH34" s="36">
        <f>BDD!AD34</f>
        <v>150576122.88</v>
      </c>
      <c r="AI34" s="36">
        <f>BDD!BJ34</f>
        <v>143.35045569851005</v>
      </c>
      <c r="AJ34" s="36">
        <f>BDD!BK34</f>
        <v>92.017203027882701</v>
      </c>
      <c r="AK34" s="36">
        <f>BDD!AI34</f>
        <v>61148361.18</v>
      </c>
      <c r="AL34" s="36">
        <f>BDD!AJ34</f>
        <v>62988299.07</v>
      </c>
      <c r="AM34" s="36">
        <f>BDD!BQ34</f>
        <v>37.65875217167185</v>
      </c>
      <c r="AN34" s="36">
        <f>BDD!BR34</f>
        <v>38.492205756448186</v>
      </c>
      <c r="AO34" s="36">
        <f>AVERAGE(BDD!BB34:BD34)</f>
        <v>174.52287531520972</v>
      </c>
      <c r="AP34" s="36">
        <f>AVERAGE(BDD!BI34:BK34)</f>
        <v>129.68872841058874</v>
      </c>
      <c r="AQ34" s="36">
        <f>AVERAGE(BDD!BP34:BR34)</f>
        <v>38.604143892900467</v>
      </c>
      <c r="AR34" s="36">
        <f>BDD!BE34</f>
        <v>152.57017628083867</v>
      </c>
      <c r="AS34" s="36">
        <f>BDD!BL34</f>
        <v>111.64958367917701</v>
      </c>
      <c r="AT34" s="36">
        <f>BDD!BS34</f>
        <v>37.662757088065398</v>
      </c>
      <c r="AV34" s="39" t="s">
        <v>135</v>
      </c>
      <c r="AW34" s="44" t="str">
        <f t="shared" ref="AW34:AW65" ca="1" si="7">OFFSET(A34,0,$AW$1)</f>
        <v>Gironde</v>
      </c>
      <c r="AY34" t="e">
        <f t="shared" ref="AY34:AY65" ca="1" si="8">RANK(AW34,$AW$2:$AW$94)</f>
        <v>#VALUE!</v>
      </c>
      <c r="AZ34">
        <f t="shared" si="6"/>
        <v>63</v>
      </c>
      <c r="BA34" s="35" t="e">
        <f t="shared" ref="BA34:BA65" ca="1" si="9">OFFSET(AV$1,MATCH($AZ34,$AY$2:$AY$94,0),0)</f>
        <v>#N/A</v>
      </c>
      <c r="BB34" s="35" t="e">
        <f t="shared" ref="BB34:BB65" ca="1" si="10">OFFSET(AW$1,MATCH($AZ34,$AY$2:$AY$94,0),0)</f>
        <v>#N/A</v>
      </c>
      <c r="BC34" s="35" t="e">
        <f t="shared" ca="1" si="5"/>
        <v>#N/A</v>
      </c>
      <c r="BD34" s="35" t="str">
        <f t="shared" ref="BD34:BD65" ca="1" si="11">$AW$95</f>
        <v>Total</v>
      </c>
    </row>
    <row r="35" spans="1:56" x14ac:dyDescent="0.15">
      <c r="A35" s="39" t="s">
        <v>217</v>
      </c>
      <c r="B35" s="36">
        <f>BDD!AK35</f>
        <v>176.78381406284157</v>
      </c>
      <c r="C35" s="36">
        <f>BDD!AL35</f>
        <v>120.83439713937994</v>
      </c>
      <c r="D35" s="36">
        <f>BDD!AM35</f>
        <v>101.5668574704646</v>
      </c>
      <c r="E35" s="36">
        <f>BDD!AN35</f>
        <v>85.355409870535325</v>
      </c>
      <c r="F35" s="36">
        <f>BDD!AO35</f>
        <v>1310.5553489766703</v>
      </c>
      <c r="G35" s="36">
        <f>BDD!AP35</f>
        <v>1305.135389895313</v>
      </c>
      <c r="H35" s="36">
        <f>BDD!AQ35</f>
        <v>1133.7715349138286</v>
      </c>
      <c r="I35" s="36">
        <f>BDD!AR35</f>
        <v>1184.3009927559331</v>
      </c>
      <c r="J35" s="45">
        <f>BDD!AS35</f>
        <v>0.13489229142506715</v>
      </c>
      <c r="K35" s="45">
        <f>BDD!AT35</f>
        <v>9.2583802473605634E-2</v>
      </c>
      <c r="L35" s="36">
        <f>BDD!AU35</f>
        <v>482.76326771422475</v>
      </c>
      <c r="M35" s="36">
        <f>BDD!AV35</f>
        <v>542.79116779775484</v>
      </c>
      <c r="N35" s="36">
        <f>BDD!AW35</f>
        <v>2.7308114731737616</v>
      </c>
      <c r="O35" s="36">
        <f>BDD!AX35</f>
        <v>4.4920252895510924</v>
      </c>
      <c r="P35" s="36">
        <f>BDD!BX35</f>
        <v>1175623</v>
      </c>
      <c r="Q35" s="36">
        <f>BDD!BY35</f>
        <v>1188973</v>
      </c>
      <c r="R35" s="36">
        <f>BDD!CD35</f>
        <v>1308877</v>
      </c>
      <c r="S35" s="36">
        <f>BDD!CE35</f>
        <v>1322873</v>
      </c>
      <c r="T35" s="36">
        <f>BDD!CE35</f>
        <v>1322873</v>
      </c>
      <c r="U35" s="36">
        <f>BDD!O35</f>
        <v>1540719011.03</v>
      </c>
      <c r="V35" s="36">
        <f>BDD!P35</f>
        <v>1551770739.9300001</v>
      </c>
      <c r="W35" s="36">
        <f>BDD!Q35</f>
        <v>1332887893.1900001</v>
      </c>
      <c r="X35" s="36">
        <f>BDD!R35</f>
        <v>1408101904.26</v>
      </c>
      <c r="Y35" s="36">
        <f>BDD!I35</f>
        <v>207831117.84</v>
      </c>
      <c r="Z35" s="36">
        <f>BDD!J35</f>
        <v>143668835.66999999</v>
      </c>
      <c r="AA35" s="36">
        <f>BDD!K35</f>
        <v>119404333.68000001</v>
      </c>
      <c r="AB35" s="36">
        <f>BDD!L35</f>
        <v>101485277.73999999</v>
      </c>
      <c r="AC35" s="36">
        <f>BDD!M35</f>
        <v>567547601.08000004</v>
      </c>
      <c r="AD35" s="36">
        <f>BDD!N35</f>
        <v>645364043.14999998</v>
      </c>
      <c r="AE35" s="36">
        <f>BDD!AU35</f>
        <v>482.76326771422475</v>
      </c>
      <c r="AF35" s="36">
        <f>BDD!AV35</f>
        <v>542.79116779775484</v>
      </c>
      <c r="AG35" s="36">
        <f>BDD!AC35</f>
        <v>162890573.71000001</v>
      </c>
      <c r="AH35" s="36">
        <f>BDD!AD35</f>
        <v>190266152.05000001</v>
      </c>
      <c r="AI35" s="36">
        <f>BDD!BJ35</f>
        <v>138.55681090791862</v>
      </c>
      <c r="AJ35" s="36">
        <f>BDD!BK35</f>
        <v>160.0256288830781</v>
      </c>
      <c r="AK35" s="36">
        <f>BDD!AI35</f>
        <v>55937092.759999998</v>
      </c>
      <c r="AL35" s="36">
        <f>BDD!AJ35</f>
        <v>69649367.959999993</v>
      </c>
      <c r="AM35" s="36">
        <f>BDD!BQ35</f>
        <v>47.58080843944019</v>
      </c>
      <c r="AN35" s="36">
        <f>BDD!BR35</f>
        <v>58.57943616886169</v>
      </c>
      <c r="AO35" s="36">
        <f>AVERAGE(BDD!BB35:BD35)</f>
        <v>219.16963674028014</v>
      </c>
      <c r="AP35" s="36">
        <f>AVERAGE(BDD!BI35:BK35)</f>
        <v>153.12178510967695</v>
      </c>
      <c r="AQ35" s="36">
        <f>AVERAGE(BDD!BP35:BR35)</f>
        <v>52.576345204774384</v>
      </c>
      <c r="AR35" s="36">
        <f>BDD!BE35</f>
        <v>201.38504996101915</v>
      </c>
      <c r="AS35" s="36">
        <f>BDD!BL35</f>
        <v>141.47731835238565</v>
      </c>
      <c r="AT35" s="36">
        <f>BDD!BS35</f>
        <v>50.740952432469896</v>
      </c>
      <c r="AV35" s="39" t="s">
        <v>217</v>
      </c>
      <c r="AW35" s="44" t="str">
        <f t="shared" ca="1" si="7"/>
        <v>Hérault</v>
      </c>
      <c r="AY35" t="e">
        <f t="shared" ca="1" si="8"/>
        <v>#VALUE!</v>
      </c>
      <c r="AZ35">
        <f t="shared" si="6"/>
        <v>62</v>
      </c>
      <c r="BA35" s="35" t="e">
        <f t="shared" ca="1" si="9"/>
        <v>#N/A</v>
      </c>
      <c r="BB35" s="35" t="e">
        <f t="shared" ca="1" si="10"/>
        <v>#N/A</v>
      </c>
      <c r="BC35" s="35" t="e">
        <f t="shared" ca="1" si="5"/>
        <v>#N/A</v>
      </c>
      <c r="BD35" s="35" t="str">
        <f t="shared" ca="1" si="11"/>
        <v>Total</v>
      </c>
    </row>
    <row r="36" spans="1:56" x14ac:dyDescent="0.15">
      <c r="A36" s="39" t="s">
        <v>172</v>
      </c>
      <c r="B36" s="36">
        <f>BDD!AK36</f>
        <v>158.71661552869946</v>
      </c>
      <c r="C36" s="36">
        <f>BDD!AL36</f>
        <v>56.132474121898689</v>
      </c>
      <c r="D36" s="36">
        <f>BDD!AM36</f>
        <v>101.97423788649908</v>
      </c>
      <c r="E36" s="36">
        <f>BDD!AN36</f>
        <v>1.8464207355433184</v>
      </c>
      <c r="F36" s="36">
        <f>BDD!AO36</f>
        <v>1040.1374577998292</v>
      </c>
      <c r="G36" s="36">
        <f>BDD!AP36</f>
        <v>1013.0268612074152</v>
      </c>
      <c r="H36" s="36">
        <f>BDD!AQ36</f>
        <v>881.42084227112969</v>
      </c>
      <c r="I36" s="36">
        <f>BDD!AR36</f>
        <v>956.89438708551643</v>
      </c>
      <c r="J36" s="45">
        <f>BDD!AS36</f>
        <v>0.15259196208972978</v>
      </c>
      <c r="K36" s="45">
        <f>BDD!AT36</f>
        <v>5.5410647309978571E-2</v>
      </c>
      <c r="L36" s="36">
        <f>BDD!AU36</f>
        <v>380.38537095946452</v>
      </c>
      <c r="M36" s="36">
        <f>BDD!AV36</f>
        <v>396.30217661672123</v>
      </c>
      <c r="N36" s="36">
        <f>BDD!AW36</f>
        <v>2.3966323229131765</v>
      </c>
      <c r="O36" s="36">
        <f>BDD!AX36</f>
        <v>7.0601230894633549</v>
      </c>
      <c r="P36" s="36">
        <f>BDD!BX36</f>
        <v>1079498</v>
      </c>
      <c r="Q36" s="36">
        <f>BDD!BY36</f>
        <v>1088855</v>
      </c>
      <c r="R36" s="36">
        <f>BDD!CD36</f>
        <v>1118587</v>
      </c>
      <c r="S36" s="36">
        <f>BDD!CE36</f>
        <v>1128417</v>
      </c>
      <c r="T36" s="36">
        <f>BDD!CE36</f>
        <v>1128417</v>
      </c>
      <c r="U36" s="36">
        <f>BDD!O36</f>
        <v>1122826305.4200001</v>
      </c>
      <c r="V36" s="36">
        <f>BDD!P36</f>
        <v>1103039362.96</v>
      </c>
      <c r="W36" s="36">
        <f>BDD!Q36</f>
        <v>951492036.38999999</v>
      </c>
      <c r="X36" s="36">
        <f>BDD!R36</f>
        <v>1041919237.85</v>
      </c>
      <c r="Y36" s="36">
        <f>BDD!I36</f>
        <v>171334269.03</v>
      </c>
      <c r="Z36" s="36">
        <f>BDD!J36</f>
        <v>61120125.109999999</v>
      </c>
      <c r="AA36" s="36">
        <f>BDD!K36</f>
        <v>110080985.84999999</v>
      </c>
      <c r="AB36" s="36">
        <f>BDD!L36</f>
        <v>2010484.45000002</v>
      </c>
      <c r="AC36" s="36">
        <f>BDD!M36</f>
        <v>410625247.18000001</v>
      </c>
      <c r="AD36" s="36">
        <f>BDD!N36</f>
        <v>431515606.51999998</v>
      </c>
      <c r="AE36" s="36">
        <f>BDD!AU36</f>
        <v>380.38537095946452</v>
      </c>
      <c r="AF36" s="36">
        <f>BDD!AV36</f>
        <v>396.30217661672123</v>
      </c>
      <c r="AG36" s="36">
        <f>BDD!AC36</f>
        <v>98794747.650000006</v>
      </c>
      <c r="AH36" s="36">
        <f>BDD!AD36</f>
        <v>97567429.030000001</v>
      </c>
      <c r="AI36" s="36">
        <f>BDD!BJ36</f>
        <v>91.519157654761756</v>
      </c>
      <c r="AJ36" s="36">
        <f>BDD!BK36</f>
        <v>89.605529689444424</v>
      </c>
      <c r="AK36" s="36">
        <f>BDD!AI36</f>
        <v>40731758.869999997</v>
      </c>
      <c r="AL36" s="36">
        <f>BDD!AJ36</f>
        <v>43722266.630000003</v>
      </c>
      <c r="AM36" s="36">
        <f>BDD!BQ36</f>
        <v>37.732129999314495</v>
      </c>
      <c r="AN36" s="36">
        <f>BDD!BR36</f>
        <v>40.154351708905232</v>
      </c>
      <c r="AO36" s="36">
        <f>AVERAGE(BDD!BB36:BD36)</f>
        <v>133.58098208353678</v>
      </c>
      <c r="AP36" s="36">
        <f>AVERAGE(BDD!BI36:BK36)</f>
        <v>93.125286842366918</v>
      </c>
      <c r="AQ36" s="36">
        <f>AVERAGE(BDD!BP36:BR36)</f>
        <v>36.71061403614457</v>
      </c>
      <c r="AR36" s="36">
        <f>BDD!BE36</f>
        <v>131.85068371346605</v>
      </c>
      <c r="AS36" s="36">
        <f>BDD!BL36</f>
        <v>92.049960927589851</v>
      </c>
      <c r="AT36" s="36">
        <f>BDD!BS36</f>
        <v>36.821633156067165</v>
      </c>
      <c r="AV36" s="39" t="s">
        <v>172</v>
      </c>
      <c r="AW36" s="44" t="str">
        <f t="shared" ca="1" si="7"/>
        <v>Ille et Vilaine</v>
      </c>
      <c r="AY36" t="e">
        <f t="shared" ca="1" si="8"/>
        <v>#VALUE!</v>
      </c>
      <c r="AZ36">
        <f t="shared" si="6"/>
        <v>61</v>
      </c>
      <c r="BA36" s="35" t="e">
        <f t="shared" ca="1" si="9"/>
        <v>#N/A</v>
      </c>
      <c r="BB36" s="35" t="e">
        <f t="shared" ca="1" si="10"/>
        <v>#N/A</v>
      </c>
      <c r="BC36" s="35" t="e">
        <f t="shared" ca="1" si="5"/>
        <v>#N/A</v>
      </c>
      <c r="BD36" s="35" t="str">
        <f t="shared" ca="1" si="11"/>
        <v>Total</v>
      </c>
    </row>
    <row r="37" spans="1:56" x14ac:dyDescent="0.15">
      <c r="A37" s="39" t="s">
        <v>47</v>
      </c>
      <c r="B37" s="36">
        <f>BDD!AK37</f>
        <v>212.48595620018602</v>
      </c>
      <c r="C37" s="36">
        <f>BDD!AL37</f>
        <v>191.08706671482852</v>
      </c>
      <c r="D37" s="36">
        <f>BDD!AM37</f>
        <v>209.1364294898685</v>
      </c>
      <c r="E37" s="36">
        <f>BDD!AN37</f>
        <v>187.59970814834458</v>
      </c>
      <c r="F37" s="36">
        <f>BDD!AO37</f>
        <v>1179.6235338051031</v>
      </c>
      <c r="G37" s="36">
        <f>BDD!AP37</f>
        <v>1174.5648238968117</v>
      </c>
      <c r="H37" s="36">
        <f>BDD!AQ37</f>
        <v>967.13757760491706</v>
      </c>
      <c r="I37" s="36">
        <f>BDD!AR37</f>
        <v>983.47775718198318</v>
      </c>
      <c r="J37" s="45">
        <f>BDD!AS37</f>
        <v>0.18013031285902853</v>
      </c>
      <c r="K37" s="45">
        <f>BDD!AT37</f>
        <v>0.1626875442096638</v>
      </c>
      <c r="L37" s="36">
        <f>BDD!AU37</f>
        <v>0</v>
      </c>
      <c r="M37" s="36">
        <f>BDD!AV37</f>
        <v>0</v>
      </c>
      <c r="N37" s="36">
        <f>BDD!AW37</f>
        <v>0</v>
      </c>
      <c r="O37" s="36">
        <f>BDD!AX37</f>
        <v>0</v>
      </c>
      <c r="P37" s="36">
        <f>BDD!BX37</f>
        <v>219316</v>
      </c>
      <c r="Q37" s="36">
        <f>BDD!BY37</f>
        <v>218707</v>
      </c>
      <c r="R37" s="36">
        <f>BDD!CD37</f>
        <v>234003</v>
      </c>
      <c r="S37" s="36">
        <f>BDD!CE37</f>
        <v>233448</v>
      </c>
      <c r="T37" s="36">
        <f>BDD!CE37</f>
        <v>233448</v>
      </c>
      <c r="U37" s="36">
        <f>BDD!O37</f>
        <v>258710314.94</v>
      </c>
      <c r="V37" s="36">
        <f>BDD!P37</f>
        <v>256885548.94</v>
      </c>
      <c r="W37" s="36">
        <f>BDD!Q37</f>
        <v>212108744.97</v>
      </c>
      <c r="X37" s="36">
        <f>BDD!R37</f>
        <v>215093469.84</v>
      </c>
      <c r="Y37" s="36">
        <f>BDD!I37</f>
        <v>46601569.969999999</v>
      </c>
      <c r="Z37" s="36">
        <f>BDD!J37</f>
        <v>41792079.100000001</v>
      </c>
      <c r="AA37" s="36">
        <f>BDD!K37</f>
        <v>45866965.170000002</v>
      </c>
      <c r="AB37" s="36">
        <f>BDD!L37</f>
        <v>41029369.369999997</v>
      </c>
      <c r="AC37" s="36">
        <f>BDD!M37</f>
        <v>0</v>
      </c>
      <c r="AD37" s="36">
        <f>BDD!N37</f>
        <v>0</v>
      </c>
      <c r="AE37" s="36">
        <f>BDD!AU37</f>
        <v>0</v>
      </c>
      <c r="AF37" s="36">
        <f>BDD!AV37</f>
        <v>0</v>
      </c>
      <c r="AG37" s="36">
        <f>BDD!AC37</f>
        <v>30068890.969999999</v>
      </c>
      <c r="AH37" s="36">
        <f>BDD!AD37</f>
        <v>40107882.219999999</v>
      </c>
      <c r="AI37" s="36">
        <f>BDD!BJ37</f>
        <v>137.10304296084189</v>
      </c>
      <c r="AJ37" s="36">
        <f>BDD!BK37</f>
        <v>183.38636724018892</v>
      </c>
      <c r="AK37" s="36">
        <f>BDD!AI37</f>
        <v>9769656.7899999991</v>
      </c>
      <c r="AL37" s="36">
        <f>BDD!AJ37</f>
        <v>13563176.92</v>
      </c>
      <c r="AM37" s="36">
        <f>BDD!BQ37</f>
        <v>44.546028515931347</v>
      </c>
      <c r="AN37" s="36">
        <f>BDD!BR37</f>
        <v>62.015284924579461</v>
      </c>
      <c r="AO37" s="36">
        <f>AVERAGE(BDD!BB37:BD37)</f>
        <v>209.19652247379395</v>
      </c>
      <c r="AP37" s="36">
        <f>AVERAGE(BDD!BI37:BK37)</f>
        <v>153.02743504808419</v>
      </c>
      <c r="AQ37" s="36">
        <f>AVERAGE(BDD!BP37:BR37)</f>
        <v>49.857304258043747</v>
      </c>
      <c r="AR37" s="36">
        <f>BDD!BE37</f>
        <v>207.72007848920794</v>
      </c>
      <c r="AS37" s="36">
        <f>BDD!BL37</f>
        <v>146.81711602363995</v>
      </c>
      <c r="AT37" s="36">
        <f>BDD!BS37</f>
        <v>51.820355806092742</v>
      </c>
      <c r="AV37" s="39" t="s">
        <v>47</v>
      </c>
      <c r="AW37" s="44" t="str">
        <f t="shared" ca="1" si="7"/>
        <v>Indre</v>
      </c>
      <c r="AY37" t="e">
        <f t="shared" ca="1" si="8"/>
        <v>#VALUE!</v>
      </c>
      <c r="AZ37">
        <f t="shared" si="6"/>
        <v>60</v>
      </c>
      <c r="BA37" s="35" t="e">
        <f t="shared" ca="1" si="9"/>
        <v>#N/A</v>
      </c>
      <c r="BB37" s="35" t="e">
        <f t="shared" ca="1" si="10"/>
        <v>#N/A</v>
      </c>
      <c r="BC37" s="35" t="e">
        <f t="shared" ca="1" si="5"/>
        <v>#N/A</v>
      </c>
      <c r="BD37" s="35" t="str">
        <f t="shared" ca="1" si="11"/>
        <v>Total</v>
      </c>
    </row>
    <row r="38" spans="1:56" x14ac:dyDescent="0.15">
      <c r="A38" s="39" t="s">
        <v>220</v>
      </c>
      <c r="B38" s="36">
        <f>BDD!AK38</f>
        <v>92.129916945182515</v>
      </c>
      <c r="C38" s="36">
        <f>BDD!AL38</f>
        <v>83.76879832189509</v>
      </c>
      <c r="D38" s="36">
        <f>BDD!AM38</f>
        <v>44.126758010028205</v>
      </c>
      <c r="E38" s="36">
        <f>BDD!AN38</f>
        <v>37.34311978553206</v>
      </c>
      <c r="F38" s="36">
        <f>BDD!AO38</f>
        <v>1014.3720429977102</v>
      </c>
      <c r="G38" s="36">
        <f>BDD!AP38</f>
        <v>1042.6779210741702</v>
      </c>
      <c r="H38" s="36">
        <f>BDD!AQ38</f>
        <v>922.24212605252762</v>
      </c>
      <c r="I38" s="36">
        <f>BDD!AR38</f>
        <v>958.90912275227515</v>
      </c>
      <c r="J38" s="45">
        <f>BDD!AS38</f>
        <v>9.0824582145340615E-2</v>
      </c>
      <c r="K38" s="45">
        <f>BDD!AT38</f>
        <v>8.0340051926673761E-2</v>
      </c>
      <c r="L38" s="36">
        <f>BDD!AU38</f>
        <v>353.24998313333191</v>
      </c>
      <c r="M38" s="36">
        <f>BDD!AV38</f>
        <v>361.191788753494</v>
      </c>
      <c r="N38" s="36">
        <f>BDD!AW38</f>
        <v>3.8342592161839937</v>
      </c>
      <c r="O38" s="36">
        <f>BDD!AX38</f>
        <v>4.3117699667310063</v>
      </c>
      <c r="P38" s="36">
        <f>BDD!BX38</f>
        <v>610079</v>
      </c>
      <c r="Q38" s="36">
        <f>BDD!BY38</f>
        <v>612119</v>
      </c>
      <c r="R38" s="36">
        <f>BDD!CD38</f>
        <v>625294</v>
      </c>
      <c r="S38" s="36">
        <f>BDD!CE38</f>
        <v>627518</v>
      </c>
      <c r="T38" s="36">
        <f>BDD!CE38</f>
        <v>627518</v>
      </c>
      <c r="U38" s="36">
        <f>BDD!O38</f>
        <v>618847081.62</v>
      </c>
      <c r="V38" s="36">
        <f>BDD!P38</f>
        <v>638242966.37</v>
      </c>
      <c r="W38" s="36">
        <f>BDD!Q38</f>
        <v>562640554.01999998</v>
      </c>
      <c r="X38" s="36">
        <f>BDD!R38</f>
        <v>586966493.30999994</v>
      </c>
      <c r="Y38" s="36">
        <f>BDD!I38</f>
        <v>56206527.600000001</v>
      </c>
      <c r="Z38" s="36">
        <f>BDD!J38</f>
        <v>51276473.060000099</v>
      </c>
      <c r="AA38" s="36">
        <f>BDD!K38</f>
        <v>26920808.399999999</v>
      </c>
      <c r="AB38" s="36">
        <f>BDD!L38</f>
        <v>22858433.140000101</v>
      </c>
      <c r="AC38" s="36">
        <f>BDD!M38</f>
        <v>215510396.46000001</v>
      </c>
      <c r="AD38" s="36">
        <f>BDD!N38</f>
        <v>221092356.53999999</v>
      </c>
      <c r="AE38" s="36">
        <f>BDD!AU38</f>
        <v>353.24998313333191</v>
      </c>
      <c r="AF38" s="36">
        <f>BDD!AV38</f>
        <v>361.191788753494</v>
      </c>
      <c r="AG38" s="36">
        <f>BDD!AC38</f>
        <v>55448706.130000003</v>
      </c>
      <c r="AH38" s="36">
        <f>BDD!AD38</f>
        <v>51685834.490000002</v>
      </c>
      <c r="AI38" s="36">
        <f>BDD!BJ38</f>
        <v>90.88774753761399</v>
      </c>
      <c r="AJ38" s="36">
        <f>BDD!BK38</f>
        <v>84.437559510487347</v>
      </c>
      <c r="AK38" s="36">
        <f>BDD!AI38</f>
        <v>19973214.149999999</v>
      </c>
      <c r="AL38" s="36">
        <f>BDD!AJ38</f>
        <v>21603204.539999999</v>
      </c>
      <c r="AM38" s="36">
        <f>BDD!BQ38</f>
        <v>32.738734081979544</v>
      </c>
      <c r="AN38" s="36">
        <f>BDD!BR38</f>
        <v>35.292491394647115</v>
      </c>
      <c r="AO38" s="36">
        <f>AVERAGE(BDD!BB38:BD38)</f>
        <v>123.84577663639736</v>
      </c>
      <c r="AP38" s="36">
        <f>AVERAGE(BDD!BI38:BK38)</f>
        <v>88.124373136081161</v>
      </c>
      <c r="AQ38" s="36">
        <f>AVERAGE(BDD!BP38:BR38)</f>
        <v>34.75268880570983</v>
      </c>
      <c r="AR38" s="36">
        <f>BDD!BE38</f>
        <v>118.33717556243467</v>
      </c>
      <c r="AS38" s="36">
        <f>BDD!BL38</f>
        <v>85.450791048513295</v>
      </c>
      <c r="AT38" s="36">
        <f>BDD!BS38</f>
        <v>31.331371265255438</v>
      </c>
      <c r="AV38" s="39" t="s">
        <v>220</v>
      </c>
      <c r="AW38" s="44" t="str">
        <f t="shared" ca="1" si="7"/>
        <v>Indre et Loire</v>
      </c>
      <c r="AY38" t="e">
        <f t="shared" ca="1" si="8"/>
        <v>#VALUE!</v>
      </c>
      <c r="AZ38">
        <f t="shared" si="6"/>
        <v>59</v>
      </c>
      <c r="BA38" s="35" t="e">
        <f t="shared" ca="1" si="9"/>
        <v>#N/A</v>
      </c>
      <c r="BB38" s="35" t="e">
        <f t="shared" ca="1" si="10"/>
        <v>#N/A</v>
      </c>
      <c r="BC38" s="35" t="e">
        <f t="shared" ca="1" si="5"/>
        <v>#N/A</v>
      </c>
      <c r="BD38" s="35" t="str">
        <f t="shared" ca="1" si="11"/>
        <v>Total</v>
      </c>
    </row>
    <row r="39" spans="1:56" x14ac:dyDescent="0.15">
      <c r="A39" s="39" t="s">
        <v>102</v>
      </c>
      <c r="B39" s="36">
        <f>BDD!AK39</f>
        <v>213.90866900939764</v>
      </c>
      <c r="C39" s="36">
        <f>BDD!AL39</f>
        <v>191.45753546930638</v>
      </c>
      <c r="D39" s="36">
        <f>BDD!AM39</f>
        <v>191.17958302062831</v>
      </c>
      <c r="E39" s="36">
        <f>BDD!AN39</f>
        <v>168.85904235025399</v>
      </c>
      <c r="F39" s="36">
        <f>BDD!AO39</f>
        <v>1123.2383756094798</v>
      </c>
      <c r="G39" s="36">
        <f>BDD!AP39</f>
        <v>1136.1235234318553</v>
      </c>
      <c r="H39" s="36">
        <f>BDD!AQ39</f>
        <v>909.32970660008209</v>
      </c>
      <c r="I39" s="36">
        <f>BDD!AR39</f>
        <v>944.66598796254914</v>
      </c>
      <c r="J39" s="45">
        <f>BDD!AS39</f>
        <v>0.19043924571516602</v>
      </c>
      <c r="K39" s="45">
        <f>BDD!AT39</f>
        <v>0.16851823901240609</v>
      </c>
      <c r="L39" s="36">
        <f>BDD!AU39</f>
        <v>352.57535476877138</v>
      </c>
      <c r="M39" s="36">
        <f>BDD!AV39</f>
        <v>328.22518023691345</v>
      </c>
      <c r="N39" s="36">
        <f>BDD!AW39</f>
        <v>1.6482518282289984</v>
      </c>
      <c r="O39" s="36">
        <f>BDD!AX39</f>
        <v>1.7143497613314522</v>
      </c>
      <c r="P39" s="36">
        <f>BDD!BX39</f>
        <v>1271166</v>
      </c>
      <c r="Q39" s="36">
        <f>BDD!BY39</f>
        <v>1277513</v>
      </c>
      <c r="R39" s="36">
        <f>BDD!CD39</f>
        <v>1325657</v>
      </c>
      <c r="S39" s="36">
        <f>BDD!CE39</f>
        <v>1332325</v>
      </c>
      <c r="T39" s="36">
        <f>BDD!CE39</f>
        <v>1332325</v>
      </c>
      <c r="U39" s="36">
        <f>BDD!O39</f>
        <v>1427822432.97</v>
      </c>
      <c r="V39" s="36">
        <f>BDD!P39</f>
        <v>1451412570.79</v>
      </c>
      <c r="W39" s="36">
        <f>BDD!Q39</f>
        <v>1155909005.8199999</v>
      </c>
      <c r="X39" s="36">
        <f>BDD!R39</f>
        <v>1206823080.28</v>
      </c>
      <c r="Y39" s="36">
        <f>BDD!I39</f>
        <v>271913427.14999998</v>
      </c>
      <c r="Z39" s="36">
        <f>BDD!J39</f>
        <v>244589490.50999999</v>
      </c>
      <c r="AA39" s="36">
        <f>BDD!K39</f>
        <v>243020985.83000001</v>
      </c>
      <c r="AB39" s="36">
        <f>BDD!L39</f>
        <v>215719621.77000001</v>
      </c>
      <c r="AC39" s="36">
        <f>BDD!M39</f>
        <v>448181803.42000002</v>
      </c>
      <c r="AD39" s="36">
        <f>BDD!N39</f>
        <v>419311934.68000001</v>
      </c>
      <c r="AE39" s="36">
        <f>BDD!AU39</f>
        <v>352.57535476877138</v>
      </c>
      <c r="AF39" s="36">
        <f>BDD!AV39</f>
        <v>328.22518023691345</v>
      </c>
      <c r="AG39" s="36">
        <f>BDD!AC39</f>
        <v>176112930.94999999</v>
      </c>
      <c r="AH39" s="36">
        <f>BDD!AD39</f>
        <v>224455168.31</v>
      </c>
      <c r="AI39" s="36">
        <f>BDD!BJ39</f>
        <v>138.54440014128758</v>
      </c>
      <c r="AJ39" s="36">
        <f>BDD!BK39</f>
        <v>175.69697397208483</v>
      </c>
      <c r="AK39" s="36">
        <f>BDD!AI39</f>
        <v>87950368.730000004</v>
      </c>
      <c r="AL39" s="36">
        <f>BDD!AJ39</f>
        <v>62927237.130000003</v>
      </c>
      <c r="AM39" s="36">
        <f>BDD!BQ39</f>
        <v>69.188735955807502</v>
      </c>
      <c r="AN39" s="36">
        <f>BDD!BR39</f>
        <v>49.25761000475142</v>
      </c>
      <c r="AO39" s="36">
        <f>AVERAGE(BDD!BB39:BD39)</f>
        <v>236.01857096853112</v>
      </c>
      <c r="AP39" s="36">
        <f>AVERAGE(BDD!BI39:BK39)</f>
        <v>153.37095302696034</v>
      </c>
      <c r="AQ39" s="36">
        <f>AVERAGE(BDD!BP39:BR39)</f>
        <v>60.295916700357566</v>
      </c>
      <c r="AR39" s="36">
        <f>BDD!BE39</f>
        <v>238.96951860218587</v>
      </c>
      <c r="AS39" s="36">
        <f>BDD!BL39</f>
        <v>145.94339463012926</v>
      </c>
      <c r="AT39" s="36">
        <f>BDD!BS39</f>
        <v>70.270984899594495</v>
      </c>
      <c r="AV39" s="39" t="s">
        <v>102</v>
      </c>
      <c r="AW39" s="44" t="str">
        <f t="shared" ca="1" si="7"/>
        <v>Isère</v>
      </c>
      <c r="AY39" t="e">
        <f t="shared" ca="1" si="8"/>
        <v>#VALUE!</v>
      </c>
      <c r="AZ39">
        <f t="shared" si="6"/>
        <v>58</v>
      </c>
      <c r="BA39" s="35" t="e">
        <f t="shared" ca="1" si="9"/>
        <v>#N/A</v>
      </c>
      <c r="BB39" s="35" t="e">
        <f t="shared" ca="1" si="10"/>
        <v>#N/A</v>
      </c>
      <c r="BC39" s="35" t="e">
        <f t="shared" ca="1" si="5"/>
        <v>#N/A</v>
      </c>
      <c r="BD39" s="35" t="str">
        <f t="shared" ca="1" si="11"/>
        <v>Total</v>
      </c>
    </row>
    <row r="40" spans="1:56" x14ac:dyDescent="0.15">
      <c r="A40" s="39" t="s">
        <v>71</v>
      </c>
      <c r="B40" s="36">
        <f>BDD!AK40</f>
        <v>318.38838780242207</v>
      </c>
      <c r="C40" s="36">
        <f>BDD!AL40</f>
        <v>214.2676481657509</v>
      </c>
      <c r="D40" s="36">
        <f>BDD!AM40</f>
        <v>258.48655866727881</v>
      </c>
      <c r="E40" s="36">
        <f>BDD!AN40</f>
        <v>154.27300257343566</v>
      </c>
      <c r="F40" s="36">
        <f>BDD!AO40</f>
        <v>1297.685735130151</v>
      </c>
      <c r="G40" s="36">
        <f>BDD!AP40</f>
        <v>1270.1022334793931</v>
      </c>
      <c r="H40" s="36">
        <f>BDD!AQ40</f>
        <v>979.29734732772886</v>
      </c>
      <c r="I40" s="36">
        <f>BDD!AR40</f>
        <v>1055.8345853136423</v>
      </c>
      <c r="J40" s="45">
        <f>BDD!AS40</f>
        <v>0.24535091908865703</v>
      </c>
      <c r="K40" s="45">
        <f>BDD!AT40</f>
        <v>0.1687011033582497</v>
      </c>
      <c r="L40" s="36">
        <f>BDD!AU40</f>
        <v>304.08469419249303</v>
      </c>
      <c r="M40" s="36">
        <f>BDD!AV40</f>
        <v>244.56121902023972</v>
      </c>
      <c r="N40" s="36">
        <f>BDD!AW40</f>
        <v>0.95507470071802592</v>
      </c>
      <c r="O40" s="36">
        <f>BDD!AX40</f>
        <v>1.1413819170267583</v>
      </c>
      <c r="P40" s="36">
        <f>BDD!BX40</f>
        <v>259199</v>
      </c>
      <c r="Q40" s="36">
        <f>BDD!BY40</f>
        <v>258798</v>
      </c>
      <c r="R40" s="36">
        <f>BDD!CD40</f>
        <v>274680</v>
      </c>
      <c r="S40" s="36">
        <f>BDD!CE40</f>
        <v>274359</v>
      </c>
      <c r="T40" s="36">
        <f>BDD!CE40</f>
        <v>274359</v>
      </c>
      <c r="U40" s="36">
        <f>BDD!O40</f>
        <v>336358844.86000001</v>
      </c>
      <c r="V40" s="36">
        <f>BDD!P40</f>
        <v>328699917.81999999</v>
      </c>
      <c r="W40" s="36">
        <f>BDD!Q40</f>
        <v>253832893.13</v>
      </c>
      <c r="X40" s="36">
        <f>BDD!R40</f>
        <v>273247879.00999999</v>
      </c>
      <c r="Y40" s="36">
        <f>BDD!I40</f>
        <v>82525951.730000004</v>
      </c>
      <c r="Z40" s="36">
        <f>BDD!J40</f>
        <v>55452038.810000002</v>
      </c>
      <c r="AA40" s="36">
        <f>BDD!K40</f>
        <v>66999457.520000003</v>
      </c>
      <c r="AB40" s="36">
        <f>BDD!L40</f>
        <v>39925544.520000003</v>
      </c>
      <c r="AC40" s="36">
        <f>BDD!M40</f>
        <v>78818448.650000006</v>
      </c>
      <c r="AD40" s="36">
        <f>BDD!N40</f>
        <v>63291954.359999999</v>
      </c>
      <c r="AE40" s="36">
        <f>BDD!AU40</f>
        <v>304.08469419249303</v>
      </c>
      <c r="AF40" s="36">
        <f>BDD!AV40</f>
        <v>244.56121902023972</v>
      </c>
      <c r="AG40" s="36">
        <f>BDD!AC40</f>
        <v>51634675.140000001</v>
      </c>
      <c r="AH40" s="36">
        <f>BDD!AD40</f>
        <v>41592835.649999999</v>
      </c>
      <c r="AI40" s="36">
        <f>BDD!BJ40</f>
        <v>199.20862017214571</v>
      </c>
      <c r="AJ40" s="36">
        <f>BDD!BK40</f>
        <v>160.71544467113347</v>
      </c>
      <c r="AK40" s="36">
        <f>BDD!AI40</f>
        <v>18116885.07</v>
      </c>
      <c r="AL40" s="36">
        <f>BDD!AJ40</f>
        <v>15426481.1</v>
      </c>
      <c r="AM40" s="36">
        <f>BDD!BQ40</f>
        <v>69.89565958973607</v>
      </c>
      <c r="AN40" s="36">
        <f>BDD!BR40</f>
        <v>59.608192876297345</v>
      </c>
      <c r="AO40" s="36">
        <f>AVERAGE(BDD!BB40:BD40)</f>
        <v>236.20497646281942</v>
      </c>
      <c r="AP40" s="36">
        <f>AVERAGE(BDD!BI40:BK40)</f>
        <v>163.00811299857347</v>
      </c>
      <c r="AQ40" s="36">
        <f>AVERAGE(BDD!BP40:BR40)</f>
        <v>68.209411081906055</v>
      </c>
      <c r="AR40" s="36">
        <f>BDD!BE40</f>
        <v>208.38666722800465</v>
      </c>
      <c r="AS40" s="36">
        <f>BDD!BL40</f>
        <v>142.90029556835304</v>
      </c>
      <c r="AT40" s="36">
        <f>BDD!BS40</f>
        <v>61.114800354197008</v>
      </c>
      <c r="AV40" s="39" t="s">
        <v>71</v>
      </c>
      <c r="AW40" s="44" t="str">
        <f t="shared" ca="1" si="7"/>
        <v>Jura</v>
      </c>
      <c r="AY40" t="e">
        <f t="shared" ca="1" si="8"/>
        <v>#VALUE!</v>
      </c>
      <c r="AZ40">
        <f t="shared" si="6"/>
        <v>57</v>
      </c>
      <c r="BA40" s="35" t="e">
        <f t="shared" ca="1" si="9"/>
        <v>#N/A</v>
      </c>
      <c r="BB40" s="35" t="e">
        <f t="shared" ca="1" si="10"/>
        <v>#N/A</v>
      </c>
      <c r="BC40" s="35" t="e">
        <f t="shared" ca="1" si="5"/>
        <v>#N/A</v>
      </c>
      <c r="BD40" s="35" t="str">
        <f t="shared" ca="1" si="11"/>
        <v>Total</v>
      </c>
    </row>
    <row r="41" spans="1:56" x14ac:dyDescent="0.15">
      <c r="A41" s="39" t="s">
        <v>132</v>
      </c>
      <c r="B41" s="36">
        <f>BDD!AK41</f>
        <v>233.07890210060674</v>
      </c>
      <c r="C41" s="36">
        <v>10</v>
      </c>
      <c r="D41" s="36">
        <f>BDD!AM41</f>
        <v>184.81575706446858</v>
      </c>
      <c r="E41" s="36">
        <f>BDD!AN41</f>
        <v>98.017294641276962</v>
      </c>
      <c r="F41" s="36">
        <f>BDD!AO41</f>
        <v>1283.3354953951025</v>
      </c>
      <c r="G41" s="36">
        <f>BDD!AP41</f>
        <v>1247.6461726481743</v>
      </c>
      <c r="H41" s="36">
        <f>BDD!AQ41</f>
        <v>1050.2565932944958</v>
      </c>
      <c r="I41" s="36">
        <f>BDD!AR41</f>
        <v>1101.7930346645237</v>
      </c>
      <c r="J41" s="45">
        <f>BDD!AS41</f>
        <v>0.18161961773592833</v>
      </c>
      <c r="K41" s="45">
        <f>BDD!AT41</f>
        <v>0.11690264530213089</v>
      </c>
      <c r="L41" s="36">
        <f>BDD!AU41</f>
        <v>358.12271427880779</v>
      </c>
      <c r="M41" s="36">
        <f>BDD!AV41</f>
        <v>306.49084999115092</v>
      </c>
      <c r="N41" s="36">
        <f>BDD!AW41</f>
        <v>1.5364870481680355</v>
      </c>
      <c r="O41" s="36">
        <f>BDD!AX41</f>
        <v>2.1013661703014357</v>
      </c>
      <c r="P41" s="36">
        <f>BDD!BX41</f>
        <v>413690</v>
      </c>
      <c r="Q41" s="36">
        <f>BDD!BY41</f>
        <v>418122</v>
      </c>
      <c r="R41" s="36">
        <f>BDD!CD41</f>
        <v>467166</v>
      </c>
      <c r="S41" s="36">
        <f>BDD!CE41</f>
        <v>472014</v>
      </c>
      <c r="T41" s="36">
        <f>BDD!CE41</f>
        <v>472014</v>
      </c>
      <c r="U41" s="36">
        <f>BDD!O41</f>
        <v>530903061.08999997</v>
      </c>
      <c r="V41" s="36">
        <f>BDD!P41</f>
        <v>521668313</v>
      </c>
      <c r="W41" s="36">
        <f>BDD!Q41</f>
        <v>434480650.07999998</v>
      </c>
      <c r="X41" s="36">
        <f>BDD!R41</f>
        <v>460683907.24000001</v>
      </c>
      <c r="Y41" s="36">
        <f>BDD!I41</f>
        <v>96422411.010000005</v>
      </c>
      <c r="Z41" s="36">
        <f>BDD!J41</f>
        <v>60984405.759999998</v>
      </c>
      <c r="AA41" s="36">
        <f>BDD!K41</f>
        <v>76456430.540000007</v>
      </c>
      <c r="AB41" s="36">
        <f>BDD!L41</f>
        <v>40983187.270000003</v>
      </c>
      <c r="AC41" s="36">
        <f>BDD!M41</f>
        <v>148151785.66999999</v>
      </c>
      <c r="AD41" s="36">
        <f>BDD!N41</f>
        <v>128150567.18000001</v>
      </c>
      <c r="AE41" s="36">
        <f>BDD!AU41</f>
        <v>358.12271427880779</v>
      </c>
      <c r="AF41" s="36">
        <f>BDD!AV41</f>
        <v>306.49084999115092</v>
      </c>
      <c r="AG41" s="36">
        <f>BDD!AC41</f>
        <v>53141934.5</v>
      </c>
      <c r="AH41" s="36">
        <f>BDD!AD41</f>
        <v>56281494.240000002</v>
      </c>
      <c r="AI41" s="36">
        <f>BDD!BJ41</f>
        <v>128.45834924702072</v>
      </c>
      <c r="AJ41" s="36">
        <f>BDD!BK41</f>
        <v>134.60543630806319</v>
      </c>
      <c r="AK41" s="36">
        <f>BDD!AI41</f>
        <v>29369462.210000001</v>
      </c>
      <c r="AL41" s="36">
        <f>BDD!AJ41</f>
        <v>26310570.82</v>
      </c>
      <c r="AM41" s="36">
        <f>BDD!BQ41</f>
        <v>70.993889651671537</v>
      </c>
      <c r="AN41" s="36">
        <f>BDD!BR41</f>
        <v>62.925583489986174</v>
      </c>
      <c r="AO41" s="36">
        <f>AVERAGE(BDD!BB41:BD41)</f>
        <v>195.97538058194516</v>
      </c>
      <c r="AP41" s="36">
        <f>AVERAGE(BDD!BI41:BK41)</f>
        <v>128.49470498426683</v>
      </c>
      <c r="AQ41" s="36">
        <f>AVERAGE(BDD!BP41:BR41)</f>
        <v>65.094572237083298</v>
      </c>
      <c r="AR41" s="36">
        <f>BDD!BE41</f>
        <v>190.50310886384023</v>
      </c>
      <c r="AS41" s="36">
        <f>BDD!BL41</f>
        <v>124.34771671356157</v>
      </c>
      <c r="AT41" s="36">
        <f>BDD!BS41</f>
        <v>62.450472079349957</v>
      </c>
      <c r="AV41" s="39" t="s">
        <v>132</v>
      </c>
      <c r="AW41" s="44" t="str">
        <f t="shared" ca="1" si="7"/>
        <v>Landes</v>
      </c>
      <c r="AY41" t="e">
        <f t="shared" ca="1" si="8"/>
        <v>#VALUE!</v>
      </c>
      <c r="AZ41">
        <f t="shared" si="6"/>
        <v>56</v>
      </c>
      <c r="BA41" s="35" t="e">
        <f t="shared" ca="1" si="9"/>
        <v>#N/A</v>
      </c>
      <c r="BB41" s="35" t="e">
        <f t="shared" ca="1" si="10"/>
        <v>#N/A</v>
      </c>
      <c r="BC41" s="35" t="e">
        <f t="shared" ca="1" si="5"/>
        <v>#N/A</v>
      </c>
      <c r="BD41" s="35" t="str">
        <f t="shared" ca="1" si="11"/>
        <v>Total</v>
      </c>
    </row>
    <row r="42" spans="1:56" x14ac:dyDescent="0.15">
      <c r="A42" s="39" t="s">
        <v>48</v>
      </c>
      <c r="B42" s="36">
        <f>BDD!AK42</f>
        <v>166.66652827268035</v>
      </c>
      <c r="C42" s="36">
        <f>BDD!AL42</f>
        <v>100.83287608886405</v>
      </c>
      <c r="D42" s="36">
        <f>BDD!AM42</f>
        <v>93.186811211946463</v>
      </c>
      <c r="E42" s="36">
        <f>BDD!AN42</f>
        <v>76.504490841245214</v>
      </c>
      <c r="F42" s="36">
        <f>BDD!AO42</f>
        <v>1172.5107098066592</v>
      </c>
      <c r="G42" s="36">
        <f>BDD!AP42</f>
        <v>1182.2628428726275</v>
      </c>
      <c r="H42" s="36">
        <f>BDD!AQ42</f>
        <v>1005.8441815339788</v>
      </c>
      <c r="I42" s="36">
        <f>BDD!AR42</f>
        <v>1081.4299667837636</v>
      </c>
      <c r="J42" s="45">
        <f>BDD!AS42</f>
        <v>0.14214499439426254</v>
      </c>
      <c r="K42" s="45">
        <f>BDD!AT42</f>
        <v>8.528803615604065E-2</v>
      </c>
      <c r="L42" s="36">
        <f>BDD!AU42</f>
        <v>298.11804455640879</v>
      </c>
      <c r="M42" s="36">
        <f>BDD!AV42</f>
        <v>334.61632259220238</v>
      </c>
      <c r="N42" s="36">
        <f>BDD!AW42</f>
        <v>1.7887097526184907</v>
      </c>
      <c r="O42" s="36">
        <f>BDD!AX42</f>
        <v>3.3185240327500414</v>
      </c>
      <c r="P42" s="36">
        <f>BDD!BX42</f>
        <v>329470</v>
      </c>
      <c r="Q42" s="36">
        <f>BDD!BY42</f>
        <v>329357</v>
      </c>
      <c r="R42" s="36">
        <f>BDD!CD42</f>
        <v>344021</v>
      </c>
      <c r="S42" s="36">
        <f>BDD!CE42</f>
        <v>343995</v>
      </c>
      <c r="T42" s="36">
        <f>BDD!CE42</f>
        <v>343995</v>
      </c>
      <c r="U42" s="36">
        <f>BDD!O42</f>
        <v>386307103.56</v>
      </c>
      <c r="V42" s="36">
        <f>BDD!P42</f>
        <v>389386543.13999999</v>
      </c>
      <c r="W42" s="36">
        <f>BDD!Q42</f>
        <v>331395482.49000001</v>
      </c>
      <c r="X42" s="36">
        <f>BDD!R42</f>
        <v>356176529.56999999</v>
      </c>
      <c r="Y42" s="36">
        <f>BDD!I42</f>
        <v>54911621.07</v>
      </c>
      <c r="Z42" s="36">
        <f>BDD!J42</f>
        <v>33210013.57</v>
      </c>
      <c r="AA42" s="36">
        <f>BDD!K42</f>
        <v>30702258.690000001</v>
      </c>
      <c r="AB42" s="36">
        <f>BDD!L42</f>
        <v>25197289.59</v>
      </c>
      <c r="AC42" s="36">
        <f>BDD!M42</f>
        <v>98220952.140000001</v>
      </c>
      <c r="AD42" s="36">
        <f>BDD!N42</f>
        <v>110208228.16</v>
      </c>
      <c r="AE42" s="36">
        <f>BDD!AU42</f>
        <v>298.11804455640879</v>
      </c>
      <c r="AF42" s="36">
        <f>BDD!AV42</f>
        <v>334.61632259220238</v>
      </c>
      <c r="AG42" s="36">
        <f>BDD!AC42</f>
        <v>43659169.390000001</v>
      </c>
      <c r="AH42" s="36">
        <f>BDD!AD42</f>
        <v>51868299.549999997</v>
      </c>
      <c r="AI42" s="36">
        <f>BDD!BJ42</f>
        <v>132.51333775457553</v>
      </c>
      <c r="AJ42" s="36">
        <f>BDD!BK42</f>
        <v>157.48351955476883</v>
      </c>
      <c r="AK42" s="36">
        <f>BDD!AI42</f>
        <v>11197470.060000001</v>
      </c>
      <c r="AL42" s="36">
        <f>BDD!AJ42</f>
        <v>10321823.560000001</v>
      </c>
      <c r="AM42" s="36">
        <f>BDD!BQ42</f>
        <v>33.986311530640123</v>
      </c>
      <c r="AN42" s="36">
        <f>BDD!BR42</f>
        <v>31.339317397231579</v>
      </c>
      <c r="AO42" s="36">
        <f>AVERAGE(BDD!BB42:BD42)</f>
        <v>209.69530500914729</v>
      </c>
      <c r="AP42" s="36">
        <f>AVERAGE(BDD!BI42:BK42)</f>
        <v>137.83704079226959</v>
      </c>
      <c r="AQ42" s="36">
        <f>AVERAGE(BDD!BP42:BR42)</f>
        <v>39.739277383634693</v>
      </c>
      <c r="AR42" s="36">
        <f>BDD!BE42</f>
        <v>170.50238680716419</v>
      </c>
      <c r="AS42" s="36">
        <f>BDD!BL42</f>
        <v>116.96943950893528</v>
      </c>
      <c r="AT42" s="36">
        <f>BDD!BS42</f>
        <v>35.291901084652842</v>
      </c>
      <c r="AV42" s="39" t="s">
        <v>48</v>
      </c>
      <c r="AW42" s="44" t="str">
        <f t="shared" ca="1" si="7"/>
        <v>Loir et Cher</v>
      </c>
      <c r="AY42" t="e">
        <f t="shared" ca="1" si="8"/>
        <v>#VALUE!</v>
      </c>
      <c r="AZ42">
        <f t="shared" si="6"/>
        <v>55</v>
      </c>
      <c r="BA42" s="35" t="e">
        <f t="shared" ca="1" si="9"/>
        <v>#N/A</v>
      </c>
      <c r="BB42" s="35" t="e">
        <f t="shared" ca="1" si="10"/>
        <v>#N/A</v>
      </c>
      <c r="BC42" s="35" t="e">
        <f t="shared" ca="1" si="5"/>
        <v>#N/A</v>
      </c>
      <c r="BD42" s="35" t="str">
        <f t="shared" ca="1" si="11"/>
        <v>Total</v>
      </c>
    </row>
    <row r="43" spans="1:56" x14ac:dyDescent="0.15">
      <c r="A43" s="39" t="s">
        <v>105</v>
      </c>
      <c r="B43" s="36">
        <f>BDD!AK43</f>
        <v>111.17431234767525</v>
      </c>
      <c r="C43" s="36">
        <f>BDD!AL43</f>
        <v>74.922527117479589</v>
      </c>
      <c r="D43" s="36">
        <f>BDD!AM43</f>
        <v>67.489462014487344</v>
      </c>
      <c r="E43" s="36">
        <f>BDD!AN43</f>
        <v>32.453192523695265</v>
      </c>
      <c r="F43" s="36">
        <f>BDD!AO43</f>
        <v>1061.548101625581</v>
      </c>
      <c r="G43" s="36">
        <f>BDD!AP43</f>
        <v>1063.3888301748323</v>
      </c>
      <c r="H43" s="36">
        <f>BDD!AQ43</f>
        <v>950.37378927790564</v>
      </c>
      <c r="I43" s="36">
        <f>BDD!AR43</f>
        <v>988.46630305735266</v>
      </c>
      <c r="J43" s="45">
        <f>BDD!AS43</f>
        <v>0.10472847361078659</v>
      </c>
      <c r="K43" s="45">
        <f>BDD!AT43</f>
        <v>7.045637963411891E-2</v>
      </c>
      <c r="L43" s="36">
        <f>BDD!AU43</f>
        <v>377.30807316550732</v>
      </c>
      <c r="M43" s="36">
        <f>BDD!AV43</f>
        <v>352.94605378213367</v>
      </c>
      <c r="N43" s="36">
        <f>BDD!AW43</f>
        <v>3.3938422032740112</v>
      </c>
      <c r="O43" s="36">
        <f>BDD!AX43</f>
        <v>4.7108135211284221</v>
      </c>
      <c r="P43" s="36">
        <f>BDD!BX43</f>
        <v>765634</v>
      </c>
      <c r="Q43" s="36">
        <f>BDD!BY43</f>
        <v>768508</v>
      </c>
      <c r="R43" s="36">
        <f>BDD!CD43</f>
        <v>781856</v>
      </c>
      <c r="S43" s="36">
        <f>BDD!CE43</f>
        <v>784685</v>
      </c>
      <c r="T43" s="36">
        <f>BDD!CE43</f>
        <v>784685</v>
      </c>
      <c r="U43" s="36">
        <f>BDD!O43</f>
        <v>812757319.24000001</v>
      </c>
      <c r="V43" s="36">
        <f>BDD!P43</f>
        <v>817222823.10000002</v>
      </c>
      <c r="W43" s="36">
        <f>BDD!Q43</f>
        <v>727638485.77999997</v>
      </c>
      <c r="X43" s="36">
        <f>BDD!R43</f>
        <v>759644261.63</v>
      </c>
      <c r="Y43" s="36">
        <f>BDD!I43</f>
        <v>85118833.459999993</v>
      </c>
      <c r="Z43" s="36">
        <f>BDD!J43</f>
        <v>57578561.469999999</v>
      </c>
      <c r="AA43" s="36">
        <f>BDD!K43</f>
        <v>51672226.759999998</v>
      </c>
      <c r="AB43" s="36">
        <f>BDD!L43</f>
        <v>24940538.079999998</v>
      </c>
      <c r="AC43" s="36">
        <f>BDD!M43</f>
        <v>288879889.29000002</v>
      </c>
      <c r="AD43" s="36">
        <f>BDD!N43</f>
        <v>271241865.89999998</v>
      </c>
      <c r="AE43" s="36">
        <f>BDD!AU43</f>
        <v>377.30807316550732</v>
      </c>
      <c r="AF43" s="36">
        <f>BDD!AV43</f>
        <v>352.94605378213367</v>
      </c>
      <c r="AG43" s="36">
        <f>BDD!AC43</f>
        <v>54328961.780000001</v>
      </c>
      <c r="AH43" s="36">
        <f>BDD!AD43</f>
        <v>67363266.920000002</v>
      </c>
      <c r="AI43" s="36">
        <f>BDD!BJ43</f>
        <v>70.959442475125186</v>
      </c>
      <c r="AJ43" s="36">
        <f>BDD!BK43</f>
        <v>87.654607264986183</v>
      </c>
      <c r="AK43" s="36">
        <f>BDD!AI43</f>
        <v>25245587.59</v>
      </c>
      <c r="AL43" s="36">
        <f>BDD!AJ43</f>
        <v>20764769.07</v>
      </c>
      <c r="AM43" s="36">
        <f>BDD!BQ43</f>
        <v>32.973441082815029</v>
      </c>
      <c r="AN43" s="36">
        <f>BDD!BR43</f>
        <v>27.019587395316641</v>
      </c>
      <c r="AO43" s="36">
        <f>AVERAGE(BDD!BB43:BD43)</f>
        <v>104.02223060425509</v>
      </c>
      <c r="AP43" s="36">
        <f>AVERAGE(BDD!BI43:BK43)</f>
        <v>71.185439742621611</v>
      </c>
      <c r="AQ43" s="36">
        <f>AVERAGE(BDD!BP43:BR43)</f>
        <v>32.108468300922318</v>
      </c>
      <c r="AR43" s="36">
        <f>BDD!BE43</f>
        <v>97.581912691166721</v>
      </c>
      <c r="AS43" s="36">
        <f>BDD!BL43</f>
        <v>62.661620997849333</v>
      </c>
      <c r="AT43" s="36">
        <f>BDD!BS43</f>
        <v>34.260229130805236</v>
      </c>
      <c r="AV43" s="39" t="s">
        <v>105</v>
      </c>
      <c r="AW43" s="44" t="str">
        <f t="shared" ca="1" si="7"/>
        <v>Loire</v>
      </c>
      <c r="AY43" t="e">
        <f t="shared" ca="1" si="8"/>
        <v>#VALUE!</v>
      </c>
      <c r="AZ43">
        <f t="shared" si="6"/>
        <v>54</v>
      </c>
      <c r="BA43" s="35" t="e">
        <f t="shared" ca="1" si="9"/>
        <v>#N/A</v>
      </c>
      <c r="BB43" s="35" t="e">
        <f t="shared" ca="1" si="10"/>
        <v>#N/A</v>
      </c>
      <c r="BC43" s="35" t="e">
        <f t="shared" ca="1" si="5"/>
        <v>#N/A</v>
      </c>
      <c r="BD43" s="35" t="str">
        <f t="shared" ca="1" si="11"/>
        <v>Total</v>
      </c>
    </row>
    <row r="44" spans="1:56" x14ac:dyDescent="0.15">
      <c r="A44" s="39" t="s">
        <v>43</v>
      </c>
      <c r="B44" s="36">
        <f>BDD!AK44</f>
        <v>212.82563910005712</v>
      </c>
      <c r="C44" s="36">
        <f>BDD!AL44</f>
        <v>173.56000501123131</v>
      </c>
      <c r="D44" s="36">
        <f>BDD!AM44</f>
        <v>161.40699898932195</v>
      </c>
      <c r="E44" s="36">
        <f>BDD!AN44</f>
        <v>120.65448355744672</v>
      </c>
      <c r="F44" s="36">
        <f>BDD!AO44</f>
        <v>1218.6317983917038</v>
      </c>
      <c r="G44" s="36">
        <f>BDD!AP44</f>
        <v>1235.6638997489988</v>
      </c>
      <c r="H44" s="36">
        <f>BDD!AQ44</f>
        <v>1005.8061592916465</v>
      </c>
      <c r="I44" s="36">
        <f>BDD!AR44</f>
        <v>1062.1038947377676</v>
      </c>
      <c r="J44" s="45">
        <f>BDD!AS44</f>
        <v>0.17464310334010238</v>
      </c>
      <c r="K44" s="45">
        <f>BDD!AT44</f>
        <v>0.1404589104257935</v>
      </c>
      <c r="L44" s="36">
        <f>BDD!AU44</f>
        <v>381.12722318407526</v>
      </c>
      <c r="M44" s="36">
        <f>BDD!AV44</f>
        <v>350.33649103912717</v>
      </c>
      <c r="N44" s="36">
        <f>BDD!AW44</f>
        <v>1.79079562404083</v>
      </c>
      <c r="O44" s="36">
        <f>BDD!AX44</f>
        <v>2.0185323860555111</v>
      </c>
      <c r="P44" s="36">
        <f>BDD!BX44</f>
        <v>227570</v>
      </c>
      <c r="Q44" s="36">
        <f>BDD!BY44</f>
        <v>227489</v>
      </c>
      <c r="R44" s="36">
        <f>BDD!CD44</f>
        <v>250726</v>
      </c>
      <c r="S44" s="36">
        <f>BDD!CE44</f>
        <v>250632</v>
      </c>
      <c r="T44" s="36">
        <f>BDD!CE44</f>
        <v>250632</v>
      </c>
      <c r="U44" s="36">
        <f>BDD!O44</f>
        <v>277324038.36000001</v>
      </c>
      <c r="V44" s="36">
        <f>BDD!P44</f>
        <v>281099944.88999999</v>
      </c>
      <c r="W44" s="36">
        <f>BDD!Q44</f>
        <v>228891307.66999999</v>
      </c>
      <c r="X44" s="36">
        <f>BDD!R44</f>
        <v>241616952.91</v>
      </c>
      <c r="Y44" s="36">
        <f>BDD!I44</f>
        <v>48432730.689999998</v>
      </c>
      <c r="Z44" s="36">
        <f>BDD!J44</f>
        <v>39482991.979999997</v>
      </c>
      <c r="AA44" s="36">
        <f>BDD!K44</f>
        <v>36731390.759999998</v>
      </c>
      <c r="AB44" s="36">
        <f>BDD!L44</f>
        <v>27447567.809999999</v>
      </c>
      <c r="AC44" s="36">
        <f>BDD!M44</f>
        <v>86733122.180000007</v>
      </c>
      <c r="AD44" s="36">
        <f>BDD!N44</f>
        <v>79697698.010000005</v>
      </c>
      <c r="AE44" s="36">
        <f>BDD!AU44</f>
        <v>381.12722318407526</v>
      </c>
      <c r="AF44" s="36">
        <f>BDD!AV44</f>
        <v>350.33649103912717</v>
      </c>
      <c r="AG44" s="36">
        <f>BDD!AC44</f>
        <v>29737111.93</v>
      </c>
      <c r="AH44" s="36">
        <f>BDD!AD44</f>
        <v>25966587.780000001</v>
      </c>
      <c r="AI44" s="36">
        <f>BDD!BJ44</f>
        <v>130.67237302807928</v>
      </c>
      <c r="AJ44" s="36">
        <f>BDD!BK44</f>
        <v>114.14436645288345</v>
      </c>
      <c r="AK44" s="36">
        <f>BDD!AI44</f>
        <v>23892690.510000002</v>
      </c>
      <c r="AL44" s="36">
        <f>BDD!AJ44</f>
        <v>19212102.899999999</v>
      </c>
      <c r="AM44" s="36">
        <f>BDD!BQ44</f>
        <v>104.99051065606187</v>
      </c>
      <c r="AN44" s="36">
        <f>BDD!BR44</f>
        <v>84.452887392357425</v>
      </c>
      <c r="AO44" s="36">
        <f>AVERAGE(BDD!BB44:BD44)</f>
        <v>231.02035295452762</v>
      </c>
      <c r="AP44" s="36">
        <f>AVERAGE(BDD!BI44:BK44)</f>
        <v>133.08032411986713</v>
      </c>
      <c r="AQ44" s="36">
        <f>AVERAGE(BDD!BP44:BR44)</f>
        <v>96.315021610758436</v>
      </c>
      <c r="AR44" s="36">
        <f>BDD!BE44</f>
        <v>228.94112040726577</v>
      </c>
      <c r="AS44" s="36">
        <f>BDD!BL44</f>
        <v>139.81223872100065</v>
      </c>
      <c r="AT44" s="36">
        <f>BDD!BS44</f>
        <v>86.319265101159147</v>
      </c>
      <c r="AV44" s="39" t="s">
        <v>43</v>
      </c>
      <c r="AW44" s="44" t="str">
        <f t="shared" ca="1" si="7"/>
        <v>Haute-Loire</v>
      </c>
      <c r="AY44" t="e">
        <f t="shared" ca="1" si="8"/>
        <v>#VALUE!</v>
      </c>
      <c r="AZ44">
        <f t="shared" si="6"/>
        <v>53</v>
      </c>
      <c r="BA44" s="35" t="e">
        <f t="shared" ca="1" si="9"/>
        <v>#N/A</v>
      </c>
      <c r="BB44" s="35" t="e">
        <f t="shared" ca="1" si="10"/>
        <v>#N/A</v>
      </c>
      <c r="BC44" s="35" t="e">
        <f t="shared" ca="1" si="5"/>
        <v>#N/A</v>
      </c>
      <c r="BD44" s="35" t="str">
        <f t="shared" ca="1" si="11"/>
        <v>Total</v>
      </c>
    </row>
    <row r="45" spans="1:56" x14ac:dyDescent="0.15">
      <c r="A45" s="39" t="s">
        <v>100</v>
      </c>
      <c r="B45" s="36">
        <f>BDD!AK45</f>
        <v>156.63467759810587</v>
      </c>
      <c r="C45" s="36">
        <f>BDD!AL45</f>
        <v>55.945863430694423</v>
      </c>
      <c r="D45" s="36">
        <f>BDD!AM45</f>
        <v>117.74422261123145</v>
      </c>
      <c r="E45" s="36">
        <f>BDD!AN45</f>
        <v>16.973164109991206</v>
      </c>
      <c r="F45" s="36">
        <f>BDD!AO45</f>
        <v>1010.5881273543455</v>
      </c>
      <c r="G45" s="36">
        <f>BDD!AP45</f>
        <v>975.8590702415147</v>
      </c>
      <c r="H45" s="36">
        <f>BDD!AQ45</f>
        <v>853.95344975623948</v>
      </c>
      <c r="I45" s="36">
        <f>BDD!AR45</f>
        <v>919.91320681082027</v>
      </c>
      <c r="J45" s="45">
        <f>BDD!AS45</f>
        <v>0.15499358577283642</v>
      </c>
      <c r="K45" s="45">
        <f>BDD!AT45</f>
        <v>5.7329859542985466E-2</v>
      </c>
      <c r="L45" s="36">
        <f>BDD!AU45</f>
        <v>377.63485420549767</v>
      </c>
      <c r="M45" s="36">
        <f>BDD!AV45</f>
        <v>399.97271779602551</v>
      </c>
      <c r="N45" s="36">
        <f>BDD!AW45</f>
        <v>2.4109275161560024</v>
      </c>
      <c r="O45" s="36">
        <f>BDD!AX45</f>
        <v>7.1492813457336402</v>
      </c>
      <c r="P45" s="36">
        <f>BDD!BX45</f>
        <v>1429272</v>
      </c>
      <c r="Q45" s="36">
        <f>BDD!BY45</f>
        <v>1445171</v>
      </c>
      <c r="R45" s="36">
        <f>BDD!CD45</f>
        <v>1508444</v>
      </c>
      <c r="S45" s="36">
        <f>BDD!CE45</f>
        <v>1525247</v>
      </c>
      <c r="T45" s="36">
        <f>BDD!CE45</f>
        <v>1525247</v>
      </c>
      <c r="U45" s="36">
        <f>BDD!O45</f>
        <v>1444405313.96</v>
      </c>
      <c r="V45" s="36">
        <f>BDD!P45</f>
        <v>1410283228.4000001</v>
      </c>
      <c r="W45" s="36">
        <f>BDD!Q45</f>
        <v>1220531755.04</v>
      </c>
      <c r="X45" s="36">
        <f>BDD!R45</f>
        <v>1329431889</v>
      </c>
      <c r="Y45" s="36">
        <f>BDD!I45</f>
        <v>223873558.91999999</v>
      </c>
      <c r="Z45" s="36">
        <f>BDD!J45</f>
        <v>80851339.400000095</v>
      </c>
      <c r="AA45" s="36">
        <f>BDD!K45</f>
        <v>168288520.53999999</v>
      </c>
      <c r="AB45" s="36">
        <f>BDD!L45</f>
        <v>24529124.550000101</v>
      </c>
      <c r="AC45" s="36">
        <f>BDD!M45</f>
        <v>539742923.34000003</v>
      </c>
      <c r="AD45" s="36">
        <f>BDD!N45</f>
        <v>578028972.54999995</v>
      </c>
      <c r="AE45" s="36">
        <f>BDD!AU45</f>
        <v>377.63485420549767</v>
      </c>
      <c r="AF45" s="36">
        <f>BDD!AV45</f>
        <v>399.97271779602551</v>
      </c>
      <c r="AG45" s="36">
        <f>BDD!AC45</f>
        <v>176479040.66999999</v>
      </c>
      <c r="AH45" s="36">
        <f>BDD!AD45</f>
        <v>216104480.24000001</v>
      </c>
      <c r="AI45" s="36">
        <f>BDD!BJ45</f>
        <v>123.47477643863448</v>
      </c>
      <c r="AJ45" s="36">
        <f>BDD!BK45</f>
        <v>149.53557761676646</v>
      </c>
      <c r="AK45" s="36">
        <f>BDD!AI45</f>
        <v>54699280.5</v>
      </c>
      <c r="AL45" s="36">
        <f>BDD!AJ45</f>
        <v>33294239.100000001</v>
      </c>
      <c r="AM45" s="36">
        <f>BDD!BQ45</f>
        <v>38.270728384800094</v>
      </c>
      <c r="AN45" s="36">
        <f>BDD!BR45</f>
        <v>23.038269588858345</v>
      </c>
      <c r="AO45" s="36">
        <f>AVERAGE(BDD!BB45:BD45)</f>
        <v>171.57443477270741</v>
      </c>
      <c r="AP45" s="36">
        <f>AVERAGE(BDD!BI45:BK45)</f>
        <v>125.63456900213521</v>
      </c>
      <c r="AQ45" s="36">
        <f>AVERAGE(BDD!BP45:BR45)</f>
        <v>39.946968937811178</v>
      </c>
      <c r="AR45" s="36">
        <f>BDD!BE45</f>
        <v>149.00832757001385</v>
      </c>
      <c r="AS45" s="36">
        <f>BDD!BL45</f>
        <v>104.43305681353462</v>
      </c>
      <c r="AT45" s="36">
        <f>BDD!BS45</f>
        <v>40.908219310338303</v>
      </c>
      <c r="AV45" s="39" t="s">
        <v>100</v>
      </c>
      <c r="AW45" s="44" t="str">
        <f t="shared" ca="1" si="7"/>
        <v>Loire-Atlantique</v>
      </c>
      <c r="AY45" t="e">
        <f t="shared" ca="1" si="8"/>
        <v>#VALUE!</v>
      </c>
      <c r="AZ45">
        <f t="shared" si="6"/>
        <v>52</v>
      </c>
      <c r="BA45" s="35" t="e">
        <f t="shared" ca="1" si="9"/>
        <v>#N/A</v>
      </c>
      <c r="BB45" s="35" t="e">
        <f t="shared" ca="1" si="10"/>
        <v>#N/A</v>
      </c>
      <c r="BC45" s="35" t="e">
        <f t="shared" ca="1" si="5"/>
        <v>#N/A</v>
      </c>
      <c r="BD45" s="35" t="str">
        <f t="shared" ca="1" si="11"/>
        <v>Total</v>
      </c>
    </row>
    <row r="46" spans="1:56" x14ac:dyDescent="0.15">
      <c r="A46" s="39" t="s">
        <v>113</v>
      </c>
      <c r="B46" s="36">
        <f>BDD!AK46</f>
        <v>208.40760009053048</v>
      </c>
      <c r="C46" s="36">
        <f>BDD!AL46</f>
        <v>113.57675454049821</v>
      </c>
      <c r="D46" s="36">
        <f>BDD!AM46</f>
        <v>159.60677280970674</v>
      </c>
      <c r="E46" s="36">
        <f>BDD!AN46</f>
        <v>60.303202546079312</v>
      </c>
      <c r="F46" s="36">
        <f>BDD!AO46</f>
        <v>1016.8162926896656</v>
      </c>
      <c r="G46" s="36">
        <f>BDD!AP46</f>
        <v>975.73537380698338</v>
      </c>
      <c r="H46" s="36">
        <f>BDD!AQ46</f>
        <v>808.40869259913529</v>
      </c>
      <c r="I46" s="36">
        <f>BDD!AR46</f>
        <v>862.15861926648529</v>
      </c>
      <c r="J46" s="45">
        <f>BDD!AS46</f>
        <v>0.20496091731501875</v>
      </c>
      <c r="K46" s="45">
        <f>BDD!AT46</f>
        <v>0.11640118580241776</v>
      </c>
      <c r="L46" s="36">
        <f>BDD!AU46</f>
        <v>655.98739754333269</v>
      </c>
      <c r="M46" s="36">
        <f>BDD!AV46</f>
        <v>600.91597182487578</v>
      </c>
      <c r="N46" s="36">
        <f>BDD!AW46</f>
        <v>3.1476174441737124</v>
      </c>
      <c r="O46" s="36">
        <f>BDD!AX46</f>
        <v>5.2908359131762852</v>
      </c>
      <c r="P46" s="36">
        <f>BDD!BX46</f>
        <v>680434</v>
      </c>
      <c r="Q46" s="36">
        <f>BDD!BY46</f>
        <v>682304</v>
      </c>
      <c r="R46" s="36">
        <f>BDD!CD46</f>
        <v>696808</v>
      </c>
      <c r="S46" s="36">
        <f>BDD!CE46</f>
        <v>698744</v>
      </c>
      <c r="T46" s="36">
        <f>BDD!CE46</f>
        <v>698744</v>
      </c>
      <c r="U46" s="36">
        <f>BDD!O46</f>
        <v>691876377.29999995</v>
      </c>
      <c r="V46" s="36">
        <f>BDD!P46</f>
        <v>665748148.49000001</v>
      </c>
      <c r="W46" s="36">
        <f>BDD!Q46</f>
        <v>550068760.34000003</v>
      </c>
      <c r="X46" s="36">
        <f>BDD!R46</f>
        <v>588254274.55999994</v>
      </c>
      <c r="Y46" s="36">
        <f>BDD!I46</f>
        <v>141807616.96000001</v>
      </c>
      <c r="Z46" s="36">
        <f>BDD!J46</f>
        <v>77493873.930000097</v>
      </c>
      <c r="AA46" s="36">
        <f>BDD!K46</f>
        <v>108601874.84999999</v>
      </c>
      <c r="AB46" s="36">
        <f>BDD!L46</f>
        <v>41145116.310000099</v>
      </c>
      <c r="AC46" s="36">
        <f>BDD!M46</f>
        <v>446356128.86000001</v>
      </c>
      <c r="AD46" s="36">
        <f>BDD!N46</f>
        <v>410007371.24000001</v>
      </c>
      <c r="AE46" s="36">
        <f>BDD!AU46</f>
        <v>655.98739754333269</v>
      </c>
      <c r="AF46" s="36">
        <f>BDD!AV46</f>
        <v>600.91597182487578</v>
      </c>
      <c r="AG46" s="36">
        <f>BDD!AC46</f>
        <v>123912802.31</v>
      </c>
      <c r="AH46" s="36">
        <f>BDD!AD46</f>
        <v>109794857.95</v>
      </c>
      <c r="AI46" s="36">
        <f>BDD!BJ46</f>
        <v>182.10848121933944</v>
      </c>
      <c r="AJ46" s="36">
        <f>BDD!BK46</f>
        <v>160.9177990309305</v>
      </c>
      <c r="AK46" s="36">
        <f>BDD!AI46</f>
        <v>27241533.66</v>
      </c>
      <c r="AL46" s="36">
        <f>BDD!AJ46</f>
        <v>29521116.670000002</v>
      </c>
      <c r="AM46" s="36">
        <f>BDD!BQ46</f>
        <v>40.035526825526063</v>
      </c>
      <c r="AN46" s="36">
        <f>BDD!BR46</f>
        <v>43.266808739213019</v>
      </c>
      <c r="AO46" s="36">
        <f>AVERAGE(BDD!BB46:BD46)</f>
        <v>235.53215607934749</v>
      </c>
      <c r="AP46" s="36">
        <f>AVERAGE(BDD!BI46:BK46)</f>
        <v>170.9034145037991</v>
      </c>
      <c r="AQ46" s="36">
        <f>AVERAGE(BDD!BP46:BR46)</f>
        <v>46.878956490531863</v>
      </c>
      <c r="AR46" s="36">
        <f>BDD!BE46</f>
        <v>220.83694045028685</v>
      </c>
      <c r="AS46" s="36">
        <f>BDD!BL46</f>
        <v>155.60789518951893</v>
      </c>
      <c r="AT46" s="36">
        <f>BDD!BS46</f>
        <v>53.564881066848137</v>
      </c>
      <c r="AV46" s="39" t="s">
        <v>113</v>
      </c>
      <c r="AW46" s="44" t="str">
        <f t="shared" ca="1" si="7"/>
        <v>Loiret</v>
      </c>
      <c r="AY46" t="e">
        <f t="shared" ca="1" si="8"/>
        <v>#VALUE!</v>
      </c>
      <c r="AZ46">
        <f t="shared" si="6"/>
        <v>51</v>
      </c>
      <c r="BA46" s="35" t="e">
        <f t="shared" ca="1" si="9"/>
        <v>#N/A</v>
      </c>
      <c r="BB46" s="35" t="e">
        <f t="shared" ca="1" si="10"/>
        <v>#N/A</v>
      </c>
      <c r="BC46" s="35" t="e">
        <f t="shared" ca="1" si="5"/>
        <v>#N/A</v>
      </c>
      <c r="BD46" s="35" t="str">
        <f t="shared" ca="1" si="11"/>
        <v>Total</v>
      </c>
    </row>
    <row r="47" spans="1:56" x14ac:dyDescent="0.15">
      <c r="A47" s="39" t="s">
        <v>184</v>
      </c>
      <c r="B47" s="36">
        <f>BDD!AK47</f>
        <v>247.91902196514528</v>
      </c>
      <c r="C47" s="36">
        <f>BDD!AL47</f>
        <v>278.76053735615733</v>
      </c>
      <c r="D47" s="36">
        <f>BDD!AM47</f>
        <v>195.20021781336519</v>
      </c>
      <c r="E47" s="36">
        <f>BDD!AN47</f>
        <v>224.17163640006868</v>
      </c>
      <c r="F47" s="36">
        <f>BDD!AO47</f>
        <v>1542.6645350787505</v>
      </c>
      <c r="G47" s="36">
        <f>BDD!AP47</f>
        <v>1542.8043173985229</v>
      </c>
      <c r="H47" s="36">
        <f>BDD!AQ47</f>
        <v>1294.7455131136053</v>
      </c>
      <c r="I47" s="36">
        <f>BDD!AR47</f>
        <v>1264.0437800423656</v>
      </c>
      <c r="J47" s="45">
        <f>BDD!AS47</f>
        <v>0.16070831754260131</v>
      </c>
      <c r="K47" s="45">
        <f>BDD!AT47</f>
        <v>0.18068431246433342</v>
      </c>
      <c r="L47" s="36">
        <f>BDD!AU47</f>
        <v>410.89257136948999</v>
      </c>
      <c r="M47" s="36">
        <f>BDD!AV47</f>
        <v>377.84901809125779</v>
      </c>
      <c r="N47" s="36">
        <f>BDD!AW47</f>
        <v>1.6573660549018181</v>
      </c>
      <c r="O47" s="36">
        <f>BDD!AX47</f>
        <v>1.3554609331538936</v>
      </c>
      <c r="P47" s="36">
        <f>BDD!BX47</f>
        <v>174094</v>
      </c>
      <c r="Q47" s="36">
        <f>BDD!BY47</f>
        <v>174670</v>
      </c>
      <c r="R47" s="36">
        <f>BDD!CD47</f>
        <v>196190</v>
      </c>
      <c r="S47" s="36">
        <f>BDD!CE47</f>
        <v>196828</v>
      </c>
      <c r="T47" s="36">
        <f>BDD!CE47</f>
        <v>196828</v>
      </c>
      <c r="U47" s="36">
        <f>BDD!O47</f>
        <v>268568639.56999999</v>
      </c>
      <c r="V47" s="36">
        <f>BDD!P47</f>
        <v>269481630.12</v>
      </c>
      <c r="W47" s="36">
        <f>BDD!Q47</f>
        <v>225407425.36000001</v>
      </c>
      <c r="X47" s="36">
        <f>BDD!R47</f>
        <v>220790527.06</v>
      </c>
      <c r="Y47" s="36">
        <f>BDD!I47</f>
        <v>43161214.210000001</v>
      </c>
      <c r="Z47" s="36">
        <f>BDD!J47</f>
        <v>48691103.060000002</v>
      </c>
      <c r="AA47" s="36">
        <f>BDD!K47</f>
        <v>33983186.719999999</v>
      </c>
      <c r="AB47" s="36">
        <f>BDD!L47</f>
        <v>39156059.729999997</v>
      </c>
      <c r="AC47" s="36">
        <f>BDD!M47</f>
        <v>71533931.319999993</v>
      </c>
      <c r="AD47" s="36">
        <f>BDD!N47</f>
        <v>65998887.990000002</v>
      </c>
      <c r="AE47" s="36">
        <f>BDD!AU47</f>
        <v>410.89257136948999</v>
      </c>
      <c r="AF47" s="36">
        <f>BDD!AV47</f>
        <v>377.84901809125779</v>
      </c>
      <c r="AG47" s="36">
        <f>BDD!AC47</f>
        <v>43297317.689999998</v>
      </c>
      <c r="AH47" s="36">
        <f>BDD!AD47</f>
        <v>47233399.030000001</v>
      </c>
      <c r="AI47" s="36">
        <f>BDD!BJ47</f>
        <v>248.70080353142555</v>
      </c>
      <c r="AJ47" s="36">
        <f>BDD!BK47</f>
        <v>270.41506286139577</v>
      </c>
      <c r="AK47" s="36">
        <f>BDD!AI47</f>
        <v>13138773.810000001</v>
      </c>
      <c r="AL47" s="36">
        <f>BDD!AJ47</f>
        <v>9173357.0299999993</v>
      </c>
      <c r="AM47" s="36">
        <f>BDD!BQ47</f>
        <v>75.469423472376988</v>
      </c>
      <c r="AN47" s="36">
        <f>BDD!BR47</f>
        <v>52.518217381347682</v>
      </c>
      <c r="AO47" s="36">
        <f>AVERAGE(BDD!BB47:BD47)</f>
        <v>306.8887693957804</v>
      </c>
      <c r="AP47" s="36">
        <f>AVERAGE(BDD!BI47:BK47)</f>
        <v>240.8259532641423</v>
      </c>
      <c r="AQ47" s="36">
        <f>AVERAGE(BDD!BP47:BR47)</f>
        <v>61.784201361949378</v>
      </c>
      <c r="AR47" s="36">
        <f>BDD!BE47</f>
        <v>257.12463005742262</v>
      </c>
      <c r="AS47" s="36">
        <f>BDD!BL47</f>
        <v>200.59275187942777</v>
      </c>
      <c r="AT47" s="36">
        <f>BDD!BS47</f>
        <v>53.967657550278751</v>
      </c>
      <c r="AV47" s="39" t="s">
        <v>184</v>
      </c>
      <c r="AW47" s="44" t="str">
        <f t="shared" ca="1" si="7"/>
        <v>Lot</v>
      </c>
      <c r="AY47" t="e">
        <f t="shared" ca="1" si="8"/>
        <v>#VALUE!</v>
      </c>
      <c r="AZ47">
        <f t="shared" si="6"/>
        <v>50</v>
      </c>
      <c r="BA47" s="35" t="e">
        <f t="shared" ca="1" si="9"/>
        <v>#N/A</v>
      </c>
      <c r="BB47" s="35" t="e">
        <f t="shared" ca="1" si="10"/>
        <v>#N/A</v>
      </c>
      <c r="BC47" s="35" t="e">
        <f t="shared" ca="1" si="5"/>
        <v>#N/A</v>
      </c>
      <c r="BD47" s="35" t="str">
        <f t="shared" ca="1" si="11"/>
        <v>Total</v>
      </c>
    </row>
    <row r="48" spans="1:56" x14ac:dyDescent="0.15">
      <c r="A48" s="39" t="s">
        <v>223</v>
      </c>
      <c r="B48" s="36">
        <f>BDD!AK48</f>
        <v>265.9792725291378</v>
      </c>
      <c r="C48" s="36">
        <f>BDD!AL48</f>
        <v>153.43146455731403</v>
      </c>
      <c r="D48" s="36">
        <f>BDD!AM48</f>
        <v>186.59934395102499</v>
      </c>
      <c r="E48" s="36">
        <f>BDD!AN48</f>
        <v>72.165941198873185</v>
      </c>
      <c r="F48" s="36">
        <f>BDD!AO48</f>
        <v>1327.0744288814897</v>
      </c>
      <c r="G48" s="36">
        <f>BDD!AP48</f>
        <v>1325.4993178053705</v>
      </c>
      <c r="H48" s="36">
        <f>BDD!AQ48</f>
        <v>1061.095156352352</v>
      </c>
      <c r="I48" s="36">
        <f>BDD!AR48</f>
        <v>1172.0678532480565</v>
      </c>
      <c r="J48" s="45">
        <f>BDD!AS48</f>
        <v>0.20042528643500088</v>
      </c>
      <c r="K48" s="45">
        <f>BDD!AT48</f>
        <v>0.11575371069322807</v>
      </c>
      <c r="L48" s="36">
        <f>BDD!AU48</f>
        <v>663.80454730417091</v>
      </c>
      <c r="M48" s="36">
        <f>BDD!AV48</f>
        <v>612.11019507683375</v>
      </c>
      <c r="N48" s="36">
        <f>BDD!AW48</f>
        <v>2.4957002889443265</v>
      </c>
      <c r="O48" s="36">
        <f>BDD!AX48</f>
        <v>3.9894698055768165</v>
      </c>
      <c r="P48" s="36">
        <f>BDD!BX48</f>
        <v>331271</v>
      </c>
      <c r="Q48" s="36">
        <f>BDD!BY48</f>
        <v>330844</v>
      </c>
      <c r="R48" s="36">
        <f>BDD!CD48</f>
        <v>342974</v>
      </c>
      <c r="S48" s="36">
        <f>BDD!CE48</f>
        <v>342631</v>
      </c>
      <c r="T48" s="36">
        <f>BDD!CE48</f>
        <v>342631</v>
      </c>
      <c r="U48" s="36">
        <f>BDD!O48</f>
        <v>439621273.13</v>
      </c>
      <c r="V48" s="36">
        <f>BDD!P48</f>
        <v>438533496.30000001</v>
      </c>
      <c r="W48" s="36">
        <f>BDD!Q48</f>
        <v>351510053.54000002</v>
      </c>
      <c r="X48" s="36">
        <f>BDD!R48</f>
        <v>387771616.83999997</v>
      </c>
      <c r="Y48" s="36">
        <f>BDD!I48</f>
        <v>88111219.590000004</v>
      </c>
      <c r="Z48" s="36">
        <f>BDD!J48</f>
        <v>50761879.460000001</v>
      </c>
      <c r="AA48" s="36">
        <f>BDD!K48</f>
        <v>61814951.270000003</v>
      </c>
      <c r="AB48" s="36">
        <f>BDD!L48</f>
        <v>23875668.649999999</v>
      </c>
      <c r="AC48" s="36">
        <f>BDD!M48</f>
        <v>219899196.19</v>
      </c>
      <c r="AD48" s="36">
        <f>BDD!N48</f>
        <v>202512985.38</v>
      </c>
      <c r="AE48" s="36">
        <f>BDD!AU48</f>
        <v>663.80454730417091</v>
      </c>
      <c r="AF48" s="36">
        <f>BDD!AV48</f>
        <v>612.11019507683375</v>
      </c>
      <c r="AG48" s="36">
        <f>BDD!AC48</f>
        <v>49554812.899999999</v>
      </c>
      <c r="AH48" s="36">
        <f>BDD!AD48</f>
        <v>64791928.850000001</v>
      </c>
      <c r="AI48" s="36">
        <f>BDD!BJ48</f>
        <v>149.58995173136194</v>
      </c>
      <c r="AJ48" s="36">
        <f>BDD!BK48</f>
        <v>195.83830702687672</v>
      </c>
      <c r="AK48" s="36">
        <f>BDD!AI48</f>
        <v>3226144.6</v>
      </c>
      <c r="AL48" s="36">
        <f>BDD!AJ48</f>
        <v>2456591.19</v>
      </c>
      <c r="AM48" s="36">
        <f>BDD!BQ48</f>
        <v>9.7386870568205488</v>
      </c>
      <c r="AN48" s="36">
        <f>BDD!BR48</f>
        <v>7.4252251514308858</v>
      </c>
      <c r="AO48" s="36">
        <f>AVERAGE(BDD!BB48:BD48)</f>
        <v>175.74617624051862</v>
      </c>
      <c r="AP48" s="36">
        <f>AVERAGE(BDD!BI48:BK48)</f>
        <v>164.11108910440953</v>
      </c>
      <c r="AQ48" s="36">
        <f>AVERAGE(BDD!BP48:BR48)</f>
        <v>8.1190214836413208</v>
      </c>
      <c r="AR48" s="36">
        <f>BDD!BE48</f>
        <v>157.23521902903266</v>
      </c>
      <c r="AS48" s="36">
        <f>BDD!BL48</f>
        <v>126.23654324532527</v>
      </c>
      <c r="AT48" s="36">
        <f>BDD!BS48</f>
        <v>23.194298552254036</v>
      </c>
      <c r="AV48" s="39" t="s">
        <v>223</v>
      </c>
      <c r="AW48" s="44" t="str">
        <f t="shared" ca="1" si="7"/>
        <v>Lot et Garonne</v>
      </c>
      <c r="AY48" t="e">
        <f t="shared" ca="1" si="8"/>
        <v>#VALUE!</v>
      </c>
      <c r="AZ48">
        <f t="shared" si="6"/>
        <v>49</v>
      </c>
      <c r="BA48" s="35" t="e">
        <f t="shared" ca="1" si="9"/>
        <v>#N/A</v>
      </c>
      <c r="BB48" s="35" t="e">
        <f t="shared" ca="1" si="10"/>
        <v>#N/A</v>
      </c>
      <c r="BC48" s="35" t="e">
        <f t="shared" ca="1" si="5"/>
        <v>#N/A</v>
      </c>
      <c r="BD48" s="35" t="str">
        <f t="shared" ca="1" si="11"/>
        <v>Total</v>
      </c>
    </row>
    <row r="49" spans="1:56" x14ac:dyDescent="0.15">
      <c r="A49" s="39" t="s">
        <v>1</v>
      </c>
      <c r="B49" s="36">
        <f>BDD!AK49</f>
        <v>366.74928972377421</v>
      </c>
      <c r="C49" s="36">
        <f>BDD!AL49</f>
        <v>340.95500893870786</v>
      </c>
      <c r="D49" s="36">
        <f>BDD!AM49</f>
        <v>300.4472308234557</v>
      </c>
      <c r="E49" s="36">
        <f>BDD!AN49</f>
        <v>263.21995745958009</v>
      </c>
      <c r="F49" s="36">
        <f>BDD!AO49</f>
        <v>1852.3890017492561</v>
      </c>
      <c r="G49" s="36">
        <f>BDD!AP49</f>
        <v>1857.4036797463234</v>
      </c>
      <c r="H49" s="36">
        <f>BDD!AQ49</f>
        <v>1485.6397120254817</v>
      </c>
      <c r="I49" s="36">
        <f>BDD!AR49</f>
        <v>1516.4486708076154</v>
      </c>
      <c r="J49" s="45">
        <f>BDD!AS49</f>
        <v>0.19798718810003943</v>
      </c>
      <c r="K49" s="45">
        <f>BDD!AT49</f>
        <v>0.18356537819784771</v>
      </c>
      <c r="L49" s="36">
        <f>BDD!AU49</f>
        <v>581.16426074356434</v>
      </c>
      <c r="M49" s="36">
        <f>BDD!AV49</f>
        <v>503.20928098860804</v>
      </c>
      <c r="N49" s="36">
        <f>BDD!AW49</f>
        <v>1.5846363633895018</v>
      </c>
      <c r="O49" s="36">
        <f>BDD!AX49</f>
        <v>1.4758817667907262</v>
      </c>
      <c r="P49" s="36">
        <f>BDD!BX49</f>
        <v>76604</v>
      </c>
      <c r="Q49" s="36">
        <f>BDD!BY49</f>
        <v>76633</v>
      </c>
      <c r="R49" s="36">
        <f>BDD!CD49</f>
        <v>96351</v>
      </c>
      <c r="S49" s="36">
        <f>BDD!CE49</f>
        <v>96421</v>
      </c>
      <c r="T49" s="36">
        <f>BDD!CE49</f>
        <v>96421</v>
      </c>
      <c r="U49" s="36">
        <f>BDD!O49</f>
        <v>141900407.09</v>
      </c>
      <c r="V49" s="36">
        <f>BDD!P49</f>
        <v>142338416.19</v>
      </c>
      <c r="W49" s="36">
        <f>BDD!Q49</f>
        <v>113805944.5</v>
      </c>
      <c r="X49" s="36">
        <f>BDD!R49</f>
        <v>116210010.98999999</v>
      </c>
      <c r="Y49" s="36">
        <f>BDD!I49</f>
        <v>28094462.59</v>
      </c>
      <c r="Z49" s="36">
        <f>BDD!J49</f>
        <v>26128405.199999999</v>
      </c>
      <c r="AA49" s="36">
        <f>BDD!K49</f>
        <v>23015459.670000002</v>
      </c>
      <c r="AB49" s="36">
        <f>BDD!L49</f>
        <v>20171335</v>
      </c>
      <c r="AC49" s="36">
        <f>BDD!M49</f>
        <v>44519507.030000001</v>
      </c>
      <c r="AD49" s="36">
        <f>BDD!N49</f>
        <v>38562436.829999998</v>
      </c>
      <c r="AE49" s="36">
        <f>BDD!AU49</f>
        <v>581.16426074356434</v>
      </c>
      <c r="AF49" s="36">
        <f>BDD!AV49</f>
        <v>503.20928098860804</v>
      </c>
      <c r="AG49" s="36">
        <f>BDD!AC49</f>
        <v>25426871.32</v>
      </c>
      <c r="AH49" s="36">
        <f>BDD!AD49</f>
        <v>25007208.559999999</v>
      </c>
      <c r="AI49" s="36">
        <f>BDD!BJ49</f>
        <v>331.92615685864968</v>
      </c>
      <c r="AJ49" s="36">
        <f>BDD!BK49</f>
        <v>326.32428014040948</v>
      </c>
      <c r="AK49" s="36">
        <f>BDD!AI49</f>
        <v>11283095.789999999</v>
      </c>
      <c r="AL49" s="36">
        <f>BDD!AJ49</f>
        <v>13888949.529999999</v>
      </c>
      <c r="AM49" s="36">
        <f>BDD!BQ49</f>
        <v>147.29120920578558</v>
      </c>
      <c r="AN49" s="36">
        <f>BDD!BR49</f>
        <v>181.23979917268016</v>
      </c>
      <c r="AO49" s="36">
        <f>AVERAGE(BDD!BB49:BD49)</f>
        <v>482.4081154448163</v>
      </c>
      <c r="AP49" s="36">
        <f>AVERAGE(BDD!BI49:BK49)</f>
        <v>326.70758080313641</v>
      </c>
      <c r="AQ49" s="36">
        <f>AVERAGE(BDD!BP49:BR49)</f>
        <v>154.49332074891183</v>
      </c>
      <c r="AR49" s="36">
        <f>BDD!BE49</f>
        <v>444.24212505641862</v>
      </c>
      <c r="AS49" s="36">
        <f>BDD!BL49</f>
        <v>296.99673426855725</v>
      </c>
      <c r="AT49" s="36">
        <f>BDD!BS49</f>
        <v>144.75750623858747</v>
      </c>
      <c r="AV49" s="39" t="s">
        <v>1</v>
      </c>
      <c r="AW49" s="44" t="str">
        <f t="shared" ca="1" si="7"/>
        <v>Lozère</v>
      </c>
      <c r="AY49" t="e">
        <f t="shared" ca="1" si="8"/>
        <v>#VALUE!</v>
      </c>
      <c r="AZ49">
        <f t="shared" si="6"/>
        <v>48</v>
      </c>
      <c r="BA49" s="35" t="e">
        <f t="shared" ca="1" si="9"/>
        <v>#N/A</v>
      </c>
      <c r="BB49" s="35" t="e">
        <f t="shared" ca="1" si="10"/>
        <v>#N/A</v>
      </c>
      <c r="BC49" s="35" t="e">
        <f t="shared" ca="1" si="5"/>
        <v>#N/A</v>
      </c>
      <c r="BD49" s="35" t="str">
        <f t="shared" ca="1" si="11"/>
        <v>Total</v>
      </c>
    </row>
    <row r="50" spans="1:56" x14ac:dyDescent="0.15">
      <c r="A50" s="39" t="s">
        <v>201</v>
      </c>
      <c r="B50" s="36">
        <f>BDD!AK50</f>
        <v>140.53592343875457</v>
      </c>
      <c r="C50" s="36">
        <f>BDD!AL50</f>
        <v>17.144998117490523</v>
      </c>
      <c r="D50" s="36">
        <f>BDD!AM50</f>
        <v>92.31220186905837</v>
      </c>
      <c r="E50" s="36">
        <f>BDD!AN50</f>
        <v>-22.649874535921814</v>
      </c>
      <c r="F50" s="36">
        <f>BDD!AO50</f>
        <v>959.9540211763067</v>
      </c>
      <c r="G50" s="36">
        <f>BDD!AP50</f>
        <v>935.93013251891955</v>
      </c>
      <c r="H50" s="36">
        <f>BDD!AQ50</f>
        <v>819.41809773755222</v>
      </c>
      <c r="I50" s="36">
        <f>BDD!AR50</f>
        <v>918.78513440142899</v>
      </c>
      <c r="J50" s="45">
        <f>BDD!AS50</f>
        <v>0.14639859861886395</v>
      </c>
      <c r="K50" s="45">
        <f>BDD!AT50</f>
        <v>1.8318673073755259E-2</v>
      </c>
      <c r="L50" s="36">
        <f>BDD!AU50</f>
        <v>364.17221251342772</v>
      </c>
      <c r="M50" s="36">
        <f>BDD!AV50</f>
        <v>353.75596527653391</v>
      </c>
      <c r="N50" s="36">
        <f>BDD!AW50</f>
        <v>2.5913104891798975</v>
      </c>
      <c r="O50" s="36">
        <f>BDD!AX50</f>
        <v>20.633187758454675</v>
      </c>
      <c r="P50" s="36">
        <f>BDD!BX50</f>
        <v>818273</v>
      </c>
      <c r="Q50" s="36">
        <f>BDD!BY50</f>
        <v>820713</v>
      </c>
      <c r="R50" s="36">
        <f>BDD!CD50</f>
        <v>830545</v>
      </c>
      <c r="S50" s="36">
        <f>BDD!CE50</f>
        <v>832991</v>
      </c>
      <c r="T50" s="36">
        <f>BDD!CE50</f>
        <v>832991</v>
      </c>
      <c r="U50" s="36">
        <f>BDD!O50</f>
        <v>785504456.76999998</v>
      </c>
      <c r="V50" s="36">
        <f>BDD!P50</f>
        <v>768130026.85000002</v>
      </c>
      <c r="W50" s="36">
        <f>BDD!Q50</f>
        <v>670507705.09000003</v>
      </c>
      <c r="X50" s="36">
        <f>BDD!R50</f>
        <v>754058904.00999999</v>
      </c>
      <c r="Y50" s="36">
        <f>BDD!I50</f>
        <v>114996751.68000001</v>
      </c>
      <c r="Z50" s="36">
        <f>BDD!J50</f>
        <v>14071122.84</v>
      </c>
      <c r="AA50" s="36">
        <f>BDD!K50</f>
        <v>75536582.359999999</v>
      </c>
      <c r="AB50" s="36">
        <f>BDD!L50</f>
        <v>-18589046.48</v>
      </c>
      <c r="AC50" s="36">
        <f>BDD!M50</f>
        <v>297992288.85000002</v>
      </c>
      <c r="AD50" s="36">
        <f>BDD!N50</f>
        <v>290332119.52999997</v>
      </c>
      <c r="AE50" s="36">
        <f>BDD!AU50</f>
        <v>364.17221251342772</v>
      </c>
      <c r="AF50" s="36">
        <f>BDD!AV50</f>
        <v>353.75596527653391</v>
      </c>
      <c r="AG50" s="36">
        <f>BDD!AC50</f>
        <v>63284895.829999998</v>
      </c>
      <c r="AH50" s="36">
        <f>BDD!AD50</f>
        <v>93276628.200000003</v>
      </c>
      <c r="AI50" s="36">
        <f>BDD!BJ50</f>
        <v>77.339586947143559</v>
      </c>
      <c r="AJ50" s="36">
        <f>BDD!BK50</f>
        <v>113.65316279868846</v>
      </c>
      <c r="AK50" s="36">
        <f>BDD!AI50</f>
        <v>19432639.899999999</v>
      </c>
      <c r="AL50" s="36">
        <f>BDD!AJ50</f>
        <v>23878128.059999999</v>
      </c>
      <c r="AM50" s="36">
        <f>BDD!BQ50</f>
        <v>23.748357699691912</v>
      </c>
      <c r="AN50" s="36">
        <f>BDD!BR50</f>
        <v>29.094370455932829</v>
      </c>
      <c r="AO50" s="36">
        <f>AVERAGE(BDD!BB50:BD50)</f>
        <v>115.00917755716414</v>
      </c>
      <c r="AP50" s="36">
        <f>AVERAGE(BDD!BI50:BK50)</f>
        <v>89.487946442026058</v>
      </c>
      <c r="AQ50" s="36">
        <f>AVERAGE(BDD!BP50:BR50)</f>
        <v>23.020208091844697</v>
      </c>
      <c r="AR50" s="36">
        <f>BDD!BE50</f>
        <v>97.43542160619397</v>
      </c>
      <c r="AS50" s="36">
        <f>BDD!BL50</f>
        <v>76.520714971180581</v>
      </c>
      <c r="AT50" s="36">
        <f>BDD!BS50</f>
        <v>19.420080074864</v>
      </c>
      <c r="AV50" s="39" t="s">
        <v>201</v>
      </c>
      <c r="AW50" s="44" t="str">
        <f t="shared" ca="1" si="7"/>
        <v>Maine et Loire</v>
      </c>
      <c r="AY50" t="e">
        <f t="shared" ca="1" si="8"/>
        <v>#VALUE!</v>
      </c>
      <c r="AZ50">
        <f t="shared" si="6"/>
        <v>47</v>
      </c>
      <c r="BA50" s="35" t="e">
        <f t="shared" ca="1" si="9"/>
        <v>#N/A</v>
      </c>
      <c r="BB50" s="35" t="e">
        <f t="shared" ca="1" si="10"/>
        <v>#N/A</v>
      </c>
      <c r="BC50" s="35" t="e">
        <f t="shared" ca="1" si="5"/>
        <v>#N/A</v>
      </c>
      <c r="BD50" s="35" t="str">
        <f t="shared" ca="1" si="11"/>
        <v>Total</v>
      </c>
    </row>
    <row r="51" spans="1:56" x14ac:dyDescent="0.15">
      <c r="A51" s="39" t="s">
        <v>37</v>
      </c>
      <c r="B51" s="36">
        <f>BDD!AK51</f>
        <v>188.75649296528621</v>
      </c>
      <c r="C51" s="36">
        <f>BDD!AL51</f>
        <v>154.69319503608415</v>
      </c>
      <c r="D51" s="36">
        <f>BDD!AM51</f>
        <v>123.46828688301085</v>
      </c>
      <c r="E51" s="36">
        <f>BDD!AN51</f>
        <v>87.404868135885593</v>
      </c>
      <c r="F51" s="36">
        <f>BDD!AO51</f>
        <v>1140.9151924572514</v>
      </c>
      <c r="G51" s="36">
        <f>BDD!AP51</f>
        <v>1164.2060060635072</v>
      </c>
      <c r="H51" s="36">
        <f>BDD!AQ51</f>
        <v>952.15869949196531</v>
      </c>
      <c r="I51" s="36">
        <f>BDD!AR51</f>
        <v>1009.512811027423</v>
      </c>
      <c r="J51" s="45">
        <f>BDD!AS51</f>
        <v>0.16544305327265474</v>
      </c>
      <c r="K51" s="45">
        <f>BDD!AT51</f>
        <v>0.13287441761200264</v>
      </c>
      <c r="L51" s="36">
        <f>BDD!AU51</f>
        <v>517.74305075296184</v>
      </c>
      <c r="M51" s="36">
        <f>BDD!AV51</f>
        <v>500.9000913565734</v>
      </c>
      <c r="N51" s="36">
        <f>BDD!AW51</f>
        <v>2.7429151846351525</v>
      </c>
      <c r="O51" s="36">
        <f>BDD!AX51</f>
        <v>3.238022792403584</v>
      </c>
      <c r="P51" s="36">
        <f>BDD!BX51</f>
        <v>495045</v>
      </c>
      <c r="Q51" s="36">
        <f>BDD!BY51</f>
        <v>495093</v>
      </c>
      <c r="R51" s="36">
        <f>BDD!CD51</f>
        <v>539715</v>
      </c>
      <c r="S51" s="36">
        <f>BDD!CE51</f>
        <v>540063</v>
      </c>
      <c r="T51" s="36">
        <f>BDD!CE51</f>
        <v>540063</v>
      </c>
      <c r="U51" s="36">
        <f>BDD!O51</f>
        <v>564804361.45000005</v>
      </c>
      <c r="V51" s="36">
        <f>BDD!P51</f>
        <v>576390244.15999997</v>
      </c>
      <c r="W51" s="36">
        <f>BDD!Q51</f>
        <v>471361403.38999999</v>
      </c>
      <c r="X51" s="36">
        <f>BDD!R51</f>
        <v>499802726.14999998</v>
      </c>
      <c r="Y51" s="36">
        <f>BDD!I51</f>
        <v>93442958.060000107</v>
      </c>
      <c r="Z51" s="36">
        <f>BDD!J51</f>
        <v>76587518.010000005</v>
      </c>
      <c r="AA51" s="36">
        <f>BDD!K51</f>
        <v>61122358.080000103</v>
      </c>
      <c r="AB51" s="36">
        <f>BDD!L51</f>
        <v>43273538.380000003</v>
      </c>
      <c r="AC51" s="36">
        <f>BDD!M51</f>
        <v>256306108.56</v>
      </c>
      <c r="AD51" s="36">
        <f>BDD!N51</f>
        <v>247992128.93000001</v>
      </c>
      <c r="AE51" s="36">
        <f>BDD!AU51</f>
        <v>517.74305075296184</v>
      </c>
      <c r="AF51" s="36">
        <f>BDD!AV51</f>
        <v>500.9000913565734</v>
      </c>
      <c r="AG51" s="36">
        <f>BDD!AC51</f>
        <v>64145838.590000004</v>
      </c>
      <c r="AH51" s="36">
        <f>BDD!AD51</f>
        <v>64884649.299999997</v>
      </c>
      <c r="AI51" s="36">
        <f>BDD!BJ51</f>
        <v>129.57577309133515</v>
      </c>
      <c r="AJ51" s="36">
        <f>BDD!BK51</f>
        <v>131.05547705178623</v>
      </c>
      <c r="AK51" s="36">
        <f>BDD!AI51</f>
        <v>34940524.890000001</v>
      </c>
      <c r="AL51" s="36">
        <f>BDD!AJ51</f>
        <v>52084602.259999998</v>
      </c>
      <c r="AM51" s="36">
        <f>BDD!BQ51</f>
        <v>70.580502560373304</v>
      </c>
      <c r="AN51" s="36">
        <f>BDD!BR51</f>
        <v>105.20165354791928</v>
      </c>
      <c r="AO51" s="36">
        <f>AVERAGE(BDD!BB51:BD51)</f>
        <v>212.9285002595343</v>
      </c>
      <c r="AP51" s="36">
        <f>AVERAGE(BDD!BI51:BK51)</f>
        <v>120.61694718013571</v>
      </c>
      <c r="AQ51" s="36">
        <f>AVERAGE(BDD!BP51:BR51)</f>
        <v>77.973523765303298</v>
      </c>
      <c r="AR51" s="36">
        <f>BDD!BE51</f>
        <v>189.51433426638292</v>
      </c>
      <c r="AS51" s="36">
        <f>BDD!BL51</f>
        <v>108.05906866559549</v>
      </c>
      <c r="AT51" s="36">
        <f>BDD!BS51</f>
        <v>65.396431922777978</v>
      </c>
      <c r="AV51" s="39" t="s">
        <v>37</v>
      </c>
      <c r="AW51" s="44" t="str">
        <f t="shared" ca="1" si="7"/>
        <v>Manche</v>
      </c>
      <c r="AY51" t="e">
        <f t="shared" ca="1" si="8"/>
        <v>#VALUE!</v>
      </c>
      <c r="AZ51">
        <f t="shared" si="6"/>
        <v>46</v>
      </c>
      <c r="BA51" s="35" t="e">
        <f t="shared" ca="1" si="9"/>
        <v>#N/A</v>
      </c>
      <c r="BB51" s="35" t="e">
        <f t="shared" ca="1" si="10"/>
        <v>#N/A</v>
      </c>
      <c r="BC51" s="35" t="e">
        <f t="shared" ca="1" si="5"/>
        <v>#N/A</v>
      </c>
      <c r="BD51" s="35" t="str">
        <f t="shared" ca="1" si="11"/>
        <v>Total</v>
      </c>
    </row>
    <row r="52" spans="1:56" x14ac:dyDescent="0.15">
      <c r="A52" s="39" t="s">
        <v>171</v>
      </c>
      <c r="B52" s="36">
        <f>BDD!AK52</f>
        <v>101.50059588430904</v>
      </c>
      <c r="C52" s="36">
        <f>BDD!AL52</f>
        <v>55.474387647597588</v>
      </c>
      <c r="D52" s="36">
        <f>BDD!AM52</f>
        <v>69.662029090331743</v>
      </c>
      <c r="E52" s="36">
        <f>BDD!AN52</f>
        <v>21.765247918060066</v>
      </c>
      <c r="F52" s="36">
        <f>BDD!AO52</f>
        <v>926.96345742738447</v>
      </c>
      <c r="G52" s="36">
        <f>BDD!AP52</f>
        <v>929.84882168994045</v>
      </c>
      <c r="H52" s="36">
        <f>BDD!AQ52</f>
        <v>825.46286154307541</v>
      </c>
      <c r="I52" s="36">
        <f>BDD!AR52</f>
        <v>874.37443404234295</v>
      </c>
      <c r="J52" s="45">
        <f>BDD!AS52</f>
        <v>0.10949794737972213</v>
      </c>
      <c r="K52" s="45">
        <f>BDD!AT52</f>
        <v>5.9659577292119868E-2</v>
      </c>
      <c r="L52" s="36">
        <f>BDD!AU52</f>
        <v>275.01782688694635</v>
      </c>
      <c r="M52" s="36">
        <f>BDD!AV52</f>
        <v>276.6984074196298</v>
      </c>
      <c r="N52" s="36">
        <f>BDD!AW52</f>
        <v>2.7095193332698586</v>
      </c>
      <c r="O52" s="36">
        <f>BDD!AX52</f>
        <v>4.9878587065685744</v>
      </c>
      <c r="P52" s="36">
        <f>BDD!BX52</f>
        <v>566855</v>
      </c>
      <c r="Q52" s="36">
        <f>BDD!BY52</f>
        <v>566659</v>
      </c>
      <c r="R52" s="36">
        <f>BDD!CD52</f>
        <v>575328</v>
      </c>
      <c r="S52" s="36">
        <f>BDD!CE52</f>
        <v>575302</v>
      </c>
      <c r="T52" s="36">
        <f>BDD!CE52</f>
        <v>575302</v>
      </c>
      <c r="U52" s="36">
        <f>BDD!O52</f>
        <v>525453870.66000003</v>
      </c>
      <c r="V52" s="36">
        <f>BDD!P52</f>
        <v>526907203.44999999</v>
      </c>
      <c r="W52" s="36">
        <f>BDD!Q52</f>
        <v>467917750.38</v>
      </c>
      <c r="X52" s="36">
        <f>BDD!R52</f>
        <v>495472142.42000002</v>
      </c>
      <c r="Y52" s="36">
        <f>BDD!I52</f>
        <v>57536120.280000001</v>
      </c>
      <c r="Z52" s="36">
        <f>BDD!J52</f>
        <v>31435061.030000001</v>
      </c>
      <c r="AA52" s="36">
        <f>BDD!K52</f>
        <v>39488269.5</v>
      </c>
      <c r="AB52" s="36">
        <f>BDD!L52</f>
        <v>12333473.619999999</v>
      </c>
      <c r="AC52" s="36">
        <f>BDD!M52</f>
        <v>155895230.25999999</v>
      </c>
      <c r="AD52" s="36">
        <f>BDD!N52</f>
        <v>156793642.84999999</v>
      </c>
      <c r="AE52" s="36">
        <f>BDD!AU52</f>
        <v>275.01782688694635</v>
      </c>
      <c r="AF52" s="36">
        <f>BDD!AV52</f>
        <v>276.6984074196298</v>
      </c>
      <c r="AG52" s="36">
        <f>BDD!AC52</f>
        <v>41585779.380000003</v>
      </c>
      <c r="AH52" s="36">
        <f>BDD!AD52</f>
        <v>54088930.659999996</v>
      </c>
      <c r="AI52" s="36">
        <f>BDD!BJ52</f>
        <v>73.3622873221547</v>
      </c>
      <c r="AJ52" s="36">
        <f>BDD!BK52</f>
        <v>95.452345519968787</v>
      </c>
      <c r="AK52" s="36">
        <f>BDD!AI52</f>
        <v>16033867.619999999</v>
      </c>
      <c r="AL52" s="36">
        <f>BDD!AJ52</f>
        <v>16038573.109999999</v>
      </c>
      <c r="AM52" s="36">
        <f>BDD!BQ52</f>
        <v>28.28565968369336</v>
      </c>
      <c r="AN52" s="36">
        <f>BDD!BR52</f>
        <v>28.303747244815664</v>
      </c>
      <c r="AO52" s="36">
        <f>AVERAGE(BDD!BB52:BD52)</f>
        <v>115.61692244642349</v>
      </c>
      <c r="AP52" s="36">
        <f>AVERAGE(BDD!BI52:BK52)</f>
        <v>80.879196499417333</v>
      </c>
      <c r="AQ52" s="36">
        <f>AVERAGE(BDD!BP52:BR52)</f>
        <v>27.001109322131168</v>
      </c>
      <c r="AR52" s="36">
        <f>BDD!BE52</f>
        <v>111.12956740321063</v>
      </c>
      <c r="AS52" s="36">
        <f>BDD!BL52</f>
        <v>81.481123950873112</v>
      </c>
      <c r="AT52" s="36">
        <f>BDD!BS52</f>
        <v>24.832113735280505</v>
      </c>
      <c r="AV52" s="39" t="s">
        <v>171</v>
      </c>
      <c r="AW52" s="44" t="str">
        <f t="shared" ca="1" si="7"/>
        <v>Marne</v>
      </c>
      <c r="AY52" t="e">
        <f t="shared" ca="1" si="8"/>
        <v>#VALUE!</v>
      </c>
      <c r="AZ52">
        <f t="shared" si="6"/>
        <v>45</v>
      </c>
      <c r="BA52" s="35" t="e">
        <f t="shared" ca="1" si="9"/>
        <v>#N/A</v>
      </c>
      <c r="BB52" s="35" t="e">
        <f t="shared" ca="1" si="10"/>
        <v>#N/A</v>
      </c>
      <c r="BC52" s="35" t="e">
        <f t="shared" ca="1" si="5"/>
        <v>#N/A</v>
      </c>
      <c r="BD52" s="35" t="str">
        <f t="shared" ca="1" si="11"/>
        <v>Total</v>
      </c>
    </row>
    <row r="53" spans="1:56" x14ac:dyDescent="0.15">
      <c r="A53" s="39" t="s">
        <v>136</v>
      </c>
      <c r="B53" s="36">
        <f>BDD!AK53</f>
        <v>222.24454298831387</v>
      </c>
      <c r="C53" s="36">
        <f>BDD!AL53</f>
        <v>178.87819596270037</v>
      </c>
      <c r="D53" s="36">
        <f>BDD!AM53</f>
        <v>189.61472854062328</v>
      </c>
      <c r="E53" s="36">
        <f>BDD!AN53</f>
        <v>153.22938695444648</v>
      </c>
      <c r="F53" s="36">
        <f>BDD!AO53</f>
        <v>1313.8876756399554</v>
      </c>
      <c r="G53" s="36">
        <f>BDD!AP53</f>
        <v>1363.7769395452799</v>
      </c>
      <c r="H53" s="36">
        <f>BDD!AQ53</f>
        <v>1091.6431326516415</v>
      </c>
      <c r="I53" s="36">
        <f>BDD!AR53</f>
        <v>1184.8987435825795</v>
      </c>
      <c r="J53" s="45">
        <f>BDD!AS53</f>
        <v>0.16915033690384926</v>
      </c>
      <c r="K53" s="45">
        <f>BDD!AT53</f>
        <v>0.13116382215873454</v>
      </c>
      <c r="L53" s="36">
        <f>BDD!AU53</f>
        <v>159.79564702745316</v>
      </c>
      <c r="M53" s="36">
        <f>BDD!AV53</f>
        <v>193.0188510343543</v>
      </c>
      <c r="N53" s="36">
        <f>BDD!AW53</f>
        <v>0.71900819196202082</v>
      </c>
      <c r="O53" s="36">
        <f>BDD!AX53</f>
        <v>1.0790518654079144</v>
      </c>
      <c r="P53" s="36">
        <f>BDD!BX53</f>
        <v>172512</v>
      </c>
      <c r="Q53" s="36">
        <f>BDD!BY53</f>
        <v>171798</v>
      </c>
      <c r="R53" s="36">
        <f>BDD!CD53</f>
        <v>180100</v>
      </c>
      <c r="S53" s="36">
        <f>BDD!CE53</f>
        <v>179416</v>
      </c>
      <c r="T53" s="36">
        <f>BDD!CE53</f>
        <v>179416</v>
      </c>
      <c r="U53" s="36">
        <f>BDD!O53</f>
        <v>226661390.69999999</v>
      </c>
      <c r="V53" s="36">
        <f>BDD!P53</f>
        <v>234294150.66</v>
      </c>
      <c r="W53" s="36">
        <f>BDD!Q53</f>
        <v>188321540.09999999</v>
      </c>
      <c r="X53" s="36">
        <f>BDD!R53</f>
        <v>203563234.34999999</v>
      </c>
      <c r="Y53" s="36">
        <f>BDD!I53</f>
        <v>38339850.600000001</v>
      </c>
      <c r="Z53" s="36">
        <f>BDD!J53</f>
        <v>30730916.309999999</v>
      </c>
      <c r="AA53" s="36">
        <f>BDD!K53</f>
        <v>32710816.050000001</v>
      </c>
      <c r="AB53" s="36">
        <f>BDD!L53</f>
        <v>26324502.219999999</v>
      </c>
      <c r="AC53" s="36">
        <f>BDD!M53</f>
        <v>27566666.66</v>
      </c>
      <c r="AD53" s="36">
        <f>BDD!N53</f>
        <v>33160252.57</v>
      </c>
      <c r="AE53" s="36">
        <f>BDD!AU53</f>
        <v>159.79564702745316</v>
      </c>
      <c r="AF53" s="36">
        <f>BDD!AV53</f>
        <v>193.0188510343543</v>
      </c>
      <c r="AG53" s="36">
        <f>BDD!AC53</f>
        <v>31291524.59</v>
      </c>
      <c r="AH53" s="36">
        <f>BDD!AD53</f>
        <v>25061324.510000002</v>
      </c>
      <c r="AI53" s="36">
        <f>BDD!BJ53</f>
        <v>181.38752428816545</v>
      </c>
      <c r="AJ53" s="36">
        <f>BDD!BK53</f>
        <v>145.87669536315906</v>
      </c>
      <c r="AK53" s="36">
        <f>BDD!AI53</f>
        <v>16432238.73</v>
      </c>
      <c r="AL53" s="36">
        <f>BDD!AJ53</f>
        <v>19621645.18</v>
      </c>
      <c r="AM53" s="36">
        <f>BDD!BQ53</f>
        <v>95.252728679744024</v>
      </c>
      <c r="AN53" s="36">
        <f>BDD!BR53</f>
        <v>114.2134668622452</v>
      </c>
      <c r="AO53" s="36">
        <f>AVERAGE(BDD!BB53:BD53)</f>
        <v>328.36598316528881</v>
      </c>
      <c r="AP53" s="36">
        <f>AVERAGE(BDD!BI53:BK53)</f>
        <v>210.39990904083325</v>
      </c>
      <c r="AQ53" s="36">
        <f>AVERAGE(BDD!BP53:BR53)</f>
        <v>103.1705826651089</v>
      </c>
      <c r="AR53" s="36">
        <f>BDD!BE53</f>
        <v>309.11351269625681</v>
      </c>
      <c r="AS53" s="36">
        <f>BDD!BL53</f>
        <v>202.0044847778945</v>
      </c>
      <c r="AT53" s="36">
        <f>BDD!BS53</f>
        <v>87.727450591692175</v>
      </c>
      <c r="AV53" s="39" t="s">
        <v>136</v>
      </c>
      <c r="AW53" s="44" t="str">
        <f t="shared" ca="1" si="7"/>
        <v>Haute-Marne</v>
      </c>
      <c r="AY53" t="e">
        <f t="shared" ca="1" si="8"/>
        <v>#VALUE!</v>
      </c>
      <c r="AZ53">
        <f t="shared" si="6"/>
        <v>44</v>
      </c>
      <c r="BA53" s="35" t="e">
        <f t="shared" ca="1" si="9"/>
        <v>#N/A</v>
      </c>
      <c r="BB53" s="35" t="e">
        <f t="shared" ca="1" si="10"/>
        <v>#N/A</v>
      </c>
      <c r="BC53" s="35" t="e">
        <f t="shared" ca="1" si="5"/>
        <v>#N/A</v>
      </c>
      <c r="BD53" s="35" t="str">
        <f t="shared" ca="1" si="11"/>
        <v>Total</v>
      </c>
    </row>
    <row r="54" spans="1:56" x14ac:dyDescent="0.15">
      <c r="A54" s="39" t="s">
        <v>63</v>
      </c>
      <c r="B54" s="36">
        <f>BDD!AK54</f>
        <v>172.12074278158809</v>
      </c>
      <c r="C54" s="36">
        <f>BDD!AL54</f>
        <v>108.92597537662542</v>
      </c>
      <c r="D54" s="36">
        <f>BDD!AM54</f>
        <v>139.16628615719299</v>
      </c>
      <c r="E54" s="36">
        <f>BDD!AN54</f>
        <v>74.175325832360102</v>
      </c>
      <c r="F54" s="36">
        <f>BDD!AO54</f>
        <v>1141.1269803818122</v>
      </c>
      <c r="G54" s="36">
        <f>BDD!AP54</f>
        <v>1110.9294720067332</v>
      </c>
      <c r="H54" s="36">
        <f>BDD!AQ54</f>
        <v>969.00623760022404</v>
      </c>
      <c r="I54" s="36">
        <f>BDD!AR54</f>
        <v>1002.003496630108</v>
      </c>
      <c r="J54" s="45">
        <f>BDD!AS54</f>
        <v>0.1508339963393012</v>
      </c>
      <c r="K54" s="45">
        <f>BDD!AT54</f>
        <v>9.8049406484703658E-2</v>
      </c>
      <c r="L54" s="36">
        <f>BDD!AU54</f>
        <v>344.85119728263351</v>
      </c>
      <c r="M54" s="36">
        <f>BDD!AV54</f>
        <v>310.69004081060098</v>
      </c>
      <c r="N54" s="36">
        <f>BDD!AW54</f>
        <v>2.0035423488744235</v>
      </c>
      <c r="O54" s="36">
        <f>BDD!AX54</f>
        <v>2.8523044180816437</v>
      </c>
      <c r="P54" s="36">
        <f>BDD!BX54</f>
        <v>307062</v>
      </c>
      <c r="Q54" s="36">
        <f>BDD!BY54</f>
        <v>306538</v>
      </c>
      <c r="R54" s="36">
        <f>BDD!CD54</f>
        <v>315359</v>
      </c>
      <c r="S54" s="36">
        <f>BDD!CE54</f>
        <v>314856</v>
      </c>
      <c r="T54" s="36">
        <f>BDD!CE54</f>
        <v>314856</v>
      </c>
      <c r="U54" s="36">
        <f>BDD!O54</f>
        <v>350396732.85000002</v>
      </c>
      <c r="V54" s="36">
        <f>BDD!P54</f>
        <v>340542098.49000001</v>
      </c>
      <c r="W54" s="36">
        <f>BDD!Q54</f>
        <v>297544993.32999998</v>
      </c>
      <c r="X54" s="36">
        <f>BDD!R54</f>
        <v>307152147.85000002</v>
      </c>
      <c r="Y54" s="36">
        <f>BDD!I54</f>
        <v>52851739.520000003</v>
      </c>
      <c r="Z54" s="36">
        <f>BDD!J54</f>
        <v>33389950.640000001</v>
      </c>
      <c r="AA54" s="36">
        <f>BDD!K54</f>
        <v>42732678.159999996</v>
      </c>
      <c r="AB54" s="36">
        <f>BDD!L54</f>
        <v>22737556.030000001</v>
      </c>
      <c r="AC54" s="36">
        <f>BDD!M54</f>
        <v>105890698.34</v>
      </c>
      <c r="AD54" s="36">
        <f>BDD!N54</f>
        <v>95238303.730000004</v>
      </c>
      <c r="AE54" s="36">
        <f>BDD!AU54</f>
        <v>344.85119728263351</v>
      </c>
      <c r="AF54" s="36">
        <f>BDD!AV54</f>
        <v>310.69004081060098</v>
      </c>
      <c r="AG54" s="36">
        <f>BDD!AC54</f>
        <v>67243079.629999995</v>
      </c>
      <c r="AH54" s="36">
        <f>BDD!AD54</f>
        <v>62507856.049999997</v>
      </c>
      <c r="AI54" s="36">
        <f>BDD!BJ54</f>
        <v>218.9886069588552</v>
      </c>
      <c r="AJ54" s="36">
        <f>BDD!BK54</f>
        <v>203.91552124043346</v>
      </c>
      <c r="AK54" s="36">
        <f>BDD!AI54</f>
        <v>8459324.0700000003</v>
      </c>
      <c r="AL54" s="36">
        <f>BDD!AJ54</f>
        <v>5347451.0999999996</v>
      </c>
      <c r="AM54" s="36">
        <f>BDD!BQ54</f>
        <v>27.549237841217735</v>
      </c>
      <c r="AN54" s="36">
        <f>BDD!BR54</f>
        <v>17.444659715924288</v>
      </c>
      <c r="AO54" s="36">
        <f>AVERAGE(BDD!BB54:BD54)</f>
        <v>252.80835155478982</v>
      </c>
      <c r="AP54" s="36">
        <f>AVERAGE(BDD!BI54:BK54)</f>
        <v>219.50074335138524</v>
      </c>
      <c r="AQ54" s="36">
        <f>AVERAGE(BDD!BP54:BR54)</f>
        <v>29.093118557612247</v>
      </c>
      <c r="AR54" s="36">
        <f>BDD!BE54</f>
        <v>240.37415768419245</v>
      </c>
      <c r="AS54" s="36">
        <f>BDD!BL54</f>
        <v>194.88973105985124</v>
      </c>
      <c r="AT54" s="36">
        <f>BDD!BS54</f>
        <v>42.101656077049249</v>
      </c>
      <c r="AV54" s="39" t="s">
        <v>63</v>
      </c>
      <c r="AW54" s="44" t="str">
        <f t="shared" ca="1" si="7"/>
        <v>Mayenne</v>
      </c>
      <c r="AY54" t="e">
        <f t="shared" ca="1" si="8"/>
        <v>#VALUE!</v>
      </c>
      <c r="AZ54">
        <f t="shared" si="6"/>
        <v>43</v>
      </c>
      <c r="BA54" s="35" t="e">
        <f t="shared" ca="1" si="9"/>
        <v>#N/A</v>
      </c>
      <c r="BB54" s="35" t="e">
        <f t="shared" ca="1" si="10"/>
        <v>#N/A</v>
      </c>
      <c r="BC54" s="35" t="e">
        <f t="shared" ca="1" si="5"/>
        <v>#N/A</v>
      </c>
      <c r="BD54" s="35" t="str">
        <f t="shared" ca="1" si="11"/>
        <v>Total</v>
      </c>
    </row>
    <row r="55" spans="1:56" x14ac:dyDescent="0.15">
      <c r="A55" s="39" t="s">
        <v>179</v>
      </c>
      <c r="B55" s="36">
        <f>BDD!AK55</f>
        <v>116.58757585586568</v>
      </c>
      <c r="C55" s="36">
        <f>BDD!AL55</f>
        <v>54.905451166409584</v>
      </c>
      <c r="D55" s="36">
        <f>BDD!AM55</f>
        <v>86.419124632032279</v>
      </c>
      <c r="E55" s="36">
        <f>BDD!AN55</f>
        <v>22.898406857860468</v>
      </c>
      <c r="F55" s="36">
        <f>BDD!AO55</f>
        <v>1102.3947908580462</v>
      </c>
      <c r="G55" s="36">
        <f>BDD!AP55</f>
        <v>1093.6855657461881</v>
      </c>
      <c r="H55" s="36">
        <f>BDD!AQ55</f>
        <v>985.80721500218056</v>
      </c>
      <c r="I55" s="36">
        <f>BDD!AR55</f>
        <v>1038.7801145797787</v>
      </c>
      <c r="J55" s="45">
        <f>BDD!AS55</f>
        <v>0.10575846041971954</v>
      </c>
      <c r="K55" s="45">
        <f>BDD!AT55</f>
        <v>5.0202227117214698E-2</v>
      </c>
      <c r="L55" s="36">
        <f>BDD!AU55</f>
        <v>226.93919807566505</v>
      </c>
      <c r="M55" s="36">
        <f>BDD!AV55</f>
        <v>195.29459232312752</v>
      </c>
      <c r="N55" s="36">
        <f>BDD!AW55</f>
        <v>1.9465127086630942</v>
      </c>
      <c r="O55" s="36">
        <f>BDD!AX55</f>
        <v>3.5569253721496801</v>
      </c>
      <c r="P55" s="36">
        <f>BDD!BX55</f>
        <v>733760</v>
      </c>
      <c r="Q55" s="36">
        <f>BDD!BY55</f>
        <v>732590</v>
      </c>
      <c r="R55" s="36">
        <f>BDD!CD55</f>
        <v>741286</v>
      </c>
      <c r="S55" s="36">
        <f>BDD!CE55</f>
        <v>740182</v>
      </c>
      <c r="T55" s="36">
        <f>BDD!CE55</f>
        <v>740182</v>
      </c>
      <c r="U55" s="36">
        <f>BDD!O55</f>
        <v>808893201.74000001</v>
      </c>
      <c r="V55" s="36">
        <f>BDD!P55</f>
        <v>801223108.61000001</v>
      </c>
      <c r="W55" s="36">
        <f>BDD!Q55</f>
        <v>723345902.08000004</v>
      </c>
      <c r="X55" s="36">
        <f>BDD!R55</f>
        <v>760999924.13999999</v>
      </c>
      <c r="Y55" s="36">
        <f>BDD!I55</f>
        <v>85547299.659999996</v>
      </c>
      <c r="Z55" s="36">
        <f>BDD!J55</f>
        <v>40223184.469999999</v>
      </c>
      <c r="AA55" s="36">
        <f>BDD!K55</f>
        <v>63410896.890000001</v>
      </c>
      <c r="AB55" s="36">
        <f>BDD!L55</f>
        <v>16775143.880000001</v>
      </c>
      <c r="AC55" s="36">
        <f>BDD!M55</f>
        <v>166518905.97999999</v>
      </c>
      <c r="AD55" s="36">
        <f>BDD!N55</f>
        <v>143070865.38999999</v>
      </c>
      <c r="AE55" s="36">
        <f>BDD!AU55</f>
        <v>226.93919807566505</v>
      </c>
      <c r="AF55" s="36">
        <f>BDD!AV55</f>
        <v>195.29459232312752</v>
      </c>
      <c r="AG55" s="36">
        <f>BDD!AC55</f>
        <v>54565487.609999999</v>
      </c>
      <c r="AH55" s="36">
        <f>BDD!AD55</f>
        <v>55296759.780000001</v>
      </c>
      <c r="AI55" s="36">
        <f>BDD!BJ55</f>
        <v>74.364216651221113</v>
      </c>
      <c r="AJ55" s="36">
        <f>BDD!BK55</f>
        <v>75.481182899029477</v>
      </c>
      <c r="AK55" s="36">
        <f>BDD!AI55</f>
        <v>15018518.74</v>
      </c>
      <c r="AL55" s="36">
        <f>BDD!AJ55</f>
        <v>18868915.449999999</v>
      </c>
      <c r="AM55" s="36">
        <f>BDD!BQ55</f>
        <v>20.467889691452246</v>
      </c>
      <c r="AN55" s="36">
        <f>BDD!BR55</f>
        <v>25.756446921197394</v>
      </c>
      <c r="AO55" s="36">
        <f>AVERAGE(BDD!BB55:BD55)</f>
        <v>99.763333711032899</v>
      </c>
      <c r="AP55" s="36">
        <f>AVERAGE(BDD!BI55:BK55)</f>
        <v>73.164905711862744</v>
      </c>
      <c r="AQ55" s="36">
        <f>AVERAGE(BDD!BP55:BR55)</f>
        <v>23.247685119590841</v>
      </c>
      <c r="AR55" s="36">
        <f>BDD!BE55</f>
        <v>101.19921194149977</v>
      </c>
      <c r="AS55" s="36">
        <f>BDD!BL55</f>
        <v>76.463697565960203</v>
      </c>
      <c r="AT55" s="36">
        <f>BDD!BS55</f>
        <v>22.332857901719336</v>
      </c>
      <c r="AV55" s="39" t="s">
        <v>179</v>
      </c>
      <c r="AW55" s="44" t="str">
        <f t="shared" ca="1" si="7"/>
        <v>Meurthe et Moselle</v>
      </c>
      <c r="AY55" t="e">
        <f t="shared" ca="1" si="8"/>
        <v>#VALUE!</v>
      </c>
      <c r="AZ55">
        <f t="shared" si="6"/>
        <v>42</v>
      </c>
      <c r="BA55" s="35" t="e">
        <f t="shared" ca="1" si="9"/>
        <v>#N/A</v>
      </c>
      <c r="BB55" s="35" t="e">
        <f t="shared" ca="1" si="10"/>
        <v>#N/A</v>
      </c>
      <c r="BC55" s="35" t="e">
        <f t="shared" ca="1" si="5"/>
        <v>#N/A</v>
      </c>
      <c r="BD55" s="35" t="str">
        <f t="shared" ca="1" si="11"/>
        <v>Total</v>
      </c>
    </row>
    <row r="56" spans="1:56" x14ac:dyDescent="0.15">
      <c r="A56" s="39" t="s">
        <v>219</v>
      </c>
      <c r="B56" s="36">
        <f>BDD!AK56</f>
        <v>157.66217162910209</v>
      </c>
      <c r="C56" s="36">
        <f>BDD!AL56</f>
        <v>127.02209064431342</v>
      </c>
      <c r="D56" s="36">
        <f>BDD!AM56</f>
        <v>94.678317226468508</v>
      </c>
      <c r="E56" s="36">
        <f>BDD!AN56</f>
        <v>59.558131868131866</v>
      </c>
      <c r="F56" s="36">
        <f>BDD!AO56</f>
        <v>1349.7298373559754</v>
      </c>
      <c r="G56" s="36">
        <f>BDD!AP56</f>
        <v>1386.976101278135</v>
      </c>
      <c r="H56" s="36">
        <f>BDD!AQ56</f>
        <v>1192.0676657268732</v>
      </c>
      <c r="I56" s="36">
        <f>BDD!AR56</f>
        <v>1259.9540106338218</v>
      </c>
      <c r="J56" s="45">
        <f>BDD!AS56</f>
        <v>0.11681016990626143</v>
      </c>
      <c r="K56" s="45">
        <f>BDD!AT56</f>
        <v>9.158203268770039E-2</v>
      </c>
      <c r="L56" s="36">
        <f>BDD!AU56</f>
        <v>720.85800752921239</v>
      </c>
      <c r="M56" s="36">
        <f>BDD!AV56</f>
        <v>721.04377943289933</v>
      </c>
      <c r="N56" s="36">
        <f>BDD!AW56</f>
        <v>4.5721684541109839</v>
      </c>
      <c r="O56" s="36">
        <f>BDD!AX56</f>
        <v>5.6765226881044049</v>
      </c>
      <c r="P56" s="36">
        <f>BDD!BX56</f>
        <v>184083</v>
      </c>
      <c r="Q56" s="36">
        <f>BDD!BY56</f>
        <v>183001</v>
      </c>
      <c r="R56" s="36">
        <f>BDD!CD56</f>
        <v>188670</v>
      </c>
      <c r="S56" s="36">
        <f>BDD!CE56</f>
        <v>187622</v>
      </c>
      <c r="T56" s="36">
        <f>BDD!CE56</f>
        <v>187622</v>
      </c>
      <c r="U56" s="36">
        <f>BDD!O56</f>
        <v>248462317.65000001</v>
      </c>
      <c r="V56" s="36">
        <f>BDD!P56</f>
        <v>253818013.50999999</v>
      </c>
      <c r="W56" s="36">
        <f>BDD!Q56</f>
        <v>219439392.11000001</v>
      </c>
      <c r="X56" s="36">
        <f>BDD!R56</f>
        <v>230572843.90000001</v>
      </c>
      <c r="Y56" s="36">
        <f>BDD!I56</f>
        <v>29022925.539999999</v>
      </c>
      <c r="Z56" s="36">
        <f>BDD!J56</f>
        <v>23245169.609999999</v>
      </c>
      <c r="AA56" s="36">
        <f>BDD!K56</f>
        <v>17428668.670000002</v>
      </c>
      <c r="AB56" s="36">
        <f>BDD!L56</f>
        <v>10899197.689999999</v>
      </c>
      <c r="AC56" s="36">
        <f>BDD!M56</f>
        <v>132697704.59999999</v>
      </c>
      <c r="AD56" s="36">
        <f>BDD!N56</f>
        <v>131951732.68000001</v>
      </c>
      <c r="AE56" s="36">
        <f>BDD!AU56</f>
        <v>720.85800752921239</v>
      </c>
      <c r="AF56" s="36">
        <f>BDD!AV56</f>
        <v>721.04377943289933</v>
      </c>
      <c r="AG56" s="36">
        <f>BDD!AC56</f>
        <v>34816858.25</v>
      </c>
      <c r="AH56" s="36">
        <f>BDD!AD56</f>
        <v>32219310.039999999</v>
      </c>
      <c r="AI56" s="36">
        <f>BDD!BJ56</f>
        <v>189.13673859074439</v>
      </c>
      <c r="AJ56" s="36">
        <f>BDD!BK56</f>
        <v>176.06084141616711</v>
      </c>
      <c r="AK56" s="36">
        <f>BDD!AI56</f>
        <v>8313828.7400000002</v>
      </c>
      <c r="AL56" s="36">
        <f>BDD!AJ56</f>
        <v>7442720.5899999999</v>
      </c>
      <c r="AM56" s="36">
        <f>BDD!BQ56</f>
        <v>45.163479191451685</v>
      </c>
      <c r="AN56" s="36">
        <f>BDD!BR56</f>
        <v>40.670382074414896</v>
      </c>
      <c r="AO56" s="36">
        <f>AVERAGE(BDD!BB56:BD56)</f>
        <v>220.27825578980296</v>
      </c>
      <c r="AP56" s="36">
        <f>AVERAGE(BDD!BI56:BK56)</f>
        <v>174.85800886979234</v>
      </c>
      <c r="AQ56" s="36">
        <f>AVERAGE(BDD!BP56:BR56)</f>
        <v>43.06414400283186</v>
      </c>
      <c r="AR56" s="36">
        <f>BDD!BE56</f>
        <v>186.53999801941711</v>
      </c>
      <c r="AS56" s="36">
        <f>BDD!BL56</f>
        <v>149.71507610416143</v>
      </c>
      <c r="AT56" s="36">
        <f>BDD!BS56</f>
        <v>34.794504441090979</v>
      </c>
      <c r="AV56" s="39" t="s">
        <v>219</v>
      </c>
      <c r="AW56" s="44" t="str">
        <f t="shared" ca="1" si="7"/>
        <v>Meuse</v>
      </c>
      <c r="AY56" t="e">
        <f t="shared" ca="1" si="8"/>
        <v>#VALUE!</v>
      </c>
      <c r="AZ56">
        <f t="shared" si="6"/>
        <v>41</v>
      </c>
      <c r="BA56" s="35" t="e">
        <f t="shared" ca="1" si="9"/>
        <v>#N/A</v>
      </c>
      <c r="BB56" s="35" t="e">
        <f t="shared" ca="1" si="10"/>
        <v>#N/A</v>
      </c>
      <c r="BC56" s="35" t="e">
        <f t="shared" ca="1" si="5"/>
        <v>#N/A</v>
      </c>
      <c r="BD56" s="35" t="str">
        <f t="shared" ca="1" si="11"/>
        <v>Total</v>
      </c>
    </row>
    <row r="57" spans="1:56" x14ac:dyDescent="0.15">
      <c r="A57" s="39" t="s">
        <v>205</v>
      </c>
      <c r="B57" s="36">
        <f>BDD!AK57</f>
        <v>229.5554798969045</v>
      </c>
      <c r="C57" s="36">
        <f>BDD!AL57</f>
        <v>154.91910420709772</v>
      </c>
      <c r="D57" s="36">
        <f>BDD!AM57</f>
        <v>200.08798372744459</v>
      </c>
      <c r="E57" s="36">
        <f>BDD!AN57</f>
        <v>123.81039252199471</v>
      </c>
      <c r="F57" s="36">
        <f>BDD!AO57</f>
        <v>1030.5339265931625</v>
      </c>
      <c r="G57" s="36">
        <f>BDD!AP57</f>
        <v>1002.4978603985286</v>
      </c>
      <c r="H57" s="36">
        <f>BDD!AQ57</f>
        <v>800.97844669625783</v>
      </c>
      <c r="I57" s="36">
        <f>BDD!AR57</f>
        <v>847.57875619143078</v>
      </c>
      <c r="J57" s="45">
        <f>BDD!AS57</f>
        <v>0.22275392781661343</v>
      </c>
      <c r="K57" s="45">
        <f>BDD!AT57</f>
        <v>0.15453310209112253</v>
      </c>
      <c r="L57" s="36">
        <f>BDD!AU57</f>
        <v>156.22441899526646</v>
      </c>
      <c r="M57" s="36">
        <f>BDD!AV57</f>
        <v>124.20043327256953</v>
      </c>
      <c r="N57" s="36">
        <f>BDD!AW57</f>
        <v>0.68055190433889134</v>
      </c>
      <c r="O57" s="36">
        <f>BDD!AX57</f>
        <v>0.80171153782645743</v>
      </c>
      <c r="P57" s="36">
        <f>BDD!BX57</f>
        <v>759684</v>
      </c>
      <c r="Q57" s="36">
        <f>BDD!BY57</f>
        <v>764161</v>
      </c>
      <c r="R57" s="36">
        <f>BDD!CD57</f>
        <v>843961</v>
      </c>
      <c r="S57" s="36">
        <f>BDD!CE57</f>
        <v>848861</v>
      </c>
      <c r="T57" s="36">
        <f>BDD!CE57</f>
        <v>848861</v>
      </c>
      <c r="U57" s="36">
        <f>BDD!O57</f>
        <v>782880135.49000001</v>
      </c>
      <c r="V57" s="36">
        <f>BDD!P57</f>
        <v>766069767.5</v>
      </c>
      <c r="W57" s="36">
        <f>BDD!Q57</f>
        <v>608490510.29999995</v>
      </c>
      <c r="X57" s="36">
        <f>BDD!R57</f>
        <v>647686629.90999997</v>
      </c>
      <c r="Y57" s="36">
        <f>BDD!I57</f>
        <v>174389625.19</v>
      </c>
      <c r="Z57" s="36">
        <f>BDD!J57</f>
        <v>118383137.59</v>
      </c>
      <c r="AA57" s="36">
        <f>BDD!K57</f>
        <v>152003639.83000001</v>
      </c>
      <c r="AB57" s="36">
        <f>BDD!L57</f>
        <v>94611073.359999999</v>
      </c>
      <c r="AC57" s="36">
        <f>BDD!M57</f>
        <v>118681191.52</v>
      </c>
      <c r="AD57" s="36">
        <f>BDD!N57</f>
        <v>94909127.290000007</v>
      </c>
      <c r="AE57" s="36">
        <f>BDD!AU57</f>
        <v>156.22441899526646</v>
      </c>
      <c r="AF57" s="36">
        <f>BDD!AV57</f>
        <v>124.20043327256953</v>
      </c>
      <c r="AG57" s="36">
        <f>BDD!AC57</f>
        <v>87280415.75</v>
      </c>
      <c r="AH57" s="36">
        <f>BDD!AD57</f>
        <v>80518053.189999998</v>
      </c>
      <c r="AI57" s="36">
        <f>BDD!BJ57</f>
        <v>114.89042253094708</v>
      </c>
      <c r="AJ57" s="36">
        <f>BDD!BK57</f>
        <v>105.36791748074032</v>
      </c>
      <c r="AK57" s="36">
        <f>BDD!AI57</f>
        <v>73091755.829999998</v>
      </c>
      <c r="AL57" s="36">
        <f>BDD!AJ57</f>
        <v>61886263.939999998</v>
      </c>
      <c r="AM57" s="36">
        <f>BDD!BQ57</f>
        <v>96.213367439619631</v>
      </c>
      <c r="AN57" s="36">
        <f>BDD!BR57</f>
        <v>80.985896872517699</v>
      </c>
      <c r="AO57" s="36">
        <f>AVERAGE(BDD!BB57:BD57)</f>
        <v>200.10348960918927</v>
      </c>
      <c r="AP57" s="36">
        <f>AVERAGE(BDD!BI57:BK57)</f>
        <v>107.87487958346854</v>
      </c>
      <c r="AQ57" s="36">
        <f>AVERAGE(BDD!BP57:BR57)</f>
        <v>85.02489779590762</v>
      </c>
      <c r="AR57" s="36">
        <f>BDD!BE57</f>
        <v>180.57053043219949</v>
      </c>
      <c r="AS57" s="36">
        <f>BDD!BL57</f>
        <v>97.779370688764843</v>
      </c>
      <c r="AT57" s="36">
        <f>BDD!BS57</f>
        <v>74.971266230989968</v>
      </c>
      <c r="AV57" s="39" t="s">
        <v>205</v>
      </c>
      <c r="AW57" s="44" t="str">
        <f t="shared" ca="1" si="7"/>
        <v>Morbihan</v>
      </c>
      <c r="AY57" t="e">
        <f t="shared" ca="1" si="8"/>
        <v>#VALUE!</v>
      </c>
      <c r="AZ57">
        <f t="shared" si="6"/>
        <v>40</v>
      </c>
      <c r="BA57" s="35" t="e">
        <f t="shared" ca="1" si="9"/>
        <v>#N/A</v>
      </c>
      <c r="BB57" s="35" t="e">
        <f t="shared" ca="1" si="10"/>
        <v>#N/A</v>
      </c>
      <c r="BC57" s="35" t="e">
        <f t="shared" ca="1" si="5"/>
        <v>#N/A</v>
      </c>
      <c r="BD57" s="35" t="str">
        <f t="shared" ca="1" si="11"/>
        <v>Total</v>
      </c>
    </row>
    <row r="58" spans="1:56" x14ac:dyDescent="0.15">
      <c r="A58" s="39" t="s">
        <v>130</v>
      </c>
      <c r="B58" s="36">
        <f>BDD!AK58</f>
        <v>125.85886291342067</v>
      </c>
      <c r="C58" s="36">
        <f>BDD!AL58</f>
        <v>51.520712001563162</v>
      </c>
      <c r="D58" s="36">
        <f>BDD!AM58</f>
        <v>80.477655977824128</v>
      </c>
      <c r="E58" s="36">
        <f>BDD!AN58</f>
        <v>5.5110812892280165</v>
      </c>
      <c r="F58" s="36">
        <f>BDD!AO58</f>
        <v>893.80329727493279</v>
      </c>
      <c r="G58" s="36">
        <f>BDD!AP58</f>
        <v>884.75691849154805</v>
      </c>
      <c r="H58" s="36">
        <f>BDD!AQ58</f>
        <v>767.94443436151209</v>
      </c>
      <c r="I58" s="36">
        <f>BDD!AR58</f>
        <v>833.23620648998485</v>
      </c>
      <c r="J58" s="45">
        <f>BDD!AS58</f>
        <v>0.14081270822914255</v>
      </c>
      <c r="K58" s="45">
        <f>BDD!AT58</f>
        <v>5.8231488135071688E-2</v>
      </c>
      <c r="L58" s="36">
        <f>BDD!AU58</f>
        <v>538.46814555159233</v>
      </c>
      <c r="M58" s="36">
        <f>BDD!AV58</f>
        <v>529.6289630607489</v>
      </c>
      <c r="N58" s="36">
        <f>BDD!AW58</f>
        <v>4.2783490418311576</v>
      </c>
      <c r="O58" s="36">
        <f>BDD!AX58</f>
        <v>10.279923209226606</v>
      </c>
      <c r="P58" s="36">
        <f>BDD!BX58</f>
        <v>1046543</v>
      </c>
      <c r="Q58" s="36">
        <f>BDD!BY58</f>
        <v>1049155</v>
      </c>
      <c r="R58" s="36">
        <f>BDD!CD58</f>
        <v>1057468</v>
      </c>
      <c r="S58" s="36">
        <f>BDD!CE58</f>
        <v>1060315</v>
      </c>
      <c r="T58" s="36">
        <f>BDD!CE58</f>
        <v>1060315</v>
      </c>
      <c r="U58" s="36">
        <f>BDD!O58</f>
        <v>935403584.13999999</v>
      </c>
      <c r="V58" s="36">
        <f>BDD!P58</f>
        <v>928247144.82000005</v>
      </c>
      <c r="W58" s="36">
        <f>BDD!Q58</f>
        <v>803686872.16999996</v>
      </c>
      <c r="X58" s="36">
        <f>BDD!R58</f>
        <v>874193932.22000003</v>
      </c>
      <c r="Y58" s="36">
        <f>BDD!I58</f>
        <v>131716711.97</v>
      </c>
      <c r="Z58" s="36">
        <f>BDD!J58</f>
        <v>54053212.600000001</v>
      </c>
      <c r="AA58" s="36">
        <f>BDD!K58</f>
        <v>84223327.519999996</v>
      </c>
      <c r="AB58" s="36">
        <f>BDD!L58</f>
        <v>5781978.4900000198</v>
      </c>
      <c r="AC58" s="36">
        <f>BDD!M58</f>
        <v>563530068.45000005</v>
      </c>
      <c r="AD58" s="36">
        <f>BDD!N58</f>
        <v>555662874.74000001</v>
      </c>
      <c r="AE58" s="36">
        <f>BDD!AU58</f>
        <v>538.46814555159233</v>
      </c>
      <c r="AF58" s="36">
        <f>BDD!AV58</f>
        <v>529.6289630607489</v>
      </c>
      <c r="AG58" s="36">
        <f>BDD!AC58</f>
        <v>94454974.049999997</v>
      </c>
      <c r="AH58" s="36">
        <f>BDD!AD58</f>
        <v>75140988.489999995</v>
      </c>
      <c r="AI58" s="36">
        <f>BDD!BJ58</f>
        <v>90.254269580896334</v>
      </c>
      <c r="AJ58" s="36">
        <f>BDD!BK58</f>
        <v>71.620483617768585</v>
      </c>
      <c r="AK58" s="36">
        <f>BDD!AI58</f>
        <v>27549837.390000001</v>
      </c>
      <c r="AL58" s="36">
        <f>BDD!AJ58</f>
        <v>34401896.490000002</v>
      </c>
      <c r="AM58" s="36">
        <f>BDD!BQ58</f>
        <v>26.324611019327442</v>
      </c>
      <c r="AN58" s="36">
        <f>BDD!BR58</f>
        <v>32.790099165518917</v>
      </c>
      <c r="AO58" s="36">
        <f>AVERAGE(BDD!BB58:BD58)</f>
        <v>117.95714046599346</v>
      </c>
      <c r="AP58" s="36">
        <f>AVERAGE(BDD!BI58:BK58)</f>
        <v>78.2380516905165</v>
      </c>
      <c r="AQ58" s="36">
        <f>AVERAGE(BDD!BP58:BR58)</f>
        <v>29.441676585279499</v>
      </c>
      <c r="AR58" s="36">
        <f>BDD!BE58</f>
        <v>104.98065823222292</v>
      </c>
      <c r="AS58" s="36">
        <f>BDD!BL58</f>
        <v>66.719764196776026</v>
      </c>
      <c r="AT58" s="36">
        <f>BDD!BS58</f>
        <v>31.629865082291232</v>
      </c>
      <c r="AV58" s="39" t="s">
        <v>130</v>
      </c>
      <c r="AW58" s="44" t="str">
        <f t="shared" ca="1" si="7"/>
        <v>Moselle</v>
      </c>
      <c r="AY58" t="e">
        <f t="shared" ca="1" si="8"/>
        <v>#VALUE!</v>
      </c>
      <c r="AZ58">
        <f t="shared" si="6"/>
        <v>39</v>
      </c>
      <c r="BA58" s="35" t="e">
        <f t="shared" ca="1" si="9"/>
        <v>#N/A</v>
      </c>
      <c r="BB58" s="35" t="e">
        <f t="shared" ca="1" si="10"/>
        <v>#N/A</v>
      </c>
      <c r="BC58" s="35" t="e">
        <f t="shared" ca="1" si="5"/>
        <v>#N/A</v>
      </c>
      <c r="BD58" s="35" t="str">
        <f t="shared" ca="1" si="11"/>
        <v>Total</v>
      </c>
    </row>
    <row r="59" spans="1:56" x14ac:dyDescent="0.15">
      <c r="A59" s="39" t="s">
        <v>148</v>
      </c>
      <c r="B59" s="36">
        <f>BDD!AK59</f>
        <v>156.41978581769806</v>
      </c>
      <c r="C59" s="36">
        <f>BDD!AL59</f>
        <v>111.53261943060147</v>
      </c>
      <c r="D59" s="36">
        <f>BDD!AM59</f>
        <v>74.115493074168995</v>
      </c>
      <c r="E59" s="36">
        <f>BDD!AN59</f>
        <v>24.884244387427938</v>
      </c>
      <c r="F59" s="36">
        <f>BDD!AO59</f>
        <v>1552.0508707178212</v>
      </c>
      <c r="G59" s="36">
        <f>BDD!AP59</f>
        <v>1607.1923253071495</v>
      </c>
      <c r="H59" s="36">
        <f>BDD!AQ59</f>
        <v>1395.6310849001231</v>
      </c>
      <c r="I59" s="36">
        <f>BDD!AR59</f>
        <v>1495.6597058765481</v>
      </c>
      <c r="J59" s="45">
        <f>BDD!AS59</f>
        <v>0.10078264106469276</v>
      </c>
      <c r="K59" s="45">
        <f>BDD!AT59</f>
        <v>6.939593829213099E-2</v>
      </c>
      <c r="L59" s="36">
        <f>BDD!AU59</f>
        <v>983.90551826345552</v>
      </c>
      <c r="M59" s="36">
        <f>BDD!AV59</f>
        <v>989.78844846301865</v>
      </c>
      <c r="N59" s="36">
        <f>BDD!AW59</f>
        <v>6.2901602448820899</v>
      </c>
      <c r="O59" s="36">
        <f>BDD!AX59</f>
        <v>8.8744302206485077</v>
      </c>
      <c r="P59" s="36">
        <f>BDD!BX59</f>
        <v>204452</v>
      </c>
      <c r="Q59" s="36">
        <f>BDD!BY59</f>
        <v>202670</v>
      </c>
      <c r="R59" s="36">
        <f>BDD!CD59</f>
        <v>225821</v>
      </c>
      <c r="S59" s="36">
        <f>BDD!CE59</f>
        <v>224127</v>
      </c>
      <c r="T59" s="36">
        <f>BDD!CE59</f>
        <v>224127</v>
      </c>
      <c r="U59" s="36">
        <f>BDD!O59</f>
        <v>317319904.62</v>
      </c>
      <c r="V59" s="36">
        <f>BDD!P59</f>
        <v>325729668.56999999</v>
      </c>
      <c r="W59" s="36">
        <f>BDD!Q59</f>
        <v>285339566.56999999</v>
      </c>
      <c r="X59" s="36">
        <f>BDD!R59</f>
        <v>303125352.58999997</v>
      </c>
      <c r="Y59" s="36">
        <f>BDD!I59</f>
        <v>31980338.050000001</v>
      </c>
      <c r="Z59" s="36">
        <f>BDD!J59</f>
        <v>22604315.98</v>
      </c>
      <c r="AA59" s="36">
        <f>BDD!K59</f>
        <v>15153060.789999999</v>
      </c>
      <c r="AB59" s="36">
        <f>BDD!L59</f>
        <v>5043289.8100000201</v>
      </c>
      <c r="AC59" s="36">
        <f>BDD!M59</f>
        <v>201161451.02000001</v>
      </c>
      <c r="AD59" s="36">
        <f>BDD!N59</f>
        <v>200600424.84999999</v>
      </c>
      <c r="AE59" s="36">
        <f>BDD!AU59</f>
        <v>983.90551826345552</v>
      </c>
      <c r="AF59" s="36">
        <f>BDD!AV59</f>
        <v>989.78844846301865</v>
      </c>
      <c r="AG59" s="36">
        <f>BDD!AC59</f>
        <v>24131051</v>
      </c>
      <c r="AH59" s="36">
        <f>BDD!AD59</f>
        <v>23545576.43</v>
      </c>
      <c r="AI59" s="36">
        <f>BDD!BJ59</f>
        <v>118.02795277131062</v>
      </c>
      <c r="AJ59" s="36">
        <f>BDD!BK59</f>
        <v>116.17692026446933</v>
      </c>
      <c r="AK59" s="36">
        <f>BDD!AI59</f>
        <v>16791089.969999999</v>
      </c>
      <c r="AL59" s="36">
        <f>BDD!AJ59</f>
        <v>14201561.970000001</v>
      </c>
      <c r="AM59" s="36">
        <f>BDD!BQ59</f>
        <v>82.127296235791277</v>
      </c>
      <c r="AN59" s="36">
        <f>BDD!BR59</f>
        <v>70.072344056841175</v>
      </c>
      <c r="AO59" s="36">
        <f>AVERAGE(BDD!BB59:BD59)</f>
        <v>186.08877094183495</v>
      </c>
      <c r="AP59" s="36">
        <f>AVERAGE(BDD!BI59:BK59)</f>
        <v>109.47000477293098</v>
      </c>
      <c r="AQ59" s="36">
        <f>AVERAGE(BDD!BP59:BR59)</f>
        <v>73.497180659178142</v>
      </c>
      <c r="AR59" s="36">
        <f>BDD!BE59</f>
        <v>159.20944307963151</v>
      </c>
      <c r="AS59" s="36">
        <f>BDD!BL59</f>
        <v>96.428726107305749</v>
      </c>
      <c r="AT59" s="36">
        <f>BDD!BS59</f>
        <v>60.715563633984402</v>
      </c>
      <c r="AV59" s="39" t="s">
        <v>148</v>
      </c>
      <c r="AW59" s="44" t="str">
        <f t="shared" ca="1" si="7"/>
        <v>Nièvre</v>
      </c>
      <c r="AY59" t="e">
        <f t="shared" ca="1" si="8"/>
        <v>#VALUE!</v>
      </c>
      <c r="AZ59">
        <f t="shared" si="6"/>
        <v>38</v>
      </c>
      <c r="BA59" s="35" t="e">
        <f t="shared" ca="1" si="9"/>
        <v>#N/A</v>
      </c>
      <c r="BB59" s="35" t="e">
        <f t="shared" ca="1" si="10"/>
        <v>#N/A</v>
      </c>
      <c r="BC59" s="35" t="e">
        <f t="shared" ca="1" si="5"/>
        <v>#N/A</v>
      </c>
      <c r="BD59" s="35" t="str">
        <f t="shared" ca="1" si="11"/>
        <v>Total</v>
      </c>
    </row>
    <row r="60" spans="1:56" x14ac:dyDescent="0.15">
      <c r="A60" s="39" t="s">
        <v>36</v>
      </c>
      <c r="B60" s="36">
        <f>BDD!AK60</f>
        <v>113.72111595240817</v>
      </c>
      <c r="C60" s="36">
        <f>BDD!AL60</f>
        <v>42.442842868899042</v>
      </c>
      <c r="D60" s="36">
        <f>BDD!AM60</f>
        <v>66.608858211295583</v>
      </c>
      <c r="E60" s="36">
        <f>BDD!AN60</f>
        <v>-7.0071890475530205</v>
      </c>
      <c r="F60" s="36">
        <f>BDD!AO60</f>
        <v>1196.9756248404162</v>
      </c>
      <c r="G60" s="36">
        <f>BDD!AP60</f>
        <v>1196.6607706233658</v>
      </c>
      <c r="H60" s="36">
        <f>BDD!AQ60</f>
        <v>1083.2545088880079</v>
      </c>
      <c r="I60" s="36">
        <f>BDD!AR60</f>
        <v>1154.2179277544669</v>
      </c>
      <c r="J60" s="45">
        <f>BDD!AS60</f>
        <v>9.5007044080425415E-2</v>
      </c>
      <c r="K60" s="45">
        <f>BDD!AT60</f>
        <v>3.5467731466445308E-2</v>
      </c>
      <c r="L60" s="36">
        <f>BDD!AU60</f>
        <v>450.71133915515816</v>
      </c>
      <c r="M60" s="36">
        <f>BDD!AV60</f>
        <v>477.17163195725351</v>
      </c>
      <c r="N60" s="36">
        <f>BDD!AW60</f>
        <v>3.9633038717609756</v>
      </c>
      <c r="O60" s="36">
        <f>BDD!AX60</f>
        <v>11.24268780560201</v>
      </c>
      <c r="P60" s="36">
        <f>BDD!BX60</f>
        <v>2608346</v>
      </c>
      <c r="Q60" s="36">
        <f>BDD!BY60</f>
        <v>2607746</v>
      </c>
      <c r="R60" s="36">
        <f>BDD!CD60</f>
        <v>2627596</v>
      </c>
      <c r="S60" s="36">
        <f>BDD!CE60</f>
        <v>2627321</v>
      </c>
      <c r="T60" s="36">
        <f>BDD!CE60</f>
        <v>2627321</v>
      </c>
      <c r="U60" s="36">
        <f>BDD!O60</f>
        <v>3122126583.1500001</v>
      </c>
      <c r="V60" s="36">
        <f>BDD!P60</f>
        <v>3120587337.9499998</v>
      </c>
      <c r="W60" s="36">
        <f>BDD!Q60</f>
        <v>2825502565.2399998</v>
      </c>
      <c r="X60" s="36">
        <f>BDD!R60</f>
        <v>3009907184.23</v>
      </c>
      <c r="Y60" s="36">
        <f>BDD!I60</f>
        <v>296624017.91000003</v>
      </c>
      <c r="Z60" s="36">
        <f>BDD!J60</f>
        <v>110680153.72</v>
      </c>
      <c r="AA60" s="36">
        <f>BDD!K60</f>
        <v>173738948.88</v>
      </c>
      <c r="AB60" s="36">
        <f>BDD!L60</f>
        <v>-18272969.210000198</v>
      </c>
      <c r="AC60" s="36">
        <f>BDD!M60</f>
        <v>1175611118.6400001</v>
      </c>
      <c r="AD60" s="36">
        <f>BDD!N60</f>
        <v>1244342414.55</v>
      </c>
      <c r="AE60" s="36">
        <f>BDD!AU60</f>
        <v>450.71133915515816</v>
      </c>
      <c r="AF60" s="36">
        <f>BDD!AV60</f>
        <v>477.17163195725351</v>
      </c>
      <c r="AG60" s="36">
        <f>BDD!AC60</f>
        <v>222157569.68000001</v>
      </c>
      <c r="AH60" s="36">
        <f>BDD!AD60</f>
        <v>222318092.91999999</v>
      </c>
      <c r="AI60" s="36">
        <f>BDD!BJ60</f>
        <v>85.17181757328207</v>
      </c>
      <c r="AJ60" s="36">
        <f>BDD!BK60</f>
        <v>85.252970542376431</v>
      </c>
      <c r="AK60" s="36">
        <f>BDD!AI60</f>
        <v>90557298.060000002</v>
      </c>
      <c r="AL60" s="36">
        <f>BDD!AJ60</f>
        <v>104359058.64</v>
      </c>
      <c r="AM60" s="36">
        <f>BDD!BQ60</f>
        <v>34.718284330376413</v>
      </c>
      <c r="AN60" s="36">
        <f>BDD!BR60</f>
        <v>40.018874016104327</v>
      </c>
      <c r="AO60" s="36">
        <f>AVERAGE(BDD!BB60:BD60)</f>
        <v>119.99415432997756</v>
      </c>
      <c r="AP60" s="36">
        <f>AVERAGE(BDD!BI60:BK60)</f>
        <v>84.504082652059779</v>
      </c>
      <c r="AQ60" s="36">
        <f>AVERAGE(BDD!BP60:BR60)</f>
        <v>34.972988921432467</v>
      </c>
      <c r="AR60" s="36">
        <f>BDD!BE60</f>
        <v>104.29057234695533</v>
      </c>
      <c r="AS60" s="36">
        <f>BDD!BL60</f>
        <v>73.4469698704672</v>
      </c>
      <c r="AT60" s="36">
        <f>BDD!BS60</f>
        <v>30.275983303303324</v>
      </c>
      <c r="AV60" s="39" t="s">
        <v>36</v>
      </c>
      <c r="AW60" s="44" t="str">
        <f t="shared" ca="1" si="7"/>
        <v>Nord</v>
      </c>
      <c r="AY60" t="e">
        <f t="shared" ca="1" si="8"/>
        <v>#VALUE!</v>
      </c>
      <c r="AZ60">
        <f t="shared" si="6"/>
        <v>37</v>
      </c>
      <c r="BA60" s="35" t="e">
        <f t="shared" ca="1" si="9"/>
        <v>#N/A</v>
      </c>
      <c r="BB60" s="35" t="e">
        <f t="shared" ca="1" si="10"/>
        <v>#N/A</v>
      </c>
      <c r="BC60" s="35" t="e">
        <f t="shared" ca="1" si="5"/>
        <v>#N/A</v>
      </c>
      <c r="BD60" s="35" t="str">
        <f t="shared" ca="1" si="11"/>
        <v>Total</v>
      </c>
    </row>
    <row r="61" spans="1:56" x14ac:dyDescent="0.15">
      <c r="A61" s="39" t="s">
        <v>45</v>
      </c>
      <c r="B61" s="36">
        <f>BDD!AK61</f>
        <v>140.4081972199817</v>
      </c>
      <c r="C61" s="36">
        <f>BDD!AL61</f>
        <v>104.3164987664201</v>
      </c>
      <c r="D61" s="36">
        <f>BDD!AM61</f>
        <v>53.959557123721538</v>
      </c>
      <c r="E61" s="36">
        <f>BDD!AN61</f>
        <v>18.116184833294966</v>
      </c>
      <c r="F61" s="36">
        <f>BDD!AO61</f>
        <v>1033.618806851543</v>
      </c>
      <c r="G61" s="36">
        <f>BDD!AP61</f>
        <v>1017.9708059187731</v>
      </c>
      <c r="H61" s="36">
        <f>BDD!AQ61</f>
        <v>893.2106096315614</v>
      </c>
      <c r="I61" s="36">
        <f>BDD!AR61</f>
        <v>913.65430715235289</v>
      </c>
      <c r="J61" s="45">
        <f>BDD!AS61</f>
        <v>0.13584137236015703</v>
      </c>
      <c r="K61" s="45">
        <f>BDD!AT61</f>
        <v>0.10247494148151812</v>
      </c>
      <c r="L61" s="36">
        <f>BDD!AU61</f>
        <v>757.04052020751874</v>
      </c>
      <c r="M61" s="36">
        <f>BDD!AV61</f>
        <v>733.25805739189764</v>
      </c>
      <c r="N61" s="36">
        <f>BDD!AW61</f>
        <v>5.391711703423133</v>
      </c>
      <c r="O61" s="36">
        <f>BDD!AX61</f>
        <v>7.0291666808504534</v>
      </c>
      <c r="P61" s="36">
        <f>BDD!BX61</f>
        <v>829419</v>
      </c>
      <c r="Q61" s="36">
        <f>BDD!BY61</f>
        <v>829699</v>
      </c>
      <c r="R61" s="36">
        <f>BDD!CD61</f>
        <v>838675</v>
      </c>
      <c r="S61" s="36">
        <f>BDD!CE61</f>
        <v>838924</v>
      </c>
      <c r="T61" s="36">
        <f>BDD!CE61</f>
        <v>838924</v>
      </c>
      <c r="U61" s="36">
        <f>BDD!O61</f>
        <v>857303077.15999997</v>
      </c>
      <c r="V61" s="36">
        <f>BDD!P61</f>
        <v>844609359.70000005</v>
      </c>
      <c r="W61" s="36">
        <f>BDD!Q61</f>
        <v>740845850.63</v>
      </c>
      <c r="X61" s="36">
        <f>BDD!R61</f>
        <v>758058064.99000001</v>
      </c>
      <c r="Y61" s="36">
        <f>BDD!I61</f>
        <v>116457226.53</v>
      </c>
      <c r="Z61" s="36">
        <f>BDD!J61</f>
        <v>86551294.709999993</v>
      </c>
      <c r="AA61" s="36">
        <f>BDD!K61</f>
        <v>44755081.909999996</v>
      </c>
      <c r="AB61" s="36">
        <f>BDD!L61</f>
        <v>15030980.439999999</v>
      </c>
      <c r="AC61" s="36">
        <f>BDD!M61</f>
        <v>627903791.23000002</v>
      </c>
      <c r="AD61" s="36">
        <f>BDD!N61</f>
        <v>608383476.96000004</v>
      </c>
      <c r="AE61" s="36">
        <f>BDD!AU61</f>
        <v>757.04052020751874</v>
      </c>
      <c r="AF61" s="36">
        <f>BDD!AV61</f>
        <v>733.25805739189764</v>
      </c>
      <c r="AG61" s="36">
        <f>BDD!AC61</f>
        <v>84279012.629999995</v>
      </c>
      <c r="AH61" s="36">
        <f>BDD!AD61</f>
        <v>89174583.159999996</v>
      </c>
      <c r="AI61" s="36">
        <f>BDD!BJ61</f>
        <v>101.61210754757245</v>
      </c>
      <c r="AJ61" s="36">
        <f>BDD!BK61</f>
        <v>107.47823386553436</v>
      </c>
      <c r="AK61" s="36">
        <f>BDD!AI61</f>
        <v>56185973.049999997</v>
      </c>
      <c r="AL61" s="36">
        <f>BDD!AJ61</f>
        <v>43921740.409999996</v>
      </c>
      <c r="AM61" s="36">
        <f>BDD!BQ61</f>
        <v>67.741362387406127</v>
      </c>
      <c r="AN61" s="36">
        <f>BDD!BR61</f>
        <v>52.936957149520481</v>
      </c>
      <c r="AO61" s="36">
        <f>AVERAGE(BDD!BB61:BD61)</f>
        <v>170.68976708534538</v>
      </c>
      <c r="AP61" s="36">
        <f>AVERAGE(BDD!BI61:BK61)</f>
        <v>104.52312973975211</v>
      </c>
      <c r="AQ61" s="36">
        <f>AVERAGE(BDD!BP61:BR61)</f>
        <v>64.279983602359522</v>
      </c>
      <c r="AR61" s="36">
        <f>BDD!BE61</f>
        <v>178.24595495024687</v>
      </c>
      <c r="AS61" s="36">
        <f>BDD!BL61</f>
        <v>107.42261884898811</v>
      </c>
      <c r="AT61" s="36">
        <f>BDD!BS61</f>
        <v>69.085897843338685</v>
      </c>
      <c r="AV61" s="39" t="s">
        <v>45</v>
      </c>
      <c r="AW61" s="44" t="str">
        <f t="shared" ca="1" si="7"/>
        <v>Oise</v>
      </c>
      <c r="AY61" t="e">
        <f t="shared" ca="1" si="8"/>
        <v>#VALUE!</v>
      </c>
      <c r="AZ61">
        <f t="shared" si="6"/>
        <v>36</v>
      </c>
      <c r="BA61" s="35" t="e">
        <f t="shared" ca="1" si="9"/>
        <v>#N/A</v>
      </c>
      <c r="BB61" s="35" t="e">
        <f t="shared" ca="1" si="10"/>
        <v>#N/A</v>
      </c>
      <c r="BC61" s="35" t="e">
        <f t="shared" ca="1" si="5"/>
        <v>#N/A</v>
      </c>
      <c r="BD61" s="35" t="str">
        <f t="shared" ca="1" si="11"/>
        <v>Total</v>
      </c>
    </row>
    <row r="62" spans="1:56" x14ac:dyDescent="0.15">
      <c r="A62" s="39" t="s">
        <v>183</v>
      </c>
      <c r="B62" s="36">
        <f>BDD!AK62</f>
        <v>212.15576330096948</v>
      </c>
      <c r="C62" s="36">
        <f>BDD!AL62</f>
        <v>169.74587420773892</v>
      </c>
      <c r="D62" s="36">
        <f>BDD!AM62</f>
        <v>151.09363364554088</v>
      </c>
      <c r="E62" s="36">
        <f>BDD!AN62</f>
        <v>110.6168886614601</v>
      </c>
      <c r="F62" s="36">
        <f>BDD!AO62</f>
        <v>1282.24770095234</v>
      </c>
      <c r="G62" s="36">
        <f>BDD!AP62</f>
        <v>1301.044037058982</v>
      </c>
      <c r="H62" s="36">
        <f>BDD!AQ62</f>
        <v>1070.0919376513705</v>
      </c>
      <c r="I62" s="36">
        <f>BDD!AR62</f>
        <v>1131.2981628512432</v>
      </c>
      <c r="J62" s="45">
        <f>BDD!AS62</f>
        <v>0.16545614637748929</v>
      </c>
      <c r="K62" s="45">
        <f>BDD!AT62</f>
        <v>0.13046896905307717</v>
      </c>
      <c r="L62" s="36">
        <f>BDD!AU62</f>
        <v>460.9754503790071</v>
      </c>
      <c r="M62" s="36">
        <f>BDD!AV62</f>
        <v>463.52615236556244</v>
      </c>
      <c r="N62" s="36">
        <f>BDD!AW62</f>
        <v>2.1728160630972622</v>
      </c>
      <c r="O62" s="36">
        <f>BDD!AX62</f>
        <v>2.7307064429636059</v>
      </c>
      <c r="P62" s="36">
        <f>BDD!BX62</f>
        <v>279942</v>
      </c>
      <c r="Q62" s="36">
        <f>BDD!BY62</f>
        <v>278475</v>
      </c>
      <c r="R62" s="36">
        <f>BDD!CD62</f>
        <v>297259</v>
      </c>
      <c r="S62" s="36">
        <f>BDD!CE62</f>
        <v>295849</v>
      </c>
      <c r="T62" s="36">
        <f>BDD!CE62</f>
        <v>295849</v>
      </c>
      <c r="U62" s="36">
        <f>BDD!O62</f>
        <v>358954985.89999998</v>
      </c>
      <c r="V62" s="36">
        <f>BDD!P62</f>
        <v>362308238.22000003</v>
      </c>
      <c r="W62" s="36">
        <f>BDD!Q62</f>
        <v>299563677.20999998</v>
      </c>
      <c r="X62" s="36">
        <f>BDD!R62</f>
        <v>315038255.89999998</v>
      </c>
      <c r="Y62" s="36">
        <f>BDD!I62</f>
        <v>59391308.689999998</v>
      </c>
      <c r="Z62" s="36">
        <f>BDD!J62</f>
        <v>47269982.320000097</v>
      </c>
      <c r="AA62" s="36">
        <f>BDD!K62</f>
        <v>42297453.990000002</v>
      </c>
      <c r="AB62" s="36">
        <f>BDD!L62</f>
        <v>30804038.070000101</v>
      </c>
      <c r="AC62" s="36">
        <f>BDD!M62</f>
        <v>129046389.53</v>
      </c>
      <c r="AD62" s="36">
        <f>BDD!N62</f>
        <v>129080445.28</v>
      </c>
      <c r="AE62" s="36">
        <f>BDD!AU62</f>
        <v>460.9754503790071</v>
      </c>
      <c r="AF62" s="36">
        <f>BDD!AV62</f>
        <v>463.52615236556244</v>
      </c>
      <c r="AG62" s="36">
        <f>BDD!AC62</f>
        <v>49507478.93</v>
      </c>
      <c r="AH62" s="36">
        <f>BDD!AD62</f>
        <v>64368512.390000001</v>
      </c>
      <c r="AI62" s="36">
        <f>BDD!BJ62</f>
        <v>176.84905776910932</v>
      </c>
      <c r="AJ62" s="36">
        <f>BDD!BK62</f>
        <v>231.14646697190054</v>
      </c>
      <c r="AK62" s="36">
        <f>BDD!AI62</f>
        <v>25456113.399999999</v>
      </c>
      <c r="AL62" s="36">
        <f>BDD!AJ62</f>
        <v>23442147.829999998</v>
      </c>
      <c r="AM62" s="36">
        <f>BDD!BQ62</f>
        <v>90.93352694486714</v>
      </c>
      <c r="AN62" s="36">
        <f>BDD!BR62</f>
        <v>84.18043928539366</v>
      </c>
      <c r="AO62" s="36">
        <f>AVERAGE(BDD!BB62:BD62)</f>
        <v>259.31283993243761</v>
      </c>
      <c r="AP62" s="36">
        <f>AVERAGE(BDD!BI62:BK62)</f>
        <v>171.11323190845792</v>
      </c>
      <c r="AQ62" s="36">
        <f>AVERAGE(BDD!BP62:BR62)</f>
        <v>87.196158607964719</v>
      </c>
      <c r="AR62" s="36">
        <f>BDD!BE62</f>
        <v>206.53779256286745</v>
      </c>
      <c r="AS62" s="36">
        <f>BDD!BL62</f>
        <v>140.98826405242468</v>
      </c>
      <c r="AT62" s="36">
        <f>BDD!BS62</f>
        <v>63.362273904882677</v>
      </c>
      <c r="AV62" s="39" t="s">
        <v>183</v>
      </c>
      <c r="AW62" s="44" t="str">
        <f t="shared" ca="1" si="7"/>
        <v>Orne</v>
      </c>
      <c r="AY62" t="e">
        <f t="shared" ca="1" si="8"/>
        <v>#VALUE!</v>
      </c>
      <c r="AZ62">
        <f t="shared" si="6"/>
        <v>35</v>
      </c>
      <c r="BA62" s="35" t="e">
        <f t="shared" ca="1" si="9"/>
        <v>#N/A</v>
      </c>
      <c r="BB62" s="35" t="e">
        <f t="shared" ca="1" si="10"/>
        <v>#N/A</v>
      </c>
      <c r="BC62" s="35" t="e">
        <f t="shared" ca="1" si="5"/>
        <v>#N/A</v>
      </c>
      <c r="BD62" s="35" t="str">
        <f t="shared" ca="1" si="11"/>
        <v>Total</v>
      </c>
    </row>
    <row r="63" spans="1:56" x14ac:dyDescent="0.15">
      <c r="A63" s="39" t="s">
        <v>178</v>
      </c>
      <c r="B63" s="36">
        <f>BDD!AK63</f>
        <v>116.01529810725336</v>
      </c>
      <c r="C63" s="36">
        <f>BDD!AL63</f>
        <v>40.645010925564662</v>
      </c>
      <c r="D63" s="36">
        <f>BDD!AM63</f>
        <v>59.770659499426046</v>
      </c>
      <c r="E63" s="36">
        <f>BDD!AN63</f>
        <v>-17.562073983341097</v>
      </c>
      <c r="F63" s="36">
        <f>BDD!AO63</f>
        <v>1209.5976133334425</v>
      </c>
      <c r="G63" s="36">
        <f>BDD!AP63</f>
        <v>1223.8975272865548</v>
      </c>
      <c r="H63" s="36">
        <f>BDD!AQ63</f>
        <v>1093.5823152261892</v>
      </c>
      <c r="I63" s="36">
        <f>BDD!AR63</f>
        <v>1183.2525163609901</v>
      </c>
      <c r="J63" s="45">
        <f>BDD!AS63</f>
        <v>9.5912307389178122E-2</v>
      </c>
      <c r="K63" s="45">
        <f>BDD!AT63</f>
        <v>3.3209488555530291E-2</v>
      </c>
      <c r="L63" s="36">
        <f>BDD!AU63</f>
        <v>487.16505167620073</v>
      </c>
      <c r="M63" s="36">
        <f>BDD!AV63</f>
        <v>498.3861309070715</v>
      </c>
      <c r="N63" s="36">
        <f>BDD!AW63</f>
        <v>4.1991449371256913</v>
      </c>
      <c r="O63" s="36">
        <f>BDD!AX63</f>
        <v>12.261926360895613</v>
      </c>
      <c r="P63" s="36">
        <f>BDD!BX63</f>
        <v>1465278</v>
      </c>
      <c r="Q63" s="36">
        <f>BDD!BY63</f>
        <v>1462167</v>
      </c>
      <c r="R63" s="36">
        <f>BDD!CD63</f>
        <v>1510918</v>
      </c>
      <c r="S63" s="36">
        <f>BDD!CE63</f>
        <v>1508052</v>
      </c>
      <c r="T63" s="36">
        <f>BDD!CE63</f>
        <v>1508052</v>
      </c>
      <c r="U63" s="36">
        <f>BDD!O63</f>
        <v>1772396771.6700001</v>
      </c>
      <c r="V63" s="36">
        <f>BDD!P63</f>
        <v>1789542575.78</v>
      </c>
      <c r="W63" s="36">
        <f>BDD!Q63</f>
        <v>1602402107.6900001</v>
      </c>
      <c r="X63" s="36">
        <f>BDD!R63</f>
        <v>1730112782.0899999</v>
      </c>
      <c r="Y63" s="36">
        <f>BDD!I63</f>
        <v>169994663.97999999</v>
      </c>
      <c r="Z63" s="36">
        <f>BDD!J63</f>
        <v>59429793.690000102</v>
      </c>
      <c r="AA63" s="36">
        <f>BDD!K63</f>
        <v>87580632.409999996</v>
      </c>
      <c r="AB63" s="36">
        <f>BDD!L63</f>
        <v>-25678685.029999901</v>
      </c>
      <c r="AC63" s="36">
        <f>BDD!M63</f>
        <v>713832232.59000003</v>
      </c>
      <c r="AD63" s="36">
        <f>BDD!N63</f>
        <v>728723753.87</v>
      </c>
      <c r="AE63" s="36">
        <f>BDD!AU63</f>
        <v>487.16505167620073</v>
      </c>
      <c r="AF63" s="36">
        <f>BDD!AV63</f>
        <v>498.3861309070715</v>
      </c>
      <c r="AG63" s="36">
        <f>BDD!AC63</f>
        <v>143324956</v>
      </c>
      <c r="AH63" s="36">
        <f>BDD!AD63</f>
        <v>171895995.28</v>
      </c>
      <c r="AI63" s="36">
        <f>BDD!BJ63</f>
        <v>97.814173146665681</v>
      </c>
      <c r="AJ63" s="36">
        <f>BDD!BK63</f>
        <v>117.56249134332809</v>
      </c>
      <c r="AK63" s="36">
        <f>BDD!AI63</f>
        <v>42426531.219999999</v>
      </c>
      <c r="AL63" s="36">
        <f>BDD!AJ63</f>
        <v>42542039.789999999</v>
      </c>
      <c r="AM63" s="36">
        <f>BDD!BQ63</f>
        <v>28.9545951143742</v>
      </c>
      <c r="AN63" s="36">
        <f>BDD!BR63</f>
        <v>29.095198968380494</v>
      </c>
      <c r="AO63" s="36">
        <f>AVERAGE(BDD!BB63:BD63)</f>
        <v>137.90583770921896</v>
      </c>
      <c r="AP63" s="36">
        <f>AVERAGE(BDD!BI63:BK63)</f>
        <v>106.43485497551308</v>
      </c>
      <c r="AQ63" s="36">
        <f>AVERAGE(BDD!BP63:BR63)</f>
        <v>28.841777255756892</v>
      </c>
      <c r="AR63" s="36">
        <f>BDD!BE63</f>
        <v>131.02920025634168</v>
      </c>
      <c r="AS63" s="36">
        <f>BDD!BL63</f>
        <v>101.00973580187093</v>
      </c>
      <c r="AT63" s="36">
        <f>BDD!BS63</f>
        <v>28.172354419749126</v>
      </c>
      <c r="AV63" s="39" t="s">
        <v>178</v>
      </c>
      <c r="AW63" s="44" t="str">
        <f t="shared" ca="1" si="7"/>
        <v>Pas de Calais</v>
      </c>
      <c r="AY63" t="e">
        <f t="shared" ca="1" si="8"/>
        <v>#VALUE!</v>
      </c>
      <c r="AZ63">
        <f t="shared" si="6"/>
        <v>34</v>
      </c>
      <c r="BA63" s="35" t="e">
        <f t="shared" ca="1" si="9"/>
        <v>#N/A</v>
      </c>
      <c r="BB63" s="35" t="e">
        <f t="shared" ca="1" si="10"/>
        <v>#N/A</v>
      </c>
      <c r="BC63" s="35" t="e">
        <f t="shared" ca="1" si="5"/>
        <v>#N/A</v>
      </c>
      <c r="BD63" s="35" t="str">
        <f t="shared" ca="1" si="11"/>
        <v>Total</v>
      </c>
    </row>
    <row r="64" spans="1:56" x14ac:dyDescent="0.15">
      <c r="A64" s="39" t="s">
        <v>28</v>
      </c>
      <c r="B64" s="36">
        <f>BDD!AK64</f>
        <v>149.2110227258998</v>
      </c>
      <c r="C64" s="36">
        <f>BDD!AL64</f>
        <v>133.03102356720069</v>
      </c>
      <c r="D64" s="36">
        <f>BDD!AM64</f>
        <v>102.23467711341203</v>
      </c>
      <c r="E64" s="36">
        <f>BDD!AN64</f>
        <v>74.036877307916114</v>
      </c>
      <c r="F64" s="36">
        <f>BDD!AO64</f>
        <v>1093.6416441240078</v>
      </c>
      <c r="G64" s="36">
        <f>BDD!AP64</f>
        <v>1118.7479114363935</v>
      </c>
      <c r="H64" s="36">
        <f>BDD!AQ64</f>
        <v>944.43062139810809</v>
      </c>
      <c r="I64" s="36">
        <f>BDD!AR64</f>
        <v>985.71688786919287</v>
      </c>
      <c r="J64" s="45">
        <f>BDD!AS64</f>
        <v>0.13643502286840567</v>
      </c>
      <c r="K64" s="45">
        <f>BDD!AT64</f>
        <v>0.11891063411809923</v>
      </c>
      <c r="L64" s="36">
        <f>BDD!AU64</f>
        <v>404.69069837439139</v>
      </c>
      <c r="M64" s="36">
        <f>BDD!AV64</f>
        <v>365.51784010624732</v>
      </c>
      <c r="N64" s="36">
        <f>BDD!AW64</f>
        <v>2.7122037700780792</v>
      </c>
      <c r="O64" s="36">
        <f>BDD!AX64</f>
        <v>2.7476135288217627</v>
      </c>
      <c r="P64" s="36">
        <f>BDD!BX64</f>
        <v>662152</v>
      </c>
      <c r="Q64" s="36">
        <f>BDD!BY64</f>
        <v>661852</v>
      </c>
      <c r="R64" s="36">
        <f>BDD!CD64</f>
        <v>701677</v>
      </c>
      <c r="S64" s="36">
        <f>BDD!CE64</f>
        <v>701434</v>
      </c>
      <c r="T64" s="36">
        <f>BDD!CE64</f>
        <v>701434</v>
      </c>
      <c r="U64" s="36">
        <f>BDD!O64</f>
        <v>724157001.94000006</v>
      </c>
      <c r="V64" s="36">
        <f>BDD!P64</f>
        <v>740445542.67999995</v>
      </c>
      <c r="W64" s="36">
        <f>BDD!Q64</f>
        <v>625356624.82000005</v>
      </c>
      <c r="X64" s="36">
        <f>BDD!R64</f>
        <v>652398693.67000103</v>
      </c>
      <c r="Y64" s="36">
        <f>BDD!I64</f>
        <v>98800377.120000005</v>
      </c>
      <c r="Z64" s="36">
        <f>BDD!J64</f>
        <v>88046849.009998903</v>
      </c>
      <c r="AA64" s="36">
        <f>BDD!K64</f>
        <v>67694895.920000002</v>
      </c>
      <c r="AB64" s="36">
        <f>BDD!L64</f>
        <v>49001455.319998898</v>
      </c>
      <c r="AC64" s="36">
        <f>BDD!M64</f>
        <v>267966755.31</v>
      </c>
      <c r="AD64" s="36">
        <f>BDD!N64</f>
        <v>241918713.50999999</v>
      </c>
      <c r="AE64" s="36">
        <f>BDD!AU64</f>
        <v>404.69069837439139</v>
      </c>
      <c r="AF64" s="36">
        <f>BDD!AV64</f>
        <v>365.51784010624732</v>
      </c>
      <c r="AG64" s="36">
        <f>BDD!AC64</f>
        <v>69322260.079999998</v>
      </c>
      <c r="AH64" s="36">
        <f>BDD!AD64</f>
        <v>80730020.290000007</v>
      </c>
      <c r="AI64" s="36">
        <f>BDD!BJ64</f>
        <v>104.6923668281603</v>
      </c>
      <c r="AJ64" s="36">
        <f>BDD!BK64</f>
        <v>121.97594067858071</v>
      </c>
      <c r="AK64" s="36">
        <f>BDD!AI64</f>
        <v>25855999.800000001</v>
      </c>
      <c r="AL64" s="36">
        <f>BDD!AJ64</f>
        <v>20202662.539999999</v>
      </c>
      <c r="AM64" s="36">
        <f>BDD!BQ64</f>
        <v>39.048435706605133</v>
      </c>
      <c r="AN64" s="36">
        <f>BDD!BR64</f>
        <v>30.524441325250962</v>
      </c>
      <c r="AO64" s="36">
        <f>AVERAGE(BDD!BB64:BD64)</f>
        <v>141.00787656910424</v>
      </c>
      <c r="AP64" s="36">
        <f>AVERAGE(BDD!BI64:BK64)</f>
        <v>99.415104704413352</v>
      </c>
      <c r="AQ64" s="36">
        <f>AVERAGE(BDD!BP64:BR64)</f>
        <v>39.147922807893963</v>
      </c>
      <c r="AR64" s="36">
        <f>BDD!BE64</f>
        <v>134.00526627900422</v>
      </c>
      <c r="AS64" s="36">
        <f>BDD!BL64</f>
        <v>81.685634382935987</v>
      </c>
      <c r="AT64" s="36">
        <f>BDD!BS64</f>
        <v>48.464047490657407</v>
      </c>
      <c r="AV64" s="39" t="s">
        <v>28</v>
      </c>
      <c r="AW64" s="44" t="str">
        <f t="shared" ca="1" si="7"/>
        <v>Puy de Dôme</v>
      </c>
      <c r="AY64" t="e">
        <f t="shared" ca="1" si="8"/>
        <v>#VALUE!</v>
      </c>
      <c r="AZ64">
        <f t="shared" si="6"/>
        <v>33</v>
      </c>
      <c r="BA64" s="35" t="e">
        <f t="shared" ca="1" si="9"/>
        <v>#N/A</v>
      </c>
      <c r="BB64" s="35" t="e">
        <f t="shared" ca="1" si="10"/>
        <v>#N/A</v>
      </c>
      <c r="BC64" s="35" t="e">
        <f t="shared" ca="1" si="5"/>
        <v>#N/A</v>
      </c>
      <c r="BD64" s="35" t="str">
        <f t="shared" ca="1" si="11"/>
        <v>Total</v>
      </c>
    </row>
    <row r="65" spans="1:56" x14ac:dyDescent="0.15">
      <c r="A65" s="39" t="s">
        <v>101</v>
      </c>
      <c r="B65" s="36">
        <f>BDD!AK65</f>
        <v>180.99219927309446</v>
      </c>
      <c r="C65" s="36">
        <f>BDD!AL65</f>
        <v>106.15026446365171</v>
      </c>
      <c r="D65" s="36">
        <f>BDD!AM65</f>
        <v>130.87847279822773</v>
      </c>
      <c r="E65" s="36">
        <f>BDD!AN65</f>
        <v>52.769082140154822</v>
      </c>
      <c r="F65" s="36">
        <f>BDD!AO65</f>
        <v>1161.4206082584626</v>
      </c>
      <c r="G65" s="36">
        <f>BDD!AP65</f>
        <v>1135.2533948693324</v>
      </c>
      <c r="H65" s="36">
        <f>BDD!AQ65</f>
        <v>980.42840898536815</v>
      </c>
      <c r="I65" s="36">
        <f>BDD!AR65</f>
        <v>1029.1031304056808</v>
      </c>
      <c r="J65" s="45">
        <f>BDD!AS65</f>
        <v>0.15583691040620526</v>
      </c>
      <c r="K65" s="45">
        <f>BDD!AT65</f>
        <v>9.3503586902613567E-2</v>
      </c>
      <c r="L65" s="36">
        <f>BDD!AU65</f>
        <v>469.40540534205655</v>
      </c>
      <c r="M65" s="36">
        <f>BDD!AV65</f>
        <v>479.08681850590767</v>
      </c>
      <c r="N65" s="36">
        <f>BDD!AW65</f>
        <v>2.5935118045269059</v>
      </c>
      <c r="O65" s="36">
        <f>BDD!AX65</f>
        <v>4.5132889769667788</v>
      </c>
      <c r="P65" s="36">
        <f>BDD!BX65</f>
        <v>682621</v>
      </c>
      <c r="Q65" s="36">
        <f>BDD!BY65</f>
        <v>687240</v>
      </c>
      <c r="R65" s="36">
        <f>BDD!CD65</f>
        <v>738130</v>
      </c>
      <c r="S65" s="36">
        <f>BDD!CE65</f>
        <v>743010</v>
      </c>
      <c r="T65" s="36">
        <f>BDD!CE65</f>
        <v>743010</v>
      </c>
      <c r="U65" s="36">
        <f>BDD!O65</f>
        <v>792810097.02999997</v>
      </c>
      <c r="V65" s="36">
        <f>BDD!P65</f>
        <v>780191543.09000003</v>
      </c>
      <c r="W65" s="36">
        <f>BDD!Q65</f>
        <v>669261020.97000098</v>
      </c>
      <c r="X65" s="36">
        <f>BDD!R65</f>
        <v>707240835.34000003</v>
      </c>
      <c r="Y65" s="36">
        <f>BDD!I65</f>
        <v>123549076.059999</v>
      </c>
      <c r="Z65" s="36">
        <f>BDD!J65</f>
        <v>72950707.75</v>
      </c>
      <c r="AA65" s="36">
        <f>BDD!K65</f>
        <v>89340393.979999006</v>
      </c>
      <c r="AB65" s="36">
        <f>BDD!L65</f>
        <v>36265024.009999998</v>
      </c>
      <c r="AC65" s="36">
        <f>BDD!M65</f>
        <v>320425987.19999999</v>
      </c>
      <c r="AD65" s="36">
        <f>BDD!N65</f>
        <v>329247625.14999998</v>
      </c>
      <c r="AE65" s="36">
        <f>BDD!AU65</f>
        <v>469.40540534205655</v>
      </c>
      <c r="AF65" s="36">
        <f>BDD!AV65</f>
        <v>479.08681850590767</v>
      </c>
      <c r="AG65" s="36">
        <f>BDD!AC65</f>
        <v>81802362.659999996</v>
      </c>
      <c r="AH65" s="36">
        <f>BDD!AD65</f>
        <v>81746002.930000007</v>
      </c>
      <c r="AI65" s="36">
        <f>BDD!BJ65</f>
        <v>119.83569603044734</v>
      </c>
      <c r="AJ65" s="36">
        <f>BDD!BK65</f>
        <v>118.94826105872768</v>
      </c>
      <c r="AK65" s="36">
        <f>BDD!AI65</f>
        <v>59917289.579999998</v>
      </c>
      <c r="AL65" s="36">
        <f>BDD!AJ65</f>
        <v>60110853.289999999</v>
      </c>
      <c r="AM65" s="36">
        <f>BDD!BQ65</f>
        <v>87.7753388483507</v>
      </c>
      <c r="AN65" s="36">
        <f>BDD!BR65</f>
        <v>87.467046868633958</v>
      </c>
      <c r="AO65" s="36">
        <f>AVERAGE(BDD!BB65:BD65)</f>
        <v>222.71158583166002</v>
      </c>
      <c r="AP65" s="36">
        <f>AVERAGE(BDD!BI65:BK65)</f>
        <v>117.76048635588967</v>
      </c>
      <c r="AQ65" s="36">
        <f>AVERAGE(BDD!BP65:BR65)</f>
        <v>78.475695789638934</v>
      </c>
      <c r="AR65" s="36">
        <f>BDD!BE65</f>
        <v>178.25580552888923</v>
      </c>
      <c r="AS65" s="36">
        <f>BDD!BL65</f>
        <v>100.27480378888686</v>
      </c>
      <c r="AT65" s="36">
        <f>BDD!BS65</f>
        <v>63.346976469242385</v>
      </c>
      <c r="AV65" s="39" t="s">
        <v>101</v>
      </c>
      <c r="AW65" s="44" t="str">
        <f t="shared" ca="1" si="7"/>
        <v>Pyrénées Atlantiques</v>
      </c>
      <c r="AY65" t="e">
        <f t="shared" ca="1" si="8"/>
        <v>#VALUE!</v>
      </c>
      <c r="AZ65">
        <f t="shared" si="6"/>
        <v>32</v>
      </c>
      <c r="BA65" s="35" t="e">
        <f t="shared" ca="1" si="9"/>
        <v>#N/A</v>
      </c>
      <c r="BB65" s="35" t="e">
        <f t="shared" ca="1" si="10"/>
        <v>#N/A</v>
      </c>
      <c r="BC65" s="35" t="e">
        <f t="shared" ca="1" si="5"/>
        <v>#N/A</v>
      </c>
      <c r="BD65" s="35" t="str">
        <f t="shared" ca="1" si="11"/>
        <v>Total</v>
      </c>
    </row>
    <row r="66" spans="1:56" x14ac:dyDescent="0.15">
      <c r="A66" s="39" t="s">
        <v>70</v>
      </c>
      <c r="B66" s="36">
        <f>BDD!AK66</f>
        <v>284.4643128149952</v>
      </c>
      <c r="C66" s="36">
        <f>BDD!AL66</f>
        <v>233.27633131408081</v>
      </c>
      <c r="D66" s="36">
        <f>BDD!AM66</f>
        <v>208.91438577844374</v>
      </c>
      <c r="E66" s="36">
        <f>BDD!AN66</f>
        <v>151.16645803958431</v>
      </c>
      <c r="F66" s="36">
        <f>BDD!AO66</f>
        <v>1528.651405994764</v>
      </c>
      <c r="G66" s="36">
        <f>BDD!AP66</f>
        <v>1552.7486313906732</v>
      </c>
      <c r="H66" s="36">
        <f>BDD!AQ66</f>
        <v>1244.1870931797689</v>
      </c>
      <c r="I66" s="36">
        <f>BDD!AR66</f>
        <v>1319.4723000765923</v>
      </c>
      <c r="J66" s="45">
        <f>BDD!AS66</f>
        <v>0.18608841211242738</v>
      </c>
      <c r="K66" s="45">
        <f>BDD!AT66</f>
        <v>0.15023444657951737</v>
      </c>
      <c r="L66" s="36">
        <f>BDD!AU66</f>
        <v>670.41390574429249</v>
      </c>
      <c r="M66" s="36">
        <f>BDD!AV66</f>
        <v>587.65925783765897</v>
      </c>
      <c r="N66" s="36">
        <f>BDD!AW66</f>
        <v>2.3567592683596281</v>
      </c>
      <c r="O66" s="36">
        <f>BDD!AX66</f>
        <v>2.5191550918487344</v>
      </c>
      <c r="P66" s="36">
        <f>BDD!BX66</f>
        <v>229567</v>
      </c>
      <c r="Q66" s="36">
        <f>BDD!BY66</f>
        <v>229788</v>
      </c>
      <c r="R66" s="36">
        <f>BDD!CD66</f>
        <v>267468</v>
      </c>
      <c r="S66" s="36">
        <f>BDD!CE66</f>
        <v>267999</v>
      </c>
      <c r="T66" s="36">
        <f>BDD!CE66</f>
        <v>267999</v>
      </c>
      <c r="U66" s="36">
        <f>BDD!O66</f>
        <v>350927917.31999999</v>
      </c>
      <c r="V66" s="36">
        <f>BDD!P66</f>
        <v>356803002.50999999</v>
      </c>
      <c r="W66" s="36">
        <f>BDD!Q66</f>
        <v>285624298.42000002</v>
      </c>
      <c r="X66" s="36">
        <f>BDD!R66</f>
        <v>303198900.88999999</v>
      </c>
      <c r="Y66" s="36">
        <f>BDD!I66</f>
        <v>65303618.899999999</v>
      </c>
      <c r="Z66" s="36">
        <f>BDD!J66</f>
        <v>53604101.619999997</v>
      </c>
      <c r="AA66" s="36">
        <f>BDD!K66</f>
        <v>47959848.799999997</v>
      </c>
      <c r="AB66" s="36">
        <f>BDD!L66</f>
        <v>34736238.060000002</v>
      </c>
      <c r="AC66" s="36">
        <f>BDD!M66</f>
        <v>153904909.09999999</v>
      </c>
      <c r="AD66" s="36">
        <f>BDD!N66</f>
        <v>135037045.53999999</v>
      </c>
      <c r="AE66" s="36">
        <f>BDD!AU66</f>
        <v>670.41390574429249</v>
      </c>
      <c r="AF66" s="36">
        <f>BDD!AV66</f>
        <v>587.65925783765897</v>
      </c>
      <c r="AG66" s="36">
        <f>BDD!AC66</f>
        <v>41340388.859999999</v>
      </c>
      <c r="AH66" s="36">
        <f>BDD!AD66</f>
        <v>47767416.469999999</v>
      </c>
      <c r="AI66" s="36">
        <f>BDD!BJ66</f>
        <v>180.0798410050225</v>
      </c>
      <c r="AJ66" s="36">
        <f>BDD!BK66</f>
        <v>207.87602690305846</v>
      </c>
      <c r="AK66" s="36">
        <f>BDD!AI66</f>
        <v>19029678.309999999</v>
      </c>
      <c r="AL66" s="36">
        <f>BDD!AJ66</f>
        <v>21802279.989999998</v>
      </c>
      <c r="AM66" s="36">
        <f>BDD!BQ66</f>
        <v>82.893788349370766</v>
      </c>
      <c r="AN66" s="36">
        <f>BDD!BR66</f>
        <v>94.879976282486453</v>
      </c>
      <c r="AO66" s="36">
        <f>AVERAGE(BDD!BB66:BD66)</f>
        <v>276.83195896248964</v>
      </c>
      <c r="AP66" s="36">
        <f>AVERAGE(BDD!BI66:BK66)</f>
        <v>189.10339284951704</v>
      </c>
      <c r="AQ66" s="36">
        <f>AVERAGE(BDD!BP66:BR66)</f>
        <v>84.451242151364269</v>
      </c>
      <c r="AR66" s="36">
        <f>BDD!BE66</f>
        <v>252.81777929411678</v>
      </c>
      <c r="AS66" s="36">
        <f>BDD!BL66</f>
        <v>171.29121017475435</v>
      </c>
      <c r="AT66" s="36">
        <f>BDD!BS66</f>
        <v>79.54539226763832</v>
      </c>
      <c r="AV66" s="39" t="s">
        <v>70</v>
      </c>
      <c r="AW66" s="44" t="str">
        <f t="shared" ref="AW66:AW95" ca="1" si="12">OFFSET(A66,0,$AW$1)</f>
        <v>Hautes-Pyrénées</v>
      </c>
      <c r="AY66" t="e">
        <f t="shared" ref="AY66:AY94" ca="1" si="13">RANK(AW66,$AW$2:$AW$94)</f>
        <v>#VALUE!</v>
      </c>
      <c r="AZ66">
        <f t="shared" si="6"/>
        <v>31</v>
      </c>
      <c r="BA66" s="35" t="e">
        <f t="shared" ref="BA66:BA94" ca="1" si="14">OFFSET(AV$1,MATCH($AZ66,$AY$2:$AY$94,0),0)</f>
        <v>#N/A</v>
      </c>
      <c r="BB66" s="35" t="e">
        <f t="shared" ref="BB66:BB94" ca="1" si="15">OFFSET(AW$1,MATCH($AZ66,$AY$2:$AY$94,0),0)</f>
        <v>#N/A</v>
      </c>
      <c r="BC66" s="35" t="e">
        <f t="shared" ca="1" si="5"/>
        <v>#N/A</v>
      </c>
      <c r="BD66" s="35" t="str">
        <f t="shared" ref="BD66:BD94" ca="1" si="16">$AW$95</f>
        <v>Total</v>
      </c>
    </row>
    <row r="67" spans="1:56" x14ac:dyDescent="0.15">
      <c r="A67" s="39" t="s">
        <v>9</v>
      </c>
      <c r="B67" s="36">
        <f>BDD!AK67</f>
        <v>201.54803393481799</v>
      </c>
      <c r="C67" s="36">
        <f>BDD!AL67</f>
        <v>171.34274365374458</v>
      </c>
      <c r="D67" s="36">
        <f>BDD!AM67</f>
        <v>55.864784063469443</v>
      </c>
      <c r="E67" s="36">
        <f>BDD!AN67</f>
        <v>137.38818155831513</v>
      </c>
      <c r="F67" s="36">
        <f>BDD!AO67</f>
        <v>1308.3345206977804</v>
      </c>
      <c r="G67" s="36">
        <f>BDD!AP67</f>
        <v>1153.3425346286497</v>
      </c>
      <c r="H67" s="36">
        <f>BDD!AQ67</f>
        <v>1106.7864867629626</v>
      </c>
      <c r="I67" s="36">
        <f>BDD!AR67</f>
        <v>981.99979097490495</v>
      </c>
      <c r="J67" s="45">
        <f>BDD!AS67</f>
        <v>0.15404931288316492</v>
      </c>
      <c r="K67" s="45">
        <f>BDD!AT67</f>
        <v>0.14856188730515613</v>
      </c>
      <c r="L67" s="36">
        <f>BDD!AU67</f>
        <v>299.43868127563917</v>
      </c>
      <c r="M67" s="36">
        <f>BDD!AV67</f>
        <v>263.75608138535313</v>
      </c>
      <c r="N67" s="36">
        <f>BDD!AW67</f>
        <v>1.4856938836351026</v>
      </c>
      <c r="O67" s="36">
        <f>BDD!AX67</f>
        <v>1.5393478344105465</v>
      </c>
      <c r="P67" s="36">
        <f>BDD!BX67</f>
        <v>479979</v>
      </c>
      <c r="Q67" s="36">
        <f>BDD!BY67</f>
        <v>482765</v>
      </c>
      <c r="R67" s="36">
        <f>BDD!CD67</f>
        <v>579539</v>
      </c>
      <c r="S67" s="36">
        <f>BDD!CE67</f>
        <v>582513</v>
      </c>
      <c r="T67" s="36">
        <f>BDD!CE67</f>
        <v>582513</v>
      </c>
      <c r="U67" s="36">
        <f>BDD!O67</f>
        <v>627973094.90999997</v>
      </c>
      <c r="V67" s="36">
        <f>BDD!P67</f>
        <v>556793408.73000002</v>
      </c>
      <c r="W67" s="36">
        <f>BDD!Q67</f>
        <v>531234271.13</v>
      </c>
      <c r="X67" s="36">
        <f>BDD!R67</f>
        <v>474075129.08999997</v>
      </c>
      <c r="Y67" s="36">
        <f>BDD!I67</f>
        <v>96738823.780000001</v>
      </c>
      <c r="Z67" s="36">
        <f>BDD!J67</f>
        <v>82718279.640000001</v>
      </c>
      <c r="AA67" s="36">
        <f>BDD!K67</f>
        <v>26813923.190000001</v>
      </c>
      <c r="AB67" s="36">
        <f>BDD!L67</f>
        <v>66326205.469999999</v>
      </c>
      <c r="AC67" s="36">
        <f>BDD!M67</f>
        <v>143724278.80000001</v>
      </c>
      <c r="AD67" s="36">
        <f>BDD!N67</f>
        <v>127332204.63</v>
      </c>
      <c r="AE67" s="36">
        <f>BDD!AU67</f>
        <v>299.43868127563917</v>
      </c>
      <c r="AF67" s="36">
        <f>BDD!AV67</f>
        <v>263.75608138535313</v>
      </c>
      <c r="AG67" s="36">
        <f>BDD!AC67</f>
        <v>65437971.140000001</v>
      </c>
      <c r="AH67" s="36">
        <f>BDD!AD67</f>
        <v>65267800.109999999</v>
      </c>
      <c r="AI67" s="36">
        <f>BDD!BJ67</f>
        <v>136.33507120103172</v>
      </c>
      <c r="AJ67" s="36">
        <f>BDD!BK67</f>
        <v>135.19579942622187</v>
      </c>
      <c r="AK67" s="36">
        <f>BDD!AI67</f>
        <v>33795243.649999999</v>
      </c>
      <c r="AL67" s="36">
        <f>BDD!AJ67</f>
        <v>43943348.890000001</v>
      </c>
      <c r="AM67" s="36">
        <f>BDD!BQ67</f>
        <v>70.409838034580673</v>
      </c>
      <c r="AN67" s="36">
        <f>BDD!BR67</f>
        <v>91.024305593818937</v>
      </c>
      <c r="AO67" s="36">
        <f>AVERAGE(BDD!BB67:BD67)</f>
        <v>227.96315523169503</v>
      </c>
      <c r="AP67" s="36">
        <f>AVERAGE(BDD!BI67:BK67)</f>
        <v>136.60715453562952</v>
      </c>
      <c r="AQ67" s="36">
        <f>AVERAGE(BDD!BP67:BR67)</f>
        <v>75.619350575579219</v>
      </c>
      <c r="AR67" s="36">
        <f>BDD!BE67</f>
        <v>216.41801230372153</v>
      </c>
      <c r="AS67" s="36">
        <f>BDD!BL67</f>
        <v>132.33409877386984</v>
      </c>
      <c r="AT67" s="36">
        <f>BDD!BS67</f>
        <v>71.644995690124304</v>
      </c>
      <c r="AV67" s="39" t="s">
        <v>9</v>
      </c>
      <c r="AW67" s="44" t="str">
        <f t="shared" ca="1" si="12"/>
        <v>Pyrénées-Orientales</v>
      </c>
      <c r="AY67" t="e">
        <f t="shared" ca="1" si="13"/>
        <v>#VALUE!</v>
      </c>
      <c r="AZ67">
        <f t="shared" si="6"/>
        <v>30</v>
      </c>
      <c r="BA67" s="35" t="e">
        <f t="shared" ca="1" si="14"/>
        <v>#N/A</v>
      </c>
      <c r="BB67" s="35" t="e">
        <f t="shared" ca="1" si="15"/>
        <v>#N/A</v>
      </c>
      <c r="BC67" s="35" t="e">
        <f t="shared" ref="BC67:BC94" ca="1" si="17">IF(BA67="Hautes-Alpes",BB67,"")</f>
        <v>#N/A</v>
      </c>
      <c r="BD67" s="35" t="str">
        <f t="shared" ca="1" si="16"/>
        <v>Total</v>
      </c>
    </row>
    <row r="68" spans="1:56" x14ac:dyDescent="0.15">
      <c r="A68" s="39" t="s">
        <v>166</v>
      </c>
      <c r="B68" s="36">
        <f>BDD!AK68</f>
        <v>117.63530790045155</v>
      </c>
      <c r="C68" s="36">
        <f>BDD!AL68</f>
        <v>70.662358232739052</v>
      </c>
      <c r="D68" s="36">
        <f>BDD!AM68</f>
        <v>61.373193767019409</v>
      </c>
      <c r="E68" s="36">
        <f>BDD!AN68</f>
        <v>18.465673217789103</v>
      </c>
      <c r="F68" s="36">
        <f>BDD!AO68</f>
        <v>1101.2551265468271</v>
      </c>
      <c r="G68" s="36">
        <f>BDD!AP68</f>
        <v>1051.0175146286508</v>
      </c>
      <c r="H68" s="36">
        <f>BDD!AQ68</f>
        <v>983.61981864637551</v>
      </c>
      <c r="I68" s="36">
        <f>BDD!AR68</f>
        <v>980.35515639591165</v>
      </c>
      <c r="J68" s="45">
        <f>BDD!AS68</f>
        <v>0.10681930559480535</v>
      </c>
      <c r="K68" s="45">
        <f>BDD!AT68</f>
        <v>6.7232331763477537E-2</v>
      </c>
      <c r="L68" s="36">
        <f>BDD!AU68</f>
        <v>691.35538235496881</v>
      </c>
      <c r="M68" s="36">
        <f>BDD!AV68</f>
        <v>683.22134510764795</v>
      </c>
      <c r="N68" s="36">
        <f>BDD!AW68</f>
        <v>5.8771077722687286</v>
      </c>
      <c r="O68" s="36">
        <f>BDD!AX68</f>
        <v>9.668816074002752</v>
      </c>
      <c r="P68" s="36">
        <f>BDD!BX68</f>
        <v>464176</v>
      </c>
      <c r="Q68" s="36">
        <f>BDD!BY68</f>
        <v>466892</v>
      </c>
      <c r="R68" s="36">
        <f>BDD!CD68</f>
        <v>471645</v>
      </c>
      <c r="S68" s="36">
        <f>BDD!CE68</f>
        <v>474377</v>
      </c>
      <c r="T68" s="36">
        <f>BDD!CE68</f>
        <v>474377</v>
      </c>
      <c r="U68" s="36">
        <f>BDD!O68</f>
        <v>511176199.62</v>
      </c>
      <c r="V68" s="36">
        <f>BDD!P68</f>
        <v>490711669.44</v>
      </c>
      <c r="W68" s="36">
        <f>BDD!Q68</f>
        <v>456572712.94</v>
      </c>
      <c r="X68" s="36">
        <f>BDD!R68</f>
        <v>457719979.68000001</v>
      </c>
      <c r="Y68" s="36">
        <f>BDD!I68</f>
        <v>54603486.68</v>
      </c>
      <c r="Z68" s="36">
        <f>BDD!J68</f>
        <v>32991689.760000002</v>
      </c>
      <c r="AA68" s="36">
        <f>BDD!K68</f>
        <v>28487963.59</v>
      </c>
      <c r="AB68" s="36">
        <f>BDD!L68</f>
        <v>8621475.0999999903</v>
      </c>
      <c r="AC68" s="36">
        <f>BDD!M68</f>
        <v>320910575.95999998</v>
      </c>
      <c r="AD68" s="36">
        <f>BDD!N68</f>
        <v>318990580.25999999</v>
      </c>
      <c r="AE68" s="36">
        <f>BDD!AU68</f>
        <v>691.35538235496881</v>
      </c>
      <c r="AF68" s="36">
        <f>BDD!AV68</f>
        <v>683.22134510764795</v>
      </c>
      <c r="AG68" s="36">
        <f>BDD!AC68</f>
        <v>55754551.310000002</v>
      </c>
      <c r="AH68" s="36">
        <f>BDD!AD68</f>
        <v>63786801.049999997</v>
      </c>
      <c r="AI68" s="36">
        <f>BDD!BJ68</f>
        <v>120.11511002292235</v>
      </c>
      <c r="AJ68" s="36">
        <f>BDD!BK68</f>
        <v>136.62003429058541</v>
      </c>
      <c r="AK68" s="36">
        <f>BDD!AI68</f>
        <v>2302442.39</v>
      </c>
      <c r="AL68" s="36">
        <f>BDD!AJ68</f>
        <v>3078757.2</v>
      </c>
      <c r="AM68" s="36">
        <f>BDD!BQ68</f>
        <v>4.9602788381993044</v>
      </c>
      <c r="AN68" s="36">
        <f>BDD!BR68</f>
        <v>6.5941528233510107</v>
      </c>
      <c r="AO68" s="36">
        <f>AVERAGE(BDD!BB68:BD68)</f>
        <v>143.56760814241474</v>
      </c>
      <c r="AP68" s="36">
        <f>AVERAGE(BDD!BI68:BK68)</f>
        <v>124.69275269298102</v>
      </c>
      <c r="AQ68" s="36">
        <f>AVERAGE(BDD!BP68:BR68)</f>
        <v>8.0603128926657615</v>
      </c>
      <c r="AR68" s="36">
        <f>BDD!BE68</f>
        <v>136.15971387891992</v>
      </c>
      <c r="AS68" s="36">
        <f>BDD!BL68</f>
        <v>97.841507681068649</v>
      </c>
      <c r="AT68" s="36">
        <f>BDD!BS68</f>
        <v>32.481469274831483</v>
      </c>
      <c r="AV68" s="39" t="s">
        <v>166</v>
      </c>
      <c r="AW68" s="44" t="str">
        <f t="shared" ca="1" si="12"/>
        <v>Rhône</v>
      </c>
      <c r="AY68" t="e">
        <f t="shared" ca="1" si="13"/>
        <v>#VALUE!</v>
      </c>
      <c r="AZ68">
        <f t="shared" ref="AZ68:AZ94" si="18">AZ67-1</f>
        <v>29</v>
      </c>
      <c r="BA68" s="35" t="e">
        <f t="shared" ca="1" si="14"/>
        <v>#N/A</v>
      </c>
      <c r="BB68" s="35" t="e">
        <f t="shared" ca="1" si="15"/>
        <v>#N/A</v>
      </c>
      <c r="BC68" s="35" t="e">
        <f t="shared" ca="1" si="17"/>
        <v>#N/A</v>
      </c>
      <c r="BD68" s="35" t="str">
        <f t="shared" ca="1" si="16"/>
        <v>Total</v>
      </c>
    </row>
    <row r="69" spans="1:56" x14ac:dyDescent="0.15">
      <c r="A69" s="39" t="s">
        <v>49</v>
      </c>
      <c r="B69" s="36">
        <f>BDD!AK69</f>
        <v>223.8613354978263</v>
      </c>
      <c r="C69" s="36">
        <f>BDD!AL69</f>
        <v>174.6011726292727</v>
      </c>
      <c r="D69" s="36">
        <f>BDD!AM69</f>
        <v>149.25671152889981</v>
      </c>
      <c r="E69" s="36">
        <f>BDD!AN69</f>
        <v>103.63999471443003</v>
      </c>
      <c r="F69" s="36">
        <f>BDD!AO69</f>
        <v>1131.8182033716794</v>
      </c>
      <c r="G69" s="36">
        <f>BDD!AP69</f>
        <v>1153.2529573190227</v>
      </c>
      <c r="H69" s="36">
        <f>BDD!AQ69</f>
        <v>907.95686787385307</v>
      </c>
      <c r="I69" s="36">
        <f>BDD!AR69</f>
        <v>978.65178468974989</v>
      </c>
      <c r="J69" s="45">
        <f>BDD!AS69</f>
        <v>0.19778912799859974</v>
      </c>
      <c r="K69" s="45">
        <f>BDD!AT69</f>
        <v>0.15139885098163511</v>
      </c>
      <c r="L69" s="36">
        <f>BDD!AU69</f>
        <v>521.12307785800192</v>
      </c>
      <c r="M69" s="36">
        <f>BDD!AV69</f>
        <v>515.68182369214105</v>
      </c>
      <c r="N69" s="36">
        <f>BDD!AW69</f>
        <v>2.3278833600233839</v>
      </c>
      <c r="O69" s="36">
        <f>BDD!AX69</f>
        <v>2.9534843089918899</v>
      </c>
      <c r="P69" s="36">
        <f>BDD!BX69</f>
        <v>235313</v>
      </c>
      <c r="Q69" s="36">
        <f>BDD!BY69</f>
        <v>234601</v>
      </c>
      <c r="R69" s="36">
        <f>BDD!CD69</f>
        <v>243216</v>
      </c>
      <c r="S69" s="36">
        <f>BDD!CE69</f>
        <v>242549</v>
      </c>
      <c r="T69" s="36">
        <f>BDD!CE69</f>
        <v>242549</v>
      </c>
      <c r="U69" s="36">
        <f>BDD!O69</f>
        <v>266331536.88999999</v>
      </c>
      <c r="V69" s="36">
        <f>BDD!P69</f>
        <v>270554297.04000002</v>
      </c>
      <c r="W69" s="36">
        <f>BDD!Q69</f>
        <v>213654054.44999999</v>
      </c>
      <c r="X69" s="36">
        <f>BDD!R69</f>
        <v>229592687.34</v>
      </c>
      <c r="Y69" s="36">
        <f>BDD!I69</f>
        <v>52677482.439999998</v>
      </c>
      <c r="Z69" s="36">
        <f>BDD!J69</f>
        <v>40961609.700000003</v>
      </c>
      <c r="AA69" s="36">
        <f>BDD!K69</f>
        <v>35122044.560000002</v>
      </c>
      <c r="AB69" s="36">
        <f>BDD!L69</f>
        <v>24314046.399999999</v>
      </c>
      <c r="AC69" s="36">
        <f>BDD!M69</f>
        <v>122627034.81999999</v>
      </c>
      <c r="AD69" s="36">
        <f>BDD!N69</f>
        <v>120979471.52</v>
      </c>
      <c r="AE69" s="36">
        <f>BDD!AU69</f>
        <v>521.12307785800192</v>
      </c>
      <c r="AF69" s="36">
        <f>BDD!AV69</f>
        <v>515.68182369214105</v>
      </c>
      <c r="AG69" s="36">
        <f>BDD!AC69</f>
        <v>46173680.740000002</v>
      </c>
      <c r="AH69" s="36">
        <f>BDD!AD69</f>
        <v>48443259.359999999</v>
      </c>
      <c r="AI69" s="36">
        <f>BDD!BJ69</f>
        <v>196.22239629769712</v>
      </c>
      <c r="AJ69" s="36">
        <f>BDD!BK69</f>
        <v>206.49212646152404</v>
      </c>
      <c r="AK69" s="36">
        <f>BDD!AI69</f>
        <v>24449498.699999999</v>
      </c>
      <c r="AL69" s="36">
        <f>BDD!AJ69</f>
        <v>24660665.710000001</v>
      </c>
      <c r="AM69" s="36">
        <f>BDD!BQ69</f>
        <v>103.9020313369852</v>
      </c>
      <c r="AN69" s="36">
        <f>BDD!BR69</f>
        <v>105.11747908150434</v>
      </c>
      <c r="AO69" s="36">
        <f>AVERAGE(BDD!BB69:BD69)</f>
        <v>308.32438816594646</v>
      </c>
      <c r="AP69" s="36">
        <f>AVERAGE(BDD!BI69:BK69)</f>
        <v>195.53917886571625</v>
      </c>
      <c r="AQ69" s="36">
        <f>AVERAGE(BDD!BP69:BR69)</f>
        <v>104.3414279983604</v>
      </c>
      <c r="AR69" s="36">
        <f>BDD!BE69</f>
        <v>290.88077701833419</v>
      </c>
      <c r="AS69" s="36">
        <f>BDD!BL69</f>
        <v>187.46894742834982</v>
      </c>
      <c r="AT69" s="36">
        <f>BDD!BS69</f>
        <v>97.598060010097853</v>
      </c>
      <c r="AV69" s="39" t="s">
        <v>49</v>
      </c>
      <c r="AW69" s="44" t="str">
        <f t="shared" ca="1" si="12"/>
        <v>Haute-Saône</v>
      </c>
      <c r="AY69" t="e">
        <f t="shared" ca="1" si="13"/>
        <v>#VALUE!</v>
      </c>
      <c r="AZ69">
        <f t="shared" si="18"/>
        <v>28</v>
      </c>
      <c r="BA69" s="35" t="e">
        <f t="shared" ca="1" si="14"/>
        <v>#N/A</v>
      </c>
      <c r="BB69" s="35" t="e">
        <f t="shared" ca="1" si="15"/>
        <v>#N/A</v>
      </c>
      <c r="BC69" s="35" t="e">
        <f t="shared" ca="1" si="17"/>
        <v>#N/A</v>
      </c>
      <c r="BD69" s="35" t="str">
        <f t="shared" ca="1" si="16"/>
        <v>Total</v>
      </c>
    </row>
    <row r="70" spans="1:56" x14ac:dyDescent="0.15">
      <c r="A70" s="39" t="s">
        <v>2</v>
      </c>
      <c r="B70" s="36">
        <f>BDD!AK70</f>
        <v>175.06554228249496</v>
      </c>
      <c r="C70" s="36">
        <f>BDD!AL70</f>
        <v>74.448151354745292</v>
      </c>
      <c r="D70" s="36">
        <f>BDD!AM70</f>
        <v>105.85746970496452</v>
      </c>
      <c r="E70" s="36">
        <f>BDD!AN70</f>
        <v>12.50376904274103</v>
      </c>
      <c r="F70" s="36">
        <f>BDD!AO70</f>
        <v>1088.109808592312</v>
      </c>
      <c r="G70" s="36">
        <f>BDD!AP70</f>
        <v>1092.5901705249671</v>
      </c>
      <c r="H70" s="36">
        <f>BDD!AQ70</f>
        <v>913.0442663098172</v>
      </c>
      <c r="I70" s="36">
        <f>BDD!AR70</f>
        <v>1018.1420191702219</v>
      </c>
      <c r="J70" s="45">
        <f>BDD!AS70</f>
        <v>0.16088959119758078</v>
      </c>
      <c r="K70" s="45">
        <f>BDD!AT70</f>
        <v>6.8139137037059816E-2</v>
      </c>
      <c r="L70" s="36">
        <f>BDD!AU70</f>
        <v>512.55164061919186</v>
      </c>
      <c r="M70" s="36">
        <f>BDD!AV70</f>
        <v>489.11537299727985</v>
      </c>
      <c r="N70" s="36">
        <f>BDD!AW70</f>
        <v>2.9277699879517787</v>
      </c>
      <c r="O70" s="36">
        <f>BDD!AX70</f>
        <v>6.569879360289903</v>
      </c>
      <c r="P70" s="36">
        <f>BDD!BX70</f>
        <v>551493</v>
      </c>
      <c r="Q70" s="36">
        <f>BDD!BY70</f>
        <v>551063</v>
      </c>
      <c r="R70" s="36">
        <f>BDD!CD70</f>
        <v>574736</v>
      </c>
      <c r="S70" s="36">
        <f>BDD!CE70</f>
        <v>574341</v>
      </c>
      <c r="T70" s="36">
        <f>BDD!CE70</f>
        <v>574341</v>
      </c>
      <c r="U70" s="36">
        <f>BDD!O70</f>
        <v>600084942.66999996</v>
      </c>
      <c r="V70" s="36">
        <f>BDD!P70</f>
        <v>602086017.13999999</v>
      </c>
      <c r="W70" s="36">
        <f>BDD!Q70</f>
        <v>503537521.56</v>
      </c>
      <c r="X70" s="36">
        <f>BDD!R70</f>
        <v>561060395.50999999</v>
      </c>
      <c r="Y70" s="36">
        <f>BDD!I70</f>
        <v>96547421.109999999</v>
      </c>
      <c r="Z70" s="36">
        <f>BDD!J70</f>
        <v>41025621.630000003</v>
      </c>
      <c r="AA70" s="36">
        <f>BDD!K70</f>
        <v>58379653.539999999</v>
      </c>
      <c r="AB70" s="36">
        <f>BDD!L70</f>
        <v>6890364.4800000004</v>
      </c>
      <c r="AC70" s="36">
        <f>BDD!M70</f>
        <v>282668641.94</v>
      </c>
      <c r="AD70" s="36">
        <f>BDD!N70</f>
        <v>269533384.79000002</v>
      </c>
      <c r="AE70" s="36">
        <f>BDD!AU70</f>
        <v>512.55164061919186</v>
      </c>
      <c r="AF70" s="36">
        <f>BDD!AV70</f>
        <v>489.11537299727985</v>
      </c>
      <c r="AG70" s="36">
        <f>BDD!AC70</f>
        <v>62883461.549999997</v>
      </c>
      <c r="AH70" s="36">
        <f>BDD!AD70</f>
        <v>61126856.43</v>
      </c>
      <c r="AI70" s="36">
        <f>BDD!BJ70</f>
        <v>114.0240430068922</v>
      </c>
      <c r="AJ70" s="36">
        <f>BDD!BK70</f>
        <v>110.92535051346216</v>
      </c>
      <c r="AK70" s="36">
        <f>BDD!AI70</f>
        <v>40075036.630000003</v>
      </c>
      <c r="AL70" s="36">
        <f>BDD!AJ70</f>
        <v>44852802.439999998</v>
      </c>
      <c r="AM70" s="36">
        <f>BDD!BQ70</f>
        <v>72.66644659134387</v>
      </c>
      <c r="AN70" s="36">
        <f>BDD!BR70</f>
        <v>81.393238958159046</v>
      </c>
      <c r="AO70" s="36">
        <f>AVERAGE(BDD!BB70:BD70)</f>
        <v>187.25655775381608</v>
      </c>
      <c r="AP70" s="36">
        <f>AVERAGE(BDD!BI70:BK70)</f>
        <v>110.12206261852873</v>
      </c>
      <c r="AQ70" s="36">
        <f>AVERAGE(BDD!BP70:BR70)</f>
        <v>70.739000965951789</v>
      </c>
      <c r="AR70" s="36">
        <f>BDD!BE70</f>
        <v>185.88412628756782</v>
      </c>
      <c r="AS70" s="36">
        <f>BDD!BL70</f>
        <v>110.56347533389221</v>
      </c>
      <c r="AT70" s="36">
        <f>BDD!BS70</f>
        <v>60.490206836042184</v>
      </c>
      <c r="AV70" s="39" t="s">
        <v>2</v>
      </c>
      <c r="AW70" s="44" t="str">
        <f t="shared" ca="1" si="12"/>
        <v>Saône et Loire</v>
      </c>
      <c r="AY70" t="e">
        <f t="shared" ca="1" si="13"/>
        <v>#VALUE!</v>
      </c>
      <c r="AZ70">
        <f t="shared" si="18"/>
        <v>27</v>
      </c>
      <c r="BA70" s="35" t="e">
        <f t="shared" ca="1" si="14"/>
        <v>#N/A</v>
      </c>
      <c r="BB70" s="35" t="e">
        <f t="shared" ca="1" si="15"/>
        <v>#N/A</v>
      </c>
      <c r="BC70" s="35" t="e">
        <f t="shared" ca="1" si="17"/>
        <v>#N/A</v>
      </c>
      <c r="BD70" s="35" t="str">
        <f t="shared" ca="1" si="16"/>
        <v>Total</v>
      </c>
    </row>
    <row r="71" spans="1:56" x14ac:dyDescent="0.15">
      <c r="A71" s="39" t="s">
        <v>167</v>
      </c>
      <c r="B71" s="36">
        <f>BDD!AK71</f>
        <v>177.6174613885299</v>
      </c>
      <c r="C71" s="36">
        <f>BDD!AL71</f>
        <v>130.69711742472992</v>
      </c>
      <c r="D71" s="36">
        <f>BDD!AM71</f>
        <v>141.33428513167112</v>
      </c>
      <c r="E71" s="36">
        <f>BDD!AN71</f>
        <v>97.027645403029496</v>
      </c>
      <c r="F71" s="36">
        <f>BDD!AO71</f>
        <v>1086.129080633885</v>
      </c>
      <c r="G71" s="36">
        <f>BDD!AP71</f>
        <v>1088.8404597058518</v>
      </c>
      <c r="H71" s="36">
        <f>BDD!AQ71</f>
        <v>908.51161924535495</v>
      </c>
      <c r="I71" s="36">
        <f>BDD!AR71</f>
        <v>958.1433422811217</v>
      </c>
      <c r="J71" s="45">
        <f>BDD!AS71</f>
        <v>0.16353255294929503</v>
      </c>
      <c r="K71" s="45">
        <f>BDD!AT71</f>
        <v>0.12003330355673734</v>
      </c>
      <c r="L71" s="36">
        <f>BDD!AU71</f>
        <v>294.95928057668272</v>
      </c>
      <c r="M71" s="36">
        <f>BDD!AV71</f>
        <v>260.98756259777463</v>
      </c>
      <c r="N71" s="36">
        <f>BDD!AW71</f>
        <v>1.6606434878126821</v>
      </c>
      <c r="O71" s="36">
        <f>BDD!AX71</f>
        <v>1.9968884374827971</v>
      </c>
      <c r="P71" s="36">
        <f>BDD!BX71</f>
        <v>566412</v>
      </c>
      <c r="Q71" s="36">
        <f>BDD!BY71</f>
        <v>566993</v>
      </c>
      <c r="R71" s="36">
        <f>BDD!CD71</f>
        <v>580104</v>
      </c>
      <c r="S71" s="36">
        <f>BDD!CE71</f>
        <v>580775</v>
      </c>
      <c r="T71" s="36">
        <f>BDD!CE71</f>
        <v>580775</v>
      </c>
      <c r="U71" s="36">
        <f>BDD!O71</f>
        <v>615196544.82000005</v>
      </c>
      <c r="V71" s="36">
        <f>BDD!P71</f>
        <v>617364918.76999998</v>
      </c>
      <c r="W71" s="36">
        <f>BDD!Q71</f>
        <v>514591883.27999997</v>
      </c>
      <c r="X71" s="36">
        <f>BDD!R71</f>
        <v>543260568.07000005</v>
      </c>
      <c r="Y71" s="36">
        <f>BDD!I71</f>
        <v>100604661.54000001</v>
      </c>
      <c r="Z71" s="36">
        <f>BDD!J71</f>
        <v>74104350.699999899</v>
      </c>
      <c r="AA71" s="36">
        <f>BDD!K71</f>
        <v>80053435.110000104</v>
      </c>
      <c r="AB71" s="36">
        <f>BDD!L71</f>
        <v>55013995.749999903</v>
      </c>
      <c r="AC71" s="36">
        <f>BDD!M71</f>
        <v>167068476.03</v>
      </c>
      <c r="AD71" s="36">
        <f>BDD!N71</f>
        <v>147978121.08000001</v>
      </c>
      <c r="AE71" s="36">
        <f>BDD!AU71</f>
        <v>294.95928057668272</v>
      </c>
      <c r="AF71" s="36">
        <f>BDD!AV71</f>
        <v>260.98756259777463</v>
      </c>
      <c r="AG71" s="36">
        <f>BDD!AC71</f>
        <v>67909376.890000001</v>
      </c>
      <c r="AH71" s="36">
        <f>BDD!AD71</f>
        <v>66736222.189999998</v>
      </c>
      <c r="AI71" s="36">
        <f>BDD!BJ71</f>
        <v>119.89395862022697</v>
      </c>
      <c r="AJ71" s="36">
        <f>BDD!BK71</f>
        <v>117.70202134770624</v>
      </c>
      <c r="AK71" s="36">
        <f>BDD!AI71</f>
        <v>19509467.890000001</v>
      </c>
      <c r="AL71" s="36">
        <f>BDD!AJ71</f>
        <v>16933805.989999998</v>
      </c>
      <c r="AM71" s="36">
        <f>BDD!BQ71</f>
        <v>34.443952264429427</v>
      </c>
      <c r="AN71" s="36">
        <f>BDD!BR71</f>
        <v>29.865987745880457</v>
      </c>
      <c r="AO71" s="36">
        <f>AVERAGE(BDD!BB71:BD71)</f>
        <v>149.65254435409352</v>
      </c>
      <c r="AP71" s="36">
        <f>AVERAGE(BDD!BI71:BK71)</f>
        <v>118.79078694225086</v>
      </c>
      <c r="AQ71" s="36">
        <f>AVERAGE(BDD!BP71:BR71)</f>
        <v>29.205468807475057</v>
      </c>
      <c r="AR71" s="36">
        <f>BDD!BE71</f>
        <v>143.84093184346651</v>
      </c>
      <c r="AS71" s="36">
        <f>BDD!BL71</f>
        <v>112.00165167837376</v>
      </c>
      <c r="AT71" s="36">
        <f>BDD!BS71</f>
        <v>29.856461119630591</v>
      </c>
      <c r="AV71" s="39" t="s">
        <v>167</v>
      </c>
      <c r="AW71" s="44" t="str">
        <f t="shared" ca="1" si="12"/>
        <v>Sarthe</v>
      </c>
      <c r="AY71" t="e">
        <f t="shared" ca="1" si="13"/>
        <v>#VALUE!</v>
      </c>
      <c r="AZ71">
        <f t="shared" si="18"/>
        <v>26</v>
      </c>
      <c r="BA71" s="35" t="e">
        <f t="shared" ca="1" si="14"/>
        <v>#N/A</v>
      </c>
      <c r="BB71" s="35" t="e">
        <f t="shared" ca="1" si="15"/>
        <v>#N/A</v>
      </c>
      <c r="BC71" s="35" t="e">
        <f t="shared" ca="1" si="17"/>
        <v>#N/A</v>
      </c>
      <c r="BD71" s="35" t="str">
        <f t="shared" ca="1" si="16"/>
        <v>Total</v>
      </c>
    </row>
    <row r="72" spans="1:56" x14ac:dyDescent="0.15">
      <c r="A72" s="39" t="s">
        <v>176</v>
      </c>
      <c r="B72" s="36">
        <f>BDD!AK72</f>
        <v>305.0232293084407</v>
      </c>
      <c r="C72" s="36">
        <f>BDD!AL72</f>
        <v>197.95268361569075</v>
      </c>
      <c r="D72" s="36">
        <f>BDD!AM72</f>
        <v>262.57997587264055</v>
      </c>
      <c r="E72" s="36">
        <f>BDD!AN72</f>
        <v>173.35260743604323</v>
      </c>
      <c r="F72" s="36">
        <f>BDD!AO72</f>
        <v>1411.6125567439751</v>
      </c>
      <c r="G72" s="36">
        <f>BDD!AP72</f>
        <v>1406.0761713246163</v>
      </c>
      <c r="H72" s="36">
        <f>BDD!AQ72</f>
        <v>1106.5893274355342</v>
      </c>
      <c r="I72" s="36">
        <f>BDD!AR72</f>
        <v>1208.1234877089255</v>
      </c>
      <c r="J72" s="45">
        <f>BDD!AS72</f>
        <v>0.21608140835188314</v>
      </c>
      <c r="K72" s="45">
        <f>BDD!AT72</f>
        <v>0.14078375528489775</v>
      </c>
      <c r="L72" s="36">
        <f>BDD!AU72</f>
        <v>314.43642250603756</v>
      </c>
      <c r="M72" s="36">
        <f>BDD!AV72</f>
        <v>287.30082808413874</v>
      </c>
      <c r="N72" s="36">
        <f>BDD!AW72</f>
        <v>1.030860578123636</v>
      </c>
      <c r="O72" s="36">
        <f>BDD!AX72</f>
        <v>1.4513611173966716</v>
      </c>
      <c r="P72" s="36">
        <f>BDD!BX72</f>
        <v>436434</v>
      </c>
      <c r="Q72" s="36">
        <f>BDD!BY72</f>
        <v>439750</v>
      </c>
      <c r="R72" s="36">
        <f>BDD!CD72</f>
        <v>566454</v>
      </c>
      <c r="S72" s="36">
        <f>BDD!CE72</f>
        <v>570735</v>
      </c>
      <c r="T72" s="36">
        <f>BDD!CE72</f>
        <v>570735</v>
      </c>
      <c r="U72" s="36">
        <f>BDD!O72</f>
        <v>616075714.59000003</v>
      </c>
      <c r="V72" s="36">
        <f>BDD!P72</f>
        <v>618321996.34000003</v>
      </c>
      <c r="W72" s="36">
        <f>BDD!Q72</f>
        <v>482953206.52999997</v>
      </c>
      <c r="X72" s="36">
        <f>BDD!R72</f>
        <v>531272303.72000003</v>
      </c>
      <c r="Y72" s="36">
        <f>BDD!I72</f>
        <v>133122508.06</v>
      </c>
      <c r="Z72" s="36">
        <f>BDD!J72</f>
        <v>87049692.620000005</v>
      </c>
      <c r="AA72" s="36">
        <f>BDD!K72</f>
        <v>114598829.19</v>
      </c>
      <c r="AB72" s="36">
        <f>BDD!L72</f>
        <v>76231809.120000005</v>
      </c>
      <c r="AC72" s="36">
        <f>BDD!M72</f>
        <v>137230745.62</v>
      </c>
      <c r="AD72" s="36">
        <f>BDD!N72</f>
        <v>126340539.15000001</v>
      </c>
      <c r="AE72" s="36">
        <f>BDD!AU72</f>
        <v>314.43642250603756</v>
      </c>
      <c r="AF72" s="36">
        <f>BDD!AV72</f>
        <v>287.30082808413874</v>
      </c>
      <c r="AG72" s="36">
        <f>BDD!AC72</f>
        <v>100100846.28</v>
      </c>
      <c r="AH72" s="36">
        <f>BDD!AD72</f>
        <v>97966836.640000001</v>
      </c>
      <c r="AI72" s="36">
        <f>BDD!BJ72</f>
        <v>229.36078829788696</v>
      </c>
      <c r="AJ72" s="36">
        <f>BDD!BK72</f>
        <v>222.77848013644117</v>
      </c>
      <c r="AK72" s="36">
        <f>BDD!AI72</f>
        <v>7547451.2199999997</v>
      </c>
      <c r="AL72" s="36">
        <f>BDD!AJ72</f>
        <v>7728444.6399999997</v>
      </c>
      <c r="AM72" s="36">
        <f>BDD!BQ72</f>
        <v>17.293453809739844</v>
      </c>
      <c r="AN72" s="36">
        <f>BDD!BR72</f>
        <v>17.574632495736214</v>
      </c>
      <c r="AO72" s="36">
        <f>AVERAGE(BDD!BB72:BD72)</f>
        <v>282.60508917608377</v>
      </c>
      <c r="AP72" s="36">
        <f>AVERAGE(BDD!BI72:BK72)</f>
        <v>241.842278954981</v>
      </c>
      <c r="AQ72" s="36">
        <f>AVERAGE(BDD!BP72:BR72)</f>
        <v>17.776542720529108</v>
      </c>
      <c r="AR72" s="36">
        <f>BDD!BE72</f>
        <v>258.2253217817223</v>
      </c>
      <c r="AS72" s="36">
        <f>BDD!BL72</f>
        <v>215.80962989272368</v>
      </c>
      <c r="AT72" s="36">
        <f>BDD!BS72</f>
        <v>29.952139162670495</v>
      </c>
      <c r="AV72" s="39" t="s">
        <v>176</v>
      </c>
      <c r="AW72" s="44" t="str">
        <f t="shared" ca="1" si="12"/>
        <v>Savoie</v>
      </c>
      <c r="AY72" t="e">
        <f t="shared" ca="1" si="13"/>
        <v>#VALUE!</v>
      </c>
      <c r="AZ72">
        <f t="shared" si="18"/>
        <v>25</v>
      </c>
      <c r="BA72" s="35" t="e">
        <f t="shared" ca="1" si="14"/>
        <v>#N/A</v>
      </c>
      <c r="BB72" s="35" t="e">
        <f t="shared" ca="1" si="15"/>
        <v>#N/A</v>
      </c>
      <c r="BC72" s="35" t="e">
        <f t="shared" ca="1" si="17"/>
        <v>#N/A</v>
      </c>
      <c r="BD72" s="35" t="str">
        <f t="shared" ca="1" si="16"/>
        <v>Total</v>
      </c>
    </row>
    <row r="73" spans="1:56" x14ac:dyDescent="0.15">
      <c r="A73" s="39" t="s">
        <v>118</v>
      </c>
      <c r="B73" s="36">
        <f>BDD!AK73</f>
        <v>261.96481229738987</v>
      </c>
      <c r="C73" s="36">
        <f>BDD!AL73</f>
        <v>217.82009085183776</v>
      </c>
      <c r="D73" s="36">
        <f>BDD!AM73</f>
        <v>236.78051549823627</v>
      </c>
      <c r="E73" s="36">
        <f>BDD!AN73</f>
        <v>191.5728195918133</v>
      </c>
      <c r="F73" s="36">
        <f>BDD!AO73</f>
        <v>1217.9635881146698</v>
      </c>
      <c r="G73" s="36">
        <f>BDD!AP73</f>
        <v>1160.132189723254</v>
      </c>
      <c r="H73" s="36">
        <f>BDD!AQ73</f>
        <v>955.99877581727992</v>
      </c>
      <c r="I73" s="36">
        <f>BDD!AR73</f>
        <v>942.3120988714162</v>
      </c>
      <c r="J73" s="45">
        <f>BDD!AS73</f>
        <v>0.21508427251334727</v>
      </c>
      <c r="K73" s="45">
        <f>BDD!AT73</f>
        <v>0.18775454450910298</v>
      </c>
      <c r="L73" s="36">
        <f>BDD!AU73</f>
        <v>128.48719283761895</v>
      </c>
      <c r="M73" s="36">
        <f>BDD!AV73</f>
        <v>207.85365603216451</v>
      </c>
      <c r="N73" s="36">
        <f>BDD!AW73</f>
        <v>0.49047500582542608</v>
      </c>
      <c r="O73" s="36">
        <f>BDD!AX73</f>
        <v>0.95424464850465751</v>
      </c>
      <c r="P73" s="36">
        <f>BDD!BX73</f>
        <v>826094</v>
      </c>
      <c r="Q73" s="36">
        <f>BDD!BY73</f>
        <v>835206</v>
      </c>
      <c r="R73" s="36">
        <f>BDD!CD73</f>
        <v>950183</v>
      </c>
      <c r="S73" s="36">
        <f>BDD!CE73</f>
        <v>960837</v>
      </c>
      <c r="T73" s="36">
        <f>BDD!CE73</f>
        <v>960837</v>
      </c>
      <c r="U73" s="36">
        <f>BDD!O73</f>
        <v>1006152412.36</v>
      </c>
      <c r="V73" s="36">
        <f>BDD!P73</f>
        <v>968949365.64999998</v>
      </c>
      <c r="W73" s="36">
        <f>BDD!Q73</f>
        <v>789744852.71000004</v>
      </c>
      <c r="X73" s="36">
        <f>BDD!R73</f>
        <v>787024718.85000002</v>
      </c>
      <c r="Y73" s="36">
        <f>BDD!I73</f>
        <v>216407559.65000001</v>
      </c>
      <c r="Z73" s="36">
        <f>BDD!J73</f>
        <v>181924646.80000001</v>
      </c>
      <c r="AA73" s="36">
        <f>BDD!K73</f>
        <v>195602963.16999999</v>
      </c>
      <c r="AB73" s="36">
        <f>BDD!L73</f>
        <v>160002768.36000001</v>
      </c>
      <c r="AC73" s="36">
        <f>BDD!M73</f>
        <v>106142499.08</v>
      </c>
      <c r="AD73" s="36">
        <f>BDD!N73</f>
        <v>173600620.63999999</v>
      </c>
      <c r="AE73" s="36">
        <f>BDD!AU73</f>
        <v>128.48719283761895</v>
      </c>
      <c r="AF73" s="36">
        <f>BDD!AV73</f>
        <v>207.85365603216451</v>
      </c>
      <c r="AG73" s="36">
        <f>BDD!AC73</f>
        <v>208495556.66</v>
      </c>
      <c r="AH73" s="36">
        <f>BDD!AD73</f>
        <v>235881437.59999999</v>
      </c>
      <c r="AI73" s="36">
        <f>BDD!BJ73</f>
        <v>252.38720612908457</v>
      </c>
      <c r="AJ73" s="36">
        <f>BDD!BK73</f>
        <v>282.42306401055549</v>
      </c>
      <c r="AK73" s="36">
        <f>BDD!AI73</f>
        <v>92072768.200000003</v>
      </c>
      <c r="AL73" s="36">
        <f>BDD!AJ73</f>
        <v>93823916.349999994</v>
      </c>
      <c r="AM73" s="36">
        <f>BDD!BQ73</f>
        <v>111.45555856839536</v>
      </c>
      <c r="AN73" s="36">
        <f>BDD!BR73</f>
        <v>112.3362575819618</v>
      </c>
      <c r="AO73" s="36">
        <f>AVERAGE(BDD!BB73:BD73)</f>
        <v>359.77241643048006</v>
      </c>
      <c r="AP73" s="36">
        <f>AVERAGE(BDD!BI73:BK73)</f>
        <v>243.85544819767293</v>
      </c>
      <c r="AQ73" s="36">
        <f>AVERAGE(BDD!BP73:BR73)</f>
        <v>111.7078038657982</v>
      </c>
      <c r="AR73" s="36">
        <f>BDD!BE73</f>
        <v>311.3606247433878</v>
      </c>
      <c r="AS73" s="36">
        <f>BDD!BL73</f>
        <v>204.84070899573751</v>
      </c>
      <c r="AT73" s="36">
        <f>BDD!BS73</f>
        <v>103.99265858675129</v>
      </c>
      <c r="AV73" s="39" t="s">
        <v>118</v>
      </c>
      <c r="AW73" s="44" t="str">
        <f t="shared" ca="1" si="12"/>
        <v>Haute-Savoie</v>
      </c>
      <c r="AY73" t="e">
        <f t="shared" ca="1" si="13"/>
        <v>#VALUE!</v>
      </c>
      <c r="AZ73">
        <f t="shared" si="18"/>
        <v>24</v>
      </c>
      <c r="BA73" s="35" t="e">
        <f t="shared" ca="1" si="14"/>
        <v>#N/A</v>
      </c>
      <c r="BB73" s="35" t="e">
        <f t="shared" ca="1" si="15"/>
        <v>#N/A</v>
      </c>
      <c r="BC73" s="35" t="e">
        <f t="shared" ca="1" si="17"/>
        <v>#N/A</v>
      </c>
      <c r="BD73" s="35" t="str">
        <f t="shared" ca="1" si="16"/>
        <v>Total</v>
      </c>
    </row>
    <row r="74" spans="1:56" x14ac:dyDescent="0.15">
      <c r="A74" s="39" t="s">
        <v>38</v>
      </c>
      <c r="B74" s="36">
        <f>BDD!AK74</f>
        <v>207.22849499612778</v>
      </c>
      <c r="C74" s="36">
        <f>BDD!AL74</f>
        <v>355.72547714112363</v>
      </c>
      <c r="D74" s="36">
        <f>BDD!AM74</f>
        <v>59.380612300691361</v>
      </c>
      <c r="E74" s="36">
        <f>BDD!AN74</f>
        <v>213.39102284070225</v>
      </c>
      <c r="F74" s="36">
        <f>BDD!AO74</f>
        <v>4226.5987747336203</v>
      </c>
      <c r="G74" s="36">
        <f>BDD!AP74</f>
        <v>4447.4251636371773</v>
      </c>
      <c r="H74" s="36">
        <f>BDD!AQ74</f>
        <v>4019.3702797374926</v>
      </c>
      <c r="I74" s="36">
        <f>BDD!AR74</f>
        <v>4091.6996864960538</v>
      </c>
      <c r="J74" s="45">
        <f>BDD!AS74</f>
        <v>4.9029611288142268E-2</v>
      </c>
      <c r="K74" s="45">
        <f>BDD!AT74</f>
        <v>7.998458974635235E-2</v>
      </c>
      <c r="L74" s="36">
        <f>BDD!AU74</f>
        <v>3515.7561039298098</v>
      </c>
      <c r="M74" s="36">
        <f>BDD!AV74</f>
        <v>3705.9697723712038</v>
      </c>
      <c r="N74" s="36">
        <f>BDD!AW74</f>
        <v>16.965601685209865</v>
      </c>
      <c r="O74" s="36">
        <f>BDD!AX74</f>
        <v>10.418061146913493</v>
      </c>
      <c r="P74" s="36">
        <f>BDD!BX74</f>
        <v>2165423</v>
      </c>
      <c r="Q74" s="36">
        <f>BDD!BY74</f>
        <v>2145906</v>
      </c>
      <c r="R74" s="36">
        <f>BDD!CD74</f>
        <v>2293831</v>
      </c>
      <c r="S74" s="36">
        <f>BDD!CE74</f>
        <v>2277226</v>
      </c>
      <c r="T74" s="36">
        <f>BDD!CE74</f>
        <v>2277226</v>
      </c>
      <c r="U74" s="36">
        <f>BDD!O74</f>
        <v>9152374198.5799999</v>
      </c>
      <c r="V74" s="36">
        <f>BDD!P74</f>
        <v>9543756343.2000008</v>
      </c>
      <c r="W74" s="36">
        <f>BDD!Q74</f>
        <v>8703636849.2600002</v>
      </c>
      <c r="X74" s="36">
        <f>BDD!R74</f>
        <v>8780402907.4500008</v>
      </c>
      <c r="Y74" s="36">
        <f>BDD!I74</f>
        <v>448737349.31999999</v>
      </c>
      <c r="Z74" s="36">
        <f>BDD!J74</f>
        <v>763353435.75</v>
      </c>
      <c r="AA74" s="36">
        <f>BDD!K74</f>
        <v>128584143.63</v>
      </c>
      <c r="AB74" s="36">
        <f>BDD!L74</f>
        <v>457917076.25999999</v>
      </c>
      <c r="AC74" s="36">
        <f>BDD!M74</f>
        <v>7613099129.8400002</v>
      </c>
      <c r="AD74" s="36">
        <f>BDD!N74</f>
        <v>7952662770.3500004</v>
      </c>
      <c r="AE74" s="36">
        <f>BDD!AU74</f>
        <v>3515.7561039298098</v>
      </c>
      <c r="AF74" s="36">
        <f>BDD!AV74</f>
        <v>3705.9697723712038</v>
      </c>
      <c r="AG74" s="36">
        <f>BDD!AC74</f>
        <v>1279736226.8</v>
      </c>
      <c r="AH74" s="36">
        <f>BDD!AD74</f>
        <v>1427547987.96</v>
      </c>
      <c r="AI74" s="36">
        <f>BDD!BJ74</f>
        <v>590.98671566710061</v>
      </c>
      <c r="AJ74" s="36">
        <f>BDD!BK74</f>
        <v>665.24255394225099</v>
      </c>
      <c r="AK74" s="36">
        <f>BDD!AI74</f>
        <v>291363442.94999999</v>
      </c>
      <c r="AL74" s="36">
        <f>BDD!AJ74</f>
        <v>280753537.00999999</v>
      </c>
      <c r="AM74" s="36">
        <f>BDD!BQ74</f>
        <v>134.5526684393765</v>
      </c>
      <c r="AN74" s="36">
        <f>BDD!BR74</f>
        <v>130.8321692609089</v>
      </c>
      <c r="AO74" s="36">
        <f>AVERAGE(BDD!BB74:BD74)</f>
        <v>754.10214068782432</v>
      </c>
      <c r="AP74" s="36">
        <f>AVERAGE(BDD!BI74:BK74)</f>
        <v>556.41945114344264</v>
      </c>
      <c r="AQ74" s="36">
        <f>AVERAGE(BDD!BP74:BR74)</f>
        <v>149.31175098521874</v>
      </c>
      <c r="AR74" s="36">
        <f>BDD!BE74</f>
        <v>627.72697434985685</v>
      </c>
      <c r="AS74" s="36">
        <f>BDD!BL74</f>
        <v>426.32911220450791</v>
      </c>
      <c r="AT74" s="36">
        <f>BDD!BS74</f>
        <v>152.84890605558527</v>
      </c>
      <c r="AV74" s="39" t="s">
        <v>38</v>
      </c>
      <c r="AW74" s="44" t="str">
        <f t="shared" ca="1" si="12"/>
        <v>Paris</v>
      </c>
      <c r="AY74" t="e">
        <f t="shared" ca="1" si="13"/>
        <v>#VALUE!</v>
      </c>
      <c r="AZ74">
        <f t="shared" si="18"/>
        <v>23</v>
      </c>
      <c r="BA74" s="35" t="e">
        <f t="shared" ca="1" si="14"/>
        <v>#N/A</v>
      </c>
      <c r="BB74" s="35" t="e">
        <f t="shared" ca="1" si="15"/>
        <v>#N/A</v>
      </c>
      <c r="BC74" s="35" t="e">
        <f t="shared" ca="1" si="17"/>
        <v>#N/A</v>
      </c>
      <c r="BD74" s="35" t="str">
        <f t="shared" ca="1" si="16"/>
        <v>Total</v>
      </c>
    </row>
    <row r="75" spans="1:56" x14ac:dyDescent="0.15">
      <c r="A75" s="39" t="s">
        <v>99</v>
      </c>
      <c r="B75" s="36">
        <f>BDD!AK75</f>
        <v>220.83938942350193</v>
      </c>
      <c r="C75" s="36">
        <f>BDD!AL75</f>
        <v>157.36109301615716</v>
      </c>
      <c r="D75" s="36">
        <f>BDD!AM75</f>
        <v>140.79979084652919</v>
      </c>
      <c r="E75" s="36">
        <f>BDD!AN75</f>
        <v>67.134316531167045</v>
      </c>
      <c r="F75" s="36">
        <f>BDD!AO75</f>
        <v>1267.328151864438</v>
      </c>
      <c r="G75" s="36">
        <f>BDD!AP75</f>
        <v>1269.8171319134894</v>
      </c>
      <c r="H75" s="36">
        <f>BDD!AQ75</f>
        <v>1046.4887624409362</v>
      </c>
      <c r="I75" s="36">
        <f>BDD!AR75</f>
        <v>1112.4560388973323</v>
      </c>
      <c r="J75" s="45">
        <f>BDD!AS75</f>
        <v>0.17425588557992075</v>
      </c>
      <c r="K75" s="45">
        <f>BDD!AT75</f>
        <v>0.12392421637832958</v>
      </c>
      <c r="L75" s="36">
        <f>BDD!AU75</f>
        <v>631.69371253383758</v>
      </c>
      <c r="M75" s="36">
        <f>BDD!AV75</f>
        <v>550.58582750675635</v>
      </c>
      <c r="N75" s="36">
        <f>BDD!AW75</f>
        <v>2.8604213867049033</v>
      </c>
      <c r="O75" s="36">
        <f>BDD!AX75</f>
        <v>3.4988688560407026</v>
      </c>
      <c r="P75" s="36">
        <f>BDD!BX75</f>
        <v>1255633</v>
      </c>
      <c r="Q75" s="36">
        <f>BDD!BY75</f>
        <v>1254739</v>
      </c>
      <c r="R75" s="36">
        <f>BDD!CD75</f>
        <v>1280969</v>
      </c>
      <c r="S75" s="36">
        <f>BDD!CE75</f>
        <v>1280425</v>
      </c>
      <c r="T75" s="36">
        <f>BDD!CE75</f>
        <v>1280425</v>
      </c>
      <c r="U75" s="36">
        <f>BDD!O75</f>
        <v>1591299049.3099999</v>
      </c>
      <c r="V75" s="36">
        <f>BDD!P75</f>
        <v>1593289078.28</v>
      </c>
      <c r="W75" s="36">
        <f>BDD!Q75</f>
        <v>1314005824.25</v>
      </c>
      <c r="X75" s="36">
        <f>BDD!R75</f>
        <v>1395841977.79</v>
      </c>
      <c r="Y75" s="36">
        <f>BDD!I75</f>
        <v>277293225.06</v>
      </c>
      <c r="Z75" s="36">
        <f>BDD!J75</f>
        <v>197447100.49000001</v>
      </c>
      <c r="AA75" s="36">
        <f>BDD!K75</f>
        <v>176792863.78</v>
      </c>
      <c r="AB75" s="36">
        <f>BDD!L75</f>
        <v>84236045.189999998</v>
      </c>
      <c r="AC75" s="36">
        <f>BDD!M75</f>
        <v>793175471.35000002</v>
      </c>
      <c r="AD75" s="36">
        <f>BDD!N75</f>
        <v>690841510.62</v>
      </c>
      <c r="AE75" s="36">
        <f>BDD!AU75</f>
        <v>631.69371253383758</v>
      </c>
      <c r="AF75" s="36">
        <f>BDD!AV75</f>
        <v>550.58582750675635</v>
      </c>
      <c r="AG75" s="36">
        <f>BDD!AC75</f>
        <v>172621351.47999999</v>
      </c>
      <c r="AH75" s="36">
        <f>BDD!AD75</f>
        <v>191740466</v>
      </c>
      <c r="AI75" s="36">
        <f>BDD!BJ75</f>
        <v>137.47755234212545</v>
      </c>
      <c r="AJ75" s="36">
        <f>BDD!BK75</f>
        <v>152.81302804806418</v>
      </c>
      <c r="AK75" s="36">
        <f>BDD!AI75</f>
        <v>44199980.259999998</v>
      </c>
      <c r="AL75" s="36">
        <f>BDD!AJ75</f>
        <v>50958285.850000001</v>
      </c>
      <c r="AM75" s="36">
        <f>BDD!BQ75</f>
        <v>35.201352831599678</v>
      </c>
      <c r="AN75" s="36">
        <f>BDD!BR75</f>
        <v>40.612657971099964</v>
      </c>
      <c r="AO75" s="36">
        <f>AVERAGE(BDD!BB75:BD75)</f>
        <v>187.14399794712804</v>
      </c>
      <c r="AP75" s="36">
        <f>AVERAGE(BDD!BI75:BK75)</f>
        <v>135.12032728159457</v>
      </c>
      <c r="AQ75" s="36">
        <f>AVERAGE(BDD!BP75:BR75)</f>
        <v>38.057783023027582</v>
      </c>
      <c r="AR75" s="36">
        <f>BDD!BE75</f>
        <v>157.65335344856427</v>
      </c>
      <c r="AS75" s="36">
        <f>BDD!BL75</f>
        <v>105.18121827671963</v>
      </c>
      <c r="AT75" s="36">
        <f>BDD!BS75</f>
        <v>44.68321223541772</v>
      </c>
      <c r="AV75" s="39" t="s">
        <v>99</v>
      </c>
      <c r="AW75" s="44" t="str">
        <f t="shared" ca="1" si="12"/>
        <v>Seine-Maritime</v>
      </c>
      <c r="AY75" t="e">
        <f t="shared" ca="1" si="13"/>
        <v>#VALUE!</v>
      </c>
      <c r="AZ75">
        <f t="shared" si="18"/>
        <v>22</v>
      </c>
      <c r="BA75" s="35" t="e">
        <f t="shared" ca="1" si="14"/>
        <v>#N/A</v>
      </c>
      <c r="BB75" s="35" t="e">
        <f t="shared" ca="1" si="15"/>
        <v>#N/A</v>
      </c>
      <c r="BC75" s="35" t="e">
        <f t="shared" ca="1" si="17"/>
        <v>#N/A</v>
      </c>
      <c r="BD75" s="35" t="str">
        <f t="shared" ca="1" si="16"/>
        <v>Total</v>
      </c>
    </row>
    <row r="76" spans="1:56" x14ac:dyDescent="0.15">
      <c r="A76" s="39" t="s">
        <v>121</v>
      </c>
      <c r="B76" s="36">
        <f>BDD!AK76</f>
        <v>205.92340531960031</v>
      </c>
      <c r="C76" s="36">
        <f>BDD!AL76</f>
        <v>101.03961496140376</v>
      </c>
      <c r="D76" s="36">
        <f>BDD!AM76</f>
        <v>155.91432635306717</v>
      </c>
      <c r="E76" s="36">
        <f>BDD!AN76</f>
        <v>49.700476818447875</v>
      </c>
      <c r="F76" s="36">
        <f>BDD!AO76</f>
        <v>1033.0027832313183</v>
      </c>
      <c r="G76" s="36">
        <f>BDD!AP76</f>
        <v>1015.4905673593554</v>
      </c>
      <c r="H76" s="36">
        <f>BDD!AQ76</f>
        <v>827.0793779117181</v>
      </c>
      <c r="I76" s="36">
        <f>BDD!AR76</f>
        <v>914.4509523979516</v>
      </c>
      <c r="J76" s="45">
        <f>BDD!AS76</f>
        <v>0.19934448257288798</v>
      </c>
      <c r="K76" s="45">
        <f>BDD!AT76</f>
        <v>9.9498329387877504E-2</v>
      </c>
      <c r="L76" s="36">
        <f>BDD!AU76</f>
        <v>395.34146975401717</v>
      </c>
      <c r="M76" s="36">
        <f>BDD!AV76</f>
        <v>395.82334967759459</v>
      </c>
      <c r="N76" s="36">
        <f>BDD!AW76</f>
        <v>1.9198471836673128</v>
      </c>
      <c r="O76" s="36">
        <f>BDD!AX76</f>
        <v>3.9175065129533166</v>
      </c>
      <c r="P76" s="36">
        <f>BDD!BX76</f>
        <v>1421197</v>
      </c>
      <c r="Q76" s="36">
        <f>BDD!BY76</f>
        <v>1428636</v>
      </c>
      <c r="R76" s="36">
        <f>BDD!CD76</f>
        <v>1439360</v>
      </c>
      <c r="S76" s="36">
        <f>BDD!CE76</f>
        <v>1447372</v>
      </c>
      <c r="T76" s="36">
        <f>BDD!CE76</f>
        <v>1447372</v>
      </c>
      <c r="U76" s="36">
        <f>BDD!O76</f>
        <v>1468100456.52</v>
      </c>
      <c r="V76" s="36">
        <f>BDD!P76</f>
        <v>1450766382.1900001</v>
      </c>
      <c r="W76" s="36">
        <f>BDD!Q76</f>
        <v>1175442730.6500001</v>
      </c>
      <c r="X76" s="36">
        <f>BDD!R76</f>
        <v>1306417550.8299999</v>
      </c>
      <c r="Y76" s="36">
        <f>BDD!I76</f>
        <v>292657725.87</v>
      </c>
      <c r="Z76" s="36">
        <f>BDD!J76</f>
        <v>144348831.36000001</v>
      </c>
      <c r="AA76" s="36">
        <f>BDD!K76</f>
        <v>221584972.87</v>
      </c>
      <c r="AB76" s="36">
        <f>BDD!L76</f>
        <v>71003890.400000095</v>
      </c>
      <c r="AC76" s="36">
        <f>BDD!M76</f>
        <v>561858110.78999996</v>
      </c>
      <c r="AD76" s="36">
        <f>BDD!N76</f>
        <v>565487486.99000001</v>
      </c>
      <c r="AE76" s="36">
        <f>BDD!AU76</f>
        <v>395.34146975401717</v>
      </c>
      <c r="AF76" s="36">
        <f>BDD!AV76</f>
        <v>395.82334967759459</v>
      </c>
      <c r="AG76" s="36">
        <f>BDD!AC76</f>
        <v>164385127.97</v>
      </c>
      <c r="AH76" s="36">
        <f>BDD!AD76</f>
        <v>222507123.75999999</v>
      </c>
      <c r="AI76" s="36">
        <f>BDD!BJ76</f>
        <v>115.66667250915953</v>
      </c>
      <c r="AJ76" s="36">
        <f>BDD!BK76</f>
        <v>155.74794682480351</v>
      </c>
      <c r="AK76" s="36">
        <f>BDD!AI76</f>
        <v>55574899.530000001</v>
      </c>
      <c r="AL76" s="36">
        <f>BDD!AJ76</f>
        <v>73788448.090000004</v>
      </c>
      <c r="AM76" s="36">
        <f>BDD!BQ76</f>
        <v>39.104289926027143</v>
      </c>
      <c r="AN76" s="36">
        <f>BDD!BR76</f>
        <v>51.649579102024589</v>
      </c>
      <c r="AO76" s="36">
        <f>AVERAGE(BDD!BB76:BD76)</f>
        <v>184.16157224498099</v>
      </c>
      <c r="AP76" s="36">
        <f>AVERAGE(BDD!BI76:BK76)</f>
        <v>135.69943016176623</v>
      </c>
      <c r="AQ76" s="36">
        <f>AVERAGE(BDD!BP76:BR76)</f>
        <v>47.749978361077559</v>
      </c>
      <c r="AR76" s="36">
        <f>BDD!BE76</f>
        <v>167.74313860286182</v>
      </c>
      <c r="AS76" s="36">
        <f>BDD!BL76</f>
        <v>122.28398765382997</v>
      </c>
      <c r="AT76" s="36">
        <f>BDD!BS76</f>
        <v>43.498947364140008</v>
      </c>
      <c r="AV76" s="39" t="s">
        <v>121</v>
      </c>
      <c r="AW76" s="44" t="str">
        <f t="shared" ca="1" si="12"/>
        <v>Seine et Marne</v>
      </c>
      <c r="AY76" t="e">
        <f t="shared" ca="1" si="13"/>
        <v>#VALUE!</v>
      </c>
      <c r="AZ76">
        <f t="shared" si="18"/>
        <v>21</v>
      </c>
      <c r="BA76" s="35" t="e">
        <f t="shared" ca="1" si="14"/>
        <v>#N/A</v>
      </c>
      <c r="BB76" s="35" t="e">
        <f t="shared" ca="1" si="15"/>
        <v>#N/A</v>
      </c>
      <c r="BC76" s="35" t="e">
        <f t="shared" ca="1" si="17"/>
        <v>#N/A</v>
      </c>
      <c r="BD76" s="35" t="str">
        <f t="shared" ca="1" si="16"/>
        <v>Total</v>
      </c>
    </row>
    <row r="77" spans="1:56" x14ac:dyDescent="0.15">
      <c r="A77" s="39" t="s">
        <v>26</v>
      </c>
      <c r="B77" s="36">
        <f>BDD!AK77</f>
        <v>184.05506027798512</v>
      </c>
      <c r="C77" s="36">
        <f>BDD!AL77</f>
        <v>67.853198273049273</v>
      </c>
      <c r="D77" s="36">
        <f>BDD!AM77</f>
        <v>157.72869950221204</v>
      </c>
      <c r="E77" s="36">
        <f>BDD!AN77</f>
        <v>35.448561180308097</v>
      </c>
      <c r="F77" s="36">
        <f>BDD!AO77</f>
        <v>985.17216846762926</v>
      </c>
      <c r="G77" s="36">
        <f>BDD!AP77</f>
        <v>906.25867840959961</v>
      </c>
      <c r="H77" s="36">
        <f>BDD!AQ77</f>
        <v>801.11710818964423</v>
      </c>
      <c r="I77" s="36">
        <f>BDD!AR77</f>
        <v>838.4054801365503</v>
      </c>
      <c r="J77" s="45">
        <f>BDD!AS77</f>
        <v>0.18682527396634713</v>
      </c>
      <c r="K77" s="45">
        <f>BDD!AT77</f>
        <v>7.4871777660794794E-2</v>
      </c>
      <c r="L77" s="36">
        <f>BDD!AU77</f>
        <v>400.69861542583345</v>
      </c>
      <c r="M77" s="36">
        <f>BDD!AV77</f>
        <v>461.68598556413878</v>
      </c>
      <c r="N77" s="36">
        <f>BDD!AW77</f>
        <v>2.1770584020925239</v>
      </c>
      <c r="O77" s="36">
        <f>BDD!AX77</f>
        <v>6.8041890038294133</v>
      </c>
      <c r="P77" s="36">
        <f>BDD!BX77</f>
        <v>1448207</v>
      </c>
      <c r="Q77" s="36">
        <f>BDD!BY77</f>
        <v>1449723</v>
      </c>
      <c r="R77" s="36">
        <f>BDD!CD77</f>
        <v>1464847</v>
      </c>
      <c r="S77" s="36">
        <f>BDD!CE77</f>
        <v>1466630</v>
      </c>
      <c r="T77" s="36">
        <f>BDD!CE77</f>
        <v>1466630</v>
      </c>
      <c r="U77" s="36">
        <f>BDD!O77</f>
        <v>1426733230.5799999</v>
      </c>
      <c r="V77" s="36">
        <f>BDD!P77</f>
        <v>1313824050.04</v>
      </c>
      <c r="W77" s="36">
        <f>BDD!Q77</f>
        <v>1160183403.9000001</v>
      </c>
      <c r="X77" s="36">
        <f>BDD!R77</f>
        <v>1215455707.8800001</v>
      </c>
      <c r="Y77" s="36">
        <f>BDD!I77</f>
        <v>266549826.68000001</v>
      </c>
      <c r="Z77" s="36">
        <f>BDD!J77</f>
        <v>98368342.159999803</v>
      </c>
      <c r="AA77" s="36">
        <f>BDD!K77</f>
        <v>228423806.72</v>
      </c>
      <c r="AB77" s="36">
        <f>BDD!L77</f>
        <v>51390594.4599998</v>
      </c>
      <c r="AC77" s="36">
        <f>BDD!M77</f>
        <v>580294539.75</v>
      </c>
      <c r="AD77" s="36">
        <f>BDD!N77</f>
        <v>669316792.04999995</v>
      </c>
      <c r="AE77" s="36">
        <f>BDD!AU77</f>
        <v>400.69861542583345</v>
      </c>
      <c r="AF77" s="36">
        <f>BDD!AV77</f>
        <v>461.68598556413878</v>
      </c>
      <c r="AG77" s="36">
        <f>BDD!AC77</f>
        <v>133220554.45999999</v>
      </c>
      <c r="AH77" s="36">
        <f>BDD!AD77</f>
        <v>199713143.11000001</v>
      </c>
      <c r="AI77" s="36">
        <f>BDD!BJ77</f>
        <v>91.989994841897598</v>
      </c>
      <c r="AJ77" s="36">
        <f>BDD!BK77</f>
        <v>137.75951896327783</v>
      </c>
      <c r="AK77" s="36">
        <f>BDD!AI77</f>
        <v>260784590.56999999</v>
      </c>
      <c r="AL77" s="36">
        <f>BDD!AJ77</f>
        <v>224988618.68000001</v>
      </c>
      <c r="AM77" s="36">
        <f>BDD!BQ77</f>
        <v>180.07411272697894</v>
      </c>
      <c r="AN77" s="36">
        <f>BDD!BR77</f>
        <v>155.19421205292321</v>
      </c>
      <c r="AO77" s="36">
        <f>AVERAGE(BDD!BB77:BD77)</f>
        <v>288.67947953361335</v>
      </c>
      <c r="AP77" s="36">
        <f>AVERAGE(BDD!BI77:BK77)</f>
        <v>112.4247816309241</v>
      </c>
      <c r="AQ77" s="36">
        <f>AVERAGE(BDD!BP77:BR77)</f>
        <v>156.68709383092002</v>
      </c>
      <c r="AR77" s="36">
        <f>BDD!BE77</f>
        <v>264.96164516946061</v>
      </c>
      <c r="AS77" s="36">
        <f>BDD!BL77</f>
        <v>107.81878937331278</v>
      </c>
      <c r="AT77" s="36">
        <f>BDD!BS77</f>
        <v>143.1989945097057</v>
      </c>
      <c r="AV77" s="39" t="s">
        <v>26</v>
      </c>
      <c r="AW77" s="44" t="str">
        <f t="shared" ca="1" si="12"/>
        <v>Yvelines</v>
      </c>
      <c r="AY77" t="e">
        <f t="shared" ca="1" si="13"/>
        <v>#VALUE!</v>
      </c>
      <c r="AZ77">
        <f t="shared" si="18"/>
        <v>20</v>
      </c>
      <c r="BA77" s="35" t="e">
        <f t="shared" ca="1" si="14"/>
        <v>#N/A</v>
      </c>
      <c r="BB77" s="35" t="e">
        <f t="shared" ca="1" si="15"/>
        <v>#N/A</v>
      </c>
      <c r="BC77" s="35" t="e">
        <f t="shared" ca="1" si="17"/>
        <v>#N/A</v>
      </c>
      <c r="BD77" s="35" t="str">
        <f t="shared" ca="1" si="16"/>
        <v>Total</v>
      </c>
    </row>
    <row r="78" spans="1:56" x14ac:dyDescent="0.15">
      <c r="A78" s="39" t="s">
        <v>60</v>
      </c>
      <c r="B78" s="36">
        <f>BDD!AK78</f>
        <v>80.172027646327606</v>
      </c>
      <c r="C78" s="36">
        <f>BDD!AL78</f>
        <v>88.459147086234012</v>
      </c>
      <c r="D78" s="36">
        <f>BDD!AM78</f>
        <v>21.254163487854715</v>
      </c>
      <c r="E78" s="36">
        <f>BDD!AN78</f>
        <v>34.168327819034879</v>
      </c>
      <c r="F78" s="36">
        <f>BDD!AO78</f>
        <v>1074.7279207635552</v>
      </c>
      <c r="G78" s="36">
        <f>BDD!AP78</f>
        <v>1050.2506899415457</v>
      </c>
      <c r="H78" s="36">
        <f>BDD!AQ78</f>
        <v>994.55589311722758</v>
      </c>
      <c r="I78" s="36">
        <f>BDD!AR78</f>
        <v>961.79154285531172</v>
      </c>
      <c r="J78" s="45">
        <f>BDD!AS78</f>
        <v>7.4597510772185294E-2</v>
      </c>
      <c r="K78" s="45">
        <f>BDD!AT78</f>
        <v>8.4226697428932337E-2</v>
      </c>
      <c r="L78" s="36">
        <f>BDD!AU78</f>
        <v>461.48508301367377</v>
      </c>
      <c r="M78" s="36">
        <f>BDD!AV78</f>
        <v>407.6834997236175</v>
      </c>
      <c r="N78" s="36">
        <f>BDD!AW78</f>
        <v>5.7561857490929098</v>
      </c>
      <c r="O78" s="36">
        <f>BDD!AX78</f>
        <v>4.6087206710933915</v>
      </c>
      <c r="P78" s="36">
        <f>BDD!BX78</f>
        <v>374878</v>
      </c>
      <c r="Q78" s="36">
        <f>BDD!BY78</f>
        <v>374481</v>
      </c>
      <c r="R78" s="36">
        <f>BDD!CD78</f>
        <v>384157</v>
      </c>
      <c r="S78" s="36">
        <f>BDD!CE78</f>
        <v>383779</v>
      </c>
      <c r="T78" s="36">
        <f>BDD!CE78</f>
        <v>383779</v>
      </c>
      <c r="U78" s="36">
        <f>BDD!O78</f>
        <v>402891853.48000002</v>
      </c>
      <c r="V78" s="36">
        <f>BDD!P78</f>
        <v>393298928.62</v>
      </c>
      <c r="W78" s="36">
        <f>BDD!Q78</f>
        <v>372837124.10000002</v>
      </c>
      <c r="X78" s="36">
        <f>BDD!R78</f>
        <v>360172658.75999999</v>
      </c>
      <c r="Y78" s="36">
        <f>BDD!I78</f>
        <v>30054729.379999999</v>
      </c>
      <c r="Z78" s="36">
        <f>BDD!J78</f>
        <v>33126269.859999999</v>
      </c>
      <c r="AA78" s="36">
        <f>BDD!K78</f>
        <v>7967718.2999999998</v>
      </c>
      <c r="AB78" s="36">
        <f>BDD!L78</f>
        <v>12795389.57</v>
      </c>
      <c r="AC78" s="36">
        <f>BDD!M78</f>
        <v>173000604.94999999</v>
      </c>
      <c r="AD78" s="36">
        <f>BDD!N78</f>
        <v>152669724.66</v>
      </c>
      <c r="AE78" s="36">
        <f>BDD!AU78</f>
        <v>461.48508301367377</v>
      </c>
      <c r="AF78" s="36">
        <f>BDD!AV78</f>
        <v>407.6834997236175</v>
      </c>
      <c r="AG78" s="36">
        <f>BDD!AC78</f>
        <v>25289707.329999998</v>
      </c>
      <c r="AH78" s="36">
        <f>BDD!AD78</f>
        <v>30281988.210000001</v>
      </c>
      <c r="AI78" s="36">
        <f>BDD!BJ78</f>
        <v>67.46116691296902</v>
      </c>
      <c r="AJ78" s="36">
        <f>BDD!BK78</f>
        <v>80.86388417569917</v>
      </c>
      <c r="AK78" s="36">
        <f>BDD!AI78</f>
        <v>10661179.25</v>
      </c>
      <c r="AL78" s="36">
        <f>BDD!AJ78</f>
        <v>8157840.2999999998</v>
      </c>
      <c r="AM78" s="36">
        <f>BDD!BQ78</f>
        <v>28.439063508661484</v>
      </c>
      <c r="AN78" s="36">
        <f>BDD!BR78</f>
        <v>21.784390396308492</v>
      </c>
      <c r="AO78" s="36">
        <f>AVERAGE(BDD!BB78:BD78)</f>
        <v>104.33786071876072</v>
      </c>
      <c r="AP78" s="36">
        <f>AVERAGE(BDD!BI78:BK78)</f>
        <v>74.142871257199872</v>
      </c>
      <c r="AQ78" s="36">
        <f>AVERAGE(BDD!BP78:BR78)</f>
        <v>28.935534513280313</v>
      </c>
      <c r="AR78" s="36">
        <f>BDD!BE78</f>
        <v>108.79500532163318</v>
      </c>
      <c r="AS78" s="36">
        <f>BDD!BL78</f>
        <v>69.153056696094069</v>
      </c>
      <c r="AT78" s="36">
        <f>BDD!BS78</f>
        <v>37.478604025476095</v>
      </c>
      <c r="AV78" s="39" t="s">
        <v>60</v>
      </c>
      <c r="AW78" s="44" t="str">
        <f t="shared" ca="1" si="12"/>
        <v>Deux-Sèvres</v>
      </c>
      <c r="AY78" t="e">
        <f t="shared" ca="1" si="13"/>
        <v>#VALUE!</v>
      </c>
      <c r="AZ78">
        <f t="shared" si="18"/>
        <v>19</v>
      </c>
      <c r="BA78" s="35" t="e">
        <f t="shared" ca="1" si="14"/>
        <v>#N/A</v>
      </c>
      <c r="BB78" s="35" t="e">
        <f t="shared" ca="1" si="15"/>
        <v>#N/A</v>
      </c>
      <c r="BC78" s="35" t="e">
        <f t="shared" ca="1" si="17"/>
        <v>#N/A</v>
      </c>
      <c r="BD78" s="35" t="str">
        <f t="shared" ca="1" si="16"/>
        <v>Total</v>
      </c>
    </row>
    <row r="79" spans="1:56" x14ac:dyDescent="0.15">
      <c r="A79" s="39" t="s">
        <v>31</v>
      </c>
      <c r="B79" s="36">
        <f>BDD!AK79</f>
        <v>180.05392027818334</v>
      </c>
      <c r="C79" s="36">
        <f>BDD!AL79</f>
        <v>133.61434705704477</v>
      </c>
      <c r="D79" s="36">
        <f>BDD!AM79</f>
        <v>141.53568323346053</v>
      </c>
      <c r="E79" s="36">
        <f>BDD!AN79</f>
        <v>98.003558975152615</v>
      </c>
      <c r="F79" s="36">
        <f>BDD!AO79</f>
        <v>1228.4850664173205</v>
      </c>
      <c r="G79" s="36">
        <f>BDD!AP79</f>
        <v>1240.9597626189457</v>
      </c>
      <c r="H79" s="36">
        <f>BDD!AQ79</f>
        <v>1048.4311461391371</v>
      </c>
      <c r="I79" s="36">
        <f>BDD!AR79</f>
        <v>1107.3454155619008</v>
      </c>
      <c r="J79" s="45">
        <f>BDD!AS79</f>
        <v>0.14656581931702409</v>
      </c>
      <c r="K79" s="45">
        <f>BDD!AT79</f>
        <v>0.10767016875314511</v>
      </c>
      <c r="L79" s="36">
        <f>BDD!AU79</f>
        <v>418.35537027721938</v>
      </c>
      <c r="M79" s="36">
        <f>BDD!AV79</f>
        <v>384.07670462137889</v>
      </c>
      <c r="N79" s="36">
        <f>BDD!AW79</f>
        <v>2.3235004804719623</v>
      </c>
      <c r="O79" s="36">
        <f>BDD!AX79</f>
        <v>2.8745169443323531</v>
      </c>
      <c r="P79" s="36">
        <f>BDD!BX79</f>
        <v>570559</v>
      </c>
      <c r="Q79" s="36">
        <f>BDD!BY79</f>
        <v>568748</v>
      </c>
      <c r="R79" s="36">
        <f>BDD!CD79</f>
        <v>595483</v>
      </c>
      <c r="S79" s="36">
        <f>BDD!CE79</f>
        <v>593905</v>
      </c>
      <c r="T79" s="36">
        <f>BDD!CE79</f>
        <v>593905</v>
      </c>
      <c r="U79" s="36">
        <f>BDD!O79</f>
        <v>700923211.00999999</v>
      </c>
      <c r="V79" s="36">
        <f>BDD!P79</f>
        <v>705793383.07000005</v>
      </c>
      <c r="W79" s="36">
        <f>BDD!Q79</f>
        <v>598191826.30999994</v>
      </c>
      <c r="X79" s="36">
        <f>BDD!R79</f>
        <v>629800490.40999997</v>
      </c>
      <c r="Y79" s="36">
        <f>BDD!I79</f>
        <v>102731384.7</v>
      </c>
      <c r="Z79" s="36">
        <f>BDD!J79</f>
        <v>75992892.660000101</v>
      </c>
      <c r="AA79" s="36">
        <f>BDD!K79</f>
        <v>80754457.890000001</v>
      </c>
      <c r="AB79" s="36">
        <f>BDD!L79</f>
        <v>55739328.160000101</v>
      </c>
      <c r="AC79" s="36">
        <f>BDD!M79</f>
        <v>238696421.71000001</v>
      </c>
      <c r="AD79" s="36">
        <f>BDD!N79</f>
        <v>218442857.59999999</v>
      </c>
      <c r="AE79" s="36">
        <f>BDD!AU79</f>
        <v>418.35537027721938</v>
      </c>
      <c r="AF79" s="36">
        <f>BDD!AV79</f>
        <v>384.07670462137889</v>
      </c>
      <c r="AG79" s="36">
        <f>BDD!AC79</f>
        <v>68770128.760000005</v>
      </c>
      <c r="AH79" s="36">
        <f>BDD!AD79</f>
        <v>70761925.849999994</v>
      </c>
      <c r="AI79" s="36">
        <f>BDD!BJ79</f>
        <v>120.53114359776991</v>
      </c>
      <c r="AJ79" s="36">
        <f>BDD!BK79</f>
        <v>124.41701043344327</v>
      </c>
      <c r="AK79" s="36">
        <f>BDD!AI79</f>
        <v>16761156.83</v>
      </c>
      <c r="AL79" s="36">
        <f>BDD!AJ79</f>
        <v>13527716.220000001</v>
      </c>
      <c r="AM79" s="36">
        <f>BDD!BQ79</f>
        <v>29.376728489078253</v>
      </c>
      <c r="AN79" s="36">
        <f>BDD!BR79</f>
        <v>23.785079191487267</v>
      </c>
      <c r="AO79" s="36">
        <f>AVERAGE(BDD!BB79:BD79)</f>
        <v>149.3047611965292</v>
      </c>
      <c r="AP79" s="36">
        <f>AVERAGE(BDD!BI79:BK79)</f>
        <v>117.88855618898764</v>
      </c>
      <c r="AQ79" s="36">
        <f>AVERAGE(BDD!BP79:BR79)</f>
        <v>28.830595568308897</v>
      </c>
      <c r="AR79" s="36">
        <f>BDD!BE79</f>
        <v>143.76606857245176</v>
      </c>
      <c r="AS79" s="36">
        <f>BDD!BL79</f>
        <v>108.0013171777188</v>
      </c>
      <c r="AT79" s="36">
        <f>BDD!BS79</f>
        <v>33.109844308357253</v>
      </c>
      <c r="AV79" s="39" t="s">
        <v>31</v>
      </c>
      <c r="AW79" s="44" t="str">
        <f t="shared" ca="1" si="12"/>
        <v>Somme</v>
      </c>
      <c r="AY79" t="e">
        <f t="shared" ca="1" si="13"/>
        <v>#VALUE!</v>
      </c>
      <c r="AZ79">
        <f t="shared" si="18"/>
        <v>18</v>
      </c>
      <c r="BA79" s="35" t="e">
        <f t="shared" ca="1" si="14"/>
        <v>#N/A</v>
      </c>
      <c r="BB79" s="35" t="e">
        <f t="shared" ca="1" si="15"/>
        <v>#N/A</v>
      </c>
      <c r="BC79" s="35" t="e">
        <f t="shared" ca="1" si="17"/>
        <v>#N/A</v>
      </c>
      <c r="BD79" s="35" t="str">
        <f t="shared" ca="1" si="16"/>
        <v>Total</v>
      </c>
    </row>
    <row r="80" spans="1:56" x14ac:dyDescent="0.15">
      <c r="A80" s="39" t="s">
        <v>41</v>
      </c>
      <c r="B80" s="36">
        <f>BDD!AK80</f>
        <v>204.018954427925</v>
      </c>
      <c r="C80" s="36">
        <f>BDD!AL80</f>
        <v>131.62905836866412</v>
      </c>
      <c r="D80" s="36">
        <f>BDD!AM80</f>
        <v>139.70152912447031</v>
      </c>
      <c r="E80" s="36">
        <f>BDD!AN80</f>
        <v>69.388428142564166</v>
      </c>
      <c r="F80" s="36">
        <f>BDD!AO80</f>
        <v>1287.1374985378768</v>
      </c>
      <c r="G80" s="36">
        <f>BDD!AP80</f>
        <v>1328.9195467772704</v>
      </c>
      <c r="H80" s="36">
        <f>BDD!AQ80</f>
        <v>1083.1185441099517</v>
      </c>
      <c r="I80" s="36">
        <f>BDD!AR80</f>
        <v>1197.2904884086063</v>
      </c>
      <c r="J80" s="45">
        <f>BDD!AS80</f>
        <v>0.15850595189688765</v>
      </c>
      <c r="K80" s="45">
        <f>BDD!AT80</f>
        <v>9.9049681892236785E-2</v>
      </c>
      <c r="L80" s="36">
        <f>BDD!AU80</f>
        <v>610.47821066888298</v>
      </c>
      <c r="M80" s="36">
        <f>BDD!AV80</f>
        <v>577.01532032956072</v>
      </c>
      <c r="N80" s="36">
        <f>BDD!AW80</f>
        <v>2.9922622257362379</v>
      </c>
      <c r="O80" s="36">
        <f>BDD!AX80</f>
        <v>4.383646950610764</v>
      </c>
      <c r="P80" s="36">
        <f>BDD!BX80</f>
        <v>389844</v>
      </c>
      <c r="Q80" s="36">
        <f>BDD!BY80</f>
        <v>391066</v>
      </c>
      <c r="R80" s="36">
        <f>BDD!CD80</f>
        <v>405669</v>
      </c>
      <c r="S80" s="36">
        <f>BDD!CE80</f>
        <v>406967</v>
      </c>
      <c r="T80" s="36">
        <f>BDD!CE80</f>
        <v>406967</v>
      </c>
      <c r="U80" s="36">
        <f>BDD!O80</f>
        <v>501782830.98000002</v>
      </c>
      <c r="V80" s="36">
        <f>BDD!P80</f>
        <v>519695251.48000002</v>
      </c>
      <c r="W80" s="36">
        <f>BDD!Q80</f>
        <v>422247265.70999998</v>
      </c>
      <c r="X80" s="36">
        <f>BDD!R80</f>
        <v>468219602.13999999</v>
      </c>
      <c r="Y80" s="36">
        <f>BDD!I80</f>
        <v>79535565.269999996</v>
      </c>
      <c r="Z80" s="36">
        <f>BDD!J80</f>
        <v>51475649.340000004</v>
      </c>
      <c r="AA80" s="36">
        <f>BDD!K80</f>
        <v>54461802.920000002</v>
      </c>
      <c r="AB80" s="36">
        <f>BDD!L80</f>
        <v>27135455.039999999</v>
      </c>
      <c r="AC80" s="36">
        <f>BDD!M80</f>
        <v>237991267.56</v>
      </c>
      <c r="AD80" s="36">
        <f>BDD!N80</f>
        <v>225651073.25999999</v>
      </c>
      <c r="AE80" s="36">
        <f>BDD!AU80</f>
        <v>610.47821066888298</v>
      </c>
      <c r="AF80" s="36">
        <f>BDD!AV80</f>
        <v>577.01532032956072</v>
      </c>
      <c r="AG80" s="36">
        <f>BDD!AC80</f>
        <v>41675985.759999998</v>
      </c>
      <c r="AH80" s="36">
        <f>BDD!AD80</f>
        <v>60603705.689999998</v>
      </c>
      <c r="AI80" s="36">
        <f>BDD!BJ80</f>
        <v>106.90426365417962</v>
      </c>
      <c r="AJ80" s="36">
        <f>BDD!BK80</f>
        <v>154.97053103568194</v>
      </c>
      <c r="AK80" s="36">
        <f>BDD!AI80</f>
        <v>17430912.460000001</v>
      </c>
      <c r="AL80" s="36">
        <f>BDD!AJ80</f>
        <v>19476828.350000001</v>
      </c>
      <c r="AM80" s="36">
        <f>BDD!BQ80</f>
        <v>44.712532346271843</v>
      </c>
      <c r="AN80" s="36">
        <f>BDD!BR80</f>
        <v>49.804453340356872</v>
      </c>
      <c r="AO80" s="36">
        <f>AVERAGE(BDD!BB80:BD80)</f>
        <v>176.52678741840009</v>
      </c>
      <c r="AP80" s="36">
        <f>AVERAGE(BDD!BI80:BK80)</f>
        <v>123.71646870383074</v>
      </c>
      <c r="AQ80" s="36">
        <f>AVERAGE(BDD!BP80:BR80)</f>
        <v>49.471915065072871</v>
      </c>
      <c r="AR80" s="36">
        <f>BDD!BE80</f>
        <v>156.03499533455798</v>
      </c>
      <c r="AS80" s="36">
        <f>BDD!BL80</f>
        <v>107.63905242911915</v>
      </c>
      <c r="AT80" s="36">
        <f>BDD!BS80</f>
        <v>45.558668748610579</v>
      </c>
      <c r="AV80" s="39" t="s">
        <v>41</v>
      </c>
      <c r="AW80" s="44" t="str">
        <f t="shared" ca="1" si="12"/>
        <v>Tarn</v>
      </c>
      <c r="AY80" t="e">
        <f t="shared" ca="1" si="13"/>
        <v>#VALUE!</v>
      </c>
      <c r="AZ80">
        <f t="shared" si="18"/>
        <v>17</v>
      </c>
      <c r="BA80" s="35" t="e">
        <f t="shared" ca="1" si="14"/>
        <v>#N/A</v>
      </c>
      <c r="BB80" s="35" t="e">
        <f t="shared" ca="1" si="15"/>
        <v>#N/A</v>
      </c>
      <c r="BC80" s="35" t="e">
        <f t="shared" ca="1" si="17"/>
        <v>#N/A</v>
      </c>
      <c r="BD80" s="35" t="str">
        <f t="shared" ca="1" si="16"/>
        <v>Total</v>
      </c>
    </row>
    <row r="81" spans="1:56" x14ac:dyDescent="0.15">
      <c r="A81" s="39" t="s">
        <v>221</v>
      </c>
      <c r="B81" s="36">
        <f>BDD!AK81</f>
        <v>207.51728329797558</v>
      </c>
      <c r="C81" s="36">
        <f>BDD!AL81</f>
        <v>156.26082152823312</v>
      </c>
      <c r="D81" s="36">
        <f>BDD!AM81</f>
        <v>140.80331351253889</v>
      </c>
      <c r="E81" s="36">
        <f>BDD!AN81</f>
        <v>87.999442809435948</v>
      </c>
      <c r="F81" s="36">
        <f>BDD!AO81</f>
        <v>1340.4958007664893</v>
      </c>
      <c r="G81" s="36">
        <f>BDD!AP81</f>
        <v>1347.4068130422847</v>
      </c>
      <c r="H81" s="36">
        <f>BDD!AQ81</f>
        <v>1132.9785174685137</v>
      </c>
      <c r="I81" s="36">
        <f>BDD!AR81</f>
        <v>1191.145991514052</v>
      </c>
      <c r="J81" s="45">
        <f>BDD!AS81</f>
        <v>0.15480636580832119</v>
      </c>
      <c r="K81" s="45">
        <f>BDD!AT81</f>
        <v>0.11597152397902361</v>
      </c>
      <c r="L81" s="36">
        <f>BDD!AU81</f>
        <v>693.61216458420449</v>
      </c>
      <c r="M81" s="36">
        <f>BDD!AV81</f>
        <v>670.55436004666126</v>
      </c>
      <c r="N81" s="36">
        <f>BDD!AW81</f>
        <v>3.3424308258133939</v>
      </c>
      <c r="O81" s="36">
        <f>BDD!AX81</f>
        <v>4.2912507017986332</v>
      </c>
      <c r="P81" s="36">
        <f>BDD!BX81</f>
        <v>260669</v>
      </c>
      <c r="Q81" s="36">
        <f>BDD!BY81</f>
        <v>262316</v>
      </c>
      <c r="R81" s="36">
        <f>BDD!CD81</f>
        <v>268308</v>
      </c>
      <c r="S81" s="36">
        <f>BDD!CE81</f>
        <v>269994</v>
      </c>
      <c r="T81" s="36">
        <f>BDD!CE81</f>
        <v>269994</v>
      </c>
      <c r="U81" s="36">
        <f>BDD!O81</f>
        <v>349425699.88999999</v>
      </c>
      <c r="V81" s="36">
        <f>BDD!P81</f>
        <v>353446365.56999999</v>
      </c>
      <c r="W81" s="36">
        <f>BDD!Q81</f>
        <v>295332377.17000002</v>
      </c>
      <c r="X81" s="36">
        <f>BDD!R81</f>
        <v>312456651.91000003</v>
      </c>
      <c r="Y81" s="36">
        <f>BDD!I81</f>
        <v>54093322.719999999</v>
      </c>
      <c r="Z81" s="36">
        <f>BDD!J81</f>
        <v>40989713.659999996</v>
      </c>
      <c r="AA81" s="36">
        <f>BDD!K81</f>
        <v>36703058.93</v>
      </c>
      <c r="AB81" s="36">
        <f>BDD!L81</f>
        <v>23083661.84</v>
      </c>
      <c r="AC81" s="36">
        <f>BDD!M81</f>
        <v>180803189.33000001</v>
      </c>
      <c r="AD81" s="36">
        <f>BDD!N81</f>
        <v>175897137.50999999</v>
      </c>
      <c r="AE81" s="36">
        <f>BDD!AU81</f>
        <v>693.61216458420449</v>
      </c>
      <c r="AF81" s="36">
        <f>BDD!AV81</f>
        <v>670.55436004666126</v>
      </c>
      <c r="AG81" s="36">
        <f>BDD!AC81</f>
        <v>35865255.450000003</v>
      </c>
      <c r="AH81" s="36">
        <f>BDD!AD81</f>
        <v>42516854.759999998</v>
      </c>
      <c r="AI81" s="36">
        <f>BDD!BJ81</f>
        <v>137.58926243626976</v>
      </c>
      <c r="AJ81" s="36">
        <f>BDD!BK81</f>
        <v>162.08258268653074</v>
      </c>
      <c r="AK81" s="36">
        <f>BDD!AI81</f>
        <v>21302556.739999998</v>
      </c>
      <c r="AL81" s="36">
        <f>BDD!AJ81</f>
        <v>22392019.77</v>
      </c>
      <c r="AM81" s="36">
        <f>BDD!BQ81</f>
        <v>81.722631920174621</v>
      </c>
      <c r="AN81" s="36">
        <f>BDD!BR81</f>
        <v>85.362767692401533</v>
      </c>
      <c r="AO81" s="36">
        <f>AVERAGE(BDD!BB81:BD81)</f>
        <v>227.34092715221504</v>
      </c>
      <c r="AP81" s="36">
        <f>AVERAGE(BDD!BI81:BK81)</f>
        <v>144.80857220944483</v>
      </c>
      <c r="AQ81" s="36">
        <f>AVERAGE(BDD!BP81:BR81)</f>
        <v>80.996906962444214</v>
      </c>
      <c r="AR81" s="36">
        <f>BDD!BE81</f>
        <v>212.25833481515187</v>
      </c>
      <c r="AS81" s="36">
        <f>BDD!BL81</f>
        <v>131.25215619935307</v>
      </c>
      <c r="AT81" s="36">
        <f>BDD!BS81</f>
        <v>78.830489802033966</v>
      </c>
      <c r="AV81" s="39" t="s">
        <v>221</v>
      </c>
      <c r="AW81" s="44" t="str">
        <f t="shared" ca="1" si="12"/>
        <v>Tarn et Garonne</v>
      </c>
      <c r="AY81" t="e">
        <f t="shared" ca="1" si="13"/>
        <v>#VALUE!</v>
      </c>
      <c r="AZ81">
        <f t="shared" si="18"/>
        <v>16</v>
      </c>
      <c r="BA81" s="35" t="e">
        <f t="shared" ca="1" si="14"/>
        <v>#N/A</v>
      </c>
      <c r="BB81" s="35" t="e">
        <f t="shared" ca="1" si="15"/>
        <v>#N/A</v>
      </c>
      <c r="BC81" s="35" t="e">
        <f t="shared" ca="1" si="17"/>
        <v>#N/A</v>
      </c>
      <c r="BD81" s="35" t="str">
        <f t="shared" ca="1" si="16"/>
        <v>Total</v>
      </c>
    </row>
    <row r="82" spans="1:56" x14ac:dyDescent="0.15">
      <c r="A82" s="39" t="s">
        <v>204</v>
      </c>
      <c r="B82" s="36">
        <f>BDD!AK82</f>
        <v>238.79107755005754</v>
      </c>
      <c r="C82" s="36">
        <f>BDD!AL82</f>
        <v>82.83152307109647</v>
      </c>
      <c r="D82" s="36">
        <f>BDD!AM82</f>
        <v>192.71145180090107</v>
      </c>
      <c r="E82" s="36">
        <f>BDD!AN82</f>
        <v>-40.692736435772844</v>
      </c>
      <c r="F82" s="36">
        <f>BDD!AO82</f>
        <v>1420.9598699372441</v>
      </c>
      <c r="G82" s="36">
        <f>BDD!AP82</f>
        <v>1304.9277291789724</v>
      </c>
      <c r="H82" s="36">
        <f>BDD!AQ82</f>
        <v>1182.1687923871864</v>
      </c>
      <c r="I82" s="36">
        <f>BDD!AR82</f>
        <v>1222.096206107876</v>
      </c>
      <c r="J82" s="45">
        <f>BDD!AS82</f>
        <v>0.16804913537818886</v>
      </c>
      <c r="K82" s="45">
        <f>BDD!AT82</f>
        <v>6.347594676619521E-2</v>
      </c>
      <c r="L82" s="36">
        <f>BDD!AU82</f>
        <v>417.5094506696783</v>
      </c>
      <c r="M82" s="36">
        <f>BDD!AV82</f>
        <v>290.72341360813647</v>
      </c>
      <c r="N82" s="36">
        <f>BDD!AW82</f>
        <v>1.748429861589599</v>
      </c>
      <c r="O82" s="36">
        <f>BDD!AX82</f>
        <v>3.5098161041732983</v>
      </c>
      <c r="P82" s="36">
        <f>BDD!BX82</f>
        <v>1076711</v>
      </c>
      <c r="Q82" s="36">
        <f>BDD!BY82</f>
        <v>1085189</v>
      </c>
      <c r="R82" s="36">
        <f>BDD!CD82</f>
        <v>1259794</v>
      </c>
      <c r="S82" s="36">
        <f>BDD!CE82</f>
        <v>1269240</v>
      </c>
      <c r="T82" s="36">
        <f>BDD!CE82</f>
        <v>1269240</v>
      </c>
      <c r="U82" s="36">
        <f>BDD!O82</f>
        <v>1529963122.52</v>
      </c>
      <c r="V82" s="36">
        <f>BDD!P82</f>
        <v>1416093217.5</v>
      </c>
      <c r="W82" s="36">
        <f>BDD!Q82</f>
        <v>1272854142.6199999</v>
      </c>
      <c r="X82" s="36">
        <f>BDD!R82</f>
        <v>1326205359.8099999</v>
      </c>
      <c r="Y82" s="36">
        <f>BDD!I82</f>
        <v>257108979.90000001</v>
      </c>
      <c r="Z82" s="36">
        <f>BDD!J82</f>
        <v>89887857.690000102</v>
      </c>
      <c r="AA82" s="36">
        <f>BDD!K82</f>
        <v>207494539.97999999</v>
      </c>
      <c r="AB82" s="36">
        <f>BDD!L82</f>
        <v>-44159309.959999897</v>
      </c>
      <c r="AC82" s="36">
        <f>BDD!M82</f>
        <v>449537018.13999999</v>
      </c>
      <c r="AD82" s="36">
        <f>BDD!N82</f>
        <v>315489850.49000001</v>
      </c>
      <c r="AE82" s="36">
        <f>BDD!AU82</f>
        <v>417.5094506696783</v>
      </c>
      <c r="AF82" s="36">
        <f>BDD!AV82</f>
        <v>290.72341360813647</v>
      </c>
      <c r="AG82" s="36">
        <f>BDD!AC82</f>
        <v>108058158.72</v>
      </c>
      <c r="AH82" s="36">
        <f>BDD!AD82</f>
        <v>137274196.41999999</v>
      </c>
      <c r="AI82" s="36">
        <f>BDD!BJ82</f>
        <v>100.35948246093892</v>
      </c>
      <c r="AJ82" s="36">
        <f>BDD!BK82</f>
        <v>126.49796157167091</v>
      </c>
      <c r="AK82" s="36">
        <f>BDD!AI82</f>
        <v>33280199.77</v>
      </c>
      <c r="AL82" s="36">
        <f>BDD!AJ82</f>
        <v>17215793</v>
      </c>
      <c r="AM82" s="36">
        <f>BDD!BQ82</f>
        <v>30.909129534294717</v>
      </c>
      <c r="AN82" s="36">
        <f>BDD!BR82</f>
        <v>15.864326859192269</v>
      </c>
      <c r="AO82" s="36">
        <f>AVERAGE(BDD!BB82:BD82)</f>
        <v>133.86609907726256</v>
      </c>
      <c r="AP82" s="36">
        <f>AVERAGE(BDD!BI82:BK82)</f>
        <v>101.35422219702325</v>
      </c>
      <c r="AQ82" s="36">
        <f>AVERAGE(BDD!BP82:BR82)</f>
        <v>29.118712921661256</v>
      </c>
      <c r="AR82" s="36">
        <f>BDD!BE82</f>
        <v>124.04984781141887</v>
      </c>
      <c r="AS82" s="36">
        <f>BDD!BL82</f>
        <v>87.838788933758167</v>
      </c>
      <c r="AT82" s="36">
        <f>BDD!BS82</f>
        <v>33.940051226664885</v>
      </c>
      <c r="AV82" s="39" t="s">
        <v>204</v>
      </c>
      <c r="AW82" s="44" t="str">
        <f t="shared" ca="1" si="12"/>
        <v>Var</v>
      </c>
      <c r="AY82" t="e">
        <f t="shared" ca="1" si="13"/>
        <v>#VALUE!</v>
      </c>
      <c r="AZ82">
        <f t="shared" si="18"/>
        <v>15</v>
      </c>
      <c r="BA82" s="35" t="e">
        <f t="shared" ca="1" si="14"/>
        <v>#N/A</v>
      </c>
      <c r="BB82" s="35" t="e">
        <f t="shared" ca="1" si="15"/>
        <v>#N/A</v>
      </c>
      <c r="BC82" s="35" t="e">
        <f t="shared" ca="1" si="17"/>
        <v>#N/A</v>
      </c>
      <c r="BD82" s="35" t="str">
        <f t="shared" ca="1" si="16"/>
        <v>Total</v>
      </c>
    </row>
    <row r="83" spans="1:56" x14ac:dyDescent="0.15">
      <c r="A83" s="39" t="s">
        <v>65</v>
      </c>
      <c r="B83" s="36">
        <f>BDD!AK83</f>
        <v>216.68694390963702</v>
      </c>
      <c r="C83" s="36">
        <f>BDD!AL83</f>
        <v>111.73410051944938</v>
      </c>
      <c r="D83" s="36">
        <f>BDD!AM83</f>
        <v>173.27719206225098</v>
      </c>
      <c r="E83" s="36">
        <f>BDD!AN83</f>
        <v>73.064151378881235</v>
      </c>
      <c r="F83" s="36">
        <f>BDD!AO83</f>
        <v>1275.7530072898057</v>
      </c>
      <c r="G83" s="36">
        <f>BDD!AP83</f>
        <v>1231.3456706664933</v>
      </c>
      <c r="H83" s="36">
        <f>BDD!AQ83</f>
        <v>1059.0660633801688</v>
      </c>
      <c r="I83" s="36">
        <f>BDD!AR83</f>
        <v>1119.6115701470439</v>
      </c>
      <c r="J83" s="45">
        <f>BDD!AS83</f>
        <v>0.16985023172311711</v>
      </c>
      <c r="K83" s="45">
        <f>BDD!AT83</f>
        <v>9.0741457237569031E-2</v>
      </c>
      <c r="L83" s="36">
        <f>BDD!AU83</f>
        <v>291.00239858300279</v>
      </c>
      <c r="M83" s="36">
        <f>BDD!AV83</f>
        <v>286.22329717888533</v>
      </c>
      <c r="N83" s="36">
        <f>BDD!AW83</f>
        <v>1.3429623092767271</v>
      </c>
      <c r="O83" s="36">
        <f>BDD!AX83</f>
        <v>2.5616467653853165</v>
      </c>
      <c r="P83" s="36">
        <f>BDD!BX83</f>
        <v>561469</v>
      </c>
      <c r="Q83" s="36">
        <f>BDD!BY83</f>
        <v>561941</v>
      </c>
      <c r="R83" s="36">
        <f>BDD!CD83</f>
        <v>586703</v>
      </c>
      <c r="S83" s="36">
        <f>BDD!CE83</f>
        <v>587568</v>
      </c>
      <c r="T83" s="36">
        <f>BDD!CE83</f>
        <v>587568</v>
      </c>
      <c r="U83" s="36">
        <f>BDD!O83</f>
        <v>716295765.25</v>
      </c>
      <c r="V83" s="36">
        <f>BDD!P83</f>
        <v>691943617.51999998</v>
      </c>
      <c r="W83" s="36">
        <f>BDD!Q83</f>
        <v>594632763.53999996</v>
      </c>
      <c r="X83" s="36">
        <f>BDD!R83</f>
        <v>629155645.34000003</v>
      </c>
      <c r="Y83" s="36">
        <f>BDD!I83</f>
        <v>121663001.70999999</v>
      </c>
      <c r="Z83" s="36">
        <f>BDD!J83</f>
        <v>62787972.179999903</v>
      </c>
      <c r="AA83" s="36">
        <f>BDD!K83</f>
        <v>97289771.75</v>
      </c>
      <c r="AB83" s="36">
        <f>BDD!L83</f>
        <v>41057742.289999902</v>
      </c>
      <c r="AC83" s="36">
        <f>BDD!M83</f>
        <v>163388825.72999999</v>
      </c>
      <c r="AD83" s="36">
        <f>BDD!N83</f>
        <v>160840605.84</v>
      </c>
      <c r="AE83" s="36">
        <f>BDD!AU83</f>
        <v>291.00239858300279</v>
      </c>
      <c r="AF83" s="36">
        <f>BDD!AV83</f>
        <v>286.22329717888533</v>
      </c>
      <c r="AG83" s="36">
        <f>BDD!AC83</f>
        <v>94573691.930000007</v>
      </c>
      <c r="AH83" s="36">
        <f>BDD!AD83</f>
        <v>101441060.14</v>
      </c>
      <c r="AI83" s="36">
        <f>BDD!BJ83</f>
        <v>168.43973920198624</v>
      </c>
      <c r="AJ83" s="36">
        <f>BDD!BK83</f>
        <v>180.51905829971474</v>
      </c>
      <c r="AK83" s="36">
        <f>BDD!AI83</f>
        <v>28113161.620000001</v>
      </c>
      <c r="AL83" s="36">
        <f>BDD!AJ83</f>
        <v>24306575.780000001</v>
      </c>
      <c r="AM83" s="36">
        <f>BDD!BQ83</f>
        <v>50.070728072253324</v>
      </c>
      <c r="AN83" s="36">
        <f>BDD!BR83</f>
        <v>43.254675811161675</v>
      </c>
      <c r="AO83" s="36">
        <f>AVERAGE(BDD!BB83:BD83)</f>
        <v>224.22473524936495</v>
      </c>
      <c r="AP83" s="36">
        <f>AVERAGE(BDD!BI83:BK83)</f>
        <v>166.49511744512088</v>
      </c>
      <c r="AQ83" s="36">
        <f>AVERAGE(BDD!BP83:BR83)</f>
        <v>51.117679598297066</v>
      </c>
      <c r="AR83" s="36">
        <f>BDD!BE83</f>
        <v>200.8329098082003</v>
      </c>
      <c r="AS83" s="36">
        <f>BDD!BL83</f>
        <v>144.79607711273607</v>
      </c>
      <c r="AT83" s="36">
        <f>BDD!BS83</f>
        <v>52.369605246750922</v>
      </c>
      <c r="AV83" s="39" t="s">
        <v>65</v>
      </c>
      <c r="AW83" s="44" t="str">
        <f t="shared" ca="1" si="12"/>
        <v>Vaucluse</v>
      </c>
      <c r="AY83" t="e">
        <f t="shared" ca="1" si="13"/>
        <v>#VALUE!</v>
      </c>
      <c r="AZ83">
        <f t="shared" si="18"/>
        <v>14</v>
      </c>
      <c r="BA83" s="35" t="e">
        <f t="shared" ca="1" si="14"/>
        <v>#N/A</v>
      </c>
      <c r="BB83" s="35" t="e">
        <f t="shared" ca="1" si="15"/>
        <v>#N/A</v>
      </c>
      <c r="BC83" s="35" t="e">
        <f t="shared" ca="1" si="17"/>
        <v>#N/A</v>
      </c>
      <c r="BD83" s="35" t="str">
        <f t="shared" ca="1" si="16"/>
        <v>Total</v>
      </c>
    </row>
    <row r="84" spans="1:56" x14ac:dyDescent="0.15">
      <c r="A84" s="39" t="s">
        <v>147</v>
      </c>
      <c r="B84" s="36">
        <f>BDD!AK84</f>
        <v>254.03667690337036</v>
      </c>
      <c r="C84" s="36">
        <f>BDD!AL84</f>
        <v>169.98876803256798</v>
      </c>
      <c r="D84" s="36">
        <f>BDD!AM84</f>
        <v>181.65203344703127</v>
      </c>
      <c r="E84" s="36">
        <f>BDD!AN84</f>
        <v>114.66998339841622</v>
      </c>
      <c r="F84" s="36">
        <f>BDD!AO84</f>
        <v>1098.3718627396629</v>
      </c>
      <c r="G84" s="36">
        <f>BDD!AP84</f>
        <v>1057.6839758771771</v>
      </c>
      <c r="H84" s="36">
        <f>BDD!AQ84</f>
        <v>844.33518583629257</v>
      </c>
      <c r="I84" s="36">
        <f>BDD!AR84</f>
        <v>887.69520784460929</v>
      </c>
      <c r="J84" s="45">
        <f>BDD!AS84</f>
        <v>0.23128476385923441</v>
      </c>
      <c r="K84" s="45">
        <f>BDD!AT84</f>
        <v>0.16071791944431219</v>
      </c>
      <c r="L84" s="36">
        <f>BDD!AU84</f>
        <v>338.50907342999119</v>
      </c>
      <c r="M84" s="36">
        <f>BDD!AV84</f>
        <v>279.64102698840054</v>
      </c>
      <c r="N84" s="36">
        <f>BDD!AW84</f>
        <v>1.332520475217648</v>
      </c>
      <c r="O84" s="36">
        <f>BDD!AX84</f>
        <v>1.6450559070751334</v>
      </c>
      <c r="P84" s="36">
        <f>BDD!BX84</f>
        <v>685442</v>
      </c>
      <c r="Q84" s="36">
        <f>BDD!BY84</f>
        <v>692705</v>
      </c>
      <c r="R84" s="36">
        <f>BDD!CD84</f>
        <v>788533</v>
      </c>
      <c r="S84" s="36">
        <f>BDD!CE84</f>
        <v>796618</v>
      </c>
      <c r="T84" s="36">
        <f>BDD!CE84</f>
        <v>796618</v>
      </c>
      <c r="U84" s="36">
        <f>BDD!O84</f>
        <v>752870206.34000003</v>
      </c>
      <c r="V84" s="36">
        <f>BDD!P84</f>
        <v>732662978.50999999</v>
      </c>
      <c r="W84" s="36">
        <f>BDD!Q84</f>
        <v>578742798.45000005</v>
      </c>
      <c r="X84" s="36">
        <f>BDD!R84</f>
        <v>614910908.95000005</v>
      </c>
      <c r="Y84" s="36">
        <f>BDD!I84</f>
        <v>174127407.88999999</v>
      </c>
      <c r="Z84" s="36">
        <f>BDD!J84</f>
        <v>117752069.56</v>
      </c>
      <c r="AA84" s="36">
        <f>BDD!K84</f>
        <v>124511933.11</v>
      </c>
      <c r="AB84" s="36">
        <f>BDD!L84</f>
        <v>79432470.849999905</v>
      </c>
      <c r="AC84" s="36">
        <f>BDD!M84</f>
        <v>232028336.31</v>
      </c>
      <c r="AD84" s="36">
        <f>BDD!N84</f>
        <v>193708737.59999999</v>
      </c>
      <c r="AE84" s="36">
        <f>BDD!AU84</f>
        <v>338.50907342999119</v>
      </c>
      <c r="AF84" s="36">
        <f>BDD!AV84</f>
        <v>279.64102698840054</v>
      </c>
      <c r="AG84" s="36">
        <f>BDD!AC84</f>
        <v>78122571.670000002</v>
      </c>
      <c r="AH84" s="36">
        <f>BDD!AD84</f>
        <v>89352575.569999993</v>
      </c>
      <c r="AI84" s="36">
        <f>BDD!BJ84</f>
        <v>113.97400753090707</v>
      </c>
      <c r="AJ84" s="36">
        <f>BDD!BK84</f>
        <v>128.99080498913679</v>
      </c>
      <c r="AK84" s="36">
        <f>BDD!AI84</f>
        <v>40769500.149999999</v>
      </c>
      <c r="AL84" s="36">
        <f>BDD!AJ84</f>
        <v>43026439.490000002</v>
      </c>
      <c r="AM84" s="36">
        <f>BDD!BQ84</f>
        <v>59.479139226951368</v>
      </c>
      <c r="AN84" s="36">
        <f>BDD!BR84</f>
        <v>62.113655149017262</v>
      </c>
      <c r="AO84" s="36">
        <f>AVERAGE(BDD!BB84:BD84)</f>
        <v>189.17126060300325</v>
      </c>
      <c r="AP84" s="36">
        <f>AVERAGE(BDD!BI84:BK84)</f>
        <v>117.07477332313573</v>
      </c>
      <c r="AQ84" s="36">
        <f>AVERAGE(BDD!BP84:BR84)</f>
        <v>66.983649362275528</v>
      </c>
      <c r="AR84" s="36">
        <f>BDD!BE84</f>
        <v>173.01241327868854</v>
      </c>
      <c r="AS84" s="36">
        <f>BDD!BL84</f>
        <v>113.09631458664444</v>
      </c>
      <c r="AT84" s="36">
        <f>BDD!BS84</f>
        <v>55.34869332925615</v>
      </c>
      <c r="AV84" s="39" t="s">
        <v>147</v>
      </c>
      <c r="AW84" s="44" t="str">
        <f t="shared" ca="1" si="12"/>
        <v>Vendée</v>
      </c>
      <c r="AY84" t="e">
        <f t="shared" ca="1" si="13"/>
        <v>#VALUE!</v>
      </c>
      <c r="AZ84">
        <f t="shared" si="18"/>
        <v>13</v>
      </c>
      <c r="BA84" s="35" t="e">
        <f t="shared" ca="1" si="14"/>
        <v>#N/A</v>
      </c>
      <c r="BB84" s="35" t="e">
        <f t="shared" ca="1" si="15"/>
        <v>#N/A</v>
      </c>
      <c r="BC84" s="35" t="e">
        <f t="shared" ca="1" si="17"/>
        <v>#N/A</v>
      </c>
      <c r="BD84" s="35" t="str">
        <f t="shared" ca="1" si="16"/>
        <v>Total</v>
      </c>
    </row>
    <row r="85" spans="1:56" x14ac:dyDescent="0.15">
      <c r="A85" s="39" t="s">
        <v>134</v>
      </c>
      <c r="B85" s="36">
        <f>BDD!AK85</f>
        <v>91.506444740953626</v>
      </c>
      <c r="C85" s="36">
        <f>BDD!AL85</f>
        <v>87.279556349184659</v>
      </c>
      <c r="D85" s="36">
        <f>BDD!AM85</f>
        <v>41.692598834490859</v>
      </c>
      <c r="E85" s="36">
        <f>BDD!AN85</f>
        <v>38.142761624466232</v>
      </c>
      <c r="F85" s="36">
        <f>BDD!AO85</f>
        <v>1029.9242313683899</v>
      </c>
      <c r="G85" s="36">
        <f>BDD!AP85</f>
        <v>1040.2369835340926</v>
      </c>
      <c r="H85" s="36">
        <f>BDD!AQ85</f>
        <v>938.41778662743616</v>
      </c>
      <c r="I85" s="36">
        <f>BDD!AR85</f>
        <v>952.95742718490794</v>
      </c>
      <c r="J85" s="45">
        <f>BDD!AS85</f>
        <v>8.8847744284426891E-2</v>
      </c>
      <c r="K85" s="45">
        <f>BDD!AT85</f>
        <v>8.390353134019693E-2</v>
      </c>
      <c r="L85" s="36">
        <f>BDD!AU85</f>
        <v>422.93088820463697</v>
      </c>
      <c r="M85" s="36">
        <f>BDD!AV85</f>
        <v>429.83515352853874</v>
      </c>
      <c r="N85" s="36">
        <f>BDD!AW85</f>
        <v>4.621869961202357</v>
      </c>
      <c r="O85" s="36">
        <f>BDD!AX85</f>
        <v>4.9248091020177842</v>
      </c>
      <c r="P85" s="36">
        <f>BDD!BX85</f>
        <v>438435</v>
      </c>
      <c r="Q85" s="36">
        <f>BDD!BY85</f>
        <v>439332</v>
      </c>
      <c r="R85" s="36">
        <f>BDD!CD85</f>
        <v>452623</v>
      </c>
      <c r="S85" s="36">
        <f>BDD!CE85</f>
        <v>453674</v>
      </c>
      <c r="T85" s="36">
        <f>BDD!CE85</f>
        <v>453674</v>
      </c>
      <c r="U85" s="36">
        <f>BDD!O85</f>
        <v>451554830.38</v>
      </c>
      <c r="V85" s="36">
        <f>BDD!P85</f>
        <v>457009394.44999999</v>
      </c>
      <c r="W85" s="36">
        <f>BDD!Q85</f>
        <v>411435202.27999997</v>
      </c>
      <c r="X85" s="36">
        <f>BDD!R85</f>
        <v>418664692.39999998</v>
      </c>
      <c r="Y85" s="36">
        <f>BDD!I85</f>
        <v>40119628.100000001</v>
      </c>
      <c r="Z85" s="36">
        <f>BDD!J85</f>
        <v>38344702.049999997</v>
      </c>
      <c r="AA85" s="36">
        <f>BDD!K85</f>
        <v>18279494.57</v>
      </c>
      <c r="AB85" s="36">
        <f>BDD!L85</f>
        <v>16757335.75</v>
      </c>
      <c r="AC85" s="36">
        <f>BDD!M85</f>
        <v>185427703.97</v>
      </c>
      <c r="AD85" s="36">
        <f>BDD!N85</f>
        <v>188840337.66999999</v>
      </c>
      <c r="AE85" s="36">
        <f>BDD!AU85</f>
        <v>422.93088820463697</v>
      </c>
      <c r="AF85" s="36">
        <f>BDD!AV85</f>
        <v>429.83515352853874</v>
      </c>
      <c r="AG85" s="36">
        <f>BDD!AC85</f>
        <v>47965842.590000004</v>
      </c>
      <c r="AH85" s="36">
        <f>BDD!AD85</f>
        <v>49213424.43</v>
      </c>
      <c r="AI85" s="36">
        <f>BDD!BJ85</f>
        <v>109.40240307001038</v>
      </c>
      <c r="AJ85" s="36">
        <f>BDD!BK85</f>
        <v>112.01875672612056</v>
      </c>
      <c r="AK85" s="36">
        <f>BDD!AI85</f>
        <v>21224564.149999999</v>
      </c>
      <c r="AL85" s="36">
        <f>BDD!AJ85</f>
        <v>15381091.67</v>
      </c>
      <c r="AM85" s="36">
        <f>BDD!BQ85</f>
        <v>48.40983076168645</v>
      </c>
      <c r="AN85" s="36">
        <f>BDD!BR85</f>
        <v>35.010178338932747</v>
      </c>
      <c r="AO85" s="36">
        <f>AVERAGE(BDD!BB85:BD85)</f>
        <v>150.54128572092893</v>
      </c>
      <c r="AP85" s="36">
        <f>AVERAGE(BDD!BI85:BK85)</f>
        <v>103.81101647108586</v>
      </c>
      <c r="AQ85" s="36">
        <f>AVERAGE(BDD!BP85:BR85)</f>
        <v>45.27001254785997</v>
      </c>
      <c r="AR85" s="36">
        <f>BDD!BE85</f>
        <v>147.98850865586601</v>
      </c>
      <c r="AS85" s="36">
        <f>BDD!BL85</f>
        <v>91.695236523636709</v>
      </c>
      <c r="AT85" s="36">
        <f>BDD!BS85</f>
        <v>51.97447935497194</v>
      </c>
      <c r="AV85" s="39" t="s">
        <v>134</v>
      </c>
      <c r="AW85" s="44" t="str">
        <f t="shared" ca="1" si="12"/>
        <v>Vienne</v>
      </c>
      <c r="AY85" t="e">
        <f t="shared" ca="1" si="13"/>
        <v>#VALUE!</v>
      </c>
      <c r="AZ85">
        <f t="shared" si="18"/>
        <v>12</v>
      </c>
      <c r="BA85" s="35" t="e">
        <f t="shared" ca="1" si="14"/>
        <v>#N/A</v>
      </c>
      <c r="BB85" s="35" t="e">
        <f t="shared" ca="1" si="15"/>
        <v>#N/A</v>
      </c>
      <c r="BC85" s="35" t="e">
        <f t="shared" ca="1" si="17"/>
        <v>#N/A</v>
      </c>
      <c r="BD85" s="35" t="str">
        <f t="shared" ca="1" si="16"/>
        <v>Total</v>
      </c>
    </row>
    <row r="86" spans="1:56" x14ac:dyDescent="0.15">
      <c r="A86" s="39" t="s">
        <v>44</v>
      </c>
      <c r="B86" s="36">
        <f>BDD!AK86</f>
        <v>114.50229104170975</v>
      </c>
      <c r="C86" s="36">
        <f>BDD!AL86</f>
        <v>107.15151353181609</v>
      </c>
      <c r="D86" s="36">
        <f>BDD!AM86</f>
        <v>101.07564551951208</v>
      </c>
      <c r="E86" s="36">
        <f>BDD!AN86</f>
        <v>95.252424816525718</v>
      </c>
      <c r="F86" s="36">
        <f>BDD!AO86</f>
        <v>1190.740764074455</v>
      </c>
      <c r="G86" s="36">
        <f>BDD!AP86</f>
        <v>1248.2041461022295</v>
      </c>
      <c r="H86" s="36">
        <f>BDD!AQ86</f>
        <v>1076.2384730327453</v>
      </c>
      <c r="I86" s="36">
        <f>BDD!AR86</f>
        <v>1141.0526325704136</v>
      </c>
      <c r="J86" s="45">
        <f>BDD!AS86</f>
        <v>9.6160553578352265E-2</v>
      </c>
      <c r="K86" s="45">
        <f>BDD!AT86</f>
        <v>8.5844542230065823E-2</v>
      </c>
      <c r="L86" s="36">
        <f>BDD!AU86</f>
        <v>86.774883593521309</v>
      </c>
      <c r="M86" s="36">
        <f>BDD!AV86</f>
        <v>74.930827414591405</v>
      </c>
      <c r="N86" s="36">
        <f>BDD!AW86</f>
        <v>0.75784408158184202</v>
      </c>
      <c r="O86" s="36">
        <f>BDD!AX86</f>
        <v>0.69929789085380001</v>
      </c>
      <c r="P86" s="36">
        <f>BDD!BX86</f>
        <v>372359</v>
      </c>
      <c r="Q86" s="36">
        <f>BDD!BY86</f>
        <v>372123</v>
      </c>
      <c r="R86" s="36">
        <f>BDD!CD86</f>
        <v>389561</v>
      </c>
      <c r="S86" s="36">
        <f>BDD!CE86</f>
        <v>389377</v>
      </c>
      <c r="T86" s="36">
        <f>BDD!CE86</f>
        <v>389377</v>
      </c>
      <c r="U86" s="36">
        <f>BDD!O86</f>
        <v>443383040.17000002</v>
      </c>
      <c r="V86" s="36">
        <f>BDD!P86</f>
        <v>464485471.45999998</v>
      </c>
      <c r="W86" s="36">
        <f>BDD!Q86</f>
        <v>400747081.57999998</v>
      </c>
      <c r="X86" s="36">
        <f>BDD!R86</f>
        <v>424611928.79000002</v>
      </c>
      <c r="Y86" s="36">
        <f>BDD!I86</f>
        <v>42635958.590000004</v>
      </c>
      <c r="Z86" s="36">
        <f>BDD!J86</f>
        <v>39873542.670000002</v>
      </c>
      <c r="AA86" s="36">
        <f>BDD!K86</f>
        <v>37636426.289999999</v>
      </c>
      <c r="AB86" s="36">
        <f>BDD!L86</f>
        <v>35445618.079999998</v>
      </c>
      <c r="AC86" s="36">
        <f>BDD!M86</f>
        <v>32311408.879999999</v>
      </c>
      <c r="AD86" s="36">
        <f>BDD!N86</f>
        <v>27883484.289999999</v>
      </c>
      <c r="AE86" s="36">
        <f>BDD!AU86</f>
        <v>86.774883593521309</v>
      </c>
      <c r="AF86" s="36">
        <f>BDD!AV86</f>
        <v>74.930827414591405</v>
      </c>
      <c r="AG86" s="36">
        <f>BDD!AC86</f>
        <v>31918791.239999998</v>
      </c>
      <c r="AH86" s="36">
        <f>BDD!AD86</f>
        <v>42049179.609999999</v>
      </c>
      <c r="AI86" s="36">
        <f>BDD!BJ86</f>
        <v>85.720477388756549</v>
      </c>
      <c r="AJ86" s="36">
        <f>BDD!BK86</f>
        <v>112.99806679511882</v>
      </c>
      <c r="AK86" s="36">
        <f>BDD!AI86</f>
        <v>18854518.510000002</v>
      </c>
      <c r="AL86" s="36">
        <f>BDD!AJ86</f>
        <v>23538038.460000001</v>
      </c>
      <c r="AM86" s="36">
        <f>BDD!BQ86</f>
        <v>50.635323733278909</v>
      </c>
      <c r="AN86" s="36">
        <f>BDD!BR86</f>
        <v>63.253382510621492</v>
      </c>
      <c r="AO86" s="36">
        <f>AVERAGE(BDD!BB86:BD86)</f>
        <v>174.66248460207893</v>
      </c>
      <c r="AP86" s="36">
        <f>AVERAGE(BDD!BI86:BK86)</f>
        <v>97.863993732457402</v>
      </c>
      <c r="AQ86" s="36">
        <f>AVERAGE(BDD!BP86:BR86)</f>
        <v>53.352381894125642</v>
      </c>
      <c r="AR86" s="36">
        <f>BDD!BE86</f>
        <v>176.17298645966159</v>
      </c>
      <c r="AS86" s="36">
        <f>BDD!BL86</f>
        <v>100.66468345445622</v>
      </c>
      <c r="AT86" s="36">
        <f>BDD!BS86</f>
        <v>55.487540092057621</v>
      </c>
      <c r="AV86" s="39" t="s">
        <v>44</v>
      </c>
      <c r="AW86" s="44" t="str">
        <f t="shared" ca="1" si="12"/>
        <v>Haute-Vienne</v>
      </c>
      <c r="AY86" t="e">
        <f t="shared" ca="1" si="13"/>
        <v>#VALUE!</v>
      </c>
      <c r="AZ86">
        <f t="shared" si="18"/>
        <v>11</v>
      </c>
      <c r="BA86" s="35" t="e">
        <f t="shared" ca="1" si="14"/>
        <v>#N/A</v>
      </c>
      <c r="BB86" s="35" t="e">
        <f t="shared" ca="1" si="15"/>
        <v>#N/A</v>
      </c>
      <c r="BC86" s="35" t="e">
        <f t="shared" ca="1" si="17"/>
        <v>#N/A</v>
      </c>
      <c r="BD86" s="35" t="str">
        <f t="shared" ca="1" si="16"/>
        <v>Total</v>
      </c>
    </row>
    <row r="87" spans="1:56" x14ac:dyDescent="0.15">
      <c r="A87" s="39" t="s">
        <v>72</v>
      </c>
      <c r="B87" s="36">
        <f>BDD!AK87</f>
        <v>230.04573236140567</v>
      </c>
      <c r="C87" s="36">
        <f>BDD!AL87</f>
        <v>199.38618404677743</v>
      </c>
      <c r="D87" s="36">
        <f>BDD!AM87</f>
        <v>133.89413224727642</v>
      </c>
      <c r="E87" s="36">
        <f>BDD!AN87</f>
        <v>104.94097188994391</v>
      </c>
      <c r="F87" s="36">
        <f>BDD!AO87</f>
        <v>1239.6286249619341</v>
      </c>
      <c r="G87" s="36">
        <f>BDD!AP87</f>
        <v>1284.6998391542977</v>
      </c>
      <c r="H87" s="36">
        <f>BDD!AQ87</f>
        <v>1009.5828926005283</v>
      </c>
      <c r="I87" s="36">
        <f>BDD!AR87</f>
        <v>1085.3136551075202</v>
      </c>
      <c r="J87" s="45">
        <f>BDD!AS87</f>
        <v>0.1855763312729809</v>
      </c>
      <c r="K87" s="45">
        <f>BDD!AT87</f>
        <v>0.15520059859120938</v>
      </c>
      <c r="L87" s="36">
        <f>BDD!AU87</f>
        <v>719.55302343765004</v>
      </c>
      <c r="M87" s="36">
        <f>BDD!AV87</f>
        <v>654.11605487904149</v>
      </c>
      <c r="N87" s="36">
        <f>BDD!AW87</f>
        <v>3.1278694720892291</v>
      </c>
      <c r="O87" s="36">
        <f>BDD!AX87</f>
        <v>3.2806488473924613</v>
      </c>
      <c r="P87" s="36">
        <f>BDD!BX87</f>
        <v>364499</v>
      </c>
      <c r="Q87" s="36">
        <f>BDD!BY87</f>
        <v>362397</v>
      </c>
      <c r="R87" s="36">
        <f>BDD!CD87</f>
        <v>385312</v>
      </c>
      <c r="S87" s="36">
        <f>BDD!CE87</f>
        <v>383201</v>
      </c>
      <c r="T87" s="36">
        <f>BDD!CE87</f>
        <v>383201</v>
      </c>
      <c r="U87" s="36">
        <f>BDD!O87</f>
        <v>451843394.17000002</v>
      </c>
      <c r="V87" s="36">
        <f>BDD!P87</f>
        <v>465571367.61000001</v>
      </c>
      <c r="W87" s="36">
        <f>BDD!Q87</f>
        <v>367991954.76999998</v>
      </c>
      <c r="X87" s="36">
        <f>BDD!R87</f>
        <v>393314412.67000002</v>
      </c>
      <c r="Y87" s="36">
        <f>BDD!I87</f>
        <v>83851439.400000006</v>
      </c>
      <c r="Z87" s="36">
        <f>BDD!J87</f>
        <v>72256954.939999998</v>
      </c>
      <c r="AA87" s="36">
        <f>BDD!K87</f>
        <v>48804277.310000002</v>
      </c>
      <c r="AB87" s="36">
        <f>BDD!L87</f>
        <v>38030293.390000001</v>
      </c>
      <c r="AC87" s="36">
        <f>BDD!M87</f>
        <v>262276357.49000001</v>
      </c>
      <c r="AD87" s="36">
        <f>BDD!N87</f>
        <v>237049695.94</v>
      </c>
      <c r="AE87" s="36">
        <f>BDD!AU87</f>
        <v>719.55302343765004</v>
      </c>
      <c r="AF87" s="36">
        <f>BDD!AV87</f>
        <v>654.11605487904149</v>
      </c>
      <c r="AG87" s="36">
        <f>BDD!AC87</f>
        <v>61681657.079999998</v>
      </c>
      <c r="AH87" s="36">
        <f>BDD!AD87</f>
        <v>54074181.329999998</v>
      </c>
      <c r="AI87" s="36">
        <f>BDD!BJ87</f>
        <v>169.22311742967744</v>
      </c>
      <c r="AJ87" s="36">
        <f>BDD!BK87</f>
        <v>149.21255233900942</v>
      </c>
      <c r="AK87" s="36">
        <f>BDD!AI87</f>
        <v>22219859.280000001</v>
      </c>
      <c r="AL87" s="36">
        <f>BDD!AJ87</f>
        <v>23765747.41</v>
      </c>
      <c r="AM87" s="36">
        <f>BDD!BQ87</f>
        <v>60.960000658438027</v>
      </c>
      <c r="AN87" s="36">
        <f>BDD!BR87</f>
        <v>65.579316081534898</v>
      </c>
      <c r="AO87" s="36">
        <f>AVERAGE(BDD!BB87:BD87)</f>
        <v>219.39333603563273</v>
      </c>
      <c r="AP87" s="36">
        <f>AVERAGE(BDD!BI87:BK87)</f>
        <v>151.17241190341892</v>
      </c>
      <c r="AQ87" s="36">
        <f>AVERAGE(BDD!BP87:BR87)</f>
        <v>64.423576137270359</v>
      </c>
      <c r="AR87" s="36">
        <f>BDD!BE87</f>
        <v>209.20119298191017</v>
      </c>
      <c r="AS87" s="36">
        <f>BDD!BL87</f>
        <v>149.96714670458127</v>
      </c>
      <c r="AT87" s="36">
        <f>BDD!BS87</f>
        <v>56.578516522853988</v>
      </c>
      <c r="AV87" s="39" t="s">
        <v>72</v>
      </c>
      <c r="AW87" s="44" t="str">
        <f t="shared" ca="1" si="12"/>
        <v>Vosges</v>
      </c>
      <c r="AY87" t="e">
        <f t="shared" ca="1" si="13"/>
        <v>#VALUE!</v>
      </c>
      <c r="AZ87">
        <f t="shared" si="18"/>
        <v>10</v>
      </c>
      <c r="BA87" s="35" t="e">
        <f t="shared" ca="1" si="14"/>
        <v>#N/A</v>
      </c>
      <c r="BB87" s="35" t="e">
        <f t="shared" ca="1" si="15"/>
        <v>#N/A</v>
      </c>
      <c r="BC87" s="35" t="e">
        <f t="shared" ca="1" si="17"/>
        <v>#N/A</v>
      </c>
      <c r="BD87" s="35" t="str">
        <f t="shared" ca="1" si="16"/>
        <v>Total</v>
      </c>
    </row>
    <row r="88" spans="1:56" x14ac:dyDescent="0.15">
      <c r="A88" s="39" t="s">
        <v>226</v>
      </c>
      <c r="B88" s="36">
        <f>BDD!AK88</f>
        <v>191.68870336334959</v>
      </c>
      <c r="C88" s="36">
        <f>BDD!AL88</f>
        <v>138.98644196123965</v>
      </c>
      <c r="D88" s="36">
        <f>BDD!AM88</f>
        <v>139.83479415085179</v>
      </c>
      <c r="E88" s="36">
        <f>BDD!AN88</f>
        <v>86.025815726786291</v>
      </c>
      <c r="F88" s="36">
        <f>BDD!AO88</f>
        <v>1258.2984547239109</v>
      </c>
      <c r="G88" s="36">
        <f>BDD!AP88</f>
        <v>1280.6520678066531</v>
      </c>
      <c r="H88" s="36">
        <f>BDD!AQ88</f>
        <v>1066.6097513605614</v>
      </c>
      <c r="I88" s="36">
        <f>BDD!AR88</f>
        <v>1141.6656258454136</v>
      </c>
      <c r="J88" s="45">
        <f>BDD!AS88</f>
        <v>0.15233961596607767</v>
      </c>
      <c r="K88" s="45">
        <f>BDD!AT88</f>
        <v>0.10852787064895691</v>
      </c>
      <c r="L88" s="36">
        <f>BDD!AU88</f>
        <v>433.63720646277852</v>
      </c>
      <c r="M88" s="36">
        <f>BDD!AV88</f>
        <v>383.70634347430541</v>
      </c>
      <c r="N88" s="36">
        <f>BDD!AW88</f>
        <v>2.2621948964869931</v>
      </c>
      <c r="O88" s="36">
        <f>BDD!AX88</f>
        <v>2.7607465739810282</v>
      </c>
      <c r="P88" s="36">
        <f>BDD!BX88</f>
        <v>335707</v>
      </c>
      <c r="Q88" s="36">
        <f>BDD!BY88</f>
        <v>334156</v>
      </c>
      <c r="R88" s="36">
        <f>BDD!CD88</f>
        <v>356825</v>
      </c>
      <c r="S88" s="36">
        <f>BDD!CE88</f>
        <v>355348</v>
      </c>
      <c r="T88" s="36">
        <f>BDD!CE88</f>
        <v>355348</v>
      </c>
      <c r="U88" s="36">
        <f>BDD!O88</f>
        <v>422419599.33999997</v>
      </c>
      <c r="V88" s="36">
        <f>BDD!P88</f>
        <v>427937572.37</v>
      </c>
      <c r="W88" s="36">
        <f>BDD!Q88</f>
        <v>358068359.80000001</v>
      </c>
      <c r="X88" s="36">
        <f>BDD!R88</f>
        <v>381494418.87</v>
      </c>
      <c r="Y88" s="36">
        <f>BDD!I88</f>
        <v>64351239.539999999</v>
      </c>
      <c r="Z88" s="36">
        <f>BDD!J88</f>
        <v>46443153.5</v>
      </c>
      <c r="AA88" s="36">
        <f>BDD!K88</f>
        <v>46943519.240000002</v>
      </c>
      <c r="AB88" s="36">
        <f>BDD!L88</f>
        <v>28746042.48</v>
      </c>
      <c r="AC88" s="36">
        <f>BDD!M88</f>
        <v>145575045.66999999</v>
      </c>
      <c r="AD88" s="36">
        <f>BDD!N88</f>
        <v>128217776.91</v>
      </c>
      <c r="AE88" s="36">
        <f>BDD!AU88</f>
        <v>433.63720646277852</v>
      </c>
      <c r="AF88" s="36">
        <f>BDD!AV88</f>
        <v>383.70634347430541</v>
      </c>
      <c r="AG88" s="36">
        <f>BDD!AC88</f>
        <v>46656828.659999996</v>
      </c>
      <c r="AH88" s="36">
        <f>BDD!AD88</f>
        <v>51888353.979999997</v>
      </c>
      <c r="AI88" s="36">
        <f>BDD!BJ88</f>
        <v>138.98080367701596</v>
      </c>
      <c r="AJ88" s="36">
        <f>BDD!BK88</f>
        <v>155.28182639246339</v>
      </c>
      <c r="AK88" s="36">
        <f>BDD!AI88</f>
        <v>3100541.68</v>
      </c>
      <c r="AL88" s="36">
        <f>BDD!AJ88</f>
        <v>5048649.45</v>
      </c>
      <c r="AM88" s="36">
        <f>BDD!BQ88</f>
        <v>9.2358565058220421</v>
      </c>
      <c r="AN88" s="36">
        <f>BDD!BR88</f>
        <v>15.108660176683944</v>
      </c>
      <c r="AO88" s="36">
        <f>AVERAGE(BDD!BB88:BD88)</f>
        <v>147.25230137252694</v>
      </c>
      <c r="AP88" s="36">
        <f>AVERAGE(BDD!BI88:BK88)</f>
        <v>134.22355159145727</v>
      </c>
      <c r="AQ88" s="36">
        <f>AVERAGE(BDD!BP88:BR88)</f>
        <v>11.653249490783812</v>
      </c>
      <c r="AR88" s="36">
        <f>BDD!BE88</f>
        <v>120.10330677368107</v>
      </c>
      <c r="AS88" s="36">
        <f>BDD!BL88</f>
        <v>104.450371462093</v>
      </c>
      <c r="AT88" s="36">
        <f>BDD!BS88</f>
        <v>11.820214948210806</v>
      </c>
      <c r="AV88" s="39" t="s">
        <v>226</v>
      </c>
      <c r="AW88" s="44" t="str">
        <f t="shared" ca="1" si="12"/>
        <v>Yonne</v>
      </c>
      <c r="AY88" t="e">
        <f t="shared" ca="1" si="13"/>
        <v>#VALUE!</v>
      </c>
      <c r="AZ88">
        <f t="shared" si="18"/>
        <v>9</v>
      </c>
      <c r="BA88" s="35" t="e">
        <f t="shared" ca="1" si="14"/>
        <v>#N/A</v>
      </c>
      <c r="BB88" s="35" t="e">
        <f t="shared" ca="1" si="15"/>
        <v>#N/A</v>
      </c>
      <c r="BC88" s="35" t="e">
        <f t="shared" ca="1" si="17"/>
        <v>#N/A</v>
      </c>
      <c r="BD88" s="35" t="str">
        <f t="shared" ca="1" si="16"/>
        <v>Total</v>
      </c>
    </row>
    <row r="89" spans="1:56" x14ac:dyDescent="0.15">
      <c r="A89" s="39" t="s">
        <v>52</v>
      </c>
      <c r="B89" s="36">
        <f>BDD!AK89</f>
        <v>156.19767524306883</v>
      </c>
      <c r="C89" s="36">
        <f>BDD!AL89</f>
        <v>87.957829717385096</v>
      </c>
      <c r="D89" s="36">
        <f>BDD!AM89</f>
        <v>102.83942229581511</v>
      </c>
      <c r="E89" s="36">
        <f>BDD!AN89</f>
        <v>33.189872252355052</v>
      </c>
      <c r="F89" s="36">
        <f>BDD!AO89</f>
        <v>1180.1850354519595</v>
      </c>
      <c r="G89" s="36">
        <f>BDD!AP89</f>
        <v>1188.5123898801028</v>
      </c>
      <c r="H89" s="36">
        <f>BDD!AQ89</f>
        <v>1023.9873602088907</v>
      </c>
      <c r="I89" s="36">
        <f>BDD!AR89</f>
        <v>1100.5545601627177</v>
      </c>
      <c r="J89" s="45">
        <f>BDD!AS89</f>
        <v>0.13235015743378911</v>
      </c>
      <c r="K89" s="45">
        <f>BDD!AT89</f>
        <v>7.4006657790297248E-2</v>
      </c>
      <c r="L89" s="36">
        <f>BDD!AU89</f>
        <v>623.39908695282975</v>
      </c>
      <c r="M89" s="36">
        <f>BDD!AV89</f>
        <v>623.91825556665719</v>
      </c>
      <c r="N89" s="36">
        <f>BDD!AW89</f>
        <v>3.9910906867385836</v>
      </c>
      <c r="O89" s="36">
        <f>BDD!AX89</f>
        <v>7.093379379315655</v>
      </c>
      <c r="P89" s="36">
        <f>BDD!BX89</f>
        <v>141318</v>
      </c>
      <c r="Q89" s="36">
        <f>BDD!BY89</f>
        <v>140120</v>
      </c>
      <c r="R89" s="36">
        <f>BDD!CD89</f>
        <v>142398</v>
      </c>
      <c r="S89" s="36">
        <f>BDD!CE89</f>
        <v>141219</v>
      </c>
      <c r="T89" s="36">
        <f>BDD!CE89</f>
        <v>141219</v>
      </c>
      <c r="U89" s="36">
        <f>BDD!O89</f>
        <v>166781388.84</v>
      </c>
      <c r="V89" s="36">
        <f>BDD!P89</f>
        <v>166534356.06999999</v>
      </c>
      <c r="W89" s="36">
        <f>BDD!Q89</f>
        <v>144707845.77000001</v>
      </c>
      <c r="X89" s="36">
        <f>BDD!R89</f>
        <v>154209704.97</v>
      </c>
      <c r="Y89" s="36">
        <f>BDD!I89</f>
        <v>22073543.07</v>
      </c>
      <c r="Z89" s="36">
        <f>BDD!J89</f>
        <v>12324651.1</v>
      </c>
      <c r="AA89" s="36">
        <f>BDD!K89</f>
        <v>14533061.48</v>
      </c>
      <c r="AB89" s="36">
        <f>BDD!L89</f>
        <v>4650564.8999999901</v>
      </c>
      <c r="AC89" s="36">
        <f>BDD!M89</f>
        <v>88097512.170000002</v>
      </c>
      <c r="AD89" s="36">
        <f>BDD!N89</f>
        <v>87423425.969999999</v>
      </c>
      <c r="AE89" s="36">
        <f>BDD!AU89</f>
        <v>623.39908695282975</v>
      </c>
      <c r="AF89" s="36">
        <f>BDD!AV89</f>
        <v>623.91825556665719</v>
      </c>
      <c r="AG89" s="36">
        <f>BDD!AC89</f>
        <v>19671518.07</v>
      </c>
      <c r="AH89" s="36">
        <f>BDD!AD89</f>
        <v>15098935.029999999</v>
      </c>
      <c r="AI89" s="36">
        <f>BDD!BJ89</f>
        <v>139.20037129028148</v>
      </c>
      <c r="AJ89" s="36">
        <f>BDD!BK89</f>
        <v>107.75717263773907</v>
      </c>
      <c r="AK89" s="36">
        <f>BDD!AI89</f>
        <v>6441303.5199999996</v>
      </c>
      <c r="AL89" s="36">
        <f>BDD!AJ89</f>
        <v>4037978.85</v>
      </c>
      <c r="AM89" s="36">
        <f>BDD!BQ89</f>
        <v>45.580205777041847</v>
      </c>
      <c r="AN89" s="36">
        <f>BDD!BR89</f>
        <v>28.818004924350557</v>
      </c>
      <c r="AO89" s="36">
        <f>AVERAGE(BDD!BB89:BD89)</f>
        <v>189.13183857835529</v>
      </c>
      <c r="AP89" s="36">
        <f>AVERAGE(BDD!BI89:BK89)</f>
        <v>112.98389939579648</v>
      </c>
      <c r="AQ89" s="36">
        <f>AVERAGE(BDD!BP89:BR89)</f>
        <v>37.072732271226151</v>
      </c>
      <c r="AR89" s="36">
        <f>BDD!BE89</f>
        <v>156.33825809641863</v>
      </c>
      <c r="AS89" s="36">
        <f>BDD!BL89</f>
        <v>99.601983931110411</v>
      </c>
      <c r="AT89" s="36">
        <f>BDD!BS89</f>
        <v>34.909098893730153</v>
      </c>
      <c r="AV89" s="39" t="s">
        <v>52</v>
      </c>
      <c r="AW89" s="44" t="str">
        <f t="shared" ca="1" si="12"/>
        <v>Territoire de Belfort</v>
      </c>
      <c r="AY89" t="e">
        <f t="shared" ca="1" si="13"/>
        <v>#VALUE!</v>
      </c>
      <c r="AZ89">
        <f t="shared" si="18"/>
        <v>8</v>
      </c>
      <c r="BA89" s="35" t="e">
        <f t="shared" ca="1" si="14"/>
        <v>#N/A</v>
      </c>
      <c r="BB89" s="35" t="e">
        <f t="shared" ca="1" si="15"/>
        <v>#N/A</v>
      </c>
      <c r="BC89" s="35" t="e">
        <f t="shared" ca="1" si="17"/>
        <v>#N/A</v>
      </c>
      <c r="BD89" s="35" t="str">
        <f t="shared" ca="1" si="16"/>
        <v>Total</v>
      </c>
    </row>
    <row r="90" spans="1:56" x14ac:dyDescent="0.15">
      <c r="A90" s="39" t="s">
        <v>69</v>
      </c>
      <c r="B90" s="36">
        <f>BDD!AK90</f>
        <v>168.11785775690871</v>
      </c>
      <c r="C90" s="36">
        <f>BDD!AL90</f>
        <v>88.171051957020737</v>
      </c>
      <c r="D90" s="36">
        <f>BDD!AM90</f>
        <v>105.98505887486661</v>
      </c>
      <c r="E90" s="36">
        <f>BDD!AN90</f>
        <v>20.743873983820755</v>
      </c>
      <c r="F90" s="36">
        <f>BDD!AO90</f>
        <v>1106.2359760428806</v>
      </c>
      <c r="G90" s="36">
        <f>BDD!AP90</f>
        <v>1073.0839649250679</v>
      </c>
      <c r="H90" s="36">
        <f>BDD!AQ90</f>
        <v>938.11811828597195</v>
      </c>
      <c r="I90" s="36">
        <f>BDD!AR90</f>
        <v>984.91291296804729</v>
      </c>
      <c r="J90" s="45">
        <f>BDD!AS90</f>
        <v>0.15197287142864715</v>
      </c>
      <c r="K90" s="45">
        <f>BDD!AT90</f>
        <v>8.2166032518413049E-2</v>
      </c>
      <c r="L90" s="36">
        <f>BDD!AU90</f>
        <v>725.71604122124154</v>
      </c>
      <c r="M90" s="36">
        <f>BDD!AV90</f>
        <v>790.79146421686244</v>
      </c>
      <c r="N90" s="36">
        <f>BDD!AW90</f>
        <v>4.3167100206011204</v>
      </c>
      <c r="O90" s="36">
        <f>BDD!AX90</f>
        <v>8.9688332697032624</v>
      </c>
      <c r="P90" s="36">
        <f>BDD!BX90</f>
        <v>1301659</v>
      </c>
      <c r="Q90" s="36">
        <f>BDD!BY90</f>
        <v>1306118</v>
      </c>
      <c r="R90" s="36">
        <f>BDD!CD90</f>
        <v>1310902</v>
      </c>
      <c r="S90" s="36">
        <f>BDD!CE90</f>
        <v>1315709</v>
      </c>
      <c r="T90" s="36">
        <f>BDD!CE90</f>
        <v>1315709</v>
      </c>
      <c r="U90" s="36">
        <f>BDD!O90</f>
        <v>1439942014.3399999</v>
      </c>
      <c r="V90" s="36">
        <f>BDD!P90</f>
        <v>1401574282.0999999</v>
      </c>
      <c r="W90" s="36">
        <f>BDD!Q90</f>
        <v>1221109891.73</v>
      </c>
      <c r="X90" s="36">
        <f>BDD!R90</f>
        <v>1286412484.0599999</v>
      </c>
      <c r="Y90" s="36">
        <f>BDD!I90</f>
        <v>218832122.61000001</v>
      </c>
      <c r="Z90" s="36">
        <f>BDD!J90</f>
        <v>115161798.04000001</v>
      </c>
      <c r="AA90" s="36">
        <f>BDD!K90</f>
        <v>137956405.75</v>
      </c>
      <c r="AB90" s="36">
        <f>BDD!L90</f>
        <v>27093947.199999999</v>
      </c>
      <c r="AC90" s="36">
        <f>BDD!M90</f>
        <v>944634816.5</v>
      </c>
      <c r="AD90" s="36">
        <f>BDD!N90</f>
        <v>1032866965.66</v>
      </c>
      <c r="AE90" s="36">
        <f>BDD!AU90</f>
        <v>725.71604122124154</v>
      </c>
      <c r="AF90" s="36">
        <f>BDD!AV90</f>
        <v>790.79146421686244</v>
      </c>
      <c r="AG90" s="36">
        <f>BDD!AC90</f>
        <v>155509886.05000001</v>
      </c>
      <c r="AH90" s="36">
        <f>BDD!AD90</f>
        <v>182712809.84999999</v>
      </c>
      <c r="AI90" s="36">
        <f>BDD!BJ90</f>
        <v>119.47052649733918</v>
      </c>
      <c r="AJ90" s="36">
        <f>BDD!BK90</f>
        <v>139.8899715416218</v>
      </c>
      <c r="AK90" s="36">
        <f>BDD!AI90</f>
        <v>117580987.56</v>
      </c>
      <c r="AL90" s="36">
        <f>BDD!AJ90</f>
        <v>85994831.959999993</v>
      </c>
      <c r="AM90" s="36">
        <f>BDD!BQ90</f>
        <v>90.331636442416951</v>
      </c>
      <c r="AN90" s="36">
        <f>BDD!BR90</f>
        <v>65.840017486934556</v>
      </c>
      <c r="AO90" s="36">
        <f>AVERAGE(BDD!BB90:BD90)</f>
        <v>209.46998628942092</v>
      </c>
      <c r="AP90" s="36">
        <f>AVERAGE(BDD!BI90:BK90)</f>
        <v>123.72050109416985</v>
      </c>
      <c r="AQ90" s="36">
        <f>AVERAGE(BDD!BP90:BR90)</f>
        <v>83.018189921139381</v>
      </c>
      <c r="AR90" s="36">
        <f>BDD!BE90</f>
        <v>201.49338711806413</v>
      </c>
      <c r="AS90" s="36">
        <f>BDD!BL90</f>
        <v>115.04920974087587</v>
      </c>
      <c r="AT90" s="36">
        <f>BDD!BS90</f>
        <v>81.826362773520827</v>
      </c>
      <c r="AV90" s="39" t="s">
        <v>69</v>
      </c>
      <c r="AW90" s="44" t="str">
        <f t="shared" ca="1" si="12"/>
        <v>Essonne</v>
      </c>
      <c r="AY90" t="e">
        <f t="shared" ca="1" si="13"/>
        <v>#VALUE!</v>
      </c>
      <c r="AZ90">
        <f t="shared" si="18"/>
        <v>7</v>
      </c>
      <c r="BA90" s="35" t="e">
        <f t="shared" ca="1" si="14"/>
        <v>#N/A</v>
      </c>
      <c r="BB90" s="35" t="e">
        <f t="shared" ca="1" si="15"/>
        <v>#N/A</v>
      </c>
      <c r="BC90" s="35" t="e">
        <f t="shared" ca="1" si="17"/>
        <v>#N/A</v>
      </c>
      <c r="BD90" s="35" t="str">
        <f t="shared" ca="1" si="16"/>
        <v>Total</v>
      </c>
    </row>
    <row r="91" spans="1:56" x14ac:dyDescent="0.15">
      <c r="A91" s="39" t="s">
        <v>35</v>
      </c>
      <c r="B91" s="36">
        <f>BDD!AK91</f>
        <v>313.28758768546567</v>
      </c>
      <c r="C91" s="36">
        <f>BDD!AL91</f>
        <v>85.802859754533998</v>
      </c>
      <c r="D91" s="36">
        <f>BDD!AM91</f>
        <v>297.95984946658893</v>
      </c>
      <c r="E91" s="36">
        <f>BDD!AN91</f>
        <v>73.835744831704091</v>
      </c>
      <c r="F91" s="36">
        <f>BDD!AO91</f>
        <v>1458.7956685937882</v>
      </c>
      <c r="G91" s="36">
        <f>BDD!AP91</f>
        <v>1275.0053052644396</v>
      </c>
      <c r="H91" s="36">
        <f>BDD!AQ91</f>
        <v>1145.5080809083224</v>
      </c>
      <c r="I91" s="36">
        <f>BDD!AR91</f>
        <v>1189.2024455099056</v>
      </c>
      <c r="J91" s="45">
        <f>BDD!AS91</f>
        <v>0.21475768980549587</v>
      </c>
      <c r="K91" s="45">
        <f>BDD!AT91</f>
        <v>6.7296080573357495E-2</v>
      </c>
      <c r="L91" s="36">
        <f>BDD!AU91</f>
        <v>96.165520498264854</v>
      </c>
      <c r="M91" s="36">
        <f>BDD!AV91</f>
        <v>84.088651683389571</v>
      </c>
      <c r="N91" s="36">
        <f>BDD!AW91</f>
        <v>0.30695605021802863</v>
      </c>
      <c r="O91" s="36">
        <f>BDD!AX91</f>
        <v>0.98002155084284537</v>
      </c>
      <c r="P91" s="36">
        <f>BDD!BX91</f>
        <v>1624357</v>
      </c>
      <c r="Q91" s="36">
        <f>BDD!BY91</f>
        <v>1626213</v>
      </c>
      <c r="R91" s="36">
        <f>BDD!CD91</f>
        <v>1654235</v>
      </c>
      <c r="S91" s="36">
        <f>BDD!CE91</f>
        <v>1656851</v>
      </c>
      <c r="T91" s="36">
        <f>BDD!CE91</f>
        <v>1656851</v>
      </c>
      <c r="U91" s="36">
        <f>BDD!O91</f>
        <v>2369604955.8499999</v>
      </c>
      <c r="V91" s="36">
        <f>BDD!P91</f>
        <v>2073430202.49</v>
      </c>
      <c r="W91" s="36">
        <f>BDD!Q91</f>
        <v>1860714069.78</v>
      </c>
      <c r="X91" s="36">
        <f>BDD!R91</f>
        <v>1933896476.52</v>
      </c>
      <c r="Y91" s="36">
        <f>BDD!I91</f>
        <v>508890886.06999999</v>
      </c>
      <c r="Z91" s="36">
        <f>BDD!J91</f>
        <v>139533725.97</v>
      </c>
      <c r="AA91" s="36">
        <f>BDD!K91</f>
        <v>483993167.19999999</v>
      </c>
      <c r="AB91" s="36">
        <f>BDD!L91</f>
        <v>120072648.11</v>
      </c>
      <c r="AC91" s="36">
        <f>BDD!M91</f>
        <v>156207136.38</v>
      </c>
      <c r="AD91" s="36">
        <f>BDD!N91</f>
        <v>136746058.52000001</v>
      </c>
      <c r="AE91" s="36">
        <f>BDD!AU91</f>
        <v>96.165520498264854</v>
      </c>
      <c r="AF91" s="36">
        <f>BDD!AV91</f>
        <v>84.088651683389571</v>
      </c>
      <c r="AG91" s="36">
        <f>BDD!AC91</f>
        <v>432037576.33999997</v>
      </c>
      <c r="AH91" s="36">
        <f>BDD!AD91</f>
        <v>348968882.63</v>
      </c>
      <c r="AI91" s="36">
        <f>BDD!BJ91</f>
        <v>265.97452182001859</v>
      </c>
      <c r="AJ91" s="36">
        <f>BDD!BK91</f>
        <v>214.58989851267947</v>
      </c>
      <c r="AK91" s="36">
        <f>BDD!AI91</f>
        <v>210820842.30000001</v>
      </c>
      <c r="AL91" s="36">
        <f>BDD!AJ91</f>
        <v>186649238.28</v>
      </c>
      <c r="AM91" s="36">
        <f>BDD!BQ91</f>
        <v>129.78725877377943</v>
      </c>
      <c r="AN91" s="36">
        <f>BDD!BR91</f>
        <v>114.77539429336747</v>
      </c>
      <c r="AO91" s="36">
        <f>AVERAGE(BDD!BB91:BD91)</f>
        <v>353.70914184251723</v>
      </c>
      <c r="AP91" s="36">
        <f>AVERAGE(BDD!BI91:BK91)</f>
        <v>220.99849415918894</v>
      </c>
      <c r="AQ91" s="36">
        <f>AVERAGE(BDD!BP91:BR91)</f>
        <v>113.182571412059</v>
      </c>
      <c r="AR91" s="36">
        <f>BDD!BE91</f>
        <v>303.20271686689489</v>
      </c>
      <c r="AS91" s="36">
        <f>BDD!BL91</f>
        <v>181.24240067992045</v>
      </c>
      <c r="AT91" s="36">
        <f>BDD!BS91</f>
        <v>111.97491450377959</v>
      </c>
      <c r="AV91" s="39" t="s">
        <v>35</v>
      </c>
      <c r="AW91" s="44" t="str">
        <f t="shared" ca="1" si="12"/>
        <v>Hauts de Seine</v>
      </c>
      <c r="AY91" t="e">
        <f t="shared" ca="1" si="13"/>
        <v>#VALUE!</v>
      </c>
      <c r="AZ91">
        <f t="shared" si="18"/>
        <v>6</v>
      </c>
      <c r="BA91" s="35" t="e">
        <f t="shared" ca="1" si="14"/>
        <v>#N/A</v>
      </c>
      <c r="BB91" s="35" t="e">
        <f t="shared" ca="1" si="15"/>
        <v>#N/A</v>
      </c>
      <c r="BC91" s="35" t="e">
        <f t="shared" ca="1" si="17"/>
        <v>#N/A</v>
      </c>
      <c r="BD91" s="35" t="str">
        <f t="shared" ca="1" si="16"/>
        <v>Total</v>
      </c>
    </row>
    <row r="92" spans="1:56" x14ac:dyDescent="0.15">
      <c r="A92" s="39" t="s">
        <v>25</v>
      </c>
      <c r="B92" s="36">
        <f>BDD!AK92</f>
        <v>77.14713220171646</v>
      </c>
      <c r="C92" s="36">
        <f>BDD!AL92</f>
        <v>89.272745517457182</v>
      </c>
      <c r="D92" s="36">
        <f>BDD!AM92</f>
        <v>15.446085720556226</v>
      </c>
      <c r="E92" s="36">
        <f>BDD!AN92</f>
        <v>25.155695979635464</v>
      </c>
      <c r="F92" s="36">
        <f>BDD!AO92</f>
        <v>1069.2759994844682</v>
      </c>
      <c r="G92" s="36">
        <f>BDD!AP92</f>
        <v>1101.8788743897326</v>
      </c>
      <c r="H92" s="36">
        <f>BDD!AQ92</f>
        <v>992.12886728275168</v>
      </c>
      <c r="I92" s="36">
        <f>BDD!AR92</f>
        <v>1012.6061288722755</v>
      </c>
      <c r="J92" s="45">
        <f>BDD!AS92</f>
        <v>7.2148942124307974E-2</v>
      </c>
      <c r="K92" s="45">
        <f>BDD!AT92</f>
        <v>8.1018656035946074E-2</v>
      </c>
      <c r="L92" s="36">
        <f>BDD!AU92</f>
        <v>984.43623065311442</v>
      </c>
      <c r="M92" s="36">
        <f>BDD!AV92</f>
        <v>974.47136423824259</v>
      </c>
      <c r="N92" s="36">
        <f>BDD!AW92</f>
        <v>12.760503243064317</v>
      </c>
      <c r="O92" s="36">
        <f>BDD!AX92</f>
        <v>10.915664782009934</v>
      </c>
      <c r="P92" s="36">
        <f>BDD!BX92</f>
        <v>1644903</v>
      </c>
      <c r="Q92" s="36">
        <f>BDD!BY92</f>
        <v>1655422</v>
      </c>
      <c r="R92" s="36">
        <f>BDD!CD92</f>
        <v>1652396</v>
      </c>
      <c r="S92" s="36">
        <f>BDD!CE92</f>
        <v>1663074</v>
      </c>
      <c r="T92" s="36">
        <f>BDD!CE92</f>
        <v>1663074</v>
      </c>
      <c r="U92" s="36">
        <f>BDD!O92</f>
        <v>1758855299.3800001</v>
      </c>
      <c r="V92" s="36">
        <f>BDD!P92</f>
        <v>1824074530</v>
      </c>
      <c r="W92" s="36">
        <f>BDD!Q92</f>
        <v>1631955750.1800001</v>
      </c>
      <c r="X92" s="36">
        <f>BDD!R92</f>
        <v>1676290463.0699999</v>
      </c>
      <c r="Y92" s="36">
        <f>BDD!I92</f>
        <v>126899549.2</v>
      </c>
      <c r="Z92" s="36">
        <f>BDD!J92</f>
        <v>147784066.93000001</v>
      </c>
      <c r="AA92" s="36">
        <f>BDD!K92</f>
        <v>25407312.740000099</v>
      </c>
      <c r="AB92" s="36">
        <f>BDD!L92</f>
        <v>41643292.550000101</v>
      </c>
      <c r="AC92" s="36">
        <f>BDD!M92</f>
        <v>1619302109.1099999</v>
      </c>
      <c r="AD92" s="36">
        <f>BDD!N92</f>
        <v>1613161334.73</v>
      </c>
      <c r="AE92" s="36">
        <f>BDD!AU92</f>
        <v>984.43623065311442</v>
      </c>
      <c r="AF92" s="36">
        <f>BDD!AV92</f>
        <v>974.47136423824259</v>
      </c>
      <c r="AG92" s="36">
        <f>BDD!AC92</f>
        <v>232851855.05000001</v>
      </c>
      <c r="AH92" s="36">
        <f>BDD!AD92</f>
        <v>267610378.34999999</v>
      </c>
      <c r="AI92" s="36">
        <f>BDD!BJ92</f>
        <v>141.55962695064696</v>
      </c>
      <c r="AJ92" s="36">
        <f>BDD!BK92</f>
        <v>161.65689374068967</v>
      </c>
      <c r="AK92" s="36">
        <f>BDD!AI92</f>
        <v>68470696.370000005</v>
      </c>
      <c r="AL92" s="36">
        <f>BDD!AJ92</f>
        <v>76061430.030000001</v>
      </c>
      <c r="AM92" s="36">
        <f>BDD!BQ92</f>
        <v>41.625978170141344</v>
      </c>
      <c r="AN92" s="36">
        <f>BDD!BR92</f>
        <v>45.946852240697538</v>
      </c>
      <c r="AO92" s="36">
        <f>AVERAGE(BDD!BB92:BD92)</f>
        <v>182.57491323354716</v>
      </c>
      <c r="AP92" s="36">
        <f>AVERAGE(BDD!BI92:BK92)</f>
        <v>141.04429823183426</v>
      </c>
      <c r="AQ92" s="36">
        <f>AVERAGE(BDD!BP92:BR92)</f>
        <v>40.09470497770986</v>
      </c>
      <c r="AR92" s="36">
        <f>BDD!BE92</f>
        <v>160.8752591896922</v>
      </c>
      <c r="AS92" s="36">
        <f>BDD!BL92</f>
        <v>124.33603077396837</v>
      </c>
      <c r="AT92" s="36">
        <f>BDD!BS92</f>
        <v>35.095567434372278</v>
      </c>
      <c r="AV92" s="39" t="s">
        <v>25</v>
      </c>
      <c r="AW92" s="44" t="str">
        <f t="shared" ca="1" si="12"/>
        <v>Seine Saint Denis</v>
      </c>
      <c r="AY92" t="e">
        <f t="shared" ca="1" si="13"/>
        <v>#VALUE!</v>
      </c>
      <c r="AZ92">
        <f t="shared" si="18"/>
        <v>5</v>
      </c>
      <c r="BA92" s="35" t="e">
        <f t="shared" ca="1" si="14"/>
        <v>#N/A</v>
      </c>
      <c r="BB92" s="35" t="e">
        <f t="shared" ca="1" si="15"/>
        <v>#N/A</v>
      </c>
      <c r="BC92" s="35" t="e">
        <f t="shared" ca="1" si="17"/>
        <v>#N/A</v>
      </c>
      <c r="BD92" s="35" t="str">
        <f t="shared" ca="1" si="16"/>
        <v>Total</v>
      </c>
    </row>
    <row r="93" spans="1:56" x14ac:dyDescent="0.15">
      <c r="A93" s="39" t="s">
        <v>29</v>
      </c>
      <c r="B93" s="36">
        <f>BDD!AK93</f>
        <v>113.17426002967755</v>
      </c>
      <c r="C93" s="36">
        <f>BDD!AL93</f>
        <v>59.390349857809746</v>
      </c>
      <c r="D93" s="36">
        <f>BDD!AM93</f>
        <v>57.070744490179969</v>
      </c>
      <c r="E93" s="36">
        <f>BDD!AN93</f>
        <v>5.4687772484112394</v>
      </c>
      <c r="F93" s="36">
        <f>BDD!AO93</f>
        <v>1144.8239335623584</v>
      </c>
      <c r="G93" s="36">
        <f>BDD!AP93</f>
        <v>1124.5896045091806</v>
      </c>
      <c r="H93" s="36">
        <f>BDD!AQ93</f>
        <v>1031.6496735326809</v>
      </c>
      <c r="I93" s="36">
        <f>BDD!AR93</f>
        <v>1065.1992546513709</v>
      </c>
      <c r="J93" s="45">
        <f>BDD!AS93</f>
        <v>9.8857349773875045E-2</v>
      </c>
      <c r="K93" s="45">
        <f>BDD!AT93</f>
        <v>5.2810687222856069E-2</v>
      </c>
      <c r="L93" s="36">
        <f>BDD!AU93</f>
        <v>779.60103012954085</v>
      </c>
      <c r="M93" s="36">
        <f>BDD!AV93</f>
        <v>834.55821593043049</v>
      </c>
      <c r="N93" s="36">
        <f>BDD!AW93</f>
        <v>6.8885012362802902</v>
      </c>
      <c r="O93" s="36">
        <f>BDD!AX93</f>
        <v>14.0520845209449</v>
      </c>
      <c r="P93" s="36">
        <f>BDD!BX93</f>
        <v>1407124</v>
      </c>
      <c r="Q93" s="36">
        <f>BDD!BY93</f>
        <v>1407972</v>
      </c>
      <c r="R93" s="36">
        <f>BDD!CD93</f>
        <v>1418799</v>
      </c>
      <c r="S93" s="36">
        <f>BDD!CE93</f>
        <v>1419855</v>
      </c>
      <c r="T93" s="36">
        <f>BDD!CE93</f>
        <v>1419855</v>
      </c>
      <c r="U93" s="36">
        <f>BDD!O93</f>
        <v>1610909232.6900001</v>
      </c>
      <c r="V93" s="36">
        <f>BDD!P93</f>
        <v>1583390674.6400001</v>
      </c>
      <c r="W93" s="36">
        <f>BDD!Q93</f>
        <v>1451659015.22</v>
      </c>
      <c r="X93" s="36">
        <f>BDD!R93</f>
        <v>1499770724.97</v>
      </c>
      <c r="Y93" s="36">
        <f>BDD!I93</f>
        <v>159250217.47</v>
      </c>
      <c r="Z93" s="36">
        <f>BDD!J93</f>
        <v>83619949.670000106</v>
      </c>
      <c r="AA93" s="36">
        <f>BDD!K93</f>
        <v>80305614.269999996</v>
      </c>
      <c r="AB93" s="36">
        <f>BDD!L93</f>
        <v>7699885.2400000701</v>
      </c>
      <c r="AC93" s="36">
        <f>BDD!M93</f>
        <v>1096995319.9200001</v>
      </c>
      <c r="AD93" s="36">
        <f>BDD!N93</f>
        <v>1175034600.4000001</v>
      </c>
      <c r="AE93" s="36">
        <f>BDD!AU93</f>
        <v>779.60103012954085</v>
      </c>
      <c r="AF93" s="36">
        <f>BDD!AV93</f>
        <v>834.55821593043049</v>
      </c>
      <c r="AG93" s="36">
        <f>BDD!AC93</f>
        <v>223273969.19</v>
      </c>
      <c r="AH93" s="36">
        <f>BDD!AD93</f>
        <v>189354722.38999999</v>
      </c>
      <c r="AI93" s="36">
        <f>BDD!BJ93</f>
        <v>158.67398266961547</v>
      </c>
      <c r="AJ93" s="36">
        <f>BDD!BK93</f>
        <v>134.48756252965256</v>
      </c>
      <c r="AK93" s="36">
        <f>BDD!AI93</f>
        <v>62842674.909999996</v>
      </c>
      <c r="AL93" s="36">
        <f>BDD!AJ93</f>
        <v>68524371.319999993</v>
      </c>
      <c r="AM93" s="36">
        <f>BDD!BQ93</f>
        <v>44.660367465838121</v>
      </c>
      <c r="AN93" s="36">
        <f>BDD!BR93</f>
        <v>48.668845204308035</v>
      </c>
      <c r="AO93" s="36">
        <f>AVERAGE(BDD!BB93:BD93)</f>
        <v>203.4444950823864</v>
      </c>
      <c r="AP93" s="36">
        <f>AVERAGE(BDD!BI93:BK93)</f>
        <v>145.16649190248907</v>
      </c>
      <c r="AQ93" s="36">
        <f>AVERAGE(BDD!BP93:BR93)</f>
        <v>44.902498496969599</v>
      </c>
      <c r="AR93" s="36">
        <f>BDD!BE93</f>
        <v>190.61415865482806</v>
      </c>
      <c r="AS93" s="36">
        <f>BDD!BL93</f>
        <v>138.11410965833883</v>
      </c>
      <c r="AT93" s="36">
        <f>BDD!BS93</f>
        <v>43.368255396303113</v>
      </c>
      <c r="AV93" s="39" t="s">
        <v>29</v>
      </c>
      <c r="AW93" s="44" t="str">
        <f t="shared" ca="1" si="12"/>
        <v>Val de Marne</v>
      </c>
      <c r="AY93" t="e">
        <f t="shared" ca="1" si="13"/>
        <v>#VALUE!</v>
      </c>
      <c r="AZ93">
        <f t="shared" si="18"/>
        <v>4</v>
      </c>
      <c r="BA93" s="35" t="e">
        <f t="shared" ca="1" si="14"/>
        <v>#N/A</v>
      </c>
      <c r="BB93" s="35" t="e">
        <f t="shared" ca="1" si="15"/>
        <v>#N/A</v>
      </c>
      <c r="BC93" s="35" t="e">
        <f t="shared" ca="1" si="17"/>
        <v>#N/A</v>
      </c>
      <c r="BD93" s="35" t="str">
        <f t="shared" ca="1" si="16"/>
        <v>Total</v>
      </c>
    </row>
    <row r="94" spans="1:56" x14ac:dyDescent="0.15">
      <c r="A94" s="39" t="s">
        <v>170</v>
      </c>
      <c r="B94" s="36">
        <f>BDD!AK94</f>
        <v>162.98521223134995</v>
      </c>
      <c r="C94" s="36">
        <f>BDD!AL94</f>
        <v>92.538745370681028</v>
      </c>
      <c r="D94" s="36">
        <f>BDD!AM94</f>
        <v>95.347663230570532</v>
      </c>
      <c r="E94" s="36">
        <f>BDD!AN94</f>
        <v>32.448792782256568</v>
      </c>
      <c r="F94" s="36">
        <f>BDD!AO94</f>
        <v>1036.2170200628323</v>
      </c>
      <c r="G94" s="36">
        <f>BDD!AP94</f>
        <v>1008.6094429000067</v>
      </c>
      <c r="H94" s="36">
        <f>BDD!AQ94</f>
        <v>873.23180783148246</v>
      </c>
      <c r="I94" s="36">
        <f>BDD!AR94</f>
        <v>916.07069752932568</v>
      </c>
      <c r="J94" s="45">
        <f>BDD!AS94</f>
        <v>0.15728868477905056</v>
      </c>
      <c r="K94" s="45">
        <f>BDD!AT94</f>
        <v>9.1748838980337907E-2</v>
      </c>
      <c r="L94" s="36">
        <f>BDD!AU94</f>
        <v>627.33019772356624</v>
      </c>
      <c r="M94" s="36">
        <f>BDD!AV94</f>
        <v>566.17281499340152</v>
      </c>
      <c r="N94" s="36">
        <f>BDD!AW94</f>
        <v>3.8490007107706199</v>
      </c>
      <c r="O94" s="36">
        <f>BDD!AX94</f>
        <v>6.1182244553402123</v>
      </c>
      <c r="P94" s="36">
        <f>BDD!BX94</f>
        <v>1249674</v>
      </c>
      <c r="Q94" s="36">
        <f>BDD!BY94</f>
        <v>1251804</v>
      </c>
      <c r="R94" s="36">
        <f>BDD!CD94</f>
        <v>1256410</v>
      </c>
      <c r="S94" s="36">
        <f>BDD!CE94</f>
        <v>1258752</v>
      </c>
      <c r="T94" s="36">
        <f>BDD!CE94</f>
        <v>1258752</v>
      </c>
      <c r="U94" s="36">
        <f>BDD!O94</f>
        <v>1294933468.3299999</v>
      </c>
      <c r="V94" s="36">
        <f>BDD!P94</f>
        <v>1262581335.0599999</v>
      </c>
      <c r="W94" s="36">
        <f>BDD!Q94</f>
        <v>1091255086.22</v>
      </c>
      <c r="X94" s="36">
        <f>BDD!R94</f>
        <v>1146740963.45</v>
      </c>
      <c r="Y94" s="36">
        <f>BDD!I94</f>
        <v>203678382.11000001</v>
      </c>
      <c r="Z94" s="36">
        <f>BDD!J94</f>
        <v>115840371.61</v>
      </c>
      <c r="AA94" s="36">
        <f>BDD!K94</f>
        <v>119153495.7</v>
      </c>
      <c r="AB94" s="36">
        <f>BDD!L94</f>
        <v>40619528.599999897</v>
      </c>
      <c r="AC94" s="36">
        <f>BDD!M94</f>
        <v>783958237.50999999</v>
      </c>
      <c r="AD94" s="36">
        <f>BDD!N94</f>
        <v>708737394.5</v>
      </c>
      <c r="AE94" s="36">
        <f>BDD!AU94</f>
        <v>627.33019772356624</v>
      </c>
      <c r="AF94" s="36">
        <f>BDD!AV94</f>
        <v>566.17281499340152</v>
      </c>
      <c r="AG94" s="36">
        <f>BDD!AC94</f>
        <v>150657130.00999999</v>
      </c>
      <c r="AH94" s="36">
        <f>BDD!AD94</f>
        <v>150780859.09999999</v>
      </c>
      <c r="AI94" s="36">
        <f>BDD!BJ94</f>
        <v>120.55714531149724</v>
      </c>
      <c r="AJ94" s="36">
        <f>BDD!BK94</f>
        <v>120.45085260951394</v>
      </c>
      <c r="AK94" s="36">
        <f>BDD!AI94</f>
        <v>44392044.549999997</v>
      </c>
      <c r="AL94" s="36">
        <f>BDD!AJ94</f>
        <v>56362420.5</v>
      </c>
      <c r="AM94" s="36">
        <f>BDD!BQ94</f>
        <v>35.522900012323213</v>
      </c>
      <c r="AN94" s="36">
        <f>BDD!BR94</f>
        <v>45.024956382948126</v>
      </c>
      <c r="AO94" s="36">
        <f>AVERAGE(BDD!BB94:BD94)</f>
        <v>156.16702833454278</v>
      </c>
      <c r="AP94" s="36">
        <f>AVERAGE(BDD!BI94:BK94)</f>
        <v>115.21190321370557</v>
      </c>
      <c r="AQ94" s="36">
        <f>AVERAGE(BDD!BP94:BR94)</f>
        <v>36.55911044491279</v>
      </c>
      <c r="AR94" s="36">
        <f>BDD!BE94</f>
        <v>137.17803344531413</v>
      </c>
      <c r="AS94" s="36">
        <f>BDD!BL94</f>
        <v>96.591447613874223</v>
      </c>
      <c r="AT94" s="36">
        <f>BDD!BS94</f>
        <v>37.512580840088056</v>
      </c>
      <c r="AV94" s="39" t="s">
        <v>170</v>
      </c>
      <c r="AW94" s="44" t="str">
        <f t="shared" ca="1" si="12"/>
        <v>Val d'Oise</v>
      </c>
      <c r="AY94" t="e">
        <f t="shared" ca="1" si="13"/>
        <v>#VALUE!</v>
      </c>
      <c r="AZ94">
        <f t="shared" si="18"/>
        <v>3</v>
      </c>
      <c r="BA94" s="35" t="e">
        <f t="shared" ca="1" si="14"/>
        <v>#N/A</v>
      </c>
      <c r="BB94" s="35" t="e">
        <f t="shared" ca="1" si="15"/>
        <v>#N/A</v>
      </c>
      <c r="BC94" s="35" t="e">
        <f t="shared" ca="1" si="17"/>
        <v>#N/A</v>
      </c>
      <c r="BD94" s="35" t="str">
        <f t="shared" ca="1" si="16"/>
        <v>Total</v>
      </c>
    </row>
    <row r="95" spans="1:56" ht="14" x14ac:dyDescent="0.15">
      <c r="A95" s="40" t="s">
        <v>161</v>
      </c>
      <c r="B95" s="41">
        <f>BDD!AK99</f>
        <v>179.09544689623922</v>
      </c>
      <c r="C95" s="41">
        <f>BDD!AL99</f>
        <v>118.31100094331804</v>
      </c>
      <c r="D95" s="41">
        <f>BDD!AM99</f>
        <v>123.24393404330927</v>
      </c>
      <c r="E95" s="41">
        <f>BDD!AN99</f>
        <v>62.5858477018486</v>
      </c>
      <c r="F95" s="41">
        <f>BDD!AO99</f>
        <v>1301.9565491428393</v>
      </c>
      <c r="G95" s="41">
        <f>BDD!AP99</f>
        <v>1289.1307956091421</v>
      </c>
      <c r="H95" s="41">
        <f>BDD!AQ99</f>
        <v>1122.8611022466005</v>
      </c>
      <c r="I95" s="41">
        <f>BDD!AR99</f>
        <v>1170.8197946658245</v>
      </c>
      <c r="J95" s="46">
        <f>BDD!AS99</f>
        <v>0.13755869734220327</v>
      </c>
      <c r="K95" s="46">
        <f>BDD!AT99</f>
        <v>9.1775792918990448E-2</v>
      </c>
      <c r="L95" s="41">
        <f>BDD!AU99</f>
        <v>618.44600354860643</v>
      </c>
      <c r="M95" s="41">
        <f>BDD!AV99</f>
        <v>619.1020158198952</v>
      </c>
      <c r="N95" s="41">
        <f>BDD!AW99</f>
        <v>3.4531643001896608</v>
      </c>
      <c r="O95" s="41">
        <f>BDD!AX99</f>
        <v>5.2328355848878552</v>
      </c>
      <c r="P95" s="36" t="e">
        <f>BDD!#REF!</f>
        <v>#REF!</v>
      </c>
      <c r="Q95" s="36" t="e">
        <f>BDD!#REF!</f>
        <v>#REF!</v>
      </c>
      <c r="R95" s="36" t="e">
        <f>BDD!#REF!</f>
        <v>#REF!</v>
      </c>
      <c r="S95" s="36" t="e">
        <f>BDD!#REF!</f>
        <v>#REF!</v>
      </c>
      <c r="T95" s="36" t="e">
        <f>BDD!#REF!</f>
        <v>#REF!</v>
      </c>
      <c r="U95" s="36" t="e">
        <f>BDD!#REF!</f>
        <v>#REF!</v>
      </c>
      <c r="V95" s="36" t="e">
        <f>BDD!#REF!</f>
        <v>#REF!</v>
      </c>
      <c r="W95" s="36" t="e">
        <f>BDD!#REF!</f>
        <v>#REF!</v>
      </c>
      <c r="X95" s="36" t="e">
        <f>BDD!#REF!</f>
        <v>#REF!</v>
      </c>
      <c r="Y95" s="36" t="e">
        <f>BDD!#REF!</f>
        <v>#REF!</v>
      </c>
      <c r="Z95" s="36" t="e">
        <f>BDD!#REF!</f>
        <v>#REF!</v>
      </c>
      <c r="AA95" s="36" t="e">
        <f>BDD!#REF!</f>
        <v>#REF!</v>
      </c>
      <c r="AB95" s="36" t="e">
        <f>BDD!#REF!</f>
        <v>#REF!</v>
      </c>
      <c r="AC95" s="36" t="e">
        <f>BDD!#REF!</f>
        <v>#REF!</v>
      </c>
      <c r="AD95" s="36" t="e">
        <f>BDD!#REF!</f>
        <v>#REF!</v>
      </c>
      <c r="AE95" s="36" t="e">
        <f>BDD!#REF!</f>
        <v>#REF!</v>
      </c>
      <c r="AF95" s="36" t="e">
        <f>BDD!#REF!</f>
        <v>#REF!</v>
      </c>
      <c r="AG95" s="36" t="e">
        <f>BDD!#REF!</f>
        <v>#REF!</v>
      </c>
      <c r="AH95" s="36" t="e">
        <f>BDD!#REF!</f>
        <v>#REF!</v>
      </c>
      <c r="AI95" s="36" t="e">
        <f>BDD!#REF!</f>
        <v>#REF!</v>
      </c>
      <c r="AJ95" s="36" t="e">
        <f>BDD!#REF!</f>
        <v>#REF!</v>
      </c>
      <c r="AK95" s="36" t="e">
        <f>BDD!#REF!</f>
        <v>#REF!</v>
      </c>
      <c r="AL95" s="36" t="e">
        <f>BDD!#REF!</f>
        <v>#REF!</v>
      </c>
      <c r="AM95" s="36" t="e">
        <f>BDD!#REF!</f>
        <v>#REF!</v>
      </c>
      <c r="AN95" s="36" t="e">
        <f>BDD!#REF!</f>
        <v>#REF!</v>
      </c>
      <c r="AO95" s="36" t="e">
        <f>AVERAGE(BDD!#REF!)</f>
        <v>#REF!</v>
      </c>
      <c r="AP95" s="36" t="e">
        <f>AVERAGE(BDD!#REF!)</f>
        <v>#REF!</v>
      </c>
      <c r="AQ95" s="36" t="e">
        <f>AVERAGE(BDD!#REF!)</f>
        <v>#REF!</v>
      </c>
      <c r="AR95" s="41">
        <f>BDD!BE99</f>
        <v>199.56372008634938</v>
      </c>
      <c r="AS95" s="41">
        <f>BDD!BL99</f>
        <v>129.26412894102148</v>
      </c>
      <c r="AT95" s="41">
        <f>BDD!BS99</f>
        <v>62.294455223440572</v>
      </c>
      <c r="AV95" s="40" t="s">
        <v>161</v>
      </c>
      <c r="AW95" s="44" t="str">
        <f t="shared" ca="1" si="12"/>
        <v>Total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46</xdr:col>
                    <xdr:colOff>660400</xdr:colOff>
                    <xdr:row>0</xdr:row>
                    <xdr:rowOff>0</xdr:rowOff>
                  </from>
                  <to>
                    <xdr:col>48</xdr:col>
                    <xdr:colOff>635000</xdr:colOff>
                    <xdr:row>0</xdr:row>
                    <xdr:rowOff>406400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BDD</vt:lpstr>
      <vt:lpstr>Comparaison ensemble métropole</vt:lpstr>
      <vt:lpstr>Graph ensemble métropole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Pierre-Emmanuel Huet</dc:creator>
  <cp:lastModifiedBy>Hugo Bacquet</cp:lastModifiedBy>
  <dcterms:created xsi:type="dcterms:W3CDTF">2024-09-19T15:05:10Z</dcterms:created>
  <dcterms:modified xsi:type="dcterms:W3CDTF">2024-10-05T16:21:36Z</dcterms:modified>
</cp:coreProperties>
</file>