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" sheetId="1" r:id="rId4"/>
    <sheet state="visible" name="Tabela de Faixas (Atual)" sheetId="2" r:id="rId5"/>
    <sheet state="visible" name="Tabela de Faixas" sheetId="3" r:id="rId6"/>
  </sheets>
  <definedNames/>
  <calcPr/>
</workbook>
</file>

<file path=xl/sharedStrings.xml><?xml version="1.0" encoding="utf-8"?>
<sst xmlns="http://schemas.openxmlformats.org/spreadsheetml/2006/main" count="160" uniqueCount="152">
  <si>
    <t>DADOS DE ENTRADA</t>
  </si>
  <si>
    <t>Consumo do Mês (kWh)</t>
  </si>
  <si>
    <t>VB = VF + (C * (TEIP*1000))</t>
  </si>
  <si>
    <t>+ (C * B)</t>
  </si>
  <si>
    <t>CÁLCULO AUTOMÁTICO DA COSIP</t>
  </si>
  <si>
    <t>Bandeira Verde</t>
  </si>
  <si>
    <t>Bandeira Amarela</t>
  </si>
  <si>
    <t>Bandeira Vermelha 1</t>
  </si>
  <si>
    <t>Bandeira Vermelha 2</t>
  </si>
  <si>
    <r>
      <rPr>
        <rFont val="Montserrat"/>
        <b/>
        <color rgb="FFFFFFFF"/>
        <sz val="11.0"/>
      </rPr>
      <t xml:space="preserve">TEIP </t>
    </r>
    <r>
      <rPr>
        <rFont val="Montserrat"/>
        <b val="0"/>
        <color rgb="FFFFFFFF"/>
        <sz val="11.0"/>
      </rPr>
      <t>(R$/kWh)</t>
    </r>
  </si>
  <si>
    <r>
      <rPr>
        <rFont val="Montserrat"/>
        <b/>
        <color rgb="FFFFFFFF"/>
        <sz val="11.0"/>
      </rPr>
      <t xml:space="preserve">Valor da Bandeira </t>
    </r>
    <r>
      <rPr>
        <rFont val="Montserrat"/>
        <b val="0"/>
        <color rgb="FFFFFFFF"/>
        <sz val="11.0"/>
      </rPr>
      <t>(R$/kWh)</t>
    </r>
  </si>
  <si>
    <r>
      <rPr>
        <rFont val="Montserrat"/>
        <b/>
        <color rgb="FFFFFFFF"/>
        <sz val="11.0"/>
      </rPr>
      <t xml:space="preserve">Valor-Base da COSIP </t>
    </r>
    <r>
      <rPr>
        <rFont val="Montserrat"/>
        <b val="0"/>
        <color rgb="FFFFFFFF"/>
        <sz val="11.0"/>
      </rPr>
      <t>(Fórmula A)</t>
    </r>
  </si>
  <si>
    <r>
      <rPr>
        <rFont val="Montserrat"/>
        <b/>
        <color rgb="FFFFFFFF"/>
        <sz val="11.0"/>
      </rPr>
      <t>Acréscimo da Bandeira</t>
    </r>
    <r>
      <rPr>
        <rFont val="Montserrat"/>
        <b val="0"/>
        <color rgb="FFFFFFFF"/>
        <sz val="11.0"/>
      </rPr>
      <t xml:space="preserve"> (Fórmula B)</t>
    </r>
  </si>
  <si>
    <r>
      <rPr>
        <rFont val="Montserrat"/>
        <b/>
        <color rgb="FFFFFFFF"/>
        <sz val="12.0"/>
      </rPr>
      <t xml:space="preserve">TOTAL NOVA COSIP </t>
    </r>
    <r>
      <rPr>
        <rFont val="Montserrat"/>
        <b val="0"/>
        <color rgb="FFFFFFFF"/>
        <sz val="12.0"/>
      </rPr>
      <t>(R$)</t>
    </r>
  </si>
  <si>
    <r>
      <rPr>
        <rFont val="Montserrat"/>
        <b/>
        <color rgb="FFFFFFFF"/>
        <sz val="12.0"/>
      </rPr>
      <t>TOTAL COSIP</t>
    </r>
    <r>
      <rPr>
        <rFont val="Montserrat"/>
        <b val="0"/>
        <color rgb="FFFFFFFF"/>
        <sz val="12.0"/>
      </rPr>
      <t xml:space="preserve"> (Atual - Lei 6311/2017)        </t>
    </r>
  </si>
  <si>
    <t>Dif.</t>
  </si>
  <si>
    <r>
      <rPr>
        <rFont val="Montserrat"/>
        <b/>
        <color rgb="FFFFFFFF"/>
        <sz val="12.0"/>
      </rPr>
      <t>Variação</t>
    </r>
    <r>
      <rPr>
        <rFont val="Montserrat"/>
        <b val="0"/>
        <color rgb="FFFFFFFF"/>
        <sz val="12.0"/>
      </rPr>
      <t xml:space="preserve"> (%)</t>
    </r>
  </si>
  <si>
    <t>CÁLCULO ESTIMADO DA CONTA DE LUZ</t>
  </si>
  <si>
    <r>
      <rPr>
        <rFont val="Montserrat"/>
        <b/>
        <color rgb="FFFFFFFF"/>
        <sz val="11.0"/>
      </rPr>
      <t xml:space="preserve">Custo da Energia </t>
    </r>
    <r>
      <rPr>
        <rFont val="Montserrat"/>
        <b val="0"/>
        <color rgb="FFFFFFFF"/>
        <sz val="11.0"/>
      </rPr>
      <t>(sem impostos)</t>
    </r>
  </si>
  <si>
    <r>
      <rPr>
        <rFont val="Montserrat"/>
        <b/>
        <color rgb="FFFFFFFF"/>
        <sz val="11.0"/>
      </rPr>
      <t xml:space="preserve">Custo da Bandeira </t>
    </r>
    <r>
      <rPr>
        <rFont val="Montserrat"/>
        <b val="0"/>
        <color rgb="FFFFFFFF"/>
        <sz val="11.0"/>
      </rPr>
      <t>(sem impostos)</t>
    </r>
  </si>
  <si>
    <r>
      <rPr>
        <rFont val="Montserrat"/>
        <b/>
        <color rgb="FFFFFFFF"/>
        <sz val="11.0"/>
      </rPr>
      <t xml:space="preserve">PIS/COFINS </t>
    </r>
    <r>
      <rPr>
        <rFont val="Montserrat"/>
        <b val="0"/>
        <color rgb="FFFFFFFF"/>
        <sz val="11.0"/>
      </rPr>
      <t>(R$)</t>
    </r>
  </si>
  <si>
    <t>Tarifa de Energia Unit.</t>
  </si>
  <si>
    <t xml:space="preserve"> (TE+TUSD sem impostos)</t>
  </si>
  <si>
    <r>
      <rPr>
        <rFont val="Montserrat"/>
        <b/>
        <color rgb="FFFFFFFF"/>
        <sz val="11.0"/>
      </rPr>
      <t>ICMS</t>
    </r>
    <r>
      <rPr>
        <rFont val="Montserrat"/>
        <b val="0"/>
        <color rgb="FFFFFFFF"/>
        <sz val="11.0"/>
      </rPr>
      <t xml:space="preserve"> (R$)</t>
    </r>
  </si>
  <si>
    <t>Alíquota PIS/COFINS (%)</t>
  </si>
  <si>
    <r>
      <rPr>
        <rFont val="Montserrat"/>
        <b/>
        <color rgb="FFFFFFFF"/>
        <sz val="12.0"/>
      </rPr>
      <t>Subtotal</t>
    </r>
    <r>
      <rPr>
        <rFont val="Montserrat"/>
        <b val="0"/>
        <color rgb="FFFFFFFF"/>
        <sz val="12.0"/>
      </rPr>
      <t xml:space="preserve"> (Energia + Impostos)</t>
    </r>
  </si>
  <si>
    <t>Alíquota ICMS (%)</t>
  </si>
  <si>
    <r>
      <rPr>
        <rFont val="Montserrat"/>
        <b/>
        <color rgb="FFFFFFFF"/>
        <sz val="12.0"/>
      </rPr>
      <t>TOTAL DA CONTA</t>
    </r>
    <r>
      <rPr>
        <rFont val="Montserrat"/>
        <b val="0"/>
        <color rgb="FFFFFFFF"/>
        <sz val="12.0"/>
      </rPr>
      <t xml:space="preserve"> (com COSIP ATUAL)</t>
    </r>
  </si>
  <si>
    <r>
      <rPr>
        <rFont val="Montserrat"/>
        <b/>
        <color rgb="FFFFFFFF"/>
        <sz val="12.0"/>
      </rPr>
      <t>TOTAL DA CONTA</t>
    </r>
    <r>
      <rPr>
        <rFont val="Montserrat"/>
        <b val="0"/>
        <color rgb="FFFFFFFF"/>
        <sz val="12.0"/>
      </rPr>
      <t xml:space="preserve"> (com NOVA COSIP)</t>
    </r>
  </si>
  <si>
    <r>
      <rPr>
        <rFont val="Montserrat"/>
        <b/>
        <color rgb="FFFFFFFF"/>
        <sz val="12.0"/>
      </rPr>
      <t>% COSIP na Conta</t>
    </r>
    <r>
      <rPr>
        <rFont val="Montserrat"/>
        <b val="0"/>
        <color rgb="FFFFFFFF"/>
        <sz val="12.0"/>
      </rPr>
      <t xml:space="preserve"> (Atual)</t>
    </r>
  </si>
  <si>
    <r>
      <rPr>
        <rFont val="Montserrat"/>
        <b/>
        <color rgb="FFFFFFFF"/>
        <sz val="12.0"/>
      </rPr>
      <t>% COSIP na Conta</t>
    </r>
    <r>
      <rPr>
        <rFont val="Montserrat"/>
        <b val="0"/>
        <color rgb="FFFFFFFF"/>
        <sz val="12.0"/>
      </rPr>
      <t xml:space="preserve"> (Nova)</t>
    </r>
  </si>
  <si>
    <t>Esta ferramenta simula o cálculo da Contribuição para Custeio do Serviço de Iluminação Pública (COSIP) no município do Rio de Janeiro, com base nas regras propostas pelo Projeto de Lei nº 971/2025. O objetivo é prever o valor da contribuição em diferentes cenários de bandeiras tarifárias, com base nos seguintes dados de referência:</t>
  </si>
  <si>
    <r>
      <rPr>
        <rFont val="Montserrat"/>
        <b/>
        <color theme="1"/>
      </rPr>
      <t xml:space="preserve">    Bandeira Verde:</t>
    </r>
    <r>
      <rPr>
        <rFont val="Montserrat"/>
        <color theme="1"/>
      </rPr>
      <t xml:space="preserve"> Referência de Maio/2025</t>
    </r>
  </si>
  <si>
    <r>
      <rPr>
        <rFont val="Montserrat"/>
        <b/>
        <color theme="1"/>
      </rPr>
      <t xml:space="preserve">    Bandeira Amarela: </t>
    </r>
    <r>
      <rPr>
        <rFont val="Montserrat"/>
        <color theme="1"/>
      </rPr>
      <t>Referência de Junho/2025</t>
    </r>
  </si>
  <si>
    <r>
      <rPr>
        <rFont val="Montserrat"/>
        <b/>
        <color theme="1"/>
      </rPr>
      <t xml:space="preserve">    Bandeira Vermelha 1: </t>
    </r>
    <r>
      <rPr>
        <rFont val="Montserrat"/>
        <color theme="1"/>
      </rPr>
      <t>Referência de Julho/2025</t>
    </r>
  </si>
  <si>
    <r>
      <rPr>
        <rFont val="Montserrat"/>
        <b/>
        <color theme="1"/>
      </rPr>
      <t xml:space="preserve">    Bandeira Vermelha 2:</t>
    </r>
    <r>
      <rPr>
        <rFont val="Montserrat"/>
        <color theme="1"/>
      </rPr>
      <t xml:space="preserve"> Referência de Novembro/2024</t>
    </r>
  </si>
  <si>
    <r>
      <rPr>
        <rFont val="Montserrat"/>
        <b/>
        <color theme="1"/>
      </rPr>
      <t xml:space="preserve">Valor-Base da COSIP (Fórmula A): </t>
    </r>
    <r>
      <rPr>
        <rFont val="Montserrat"/>
        <color theme="1"/>
      </rPr>
      <t>Calcula o custo base da iluminação. É composto por uma parcela fixa (em R$) e uma parcela variável, que multiplica um "Coeficiente" pelo valor da TEIP (convertida para R$/MWh). A fórmula busca automaticamente na "Tabela de Faixas" o valor fixo e o coeficiente correspondentes ao consumo em kWh inserido.</t>
    </r>
  </si>
  <si>
    <r>
      <rPr>
        <rFont val="Montserrat"/>
        <b/>
        <color theme="1"/>
      </rPr>
      <t xml:space="preserve">Acréscimo da Bandeira (Fórmula B): </t>
    </r>
    <r>
      <rPr>
        <rFont val="Montserrat"/>
        <color theme="1"/>
      </rPr>
      <t>Calcula o valor adicional referente à bandeira tarifária vigente. A fórmula utiliza o mesmo "Coeficiente" da faixa de consumo, que é multiplicado pelo Valor da Bandeira (também convertido para R$/MWh). Na Bandeira Verde, este acréscimo é sempre zero.</t>
    </r>
  </si>
  <si>
    <r>
      <rPr>
        <rFont val="Montserrat"/>
        <b/>
        <color theme="1"/>
      </rPr>
      <t>Nota Técnica:</t>
    </r>
    <r>
      <rPr>
        <rFont val="Montserrat"/>
        <color theme="1"/>
      </rPr>
      <t xml:space="preserve"> A fórmula original do PL 971/2025 exige que o cálculo seja feito com a TEIP em Reais por Megawatt-hora (R$/MWh). Para garantir a precisão matemática, o valor da TEIP em R$/kWh de cada cenário foi multiplicado por 1.000 durante os cálculos, conforme exige a lei.</t>
    </r>
  </si>
  <si>
    <t>Glossário</t>
  </si>
  <si>
    <r>
      <rPr>
        <rFont val="Montserrat"/>
        <b/>
        <color rgb="FF000000"/>
      </rPr>
      <t xml:space="preserve">    TEIP (Tarifa de Energia para Iluminação Pública):</t>
    </r>
    <r>
      <rPr>
        <rFont val="Montserrat"/>
        <color rgb="FF000000"/>
      </rPr>
      <t xml:space="preserve"> Tarifa base de energia.</t>
    </r>
  </si>
  <si>
    <r>
      <rPr>
        <rFont val="Montserrat"/>
        <b/>
        <color rgb="FF000000"/>
      </rPr>
      <t xml:space="preserve">    Valor da Bandeira: </t>
    </r>
    <r>
      <rPr>
        <rFont val="Montserrat"/>
        <color rgb="FF000000"/>
      </rPr>
      <t>Custo adicional por kWh que reflete as condições de geração de energia no país.</t>
    </r>
  </si>
  <si>
    <r>
      <rPr>
        <rFont val="Montserrat"/>
        <b/>
        <color rgb="FF000000"/>
      </rPr>
      <t xml:space="preserve">    Coeficiente:</t>
    </r>
    <r>
      <rPr>
        <rFont val="Montserrat"/>
        <color rgb="FF000000"/>
      </rPr>
      <t xml:space="preserve"> Fator multiplicador definido por faixa de consumo que torna a cobrança progressiva 
    (quanto maior o consumo, maior o impacto do coeficiente).</t>
    </r>
  </si>
  <si>
    <t>Cálculo Estimado da Conta de Luz:</t>
  </si>
  <si>
    <t xml:space="preserve">Para permitir uma análise comparativa do impacto da COSIP, esta seção simula o valor total de uma conta de luz. O cálculo é uma estimativa e utiliza os seguintes dados fixos, baseados em uma conta de referência da concessionária Light:
</t>
  </si>
  <si>
    <r>
      <rPr>
        <rFont val="Montserrat"/>
        <color rgb="FF000000"/>
      </rPr>
      <t xml:space="preserve">   </t>
    </r>
    <r>
      <rPr>
        <rFont val="Montserrat"/>
        <b/>
        <color rgb="FF000000"/>
      </rPr>
      <t xml:space="preserve"> Tarifa de Energia (TE+TUSD sem impostos):</t>
    </r>
    <r>
      <rPr>
        <rFont val="Montserrat"/>
        <color rgb="FF000000"/>
      </rPr>
      <t xml:space="preserve"> R$ 0,86819 por kWh.</t>
    </r>
  </si>
  <si>
    <r>
      <rPr>
        <rFont val="Montserrat"/>
        <b/>
        <color rgb="FF000000"/>
      </rPr>
      <t xml:space="preserve">    Alíquota PIS/COFINS: </t>
    </r>
    <r>
      <rPr>
        <rFont val="Montserrat"/>
        <color rgb="FF000000"/>
      </rPr>
      <t>6,29%</t>
    </r>
  </si>
  <si>
    <r>
      <rPr>
        <rFont val="Montserrat"/>
        <color rgb="FF000000"/>
      </rPr>
      <t xml:space="preserve"> </t>
    </r>
    <r>
      <rPr>
        <rFont val="Montserrat"/>
        <b/>
        <color rgb="FF000000"/>
      </rPr>
      <t xml:space="preserve">   Alíquota ICMS: </t>
    </r>
    <r>
      <rPr>
        <rFont val="Montserrat"/>
        <color rgb="FF000000"/>
      </rPr>
      <t>18,00%</t>
    </r>
  </si>
  <si>
    <t xml:space="preserve">A fórmula calcula o custo da energia e da bandeira, aplica os impostos "por dentro" (conforme a legislação tributária) para chegar a um subtotal, e então soma o valor da COSIP (Atual e Nova) para apresentar os totais estimados.
</t>
  </si>
  <si>
    <r>
      <rPr>
        <rFont val="Montserrat"/>
        <b/>
        <i/>
        <color rgb="FF000000"/>
      </rPr>
      <t xml:space="preserve">Aviso: </t>
    </r>
    <r>
      <rPr>
        <rFont val="Montserrat"/>
        <i/>
        <color rgb="FF000000"/>
      </rPr>
      <t>Os valores apresentados são uma simulação baseada no texto do Projeto de Lei nº 971/2025 e nos dados de referência inseridos. Os valores finais podem sofrer alterações caso a lei seja aprovada com modificações ou se os valores da TEIP e das bandeiras forem atualizados pela ANEEL.</t>
    </r>
  </si>
  <si>
    <t>Faixa de Consumo (kWh)</t>
  </si>
  <si>
    <t>Mínimo</t>
  </si>
  <si>
    <t>Máximo</t>
  </si>
  <si>
    <t>COSIP Atual (Verde)</t>
  </si>
  <si>
    <t>COSIP Atual (Amarela)</t>
  </si>
  <si>
    <t>COSIP Atual (Vermelha 1)</t>
  </si>
  <si>
    <t>COSIP Atual (Vermelha 2)</t>
  </si>
  <si>
    <t>0 até 100</t>
  </si>
  <si>
    <t>Superior a 100 até 140</t>
  </si>
  <si>
    <t>Superior a 140 até 200</t>
  </si>
  <si>
    <t>Superior a 200 até 300</t>
  </si>
  <si>
    <t>Superior a 300 até 400</t>
  </si>
  <si>
    <t>Superior a 400 até 500</t>
  </si>
  <si>
    <t>Superior a 500 até 600</t>
  </si>
  <si>
    <t>Superior a 600 até 700</t>
  </si>
  <si>
    <t>Superior a 700 até 800</t>
  </si>
  <si>
    <t>Superior a 800 até 900</t>
  </si>
  <si>
    <t>Superior a 900 até 1000</t>
  </si>
  <si>
    <t>Superior a 1000 até 2000</t>
  </si>
  <si>
    <t>Superior a 2000 até 3000</t>
  </si>
  <si>
    <t>Superior a 3000 até 4000</t>
  </si>
  <si>
    <t>Superior a 4000 até 5000</t>
  </si>
  <si>
    <t>Superior a 5000 até 6000</t>
  </si>
  <si>
    <t>Superior a 6000 até 7000</t>
  </si>
  <si>
    <t>Superior a 7000 até 8000</t>
  </si>
  <si>
    <t>Superior a 8000 até 9000</t>
  </si>
  <si>
    <t>Superior a 9000 até 10000</t>
  </si>
  <si>
    <t>Superior a 10000 até 15000</t>
  </si>
  <si>
    <t>Superior a 15000 até 20000</t>
  </si>
  <si>
    <t>Superior a 20000 até 25000</t>
  </si>
  <si>
    <t>Superior a 25000 até 30000</t>
  </si>
  <si>
    <t>Superior a 30000 até 35000</t>
  </si>
  <si>
    <t>Superior a 35000 até 40000</t>
  </si>
  <si>
    <t>Superior a 40000 até 45000</t>
  </si>
  <si>
    <t>Superior a 45000 até 50000</t>
  </si>
  <si>
    <t>Superior a 50000 até 75000</t>
  </si>
  <si>
    <t>Superior a 75000 até 100000</t>
  </si>
  <si>
    <t>Superior a 100000 até 200000</t>
  </si>
  <si>
    <t>Superior a 200000</t>
  </si>
  <si>
    <t>Valor Fixo (R$)</t>
  </si>
  <si>
    <t>Coeficiente</t>
  </si>
  <si>
    <t>superior a 100 até 120</t>
  </si>
  <si>
    <t>superior a 120 até 140</t>
  </si>
  <si>
    <t>superior a 140 até 170</t>
  </si>
  <si>
    <t>superior a 170 até 200</t>
  </si>
  <si>
    <t>superior a 200 até 250</t>
  </si>
  <si>
    <t>superior a 250 até 300</t>
  </si>
  <si>
    <t>superior a 300 até 350</t>
  </si>
  <si>
    <t>superior a 350 até 400</t>
  </si>
  <si>
    <t>superior a 400 até 450</t>
  </si>
  <si>
    <t>superior a 450 até 500</t>
  </si>
  <si>
    <t>superior a 500 até 550</t>
  </si>
  <si>
    <t>superior a 550 até 600</t>
  </si>
  <si>
    <t>superior a 600 até 650</t>
  </si>
  <si>
    <t>superior a 650 até 700</t>
  </si>
  <si>
    <t>superior a 700 até 750</t>
  </si>
  <si>
    <t>superior a 750 até 800</t>
  </si>
  <si>
    <t>superior a 800 até 850</t>
  </si>
  <si>
    <t>superior a 850 até 900</t>
  </si>
  <si>
    <t>superior a 900 até 950</t>
  </si>
  <si>
    <t>superior a 950 até 1000</t>
  </si>
  <si>
    <t>superior a 1.000 até 1.500</t>
  </si>
  <si>
    <t>superior a 1.500 até 2.000</t>
  </si>
  <si>
    <t>superior a 2.000 até 2.500</t>
  </si>
  <si>
    <t>superior a 2.500 até 3.000</t>
  </si>
  <si>
    <t>superior a 3.000 até 3.500</t>
  </si>
  <si>
    <t>superior a 3.500 até 4.000</t>
  </si>
  <si>
    <t>superior a 4.000 até 4.500</t>
  </si>
  <si>
    <t>superior a 4.500 até 5.000</t>
  </si>
  <si>
    <t>superior a 5.000 até 5.500</t>
  </si>
  <si>
    <t>superior a 5.500 até 6.000</t>
  </si>
  <si>
    <t>superior a 6.000 até 6.500</t>
  </si>
  <si>
    <t>superior a 6.500 até 7.000</t>
  </si>
  <si>
    <t>superior a 7.000 até 7.500</t>
  </si>
  <si>
    <t>superior a 7.500 até 8.000</t>
  </si>
  <si>
    <t>superior a 8.000 até 8.500</t>
  </si>
  <si>
    <t>superior a 8.500 até 9.000</t>
  </si>
  <si>
    <t>superior a 9.000 até 9.500</t>
  </si>
  <si>
    <t>superior a 9.500 até 10.000</t>
  </si>
  <si>
    <t>superior a 10.000 até 12.500</t>
  </si>
  <si>
    <t>superior a 12.500 até 15.000</t>
  </si>
  <si>
    <t>superior a 15.000 até 17.500</t>
  </si>
  <si>
    <t>superior a 17.500 até 20.000</t>
  </si>
  <si>
    <t>superior a 20.000 até 22.500</t>
  </si>
  <si>
    <t>superior a 22.500 até 25.000</t>
  </si>
  <si>
    <t>superior a 25.000 até 27.500</t>
  </si>
  <si>
    <t>superior a 27.500 até 30.000</t>
  </si>
  <si>
    <t>superior a 30.000 até 32.500</t>
  </si>
  <si>
    <t>superior a 32.500 até 35.000</t>
  </si>
  <si>
    <t>superior a 35.000 até 37.500</t>
  </si>
  <si>
    <t>superior a 37.500 até 40.000</t>
  </si>
  <si>
    <t>superior a 40.000 até 42.500</t>
  </si>
  <si>
    <t>superior a 42.500 até 45.000</t>
  </si>
  <si>
    <t>superior a 45.000 até 47.500</t>
  </si>
  <si>
    <t>superior a 47.500 até 50.000</t>
  </si>
  <si>
    <t>superior a 50.000 até 62.500</t>
  </si>
  <si>
    <t>superior a 62.500 até 75.000</t>
  </si>
  <si>
    <t>superior a 75.000 até 87.500</t>
  </si>
  <si>
    <t>superior a 87.500 até 100.000</t>
  </si>
  <si>
    <t>superior a 100.000 até 150.000</t>
  </si>
  <si>
    <t>superior a 150.000 até 200.000</t>
  </si>
  <si>
    <t>superior a 200.000 e acima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</si>
</sst>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R$ -416]#,##0.00000"/>
    <numFmt numFmtId="165" formatCode="[$R$ -416]#,##0.00"/>
    <numFmt numFmtId="166" formatCode="#,##0.00;(#,##0.00)"/>
    <numFmt numFmtId="167" formatCode="#,##0;(#,##0)"/>
  </numFmts>
  <fonts count="20">
    <font>
      <sz val="10.0"/>
      <color rgb="FF000000"/>
      <name val="Arial"/>
      <scheme val="minor"/>
    </font>
    <font>
      <b/>
      <sz val="14.0"/>
      <color rgb="FFFFFFFF"/>
      <name val="Montserrat"/>
    </font>
    <font/>
    <font>
      <b/>
      <sz val="12.0"/>
      <color theme="1"/>
      <name val="Montserrat"/>
    </font>
    <font>
      <color theme="1"/>
      <name val="Montserrat"/>
    </font>
    <font>
      <b/>
      <sz val="11.0"/>
      <color theme="1"/>
      <name val="Montserrat"/>
    </font>
    <font>
      <i/>
      <sz val="11.0"/>
      <color theme="1"/>
      <name val="Montserrat"/>
    </font>
    <font>
      <b/>
      <sz val="12.0"/>
      <color rgb="FFFFFFFF"/>
      <name val="Montserrat"/>
    </font>
    <font>
      <b/>
      <sz val="11.0"/>
      <color rgb="FFFFFFFF"/>
      <name val="Montserrat"/>
    </font>
    <font>
      <sz val="11.0"/>
      <color theme="1"/>
      <name val="Montserrat"/>
    </font>
    <font>
      <i/>
      <color theme="1"/>
      <name val="Montserrat"/>
    </font>
    <font>
      <b/>
      <color theme="1"/>
      <name val="Montserrat"/>
    </font>
    <font>
      <color rgb="FF000000"/>
      <name val="Montserrat"/>
    </font>
    <font>
      <b/>
      <color rgb="FF000000"/>
      <name val="Montserrat"/>
    </font>
    <font>
      <i/>
      <color rgb="FF000000"/>
      <name val="Montserrat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FFFFFF"/>
      <name val="&quot;Aktiv Grotesk&quot;"/>
    </font>
  </fonts>
  <fills count="12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434343"/>
        <bgColor rgb="FF434343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CC0000"/>
        <bgColor rgb="FFCC0000"/>
      </patternFill>
    </fill>
    <fill>
      <patternFill patternType="solid">
        <fgColor rgb="FF990000"/>
        <bgColor rgb="FF990000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3C78D8"/>
        <bgColor rgb="FF3C78D8"/>
      </patternFill>
    </fill>
    <fill>
      <patternFill patternType="solid">
        <fgColor rgb="FF073763"/>
        <bgColor rgb="FF073763"/>
      </patternFill>
    </fill>
  </fills>
  <borders count="35">
    <border/>
    <border>
      <left style="thick">
        <color rgb="FFFFFFFF"/>
      </left>
      <top style="thick">
        <color rgb="FFFFFFFF"/>
      </top>
    </border>
    <border>
      <right style="thick">
        <color rgb="FFFFFFFF"/>
      </right>
      <top style="thick">
        <color rgb="FFFFFFFF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ck">
        <color rgb="FFFFFFFF"/>
      </right>
      <top style="thin">
        <color rgb="FFCCCCCC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n">
        <color rgb="FFCCCCCC"/>
      </top>
    </border>
    <border>
      <left style="thick">
        <color rgb="FFFFFFFF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ck">
        <color rgb="FFFFFFFF"/>
      </top>
      <bottom style="thick">
        <color rgb="FFFFFFFF"/>
      </bottom>
    </border>
    <border>
      <left style="thin">
        <color rgb="FFD9D9D9"/>
      </left>
      <right style="thin">
        <color rgb="FFCCCCCC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n">
        <color rgb="FFCCCCCC"/>
      </right>
      <top style="thick">
        <color rgb="FFFFFFFF"/>
      </top>
      <bottom style="thick">
        <color rgb="FFFFFFFF"/>
      </bottom>
    </border>
    <border>
      <left style="thin">
        <color rgb="FFCCCCCC"/>
      </left>
      <right style="thick">
        <color rgb="FFFFFFFF"/>
      </right>
      <top style="thick">
        <color rgb="FFFFFFFF"/>
      </top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thick">
        <color rgb="FFFFFFFF"/>
      </left>
      <right style="thin">
        <color rgb="FFCCCCCC"/>
      </right>
      <bottom style="thick">
        <color rgb="FFFFFFFF"/>
      </bottom>
    </border>
    <border>
      <left style="thin">
        <color rgb="FFCCCCCC"/>
      </left>
      <right style="thick">
        <color rgb="FFFFFFFF"/>
      </right>
      <top style="thick">
        <color rgb="FFFFFFFF"/>
      </top>
      <bottom style="thin">
        <color rgb="FFCCCCCC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n">
        <color rgb="FFCCCCCC"/>
      </bottom>
    </border>
    <border>
      <left style="thick">
        <color rgb="FFFFFFFF"/>
      </left>
      <right style="thin">
        <color rgb="FFCCCCCC"/>
      </right>
      <top style="thick">
        <color rgb="FFFFFFFF"/>
      </top>
      <bottom style="thin">
        <color rgb="FFCCCCCC"/>
      </bottom>
    </border>
    <border>
      <left style="thin">
        <color rgb="FFCCCCCC"/>
      </left>
      <top style="thick">
        <color rgb="FFFFFFFF"/>
      </top>
      <bottom style="thin">
        <color rgb="FFCCCCCC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CCCCCC"/>
      </bottom>
    </border>
    <border>
      <left style="thin">
        <color rgb="FFD9D9D9"/>
      </left>
      <right style="thin">
        <color rgb="FFCCCCCC"/>
      </right>
      <top style="thin">
        <color rgb="FFD9D9D9"/>
      </top>
      <bottom style="thin">
        <color rgb="FFCCCCCC"/>
      </bottom>
    </border>
    <border>
      <left style="thick">
        <color rgb="FFFFFFFF"/>
      </left>
      <right style="thick">
        <color rgb="FFFFFFFF"/>
      </right>
      <top style="thin">
        <color rgb="FFCCCCCC"/>
      </top>
      <bottom style="thick">
        <color rgb="FFFFFFFF"/>
      </bottom>
    </border>
    <border>
      <left style="thick">
        <color rgb="FFFFFFFF"/>
      </left>
      <right style="thin">
        <color rgb="FFCCCCCC"/>
      </right>
      <top style="thin">
        <color rgb="FFCCCCCC"/>
      </top>
      <bottom style="thick">
        <color rgb="FFFFFFFF"/>
      </bottom>
    </border>
    <border>
      <left style="thin">
        <color rgb="FFCCCCCC"/>
      </left>
      <right style="thick">
        <color rgb="FFFFFFFF"/>
      </right>
      <top style="thin">
        <color rgb="FFCCCCCC"/>
      </top>
    </border>
    <border>
      <left style="thick">
        <color rgb="FFFFFFFF"/>
      </left>
      <right style="thick">
        <color rgb="FFFFFFFF"/>
      </right>
      <bottom style="thin">
        <color rgb="FFCCCCCC"/>
      </bottom>
    </border>
    <border>
      <left style="thick">
        <color rgb="FFFFFFFF"/>
      </left>
      <right style="thin">
        <color rgb="FFCCCCCC"/>
      </right>
      <bottom style="thin">
        <color rgb="FFCCCCCC"/>
      </bottom>
    </border>
    <border>
      <left style="thin">
        <color rgb="FFCCCCCC"/>
      </left>
      <top style="thin">
        <color rgb="FFCCCCCC"/>
      </top>
    </border>
    <border>
      <top style="thin">
        <color rgb="FFCCCCCC"/>
      </top>
    </border>
    <border>
      <right style="thin">
        <color rgb="FFCCCCCC"/>
      </right>
      <top style="thin">
        <color rgb="FFCCCCCC"/>
      </top>
    </border>
    <border>
      <left style="thin">
        <color rgb="FFCCCCCC"/>
      </left>
    </border>
    <border>
      <right style="thin">
        <color rgb="FFCCCCCC"/>
      </right>
    </border>
    <border>
      <left style="thin">
        <color rgb="FFCCCCCC"/>
      </left>
      <bottom style="thin">
        <color rgb="FFCCCCCC"/>
      </bottom>
    </border>
    <border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0" fontId="3" numFmtId="0" xfId="0" applyAlignment="1" applyFont="1">
      <alignment horizontal="center" readingOrder="0"/>
    </xf>
    <xf borderId="0" fillId="0" fontId="4" numFmtId="0" xfId="0" applyFont="1"/>
    <xf borderId="3" fillId="0" fontId="5" numFmtId="0" xfId="0" applyAlignment="1" applyBorder="1" applyFont="1">
      <alignment readingOrder="0" shrinkToFit="0" wrapText="1"/>
    </xf>
    <xf borderId="3" fillId="0" fontId="6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4" numFmtId="0" xfId="0" applyAlignment="1" applyFont="1">
      <alignment shrinkToFit="0" wrapText="1"/>
    </xf>
    <xf borderId="4" fillId="3" fontId="7" numFmtId="0" xfId="0" applyAlignment="1" applyBorder="1" applyFill="1" applyFont="1">
      <alignment readingOrder="0" shrinkToFit="0" wrapText="1"/>
    </xf>
    <xf borderId="5" fillId="4" fontId="7" numFmtId="0" xfId="0" applyAlignment="1" applyBorder="1" applyFill="1" applyFont="1">
      <alignment readingOrder="0" shrinkToFit="0" wrapText="1"/>
    </xf>
    <xf borderId="5" fillId="5" fontId="7" numFmtId="0" xfId="0" applyAlignment="1" applyBorder="1" applyFill="1" applyFont="1">
      <alignment readingOrder="0" shrinkToFit="0" wrapText="1"/>
    </xf>
    <xf borderId="5" fillId="6" fontId="7" numFmtId="0" xfId="0" applyAlignment="1" applyBorder="1" applyFill="1" applyFont="1">
      <alignment readingOrder="0" shrinkToFit="0" wrapText="1"/>
    </xf>
    <xf borderId="6" fillId="7" fontId="7" numFmtId="0" xfId="0" applyAlignment="1" applyBorder="1" applyFill="1" applyFont="1">
      <alignment readingOrder="0" shrinkToFit="0" wrapText="1"/>
    </xf>
    <xf borderId="7" fillId="8" fontId="8" numFmtId="0" xfId="0" applyAlignment="1" applyBorder="1" applyFill="1" applyFont="1">
      <alignment readingOrder="0" shrinkToFit="0" wrapText="1"/>
    </xf>
    <xf borderId="3" fillId="9" fontId="9" numFmtId="164" xfId="0" applyAlignment="1" applyBorder="1" applyFill="1" applyFont="1" applyNumberFormat="1">
      <alignment readingOrder="0"/>
    </xf>
    <xf borderId="8" fillId="9" fontId="9" numFmtId="164" xfId="0" applyAlignment="1" applyBorder="1" applyFont="1" applyNumberFormat="1">
      <alignment readingOrder="0"/>
    </xf>
    <xf borderId="3" fillId="0" fontId="9" numFmtId="165" xfId="0" applyBorder="1" applyFont="1" applyNumberFormat="1"/>
    <xf borderId="3" fillId="0" fontId="9" numFmtId="165" xfId="0" applyAlignment="1" applyBorder="1" applyFont="1" applyNumberFormat="1">
      <alignment readingOrder="0"/>
    </xf>
    <xf borderId="8" fillId="0" fontId="9" numFmtId="165" xfId="0" applyAlignment="1" applyBorder="1" applyFont="1" applyNumberFormat="1">
      <alignment readingOrder="0"/>
    </xf>
    <xf borderId="9" fillId="10" fontId="7" numFmtId="0" xfId="0" applyAlignment="1" applyBorder="1" applyFill="1" applyFont="1">
      <alignment readingOrder="0" shrinkToFit="0" wrapText="1"/>
    </xf>
    <xf borderId="10" fillId="10" fontId="7" numFmtId="165" xfId="0" applyBorder="1" applyFont="1" applyNumberFormat="1"/>
    <xf borderId="9" fillId="2" fontId="7" numFmtId="0" xfId="0" applyAlignment="1" applyBorder="1" applyFont="1">
      <alignment readingOrder="0" shrinkToFit="0" wrapText="1"/>
    </xf>
    <xf borderId="10" fillId="2" fontId="7" numFmtId="165" xfId="0" applyBorder="1" applyFont="1" applyNumberFormat="1"/>
    <xf borderId="11" fillId="2" fontId="7" numFmtId="165" xfId="0" applyBorder="1" applyFont="1" applyNumberFormat="1"/>
    <xf borderId="12" fillId="11" fontId="7" numFmtId="0" xfId="0" applyAlignment="1" applyBorder="1" applyFill="1" applyFont="1">
      <alignment readingOrder="0" shrinkToFit="0" wrapText="1"/>
    </xf>
    <xf borderId="13" fillId="11" fontId="7" numFmtId="165" xfId="0" applyBorder="1" applyFont="1" applyNumberFormat="1"/>
    <xf borderId="14" fillId="11" fontId="7" numFmtId="165" xfId="0" applyBorder="1" applyFont="1" applyNumberFormat="1"/>
    <xf borderId="15" fillId="11" fontId="7" numFmtId="0" xfId="0" applyAlignment="1" applyBorder="1" applyFont="1">
      <alignment readingOrder="0" shrinkToFit="0" wrapText="1"/>
    </xf>
    <xf borderId="16" fillId="11" fontId="7" numFmtId="10" xfId="0" applyBorder="1" applyFont="1" applyNumberFormat="1"/>
    <xf borderId="17" fillId="11" fontId="7" numFmtId="10" xfId="0" applyBorder="1" applyFont="1" applyNumberFormat="1"/>
    <xf borderId="0" fillId="0" fontId="4" numFmtId="0" xfId="0" applyAlignment="1" applyFont="1">
      <alignment readingOrder="0" shrinkToFit="0" wrapText="1"/>
    </xf>
    <xf borderId="8" fillId="0" fontId="9" numFmtId="165" xfId="0" applyBorder="1" applyFont="1" applyNumberFormat="1"/>
    <xf borderId="0" fillId="0" fontId="4" numFmtId="10" xfId="0" applyAlignment="1" applyFont="1" applyNumberFormat="1">
      <alignment readingOrder="0"/>
    </xf>
    <xf borderId="18" fillId="3" fontId="7" numFmtId="0" xfId="0" applyAlignment="1" applyBorder="1" applyFont="1">
      <alignment readingOrder="0" shrinkToFit="0" wrapText="1"/>
    </xf>
    <xf borderId="19" fillId="9" fontId="9" numFmtId="165" xfId="0" applyAlignment="1" applyBorder="1" applyFont="1" applyNumberFormat="1">
      <alignment readingOrder="0"/>
    </xf>
    <xf borderId="20" fillId="9" fontId="9" numFmtId="165" xfId="0" applyAlignment="1" applyBorder="1" applyFont="1" applyNumberFormat="1">
      <alignment readingOrder="0"/>
    </xf>
    <xf borderId="4" fillId="2" fontId="7" numFmtId="0" xfId="0" applyAlignment="1" applyBorder="1" applyFont="1">
      <alignment readingOrder="0" shrinkToFit="0" wrapText="1"/>
    </xf>
    <xf borderId="21" fillId="2" fontId="7" numFmtId="165" xfId="0" applyBorder="1" applyFont="1" applyNumberFormat="1"/>
    <xf borderId="22" fillId="2" fontId="7" numFmtId="165" xfId="0" applyBorder="1" applyFont="1" applyNumberFormat="1"/>
    <xf borderId="15" fillId="10" fontId="7" numFmtId="0" xfId="0" applyAlignment="1" applyBorder="1" applyFont="1">
      <alignment readingOrder="0" shrinkToFit="0" wrapText="1"/>
    </xf>
    <xf borderId="16" fillId="10" fontId="7" numFmtId="165" xfId="0" applyBorder="1" applyFont="1" applyNumberFormat="1"/>
    <xf borderId="17" fillId="10" fontId="7" numFmtId="165" xfId="0" applyBorder="1" applyFont="1" applyNumberFormat="1"/>
    <xf borderId="23" fillId="11" fontId="7" numFmtId="0" xfId="0" applyAlignment="1" applyBorder="1" applyFont="1">
      <alignment readingOrder="0" shrinkToFit="0" wrapText="1"/>
    </xf>
    <xf borderId="21" fillId="11" fontId="7" numFmtId="9" xfId="0" applyBorder="1" applyFont="1" applyNumberFormat="1"/>
    <xf borderId="22" fillId="11" fontId="7" numFmtId="9" xfId="0" applyBorder="1" applyFont="1" applyNumberFormat="1"/>
    <xf borderId="24" fillId="11" fontId="7" numFmtId="9" xfId="0" applyBorder="1" applyFont="1" applyNumberFormat="1"/>
    <xf borderId="25" fillId="11" fontId="7" numFmtId="9" xfId="0" applyBorder="1" applyFont="1" applyNumberFormat="1"/>
    <xf borderId="26" fillId="0" fontId="4" numFmtId="0" xfId="0" applyAlignment="1" applyBorder="1" applyFont="1">
      <alignment readingOrder="0" shrinkToFit="0" wrapText="1"/>
    </xf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29" fillId="0" fontId="4" numFmtId="0" xfId="0" applyAlignment="1" applyBorder="1" applyFont="1">
      <alignment readingOrder="0" shrinkToFit="0" wrapText="0"/>
    </xf>
    <xf borderId="0" fillId="0" fontId="10" numFmtId="0" xfId="0" applyAlignment="1" applyFont="1">
      <alignment readingOrder="0" shrinkToFit="0" wrapText="1"/>
    </xf>
    <xf borderId="30" fillId="0" fontId="10" numFmtId="0" xfId="0" applyAlignment="1" applyBorder="1" applyFont="1">
      <alignment readingOrder="0" shrinkToFit="0" wrapText="1"/>
    </xf>
    <xf borderId="29" fillId="0" fontId="4" numFmtId="0" xfId="0" applyAlignment="1" applyBorder="1" applyFont="1">
      <alignment readingOrder="0"/>
    </xf>
    <xf borderId="30" fillId="0" fontId="4" numFmtId="0" xfId="0" applyBorder="1" applyFont="1"/>
    <xf borderId="29" fillId="0" fontId="4" numFmtId="0" xfId="0" applyBorder="1" applyFont="1"/>
    <xf borderId="29" fillId="0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30" fillId="0" fontId="4" numFmtId="0" xfId="0" applyAlignment="1" applyBorder="1" applyFont="1">
      <alignment readingOrder="0" shrinkToFit="0" vertical="center" wrapText="1"/>
    </xf>
    <xf borderId="29" fillId="0" fontId="11" numFmtId="0" xfId="0" applyAlignment="1" applyBorder="1" applyFont="1">
      <alignment readingOrder="0"/>
    </xf>
    <xf borderId="29" fillId="0" fontId="12" numFmtId="0" xfId="0" applyAlignment="1" applyBorder="1" applyFont="1">
      <alignment readingOrder="0"/>
    </xf>
    <xf borderId="29" fillId="0" fontId="12" numFmtId="0" xfId="0" applyAlignment="1" applyBorder="1" applyFont="1">
      <alignment readingOrder="0" shrinkToFit="0" vertical="top" wrapText="1"/>
    </xf>
    <xf borderId="29" fillId="0" fontId="13" numFmtId="0" xfId="0" applyAlignment="1" applyBorder="1" applyFont="1">
      <alignment readingOrder="0"/>
    </xf>
    <xf borderId="29" fillId="0" fontId="12" numFmtId="0" xfId="0" applyAlignment="1" applyBorder="1" applyFont="1">
      <alignment readingOrder="0" shrinkToFit="0" vertical="center" wrapText="1"/>
    </xf>
    <xf borderId="29" fillId="0" fontId="14" numFmtId="0" xfId="0" applyAlignment="1" applyBorder="1" applyFont="1">
      <alignment readingOrder="0" shrinkToFit="0" vertical="center" wrapText="1"/>
    </xf>
    <xf borderId="31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0" fillId="0" fontId="15" numFmtId="166" xfId="0" applyAlignment="1" applyFont="1" applyNumberForma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15" numFmtId="0" xfId="0" applyFont="1"/>
    <xf borderId="0" fillId="0" fontId="16" numFmtId="166" xfId="0" applyAlignment="1" applyFont="1" applyNumberFormat="1">
      <alignment readingOrder="0"/>
    </xf>
    <xf borderId="0" fillId="0" fontId="16" numFmtId="167" xfId="0" applyAlignment="1" applyFont="1" applyNumberFormat="1">
      <alignment readingOrder="0"/>
    </xf>
    <xf borderId="0" fillId="0" fontId="16" numFmtId="0" xfId="0" applyAlignment="1" applyFont="1">
      <alignment readingOrder="0"/>
    </xf>
    <xf borderId="34" fillId="0" fontId="17" numFmtId="0" xfId="0" applyAlignment="1" applyBorder="1" applyFont="1">
      <alignment vertical="bottom"/>
    </xf>
    <xf borderId="34" fillId="0" fontId="17" numFmtId="0" xfId="0" applyAlignment="1" applyBorder="1" applyFont="1">
      <alignment readingOrder="0" vertical="bottom"/>
    </xf>
    <xf borderId="0" fillId="0" fontId="18" numFmtId="0" xfId="0" applyAlignment="1" applyFont="1">
      <alignment vertical="bottom"/>
    </xf>
    <xf borderId="34" fillId="0" fontId="18" numFmtId="0" xfId="0" applyAlignment="1" applyBorder="1" applyFont="1">
      <alignment vertical="bottom"/>
    </xf>
    <xf borderId="34" fillId="0" fontId="18" numFmtId="167" xfId="0" applyAlignment="1" applyBorder="1" applyFont="1" applyNumberFormat="1">
      <alignment readingOrder="0" vertical="bottom"/>
    </xf>
    <xf borderId="34" fillId="0" fontId="18" numFmtId="167" xfId="0" applyAlignment="1" applyBorder="1" applyFont="1" applyNumberFormat="1">
      <alignment horizontal="right" readingOrder="0" vertical="bottom"/>
    </xf>
    <xf borderId="34" fillId="0" fontId="18" numFmtId="0" xfId="0" applyAlignment="1" applyBorder="1" applyFont="1">
      <alignment horizontal="right" vertical="bottom"/>
    </xf>
    <xf borderId="0" fillId="0" fontId="18" numFmtId="165" xfId="0" applyAlignment="1" applyFont="1" applyNumberFormat="1">
      <alignment vertical="bottom"/>
    </xf>
    <xf borderId="34" fillId="0" fontId="18" numFmtId="0" xfId="0" applyAlignment="1" applyBorder="1" applyFont="1">
      <alignment horizontal="right" readingOrder="0" vertical="bottom"/>
    </xf>
    <xf borderId="0" fillId="0" fontId="18" numFmtId="0" xfId="0" applyAlignment="1" applyFont="1">
      <alignment readingOrder="0" vertical="bottom"/>
    </xf>
    <xf borderId="0" fillId="0" fontId="1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23.25"/>
    <col customWidth="1" min="3" max="3" width="22.63"/>
    <col customWidth="1" min="4" max="4" width="22.25"/>
    <col customWidth="1" min="5" max="5" width="23.13"/>
    <col customWidth="1" min="7" max="7" width="9.38"/>
    <col customWidth="1" min="8" max="8" width="18.0"/>
    <col customWidth="1" min="9" max="9" width="7.25"/>
  </cols>
  <sheetData>
    <row r="1">
      <c r="A1" s="1" t="s">
        <v>0</v>
      </c>
      <c r="B1" s="2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</v>
      </c>
      <c r="B2" s="6">
        <v>4000.0</v>
      </c>
      <c r="C2" s="4"/>
      <c r="D2" s="4"/>
      <c r="E2" s="4"/>
      <c r="F2" s="7" t="s">
        <v>2</v>
      </c>
      <c r="G2" s="4"/>
      <c r="H2" s="8" t="s">
        <v>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9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0" t="s">
        <v>4</v>
      </c>
      <c r="B4" s="11" t="s">
        <v>5</v>
      </c>
      <c r="C4" s="12" t="s">
        <v>6</v>
      </c>
      <c r="D4" s="13" t="s">
        <v>7</v>
      </c>
      <c r="E4" s="14" t="s">
        <v>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31.5" customHeight="1">
      <c r="A5" s="15" t="s">
        <v>9</v>
      </c>
      <c r="B5" s="16">
        <v>0.64018</v>
      </c>
      <c r="C5" s="16">
        <v>0.66709</v>
      </c>
      <c r="D5" s="16">
        <v>0.69728</v>
      </c>
      <c r="E5" s="17">
        <v>0.75746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31.5" customHeight="1">
      <c r="A6" s="15" t="s">
        <v>10</v>
      </c>
      <c r="B6" s="16">
        <v>0.0</v>
      </c>
      <c r="C6" s="16">
        <v>0.01885</v>
      </c>
      <c r="D6" s="16">
        <v>0.04463</v>
      </c>
      <c r="E6" s="17">
        <v>0.07877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31.5" customHeight="1">
      <c r="A7" s="15" t="s">
        <v>11</v>
      </c>
      <c r="B7" s="18">
        <f>VLOOKUP($B$2,'Tabela de Faixas'!$B$2:$E$63,3,TRUE) + (VLOOKUP($B$2,'Tabela de Faixas'!$B$2:$E$63,4,TRUE) * (B5*1000))</f>
        <v>524.955908</v>
      </c>
      <c r="C7" s="18">
        <f>VLOOKUP($B$2,'Tabela de Faixas'!$B$2:$E$63,3,TRUE) + (VLOOKUP($B$2,'Tabela de Faixas'!$B$2:$E$63,4,TRUE) * (C5*1000))</f>
        <v>538.696154</v>
      </c>
      <c r="D7" s="18">
        <f>VLOOKUP($B$2,'Tabela de Faixas'!$B$2:$E$63,3,TRUE) + (VLOOKUP($B$2,'Tabela de Faixas'!$B$2:$E$63,4,TRUE) * (D5*1000))</f>
        <v>554.111168</v>
      </c>
      <c r="E7" s="18">
        <f>VLOOKUP($B$2,'Tabela de Faixas'!$B$2:$E$63,3,TRUE) + (VLOOKUP($B$2,'Tabela de Faixas'!$B$2:$E$63,4,TRUE) * (E5*1000))</f>
        <v>584.839076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31.5" customHeight="1">
      <c r="A8" s="15" t="s">
        <v>12</v>
      </c>
      <c r="B8" s="19">
        <f>VLOOKUP($B$2,'Tabela de Faixas'!$B$2:$E$63,4,TRUE) * B6</f>
        <v>0</v>
      </c>
      <c r="C8" s="19">
        <f>VLOOKUP($B$2,'Tabela de Faixas'!$B$2:$E$63,4,TRUE) * (C6*1000)</f>
        <v>9.62481</v>
      </c>
      <c r="D8" s="19">
        <f>VLOOKUP($B$2,'Tabela de Faixas'!$B$2:$E$63,4,TRUE) * (D6*1000)</f>
        <v>22.788078</v>
      </c>
      <c r="E8" s="20">
        <f>VLOOKUP($B$2,'Tabela de Faixas'!$B$2:$E$63,4,TRUE) * (E6*1000)</f>
        <v>40.219962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33.75" customHeight="1">
      <c r="A9" s="21" t="s">
        <v>13</v>
      </c>
      <c r="B9" s="22">
        <f t="shared" ref="B9:E9" si="1">IF(SUM(B7:B8)&lt;=5000,SUM(B7:B8),0)</f>
        <v>524.955908</v>
      </c>
      <c r="C9" s="22">
        <f t="shared" si="1"/>
        <v>548.320964</v>
      </c>
      <c r="D9" s="22">
        <f t="shared" si="1"/>
        <v>576.899246</v>
      </c>
      <c r="E9" s="22">
        <f t="shared" si="1"/>
        <v>625.059038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33.75" customHeight="1">
      <c r="A10" s="23" t="s">
        <v>14</v>
      </c>
      <c r="B10" s="24">
        <f>VLOOKUP($B$2,'Tabela de Faixas (Atual)'!$B$2:$G$60,3,TRUE)</f>
        <v>103.69</v>
      </c>
      <c r="C10" s="24">
        <f>VLOOKUP($B$2,'Tabela de Faixas (Atual)'!$B$2:$G$60,4,TRUE)</f>
        <v>106.21</v>
      </c>
      <c r="D10" s="24">
        <f>VLOOKUP($B$2,'Tabela de Faixas (Atual)'!$B$2:$G$60,5,TRUE)</f>
        <v>109.05</v>
      </c>
      <c r="E10" s="25">
        <f>VLOOKUP($B$2,'Tabela de Faixas (Atual)'!$B$2:$G$60,6,TRUE)</f>
        <v>112.73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33.75" customHeight="1">
      <c r="A11" s="26" t="s">
        <v>15</v>
      </c>
      <c r="B11" s="27">
        <f t="shared" ref="B11:E11" si="2">B9-B10</f>
        <v>421.265908</v>
      </c>
      <c r="C11" s="27">
        <f t="shared" si="2"/>
        <v>442.110964</v>
      </c>
      <c r="D11" s="27">
        <f t="shared" si="2"/>
        <v>467.849246</v>
      </c>
      <c r="E11" s="28">
        <f t="shared" si="2"/>
        <v>512.329038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33.75" customHeight="1">
      <c r="A12" s="29" t="s">
        <v>16</v>
      </c>
      <c r="B12" s="30">
        <f t="shared" ref="B12:E12" si="3">B11/B10</f>
        <v>4.062743833</v>
      </c>
      <c r="C12" s="30">
        <f t="shared" si="3"/>
        <v>4.162611468</v>
      </c>
      <c r="D12" s="30">
        <f t="shared" si="3"/>
        <v>4.290226923</v>
      </c>
      <c r="E12" s="31">
        <f t="shared" si="3"/>
        <v>4.544744416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6.5" customHeight="1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6.5" customHeight="1">
      <c r="A14" s="32"/>
      <c r="B14" s="3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10" t="s">
        <v>17</v>
      </c>
      <c r="B15" s="11" t="s">
        <v>5</v>
      </c>
      <c r="C15" s="12" t="s">
        <v>6</v>
      </c>
      <c r="D15" s="13" t="s">
        <v>7</v>
      </c>
      <c r="E15" s="14" t="s">
        <v>8</v>
      </c>
      <c r="F15" s="4"/>
      <c r="H15" s="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32.25" customHeight="1">
      <c r="A16" s="15" t="s">
        <v>18</v>
      </c>
      <c r="B16" s="18">
        <f>$B$2*0.86819</f>
        <v>3472.76</v>
      </c>
      <c r="C16" s="18">
        <f t="shared" ref="C16:E16" si="4">$B16</f>
        <v>3472.76</v>
      </c>
      <c r="D16" s="18">
        <f t="shared" si="4"/>
        <v>3472.76</v>
      </c>
      <c r="E16" s="33">
        <f t="shared" si="4"/>
        <v>3472.76</v>
      </c>
      <c r="F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32.25" customHeight="1">
      <c r="A17" s="15" t="s">
        <v>19</v>
      </c>
      <c r="B17" s="18">
        <f t="shared" ref="B17:E17" si="5">$B$2*B6</f>
        <v>0</v>
      </c>
      <c r="C17" s="18">
        <f t="shared" si="5"/>
        <v>75.4</v>
      </c>
      <c r="D17" s="18">
        <f t="shared" si="5"/>
        <v>178.52</v>
      </c>
      <c r="E17" s="33">
        <f t="shared" si="5"/>
        <v>315.08</v>
      </c>
      <c r="F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32.25" customHeight="1">
      <c r="A18" s="15" t="s">
        <v>20</v>
      </c>
      <c r="B18" s="18">
        <f t="shared" ref="B18:E18" si="6">((B16+B17)/(1-6.29%))-(B16+B17)</f>
        <v>233.0984996</v>
      </c>
      <c r="C18" s="18">
        <f t="shared" si="6"/>
        <v>238.1594963</v>
      </c>
      <c r="D18" s="18">
        <f t="shared" si="6"/>
        <v>245.0811141</v>
      </c>
      <c r="E18" s="33">
        <f t="shared" si="6"/>
        <v>254.2472906</v>
      </c>
      <c r="F18" s="4"/>
      <c r="H18" s="32" t="s">
        <v>21</v>
      </c>
      <c r="I18" s="7">
        <v>0.86819</v>
      </c>
      <c r="J18" s="7" t="s">
        <v>22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32.25" customHeight="1">
      <c r="A19" s="15" t="s">
        <v>23</v>
      </c>
      <c r="B19" s="18">
        <f t="shared" ref="B19:E19" si="7">((B16+B17+B18)/(1-18%))-(B16+B17+B18)</f>
        <v>813.4811341</v>
      </c>
      <c r="C19" s="18">
        <f t="shared" si="7"/>
        <v>831.1433041</v>
      </c>
      <c r="D19" s="18">
        <f t="shared" si="7"/>
        <v>855.2987811</v>
      </c>
      <c r="E19" s="33">
        <f t="shared" si="7"/>
        <v>887.287454</v>
      </c>
      <c r="F19" s="4"/>
      <c r="G19" s="4"/>
      <c r="H19" s="32" t="s">
        <v>24</v>
      </c>
      <c r="I19" s="34">
        <v>0.0629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35" t="s">
        <v>25</v>
      </c>
      <c r="B20" s="36">
        <f t="shared" ref="B20:E20" si="8">SUM(B16:B19)</f>
        <v>4519.339634</v>
      </c>
      <c r="C20" s="36">
        <f t="shared" si="8"/>
        <v>4617.4628</v>
      </c>
      <c r="D20" s="36">
        <f t="shared" si="8"/>
        <v>4751.659895</v>
      </c>
      <c r="E20" s="37">
        <f t="shared" si="8"/>
        <v>4929.374745</v>
      </c>
      <c r="F20" s="4"/>
      <c r="G20" s="4"/>
      <c r="H20" s="32" t="s">
        <v>26</v>
      </c>
      <c r="I20" s="34">
        <v>0.18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9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38" t="s">
        <v>27</v>
      </c>
      <c r="B22" s="39">
        <f t="shared" ref="B22:E22" si="9">B20+B10</f>
        <v>4623.029634</v>
      </c>
      <c r="C22" s="39">
        <f t="shared" si="9"/>
        <v>4723.6728</v>
      </c>
      <c r="D22" s="39">
        <f t="shared" si="9"/>
        <v>4860.709895</v>
      </c>
      <c r="E22" s="40">
        <f t="shared" si="9"/>
        <v>5042.104745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1" t="s">
        <v>28</v>
      </c>
      <c r="B23" s="42">
        <f t="shared" ref="B23:E23" si="10">B20+B9</f>
        <v>5044.295542</v>
      </c>
      <c r="C23" s="42">
        <f t="shared" si="10"/>
        <v>5165.783764</v>
      </c>
      <c r="D23" s="42">
        <f t="shared" si="10"/>
        <v>5328.559141</v>
      </c>
      <c r="E23" s="43">
        <f t="shared" si="10"/>
        <v>5554.433783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4" t="s">
        <v>29</v>
      </c>
      <c r="B25" s="45">
        <f t="shared" ref="B25:E25" si="11">B10/B22</f>
        <v>0.02242901478</v>
      </c>
      <c r="C25" s="45">
        <f t="shared" si="11"/>
        <v>0.02248462256</v>
      </c>
      <c r="D25" s="45">
        <f t="shared" si="11"/>
        <v>0.02243499455</v>
      </c>
      <c r="E25" s="46">
        <f t="shared" si="11"/>
        <v>0.02235772673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29" t="s">
        <v>30</v>
      </c>
      <c r="B26" s="47">
        <f t="shared" ref="B26:E26" si="12">B9/B23</f>
        <v>0.1040692211</v>
      </c>
      <c r="C26" s="47">
        <f t="shared" si="12"/>
        <v>0.1061447767</v>
      </c>
      <c r="D26" s="47">
        <f t="shared" si="12"/>
        <v>0.1082655237</v>
      </c>
      <c r="E26" s="48">
        <f t="shared" si="12"/>
        <v>0.1125333495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6.5" customHeight="1">
      <c r="A28" s="49" t="s">
        <v>31</v>
      </c>
      <c r="B28" s="50"/>
      <c r="C28" s="50"/>
      <c r="D28" s="50"/>
      <c r="E28" s="51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6.5" customHeight="1">
      <c r="A29" s="52"/>
      <c r="E29" s="5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6.5" customHeight="1">
      <c r="A30" s="52"/>
      <c r="E30" s="5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54" t="s">
        <v>32</v>
      </c>
      <c r="B31" s="55"/>
      <c r="C31" s="55"/>
      <c r="D31" s="55"/>
      <c r="E31" s="56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57" t="s">
        <v>33</v>
      </c>
      <c r="B32" s="4"/>
      <c r="C32" s="4"/>
      <c r="D32" s="4"/>
      <c r="E32" s="5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57" t="s">
        <v>34</v>
      </c>
      <c r="B33" s="4"/>
      <c r="C33" s="4"/>
      <c r="D33" s="4"/>
      <c r="E33" s="5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57" t="s">
        <v>35</v>
      </c>
      <c r="B34" s="4"/>
      <c r="C34" s="4"/>
      <c r="D34" s="4"/>
      <c r="E34" s="5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59"/>
      <c r="B35" s="4"/>
      <c r="C35" s="4"/>
      <c r="D35" s="4"/>
      <c r="E35" s="5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60" t="s">
        <v>36</v>
      </c>
      <c r="E36" s="5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52"/>
      <c r="E37" s="5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52"/>
      <c r="E38" s="5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52"/>
      <c r="E39" s="5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60" t="s">
        <v>37</v>
      </c>
      <c r="E40" s="5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52"/>
      <c r="E41" s="5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52"/>
      <c r="E42" s="5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60"/>
      <c r="B43" s="61"/>
      <c r="C43" s="61"/>
      <c r="D43" s="61"/>
      <c r="E43" s="6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60" t="s">
        <v>38</v>
      </c>
      <c r="E44" s="5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52"/>
      <c r="E45" s="5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52"/>
      <c r="E46" s="5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63"/>
      <c r="B47" s="4"/>
      <c r="C47" s="4"/>
      <c r="D47" s="4"/>
      <c r="E47" s="5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63" t="s">
        <v>39</v>
      </c>
      <c r="B48" s="4"/>
      <c r="C48" s="4"/>
      <c r="D48" s="4"/>
      <c r="E48" s="5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64" t="s">
        <v>40</v>
      </c>
      <c r="B49" s="4"/>
      <c r="C49" s="4"/>
      <c r="D49" s="4"/>
      <c r="E49" s="5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64" t="s">
        <v>41</v>
      </c>
      <c r="B50" s="4"/>
      <c r="C50" s="4"/>
      <c r="D50" s="4"/>
      <c r="E50" s="5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65" t="s">
        <v>42</v>
      </c>
      <c r="E51" s="5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52"/>
      <c r="E52" s="5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64"/>
      <c r="B53" s="4"/>
      <c r="C53" s="4"/>
      <c r="D53" s="4"/>
      <c r="E53" s="5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66" t="s">
        <v>43</v>
      </c>
      <c r="B54" s="4"/>
      <c r="C54" s="4"/>
      <c r="D54" s="4"/>
      <c r="E54" s="5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3.5" customHeight="1">
      <c r="A55" s="65" t="s">
        <v>44</v>
      </c>
      <c r="E55" s="5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3.5" customHeight="1">
      <c r="A56" s="52"/>
      <c r="E56" s="5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3.5" customHeight="1">
      <c r="A57" s="52"/>
      <c r="E57" s="5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64" t="s">
        <v>45</v>
      </c>
      <c r="B58" s="4"/>
      <c r="C58" s="4"/>
      <c r="D58" s="4"/>
      <c r="E58" s="5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64" t="s">
        <v>46</v>
      </c>
      <c r="B59" s="4"/>
      <c r="C59" s="4"/>
      <c r="D59" s="4"/>
      <c r="E59" s="5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64" t="s">
        <v>47</v>
      </c>
      <c r="B60" s="4"/>
      <c r="C60" s="4"/>
      <c r="D60" s="4"/>
      <c r="E60" s="5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3.5" customHeight="1">
      <c r="A61" s="67" t="s">
        <v>48</v>
      </c>
      <c r="E61" s="5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3.5" customHeight="1">
      <c r="A62" s="52"/>
      <c r="E62" s="5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3.5" customHeight="1">
      <c r="A63" s="52"/>
      <c r="E63" s="5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4.25" customHeight="1">
      <c r="A64" s="64"/>
      <c r="B64" s="4"/>
      <c r="C64" s="4"/>
      <c r="D64" s="4"/>
      <c r="E64" s="5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68" t="s">
        <v>49</v>
      </c>
      <c r="E65" s="5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52"/>
      <c r="E66" s="5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69"/>
      <c r="B67" s="70"/>
      <c r="C67" s="70"/>
      <c r="D67" s="70"/>
      <c r="E67" s="71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</sheetData>
  <mergeCells count="9">
    <mergeCell ref="A61:E63"/>
    <mergeCell ref="A65:E67"/>
    <mergeCell ref="A1:B1"/>
    <mergeCell ref="A28:E30"/>
    <mergeCell ref="A36:E39"/>
    <mergeCell ref="A40:E42"/>
    <mergeCell ref="A44:E46"/>
    <mergeCell ref="A51:E52"/>
    <mergeCell ref="A55:E5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3" width="13.5"/>
  </cols>
  <sheetData>
    <row r="1">
      <c r="A1" s="72" t="s">
        <v>50</v>
      </c>
      <c r="B1" s="73" t="s">
        <v>51</v>
      </c>
      <c r="C1" s="73" t="s">
        <v>52</v>
      </c>
      <c r="D1" s="73" t="s">
        <v>53</v>
      </c>
      <c r="E1" s="73" t="s">
        <v>54</v>
      </c>
      <c r="F1" s="73" t="s">
        <v>55</v>
      </c>
      <c r="G1" s="73" t="s">
        <v>56</v>
      </c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>
      <c r="A2" s="75" t="s">
        <v>57</v>
      </c>
      <c r="B2" s="76">
        <v>0.0</v>
      </c>
      <c r="C2" s="76">
        <v>100.0</v>
      </c>
      <c r="D2" s="75">
        <v>0.0</v>
      </c>
      <c r="E2" s="75">
        <v>0.0</v>
      </c>
      <c r="F2" s="75">
        <v>0.0</v>
      </c>
      <c r="G2" s="75">
        <v>0.0</v>
      </c>
    </row>
    <row r="3">
      <c r="A3" s="75" t="s">
        <v>58</v>
      </c>
      <c r="B3" s="76">
        <v>101.0</v>
      </c>
      <c r="C3" s="76">
        <v>140.0</v>
      </c>
      <c r="D3" s="75">
        <v>6.58</v>
      </c>
      <c r="E3" s="75">
        <v>6.75</v>
      </c>
      <c r="F3" s="75">
        <v>6.93</v>
      </c>
      <c r="G3" s="75">
        <v>7.17</v>
      </c>
    </row>
    <row r="4">
      <c r="A4" s="75" t="s">
        <v>59</v>
      </c>
      <c r="B4" s="76">
        <v>141.0</v>
      </c>
      <c r="C4" s="76">
        <v>200.0</v>
      </c>
      <c r="D4" s="75">
        <v>9.42</v>
      </c>
      <c r="E4" s="75">
        <v>9.65</v>
      </c>
      <c r="F4" s="75">
        <v>9.91</v>
      </c>
      <c r="G4" s="75">
        <v>10.25</v>
      </c>
    </row>
    <row r="5">
      <c r="A5" s="75" t="s">
        <v>60</v>
      </c>
      <c r="B5" s="76">
        <v>201.0</v>
      </c>
      <c r="C5" s="76">
        <v>300.0</v>
      </c>
      <c r="D5" s="75">
        <v>13.86</v>
      </c>
      <c r="E5" s="75">
        <v>14.2</v>
      </c>
      <c r="F5" s="75">
        <v>14.57</v>
      </c>
      <c r="G5" s="75">
        <v>15.07</v>
      </c>
    </row>
    <row r="6">
      <c r="A6" s="75" t="s">
        <v>61</v>
      </c>
      <c r="B6" s="76">
        <v>301.0</v>
      </c>
      <c r="C6" s="76">
        <v>400.0</v>
      </c>
      <c r="D6" s="75">
        <v>19.38</v>
      </c>
      <c r="E6" s="75">
        <v>19.86</v>
      </c>
      <c r="F6" s="75">
        <v>20.39</v>
      </c>
      <c r="G6" s="75">
        <v>21.09</v>
      </c>
    </row>
    <row r="7">
      <c r="A7" s="75" t="s">
        <v>62</v>
      </c>
      <c r="B7" s="76">
        <v>401.0</v>
      </c>
      <c r="C7" s="76">
        <v>500.0</v>
      </c>
      <c r="D7" s="75">
        <v>24.96</v>
      </c>
      <c r="E7" s="75">
        <v>25.57</v>
      </c>
      <c r="F7" s="75">
        <v>26.25</v>
      </c>
      <c r="G7" s="75">
        <v>27.14</v>
      </c>
    </row>
    <row r="8">
      <c r="A8" s="75" t="s">
        <v>63</v>
      </c>
      <c r="B8" s="76">
        <v>501.0</v>
      </c>
      <c r="C8" s="76">
        <v>600.0</v>
      </c>
      <c r="D8" s="75">
        <v>30.5</v>
      </c>
      <c r="E8" s="75">
        <v>31.25</v>
      </c>
      <c r="F8" s="75">
        <v>32.08</v>
      </c>
      <c r="G8" s="75">
        <v>33.17</v>
      </c>
    </row>
    <row r="9">
      <c r="A9" s="75" t="s">
        <v>64</v>
      </c>
      <c r="B9" s="76">
        <v>601.0</v>
      </c>
      <c r="C9" s="76">
        <v>700.0</v>
      </c>
      <c r="D9" s="75">
        <v>33.93</v>
      </c>
      <c r="E9" s="75">
        <v>34.76</v>
      </c>
      <c r="F9" s="75">
        <v>35.68</v>
      </c>
      <c r="G9" s="75">
        <v>36.89</v>
      </c>
    </row>
    <row r="10">
      <c r="A10" s="75" t="s">
        <v>65</v>
      </c>
      <c r="B10" s="76">
        <v>701.0</v>
      </c>
      <c r="C10" s="76">
        <v>800.0</v>
      </c>
      <c r="D10" s="75">
        <v>33.93</v>
      </c>
      <c r="E10" s="75">
        <v>34.76</v>
      </c>
      <c r="F10" s="75">
        <v>35.68</v>
      </c>
      <c r="G10" s="75">
        <v>36.89</v>
      </c>
    </row>
    <row r="11">
      <c r="A11" s="75" t="s">
        <v>66</v>
      </c>
      <c r="B11" s="76">
        <v>801.0</v>
      </c>
      <c r="C11" s="76">
        <v>900.0</v>
      </c>
      <c r="D11" s="75">
        <v>33.93</v>
      </c>
      <c r="E11" s="75">
        <v>34.76</v>
      </c>
      <c r="F11" s="75">
        <v>35.68</v>
      </c>
      <c r="G11" s="75">
        <v>36.89</v>
      </c>
    </row>
    <row r="12">
      <c r="A12" s="75" t="s">
        <v>67</v>
      </c>
      <c r="B12" s="76">
        <v>901.0</v>
      </c>
      <c r="C12" s="76">
        <v>1000.0</v>
      </c>
      <c r="D12" s="75">
        <v>33.93</v>
      </c>
      <c r="E12" s="75">
        <v>34.76</v>
      </c>
      <c r="F12" s="75">
        <v>35.68</v>
      </c>
      <c r="G12" s="75">
        <v>36.89</v>
      </c>
    </row>
    <row r="13">
      <c r="A13" s="75" t="s">
        <v>68</v>
      </c>
      <c r="B13" s="76">
        <v>1001.0</v>
      </c>
      <c r="C13" s="76">
        <v>2000.0</v>
      </c>
      <c r="D13" s="75">
        <v>63.65</v>
      </c>
      <c r="E13" s="75">
        <v>65.2</v>
      </c>
      <c r="F13" s="75">
        <v>66.94</v>
      </c>
      <c r="G13" s="75">
        <v>69.21</v>
      </c>
    </row>
    <row r="14">
      <c r="A14" s="75" t="s">
        <v>69</v>
      </c>
      <c r="B14" s="76">
        <v>2001.0</v>
      </c>
      <c r="C14" s="76">
        <v>3000.0</v>
      </c>
      <c r="D14" s="75">
        <v>63.65</v>
      </c>
      <c r="E14" s="75">
        <v>65.2</v>
      </c>
      <c r="F14" s="75">
        <v>66.94</v>
      </c>
      <c r="G14" s="75">
        <v>69.21</v>
      </c>
    </row>
    <row r="15">
      <c r="A15" s="75" t="s">
        <v>70</v>
      </c>
      <c r="B15" s="76">
        <v>3001.0</v>
      </c>
      <c r="C15" s="76">
        <v>4000.0</v>
      </c>
      <c r="D15" s="75">
        <v>103.69</v>
      </c>
      <c r="E15" s="75">
        <v>106.21</v>
      </c>
      <c r="F15" s="75">
        <v>109.05</v>
      </c>
      <c r="G15" s="75">
        <v>112.73</v>
      </c>
    </row>
    <row r="16">
      <c r="A16" s="75" t="s">
        <v>71</v>
      </c>
      <c r="B16" s="76">
        <v>4001.0</v>
      </c>
      <c r="C16" s="76">
        <v>5000.0</v>
      </c>
      <c r="D16" s="75">
        <v>160.04</v>
      </c>
      <c r="E16" s="75">
        <v>163.93</v>
      </c>
      <c r="F16" s="75">
        <v>18.3</v>
      </c>
      <c r="G16" s="75">
        <v>174.0</v>
      </c>
    </row>
    <row r="17">
      <c r="A17" s="75" t="s">
        <v>72</v>
      </c>
      <c r="B17" s="76">
        <v>5001.0</v>
      </c>
      <c r="C17" s="76">
        <v>6000.0</v>
      </c>
      <c r="D17" s="75">
        <v>305.11</v>
      </c>
      <c r="E17" s="75">
        <v>312.54</v>
      </c>
      <c r="F17" s="75">
        <v>320.87</v>
      </c>
      <c r="G17" s="75">
        <v>331.71</v>
      </c>
    </row>
    <row r="18">
      <c r="A18" s="75" t="s">
        <v>73</v>
      </c>
      <c r="B18" s="76">
        <v>6001.0</v>
      </c>
      <c r="C18" s="76">
        <v>7000.0</v>
      </c>
      <c r="D18" s="75">
        <v>396.66</v>
      </c>
      <c r="E18" s="75">
        <v>406.32</v>
      </c>
      <c r="F18" s="75">
        <v>417.15</v>
      </c>
      <c r="G18" s="75">
        <v>431.23</v>
      </c>
    </row>
    <row r="19">
      <c r="A19" s="75" t="s">
        <v>74</v>
      </c>
      <c r="B19" s="76">
        <v>7001.0</v>
      </c>
      <c r="C19" s="76">
        <v>8000.0</v>
      </c>
      <c r="D19" s="75">
        <v>457.68</v>
      </c>
      <c r="E19" s="75">
        <v>468.82</v>
      </c>
      <c r="F19" s="75">
        <v>481.32</v>
      </c>
      <c r="G19" s="75">
        <v>497.57</v>
      </c>
    </row>
    <row r="20">
      <c r="A20" s="75" t="s">
        <v>75</v>
      </c>
      <c r="B20" s="76">
        <v>8001.0</v>
      </c>
      <c r="C20" s="76">
        <v>9000.0</v>
      </c>
      <c r="D20" s="75">
        <v>518.72</v>
      </c>
      <c r="E20" s="75">
        <v>531.35</v>
      </c>
      <c r="F20" s="75">
        <v>545.51</v>
      </c>
      <c r="G20" s="75">
        <v>563.93</v>
      </c>
    </row>
    <row r="21">
      <c r="A21" s="75" t="s">
        <v>76</v>
      </c>
      <c r="B21" s="76">
        <v>9001.0</v>
      </c>
      <c r="C21" s="76">
        <v>10000.0</v>
      </c>
      <c r="D21" s="75">
        <v>579.78</v>
      </c>
      <c r="E21" s="75">
        <v>593.89</v>
      </c>
      <c r="F21" s="75">
        <v>609.72</v>
      </c>
      <c r="G21" s="75">
        <v>630.31</v>
      </c>
    </row>
    <row r="22">
      <c r="A22" s="75" t="s">
        <v>77</v>
      </c>
      <c r="B22" s="76">
        <v>10001.0</v>
      </c>
      <c r="C22" s="76">
        <v>15000.0</v>
      </c>
      <c r="D22" s="75">
        <v>915.5</v>
      </c>
      <c r="E22" s="75">
        <v>937.79</v>
      </c>
      <c r="F22" s="75">
        <v>962.79</v>
      </c>
      <c r="G22" s="75">
        <v>995.29</v>
      </c>
    </row>
    <row r="23">
      <c r="A23" s="75" t="s">
        <v>78</v>
      </c>
      <c r="B23" s="76">
        <v>15001.0</v>
      </c>
      <c r="C23" s="76">
        <v>20000.0</v>
      </c>
      <c r="D23" s="75">
        <v>1040.35</v>
      </c>
      <c r="E23" s="75">
        <v>1065.67</v>
      </c>
      <c r="F23" s="75">
        <v>1094.08</v>
      </c>
      <c r="G23" s="75">
        <v>1131.01</v>
      </c>
    </row>
    <row r="24">
      <c r="A24" s="75" t="s">
        <v>79</v>
      </c>
      <c r="B24" s="76">
        <v>20001.0</v>
      </c>
      <c r="C24" s="76">
        <v>25000.0</v>
      </c>
      <c r="D24" s="75">
        <v>1040.35</v>
      </c>
      <c r="E24" s="75">
        <v>1065.67</v>
      </c>
      <c r="F24" s="75">
        <v>1094.08</v>
      </c>
      <c r="G24" s="75">
        <v>1131.01</v>
      </c>
    </row>
    <row r="25">
      <c r="A25" s="75" t="s">
        <v>80</v>
      </c>
      <c r="B25" s="76">
        <v>25001.0</v>
      </c>
      <c r="C25" s="76">
        <v>30000.0</v>
      </c>
      <c r="D25" s="75">
        <v>1081.95</v>
      </c>
      <c r="E25" s="75">
        <v>1108.28</v>
      </c>
      <c r="F25" s="75">
        <v>1137.83</v>
      </c>
      <c r="G25" s="75">
        <v>1176.24</v>
      </c>
    </row>
    <row r="26">
      <c r="A26" s="75" t="s">
        <v>81</v>
      </c>
      <c r="B26" s="76">
        <v>30001.0</v>
      </c>
      <c r="C26" s="76">
        <v>35000.0</v>
      </c>
      <c r="D26" s="75">
        <v>1081.95</v>
      </c>
      <c r="E26" s="75">
        <v>1108.28</v>
      </c>
      <c r="F26" s="75">
        <v>1137.83</v>
      </c>
      <c r="G26" s="75">
        <v>1176.24</v>
      </c>
    </row>
    <row r="27">
      <c r="A27" s="75" t="s">
        <v>82</v>
      </c>
      <c r="B27" s="76">
        <v>35001.0</v>
      </c>
      <c r="C27" s="76">
        <v>40000.0</v>
      </c>
      <c r="D27" s="75">
        <v>1081.95</v>
      </c>
      <c r="E27" s="75">
        <v>1108.28</v>
      </c>
      <c r="F27" s="75">
        <v>1137.83</v>
      </c>
      <c r="G27" s="75">
        <v>1176.24</v>
      </c>
    </row>
    <row r="28">
      <c r="A28" s="75" t="s">
        <v>83</v>
      </c>
      <c r="B28" s="76">
        <v>40001.0</v>
      </c>
      <c r="C28" s="76">
        <v>45000.0</v>
      </c>
      <c r="D28" s="75">
        <v>1123.58</v>
      </c>
      <c r="E28" s="75">
        <v>1150.92</v>
      </c>
      <c r="F28" s="75">
        <v>1181.6</v>
      </c>
      <c r="G28" s="75">
        <v>1221.49</v>
      </c>
    </row>
    <row r="29">
      <c r="A29" s="75" t="s">
        <v>84</v>
      </c>
      <c r="B29" s="76">
        <v>45001.0</v>
      </c>
      <c r="C29" s="76">
        <v>50000.0</v>
      </c>
      <c r="D29" s="75">
        <v>1123.58</v>
      </c>
      <c r="E29" s="75">
        <v>1150.92</v>
      </c>
      <c r="F29" s="75">
        <v>1181.6</v>
      </c>
      <c r="G29" s="75">
        <v>1221.49</v>
      </c>
    </row>
    <row r="30">
      <c r="A30" s="75" t="s">
        <v>85</v>
      </c>
      <c r="B30" s="76">
        <v>50001.0</v>
      </c>
      <c r="C30" s="76">
        <v>75000.0</v>
      </c>
      <c r="D30" s="75">
        <v>1373.25</v>
      </c>
      <c r="E30" s="75">
        <v>1406.67</v>
      </c>
      <c r="F30" s="75">
        <v>1444.17</v>
      </c>
      <c r="G30" s="75">
        <v>1492.92</v>
      </c>
    </row>
    <row r="31">
      <c r="A31" s="75" t="s">
        <v>86</v>
      </c>
      <c r="B31" s="76">
        <v>75001.0</v>
      </c>
      <c r="C31" s="76">
        <v>100000.0</v>
      </c>
      <c r="D31" s="75">
        <v>1373.25</v>
      </c>
      <c r="E31" s="75">
        <v>1406.67</v>
      </c>
      <c r="F31" s="75">
        <v>1444.17</v>
      </c>
      <c r="G31" s="75">
        <v>1492.92</v>
      </c>
    </row>
    <row r="32">
      <c r="A32" s="77" t="s">
        <v>87</v>
      </c>
      <c r="B32" s="76">
        <v>100001.0</v>
      </c>
      <c r="C32" s="76">
        <v>200000.0</v>
      </c>
      <c r="D32" s="75">
        <v>1664.58</v>
      </c>
      <c r="E32" s="75">
        <v>1705.1</v>
      </c>
      <c r="F32" s="75">
        <v>1750.55</v>
      </c>
      <c r="G32" s="75">
        <v>1809.63</v>
      </c>
    </row>
    <row r="33">
      <c r="A33" s="77" t="s">
        <v>88</v>
      </c>
      <c r="B33" s="76">
        <v>200001.0</v>
      </c>
      <c r="C33" s="76">
        <v>9.99999999E8</v>
      </c>
      <c r="D33" s="75">
        <v>2080.72</v>
      </c>
      <c r="E33" s="75">
        <v>2131.36</v>
      </c>
      <c r="F33" s="75">
        <v>2188.17</v>
      </c>
      <c r="G33" s="75">
        <v>2262.03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13"/>
    <col customWidth="1" min="2" max="3" width="11.63"/>
  </cols>
  <sheetData>
    <row r="1">
      <c r="A1" s="78" t="s">
        <v>50</v>
      </c>
      <c r="B1" s="79" t="s">
        <v>51</v>
      </c>
      <c r="C1" s="79" t="s">
        <v>52</v>
      </c>
      <c r="D1" s="78" t="s">
        <v>89</v>
      </c>
      <c r="E1" s="78" t="s">
        <v>90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</row>
    <row r="2">
      <c r="A2" s="81" t="s">
        <v>57</v>
      </c>
      <c r="B2" s="82">
        <v>0.0</v>
      </c>
      <c r="C2" s="83">
        <v>100.0</v>
      </c>
      <c r="D2" s="84">
        <v>0.0</v>
      </c>
      <c r="E2" s="84">
        <v>0.0</v>
      </c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</row>
    <row r="3">
      <c r="A3" s="81" t="s">
        <v>91</v>
      </c>
      <c r="B3" s="82">
        <v>101.0</v>
      </c>
      <c r="C3" s="83">
        <v>120.0</v>
      </c>
      <c r="D3" s="84">
        <v>0.0</v>
      </c>
      <c r="E3" s="84">
        <v>0.0</v>
      </c>
      <c r="F3" s="80"/>
      <c r="G3" s="85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</row>
    <row r="4">
      <c r="A4" s="81" t="s">
        <v>92</v>
      </c>
      <c r="B4" s="82">
        <v>121.0</v>
      </c>
      <c r="C4" s="83">
        <v>140.0</v>
      </c>
      <c r="D4" s="86">
        <v>2.65</v>
      </c>
      <c r="E4" s="86">
        <v>0.00572</v>
      </c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</row>
    <row r="5">
      <c r="A5" s="81" t="s">
        <v>93</v>
      </c>
      <c r="B5" s="82">
        <v>141.0</v>
      </c>
      <c r="C5" s="83">
        <v>170.0</v>
      </c>
      <c r="D5" s="86">
        <v>3.98</v>
      </c>
      <c r="E5" s="86">
        <v>0.00857</v>
      </c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</row>
    <row r="6">
      <c r="A6" s="81" t="s">
        <v>94</v>
      </c>
      <c r="B6" s="82">
        <v>171.0</v>
      </c>
      <c r="C6" s="83">
        <v>200.0</v>
      </c>
      <c r="D6" s="84">
        <v>6.2</v>
      </c>
      <c r="E6" s="84">
        <v>0.01602</v>
      </c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</row>
    <row r="7">
      <c r="A7" s="81" t="s">
        <v>95</v>
      </c>
      <c r="B7" s="82">
        <v>200.0</v>
      </c>
      <c r="C7" s="83">
        <v>250.0</v>
      </c>
      <c r="D7" s="84">
        <v>7.29</v>
      </c>
      <c r="E7" s="84">
        <v>0.01879</v>
      </c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</row>
    <row r="8">
      <c r="A8" s="81" t="s">
        <v>96</v>
      </c>
      <c r="B8" s="82">
        <v>250.0</v>
      </c>
      <c r="C8" s="83">
        <v>300.0</v>
      </c>
      <c r="D8" s="84">
        <v>9.11</v>
      </c>
      <c r="E8" s="84">
        <v>0.02349</v>
      </c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</row>
    <row r="9">
      <c r="A9" s="81" t="s">
        <v>97</v>
      </c>
      <c r="B9" s="82">
        <v>301.0</v>
      </c>
      <c r="C9" s="83">
        <v>350.0</v>
      </c>
      <c r="D9" s="84">
        <v>17.01</v>
      </c>
      <c r="E9" s="84">
        <v>0.04386</v>
      </c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</row>
    <row r="10">
      <c r="A10" s="81" t="s">
        <v>98</v>
      </c>
      <c r="B10" s="82">
        <v>351.0</v>
      </c>
      <c r="C10" s="83">
        <v>400.0</v>
      </c>
      <c r="D10" s="84">
        <v>19.84</v>
      </c>
      <c r="E10" s="84">
        <v>0.05117</v>
      </c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</row>
    <row r="11">
      <c r="A11" s="81" t="s">
        <v>99</v>
      </c>
      <c r="B11" s="82">
        <v>401.0</v>
      </c>
      <c r="C11" s="83">
        <v>450.0</v>
      </c>
      <c r="D11" s="84">
        <v>22.66</v>
      </c>
      <c r="E11" s="84">
        <v>0.05839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</row>
    <row r="12">
      <c r="A12" s="81" t="s">
        <v>100</v>
      </c>
      <c r="B12" s="82">
        <v>451.0</v>
      </c>
      <c r="C12" s="83">
        <v>500.0</v>
      </c>
      <c r="D12" s="84">
        <v>25.5</v>
      </c>
      <c r="E12" s="84">
        <v>0.06568</v>
      </c>
      <c r="F12" s="80"/>
      <c r="G12" s="87"/>
      <c r="H12" s="80"/>
      <c r="I12" s="88"/>
      <c r="J12" s="80"/>
      <c r="K12" s="87"/>
      <c r="L12" s="80"/>
      <c r="M12" s="87"/>
      <c r="N12" s="80"/>
      <c r="O12" s="87">
        <v>26.25</v>
      </c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</row>
    <row r="13">
      <c r="A13" s="81" t="s">
        <v>101</v>
      </c>
      <c r="B13" s="82">
        <v>501.0</v>
      </c>
      <c r="C13" s="83">
        <v>550.0</v>
      </c>
      <c r="D13" s="84">
        <v>28.31</v>
      </c>
      <c r="E13" s="84">
        <v>0.07298</v>
      </c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</row>
    <row r="14">
      <c r="A14" s="81" t="s">
        <v>102</v>
      </c>
      <c r="B14" s="82">
        <v>551.0</v>
      </c>
      <c r="C14" s="83">
        <v>600.0</v>
      </c>
      <c r="D14" s="84">
        <v>31.14</v>
      </c>
      <c r="E14" s="84">
        <v>0.08028</v>
      </c>
      <c r="F14" s="80"/>
      <c r="G14" s="80"/>
      <c r="H14" s="80"/>
      <c r="I14" s="80"/>
      <c r="J14" s="80"/>
      <c r="K14" s="80"/>
      <c r="L14" s="87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</row>
    <row r="15">
      <c r="A15" s="81" t="s">
        <v>103</v>
      </c>
      <c r="B15" s="82">
        <v>601.0</v>
      </c>
      <c r="C15" s="83">
        <v>650.0</v>
      </c>
      <c r="D15" s="84">
        <v>33.97</v>
      </c>
      <c r="E15" s="84">
        <v>0.08754</v>
      </c>
      <c r="F15" s="80"/>
      <c r="G15" s="80"/>
      <c r="H15" s="80"/>
      <c r="I15" s="80"/>
      <c r="J15" s="80"/>
      <c r="K15" s="80"/>
      <c r="L15" s="88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</row>
    <row r="16">
      <c r="A16" s="81" t="s">
        <v>104</v>
      </c>
      <c r="B16" s="82">
        <v>651.0</v>
      </c>
      <c r="C16" s="83">
        <v>700.0</v>
      </c>
      <c r="D16" s="84">
        <v>36.8</v>
      </c>
      <c r="E16" s="84">
        <v>0.09484</v>
      </c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</row>
    <row r="17">
      <c r="A17" s="81" t="s">
        <v>105</v>
      </c>
      <c r="B17" s="82">
        <v>701.0</v>
      </c>
      <c r="C17" s="83">
        <v>750.0</v>
      </c>
      <c r="D17" s="84">
        <v>39.63</v>
      </c>
      <c r="E17" s="84">
        <v>0.10213</v>
      </c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</row>
    <row r="18">
      <c r="A18" s="81" t="s">
        <v>106</v>
      </c>
      <c r="B18" s="82">
        <v>751.0</v>
      </c>
      <c r="C18" s="83">
        <v>800.0</v>
      </c>
      <c r="D18" s="84">
        <v>42.46</v>
      </c>
      <c r="E18" s="84">
        <v>0.10942</v>
      </c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</row>
    <row r="19">
      <c r="A19" s="81" t="s">
        <v>107</v>
      </c>
      <c r="B19" s="82">
        <v>801.0</v>
      </c>
      <c r="C19" s="83">
        <v>850.0</v>
      </c>
      <c r="D19" s="84">
        <v>45.29</v>
      </c>
      <c r="E19" s="84">
        <v>0.11672</v>
      </c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</row>
    <row r="20">
      <c r="A20" s="81" t="s">
        <v>108</v>
      </c>
      <c r="B20" s="82">
        <v>851.0</v>
      </c>
      <c r="C20" s="83">
        <v>900.0</v>
      </c>
      <c r="D20" s="84">
        <v>48.12</v>
      </c>
      <c r="E20" s="84">
        <v>0.12401</v>
      </c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</row>
    <row r="21">
      <c r="A21" s="81" t="s">
        <v>109</v>
      </c>
      <c r="B21" s="82">
        <v>901.0</v>
      </c>
      <c r="C21" s="83">
        <v>950.0</v>
      </c>
      <c r="D21" s="84">
        <v>50.95</v>
      </c>
      <c r="E21" s="84">
        <v>0.13131</v>
      </c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</row>
    <row r="22">
      <c r="A22" s="81" t="s">
        <v>110</v>
      </c>
      <c r="B22" s="82">
        <v>951.0</v>
      </c>
      <c r="C22" s="83">
        <v>1000.0</v>
      </c>
      <c r="D22" s="84">
        <v>53.78</v>
      </c>
      <c r="E22" s="84">
        <v>0.1386</v>
      </c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</row>
    <row r="23">
      <c r="A23" s="81" t="s">
        <v>111</v>
      </c>
      <c r="B23" s="82">
        <v>1001.0</v>
      </c>
      <c r="C23" s="83">
        <v>1500.0</v>
      </c>
      <c r="D23" s="84">
        <v>56.6</v>
      </c>
      <c r="E23" s="84">
        <v>0.14591</v>
      </c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</row>
    <row r="24">
      <c r="A24" s="81" t="s">
        <v>112</v>
      </c>
      <c r="B24" s="82">
        <v>1501.0</v>
      </c>
      <c r="C24" s="83">
        <v>2000.0</v>
      </c>
      <c r="D24" s="84">
        <v>84.89</v>
      </c>
      <c r="E24" s="84">
        <v>0.21887</v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</row>
    <row r="25">
      <c r="A25" s="81" t="s">
        <v>113</v>
      </c>
      <c r="B25" s="82">
        <v>2001.0</v>
      </c>
      <c r="C25" s="83">
        <v>2500.0</v>
      </c>
      <c r="D25" s="84">
        <v>113.19</v>
      </c>
      <c r="E25" s="84">
        <v>0.29182</v>
      </c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</row>
    <row r="26">
      <c r="A26" s="81" t="s">
        <v>114</v>
      </c>
      <c r="B26" s="82">
        <v>2501.0</v>
      </c>
      <c r="C26" s="83">
        <v>3000.0</v>
      </c>
      <c r="D26" s="84">
        <v>141.48</v>
      </c>
      <c r="E26" s="84">
        <v>0.36478</v>
      </c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</row>
    <row r="27">
      <c r="A27" s="81" t="s">
        <v>115</v>
      </c>
      <c r="B27" s="82">
        <v>3001.0</v>
      </c>
      <c r="C27" s="83">
        <v>3500.0</v>
      </c>
      <c r="D27" s="84">
        <v>169.78</v>
      </c>
      <c r="E27" s="84">
        <v>0.43766</v>
      </c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</row>
    <row r="28">
      <c r="A28" s="81" t="s">
        <v>116</v>
      </c>
      <c r="B28" s="82">
        <v>3501.0</v>
      </c>
      <c r="C28" s="83">
        <v>4000.0</v>
      </c>
      <c r="D28" s="84">
        <v>198.08</v>
      </c>
      <c r="E28" s="84">
        <v>0.5106</v>
      </c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</row>
    <row r="29">
      <c r="A29" s="81" t="s">
        <v>117</v>
      </c>
      <c r="B29" s="82">
        <v>4001.0</v>
      </c>
      <c r="C29" s="83">
        <v>4500.0</v>
      </c>
      <c r="D29" s="84">
        <v>226.33</v>
      </c>
      <c r="E29" s="84">
        <v>0.58337</v>
      </c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</row>
    <row r="30">
      <c r="A30" s="81" t="s">
        <v>118</v>
      </c>
      <c r="B30" s="82">
        <v>4501.0</v>
      </c>
      <c r="C30" s="83">
        <v>5000.0</v>
      </c>
      <c r="D30" s="84">
        <v>254.62</v>
      </c>
      <c r="E30" s="84">
        <v>0.65629</v>
      </c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</row>
    <row r="31">
      <c r="A31" s="81" t="s">
        <v>119</v>
      </c>
      <c r="B31" s="82">
        <v>5001.0</v>
      </c>
      <c r="C31" s="83">
        <v>5500.0</v>
      </c>
      <c r="D31" s="84">
        <v>282.86</v>
      </c>
      <c r="E31" s="84">
        <v>0.72914</v>
      </c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</row>
    <row r="32">
      <c r="A32" s="81" t="s">
        <v>120</v>
      </c>
      <c r="B32" s="82">
        <v>5501.0</v>
      </c>
      <c r="C32" s="83">
        <v>6000.0</v>
      </c>
      <c r="D32" s="84">
        <v>311.14</v>
      </c>
      <c r="E32" s="84">
        <v>0.80205</v>
      </c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</row>
    <row r="33">
      <c r="A33" s="81" t="s">
        <v>121</v>
      </c>
      <c r="B33" s="82">
        <v>6001.0</v>
      </c>
      <c r="C33" s="83">
        <v>6500.0</v>
      </c>
      <c r="D33" s="84">
        <v>339.38</v>
      </c>
      <c r="E33" s="84">
        <v>0.87495</v>
      </c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</row>
    <row r="34">
      <c r="A34" s="81" t="s">
        <v>122</v>
      </c>
      <c r="B34" s="82">
        <v>6501.0</v>
      </c>
      <c r="C34" s="83">
        <v>7000.0</v>
      </c>
      <c r="D34" s="84">
        <v>367.66</v>
      </c>
      <c r="E34" s="84">
        <v>0.94786</v>
      </c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</row>
    <row r="35">
      <c r="A35" s="81" t="s">
        <v>123</v>
      </c>
      <c r="B35" s="82">
        <v>7001.0</v>
      </c>
      <c r="C35" s="83">
        <v>7500.0</v>
      </c>
      <c r="D35" s="84">
        <v>395.96</v>
      </c>
      <c r="E35" s="84">
        <v>1.02074</v>
      </c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</row>
    <row r="36">
      <c r="A36" s="81" t="s">
        <v>124</v>
      </c>
      <c r="B36" s="82">
        <v>7501.0</v>
      </c>
      <c r="C36" s="83">
        <v>8000.0</v>
      </c>
      <c r="D36" s="84">
        <v>424.24</v>
      </c>
      <c r="E36" s="84">
        <v>1.09365</v>
      </c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</row>
    <row r="37">
      <c r="A37" s="81" t="s">
        <v>125</v>
      </c>
      <c r="B37" s="82">
        <v>8001.0</v>
      </c>
      <c r="C37" s="83">
        <v>8500.0</v>
      </c>
      <c r="D37" s="84">
        <v>452.52</v>
      </c>
      <c r="E37" s="84">
        <v>1.1665</v>
      </c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</row>
    <row r="38">
      <c r="A38" s="81" t="s">
        <v>126</v>
      </c>
      <c r="B38" s="82">
        <v>8501.0</v>
      </c>
      <c r="C38" s="83">
        <v>9000.0</v>
      </c>
      <c r="D38" s="84">
        <v>480.8</v>
      </c>
      <c r="E38" s="84">
        <v>1.2394</v>
      </c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</row>
    <row r="39">
      <c r="A39" s="81" t="s">
        <v>127</v>
      </c>
      <c r="B39" s="82">
        <v>9001.0</v>
      </c>
      <c r="C39" s="83">
        <v>9500.0</v>
      </c>
      <c r="D39" s="84">
        <v>509.03</v>
      </c>
      <c r="E39" s="84">
        <v>1.31233</v>
      </c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</row>
    <row r="40">
      <c r="A40" s="81" t="s">
        <v>128</v>
      </c>
      <c r="B40" s="82">
        <v>9501.0</v>
      </c>
      <c r="C40" s="83">
        <v>10000.0</v>
      </c>
      <c r="D40" s="84">
        <v>537.31</v>
      </c>
      <c r="E40" s="84">
        <v>1.38523</v>
      </c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</row>
    <row r="41">
      <c r="A41" s="81" t="s">
        <v>129</v>
      </c>
      <c r="B41" s="82">
        <v>10001.0</v>
      </c>
      <c r="C41" s="83">
        <v>12500.0</v>
      </c>
      <c r="D41" s="84">
        <v>565.58</v>
      </c>
      <c r="E41" s="84">
        <v>1.45807</v>
      </c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</row>
    <row r="42">
      <c r="A42" s="81" t="s">
        <v>130</v>
      </c>
      <c r="B42" s="82">
        <v>12501.0</v>
      </c>
      <c r="C42" s="83">
        <v>15000.0</v>
      </c>
      <c r="D42" s="84">
        <v>706.98</v>
      </c>
      <c r="E42" s="84">
        <v>1.82259</v>
      </c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</row>
    <row r="43">
      <c r="A43" s="81" t="s">
        <v>131</v>
      </c>
      <c r="B43" s="82">
        <v>15001.0</v>
      </c>
      <c r="C43" s="83">
        <v>17500.0</v>
      </c>
      <c r="D43" s="84">
        <v>848.4</v>
      </c>
      <c r="E43" s="84">
        <v>2.18705</v>
      </c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</row>
    <row r="44">
      <c r="A44" s="81" t="s">
        <v>132</v>
      </c>
      <c r="B44" s="82">
        <v>17501.0</v>
      </c>
      <c r="C44" s="83">
        <v>20000.0</v>
      </c>
      <c r="D44" s="84">
        <v>989.8</v>
      </c>
      <c r="E44" s="84">
        <v>2.55156</v>
      </c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</row>
    <row r="45">
      <c r="A45" s="81" t="s">
        <v>133</v>
      </c>
      <c r="B45" s="82">
        <v>20001.0</v>
      </c>
      <c r="C45" s="83">
        <v>22500.0</v>
      </c>
      <c r="D45" s="84">
        <v>1131.2</v>
      </c>
      <c r="E45" s="84">
        <v>2.91607</v>
      </c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</row>
    <row r="46">
      <c r="A46" s="81" t="s">
        <v>134</v>
      </c>
      <c r="B46" s="82">
        <v>22501.0</v>
      </c>
      <c r="C46" s="83">
        <v>25000.0</v>
      </c>
      <c r="D46" s="84">
        <v>1272.59</v>
      </c>
      <c r="E46" s="84">
        <v>3.28058</v>
      </c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</row>
    <row r="47">
      <c r="A47" s="81" t="s">
        <v>135</v>
      </c>
      <c r="B47" s="82">
        <v>25001.0</v>
      </c>
      <c r="C47" s="83">
        <v>27500.0</v>
      </c>
      <c r="D47" s="84">
        <v>1414.01</v>
      </c>
      <c r="E47" s="84">
        <v>3.64515</v>
      </c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</row>
    <row r="48">
      <c r="A48" s="81" t="s">
        <v>136</v>
      </c>
      <c r="B48" s="82">
        <v>27501.0</v>
      </c>
      <c r="C48" s="83">
        <v>30000.0</v>
      </c>
      <c r="D48" s="84">
        <v>1555.41</v>
      </c>
      <c r="E48" s="84">
        <v>4.00966</v>
      </c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</row>
    <row r="49">
      <c r="A49" s="81" t="s">
        <v>137</v>
      </c>
      <c r="B49" s="82">
        <v>30001.0</v>
      </c>
      <c r="C49" s="83">
        <v>32500.0</v>
      </c>
      <c r="D49" s="84">
        <v>1696.81</v>
      </c>
      <c r="E49" s="84">
        <v>4.37418</v>
      </c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</row>
    <row r="50">
      <c r="A50" s="81" t="s">
        <v>138</v>
      </c>
      <c r="B50" s="82">
        <v>32501.0</v>
      </c>
      <c r="C50" s="83">
        <v>35000.0</v>
      </c>
      <c r="D50" s="84">
        <v>1838.21</v>
      </c>
      <c r="E50" s="84">
        <v>4.73869</v>
      </c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</row>
    <row r="51">
      <c r="A51" s="81" t="s">
        <v>139</v>
      </c>
      <c r="B51" s="82">
        <v>35001.0</v>
      </c>
      <c r="C51" s="83">
        <v>37500.0</v>
      </c>
      <c r="D51" s="84">
        <v>1979.61</v>
      </c>
      <c r="E51" s="84">
        <v>5.10321</v>
      </c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</row>
    <row r="52">
      <c r="A52" s="81" t="s">
        <v>140</v>
      </c>
      <c r="B52" s="82">
        <v>37501.0</v>
      </c>
      <c r="C52" s="83">
        <v>40000.0</v>
      </c>
      <c r="D52" s="84">
        <v>2121.01</v>
      </c>
      <c r="E52" s="84">
        <v>5.46772</v>
      </c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</row>
    <row r="53">
      <c r="A53" s="81" t="s">
        <v>141</v>
      </c>
      <c r="B53" s="82">
        <v>40001.0</v>
      </c>
      <c r="C53" s="83">
        <v>42500.0</v>
      </c>
      <c r="D53" s="84">
        <v>2262.38</v>
      </c>
      <c r="E53" s="84">
        <v>5.83218</v>
      </c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</row>
    <row r="54">
      <c r="A54" s="81" t="s">
        <v>142</v>
      </c>
      <c r="B54" s="82">
        <v>42501.0</v>
      </c>
      <c r="C54" s="83">
        <v>45000.0</v>
      </c>
      <c r="D54" s="84">
        <v>2403.78</v>
      </c>
      <c r="E54" s="84">
        <v>6.19669</v>
      </c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</row>
    <row r="55">
      <c r="A55" s="81" t="s">
        <v>143</v>
      </c>
      <c r="B55" s="82">
        <v>45001.0</v>
      </c>
      <c r="C55" s="83">
        <v>47500.0</v>
      </c>
      <c r="D55" s="84">
        <v>2545.18</v>
      </c>
      <c r="E55" s="84">
        <v>6.5612</v>
      </c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</row>
    <row r="56">
      <c r="A56" s="81" t="s">
        <v>144</v>
      </c>
      <c r="B56" s="82">
        <v>47501.0</v>
      </c>
      <c r="C56" s="83">
        <v>50000.0</v>
      </c>
      <c r="D56" s="84">
        <v>2686.58</v>
      </c>
      <c r="E56" s="84">
        <v>6.92572</v>
      </c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</row>
    <row r="57">
      <c r="A57" s="81" t="s">
        <v>145</v>
      </c>
      <c r="B57" s="82">
        <v>50001.0</v>
      </c>
      <c r="C57" s="83">
        <v>62500.0</v>
      </c>
      <c r="D57" s="84">
        <v>2827.96</v>
      </c>
      <c r="E57" s="84">
        <v>7.29031</v>
      </c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</row>
    <row r="58">
      <c r="A58" s="81" t="s">
        <v>146</v>
      </c>
      <c r="B58" s="82">
        <v>62501.0</v>
      </c>
      <c r="C58" s="83">
        <v>75000.0</v>
      </c>
      <c r="D58" s="84">
        <v>3534.95</v>
      </c>
      <c r="E58" s="84">
        <v>9.11289</v>
      </c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</row>
    <row r="59">
      <c r="A59" s="81" t="s">
        <v>147</v>
      </c>
      <c r="B59" s="82">
        <v>75001.0</v>
      </c>
      <c r="C59" s="83">
        <v>87500.0</v>
      </c>
      <c r="D59" s="84">
        <v>4241.94</v>
      </c>
      <c r="E59" s="84">
        <v>10.93546</v>
      </c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</row>
    <row r="60">
      <c r="A60" s="81" t="s">
        <v>148</v>
      </c>
      <c r="B60" s="82">
        <v>87501.0</v>
      </c>
      <c r="C60" s="83">
        <v>100000.0</v>
      </c>
      <c r="D60" s="84">
        <v>4948.93</v>
      </c>
      <c r="E60" s="84">
        <v>12.75804</v>
      </c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</row>
    <row r="61">
      <c r="A61" s="81" t="s">
        <v>149</v>
      </c>
      <c r="B61" s="82">
        <v>100001.0</v>
      </c>
      <c r="C61" s="83">
        <v>150000.0</v>
      </c>
      <c r="D61" s="84">
        <v>5655.72</v>
      </c>
      <c r="E61" s="84">
        <v>14.58039</v>
      </c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</row>
    <row r="62">
      <c r="A62" s="81" t="s">
        <v>150</v>
      </c>
      <c r="B62" s="82">
        <v>150001.0</v>
      </c>
      <c r="C62" s="83">
        <v>200000.0</v>
      </c>
      <c r="D62" s="84">
        <v>8483.58</v>
      </c>
      <c r="E62" s="84">
        <v>21.87059</v>
      </c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</row>
    <row r="63">
      <c r="A63" s="81" t="s">
        <v>151</v>
      </c>
      <c r="B63" s="82">
        <v>200001.0</v>
      </c>
      <c r="C63" s="83">
        <v>1.0E9</v>
      </c>
      <c r="D63" s="84">
        <v>11311.61</v>
      </c>
      <c r="E63" s="84">
        <v>29.16083</v>
      </c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</row>
    <row r="6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</row>
    <row r="6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</row>
    <row r="66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</row>
    <row r="67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</row>
    <row r="68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</row>
    <row r="69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</row>
    <row r="70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</row>
    <row r="7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</row>
    <row r="7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</row>
    <row r="7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</row>
    <row r="7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</row>
    <row r="7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</row>
    <row r="76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</row>
    <row r="77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</row>
    <row r="78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</row>
    <row r="79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</row>
    <row r="80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</row>
    <row r="8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</row>
    <row r="8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</row>
    <row r="8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</row>
    <row r="8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</row>
    <row r="8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</row>
    <row r="86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</row>
    <row r="87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</row>
    <row r="89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</row>
    <row r="90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</row>
    <row r="9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</row>
    <row r="9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</row>
    <row r="9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</row>
    <row r="94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</row>
    <row r="9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</row>
    <row r="96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</row>
    <row r="97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</row>
    <row r="98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</row>
    <row r="99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</row>
    <row r="100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</row>
    <row r="10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</row>
    <row r="10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</row>
    <row r="10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</row>
    <row r="104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</row>
    <row r="10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</row>
    <row r="106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</row>
    <row r="107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</row>
    <row r="108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</row>
    <row r="109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</row>
    <row r="110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</row>
    <row r="11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</row>
    <row r="11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</row>
    <row r="11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</row>
    <row r="114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</row>
    <row r="11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</row>
    <row r="116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</row>
    <row r="117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</row>
    <row r="118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</row>
    <row r="119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</row>
    <row r="120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</row>
    <row r="12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</row>
    <row r="12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</row>
    <row r="12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</row>
    <row r="124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</row>
    <row r="1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</row>
    <row r="126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</row>
    <row r="127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</row>
    <row r="128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</row>
    <row r="129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</row>
    <row r="1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</row>
    <row r="13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</row>
    <row r="13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</row>
    <row r="13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</row>
    <row r="134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</row>
    <row r="1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</row>
    <row r="136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</row>
    <row r="137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</row>
    <row r="138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</row>
    <row r="139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</row>
    <row r="140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</row>
    <row r="14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</row>
    <row r="14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</row>
    <row r="14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</row>
    <row r="144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</row>
    <row r="146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</row>
    <row r="147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</row>
    <row r="148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</row>
    <row r="149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</row>
    <row r="150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</row>
    <row r="15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</row>
    <row r="15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</row>
    <row r="15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</row>
    <row r="154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</row>
    <row r="15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</row>
    <row r="156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</row>
    <row r="157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</row>
    <row r="158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</row>
    <row r="159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</row>
    <row r="160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</row>
    <row r="16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</row>
    <row r="16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</row>
    <row r="1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</row>
    <row r="164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</row>
    <row r="16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</row>
    <row r="166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</row>
    <row r="167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</row>
    <row r="168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</row>
    <row r="169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</row>
    <row r="170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</row>
    <row r="17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</row>
    <row r="17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</row>
    <row r="17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</row>
    <row r="174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</row>
    <row r="17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</row>
    <row r="176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</row>
    <row r="177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</row>
    <row r="178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</row>
    <row r="179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</row>
    <row r="180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</row>
    <row r="18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</row>
    <row r="18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</row>
    <row r="18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</row>
    <row r="184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</row>
    <row r="18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</row>
    <row r="186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</row>
    <row r="187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</row>
    <row r="188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</row>
    <row r="189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</row>
    <row r="190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</row>
    <row r="19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</row>
    <row r="19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</row>
    <row r="19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</row>
    <row r="194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</row>
    <row r="19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</row>
    <row r="196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</row>
    <row r="197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</row>
    <row r="198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</row>
    <row r="199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</row>
    <row r="200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</row>
    <row r="20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</row>
    <row r="20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</row>
    <row r="20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</row>
    <row r="204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</row>
    <row r="20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</row>
    <row r="206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</row>
    <row r="207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</row>
    <row r="208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</row>
    <row r="209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</row>
    <row r="210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</row>
    <row r="21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</row>
    <row r="21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</row>
    <row r="21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</row>
    <row r="214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</row>
    <row r="21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</row>
    <row r="216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</row>
    <row r="217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</row>
    <row r="218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</row>
    <row r="219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</row>
    <row r="220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</row>
    <row r="22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</row>
    <row r="22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</row>
    <row r="22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</row>
    <row r="224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</row>
    <row r="2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</row>
    <row r="226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</row>
    <row r="227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</row>
    <row r="228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</row>
    <row r="229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</row>
    <row r="230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</row>
    <row r="23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</row>
    <row r="23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</row>
    <row r="23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</row>
    <row r="234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</row>
    <row r="2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</row>
    <row r="236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</row>
    <row r="237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</row>
    <row r="238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</row>
    <row r="239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</row>
    <row r="240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</row>
    <row r="24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</row>
    <row r="24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</row>
    <row r="24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</row>
    <row r="244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</row>
    <row r="24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</row>
    <row r="246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</row>
    <row r="247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</row>
    <row r="248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</row>
    <row r="249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</row>
    <row r="250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</row>
    <row r="25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</row>
    <row r="25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</row>
    <row r="25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</row>
    <row r="254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</row>
    <row r="25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</row>
    <row r="256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</row>
    <row r="257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</row>
    <row r="258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</row>
    <row r="259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</row>
    <row r="260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</row>
    <row r="26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</row>
    <row r="26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</row>
    <row r="2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</row>
    <row r="264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</row>
    <row r="26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</row>
    <row r="266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</row>
    <row r="267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</row>
    <row r="268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</row>
    <row r="269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</row>
    <row r="270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</row>
    <row r="27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</row>
    <row r="27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</row>
    <row r="27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</row>
    <row r="274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</row>
    <row r="27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</row>
    <row r="276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</row>
    <row r="277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</row>
    <row r="278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</row>
    <row r="279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</row>
    <row r="280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</row>
    <row r="28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</row>
    <row r="28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</row>
    <row r="28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</row>
    <row r="284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</row>
    <row r="28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</row>
    <row r="286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</row>
    <row r="287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</row>
    <row r="288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</row>
    <row r="289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</row>
    <row r="290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</row>
    <row r="29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</row>
    <row r="29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</row>
    <row r="29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</row>
    <row r="294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</row>
    <row r="29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</row>
    <row r="296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</row>
    <row r="297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</row>
    <row r="298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</row>
    <row r="299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</row>
    <row r="300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</row>
    <row r="30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</row>
    <row r="30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</row>
    <row r="30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</row>
    <row r="304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</row>
    <row r="30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</row>
    <row r="306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</row>
    <row r="307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</row>
    <row r="308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</row>
    <row r="309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</row>
    <row r="310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</row>
    <row r="31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</row>
    <row r="31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</row>
    <row r="31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</row>
    <row r="314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</row>
    <row r="31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</row>
    <row r="316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</row>
    <row r="317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</row>
    <row r="318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</row>
    <row r="319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</row>
    <row r="320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</row>
    <row r="32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</row>
    <row r="32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</row>
    <row r="32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</row>
    <row r="324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</row>
    <row r="3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</row>
    <row r="326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</row>
    <row r="327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</row>
    <row r="328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</row>
    <row r="329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</row>
    <row r="330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</row>
    <row r="33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</row>
    <row r="33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</row>
    <row r="33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</row>
    <row r="334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</row>
    <row r="3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</row>
    <row r="336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</row>
    <row r="337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</row>
    <row r="338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</row>
    <row r="339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</row>
    <row r="340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</row>
    <row r="34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</row>
    <row r="34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</row>
    <row r="34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</row>
    <row r="344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</row>
    <row r="34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</row>
    <row r="346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</row>
    <row r="347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</row>
    <row r="348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</row>
    <row r="349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</row>
    <row r="350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</row>
    <row r="35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</row>
    <row r="35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</row>
    <row r="35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</row>
    <row r="354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</row>
    <row r="35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</row>
    <row r="356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</row>
    <row r="357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</row>
    <row r="358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</row>
    <row r="359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</row>
    <row r="360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</row>
    <row r="36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</row>
    <row r="36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</row>
    <row r="3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</row>
    <row r="364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</row>
    <row r="36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</row>
    <row r="366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</row>
    <row r="367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</row>
    <row r="368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</row>
    <row r="369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</row>
    <row r="370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</row>
    <row r="37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</row>
    <row r="37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</row>
    <row r="37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</row>
    <row r="374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</row>
    <row r="37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</row>
    <row r="376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</row>
    <row r="377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</row>
    <row r="378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</row>
    <row r="379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</row>
    <row r="380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</row>
    <row r="38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</row>
    <row r="38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</row>
    <row r="38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</row>
    <row r="384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</row>
    <row r="38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</row>
    <row r="386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</row>
    <row r="387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</row>
    <row r="388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</row>
    <row r="389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</row>
    <row r="390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</row>
    <row r="39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</row>
    <row r="39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</row>
    <row r="39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</row>
    <row r="394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</row>
    <row r="39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</row>
    <row r="396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</row>
    <row r="397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</row>
    <row r="398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</row>
    <row r="399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</row>
    <row r="400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</row>
    <row r="40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</row>
    <row r="40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</row>
    <row r="40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</row>
    <row r="404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</row>
    <row r="40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</row>
    <row r="406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</row>
    <row r="407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</row>
    <row r="408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</row>
    <row r="409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</row>
    <row r="410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</row>
    <row r="41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</row>
    <row r="41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</row>
    <row r="41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</row>
    <row r="414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</row>
    <row r="41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</row>
    <row r="416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</row>
    <row r="417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</row>
    <row r="418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</row>
    <row r="419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</row>
    <row r="420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</row>
    <row r="42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</row>
    <row r="42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</row>
    <row r="42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</row>
    <row r="424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</row>
    <row r="4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</row>
    <row r="426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</row>
    <row r="427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</row>
    <row r="428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</row>
    <row r="429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</row>
    <row r="430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</row>
    <row r="43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</row>
    <row r="43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</row>
    <row r="43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</row>
    <row r="434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</row>
    <row r="4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</row>
    <row r="436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</row>
    <row r="437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</row>
    <row r="438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</row>
    <row r="439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</row>
    <row r="440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</row>
    <row r="44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</row>
    <row r="44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</row>
    <row r="44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</row>
    <row r="444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</row>
    <row r="44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</row>
    <row r="446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</row>
    <row r="447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</row>
    <row r="448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</row>
    <row r="449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</row>
    <row r="450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</row>
    <row r="45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</row>
    <row r="45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</row>
    <row r="45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</row>
    <row r="454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</row>
    <row r="45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</row>
    <row r="456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</row>
    <row r="457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</row>
    <row r="458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</row>
    <row r="459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</row>
    <row r="460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</row>
    <row r="46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</row>
    <row r="46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</row>
    <row r="46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</row>
    <row r="464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</row>
    <row r="46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</row>
    <row r="466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</row>
    <row r="467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</row>
    <row r="468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</row>
    <row r="469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</row>
    <row r="470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</row>
    <row r="47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</row>
    <row r="47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</row>
    <row r="47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</row>
    <row r="474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</row>
    <row r="47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</row>
    <row r="476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</row>
    <row r="477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</row>
    <row r="478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</row>
    <row r="479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</row>
    <row r="480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</row>
    <row r="48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</row>
    <row r="48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</row>
    <row r="48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</row>
    <row r="484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</row>
    <row r="48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</row>
    <row r="486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</row>
    <row r="487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</row>
    <row r="488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</row>
    <row r="489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</row>
    <row r="490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</row>
    <row r="49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</row>
    <row r="49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</row>
    <row r="49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</row>
    <row r="494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</row>
    <row r="49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</row>
    <row r="496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</row>
    <row r="497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</row>
    <row r="498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</row>
    <row r="499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</row>
    <row r="500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</row>
    <row r="50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</row>
    <row r="50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</row>
    <row r="50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</row>
    <row r="504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</row>
    <row r="50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</row>
    <row r="506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</row>
    <row r="507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</row>
    <row r="508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</row>
    <row r="509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</row>
    <row r="510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</row>
    <row r="51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</row>
    <row r="51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</row>
    <row r="51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</row>
    <row r="514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</row>
    <row r="51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</row>
    <row r="516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</row>
    <row r="517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</row>
    <row r="518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</row>
    <row r="519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</row>
    <row r="520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</row>
    <row r="52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</row>
    <row r="52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</row>
    <row r="52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</row>
    <row r="524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</row>
    <row r="5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</row>
    <row r="526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</row>
    <row r="527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</row>
    <row r="528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</row>
    <row r="529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</row>
    <row r="530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</row>
    <row r="53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</row>
    <row r="53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</row>
    <row r="53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</row>
    <row r="534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</row>
    <row r="5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</row>
    <row r="536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</row>
    <row r="537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</row>
    <row r="538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</row>
    <row r="539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</row>
    <row r="540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</row>
    <row r="54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</row>
    <row r="54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</row>
    <row r="54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</row>
    <row r="544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</row>
    <row r="54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</row>
    <row r="546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</row>
    <row r="547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</row>
    <row r="548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</row>
    <row r="549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</row>
    <row r="550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</row>
    <row r="55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</row>
    <row r="55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</row>
    <row r="55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</row>
    <row r="554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</row>
    <row r="55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</row>
    <row r="556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</row>
    <row r="557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</row>
    <row r="558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</row>
    <row r="559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</row>
    <row r="560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</row>
    <row r="56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</row>
    <row r="56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</row>
    <row r="56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</row>
    <row r="564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</row>
    <row r="56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</row>
    <row r="566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</row>
    <row r="567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</row>
    <row r="568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</row>
    <row r="569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</row>
    <row r="570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</row>
    <row r="57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</row>
    <row r="57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</row>
    <row r="57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</row>
    <row r="574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</row>
    <row r="57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</row>
    <row r="576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</row>
    <row r="577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</row>
    <row r="578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</row>
    <row r="579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</row>
    <row r="580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</row>
    <row r="58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</row>
    <row r="58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</row>
    <row r="58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</row>
    <row r="584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</row>
    <row r="58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</row>
    <row r="586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</row>
    <row r="587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</row>
    <row r="588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</row>
    <row r="589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</row>
    <row r="590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</row>
    <row r="59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</row>
    <row r="59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</row>
    <row r="59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</row>
    <row r="594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</row>
    <row r="59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</row>
    <row r="596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</row>
    <row r="597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</row>
    <row r="598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</row>
    <row r="599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</row>
    <row r="600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</row>
    <row r="60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</row>
    <row r="60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</row>
    <row r="60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</row>
    <row r="604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</row>
    <row r="60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</row>
    <row r="606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</row>
    <row r="607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</row>
    <row r="608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</row>
    <row r="609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</row>
    <row r="610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</row>
    <row r="61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</row>
    <row r="61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</row>
    <row r="61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</row>
    <row r="614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</row>
    <row r="61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</row>
    <row r="616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</row>
    <row r="617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</row>
    <row r="618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</row>
    <row r="619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</row>
    <row r="620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</row>
    <row r="62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</row>
    <row r="62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</row>
    <row r="62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</row>
    <row r="624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</row>
    <row r="6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</row>
    <row r="626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</row>
    <row r="627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</row>
    <row r="628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</row>
    <row r="629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</row>
    <row r="630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</row>
    <row r="63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</row>
    <row r="63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</row>
    <row r="63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</row>
    <row r="634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</row>
    <row r="6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</row>
    <row r="636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</row>
    <row r="637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</row>
    <row r="638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</row>
    <row r="639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</row>
    <row r="640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</row>
    <row r="64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</row>
    <row r="64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</row>
    <row r="64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</row>
    <row r="644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</row>
    <row r="64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</row>
    <row r="646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</row>
    <row r="647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</row>
    <row r="648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</row>
    <row r="649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</row>
    <row r="650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</row>
    <row r="65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</row>
    <row r="65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</row>
    <row r="65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</row>
    <row r="654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</row>
    <row r="65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</row>
    <row r="656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</row>
    <row r="657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</row>
    <row r="658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</row>
    <row r="659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</row>
    <row r="660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</row>
    <row r="66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</row>
    <row r="66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</row>
    <row r="66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</row>
    <row r="664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</row>
    <row r="66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</row>
    <row r="666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</row>
    <row r="667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</row>
    <row r="668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</row>
    <row r="669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</row>
    <row r="670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</row>
    <row r="67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</row>
    <row r="67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</row>
    <row r="67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</row>
    <row r="674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</row>
    <row r="67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</row>
    <row r="676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</row>
    <row r="677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</row>
    <row r="678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</row>
    <row r="679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</row>
    <row r="680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</row>
    <row r="68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</row>
    <row r="68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</row>
    <row r="68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</row>
    <row r="684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</row>
    <row r="68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</row>
    <row r="686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</row>
    <row r="687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</row>
    <row r="688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</row>
    <row r="689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</row>
    <row r="690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</row>
    <row r="69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</row>
    <row r="69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</row>
    <row r="69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</row>
    <row r="694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</row>
    <row r="69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</row>
    <row r="696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</row>
    <row r="697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</row>
    <row r="698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</row>
    <row r="699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</row>
    <row r="700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</row>
    <row r="70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</row>
    <row r="70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</row>
    <row r="70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</row>
    <row r="704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</row>
    <row r="70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</row>
    <row r="706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</row>
    <row r="707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</row>
    <row r="708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</row>
    <row r="709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</row>
    <row r="710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</row>
    <row r="71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</row>
    <row r="71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</row>
    <row r="71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</row>
    <row r="714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</row>
    <row r="71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</row>
    <row r="716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</row>
    <row r="717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</row>
    <row r="718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</row>
    <row r="719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</row>
    <row r="720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</row>
    <row r="72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</row>
    <row r="72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</row>
    <row r="72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</row>
    <row r="724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</row>
    <row r="7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</row>
    <row r="726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</row>
    <row r="727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</row>
    <row r="728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</row>
    <row r="729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</row>
    <row r="730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</row>
    <row r="73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</row>
    <row r="73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</row>
    <row r="73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</row>
    <row r="734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</row>
    <row r="7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</row>
    <row r="736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</row>
    <row r="737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</row>
    <row r="738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</row>
    <row r="739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</row>
    <row r="740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</row>
    <row r="74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</row>
    <row r="74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</row>
    <row r="74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</row>
    <row r="744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</row>
    <row r="74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</row>
    <row r="746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</row>
    <row r="747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</row>
    <row r="748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</row>
    <row r="749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</row>
    <row r="750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</row>
    <row r="75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</row>
    <row r="75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</row>
    <row r="75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</row>
    <row r="754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</row>
    <row r="75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</row>
    <row r="756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</row>
    <row r="757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</row>
    <row r="758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</row>
    <row r="759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</row>
    <row r="760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</row>
    <row r="76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</row>
    <row r="76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</row>
    <row r="76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</row>
    <row r="764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</row>
    <row r="76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</row>
    <row r="766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</row>
    <row r="767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</row>
    <row r="768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</row>
    <row r="769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</row>
    <row r="770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</row>
    <row r="77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</row>
    <row r="77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</row>
    <row r="77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</row>
    <row r="774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</row>
    <row r="77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</row>
    <row r="776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</row>
    <row r="777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</row>
    <row r="778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</row>
    <row r="779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</row>
    <row r="780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</row>
    <row r="78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</row>
    <row r="78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</row>
    <row r="78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</row>
    <row r="784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</row>
    <row r="78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</row>
    <row r="786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</row>
    <row r="787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</row>
    <row r="788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</row>
    <row r="789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</row>
    <row r="790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</row>
    <row r="79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</row>
    <row r="79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</row>
    <row r="79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</row>
    <row r="794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</row>
    <row r="79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</row>
    <row r="796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</row>
    <row r="797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</row>
    <row r="798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</row>
    <row r="799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</row>
    <row r="800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</row>
    <row r="80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</row>
    <row r="80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</row>
    <row r="80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</row>
    <row r="804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</row>
    <row r="80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</row>
    <row r="806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</row>
    <row r="807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</row>
    <row r="808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</row>
    <row r="809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</row>
    <row r="810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</row>
    <row r="81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</row>
    <row r="81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</row>
    <row r="81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</row>
    <row r="814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</row>
    <row r="81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</row>
    <row r="816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</row>
    <row r="817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</row>
    <row r="818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</row>
    <row r="819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</row>
    <row r="820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</row>
    <row r="82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</row>
    <row r="82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</row>
    <row r="82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</row>
    <row r="824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</row>
    <row r="8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</row>
    <row r="826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</row>
    <row r="827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</row>
    <row r="828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</row>
    <row r="829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</row>
    <row r="830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</row>
    <row r="83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</row>
    <row r="83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</row>
    <row r="83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</row>
    <row r="834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</row>
    <row r="8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</row>
    <row r="836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</row>
    <row r="837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</row>
    <row r="838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</row>
    <row r="839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</row>
    <row r="840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</row>
    <row r="84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</row>
    <row r="84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</row>
    <row r="84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</row>
    <row r="844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</row>
    <row r="84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</row>
    <row r="846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</row>
    <row r="847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</row>
    <row r="848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</row>
    <row r="849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</row>
    <row r="850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</row>
    <row r="85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</row>
    <row r="85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</row>
    <row r="85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</row>
    <row r="854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</row>
    <row r="85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</row>
    <row r="856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</row>
    <row r="857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</row>
    <row r="858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</row>
    <row r="859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</row>
    <row r="860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</row>
    <row r="86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</row>
    <row r="86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</row>
    <row r="86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</row>
    <row r="864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</row>
    <row r="86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</row>
    <row r="866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</row>
    <row r="867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</row>
    <row r="868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</row>
    <row r="869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</row>
    <row r="870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</row>
    <row r="87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</row>
    <row r="87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</row>
    <row r="87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</row>
    <row r="874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</row>
    <row r="87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</row>
    <row r="876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</row>
    <row r="877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</row>
    <row r="878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</row>
    <row r="879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</row>
    <row r="880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</row>
    <row r="88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</row>
    <row r="88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</row>
    <row r="88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</row>
    <row r="884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</row>
    <row r="88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</row>
    <row r="886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</row>
    <row r="887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</row>
    <row r="888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</row>
    <row r="889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</row>
    <row r="890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</row>
    <row r="89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</row>
    <row r="89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</row>
    <row r="89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</row>
    <row r="894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</row>
    <row r="89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</row>
    <row r="896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</row>
    <row r="897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</row>
    <row r="898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</row>
    <row r="899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</row>
    <row r="900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</row>
    <row r="90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</row>
    <row r="90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</row>
    <row r="90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</row>
    <row r="904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</row>
    <row r="90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</row>
    <row r="906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</row>
    <row r="907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</row>
    <row r="908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</row>
    <row r="909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</row>
    <row r="910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</row>
    <row r="988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</row>
    <row r="989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</row>
    <row r="990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</row>
    <row r="99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</row>
    <row r="994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</row>
    <row r="99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</row>
    <row r="996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</row>
    <row r="997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</row>
    <row r="998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</row>
    <row r="100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</row>
  </sheetData>
  <drawing r:id="rId1"/>
</worksheet>
</file>