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5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6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7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8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ENOVO\Downloads\"/>
    </mc:Choice>
  </mc:AlternateContent>
  <xr:revisionPtr revIDLastSave="0" documentId="13_ncr:1_{13EB72FA-38FA-4A72-946A-2249BA7E38A6}" xr6:coauthVersionLast="47" xr6:coauthVersionMax="47" xr10:uidLastSave="{00000000-0000-0000-0000-000000000000}"/>
  <bookViews>
    <workbookView xWindow="-120" yWindow="-120" windowWidth="20730" windowHeight="11160" xr2:uid="{4D8C39CD-EAA1-41BF-A5BD-2B6DCFEE4167}"/>
  </bookViews>
  <sheets>
    <sheet name="Info.Técnica Motor DC" sheetId="2" r:id="rId1"/>
    <sheet name="Curvas Motor DC" sheetId="1" r:id="rId2"/>
    <sheet name="Info.Técnica Motor AC" sheetId="3" r:id="rId3"/>
    <sheet name="Curvas Motor AC" sheetId="4" r:id="rId4"/>
    <sheet name="Hoja1" sheetId="6" state="hidden" r:id="rId5"/>
    <sheet name="Corriente vs Velocidad" sheetId="9" r:id="rId6"/>
    <sheet name="Corriente vs Velocidad (comp)" sheetId="8" r:id="rId7"/>
    <sheet name="Torque Vs velocidad (AC)" sheetId="5" r:id="rId8"/>
    <sheet name="Torque Vs velocidad (comp)" sheetId="7" r:id="rId9"/>
  </sheets>
  <externalReferences>
    <externalReference r:id="rId10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7" i="4" l="1"/>
  <c r="C10" i="4"/>
  <c r="B10" i="4"/>
  <c r="C9" i="4"/>
  <c r="B9" i="4"/>
  <c r="C8" i="4"/>
  <c r="B8" i="4"/>
  <c r="V7" i="4"/>
  <c r="R7" i="4"/>
  <c r="C7" i="4"/>
  <c r="C4" i="4"/>
  <c r="R89" i="4" s="1"/>
  <c r="C3" i="4"/>
  <c r="G100" i="4" s="1"/>
  <c r="X17" i="3"/>
  <c r="Y17" i="3" s="1"/>
  <c r="W17" i="3"/>
  <c r="Z17" i="3" s="1"/>
  <c r="X16" i="3"/>
  <c r="Y16" i="3" s="1"/>
  <c r="W16" i="3"/>
  <c r="Z16" i="3" s="1"/>
  <c r="X15" i="3"/>
  <c r="Y15" i="3" s="1"/>
  <c r="W15" i="3"/>
  <c r="Z15" i="3" s="1"/>
  <c r="X14" i="3"/>
  <c r="Y14" i="3" s="1"/>
  <c r="W14" i="3"/>
  <c r="Z14" i="3" s="1"/>
  <c r="X13" i="3"/>
  <c r="Y13" i="3" s="1"/>
  <c r="W13" i="3"/>
  <c r="Z13" i="3" s="1"/>
  <c r="X12" i="3"/>
  <c r="Y12" i="3" s="1"/>
  <c r="W12" i="3"/>
  <c r="Z12" i="3" s="1"/>
  <c r="BI11" i="3"/>
  <c r="BJ11" i="3" s="1"/>
  <c r="BH11" i="3"/>
  <c r="X11" i="3"/>
  <c r="Y11" i="3" s="1"/>
  <c r="W11" i="3"/>
  <c r="Z11" i="3" s="1"/>
  <c r="BI10" i="3"/>
  <c r="BJ10" i="3" s="1"/>
  <c r="BH10" i="3"/>
  <c r="X10" i="3"/>
  <c r="Y10" i="3" s="1"/>
  <c r="Z10" i="3" s="1"/>
  <c r="W10" i="3"/>
  <c r="BI9" i="3"/>
  <c r="BJ9" i="3" s="1"/>
  <c r="BH9" i="3"/>
  <c r="Y9" i="3"/>
  <c r="X9" i="3"/>
  <c r="W9" i="3"/>
  <c r="BI8" i="3"/>
  <c r="BJ8" i="3" s="1"/>
  <c r="BH8" i="3"/>
  <c r="X8" i="3"/>
  <c r="Y8" i="3" s="1"/>
  <c r="Z8" i="3" s="1"/>
  <c r="W8" i="3"/>
  <c r="BI7" i="3"/>
  <c r="BJ7" i="3" s="1"/>
  <c r="BH7" i="3"/>
  <c r="Y7" i="3"/>
  <c r="X7" i="3"/>
  <c r="W7" i="3"/>
  <c r="Z7" i="3" s="1"/>
  <c r="BI6" i="3"/>
  <c r="BJ6" i="3" s="1"/>
  <c r="BH6" i="3"/>
  <c r="X6" i="3"/>
  <c r="Y6" i="3" s="1"/>
  <c r="Z6" i="3" s="1"/>
  <c r="W6" i="3"/>
  <c r="BI5" i="3"/>
  <c r="BJ5" i="3" s="1"/>
  <c r="BH5" i="3"/>
  <c r="W7" i="4" l="1"/>
  <c r="X7" i="4" s="1"/>
  <c r="Z9" i="3"/>
  <c r="H9" i="4"/>
  <c r="K9" i="4"/>
  <c r="L9" i="4" s="1"/>
  <c r="M9" i="4" s="1"/>
  <c r="G98" i="4"/>
  <c r="G9" i="4"/>
  <c r="G92" i="4"/>
  <c r="H92" i="4" s="1"/>
  <c r="K105" i="4"/>
  <c r="K104" i="4"/>
  <c r="K103" i="4"/>
  <c r="L103" i="4" s="1"/>
  <c r="M103" i="4" s="1"/>
  <c r="K102" i="4"/>
  <c r="K101" i="4"/>
  <c r="K100" i="4"/>
  <c r="K99" i="4"/>
  <c r="L99" i="4" s="1"/>
  <c r="M99" i="4" s="1"/>
  <c r="K98" i="4"/>
  <c r="L98" i="4" s="1"/>
  <c r="M98" i="4" s="1"/>
  <c r="K97" i="4"/>
  <c r="K96" i="4"/>
  <c r="L96" i="4" s="1"/>
  <c r="M96" i="4" s="1"/>
  <c r="K95" i="4"/>
  <c r="L95" i="4" s="1"/>
  <c r="M95" i="4" s="1"/>
  <c r="K94" i="4"/>
  <c r="L94" i="4" s="1"/>
  <c r="M94" i="4" s="1"/>
  <c r="K93" i="4"/>
  <c r="K92" i="4"/>
  <c r="K91" i="4"/>
  <c r="L91" i="4" s="1"/>
  <c r="M91" i="4" s="1"/>
  <c r="K90" i="4"/>
  <c r="L90" i="4" s="1"/>
  <c r="M90" i="4" s="1"/>
  <c r="K89" i="4"/>
  <c r="K88" i="4"/>
  <c r="K87" i="4"/>
  <c r="L87" i="4" s="1"/>
  <c r="M87" i="4" s="1"/>
  <c r="K86" i="4"/>
  <c r="K85" i="4"/>
  <c r="K84" i="4"/>
  <c r="G84" i="4"/>
  <c r="H84" i="4" s="1"/>
  <c r="K83" i="4"/>
  <c r="L83" i="4" s="1"/>
  <c r="M83" i="4" s="1"/>
  <c r="G83" i="4"/>
  <c r="K82" i="4"/>
  <c r="L82" i="4" s="1"/>
  <c r="M82" i="4" s="1"/>
  <c r="G82" i="4"/>
  <c r="H82" i="4" s="1"/>
  <c r="K81" i="4"/>
  <c r="L81" i="4" s="1"/>
  <c r="M81" i="4" s="1"/>
  <c r="G81" i="4"/>
  <c r="K80" i="4"/>
  <c r="G80" i="4"/>
  <c r="H80" i="4" s="1"/>
  <c r="K79" i="4"/>
  <c r="L79" i="4" s="1"/>
  <c r="M79" i="4" s="1"/>
  <c r="G79" i="4"/>
  <c r="K78" i="4"/>
  <c r="G78" i="4"/>
  <c r="H78" i="4" s="1"/>
  <c r="K77" i="4"/>
  <c r="G77" i="4"/>
  <c r="K76" i="4"/>
  <c r="G76" i="4"/>
  <c r="H76" i="4" s="1"/>
  <c r="K75" i="4"/>
  <c r="L75" i="4" s="1"/>
  <c r="M75" i="4" s="1"/>
  <c r="G75" i="4"/>
  <c r="K74" i="4"/>
  <c r="L74" i="4" s="1"/>
  <c r="M74" i="4" s="1"/>
  <c r="G74" i="4"/>
  <c r="H74" i="4" s="1"/>
  <c r="K73" i="4"/>
  <c r="L73" i="4" s="1"/>
  <c r="M73" i="4" s="1"/>
  <c r="G73" i="4"/>
  <c r="K72" i="4"/>
  <c r="G72" i="4"/>
  <c r="H72" i="4" s="1"/>
  <c r="K71" i="4"/>
  <c r="L71" i="4" s="1"/>
  <c r="M71" i="4" s="1"/>
  <c r="G71" i="4"/>
  <c r="K70" i="4"/>
  <c r="G70" i="4"/>
  <c r="H70" i="4" s="1"/>
  <c r="K69" i="4"/>
  <c r="G69" i="4"/>
  <c r="K68" i="4"/>
  <c r="G68" i="4"/>
  <c r="H68" i="4" s="1"/>
  <c r="K67" i="4"/>
  <c r="L67" i="4" s="1"/>
  <c r="M67" i="4" s="1"/>
  <c r="G67" i="4"/>
  <c r="K66" i="4"/>
  <c r="L66" i="4" s="1"/>
  <c r="M66" i="4" s="1"/>
  <c r="G66" i="4"/>
  <c r="H66" i="4" s="1"/>
  <c r="K65" i="4"/>
  <c r="L65" i="4" s="1"/>
  <c r="M65" i="4" s="1"/>
  <c r="G65" i="4"/>
  <c r="K64" i="4"/>
  <c r="G64" i="4"/>
  <c r="H64" i="4" s="1"/>
  <c r="K63" i="4"/>
  <c r="L63" i="4" s="1"/>
  <c r="M63" i="4" s="1"/>
  <c r="G63" i="4"/>
  <c r="K62" i="4"/>
  <c r="G62" i="4"/>
  <c r="H62" i="4" s="1"/>
  <c r="K61" i="4"/>
  <c r="G61" i="4"/>
  <c r="K60" i="4"/>
  <c r="G60" i="4"/>
  <c r="H60" i="4" s="1"/>
  <c r="K59" i="4"/>
  <c r="L59" i="4" s="1"/>
  <c r="M59" i="4" s="1"/>
  <c r="G59" i="4"/>
  <c r="K58" i="4"/>
  <c r="L58" i="4" s="1"/>
  <c r="M58" i="4" s="1"/>
  <c r="G58" i="4"/>
  <c r="H58" i="4" s="1"/>
  <c r="K57" i="4"/>
  <c r="L57" i="4" s="1"/>
  <c r="M57" i="4" s="1"/>
  <c r="G57" i="4"/>
  <c r="K56" i="4"/>
  <c r="G56" i="4"/>
  <c r="H56" i="4" s="1"/>
  <c r="K55" i="4"/>
  <c r="L55" i="4" s="1"/>
  <c r="M55" i="4" s="1"/>
  <c r="G55" i="4"/>
  <c r="K54" i="4"/>
  <c r="G54" i="4"/>
  <c r="H54" i="4" s="1"/>
  <c r="K53" i="4"/>
  <c r="G53" i="4"/>
  <c r="G90" i="4"/>
  <c r="G89" i="4"/>
  <c r="H89" i="4" s="1"/>
  <c r="G88" i="4"/>
  <c r="H88" i="4" s="1"/>
  <c r="G87" i="4"/>
  <c r="G86" i="4"/>
  <c r="H86" i="4" s="1"/>
  <c r="G85" i="4"/>
  <c r="H85" i="4" s="1"/>
  <c r="K52" i="4"/>
  <c r="L52" i="4" s="1"/>
  <c r="M52" i="4" s="1"/>
  <c r="G52" i="4"/>
  <c r="K51" i="4"/>
  <c r="G51" i="4"/>
  <c r="H51" i="4" s="1"/>
  <c r="K50" i="4"/>
  <c r="L50" i="4" s="1"/>
  <c r="M50" i="4" s="1"/>
  <c r="G50" i="4"/>
  <c r="K49" i="4"/>
  <c r="G49" i="4"/>
  <c r="H49" i="4" s="1"/>
  <c r="K48" i="4"/>
  <c r="G48" i="4"/>
  <c r="K47" i="4"/>
  <c r="G47" i="4"/>
  <c r="H47" i="4" s="1"/>
  <c r="K46" i="4"/>
  <c r="L46" i="4" s="1"/>
  <c r="M46" i="4" s="1"/>
  <c r="G46" i="4"/>
  <c r="K45" i="4"/>
  <c r="L45" i="4" s="1"/>
  <c r="M45" i="4" s="1"/>
  <c r="G45" i="4"/>
  <c r="H45" i="4" s="1"/>
  <c r="K44" i="4"/>
  <c r="L44" i="4" s="1"/>
  <c r="M44" i="4" s="1"/>
  <c r="G44" i="4"/>
  <c r="K43" i="4"/>
  <c r="G43" i="4"/>
  <c r="H43" i="4" s="1"/>
  <c r="K42" i="4"/>
  <c r="L42" i="4" s="1"/>
  <c r="M42" i="4" s="1"/>
  <c r="G42" i="4"/>
  <c r="K41" i="4"/>
  <c r="G41" i="4"/>
  <c r="H41" i="4" s="1"/>
  <c r="K40" i="4"/>
  <c r="G40" i="4"/>
  <c r="K39" i="4"/>
  <c r="G39" i="4"/>
  <c r="H39" i="4" s="1"/>
  <c r="K38" i="4"/>
  <c r="L38" i="4" s="1"/>
  <c r="M38" i="4" s="1"/>
  <c r="G38" i="4"/>
  <c r="K37" i="4"/>
  <c r="L37" i="4" s="1"/>
  <c r="M37" i="4" s="1"/>
  <c r="G37" i="4"/>
  <c r="H37" i="4" s="1"/>
  <c r="K36" i="4"/>
  <c r="L36" i="4" s="1"/>
  <c r="M36" i="4" s="1"/>
  <c r="G36" i="4"/>
  <c r="K35" i="4"/>
  <c r="G35" i="4"/>
  <c r="H35" i="4" s="1"/>
  <c r="K34" i="4"/>
  <c r="L34" i="4" s="1"/>
  <c r="M34" i="4" s="1"/>
  <c r="G34" i="4"/>
  <c r="K33" i="4"/>
  <c r="G33" i="4"/>
  <c r="H33" i="4" s="1"/>
  <c r="K32" i="4"/>
  <c r="G32" i="4"/>
  <c r="K31" i="4"/>
  <c r="G31" i="4"/>
  <c r="H31" i="4" s="1"/>
  <c r="K30" i="4"/>
  <c r="L30" i="4" s="1"/>
  <c r="M30" i="4" s="1"/>
  <c r="G30" i="4"/>
  <c r="K29" i="4"/>
  <c r="L29" i="4" s="1"/>
  <c r="M29" i="4" s="1"/>
  <c r="G29" i="4"/>
  <c r="H29" i="4" s="1"/>
  <c r="K28" i="4"/>
  <c r="L28" i="4" s="1"/>
  <c r="M28" i="4" s="1"/>
  <c r="G28" i="4"/>
  <c r="K27" i="4"/>
  <c r="L27" i="4" s="1"/>
  <c r="M27" i="4" s="1"/>
  <c r="G27" i="4"/>
  <c r="H27" i="4" s="1"/>
  <c r="K26" i="4"/>
  <c r="L26" i="4" s="1"/>
  <c r="M26" i="4" s="1"/>
  <c r="G26" i="4"/>
  <c r="K25" i="4"/>
  <c r="L25" i="4" s="1"/>
  <c r="M25" i="4" s="1"/>
  <c r="G25" i="4"/>
  <c r="H25" i="4" s="1"/>
  <c r="K24" i="4"/>
  <c r="L24" i="4" s="1"/>
  <c r="M24" i="4" s="1"/>
  <c r="G24" i="4"/>
  <c r="K23" i="4"/>
  <c r="L23" i="4" s="1"/>
  <c r="M23" i="4" s="1"/>
  <c r="G23" i="4"/>
  <c r="H23" i="4" s="1"/>
  <c r="K22" i="4"/>
  <c r="L22" i="4" s="1"/>
  <c r="M22" i="4" s="1"/>
  <c r="G22" i="4"/>
  <c r="K21" i="4"/>
  <c r="L21" i="4" s="1"/>
  <c r="M21" i="4" s="1"/>
  <c r="G21" i="4"/>
  <c r="H21" i="4" s="1"/>
  <c r="K20" i="4"/>
  <c r="L20" i="4" s="1"/>
  <c r="M20" i="4" s="1"/>
  <c r="G20" i="4"/>
  <c r="K19" i="4"/>
  <c r="G19" i="4"/>
  <c r="H19" i="4" s="1"/>
  <c r="K18" i="4"/>
  <c r="L18" i="4" s="1"/>
  <c r="M18" i="4" s="1"/>
  <c r="G18" i="4"/>
  <c r="K17" i="4"/>
  <c r="G17" i="4"/>
  <c r="H17" i="4" s="1"/>
  <c r="K16" i="4"/>
  <c r="L16" i="4" s="1"/>
  <c r="M16" i="4" s="1"/>
  <c r="G16" i="4"/>
  <c r="K15" i="4"/>
  <c r="L15" i="4" s="1"/>
  <c r="M15" i="4" s="1"/>
  <c r="G15" i="4"/>
  <c r="H15" i="4" s="1"/>
  <c r="K14" i="4"/>
  <c r="L14" i="4" s="1"/>
  <c r="M14" i="4" s="1"/>
  <c r="G14" i="4"/>
  <c r="K13" i="4"/>
  <c r="L13" i="4" s="1"/>
  <c r="M13" i="4" s="1"/>
  <c r="G13" i="4"/>
  <c r="H13" i="4" s="1"/>
  <c r="K12" i="4"/>
  <c r="L12" i="4" s="1"/>
  <c r="M12" i="4" s="1"/>
  <c r="G12" i="4"/>
  <c r="K11" i="4"/>
  <c r="G11" i="4"/>
  <c r="H11" i="4" s="1"/>
  <c r="K10" i="4"/>
  <c r="L10" i="4" s="1"/>
  <c r="M10" i="4" s="1"/>
  <c r="G10" i="4"/>
  <c r="G105" i="4"/>
  <c r="G103" i="4"/>
  <c r="H103" i="4" s="1"/>
  <c r="G101" i="4"/>
  <c r="G99" i="4"/>
  <c r="G97" i="4"/>
  <c r="G95" i="4"/>
  <c r="H95" i="4" s="1"/>
  <c r="G93" i="4"/>
  <c r="H93" i="4" s="1"/>
  <c r="G91" i="4"/>
  <c r="L17" i="4"/>
  <c r="M17" i="4" s="1"/>
  <c r="W28" i="4"/>
  <c r="X28" i="4" s="1"/>
  <c r="V105" i="4"/>
  <c r="W105" i="4" s="1"/>
  <c r="X105" i="4" s="1"/>
  <c r="V104" i="4"/>
  <c r="V103" i="4"/>
  <c r="W103" i="4" s="1"/>
  <c r="X103" i="4" s="1"/>
  <c r="V102" i="4"/>
  <c r="W102" i="4" s="1"/>
  <c r="X102" i="4" s="1"/>
  <c r="V101" i="4"/>
  <c r="W101" i="4" s="1"/>
  <c r="X101" i="4" s="1"/>
  <c r="V100" i="4"/>
  <c r="V99" i="4"/>
  <c r="V98" i="4"/>
  <c r="W98" i="4" s="1"/>
  <c r="X98" i="4" s="1"/>
  <c r="V97" i="4"/>
  <c r="W97" i="4" s="1"/>
  <c r="X97" i="4" s="1"/>
  <c r="V96" i="4"/>
  <c r="V95" i="4"/>
  <c r="W95" i="4" s="1"/>
  <c r="X95" i="4" s="1"/>
  <c r="V94" i="4"/>
  <c r="W94" i="4" s="1"/>
  <c r="X94" i="4" s="1"/>
  <c r="V93" i="4"/>
  <c r="W93" i="4" s="1"/>
  <c r="X93" i="4" s="1"/>
  <c r="V92" i="4"/>
  <c r="V91" i="4"/>
  <c r="V89" i="4"/>
  <c r="W89" i="4" s="1"/>
  <c r="X89" i="4" s="1"/>
  <c r="V88" i="4"/>
  <c r="W88" i="4" s="1"/>
  <c r="X88" i="4" s="1"/>
  <c r="V87" i="4"/>
  <c r="V86" i="4"/>
  <c r="W86" i="4" s="1"/>
  <c r="X86" i="4" s="1"/>
  <c r="V85" i="4"/>
  <c r="W85" i="4" s="1"/>
  <c r="X85" i="4" s="1"/>
  <c r="V84" i="4"/>
  <c r="W84" i="4" s="1"/>
  <c r="X84" i="4" s="1"/>
  <c r="V83" i="4"/>
  <c r="R83" i="4"/>
  <c r="V82" i="4"/>
  <c r="W82" i="4" s="1"/>
  <c r="X82" i="4" s="1"/>
  <c r="R82" i="4"/>
  <c r="S82" i="4" s="1"/>
  <c r="V81" i="4"/>
  <c r="R81" i="4"/>
  <c r="S81" i="4" s="1"/>
  <c r="V80" i="4"/>
  <c r="W80" i="4" s="1"/>
  <c r="X80" i="4" s="1"/>
  <c r="R80" i="4"/>
  <c r="S80" i="4" s="1"/>
  <c r="V79" i="4"/>
  <c r="R79" i="4"/>
  <c r="V78" i="4"/>
  <c r="W78" i="4" s="1"/>
  <c r="X78" i="4" s="1"/>
  <c r="R78" i="4"/>
  <c r="S78" i="4" s="1"/>
  <c r="V77" i="4"/>
  <c r="R77" i="4"/>
  <c r="S77" i="4" s="1"/>
  <c r="V76" i="4"/>
  <c r="W76" i="4" s="1"/>
  <c r="X76" i="4" s="1"/>
  <c r="R76" i="4"/>
  <c r="S76" i="4" s="1"/>
  <c r="V75" i="4"/>
  <c r="R75" i="4"/>
  <c r="V74" i="4"/>
  <c r="W74" i="4" s="1"/>
  <c r="X74" i="4" s="1"/>
  <c r="R74" i="4"/>
  <c r="S74" i="4" s="1"/>
  <c r="V73" i="4"/>
  <c r="R73" i="4"/>
  <c r="S73" i="4" s="1"/>
  <c r="V72" i="4"/>
  <c r="W72" i="4" s="1"/>
  <c r="X72" i="4" s="1"/>
  <c r="R72" i="4"/>
  <c r="S72" i="4" s="1"/>
  <c r="V71" i="4"/>
  <c r="R71" i="4"/>
  <c r="V70" i="4"/>
  <c r="W70" i="4" s="1"/>
  <c r="X70" i="4" s="1"/>
  <c r="R70" i="4"/>
  <c r="S70" i="4" s="1"/>
  <c r="V69" i="4"/>
  <c r="R69" i="4"/>
  <c r="S69" i="4" s="1"/>
  <c r="V68" i="4"/>
  <c r="W68" i="4" s="1"/>
  <c r="X68" i="4" s="1"/>
  <c r="R68" i="4"/>
  <c r="S68" i="4" s="1"/>
  <c r="V67" i="4"/>
  <c r="R67" i="4"/>
  <c r="V66" i="4"/>
  <c r="W66" i="4" s="1"/>
  <c r="X66" i="4" s="1"/>
  <c r="R66" i="4"/>
  <c r="S66" i="4" s="1"/>
  <c r="V65" i="4"/>
  <c r="R65" i="4"/>
  <c r="S65" i="4" s="1"/>
  <c r="V64" i="4"/>
  <c r="W64" i="4" s="1"/>
  <c r="X64" i="4" s="1"/>
  <c r="R64" i="4"/>
  <c r="S64" i="4" s="1"/>
  <c r="V63" i="4"/>
  <c r="R63" i="4"/>
  <c r="V62" i="4"/>
  <c r="W62" i="4" s="1"/>
  <c r="X62" i="4" s="1"/>
  <c r="R62" i="4"/>
  <c r="S62" i="4" s="1"/>
  <c r="V61" i="4"/>
  <c r="R61" i="4"/>
  <c r="S61" i="4" s="1"/>
  <c r="V60" i="4"/>
  <c r="W60" i="4" s="1"/>
  <c r="X60" i="4" s="1"/>
  <c r="R60" i="4"/>
  <c r="S60" i="4" s="1"/>
  <c r="V59" i="4"/>
  <c r="R59" i="4"/>
  <c r="V58" i="4"/>
  <c r="W58" i="4" s="1"/>
  <c r="X58" i="4" s="1"/>
  <c r="R58" i="4"/>
  <c r="S58" i="4" s="1"/>
  <c r="V57" i="4"/>
  <c r="R57" i="4"/>
  <c r="S57" i="4" s="1"/>
  <c r="V56" i="4"/>
  <c r="W56" i="4" s="1"/>
  <c r="X56" i="4" s="1"/>
  <c r="R56" i="4"/>
  <c r="S56" i="4" s="1"/>
  <c r="V55" i="4"/>
  <c r="R55" i="4"/>
  <c r="V54" i="4"/>
  <c r="W54" i="4" s="1"/>
  <c r="X54" i="4" s="1"/>
  <c r="R54" i="4"/>
  <c r="S54" i="4" s="1"/>
  <c r="V53" i="4"/>
  <c r="R53" i="4"/>
  <c r="S53" i="4" s="1"/>
  <c r="V52" i="4"/>
  <c r="W52" i="4" s="1"/>
  <c r="X52" i="4" s="1"/>
  <c r="R52" i="4"/>
  <c r="S52" i="4" s="1"/>
  <c r="R105" i="4"/>
  <c r="R104" i="4"/>
  <c r="R103" i="4"/>
  <c r="S103" i="4" s="1"/>
  <c r="R102" i="4"/>
  <c r="S102" i="4" s="1"/>
  <c r="R101" i="4"/>
  <c r="R100" i="4"/>
  <c r="S100" i="4" s="1"/>
  <c r="R99" i="4"/>
  <c r="S99" i="4" s="1"/>
  <c r="R98" i="4"/>
  <c r="S98" i="4" s="1"/>
  <c r="R97" i="4"/>
  <c r="R96" i="4"/>
  <c r="R95" i="4"/>
  <c r="S95" i="4" s="1"/>
  <c r="R94" i="4"/>
  <c r="S94" i="4" s="1"/>
  <c r="R93" i="4"/>
  <c r="R92" i="4"/>
  <c r="S92" i="4" s="1"/>
  <c r="R91" i="4"/>
  <c r="S91" i="4" s="1"/>
  <c r="V51" i="4"/>
  <c r="W51" i="4" s="1"/>
  <c r="X51" i="4" s="1"/>
  <c r="R51" i="4"/>
  <c r="V50" i="4"/>
  <c r="R50" i="4"/>
  <c r="S50" i="4" s="1"/>
  <c r="V49" i="4"/>
  <c r="W49" i="4" s="1"/>
  <c r="X49" i="4" s="1"/>
  <c r="R49" i="4"/>
  <c r="V48" i="4"/>
  <c r="W48" i="4" s="1"/>
  <c r="X48" i="4" s="1"/>
  <c r="R48" i="4"/>
  <c r="S48" i="4" s="1"/>
  <c r="V47" i="4"/>
  <c r="W47" i="4" s="1"/>
  <c r="X47" i="4" s="1"/>
  <c r="R47" i="4"/>
  <c r="V46" i="4"/>
  <c r="R46" i="4"/>
  <c r="S46" i="4" s="1"/>
  <c r="V45" i="4"/>
  <c r="W45" i="4" s="1"/>
  <c r="X45" i="4" s="1"/>
  <c r="R45" i="4"/>
  <c r="V44" i="4"/>
  <c r="W44" i="4" s="1"/>
  <c r="X44" i="4" s="1"/>
  <c r="R44" i="4"/>
  <c r="S44" i="4" s="1"/>
  <c r="V43" i="4"/>
  <c r="W43" i="4" s="1"/>
  <c r="X43" i="4" s="1"/>
  <c r="R43" i="4"/>
  <c r="V42" i="4"/>
  <c r="R42" i="4"/>
  <c r="S42" i="4" s="1"/>
  <c r="V41" i="4"/>
  <c r="W41" i="4" s="1"/>
  <c r="X41" i="4" s="1"/>
  <c r="R41" i="4"/>
  <c r="V40" i="4"/>
  <c r="W40" i="4" s="1"/>
  <c r="X40" i="4" s="1"/>
  <c r="R40" i="4"/>
  <c r="S40" i="4" s="1"/>
  <c r="V39" i="4"/>
  <c r="W39" i="4" s="1"/>
  <c r="X39" i="4" s="1"/>
  <c r="R39" i="4"/>
  <c r="V38" i="4"/>
  <c r="R38" i="4"/>
  <c r="S38" i="4" s="1"/>
  <c r="V37" i="4"/>
  <c r="W37" i="4" s="1"/>
  <c r="X37" i="4" s="1"/>
  <c r="R37" i="4"/>
  <c r="V36" i="4"/>
  <c r="W36" i="4" s="1"/>
  <c r="X36" i="4" s="1"/>
  <c r="R36" i="4"/>
  <c r="S36" i="4" s="1"/>
  <c r="V35" i="4"/>
  <c r="W35" i="4" s="1"/>
  <c r="X35" i="4" s="1"/>
  <c r="R35" i="4"/>
  <c r="V34" i="4"/>
  <c r="R34" i="4"/>
  <c r="S34" i="4" s="1"/>
  <c r="V33" i="4"/>
  <c r="W33" i="4" s="1"/>
  <c r="X33" i="4" s="1"/>
  <c r="R33" i="4"/>
  <c r="V32" i="4"/>
  <c r="W32" i="4" s="1"/>
  <c r="X32" i="4" s="1"/>
  <c r="R32" i="4"/>
  <c r="S32" i="4" s="1"/>
  <c r="V31" i="4"/>
  <c r="W31" i="4" s="1"/>
  <c r="X31" i="4" s="1"/>
  <c r="R31" i="4"/>
  <c r="V30" i="4"/>
  <c r="W30" i="4" s="1"/>
  <c r="X30" i="4" s="1"/>
  <c r="R30" i="4"/>
  <c r="S30" i="4" s="1"/>
  <c r="V29" i="4"/>
  <c r="W29" i="4" s="1"/>
  <c r="X29" i="4" s="1"/>
  <c r="R29" i="4"/>
  <c r="V28" i="4"/>
  <c r="R28" i="4"/>
  <c r="S28" i="4" s="1"/>
  <c r="V27" i="4"/>
  <c r="W27" i="4" s="1"/>
  <c r="X27" i="4" s="1"/>
  <c r="R27" i="4"/>
  <c r="V26" i="4"/>
  <c r="W26" i="4" s="1"/>
  <c r="X26" i="4" s="1"/>
  <c r="R26" i="4"/>
  <c r="S26" i="4" s="1"/>
  <c r="V25" i="4"/>
  <c r="W25" i="4" s="1"/>
  <c r="X25" i="4" s="1"/>
  <c r="R25" i="4"/>
  <c r="V24" i="4"/>
  <c r="W24" i="4" s="1"/>
  <c r="X24" i="4" s="1"/>
  <c r="R24" i="4"/>
  <c r="S24" i="4" s="1"/>
  <c r="V23" i="4"/>
  <c r="W23" i="4" s="1"/>
  <c r="X23" i="4" s="1"/>
  <c r="R23" i="4"/>
  <c r="V22" i="4"/>
  <c r="W22" i="4" s="1"/>
  <c r="X22" i="4" s="1"/>
  <c r="R22" i="4"/>
  <c r="S22" i="4" s="1"/>
  <c r="V21" i="4"/>
  <c r="W21" i="4" s="1"/>
  <c r="X21" i="4" s="1"/>
  <c r="R21" i="4"/>
  <c r="V20" i="4"/>
  <c r="R20" i="4"/>
  <c r="S20" i="4" s="1"/>
  <c r="V19" i="4"/>
  <c r="W19" i="4" s="1"/>
  <c r="X19" i="4" s="1"/>
  <c r="R19" i="4"/>
  <c r="V18" i="4"/>
  <c r="W18" i="4" s="1"/>
  <c r="X18" i="4" s="1"/>
  <c r="R18" i="4"/>
  <c r="S18" i="4" s="1"/>
  <c r="V17" i="4"/>
  <c r="W17" i="4" s="1"/>
  <c r="X17" i="4" s="1"/>
  <c r="R17" i="4"/>
  <c r="V16" i="4"/>
  <c r="W16" i="4" s="1"/>
  <c r="X16" i="4" s="1"/>
  <c r="R16" i="4"/>
  <c r="S16" i="4" s="1"/>
  <c r="V15" i="4"/>
  <c r="W15" i="4" s="1"/>
  <c r="X15" i="4" s="1"/>
  <c r="R15" i="4"/>
  <c r="V14" i="4"/>
  <c r="W14" i="4" s="1"/>
  <c r="X14" i="4" s="1"/>
  <c r="R14" i="4"/>
  <c r="S14" i="4" s="1"/>
  <c r="V13" i="4"/>
  <c r="W13" i="4" s="1"/>
  <c r="X13" i="4" s="1"/>
  <c r="R13" i="4"/>
  <c r="V12" i="4"/>
  <c r="R12" i="4"/>
  <c r="S12" i="4" s="1"/>
  <c r="V11" i="4"/>
  <c r="W11" i="4" s="1"/>
  <c r="X11" i="4" s="1"/>
  <c r="R11" i="4"/>
  <c r="V10" i="4"/>
  <c r="W10" i="4" s="1"/>
  <c r="X10" i="4" s="1"/>
  <c r="R10" i="4"/>
  <c r="S10" i="4" s="1"/>
  <c r="R88" i="4"/>
  <c r="S88" i="4" s="1"/>
  <c r="R86" i="4"/>
  <c r="R84" i="4"/>
  <c r="S84" i="4" s="1"/>
  <c r="S7" i="4"/>
  <c r="V9" i="4"/>
  <c r="W9" i="4" s="1"/>
  <c r="X9" i="4" s="1"/>
  <c r="R85" i="4"/>
  <c r="S85" i="4" s="1"/>
  <c r="G94" i="4"/>
  <c r="H94" i="4" s="1"/>
  <c r="G102" i="4"/>
  <c r="H102" i="4" s="1"/>
  <c r="W104" i="4"/>
  <c r="X104" i="4" s="1"/>
  <c r="W100" i="4"/>
  <c r="X100" i="4" s="1"/>
  <c r="W99" i="4"/>
  <c r="X99" i="4" s="1"/>
  <c r="W96" i="4"/>
  <c r="X96" i="4" s="1"/>
  <c r="W92" i="4"/>
  <c r="X92" i="4" s="1"/>
  <c r="W91" i="4"/>
  <c r="X91" i="4" s="1"/>
  <c r="W87" i="4"/>
  <c r="X87" i="4" s="1"/>
  <c r="W83" i="4"/>
  <c r="X83" i="4" s="1"/>
  <c r="S83" i="4"/>
  <c r="W81" i="4"/>
  <c r="X81" i="4" s="1"/>
  <c r="W79" i="4"/>
  <c r="X79" i="4" s="1"/>
  <c r="S79" i="4"/>
  <c r="W77" i="4"/>
  <c r="X77" i="4" s="1"/>
  <c r="W75" i="4"/>
  <c r="X75" i="4" s="1"/>
  <c r="S75" i="4"/>
  <c r="W73" i="4"/>
  <c r="X73" i="4" s="1"/>
  <c r="W71" i="4"/>
  <c r="X71" i="4" s="1"/>
  <c r="S71" i="4"/>
  <c r="W69" i="4"/>
  <c r="X69" i="4" s="1"/>
  <c r="W67" i="4"/>
  <c r="X67" i="4" s="1"/>
  <c r="S67" i="4"/>
  <c r="W65" i="4"/>
  <c r="X65" i="4" s="1"/>
  <c r="W63" i="4"/>
  <c r="X63" i="4" s="1"/>
  <c r="S63" i="4"/>
  <c r="W61" i="4"/>
  <c r="X61" i="4" s="1"/>
  <c r="W59" i="4"/>
  <c r="X59" i="4" s="1"/>
  <c r="S59" i="4"/>
  <c r="W57" i="4"/>
  <c r="X57" i="4" s="1"/>
  <c r="W55" i="4"/>
  <c r="X55" i="4" s="1"/>
  <c r="S55" i="4"/>
  <c r="W53" i="4"/>
  <c r="X53" i="4" s="1"/>
  <c r="S105" i="4"/>
  <c r="S104" i="4"/>
  <c r="S101" i="4"/>
  <c r="S97" i="4"/>
  <c r="S96" i="4"/>
  <c r="S93" i="4"/>
  <c r="S51" i="4"/>
  <c r="W50" i="4"/>
  <c r="X50" i="4" s="1"/>
  <c r="S49" i="4"/>
  <c r="S47" i="4"/>
  <c r="W46" i="4"/>
  <c r="X46" i="4" s="1"/>
  <c r="S45" i="4"/>
  <c r="S43" i="4"/>
  <c r="W42" i="4"/>
  <c r="X42" i="4" s="1"/>
  <c r="S41" i="4"/>
  <c r="S39" i="4"/>
  <c r="W38" i="4"/>
  <c r="X38" i="4" s="1"/>
  <c r="S37" i="4"/>
  <c r="S35" i="4"/>
  <c r="W34" i="4"/>
  <c r="X34" i="4" s="1"/>
  <c r="S33" i="4"/>
  <c r="S31" i="4"/>
  <c r="S86" i="4"/>
  <c r="S89" i="4"/>
  <c r="G7" i="4"/>
  <c r="H7" i="4" s="1"/>
  <c r="K7" i="4"/>
  <c r="L7" i="4" s="1"/>
  <c r="M7" i="4" s="1"/>
  <c r="L11" i="4"/>
  <c r="M11" i="4" s="1"/>
  <c r="W12" i="4"/>
  <c r="X12" i="4" s="1"/>
  <c r="L19" i="4"/>
  <c r="M19" i="4" s="1"/>
  <c r="W20" i="4"/>
  <c r="X20" i="4" s="1"/>
  <c r="G4" i="4"/>
  <c r="H4" i="4" s="1"/>
  <c r="K4" i="4"/>
  <c r="L4" i="4" s="1"/>
  <c r="M4" i="4" s="1"/>
  <c r="R4" i="4"/>
  <c r="S4" i="4" s="1"/>
  <c r="V4" i="4"/>
  <c r="W4" i="4" s="1"/>
  <c r="X4" i="4" s="1"/>
  <c r="G5" i="4"/>
  <c r="H5" i="4" s="1"/>
  <c r="K5" i="4"/>
  <c r="L5" i="4" s="1"/>
  <c r="M5" i="4" s="1"/>
  <c r="R5" i="4"/>
  <c r="S5" i="4" s="1"/>
  <c r="V5" i="4"/>
  <c r="W5" i="4" s="1"/>
  <c r="X5" i="4" s="1"/>
  <c r="G6" i="4"/>
  <c r="H6" i="4" s="1"/>
  <c r="K6" i="4"/>
  <c r="L6" i="4" s="1"/>
  <c r="M6" i="4" s="1"/>
  <c r="R6" i="4"/>
  <c r="S6" i="4" s="1"/>
  <c r="V6" i="4"/>
  <c r="W6" i="4" s="1"/>
  <c r="X6" i="4" s="1"/>
  <c r="L105" i="4"/>
  <c r="M105" i="4" s="1"/>
  <c r="L104" i="4"/>
  <c r="M104" i="4" s="1"/>
  <c r="L102" i="4"/>
  <c r="M102" i="4" s="1"/>
  <c r="L101" i="4"/>
  <c r="M101" i="4" s="1"/>
  <c r="L100" i="4"/>
  <c r="M100" i="4" s="1"/>
  <c r="L97" i="4"/>
  <c r="M97" i="4" s="1"/>
  <c r="L93" i="4"/>
  <c r="M93" i="4" s="1"/>
  <c r="L92" i="4"/>
  <c r="M92" i="4" s="1"/>
  <c r="L89" i="4"/>
  <c r="M89" i="4" s="1"/>
  <c r="L88" i="4"/>
  <c r="M88" i="4" s="1"/>
  <c r="L86" i="4"/>
  <c r="M86" i="4" s="1"/>
  <c r="L85" i="4"/>
  <c r="M85" i="4" s="1"/>
  <c r="L84" i="4"/>
  <c r="M84" i="4" s="1"/>
  <c r="H83" i="4"/>
  <c r="H81" i="4"/>
  <c r="L80" i="4"/>
  <c r="M80" i="4" s="1"/>
  <c r="H79" i="4"/>
  <c r="L78" i="4"/>
  <c r="M78" i="4" s="1"/>
  <c r="L77" i="4"/>
  <c r="M77" i="4" s="1"/>
  <c r="H77" i="4"/>
  <c r="L76" i="4"/>
  <c r="M76" i="4" s="1"/>
  <c r="H75" i="4"/>
  <c r="H73" i="4"/>
  <c r="L72" i="4"/>
  <c r="M72" i="4" s="1"/>
  <c r="H71" i="4"/>
  <c r="L70" i="4"/>
  <c r="M70" i="4" s="1"/>
  <c r="L69" i="4"/>
  <c r="M69" i="4" s="1"/>
  <c r="H69" i="4"/>
  <c r="L68" i="4"/>
  <c r="M68" i="4" s="1"/>
  <c r="H67" i="4"/>
  <c r="H65" i="4"/>
  <c r="L64" i="4"/>
  <c r="M64" i="4" s="1"/>
  <c r="H63" i="4"/>
  <c r="L62" i="4"/>
  <c r="M62" i="4" s="1"/>
  <c r="L61" i="4"/>
  <c r="M61" i="4" s="1"/>
  <c r="H61" i="4"/>
  <c r="L60" i="4"/>
  <c r="M60" i="4" s="1"/>
  <c r="H59" i="4"/>
  <c r="H57" i="4"/>
  <c r="L56" i="4"/>
  <c r="M56" i="4" s="1"/>
  <c r="H55" i="4"/>
  <c r="L54" i="4"/>
  <c r="M54" i="4" s="1"/>
  <c r="L53" i="4"/>
  <c r="M53" i="4" s="1"/>
  <c r="H53" i="4"/>
  <c r="H90" i="4"/>
  <c r="H87" i="4"/>
  <c r="H52" i="4"/>
  <c r="L51" i="4"/>
  <c r="M51" i="4" s="1"/>
  <c r="H50" i="4"/>
  <c r="L49" i="4"/>
  <c r="M49" i="4" s="1"/>
  <c r="L48" i="4"/>
  <c r="M48" i="4" s="1"/>
  <c r="H48" i="4"/>
  <c r="L47" i="4"/>
  <c r="M47" i="4" s="1"/>
  <c r="H46" i="4"/>
  <c r="H44" i="4"/>
  <c r="L43" i="4"/>
  <c r="M43" i="4" s="1"/>
  <c r="H42" i="4"/>
  <c r="L41" i="4"/>
  <c r="M41" i="4" s="1"/>
  <c r="L40" i="4"/>
  <c r="M40" i="4" s="1"/>
  <c r="H40" i="4"/>
  <c r="L39" i="4"/>
  <c r="M39" i="4" s="1"/>
  <c r="H38" i="4"/>
  <c r="H36" i="4"/>
  <c r="L35" i="4"/>
  <c r="M35" i="4" s="1"/>
  <c r="H34" i="4"/>
  <c r="L33" i="4"/>
  <c r="M33" i="4" s="1"/>
  <c r="L32" i="4"/>
  <c r="M32" i="4" s="1"/>
  <c r="H32" i="4"/>
  <c r="L31" i="4"/>
  <c r="M31" i="4" s="1"/>
  <c r="H105" i="4"/>
  <c r="H101" i="4"/>
  <c r="H99" i="4"/>
  <c r="H97" i="4"/>
  <c r="H91" i="4"/>
  <c r="H100" i="4"/>
  <c r="H98" i="4"/>
  <c r="G8" i="4"/>
  <c r="H8" i="4" s="1"/>
  <c r="K8" i="4"/>
  <c r="L8" i="4" s="1"/>
  <c r="M8" i="4" s="1"/>
  <c r="R8" i="4"/>
  <c r="S8" i="4" s="1"/>
  <c r="V8" i="4"/>
  <c r="W8" i="4" s="1"/>
  <c r="X8" i="4" s="1"/>
  <c r="R9" i="4"/>
  <c r="S9" i="4" s="1"/>
  <c r="H10" i="4"/>
  <c r="S11" i="4"/>
  <c r="H12" i="4"/>
  <c r="S13" i="4"/>
  <c r="H14" i="4"/>
  <c r="S15" i="4"/>
  <c r="H16" i="4"/>
  <c r="S17" i="4"/>
  <c r="H18" i="4"/>
  <c r="S19" i="4"/>
  <c r="H20" i="4"/>
  <c r="S21" i="4"/>
  <c r="H22" i="4"/>
  <c r="S23" i="4"/>
  <c r="H24" i="4"/>
  <c r="S25" i="4"/>
  <c r="H26" i="4"/>
  <c r="S27" i="4"/>
  <c r="H28" i="4"/>
  <c r="S29" i="4"/>
  <c r="H30" i="4"/>
  <c r="R87" i="4"/>
  <c r="S87" i="4" s="1"/>
  <c r="G96" i="4"/>
  <c r="H96" i="4" s="1"/>
  <c r="G104" i="4"/>
  <c r="H104" i="4" s="1"/>
  <c r="U6" i="4" l="1"/>
  <c r="Y6" i="4" s="1"/>
  <c r="T6" i="4"/>
  <c r="U34" i="4"/>
  <c r="Y34" i="4" s="1"/>
  <c r="T34" i="4"/>
  <c r="U38" i="4"/>
  <c r="Y38" i="4" s="1"/>
  <c r="T38" i="4"/>
  <c r="U46" i="4"/>
  <c r="Y46" i="4" s="1"/>
  <c r="T46" i="4"/>
  <c r="U50" i="4"/>
  <c r="Y50" i="4" s="1"/>
  <c r="T50" i="4"/>
  <c r="U99" i="4"/>
  <c r="Y99" i="4" s="1"/>
  <c r="T99" i="4"/>
  <c r="U85" i="4"/>
  <c r="Y85" i="4" s="1"/>
  <c r="T85" i="4"/>
  <c r="I7" i="4"/>
  <c r="J7" i="4"/>
  <c r="N7" i="4" s="1"/>
  <c r="U94" i="4"/>
  <c r="Y94" i="4" s="1"/>
  <c r="T94" i="4"/>
  <c r="U98" i="4"/>
  <c r="Y98" i="4" s="1"/>
  <c r="T98" i="4"/>
  <c r="U102" i="4"/>
  <c r="Y102" i="4" s="1"/>
  <c r="T102" i="4"/>
  <c r="U52" i="4"/>
  <c r="Y52" i="4" s="1"/>
  <c r="T52" i="4"/>
  <c r="U54" i="4"/>
  <c r="Y54" i="4" s="1"/>
  <c r="T54" i="4"/>
  <c r="U56" i="4"/>
  <c r="Y56" i="4" s="1"/>
  <c r="T56" i="4"/>
  <c r="U58" i="4"/>
  <c r="Y58" i="4" s="1"/>
  <c r="T58" i="4"/>
  <c r="U60" i="4"/>
  <c r="Y60" i="4" s="1"/>
  <c r="T60" i="4"/>
  <c r="U62" i="4"/>
  <c r="Y62" i="4" s="1"/>
  <c r="T62" i="4"/>
  <c r="U64" i="4"/>
  <c r="Y64" i="4" s="1"/>
  <c r="T64" i="4"/>
  <c r="U66" i="4"/>
  <c r="Y66" i="4" s="1"/>
  <c r="T66" i="4"/>
  <c r="U68" i="4"/>
  <c r="Y68" i="4" s="1"/>
  <c r="T68" i="4"/>
  <c r="U70" i="4"/>
  <c r="Y70" i="4" s="1"/>
  <c r="T70" i="4"/>
  <c r="U72" i="4"/>
  <c r="Y72" i="4" s="1"/>
  <c r="T72" i="4"/>
  <c r="U74" i="4"/>
  <c r="Y74" i="4" s="1"/>
  <c r="T74" i="4"/>
  <c r="U76" i="4"/>
  <c r="Y76" i="4" s="1"/>
  <c r="T76" i="4"/>
  <c r="U78" i="4"/>
  <c r="Y78" i="4" s="1"/>
  <c r="T78" i="4"/>
  <c r="U80" i="4"/>
  <c r="Y80" i="4" s="1"/>
  <c r="T80" i="4"/>
  <c r="U82" i="4"/>
  <c r="Y82" i="4" s="1"/>
  <c r="T82" i="4"/>
  <c r="U36" i="4"/>
  <c r="Y36" i="4" s="1"/>
  <c r="T36" i="4"/>
  <c r="U42" i="4"/>
  <c r="Y42" i="4" s="1"/>
  <c r="T42" i="4"/>
  <c r="U48" i="4"/>
  <c r="Y48" i="4" s="1"/>
  <c r="T48" i="4"/>
  <c r="U95" i="4"/>
  <c r="Y95" i="4" s="1"/>
  <c r="T95" i="4"/>
  <c r="J95" i="4"/>
  <c r="N95" i="4" s="1"/>
  <c r="I95" i="4"/>
  <c r="J103" i="4"/>
  <c r="N103" i="4" s="1"/>
  <c r="I103" i="4"/>
  <c r="J31" i="4"/>
  <c r="N31" i="4" s="1"/>
  <c r="I31" i="4"/>
  <c r="J33" i="4"/>
  <c r="N33" i="4" s="1"/>
  <c r="I33" i="4"/>
  <c r="J35" i="4"/>
  <c r="N35" i="4" s="1"/>
  <c r="I35" i="4"/>
  <c r="J37" i="4"/>
  <c r="N37" i="4" s="1"/>
  <c r="I37" i="4"/>
  <c r="J39" i="4"/>
  <c r="N39" i="4" s="1"/>
  <c r="I39" i="4"/>
  <c r="J41" i="4"/>
  <c r="N41" i="4" s="1"/>
  <c r="I41" i="4"/>
  <c r="J43" i="4"/>
  <c r="N43" i="4" s="1"/>
  <c r="I43" i="4"/>
  <c r="J45" i="4"/>
  <c r="N45" i="4" s="1"/>
  <c r="I45" i="4"/>
  <c r="J47" i="4"/>
  <c r="N47" i="4" s="1"/>
  <c r="I47" i="4"/>
  <c r="J49" i="4"/>
  <c r="N49" i="4" s="1"/>
  <c r="I49" i="4"/>
  <c r="J51" i="4"/>
  <c r="N51" i="4" s="1"/>
  <c r="I51" i="4"/>
  <c r="J85" i="4"/>
  <c r="N85" i="4" s="1"/>
  <c r="I85" i="4"/>
  <c r="J89" i="4"/>
  <c r="N89" i="4" s="1"/>
  <c r="I89" i="4"/>
  <c r="J54" i="4"/>
  <c r="N54" i="4" s="1"/>
  <c r="I54" i="4"/>
  <c r="J56" i="4"/>
  <c r="N56" i="4" s="1"/>
  <c r="I56" i="4"/>
  <c r="J58" i="4"/>
  <c r="N58" i="4" s="1"/>
  <c r="I58" i="4"/>
  <c r="J60" i="4"/>
  <c r="N60" i="4" s="1"/>
  <c r="I60" i="4"/>
  <c r="J62" i="4"/>
  <c r="N62" i="4" s="1"/>
  <c r="I62" i="4"/>
  <c r="J64" i="4"/>
  <c r="N64" i="4" s="1"/>
  <c r="I64" i="4"/>
  <c r="J66" i="4"/>
  <c r="N66" i="4" s="1"/>
  <c r="I66" i="4"/>
  <c r="J68" i="4"/>
  <c r="N68" i="4" s="1"/>
  <c r="I68" i="4"/>
  <c r="J70" i="4"/>
  <c r="N70" i="4" s="1"/>
  <c r="I70" i="4"/>
  <c r="J72" i="4"/>
  <c r="N72" i="4" s="1"/>
  <c r="I72" i="4"/>
  <c r="J74" i="4"/>
  <c r="N74" i="4" s="1"/>
  <c r="I74" i="4"/>
  <c r="J76" i="4"/>
  <c r="N76" i="4" s="1"/>
  <c r="I76" i="4"/>
  <c r="J78" i="4"/>
  <c r="N78" i="4" s="1"/>
  <c r="I78" i="4"/>
  <c r="J80" i="4"/>
  <c r="N80" i="4" s="1"/>
  <c r="I80" i="4"/>
  <c r="J82" i="4"/>
  <c r="N82" i="4" s="1"/>
  <c r="I82" i="4"/>
  <c r="J84" i="4"/>
  <c r="N84" i="4" s="1"/>
  <c r="I84" i="4"/>
  <c r="J96" i="4"/>
  <c r="N96" i="4" s="1"/>
  <c r="I96" i="4"/>
  <c r="U32" i="4"/>
  <c r="Y32" i="4" s="1"/>
  <c r="T32" i="4"/>
  <c r="U40" i="4"/>
  <c r="Y40" i="4" s="1"/>
  <c r="T40" i="4"/>
  <c r="U44" i="4"/>
  <c r="Y44" i="4" s="1"/>
  <c r="T44" i="4"/>
  <c r="U91" i="4"/>
  <c r="Y91" i="4" s="1"/>
  <c r="T91" i="4"/>
  <c r="U103" i="4"/>
  <c r="Y103" i="4" s="1"/>
  <c r="T103" i="4"/>
  <c r="U87" i="4"/>
  <c r="Y87" i="4" s="1"/>
  <c r="T87" i="4"/>
  <c r="T9" i="4"/>
  <c r="U9" i="4"/>
  <c r="Y9" i="4" s="1"/>
  <c r="J94" i="4"/>
  <c r="N94" i="4" s="1"/>
  <c r="I94" i="4"/>
  <c r="U29" i="4"/>
  <c r="Y29" i="4" s="1"/>
  <c r="T29" i="4"/>
  <c r="U27" i="4"/>
  <c r="Y27" i="4" s="1"/>
  <c r="T27" i="4"/>
  <c r="U25" i="4"/>
  <c r="Y25" i="4" s="1"/>
  <c r="T25" i="4"/>
  <c r="U23" i="4"/>
  <c r="Y23" i="4" s="1"/>
  <c r="T23" i="4"/>
  <c r="U21" i="4"/>
  <c r="Y21" i="4" s="1"/>
  <c r="T21" i="4"/>
  <c r="U19" i="4"/>
  <c r="Y19" i="4" s="1"/>
  <c r="T19" i="4"/>
  <c r="U17" i="4"/>
  <c r="Y17" i="4" s="1"/>
  <c r="T17" i="4"/>
  <c r="U15" i="4"/>
  <c r="Y15" i="4" s="1"/>
  <c r="T15" i="4"/>
  <c r="U13" i="4"/>
  <c r="Y13" i="4" s="1"/>
  <c r="T13" i="4"/>
  <c r="U11" i="4"/>
  <c r="Y11" i="4" s="1"/>
  <c r="T11" i="4"/>
  <c r="J104" i="4"/>
  <c r="N104" i="4" s="1"/>
  <c r="I104" i="4"/>
  <c r="J97" i="4"/>
  <c r="N97" i="4" s="1"/>
  <c r="I97" i="4"/>
  <c r="J105" i="4"/>
  <c r="N105" i="4" s="1"/>
  <c r="I105" i="4"/>
  <c r="J88" i="4"/>
  <c r="N88" i="4" s="1"/>
  <c r="I88" i="4"/>
  <c r="U8" i="4"/>
  <c r="Y8" i="4" s="1"/>
  <c r="T8" i="4"/>
  <c r="J29" i="4"/>
  <c r="N29" i="4" s="1"/>
  <c r="I29" i="4"/>
  <c r="J27" i="4"/>
  <c r="N27" i="4" s="1"/>
  <c r="I27" i="4"/>
  <c r="J25" i="4"/>
  <c r="N25" i="4" s="1"/>
  <c r="I25" i="4"/>
  <c r="J23" i="4"/>
  <c r="N23" i="4" s="1"/>
  <c r="I23" i="4"/>
  <c r="J21" i="4"/>
  <c r="N21" i="4" s="1"/>
  <c r="I21" i="4"/>
  <c r="J19" i="4"/>
  <c r="N19" i="4" s="1"/>
  <c r="I19" i="4"/>
  <c r="J17" i="4"/>
  <c r="N17" i="4" s="1"/>
  <c r="I17" i="4"/>
  <c r="J15" i="4"/>
  <c r="N15" i="4" s="1"/>
  <c r="I15" i="4"/>
  <c r="J13" i="4"/>
  <c r="N13" i="4" s="1"/>
  <c r="I13" i="4"/>
  <c r="J11" i="4"/>
  <c r="N11" i="4" s="1"/>
  <c r="I11" i="4"/>
  <c r="J8" i="4"/>
  <c r="N8" i="4" s="1"/>
  <c r="I8" i="4"/>
  <c r="J98" i="4"/>
  <c r="N98" i="4" s="1"/>
  <c r="I98" i="4"/>
  <c r="U30" i="4"/>
  <c r="Y30" i="4" s="1"/>
  <c r="T30" i="4"/>
  <c r="U28" i="4"/>
  <c r="Y28" i="4" s="1"/>
  <c r="T28" i="4"/>
  <c r="U26" i="4"/>
  <c r="Y26" i="4" s="1"/>
  <c r="T26" i="4"/>
  <c r="U24" i="4"/>
  <c r="Y24" i="4" s="1"/>
  <c r="T24" i="4"/>
  <c r="U22" i="4"/>
  <c r="Y22" i="4" s="1"/>
  <c r="T22" i="4"/>
  <c r="U20" i="4"/>
  <c r="Y20" i="4" s="1"/>
  <c r="T20" i="4"/>
  <c r="U18" i="4"/>
  <c r="Y18" i="4" s="1"/>
  <c r="T18" i="4"/>
  <c r="U16" i="4"/>
  <c r="Y16" i="4" s="1"/>
  <c r="T16" i="4"/>
  <c r="U14" i="4"/>
  <c r="Y14" i="4" s="1"/>
  <c r="T14" i="4"/>
  <c r="U12" i="4"/>
  <c r="Y12" i="4" s="1"/>
  <c r="T12" i="4"/>
  <c r="U10" i="4"/>
  <c r="Y10" i="4" s="1"/>
  <c r="T10" i="4"/>
  <c r="J92" i="4"/>
  <c r="N92" i="4" s="1"/>
  <c r="I92" i="4"/>
  <c r="J100" i="4"/>
  <c r="N100" i="4" s="1"/>
  <c r="I100" i="4"/>
  <c r="J93" i="4"/>
  <c r="N93" i="4" s="1"/>
  <c r="I93" i="4"/>
  <c r="J101" i="4"/>
  <c r="N101" i="4" s="1"/>
  <c r="I101" i="4"/>
  <c r="J86" i="4"/>
  <c r="N86" i="4" s="1"/>
  <c r="I86" i="4"/>
  <c r="J90" i="4"/>
  <c r="N90" i="4" s="1"/>
  <c r="I90" i="4"/>
  <c r="U88" i="4"/>
  <c r="Y88" i="4" s="1"/>
  <c r="T88" i="4"/>
  <c r="U92" i="4"/>
  <c r="Y92" i="4" s="1"/>
  <c r="T92" i="4"/>
  <c r="U96" i="4"/>
  <c r="Y96" i="4" s="1"/>
  <c r="T96" i="4"/>
  <c r="U100" i="4"/>
  <c r="Y100" i="4" s="1"/>
  <c r="T100" i="4"/>
  <c r="U104" i="4"/>
  <c r="Y104" i="4" s="1"/>
  <c r="T104" i="4"/>
  <c r="U53" i="4"/>
  <c r="Y53" i="4" s="1"/>
  <c r="T53" i="4"/>
  <c r="U55" i="4"/>
  <c r="Y55" i="4" s="1"/>
  <c r="T55" i="4"/>
  <c r="U57" i="4"/>
  <c r="Y57" i="4" s="1"/>
  <c r="T57" i="4"/>
  <c r="U59" i="4"/>
  <c r="Y59" i="4" s="1"/>
  <c r="T59" i="4"/>
  <c r="U61" i="4"/>
  <c r="Y61" i="4" s="1"/>
  <c r="T61" i="4"/>
  <c r="U63" i="4"/>
  <c r="Y63" i="4" s="1"/>
  <c r="T63" i="4"/>
  <c r="U65" i="4"/>
  <c r="Y65" i="4" s="1"/>
  <c r="T65" i="4"/>
  <c r="U67" i="4"/>
  <c r="Y67" i="4" s="1"/>
  <c r="T67" i="4"/>
  <c r="U69" i="4"/>
  <c r="Y69" i="4" s="1"/>
  <c r="T69" i="4"/>
  <c r="U71" i="4"/>
  <c r="Y71" i="4" s="1"/>
  <c r="T71" i="4"/>
  <c r="U73" i="4"/>
  <c r="Y73" i="4" s="1"/>
  <c r="T73" i="4"/>
  <c r="U75" i="4"/>
  <c r="Y75" i="4" s="1"/>
  <c r="T75" i="4"/>
  <c r="U77" i="4"/>
  <c r="Y77" i="4" s="1"/>
  <c r="T77" i="4"/>
  <c r="U79" i="4"/>
  <c r="Y79" i="4" s="1"/>
  <c r="T79" i="4"/>
  <c r="U81" i="4"/>
  <c r="Y81" i="4" s="1"/>
  <c r="T81" i="4"/>
  <c r="U83" i="4"/>
  <c r="Y83" i="4" s="1"/>
  <c r="T83" i="4"/>
  <c r="J30" i="4"/>
  <c r="N30" i="4" s="1"/>
  <c r="I30" i="4"/>
  <c r="J28" i="4"/>
  <c r="N28" i="4" s="1"/>
  <c r="I28" i="4"/>
  <c r="J26" i="4"/>
  <c r="N26" i="4" s="1"/>
  <c r="I26" i="4"/>
  <c r="J24" i="4"/>
  <c r="N24" i="4" s="1"/>
  <c r="I24" i="4"/>
  <c r="J22" i="4"/>
  <c r="N22" i="4" s="1"/>
  <c r="I22" i="4"/>
  <c r="J20" i="4"/>
  <c r="N20" i="4" s="1"/>
  <c r="I20" i="4"/>
  <c r="J18" i="4"/>
  <c r="N18" i="4" s="1"/>
  <c r="I18" i="4"/>
  <c r="J16" i="4"/>
  <c r="N16" i="4" s="1"/>
  <c r="I16" i="4"/>
  <c r="J14" i="4"/>
  <c r="N14" i="4" s="1"/>
  <c r="I14" i="4"/>
  <c r="J12" i="4"/>
  <c r="N12" i="4" s="1"/>
  <c r="I12" i="4"/>
  <c r="J10" i="4"/>
  <c r="N10" i="4" s="1"/>
  <c r="I10" i="4"/>
  <c r="J102" i="4"/>
  <c r="N102" i="4" s="1"/>
  <c r="I102" i="4"/>
  <c r="J32" i="4"/>
  <c r="N32" i="4" s="1"/>
  <c r="I32" i="4"/>
  <c r="J34" i="4"/>
  <c r="N34" i="4" s="1"/>
  <c r="I34" i="4"/>
  <c r="J36" i="4"/>
  <c r="N36" i="4" s="1"/>
  <c r="I36" i="4"/>
  <c r="J38" i="4"/>
  <c r="N38" i="4" s="1"/>
  <c r="I38" i="4"/>
  <c r="J40" i="4"/>
  <c r="N40" i="4" s="1"/>
  <c r="I40" i="4"/>
  <c r="J42" i="4"/>
  <c r="N42" i="4" s="1"/>
  <c r="I42" i="4"/>
  <c r="J44" i="4"/>
  <c r="N44" i="4" s="1"/>
  <c r="I44" i="4"/>
  <c r="J46" i="4"/>
  <c r="N46" i="4" s="1"/>
  <c r="I46" i="4"/>
  <c r="J48" i="4"/>
  <c r="N48" i="4" s="1"/>
  <c r="I48" i="4"/>
  <c r="J50" i="4"/>
  <c r="N50" i="4" s="1"/>
  <c r="I50" i="4"/>
  <c r="J52" i="4"/>
  <c r="N52" i="4" s="1"/>
  <c r="I52" i="4"/>
  <c r="J87" i="4"/>
  <c r="N87" i="4" s="1"/>
  <c r="I87" i="4"/>
  <c r="J53" i="4"/>
  <c r="N53" i="4" s="1"/>
  <c r="I53" i="4"/>
  <c r="J55" i="4"/>
  <c r="N55" i="4" s="1"/>
  <c r="I55" i="4"/>
  <c r="J57" i="4"/>
  <c r="N57" i="4" s="1"/>
  <c r="I57" i="4"/>
  <c r="J59" i="4"/>
  <c r="N59" i="4" s="1"/>
  <c r="I59" i="4"/>
  <c r="J61" i="4"/>
  <c r="N61" i="4" s="1"/>
  <c r="I61" i="4"/>
  <c r="J63" i="4"/>
  <c r="N63" i="4" s="1"/>
  <c r="I63" i="4"/>
  <c r="J65" i="4"/>
  <c r="N65" i="4" s="1"/>
  <c r="I65" i="4"/>
  <c r="J67" i="4"/>
  <c r="N67" i="4" s="1"/>
  <c r="I67" i="4"/>
  <c r="J69" i="4"/>
  <c r="N69" i="4" s="1"/>
  <c r="I69" i="4"/>
  <c r="J71" i="4"/>
  <c r="N71" i="4" s="1"/>
  <c r="I71" i="4"/>
  <c r="J73" i="4"/>
  <c r="N73" i="4" s="1"/>
  <c r="I73" i="4"/>
  <c r="J75" i="4"/>
  <c r="N75" i="4" s="1"/>
  <c r="I75" i="4"/>
  <c r="J77" i="4"/>
  <c r="N77" i="4" s="1"/>
  <c r="I77" i="4"/>
  <c r="J79" i="4"/>
  <c r="N79" i="4" s="1"/>
  <c r="I79" i="4"/>
  <c r="J81" i="4"/>
  <c r="N81" i="4" s="1"/>
  <c r="I81" i="4"/>
  <c r="J83" i="4"/>
  <c r="N83" i="4" s="1"/>
  <c r="I83" i="4"/>
  <c r="J6" i="4"/>
  <c r="N6" i="4" s="1"/>
  <c r="I6" i="4"/>
  <c r="J5" i="4"/>
  <c r="N5" i="4" s="1"/>
  <c r="I5" i="4"/>
  <c r="I4" i="4"/>
  <c r="J4" i="4"/>
  <c r="N4" i="4" s="1"/>
  <c r="U89" i="4"/>
  <c r="Y89" i="4" s="1"/>
  <c r="T89" i="4"/>
  <c r="U31" i="4"/>
  <c r="Y31" i="4" s="1"/>
  <c r="T31" i="4"/>
  <c r="U33" i="4"/>
  <c r="Y33" i="4" s="1"/>
  <c r="T33" i="4"/>
  <c r="U35" i="4"/>
  <c r="Y35" i="4" s="1"/>
  <c r="T35" i="4"/>
  <c r="U37" i="4"/>
  <c r="Y37" i="4" s="1"/>
  <c r="T37" i="4"/>
  <c r="U39" i="4"/>
  <c r="Y39" i="4" s="1"/>
  <c r="T39" i="4"/>
  <c r="U41" i="4"/>
  <c r="Y41" i="4" s="1"/>
  <c r="T41" i="4"/>
  <c r="U43" i="4"/>
  <c r="Y43" i="4" s="1"/>
  <c r="T43" i="4"/>
  <c r="U45" i="4"/>
  <c r="Y45" i="4" s="1"/>
  <c r="T45" i="4"/>
  <c r="U47" i="4"/>
  <c r="Y47" i="4" s="1"/>
  <c r="T47" i="4"/>
  <c r="U49" i="4"/>
  <c r="Y49" i="4" s="1"/>
  <c r="T49" i="4"/>
  <c r="U51" i="4"/>
  <c r="Y51" i="4" s="1"/>
  <c r="T51" i="4"/>
  <c r="U93" i="4"/>
  <c r="Y93" i="4" s="1"/>
  <c r="T93" i="4"/>
  <c r="U97" i="4"/>
  <c r="Y97" i="4" s="1"/>
  <c r="T97" i="4"/>
  <c r="U101" i="4"/>
  <c r="Y101" i="4" s="1"/>
  <c r="T101" i="4"/>
  <c r="U105" i="4"/>
  <c r="Y105" i="4" s="1"/>
  <c r="T105" i="4"/>
  <c r="U84" i="4"/>
  <c r="Y84" i="4" s="1"/>
  <c r="T84" i="4"/>
  <c r="J91" i="4"/>
  <c r="N91" i="4" s="1"/>
  <c r="I91" i="4"/>
  <c r="J99" i="4"/>
  <c r="N99" i="4" s="1"/>
  <c r="I99" i="4"/>
  <c r="U5" i="4"/>
  <c r="Y5" i="4" s="1"/>
  <c r="T5" i="4"/>
  <c r="U4" i="4"/>
  <c r="Y4" i="4" s="1"/>
  <c r="T4" i="4"/>
  <c r="U86" i="4"/>
  <c r="Y86" i="4" s="1"/>
  <c r="T86" i="4"/>
  <c r="T7" i="4"/>
  <c r="U7" i="4"/>
  <c r="Y7" i="4" s="1"/>
  <c r="I9" i="4"/>
  <c r="J9" i="4"/>
  <c r="N9" i="4" s="1"/>
</calcChain>
</file>

<file path=xl/sharedStrings.xml><?xml version="1.0" encoding="utf-8"?>
<sst xmlns="http://schemas.openxmlformats.org/spreadsheetml/2006/main" count="282" uniqueCount="197">
  <si>
    <t>DATOS REQUERIDOS</t>
  </si>
  <si>
    <t>Valimentación</t>
  </si>
  <si>
    <t>V</t>
  </si>
  <si>
    <t>Rarmadura</t>
  </si>
  <si>
    <t>Ω</t>
  </si>
  <si>
    <t>Frecuencia de operación</t>
  </si>
  <si>
    <t>Hz</t>
  </si>
  <si>
    <t>Numero de polos</t>
  </si>
  <si>
    <t>Ks</t>
  </si>
  <si>
    <t>Vs/A</t>
  </si>
  <si>
    <t>Inominal</t>
  </si>
  <si>
    <t>A</t>
  </si>
  <si>
    <t>RESULTADOS</t>
  </si>
  <si>
    <t>Wmr (rpm)</t>
  </si>
  <si>
    <t>I (A)</t>
  </si>
  <si>
    <t>T(Nm)</t>
  </si>
  <si>
    <t>Wmr</t>
  </si>
  <si>
    <t>RPM</t>
  </si>
  <si>
    <t>Iarranque</t>
  </si>
  <si>
    <t>Velocidad sin carga</t>
  </si>
  <si>
    <t>Kt</t>
  </si>
  <si>
    <t>Nm/A</t>
  </si>
  <si>
    <t>Torque de arranque</t>
  </si>
  <si>
    <t>Nm</t>
  </si>
  <si>
    <t>Torque nominal</t>
  </si>
  <si>
    <t>Potencia  eléctrica nominal</t>
  </si>
  <si>
    <t>W</t>
  </si>
  <si>
    <t>Eficiencia</t>
  </si>
  <si>
    <t>%</t>
  </si>
  <si>
    <t>Motor</t>
  </si>
  <si>
    <t>1KB2021-0TA02</t>
  </si>
  <si>
    <t>Serie</t>
  </si>
  <si>
    <t>K2/2422122</t>
  </si>
  <si>
    <t>Voltaje entregado por la red</t>
  </si>
  <si>
    <t>1500 V CC</t>
  </si>
  <si>
    <t>Valor nominal del factor de excitación de los motores Kfs</t>
  </si>
  <si>
    <t xml:space="preserve">Factor de excitación Kfs con K15 y K25 cerrados </t>
  </si>
  <si>
    <t>(En la marcha con alta velocidad y en el frenado). (Con debilitamiento de campo)</t>
  </si>
  <si>
    <t>Factor de excitación Kfs con R11 y R21</t>
  </si>
  <si>
    <t xml:space="preserve"> (Arranque)</t>
  </si>
  <si>
    <t>Valores medidos</t>
  </si>
  <si>
    <t>Valores calculados</t>
  </si>
  <si>
    <t>Ie [A]</t>
  </si>
  <si>
    <t>Ua [V]</t>
  </si>
  <si>
    <t>W [rpm]</t>
  </si>
  <si>
    <t>Ua0 [V]</t>
  </si>
  <si>
    <t>C [Vs/A]</t>
  </si>
  <si>
    <t>Peso medido</t>
  </si>
  <si>
    <t>1180 Kg</t>
  </si>
  <si>
    <t>Dimensiones</t>
  </si>
  <si>
    <t>Longitud</t>
  </si>
  <si>
    <t>1.228 m</t>
  </si>
  <si>
    <t>Ancho</t>
  </si>
  <si>
    <t>0.89 m</t>
  </si>
  <si>
    <t>Altura</t>
  </si>
  <si>
    <t>0.64 m</t>
  </si>
  <si>
    <t>Velocidad nominal</t>
  </si>
  <si>
    <t>1575 rpm</t>
  </si>
  <si>
    <t>Velocidad máxima</t>
  </si>
  <si>
    <t>3500 rpm</t>
  </si>
  <si>
    <t>Número de polos</t>
  </si>
  <si>
    <t>Motor de DC conexión serie</t>
  </si>
  <si>
    <t>Constante de velocidad del motor</t>
  </si>
  <si>
    <t>0,03 Vs/A</t>
  </si>
  <si>
    <t>Resistencias de los devanados</t>
  </si>
  <si>
    <t>Resistencia de la armadura/rotor</t>
  </si>
  <si>
    <r>
      <t>126 m</t>
    </r>
    <r>
      <rPr>
        <sz val="11"/>
        <color theme="1"/>
        <rFont val="Calibri"/>
        <family val="2"/>
      </rPr>
      <t>Ω</t>
    </r>
  </si>
  <si>
    <t>Resistencia del campo/estator</t>
  </si>
  <si>
    <t>46 mΩ</t>
  </si>
  <si>
    <t>Inductancia de los devanados (@60 Hz)</t>
  </si>
  <si>
    <t>Inductancia de la armadura/rotor</t>
  </si>
  <si>
    <t>0,84 mH</t>
  </si>
  <si>
    <t>Inductancia del campo/estator</t>
  </si>
  <si>
    <t>15 mH</t>
  </si>
  <si>
    <t xml:space="preserve">Intensidad permanente </t>
  </si>
  <si>
    <t>300 A</t>
  </si>
  <si>
    <t>Potencia permanente</t>
  </si>
  <si>
    <t>205 kW</t>
  </si>
  <si>
    <t>Tensión nominal</t>
  </si>
  <si>
    <t>1420/2 V</t>
  </si>
  <si>
    <t>Test aumento de temperatura</t>
  </si>
  <si>
    <t>Mediciones con rotor bloqueado (ensayo en corto )</t>
  </si>
  <si>
    <t>Mediciones sin carga (Ensayo en vacío)</t>
  </si>
  <si>
    <t>Valores en freno</t>
  </si>
  <si>
    <t>Valores fuerza tracción</t>
  </si>
  <si>
    <t>Factor de potencia</t>
  </si>
  <si>
    <t>Resistencia (medida)</t>
  </si>
  <si>
    <t>Resistencia total</t>
  </si>
  <si>
    <t>Resistencia estator</t>
  </si>
  <si>
    <t xml:space="preserve">Resistencia rotor </t>
  </si>
  <si>
    <t>Temperatura estator</t>
  </si>
  <si>
    <t>Resistencia rotor</t>
  </si>
  <si>
    <t xml:space="preserve">Rserie </t>
  </si>
  <si>
    <t>Q</t>
  </si>
  <si>
    <t>Xserie</t>
  </si>
  <si>
    <t>Deslizamiento</t>
  </si>
  <si>
    <t xml:space="preserve">Tensión CC en bornes </t>
  </si>
  <si>
    <t>Velocidad speed</t>
  </si>
  <si>
    <t>Tensión entre fases, valor RMS de la onda fundamental</t>
  </si>
  <si>
    <t>Corriente I1, valor RMS de la onda fundamental</t>
  </si>
  <si>
    <t>Frecuencia estator</t>
  </si>
  <si>
    <t>Par motor</t>
  </si>
  <si>
    <t>Potencia eléctrica</t>
  </si>
  <si>
    <t>Eficiencia corregida</t>
  </si>
  <si>
    <t>Frecuencia [Hz]</t>
  </si>
  <si>
    <t>Tensión [V]</t>
  </si>
  <si>
    <t>Corriente  [A]</t>
  </si>
  <si>
    <t>Potencia [W]</t>
  </si>
  <si>
    <t>Cosfi/1</t>
  </si>
  <si>
    <t>Pcu [W]</t>
  </si>
  <si>
    <t>Pfe [W]</t>
  </si>
  <si>
    <t>Tw [˚C]</t>
  </si>
  <si>
    <t>R U-V [Ohm]</t>
  </si>
  <si>
    <t>R 20˚C [ohm]</t>
  </si>
  <si>
    <t>Rshunt (ohm)</t>
  </si>
  <si>
    <t>X (ohm)</t>
  </si>
  <si>
    <t>Motor de tracción</t>
  </si>
  <si>
    <t>1TB1817-0TA02</t>
  </si>
  <si>
    <t xml:space="preserve">Valores calculados </t>
  </si>
  <si>
    <t>Valores medidos, motor de comprobación de tipo (SN:K2-3952559)</t>
  </si>
  <si>
    <t>Tipo de motor</t>
  </si>
  <si>
    <t>Motor de inducción trifásico asíncrono con rotor de jaula</t>
  </si>
  <si>
    <t>Corriente [A]</t>
  </si>
  <si>
    <t>Potencia de entrada [W]</t>
  </si>
  <si>
    <t>Cos Phi/1</t>
  </si>
  <si>
    <t>Ru-v (ohm)</t>
  </si>
  <si>
    <t>Rtotal (ohm)</t>
  </si>
  <si>
    <t>R1 (ohm)</t>
  </si>
  <si>
    <t>R2' (ohm)</t>
  </si>
  <si>
    <t>(˚C)</t>
  </si>
  <si>
    <t>R2' 20˚C (Ohm)</t>
  </si>
  <si>
    <t>R2' 20˚C (ohm)</t>
  </si>
  <si>
    <t>(ohm)</t>
  </si>
  <si>
    <t>(var)</t>
  </si>
  <si>
    <t>(A)</t>
  </si>
  <si>
    <t>S</t>
  </si>
  <si>
    <t>U-d [V]</t>
  </si>
  <si>
    <t>n [rpm]</t>
  </si>
  <si>
    <t>U1-G [V]</t>
  </si>
  <si>
    <t>I1-G [A]</t>
  </si>
  <si>
    <t>f1 [Hz]</t>
  </si>
  <si>
    <t>M [Nm]</t>
  </si>
  <si>
    <t>P-elec [kW]</t>
  </si>
  <si>
    <t>Eta</t>
  </si>
  <si>
    <t>Duración de la comprobación (hasta que la temperatura se haya estabilizado) [min]</t>
  </si>
  <si>
    <t>-</t>
  </si>
  <si>
    <t>Velocidad [min^-1]</t>
  </si>
  <si>
    <t>Número de arrollamientos</t>
  </si>
  <si>
    <t>Par *</t>
  </si>
  <si>
    <t>Datos circuito equivalente 50 Hz</t>
  </si>
  <si>
    <t>Clase de aislamiento</t>
  </si>
  <si>
    <t>Tensión DC-Link</t>
  </si>
  <si>
    <t>Velocidad operacional máxima</t>
  </si>
  <si>
    <t>3157 RPM</t>
  </si>
  <si>
    <t>Frecuencia</t>
  </si>
  <si>
    <t>Tensión (Valor RMS de la onda fundamental)</t>
  </si>
  <si>
    <t>860 Kg</t>
  </si>
  <si>
    <t>Corriente (valor RMS de la onda fundamental)</t>
  </si>
  <si>
    <t>Potencia mecánica entregada Pmec [kW]</t>
  </si>
  <si>
    <t>0,98 m</t>
  </si>
  <si>
    <t>Rendimiento [%]</t>
  </si>
  <si>
    <t>0,52 m</t>
  </si>
  <si>
    <t>Deslizamiento [%]</t>
  </si>
  <si>
    <t>Datos circuito equivalente 60 Hz</t>
  </si>
  <si>
    <t xml:space="preserve">Patrón de pulsos </t>
  </si>
  <si>
    <t>9 Pulsos</t>
  </si>
  <si>
    <t>Corriente</t>
  </si>
  <si>
    <t>Velocidad</t>
  </si>
  <si>
    <t>1800 RPM</t>
  </si>
  <si>
    <t>Potencia eléctrica de entrada</t>
  </si>
  <si>
    <t>Par</t>
  </si>
  <si>
    <t>1059 N*m</t>
  </si>
  <si>
    <t>Con frecuencia de 60 Hz</t>
  </si>
  <si>
    <t>Con frecuencia de 50 Hz</t>
  </si>
  <si>
    <t>We [rpm]</t>
  </si>
  <si>
    <t>Deslizamiento positivo</t>
  </si>
  <si>
    <t>Deslizamiento negativo</t>
  </si>
  <si>
    <t>Wmr [rpm]</t>
  </si>
  <si>
    <t>S +</t>
  </si>
  <si>
    <t>Pmec [W]</t>
  </si>
  <si>
    <t>T [Nm]</t>
  </si>
  <si>
    <t>s-</t>
  </si>
  <si>
    <t>(-) T[Nm]</t>
  </si>
  <si>
    <t>Torque 1 fase [Nm]</t>
  </si>
  <si>
    <t>Parámetros @60 Hz</t>
  </si>
  <si>
    <t>Parámetros @50 Hz</t>
  </si>
  <si>
    <t>VLN [V]</t>
  </si>
  <si>
    <t>Re [Ω]</t>
  </si>
  <si>
    <t>Rr' [Ω]</t>
  </si>
  <si>
    <t>Xt [Ω]</t>
  </si>
  <si>
    <t>Valores curva de vacío</t>
  </si>
  <si>
    <t>Voltaje nominal</t>
  </si>
  <si>
    <t>710 V CC</t>
  </si>
  <si>
    <t>1146 V (LL)</t>
  </si>
  <si>
    <t>121 A</t>
  </si>
  <si>
    <t>200 kW</t>
  </si>
  <si>
    <t>Corriente nominal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</si>
</sst>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0"/>
    <numFmt numFmtId="165" formatCode="#\ \V"/>
    <numFmt numFmtId="166" formatCode="0.000"/>
  </numFmts>
  <fonts count="1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000000"/>
      <name val="Calibri"/>
      <family val="2"/>
    </font>
    <font>
      <sz val="20"/>
      <color rgb="FF000000"/>
      <name val="Calibri"/>
      <family val="2"/>
    </font>
    <font>
      <sz val="11"/>
      <color theme="1"/>
      <name val="Calibri"/>
      <family val="2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6"/>
      <color theme="1"/>
      <name val="Arial"/>
      <family val="2"/>
    </font>
    <font>
      <sz val="11"/>
      <color theme="1"/>
      <name val="Arial"/>
      <family val="2"/>
    </font>
    <font>
      <b/>
      <sz val="16"/>
      <color theme="1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109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164" fontId="0" fillId="0" borderId="2" xfId="0" applyNumberFormat="1" applyBorder="1"/>
    <xf numFmtId="2" fontId="0" fillId="0" borderId="2" xfId="0" applyNumberFormat="1" applyBorder="1"/>
    <xf numFmtId="0" fontId="0" fillId="2" borderId="0" xfId="0" applyFill="1"/>
    <xf numFmtId="0" fontId="0" fillId="3" borderId="2" xfId="0" applyFill="1" applyBorder="1"/>
    <xf numFmtId="0" fontId="0" fillId="3" borderId="3" xfId="0" applyFill="1" applyBorder="1"/>
    <xf numFmtId="0" fontId="0" fillId="4" borderId="0" xfId="0" applyFill="1"/>
    <xf numFmtId="2" fontId="0" fillId="4" borderId="0" xfId="0" applyNumberFormat="1" applyFill="1"/>
    <xf numFmtId="164" fontId="0" fillId="4" borderId="0" xfId="0" applyNumberFormat="1" applyFill="1"/>
    <xf numFmtId="0" fontId="0" fillId="5" borderId="0" xfId="0" applyFill="1"/>
    <xf numFmtId="0" fontId="0" fillId="6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0" fontId="0" fillId="0" borderId="0" xfId="0" applyAlignment="1">
      <alignment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1" fillId="7" borderId="4" xfId="0" applyFont="1" applyFill="1" applyBorder="1" applyAlignment="1">
      <alignment horizontal="right" vertical="center" wrapText="1"/>
    </xf>
    <xf numFmtId="0" fontId="0" fillId="0" borderId="5" xfId="0" applyBorder="1" applyAlignment="1">
      <alignment horizontal="center" vertical="center"/>
    </xf>
    <xf numFmtId="0" fontId="1" fillId="7" borderId="6" xfId="0" applyFont="1" applyFill="1" applyBorder="1" applyAlignment="1">
      <alignment horizontal="right" vertical="center" wrapText="1"/>
    </xf>
    <xf numFmtId="0" fontId="0" fillId="0" borderId="7" xfId="0" applyBorder="1" applyAlignment="1">
      <alignment horizontal="center" vertical="center"/>
    </xf>
    <xf numFmtId="0" fontId="1" fillId="0" borderId="8" xfId="0" applyFont="1" applyBorder="1" applyAlignment="1">
      <alignment horizontal="right" vertical="center" wrapText="1"/>
    </xf>
    <xf numFmtId="165" fontId="0" fillId="0" borderId="9" xfId="0" applyNumberFormat="1" applyBorder="1" applyAlignment="1">
      <alignment horizontal="center" vertical="center"/>
    </xf>
    <xf numFmtId="0" fontId="1" fillId="0" borderId="10" xfId="0" applyFont="1" applyBorder="1" applyAlignment="1">
      <alignment horizontal="right" vertical="center" wrapText="1"/>
    </xf>
    <xf numFmtId="0" fontId="0" fillId="0" borderId="11" xfId="0" applyBorder="1" applyAlignment="1">
      <alignment horizontal="center" vertical="center"/>
    </xf>
    <xf numFmtId="0" fontId="1" fillId="0" borderId="12" xfId="0" applyFont="1" applyBorder="1" applyAlignment="1">
      <alignment horizontal="right" vertical="center" wrapText="1"/>
    </xf>
    <xf numFmtId="0" fontId="0" fillId="0" borderId="13" xfId="0" applyBorder="1" applyAlignment="1">
      <alignment horizontal="center" vertical="center"/>
    </xf>
    <xf numFmtId="0" fontId="0" fillId="0" borderId="0" xfId="0" applyAlignment="1">
      <alignment horizontal="left" vertical="center" wrapText="1"/>
    </xf>
    <xf numFmtId="0" fontId="1" fillId="0" borderId="14" xfId="0" applyFont="1" applyBorder="1" applyAlignment="1">
      <alignment horizontal="right" vertical="center" wrapText="1"/>
    </xf>
    <xf numFmtId="0" fontId="0" fillId="0" borderId="15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12" xfId="0" applyBorder="1" applyAlignment="1">
      <alignment horizontal="right" vertical="center" wrapText="1"/>
    </xf>
    <xf numFmtId="0" fontId="0" fillId="0" borderId="14" xfId="0" applyBorder="1" applyAlignment="1">
      <alignment horizontal="right" vertical="center" wrapText="1"/>
    </xf>
    <xf numFmtId="0" fontId="1" fillId="0" borderId="8" xfId="0" applyFont="1" applyBorder="1" applyAlignment="1">
      <alignment vertical="center" wrapText="1"/>
    </xf>
    <xf numFmtId="0" fontId="0" fillId="0" borderId="9" xfId="0" applyBorder="1" applyAlignment="1">
      <alignment horizontal="center" vertical="center"/>
    </xf>
    <xf numFmtId="0" fontId="0" fillId="0" borderId="12" xfId="0" applyBorder="1" applyAlignment="1">
      <alignment vertical="center" wrapText="1"/>
    </xf>
    <xf numFmtId="0" fontId="0" fillId="0" borderId="14" xfId="0" applyBorder="1" applyAlignment="1">
      <alignment vertical="center" wrapText="1"/>
    </xf>
    <xf numFmtId="0" fontId="0" fillId="0" borderId="10" xfId="0" applyBorder="1" applyAlignment="1">
      <alignment vertical="center" wrapText="1"/>
    </xf>
    <xf numFmtId="0" fontId="1" fillId="0" borderId="10" xfId="0" applyFont="1" applyBorder="1" applyAlignment="1">
      <alignment vertical="center" wrapText="1"/>
    </xf>
    <xf numFmtId="0" fontId="1" fillId="0" borderId="12" xfId="0" applyFont="1" applyBorder="1" applyAlignment="1">
      <alignment vertical="center" wrapText="1"/>
    </xf>
    <xf numFmtId="0" fontId="1" fillId="0" borderId="14" xfId="0" applyFont="1" applyBorder="1" applyAlignment="1">
      <alignment vertical="center" wrapText="1"/>
    </xf>
    <xf numFmtId="0" fontId="7" fillId="0" borderId="0" xfId="0" applyFont="1" applyAlignment="1">
      <alignment horizontal="right" vertical="center" wrapText="1"/>
    </xf>
    <xf numFmtId="0" fontId="7" fillId="0" borderId="0" xfId="0" applyFont="1" applyAlignment="1">
      <alignment horizontal="center" vertical="center" wrapText="1"/>
    </xf>
    <xf numFmtId="0" fontId="10" fillId="0" borderId="0" xfId="0" applyFont="1"/>
    <xf numFmtId="0" fontId="6" fillId="7" borderId="17" xfId="0" applyFont="1" applyFill="1" applyBorder="1" applyAlignment="1">
      <alignment horizontal="right" vertical="center" wrapText="1"/>
    </xf>
    <xf numFmtId="0" fontId="7" fillId="0" borderId="18" xfId="0" applyFont="1" applyBorder="1" applyAlignment="1">
      <alignment horizontal="center" vertical="center" wrapText="1"/>
    </xf>
    <xf numFmtId="0" fontId="6" fillId="7" borderId="19" xfId="0" applyFont="1" applyFill="1" applyBorder="1" applyAlignment="1">
      <alignment horizontal="right" vertical="center" wrapText="1"/>
    </xf>
    <xf numFmtId="0" fontId="7" fillId="0" borderId="20" xfId="0" applyFont="1" applyBorder="1" applyAlignment="1">
      <alignment horizontal="left" vertical="center" wrapText="1"/>
    </xf>
    <xf numFmtId="0" fontId="0" fillId="0" borderId="0" xfId="0" applyAlignment="1">
      <alignment wrapText="1"/>
    </xf>
    <xf numFmtId="0" fontId="10" fillId="0" borderId="1" xfId="0" applyFont="1" applyBorder="1" applyAlignment="1">
      <alignment horizontal="center" vertical="center"/>
    </xf>
    <xf numFmtId="0" fontId="10" fillId="0" borderId="1" xfId="0" applyFont="1" applyBorder="1" applyAlignment="1">
      <alignment horizontal="center" vertical="center" wrapText="1"/>
    </xf>
    <xf numFmtId="0" fontId="10" fillId="8" borderId="1" xfId="0" applyFont="1" applyFill="1" applyBorder="1" applyAlignment="1">
      <alignment horizontal="center" vertical="center"/>
    </xf>
    <xf numFmtId="0" fontId="10" fillId="0" borderId="1" xfId="0" applyFont="1" applyBorder="1" applyAlignment="1">
      <alignment horizontal="center"/>
    </xf>
    <xf numFmtId="0" fontId="6" fillId="0" borderId="0" xfId="0" applyFont="1" applyAlignment="1">
      <alignment horizontal="right" vertical="center" wrapText="1"/>
    </xf>
    <xf numFmtId="166" fontId="10" fillId="0" borderId="1" xfId="0" applyNumberFormat="1" applyFont="1" applyBorder="1" applyAlignment="1">
      <alignment horizontal="center"/>
    </xf>
    <xf numFmtId="0" fontId="6" fillId="0" borderId="10" xfId="0" applyFont="1" applyBorder="1" applyAlignment="1">
      <alignment horizontal="right" vertical="center" wrapText="1"/>
    </xf>
    <xf numFmtId="0" fontId="7" fillId="0" borderId="11" xfId="0" applyFont="1" applyBorder="1" applyAlignment="1">
      <alignment horizontal="center" vertical="center" wrapText="1"/>
    </xf>
    <xf numFmtId="0" fontId="6" fillId="0" borderId="12" xfId="0" applyFont="1" applyBorder="1" applyAlignment="1">
      <alignment horizontal="right" vertical="center" wrapText="1"/>
    </xf>
    <xf numFmtId="0" fontId="7" fillId="0" borderId="13" xfId="0" applyFont="1" applyBorder="1" applyAlignment="1">
      <alignment horizontal="center" vertical="center" wrapText="1"/>
    </xf>
    <xf numFmtId="0" fontId="10" fillId="8" borderId="1" xfId="0" applyFont="1" applyFill="1" applyBorder="1" applyAlignment="1">
      <alignment horizontal="center"/>
    </xf>
    <xf numFmtId="0" fontId="6" fillId="0" borderId="14" xfId="0" applyFont="1" applyBorder="1" applyAlignment="1">
      <alignment horizontal="right" vertical="center" wrapText="1"/>
    </xf>
    <xf numFmtId="0" fontId="7" fillId="0" borderId="15" xfId="0" applyFont="1" applyBorder="1" applyAlignment="1">
      <alignment horizontal="center" vertical="center" wrapText="1"/>
    </xf>
    <xf numFmtId="0" fontId="6" fillId="0" borderId="8" xfId="0" applyFont="1" applyBorder="1" applyAlignment="1">
      <alignment horizontal="right" vertical="center" wrapText="1"/>
    </xf>
    <xf numFmtId="0" fontId="7" fillId="0" borderId="9" xfId="0" applyFont="1" applyBorder="1" applyAlignment="1">
      <alignment horizontal="center" vertical="center" wrapText="1"/>
    </xf>
    <xf numFmtId="0" fontId="10" fillId="12" borderId="1" xfId="0" applyFont="1" applyFill="1" applyBorder="1" applyAlignment="1">
      <alignment horizontal="center" wrapText="1"/>
    </xf>
    <xf numFmtId="0" fontId="7" fillId="0" borderId="12" xfId="0" applyFont="1" applyBorder="1" applyAlignment="1">
      <alignment horizontal="right" vertical="center" wrapText="1"/>
    </xf>
    <xf numFmtId="0" fontId="7" fillId="0" borderId="14" xfId="0" applyFont="1" applyBorder="1" applyAlignment="1">
      <alignment horizontal="right" vertical="center" wrapText="1"/>
    </xf>
    <xf numFmtId="166" fontId="10" fillId="0" borderId="0" xfId="0" applyNumberFormat="1" applyFont="1" applyAlignment="1">
      <alignment vertical="center" wrapText="1"/>
    </xf>
    <xf numFmtId="0" fontId="6" fillId="0" borderId="0" xfId="0" applyFont="1" applyAlignment="1">
      <alignment horizontal="right" wrapText="1"/>
    </xf>
    <xf numFmtId="0" fontId="7" fillId="0" borderId="0" xfId="0" applyFont="1" applyAlignment="1">
      <alignment wrapText="1"/>
    </xf>
    <xf numFmtId="0" fontId="1" fillId="12" borderId="0" xfId="0" applyFont="1" applyFill="1" applyAlignment="1">
      <alignment horizontal="center"/>
    </xf>
    <xf numFmtId="0" fontId="11" fillId="0" borderId="0" xfId="0" applyFont="1"/>
    <xf numFmtId="0" fontId="0" fillId="0" borderId="0" xfId="0" applyAlignment="1">
      <alignment horizontal="center"/>
    </xf>
    <xf numFmtId="0" fontId="0" fillId="13" borderId="1" xfId="0" applyFill="1" applyBorder="1" applyAlignment="1">
      <alignment horizontal="center"/>
    </xf>
    <xf numFmtId="0" fontId="6" fillId="0" borderId="0" xfId="0" applyFont="1" applyBorder="1" applyAlignment="1">
      <alignment horizontal="right" wrapText="1"/>
    </xf>
    <xf numFmtId="0" fontId="7" fillId="0" borderId="0" xfId="0" applyFont="1" applyBorder="1" applyAlignment="1">
      <alignment wrapText="1"/>
    </xf>
    <xf numFmtId="10" fontId="7" fillId="0" borderId="15" xfId="0" applyNumberFormat="1" applyFont="1" applyBorder="1" applyAlignment="1">
      <alignment horizontal="center" vertical="center" wrapText="1"/>
    </xf>
    <xf numFmtId="0" fontId="1" fillId="0" borderId="0" xfId="0" applyFont="1" applyBorder="1" applyAlignment="1">
      <alignment horizontal="right" vertical="center" wrapText="1"/>
    </xf>
    <xf numFmtId="165" fontId="0" fillId="0" borderId="0" xfId="0" applyNumberFormat="1" applyBorder="1" applyAlignment="1">
      <alignment horizontal="center" vertical="center"/>
    </xf>
    <xf numFmtId="0" fontId="1" fillId="8" borderId="8" xfId="0" applyFont="1" applyFill="1" applyBorder="1" applyAlignment="1">
      <alignment horizontal="right" vertical="center" wrapText="1"/>
    </xf>
    <xf numFmtId="0" fontId="6" fillId="8" borderId="10" xfId="0" applyFont="1" applyFill="1" applyBorder="1" applyAlignment="1">
      <alignment horizontal="right" wrapText="1"/>
    </xf>
    <xf numFmtId="0" fontId="6" fillId="8" borderId="12" xfId="0" applyFont="1" applyFill="1" applyBorder="1" applyAlignment="1">
      <alignment horizontal="right" wrapText="1"/>
    </xf>
    <xf numFmtId="0" fontId="6" fillId="8" borderId="14" xfId="0" applyFont="1" applyFill="1" applyBorder="1" applyAlignment="1">
      <alignment horizontal="right" wrapText="1"/>
    </xf>
    <xf numFmtId="0" fontId="1" fillId="9" borderId="8" xfId="0" applyFont="1" applyFill="1" applyBorder="1" applyAlignment="1">
      <alignment horizontal="center" vertical="center" wrapText="1"/>
    </xf>
    <xf numFmtId="0" fontId="1" fillId="9" borderId="9" xfId="0" applyFont="1" applyFill="1" applyBorder="1" applyAlignment="1">
      <alignment horizontal="center" vertical="center" wrapText="1"/>
    </xf>
    <xf numFmtId="0" fontId="0" fillId="8" borderId="1" xfId="0" applyFill="1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1" fillId="8" borderId="10" xfId="0" applyFont="1" applyFill="1" applyBorder="1" applyAlignment="1">
      <alignment horizontal="center" vertical="center" wrapText="1"/>
    </xf>
    <xf numFmtId="0" fontId="1" fillId="8" borderId="11" xfId="0" applyFont="1" applyFill="1" applyBorder="1" applyAlignment="1">
      <alignment horizontal="center" vertical="center" wrapText="1"/>
    </xf>
    <xf numFmtId="0" fontId="6" fillId="6" borderId="8" xfId="0" applyFont="1" applyFill="1" applyBorder="1" applyAlignment="1">
      <alignment horizontal="center" vertical="center" wrapText="1"/>
    </xf>
    <xf numFmtId="0" fontId="6" fillId="6" borderId="16" xfId="0" applyFont="1" applyFill="1" applyBorder="1" applyAlignment="1">
      <alignment horizontal="center" vertical="center" wrapText="1"/>
    </xf>
    <xf numFmtId="0" fontId="6" fillId="6" borderId="9" xfId="0" applyFont="1" applyFill="1" applyBorder="1" applyAlignment="1">
      <alignment horizontal="center" vertical="center" wrapText="1"/>
    </xf>
    <xf numFmtId="0" fontId="2" fillId="5" borderId="1" xfId="0" applyFont="1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10" fillId="8" borderId="1" xfId="0" applyFont="1" applyFill="1" applyBorder="1" applyAlignment="1">
      <alignment horizontal="center" vertical="center" wrapText="1"/>
    </xf>
    <xf numFmtId="0" fontId="8" fillId="10" borderId="1" xfId="0" applyFont="1" applyFill="1" applyBorder="1" applyAlignment="1">
      <alignment horizontal="center"/>
    </xf>
    <xf numFmtId="0" fontId="9" fillId="11" borderId="1" xfId="0" applyFont="1" applyFill="1" applyBorder="1" applyAlignment="1">
      <alignment horizontal="center"/>
    </xf>
    <xf numFmtId="0" fontId="10" fillId="0" borderId="1" xfId="0" applyFont="1" applyBorder="1" applyAlignment="1">
      <alignment horizontal="center" vertical="center" wrapText="1"/>
    </xf>
    <xf numFmtId="0" fontId="8" fillId="10" borderId="21" xfId="0" applyFont="1" applyFill="1" applyBorder="1" applyAlignment="1">
      <alignment horizontal="center"/>
    </xf>
    <xf numFmtId="0" fontId="8" fillId="10" borderId="0" xfId="0" applyFont="1" applyFill="1" applyBorder="1" applyAlignment="1">
      <alignment horizontal="center"/>
    </xf>
    <xf numFmtId="0" fontId="10" fillId="0" borderId="1" xfId="0" applyFont="1" applyBorder="1" applyAlignment="1">
      <alignment horizontal="center" wrapText="1"/>
    </xf>
    <xf numFmtId="0" fontId="6" fillId="8" borderId="12" xfId="0" applyFont="1" applyFill="1" applyBorder="1" applyAlignment="1">
      <alignment horizontal="center" vertical="center" wrapText="1"/>
    </xf>
    <xf numFmtId="0" fontId="6" fillId="8" borderId="13" xfId="0" applyFont="1" applyFill="1" applyBorder="1" applyAlignment="1">
      <alignment horizontal="center" vertical="center" wrapText="1"/>
    </xf>
    <xf numFmtId="0" fontId="0" fillId="8" borderId="1" xfId="0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0" fillId="0" borderId="1" xfId="0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3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hartsheet" Target="chartsheets/sheet2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1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chartsheet" Target="chartsheets/sheet4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Corriente vs Velocidad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'Curvas Motor DC'!$G$11</c:f>
              <c:strCache>
                <c:ptCount val="1"/>
                <c:pt idx="0">
                  <c:v>I (A)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'Curvas Motor DC'!$F$12:$F$48</c:f>
              <c:numCache>
                <c:formatCode>General</c:formatCode>
                <c:ptCount val="37"/>
                <c:pt idx="0">
                  <c:v>-1800</c:v>
                </c:pt>
                <c:pt idx="1">
                  <c:v>-1700</c:v>
                </c:pt>
                <c:pt idx="2">
                  <c:v>-1600</c:v>
                </c:pt>
                <c:pt idx="3">
                  <c:v>-1500</c:v>
                </c:pt>
                <c:pt idx="4">
                  <c:v>-1400</c:v>
                </c:pt>
                <c:pt idx="5">
                  <c:v>-1300</c:v>
                </c:pt>
                <c:pt idx="6">
                  <c:v>-1200</c:v>
                </c:pt>
                <c:pt idx="7">
                  <c:v>-1100</c:v>
                </c:pt>
                <c:pt idx="8">
                  <c:v>-1000</c:v>
                </c:pt>
                <c:pt idx="9">
                  <c:v>-900</c:v>
                </c:pt>
                <c:pt idx="10">
                  <c:v>-800</c:v>
                </c:pt>
                <c:pt idx="11">
                  <c:v>-700</c:v>
                </c:pt>
                <c:pt idx="12">
                  <c:v>-600</c:v>
                </c:pt>
                <c:pt idx="13">
                  <c:v>-500</c:v>
                </c:pt>
                <c:pt idx="14">
                  <c:v>-400</c:v>
                </c:pt>
                <c:pt idx="15">
                  <c:v>-300</c:v>
                </c:pt>
                <c:pt idx="16">
                  <c:v>-200</c:v>
                </c:pt>
                <c:pt idx="17">
                  <c:v>-100</c:v>
                </c:pt>
                <c:pt idx="18">
                  <c:v>0</c:v>
                </c:pt>
                <c:pt idx="19">
                  <c:v>100</c:v>
                </c:pt>
                <c:pt idx="20">
                  <c:v>200</c:v>
                </c:pt>
                <c:pt idx="21">
                  <c:v>300</c:v>
                </c:pt>
                <c:pt idx="22">
                  <c:v>400</c:v>
                </c:pt>
                <c:pt idx="23">
                  <c:v>500</c:v>
                </c:pt>
                <c:pt idx="24">
                  <c:v>600</c:v>
                </c:pt>
                <c:pt idx="25">
                  <c:v>700</c:v>
                </c:pt>
                <c:pt idx="26">
                  <c:v>800</c:v>
                </c:pt>
                <c:pt idx="27">
                  <c:v>900</c:v>
                </c:pt>
                <c:pt idx="28">
                  <c:v>1000</c:v>
                </c:pt>
                <c:pt idx="29">
                  <c:v>1100</c:v>
                </c:pt>
                <c:pt idx="30">
                  <c:v>1200</c:v>
                </c:pt>
                <c:pt idx="31">
                  <c:v>1300</c:v>
                </c:pt>
                <c:pt idx="32">
                  <c:v>1400</c:v>
                </c:pt>
                <c:pt idx="33">
                  <c:v>1500</c:v>
                </c:pt>
                <c:pt idx="34">
                  <c:v>1600</c:v>
                </c:pt>
                <c:pt idx="35">
                  <c:v>1700</c:v>
                </c:pt>
                <c:pt idx="36">
                  <c:v>1800</c:v>
                </c:pt>
              </c:numCache>
            </c:numRef>
          </c:xVal>
          <c:yVal>
            <c:numRef>
              <c:f>'Curvas Motor DC'!$G$12:$G$48</c:f>
              <c:numCache>
                <c:formatCode>General</c:formatCode>
                <c:ptCount val="37"/>
                <c:pt idx="0" formatCode="0">
                  <c:v>6063.4920634920636</c:v>
                </c:pt>
                <c:pt idx="1">
                  <c:v>6039.6825396825398</c:v>
                </c:pt>
                <c:pt idx="2">
                  <c:v>6015.8730158730159</c:v>
                </c:pt>
                <c:pt idx="3">
                  <c:v>5992.063492063492</c:v>
                </c:pt>
                <c:pt idx="4">
                  <c:v>5968.2539682539682</c:v>
                </c:pt>
                <c:pt idx="5">
                  <c:v>5944.4444444444443</c:v>
                </c:pt>
                <c:pt idx="6">
                  <c:v>5920.6349206349205</c:v>
                </c:pt>
                <c:pt idx="7">
                  <c:v>5896.8253968253966</c:v>
                </c:pt>
                <c:pt idx="8">
                  <c:v>5873.0158730158728</c:v>
                </c:pt>
                <c:pt idx="9">
                  <c:v>5849.2063492063489</c:v>
                </c:pt>
                <c:pt idx="10">
                  <c:v>5825.3968253968251</c:v>
                </c:pt>
                <c:pt idx="11">
                  <c:v>5801.5873015873012</c:v>
                </c:pt>
                <c:pt idx="12">
                  <c:v>5777.7777777777774</c:v>
                </c:pt>
                <c:pt idx="13">
                  <c:v>5753.9682539682535</c:v>
                </c:pt>
                <c:pt idx="14">
                  <c:v>5730.1587301587297</c:v>
                </c:pt>
                <c:pt idx="15">
                  <c:v>5706.3492063492067</c:v>
                </c:pt>
                <c:pt idx="16">
                  <c:v>5682.5396825396829</c:v>
                </c:pt>
                <c:pt idx="17">
                  <c:v>5658.730158730159</c:v>
                </c:pt>
                <c:pt idx="18">
                  <c:v>5634.9206349206352</c:v>
                </c:pt>
                <c:pt idx="19">
                  <c:v>5611.1111111111113</c:v>
                </c:pt>
                <c:pt idx="20">
                  <c:v>5587.3015873015875</c:v>
                </c:pt>
                <c:pt idx="21">
                  <c:v>5563.4920634920636</c:v>
                </c:pt>
                <c:pt idx="22">
                  <c:v>5539.6825396825398</c:v>
                </c:pt>
                <c:pt idx="23">
                  <c:v>5515.8730158730159</c:v>
                </c:pt>
                <c:pt idx="24">
                  <c:v>5492.063492063492</c:v>
                </c:pt>
                <c:pt idx="25">
                  <c:v>5468.2539682539682</c:v>
                </c:pt>
                <c:pt idx="26">
                  <c:v>5444.4444444444443</c:v>
                </c:pt>
                <c:pt idx="27">
                  <c:v>5420.6349206349205</c:v>
                </c:pt>
                <c:pt idx="28">
                  <c:v>5396.8253968253966</c:v>
                </c:pt>
                <c:pt idx="29">
                  <c:v>5373.0158730158728</c:v>
                </c:pt>
                <c:pt idx="30">
                  <c:v>5349.2063492063489</c:v>
                </c:pt>
                <c:pt idx="31">
                  <c:v>5325.3968253968251</c:v>
                </c:pt>
                <c:pt idx="32">
                  <c:v>5301.5873015873012</c:v>
                </c:pt>
                <c:pt idx="33">
                  <c:v>5277.7777777777774</c:v>
                </c:pt>
                <c:pt idx="34">
                  <c:v>5253.9682539682535</c:v>
                </c:pt>
                <c:pt idx="35">
                  <c:v>5230.1587301587297</c:v>
                </c:pt>
                <c:pt idx="36">
                  <c:v>5206.3492063492067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FA9-4410-97D7-3F46097C0D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8443672"/>
        <c:axId val="567056928"/>
      </c:scatterChart>
      <c:valAx>
        <c:axId val="5684436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O"/>
                  <a:t>Wmr (RPM)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567056928"/>
        <c:crosses val="autoZero"/>
        <c:crossBetween val="midCat"/>
      </c:valAx>
      <c:valAx>
        <c:axId val="567056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O" baseline="0"/>
                  <a:t>I (A)</a:t>
                </a:r>
                <a:endParaRPr lang="es-CO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5684436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Torque</a:t>
            </a:r>
            <a:r>
              <a:rPr lang="en-US" baseline="0"/>
              <a:t> vs velocidad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'Curvas Motor DC'!$H$11</c:f>
              <c:strCache>
                <c:ptCount val="1"/>
                <c:pt idx="0">
                  <c:v>T(Nm)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'Curvas Motor DC'!$F$12:$F$48</c:f>
              <c:numCache>
                <c:formatCode>General</c:formatCode>
                <c:ptCount val="37"/>
                <c:pt idx="0">
                  <c:v>-1800</c:v>
                </c:pt>
                <c:pt idx="1">
                  <c:v>-1700</c:v>
                </c:pt>
                <c:pt idx="2">
                  <c:v>-1600</c:v>
                </c:pt>
                <c:pt idx="3">
                  <c:v>-1500</c:v>
                </c:pt>
                <c:pt idx="4">
                  <c:v>-1400</c:v>
                </c:pt>
                <c:pt idx="5">
                  <c:v>-1300</c:v>
                </c:pt>
                <c:pt idx="6">
                  <c:v>-1200</c:v>
                </c:pt>
                <c:pt idx="7">
                  <c:v>-1100</c:v>
                </c:pt>
                <c:pt idx="8">
                  <c:v>-1000</c:v>
                </c:pt>
                <c:pt idx="9">
                  <c:v>-900</c:v>
                </c:pt>
                <c:pt idx="10">
                  <c:v>-800</c:v>
                </c:pt>
                <c:pt idx="11">
                  <c:v>-700</c:v>
                </c:pt>
                <c:pt idx="12">
                  <c:v>-600</c:v>
                </c:pt>
                <c:pt idx="13">
                  <c:v>-500</c:v>
                </c:pt>
                <c:pt idx="14">
                  <c:v>-400</c:v>
                </c:pt>
                <c:pt idx="15">
                  <c:v>-300</c:v>
                </c:pt>
                <c:pt idx="16">
                  <c:v>-200</c:v>
                </c:pt>
                <c:pt idx="17">
                  <c:v>-100</c:v>
                </c:pt>
                <c:pt idx="18">
                  <c:v>0</c:v>
                </c:pt>
                <c:pt idx="19">
                  <c:v>100</c:v>
                </c:pt>
                <c:pt idx="20">
                  <c:v>200</c:v>
                </c:pt>
                <c:pt idx="21">
                  <c:v>300</c:v>
                </c:pt>
                <c:pt idx="22">
                  <c:v>400</c:v>
                </c:pt>
                <c:pt idx="23">
                  <c:v>500</c:v>
                </c:pt>
                <c:pt idx="24">
                  <c:v>600</c:v>
                </c:pt>
                <c:pt idx="25">
                  <c:v>700</c:v>
                </c:pt>
                <c:pt idx="26">
                  <c:v>800</c:v>
                </c:pt>
                <c:pt idx="27">
                  <c:v>900</c:v>
                </c:pt>
                <c:pt idx="28">
                  <c:v>1000</c:v>
                </c:pt>
                <c:pt idx="29">
                  <c:v>1100</c:v>
                </c:pt>
                <c:pt idx="30">
                  <c:v>1200</c:v>
                </c:pt>
                <c:pt idx="31">
                  <c:v>1300</c:v>
                </c:pt>
                <c:pt idx="32">
                  <c:v>1400</c:v>
                </c:pt>
                <c:pt idx="33">
                  <c:v>1500</c:v>
                </c:pt>
                <c:pt idx="34">
                  <c:v>1600</c:v>
                </c:pt>
                <c:pt idx="35">
                  <c:v>1700</c:v>
                </c:pt>
                <c:pt idx="36">
                  <c:v>1800</c:v>
                </c:pt>
              </c:numCache>
            </c:numRef>
          </c:xVal>
          <c:yVal>
            <c:numRef>
              <c:f>'Curvas Motor DC'!$H$12:$H$48</c:f>
              <c:numCache>
                <c:formatCode>General</c:formatCode>
                <c:ptCount val="37"/>
                <c:pt idx="0">
                  <c:v>1737.0625217458291</c:v>
                </c:pt>
                <c:pt idx="1">
                  <c:v>1730.2415956133193</c:v>
                </c:pt>
                <c:pt idx="2">
                  <c:v>1723.4206694808095</c:v>
                </c:pt>
                <c:pt idx="3">
                  <c:v>1716.5997433482999</c:v>
                </c:pt>
                <c:pt idx="4">
                  <c:v>1709.77881721579</c:v>
                </c:pt>
                <c:pt idx="5">
                  <c:v>1702.9578910832802</c:v>
                </c:pt>
                <c:pt idx="6">
                  <c:v>1696.1369649507703</c:v>
                </c:pt>
                <c:pt idx="7">
                  <c:v>1689.3160388182605</c:v>
                </c:pt>
                <c:pt idx="8">
                  <c:v>1682.4951126857507</c:v>
                </c:pt>
                <c:pt idx="9">
                  <c:v>1675.6741865532408</c:v>
                </c:pt>
                <c:pt idx="10">
                  <c:v>1668.853260420731</c:v>
                </c:pt>
                <c:pt idx="11">
                  <c:v>1662.0323342882214</c:v>
                </c:pt>
                <c:pt idx="12">
                  <c:v>1655.2114081557115</c:v>
                </c:pt>
                <c:pt idx="13">
                  <c:v>1648.3904820232017</c:v>
                </c:pt>
                <c:pt idx="14">
                  <c:v>1641.5695558906918</c:v>
                </c:pt>
                <c:pt idx="15">
                  <c:v>1634.7486297581822</c:v>
                </c:pt>
                <c:pt idx="16">
                  <c:v>1627.9277036256724</c:v>
                </c:pt>
                <c:pt idx="17">
                  <c:v>1621.1067774931626</c:v>
                </c:pt>
                <c:pt idx="18">
                  <c:v>1614.2858513606529</c:v>
                </c:pt>
                <c:pt idx="19">
                  <c:v>1607.4649252281431</c:v>
                </c:pt>
                <c:pt idx="20">
                  <c:v>1600.6439990956333</c:v>
                </c:pt>
                <c:pt idx="21">
                  <c:v>1593.8230729631234</c:v>
                </c:pt>
                <c:pt idx="22">
                  <c:v>1587.0021468306136</c:v>
                </c:pt>
                <c:pt idx="23">
                  <c:v>1580.1812206981037</c:v>
                </c:pt>
                <c:pt idx="24">
                  <c:v>1573.3602945655939</c:v>
                </c:pt>
                <c:pt idx="25">
                  <c:v>1566.5393684330841</c:v>
                </c:pt>
                <c:pt idx="26">
                  <c:v>1559.7184423005742</c:v>
                </c:pt>
                <c:pt idx="27">
                  <c:v>1552.8975161680646</c:v>
                </c:pt>
                <c:pt idx="28">
                  <c:v>1546.0765900355548</c:v>
                </c:pt>
                <c:pt idx="29">
                  <c:v>1539.2556639030449</c:v>
                </c:pt>
                <c:pt idx="30">
                  <c:v>1532.4347377705351</c:v>
                </c:pt>
                <c:pt idx="31">
                  <c:v>1525.6138116380253</c:v>
                </c:pt>
                <c:pt idx="32">
                  <c:v>1518.7928855055154</c:v>
                </c:pt>
                <c:pt idx="33">
                  <c:v>1511.9719593730056</c:v>
                </c:pt>
                <c:pt idx="34">
                  <c:v>1505.1510332404957</c:v>
                </c:pt>
                <c:pt idx="35">
                  <c:v>1498.3301071079861</c:v>
                </c:pt>
                <c:pt idx="36">
                  <c:v>1491.5091809754765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17D-4615-85F8-C76D23CC70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4204048"/>
        <c:axId val="564208640"/>
      </c:scatterChart>
      <c:valAx>
        <c:axId val="5642040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O"/>
                  <a:t>Wmr (RPM)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564208640"/>
        <c:crosses val="autoZero"/>
        <c:crossBetween val="midCat"/>
      </c:valAx>
      <c:valAx>
        <c:axId val="564208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O"/>
                  <a:t>T</a:t>
                </a:r>
                <a:r>
                  <a:rPr lang="es-CO" baseline="0"/>
                  <a:t> (Nm)</a:t>
                </a:r>
                <a:endParaRPr lang="es-CO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5642040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MX"/>
              <a:t>Curva de torque @</a:t>
            </a:r>
            <a:r>
              <a:rPr lang="es-MX" baseline="0"/>
              <a:t> 60 Hz</a:t>
            </a:r>
            <a:endParaRPr lang="es-MX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+T [Nm]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'Curvas Motor AC'!$F$4:$F$105</c:f>
              <c:numCache>
                <c:formatCode>General</c:formatCode>
                <c:ptCount val="102"/>
                <c:pt idx="0">
                  <c:v>-2500</c:v>
                </c:pt>
                <c:pt idx="1">
                  <c:v>-2450</c:v>
                </c:pt>
                <c:pt idx="2">
                  <c:v>-2400</c:v>
                </c:pt>
                <c:pt idx="3">
                  <c:v>-2350</c:v>
                </c:pt>
                <c:pt idx="4">
                  <c:v>-2300</c:v>
                </c:pt>
                <c:pt idx="5">
                  <c:v>-2250</c:v>
                </c:pt>
                <c:pt idx="6">
                  <c:v>-2200</c:v>
                </c:pt>
                <c:pt idx="7">
                  <c:v>-2150</c:v>
                </c:pt>
                <c:pt idx="8">
                  <c:v>-2100</c:v>
                </c:pt>
                <c:pt idx="9">
                  <c:v>-2050</c:v>
                </c:pt>
                <c:pt idx="10">
                  <c:v>-2000</c:v>
                </c:pt>
                <c:pt idx="11">
                  <c:v>-1950</c:v>
                </c:pt>
                <c:pt idx="12">
                  <c:v>-1900</c:v>
                </c:pt>
                <c:pt idx="13">
                  <c:v>-1850</c:v>
                </c:pt>
                <c:pt idx="14">
                  <c:v>-1800</c:v>
                </c:pt>
                <c:pt idx="15">
                  <c:v>-1750</c:v>
                </c:pt>
                <c:pt idx="16">
                  <c:v>-1700</c:v>
                </c:pt>
                <c:pt idx="17">
                  <c:v>-1650</c:v>
                </c:pt>
                <c:pt idx="18">
                  <c:v>-1600</c:v>
                </c:pt>
                <c:pt idx="19">
                  <c:v>-1550</c:v>
                </c:pt>
                <c:pt idx="20">
                  <c:v>-1500</c:v>
                </c:pt>
                <c:pt idx="21">
                  <c:v>-1450</c:v>
                </c:pt>
                <c:pt idx="22">
                  <c:v>-1400</c:v>
                </c:pt>
                <c:pt idx="23">
                  <c:v>-1350</c:v>
                </c:pt>
                <c:pt idx="24">
                  <c:v>-1300</c:v>
                </c:pt>
                <c:pt idx="25">
                  <c:v>-1250</c:v>
                </c:pt>
                <c:pt idx="26">
                  <c:v>-1200</c:v>
                </c:pt>
                <c:pt idx="27">
                  <c:v>-1150</c:v>
                </c:pt>
                <c:pt idx="28">
                  <c:v>-1100</c:v>
                </c:pt>
                <c:pt idx="29">
                  <c:v>-1050</c:v>
                </c:pt>
                <c:pt idx="30">
                  <c:v>-1000</c:v>
                </c:pt>
                <c:pt idx="31">
                  <c:v>-950</c:v>
                </c:pt>
                <c:pt idx="32">
                  <c:v>-900</c:v>
                </c:pt>
                <c:pt idx="33">
                  <c:v>-850</c:v>
                </c:pt>
                <c:pt idx="34">
                  <c:v>-800</c:v>
                </c:pt>
                <c:pt idx="35">
                  <c:v>-750</c:v>
                </c:pt>
                <c:pt idx="36">
                  <c:v>-700</c:v>
                </c:pt>
                <c:pt idx="37">
                  <c:v>-650</c:v>
                </c:pt>
                <c:pt idx="38">
                  <c:v>-600</c:v>
                </c:pt>
                <c:pt idx="39">
                  <c:v>-550</c:v>
                </c:pt>
                <c:pt idx="40">
                  <c:v>-500</c:v>
                </c:pt>
                <c:pt idx="41">
                  <c:v>-450</c:v>
                </c:pt>
                <c:pt idx="42">
                  <c:v>-400</c:v>
                </c:pt>
                <c:pt idx="43">
                  <c:v>-350</c:v>
                </c:pt>
                <c:pt idx="44">
                  <c:v>-300</c:v>
                </c:pt>
                <c:pt idx="45">
                  <c:v>-250</c:v>
                </c:pt>
                <c:pt idx="46">
                  <c:v>-200</c:v>
                </c:pt>
                <c:pt idx="47">
                  <c:v>-150</c:v>
                </c:pt>
                <c:pt idx="48">
                  <c:v>-100</c:v>
                </c:pt>
                <c:pt idx="49">
                  <c:v>-50</c:v>
                </c:pt>
                <c:pt idx="50">
                  <c:v>0</c:v>
                </c:pt>
                <c:pt idx="51">
                  <c:v>50</c:v>
                </c:pt>
                <c:pt idx="52">
                  <c:v>100</c:v>
                </c:pt>
                <c:pt idx="53">
                  <c:v>150</c:v>
                </c:pt>
                <c:pt idx="54">
                  <c:v>200</c:v>
                </c:pt>
                <c:pt idx="55">
                  <c:v>250</c:v>
                </c:pt>
                <c:pt idx="56">
                  <c:v>300</c:v>
                </c:pt>
                <c:pt idx="57">
                  <c:v>350</c:v>
                </c:pt>
                <c:pt idx="58">
                  <c:v>400</c:v>
                </c:pt>
                <c:pt idx="59">
                  <c:v>450</c:v>
                </c:pt>
                <c:pt idx="60">
                  <c:v>500</c:v>
                </c:pt>
                <c:pt idx="61">
                  <c:v>550</c:v>
                </c:pt>
                <c:pt idx="62">
                  <c:v>600</c:v>
                </c:pt>
                <c:pt idx="63">
                  <c:v>650</c:v>
                </c:pt>
                <c:pt idx="64">
                  <c:v>700</c:v>
                </c:pt>
                <c:pt idx="65">
                  <c:v>750</c:v>
                </c:pt>
                <c:pt idx="66">
                  <c:v>800</c:v>
                </c:pt>
                <c:pt idx="67">
                  <c:v>850</c:v>
                </c:pt>
                <c:pt idx="68">
                  <c:v>900</c:v>
                </c:pt>
                <c:pt idx="69">
                  <c:v>950</c:v>
                </c:pt>
                <c:pt idx="70">
                  <c:v>1000</c:v>
                </c:pt>
                <c:pt idx="71">
                  <c:v>1050</c:v>
                </c:pt>
                <c:pt idx="72">
                  <c:v>1100</c:v>
                </c:pt>
                <c:pt idx="73">
                  <c:v>1150</c:v>
                </c:pt>
                <c:pt idx="74">
                  <c:v>1200</c:v>
                </c:pt>
                <c:pt idx="75">
                  <c:v>1250</c:v>
                </c:pt>
                <c:pt idx="76">
                  <c:v>1300</c:v>
                </c:pt>
                <c:pt idx="77">
                  <c:v>1350</c:v>
                </c:pt>
                <c:pt idx="78">
                  <c:v>1400</c:v>
                </c:pt>
                <c:pt idx="79">
                  <c:v>1450</c:v>
                </c:pt>
                <c:pt idx="80">
                  <c:v>1500</c:v>
                </c:pt>
                <c:pt idx="81">
                  <c:v>1550</c:v>
                </c:pt>
                <c:pt idx="82">
                  <c:v>1600</c:v>
                </c:pt>
                <c:pt idx="83">
                  <c:v>1650</c:v>
                </c:pt>
                <c:pt idx="84">
                  <c:v>1700</c:v>
                </c:pt>
                <c:pt idx="85">
                  <c:v>1750</c:v>
                </c:pt>
                <c:pt idx="86">
                  <c:v>1765</c:v>
                </c:pt>
                <c:pt idx="87">
                  <c:v>1800</c:v>
                </c:pt>
                <c:pt idx="88">
                  <c:v>1850</c:v>
                </c:pt>
                <c:pt idx="89">
                  <c:v>1900</c:v>
                </c:pt>
                <c:pt idx="90">
                  <c:v>1950</c:v>
                </c:pt>
                <c:pt idx="91">
                  <c:v>2000</c:v>
                </c:pt>
                <c:pt idx="92">
                  <c:v>2050</c:v>
                </c:pt>
                <c:pt idx="93">
                  <c:v>2100</c:v>
                </c:pt>
                <c:pt idx="94">
                  <c:v>2150</c:v>
                </c:pt>
                <c:pt idx="95">
                  <c:v>2200</c:v>
                </c:pt>
                <c:pt idx="96">
                  <c:v>2250</c:v>
                </c:pt>
                <c:pt idx="97">
                  <c:v>2300</c:v>
                </c:pt>
                <c:pt idx="98">
                  <c:v>2350</c:v>
                </c:pt>
                <c:pt idx="99">
                  <c:v>2400</c:v>
                </c:pt>
                <c:pt idx="100">
                  <c:v>2450</c:v>
                </c:pt>
                <c:pt idx="101">
                  <c:v>2500</c:v>
                </c:pt>
              </c:numCache>
            </c:numRef>
          </c:xVal>
          <c:yVal>
            <c:numRef>
              <c:f>'Curvas Motor AC'!$J$4:$J$105</c:f>
              <c:numCache>
                <c:formatCode>General</c:formatCode>
                <c:ptCount val="102"/>
                <c:pt idx="0">
                  <c:v>1223.1778395514787</c:v>
                </c:pt>
                <c:pt idx="1">
                  <c:v>1236.3271631499013</c:v>
                </c:pt>
                <c:pt idx="2">
                  <c:v>1249.7592053693165</c:v>
                </c:pt>
                <c:pt idx="3">
                  <c:v>1263.4830688486129</c:v>
                </c:pt>
                <c:pt idx="4">
                  <c:v>1277.5082454138178</c:v>
                </c:pt>
                <c:pt idx="5">
                  <c:v>1291.844636723077</c:v>
                </c:pt>
                <c:pt idx="6">
                  <c:v>1306.5025762093501</c:v>
                </c:pt>
                <c:pt idx="7">
                  <c:v>1321.4928524140448</c:v>
                </c:pt>
                <c:pt idx="8">
                  <c:v>1336.8267338122037</c:v>
                </c:pt>
                <c:pt idx="9">
                  <c:v>1352.5159952378556</c:v>
                </c:pt>
                <c:pt idx="10">
                  <c:v>1368.5729460268544</c:v>
                </c:pt>
                <c:pt idx="11">
                  <c:v>1385.0104600039003</c:v>
                </c:pt>
                <c:pt idx="12">
                  <c:v>1401.8420074506678</c:v>
                </c:pt>
                <c:pt idx="13">
                  <c:v>1419.0816892029707</c:v>
                </c:pt>
                <c:pt idx="14">
                  <c:v>1436.7442730368557</c:v>
                </c:pt>
                <c:pt idx="15">
                  <c:v>1454.8452325164162</c:v>
                </c:pt>
                <c:pt idx="16">
                  <c:v>1473.4007884900666</c:v>
                </c:pt>
                <c:pt idx="17">
                  <c:v>1492.4279534370844</c:v>
                </c:pt>
                <c:pt idx="18">
                  <c:v>1511.9445788824137</c:v>
                </c:pt>
                <c:pt idx="19">
                  <c:v>1531.9694061152002</c:v>
                </c:pt>
                <c:pt idx="20">
                  <c:v>1552.5221204652078</c:v>
                </c:pt>
                <c:pt idx="21">
                  <c:v>1573.6234094113267</c:v>
                </c:pt>
                <c:pt idx="22">
                  <c:v>1595.2950248177101</c:v>
                </c:pt>
                <c:pt idx="23">
                  <c:v>1617.5598496158075</c:v>
                </c:pt>
                <c:pt idx="24">
                  <c:v>1640.4419692745003</c:v>
                </c:pt>
                <c:pt idx="25">
                  <c:v>1663.9667484257541</c:v>
                </c:pt>
                <c:pt idx="26">
                  <c:v>1688.1609130393799</c:v>
                </c:pt>
                <c:pt idx="27">
                  <c:v>1713.0526385675362</c:v>
                </c:pt>
                <c:pt idx="28">
                  <c:v>1738.6716445070304</c:v>
                </c:pt>
                <c:pt idx="29">
                  <c:v>1765.0492958548257</c:v>
                </c:pt>
                <c:pt idx="30">
                  <c:v>1792.218711958704</c:v>
                </c:pt>
                <c:pt idx="31">
                  <c:v>1820.214883289801</c:v>
                </c:pt>
                <c:pt idx="32">
                  <c:v>1849.0747966852825</c:v>
                </c:pt>
                <c:pt idx="33">
                  <c:v>1878.8375696261519</c:v>
                </c:pt>
                <c:pt idx="34">
                  <c:v>1909.5445941244186</c:v>
                </c:pt>
                <c:pt idx="35">
                  <c:v>1941.239690792698</c:v>
                </c:pt>
                <c:pt idx="36">
                  <c:v>1973.9692736533261</c:v>
                </c:pt>
                <c:pt idx="37">
                  <c:v>2007.7825262078413</c:v>
                </c:pt>
                <c:pt idx="38">
                  <c:v>2042.7315892239035</c:v>
                </c:pt>
                <c:pt idx="39">
                  <c:v>2078.8717605957136</c:v>
                </c:pt>
                <c:pt idx="40">
                  <c:v>2116.2617074833524</c:v>
                </c:pt>
                <c:pt idx="41">
                  <c:v>2154.9636907194267</c:v>
                </c:pt>
                <c:pt idx="42">
                  <c:v>2195.0438011664905</c:v>
                </c:pt>
                <c:pt idx="43">
                  <c:v>2236.5722072870999</c:v>
                </c:pt>
                <c:pt idx="44">
                  <c:v>2279.6234126125905</c:v>
                </c:pt>
                <c:pt idx="45">
                  <c:v>2324.2765210168845</c:v>
                </c:pt>
                <c:pt idx="46">
                  <c:v>2370.6155066522892</c:v>
                </c:pt>
                <c:pt idx="47">
                  <c:v>2418.7294839981332</c:v>
                </c:pt>
                <c:pt idx="48">
                  <c:v>2468.7129715946285</c:v>
                </c:pt>
                <c:pt idx="49">
                  <c:v>2520.6661405294917</c:v>
                </c:pt>
                <c:pt idx="50">
                  <c:v>2574.695035407507</c:v>
                </c:pt>
                <c:pt idx="51">
                  <c:v>2630.9117510877491</c:v>
                </c:pt>
                <c:pt idx="52">
                  <c:v>2689.4345425478991</c:v>
                </c:pt>
                <c:pt idx="53">
                  <c:v>2750.3878373293437</c:v>
                </c:pt>
                <c:pt idx="54">
                  <c:v>2813.9021094510126</c:v>
                </c:pt>
                <c:pt idx="55">
                  <c:v>2880.1135595308328</c:v>
                </c:pt>
                <c:pt idx="56">
                  <c:v>2949.163526859184</c:v>
                </c:pt>
                <c:pt idx="57">
                  <c:v>3021.1975335984057</c:v>
                </c:pt>
                <c:pt idx="58">
                  <c:v>3096.3638267526649</c:v>
                </c:pt>
                <c:pt idx="59">
                  <c:v>3174.8112367659355</c:v>
                </c:pt>
                <c:pt idx="60">
                  <c:v>3256.6861079834343</c:v>
                </c:pt>
                <c:pt idx="61">
                  <c:v>3342.1279693656802</c:v>
                </c:pt>
                <c:pt idx="62">
                  <c:v>3431.2634948326654</c:v>
                </c:pt>
                <c:pt idx="63">
                  <c:v>3524.1981388746403</c:v>
                </c:pt>
                <c:pt idx="64">
                  <c:v>3621.0046068938686</c:v>
                </c:pt>
                <c:pt idx="65">
                  <c:v>3721.7070061446861</c:v>
                </c:pt>
                <c:pt idx="66">
                  <c:v>3826.2590867995891</c:v>
                </c:pt>
                <c:pt idx="67">
                  <c:v>3934.5143737327708</c:v>
                </c:pt>
                <c:pt idx="68">
                  <c:v>4046.1851379691493</c:v>
                </c:pt>
                <c:pt idx="69">
                  <c:v>4160.7859645813269</c:v>
                </c:pt>
                <c:pt idx="70">
                  <c:v>4277.5560066334547</c:v>
                </c:pt>
                <c:pt idx="71">
                  <c:v>4395.3516923296784</c:v>
                </c:pt>
                <c:pt idx="72">
                  <c:v>4512.4984441859906</c:v>
                </c:pt>
                <c:pt idx="73">
                  <c:v>4626.5856051003038</c:v>
                </c:pt>
                <c:pt idx="74">
                  <c:v>4734.1829924202648</c:v>
                </c:pt>
                <c:pt idx="75">
                  <c:v>4830.4502369936499</c:v>
                </c:pt>
                <c:pt idx="76">
                  <c:v>4908.6017930928829</c:v>
                </c:pt>
                <c:pt idx="77">
                  <c:v>4959.183154959791</c:v>
                </c:pt>
                <c:pt idx="78">
                  <c:v>4969.1126170384923</c:v>
                </c:pt>
                <c:pt idx="79">
                  <c:v>4920.460048800709</c:v>
                </c:pt>
                <c:pt idx="80">
                  <c:v>4788.9952170034248</c:v>
                </c:pt>
                <c:pt idx="81">
                  <c:v>4542.6916255474007</c:v>
                </c:pt>
                <c:pt idx="82">
                  <c:v>4140.6964771630901</c:v>
                </c:pt>
                <c:pt idx="83">
                  <c:v>3533.8665380484999</c:v>
                </c:pt>
                <c:pt idx="84">
                  <c:v>2668.8325599849272</c:v>
                </c:pt>
                <c:pt idx="85">
                  <c:v>1498.3302898953984</c:v>
                </c:pt>
                <c:pt idx="86">
                  <c:v>1083.1916459754034</c:v>
                </c:pt>
                <c:pt idx="87">
                  <c:v>0</c:v>
                </c:pt>
                <c:pt idx="88">
                  <c:v>-1798.1979190770289</c:v>
                </c:pt>
                <c:pt idx="89">
                  <c:v>-3796.5303877296174</c:v>
                </c:pt>
                <c:pt idx="90">
                  <c:v>-5824.8280158759544</c:v>
                </c:pt>
                <c:pt idx="91">
                  <c:v>-7680.0203244765526</c:v>
                </c:pt>
                <c:pt idx="92">
                  <c:v>-9188.0915007916301</c:v>
                </c:pt>
                <c:pt idx="93">
                  <c:v>-10254.854377995091</c:v>
                </c:pt>
                <c:pt idx="94">
                  <c:v>-10877.161165646427</c:v>
                </c:pt>
                <c:pt idx="95">
                  <c:v>-11117.794294936695</c:v>
                </c:pt>
                <c:pt idx="96">
                  <c:v>-11068.211293851387</c:v>
                </c:pt>
                <c:pt idx="97">
                  <c:v>-10819.381463847341</c:v>
                </c:pt>
                <c:pt idx="98">
                  <c:v>-10446.835878964033</c:v>
                </c:pt>
                <c:pt idx="99">
                  <c:v>-10006.763320695502</c:v>
                </c:pt>
                <c:pt idx="100">
                  <c:v>-9537.9038933259508</c:v>
                </c:pt>
                <c:pt idx="101">
                  <c:v>-9065.4065895704061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7E9-4846-8889-D615A7423203}"/>
            </c:ext>
          </c:extLst>
        </c:ser>
        <c:ser>
          <c:idx val="1"/>
          <c:order val="1"/>
          <c:tx>
            <c:v>-T [Nm]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'Curvas Motor AC'!$F$4:$F$105</c:f>
              <c:numCache>
                <c:formatCode>General</c:formatCode>
                <c:ptCount val="102"/>
                <c:pt idx="0">
                  <c:v>-2500</c:v>
                </c:pt>
                <c:pt idx="1">
                  <c:v>-2450</c:v>
                </c:pt>
                <c:pt idx="2">
                  <c:v>-2400</c:v>
                </c:pt>
                <c:pt idx="3">
                  <c:v>-2350</c:v>
                </c:pt>
                <c:pt idx="4">
                  <c:v>-2300</c:v>
                </c:pt>
                <c:pt idx="5">
                  <c:v>-2250</c:v>
                </c:pt>
                <c:pt idx="6">
                  <c:v>-2200</c:v>
                </c:pt>
                <c:pt idx="7">
                  <c:v>-2150</c:v>
                </c:pt>
                <c:pt idx="8">
                  <c:v>-2100</c:v>
                </c:pt>
                <c:pt idx="9">
                  <c:v>-2050</c:v>
                </c:pt>
                <c:pt idx="10">
                  <c:v>-2000</c:v>
                </c:pt>
                <c:pt idx="11">
                  <c:v>-1950</c:v>
                </c:pt>
                <c:pt idx="12">
                  <c:v>-1900</c:v>
                </c:pt>
                <c:pt idx="13">
                  <c:v>-1850</c:v>
                </c:pt>
                <c:pt idx="14">
                  <c:v>-1800</c:v>
                </c:pt>
                <c:pt idx="15">
                  <c:v>-1750</c:v>
                </c:pt>
                <c:pt idx="16">
                  <c:v>-1700</c:v>
                </c:pt>
                <c:pt idx="17">
                  <c:v>-1650</c:v>
                </c:pt>
                <c:pt idx="18">
                  <c:v>-1600</c:v>
                </c:pt>
                <c:pt idx="19">
                  <c:v>-1550</c:v>
                </c:pt>
                <c:pt idx="20">
                  <c:v>-1500</c:v>
                </c:pt>
                <c:pt idx="21">
                  <c:v>-1450</c:v>
                </c:pt>
                <c:pt idx="22">
                  <c:v>-1400</c:v>
                </c:pt>
                <c:pt idx="23">
                  <c:v>-1350</c:v>
                </c:pt>
                <c:pt idx="24">
                  <c:v>-1300</c:v>
                </c:pt>
                <c:pt idx="25">
                  <c:v>-1250</c:v>
                </c:pt>
                <c:pt idx="26">
                  <c:v>-1200</c:v>
                </c:pt>
                <c:pt idx="27">
                  <c:v>-1150</c:v>
                </c:pt>
                <c:pt idx="28">
                  <c:v>-1100</c:v>
                </c:pt>
                <c:pt idx="29">
                  <c:v>-1050</c:v>
                </c:pt>
                <c:pt idx="30">
                  <c:v>-1000</c:v>
                </c:pt>
                <c:pt idx="31">
                  <c:v>-950</c:v>
                </c:pt>
                <c:pt idx="32">
                  <c:v>-900</c:v>
                </c:pt>
                <c:pt idx="33">
                  <c:v>-850</c:v>
                </c:pt>
                <c:pt idx="34">
                  <c:v>-800</c:v>
                </c:pt>
                <c:pt idx="35">
                  <c:v>-750</c:v>
                </c:pt>
                <c:pt idx="36">
                  <c:v>-700</c:v>
                </c:pt>
                <c:pt idx="37">
                  <c:v>-650</c:v>
                </c:pt>
                <c:pt idx="38">
                  <c:v>-600</c:v>
                </c:pt>
                <c:pt idx="39">
                  <c:v>-550</c:v>
                </c:pt>
                <c:pt idx="40">
                  <c:v>-500</c:v>
                </c:pt>
                <c:pt idx="41">
                  <c:v>-450</c:v>
                </c:pt>
                <c:pt idx="42">
                  <c:v>-400</c:v>
                </c:pt>
                <c:pt idx="43">
                  <c:v>-350</c:v>
                </c:pt>
                <c:pt idx="44">
                  <c:v>-300</c:v>
                </c:pt>
                <c:pt idx="45">
                  <c:v>-250</c:v>
                </c:pt>
                <c:pt idx="46">
                  <c:v>-200</c:v>
                </c:pt>
                <c:pt idx="47">
                  <c:v>-150</c:v>
                </c:pt>
                <c:pt idx="48">
                  <c:v>-100</c:v>
                </c:pt>
                <c:pt idx="49">
                  <c:v>-50</c:v>
                </c:pt>
                <c:pt idx="50">
                  <c:v>0</c:v>
                </c:pt>
                <c:pt idx="51">
                  <c:v>50</c:v>
                </c:pt>
                <c:pt idx="52">
                  <c:v>100</c:v>
                </c:pt>
                <c:pt idx="53">
                  <c:v>150</c:v>
                </c:pt>
                <c:pt idx="54">
                  <c:v>200</c:v>
                </c:pt>
                <c:pt idx="55">
                  <c:v>250</c:v>
                </c:pt>
                <c:pt idx="56">
                  <c:v>300</c:v>
                </c:pt>
                <c:pt idx="57">
                  <c:v>350</c:v>
                </c:pt>
                <c:pt idx="58">
                  <c:v>400</c:v>
                </c:pt>
                <c:pt idx="59">
                  <c:v>450</c:v>
                </c:pt>
                <c:pt idx="60">
                  <c:v>500</c:v>
                </c:pt>
                <c:pt idx="61">
                  <c:v>550</c:v>
                </c:pt>
                <c:pt idx="62">
                  <c:v>600</c:v>
                </c:pt>
                <c:pt idx="63">
                  <c:v>650</c:v>
                </c:pt>
                <c:pt idx="64">
                  <c:v>700</c:v>
                </c:pt>
                <c:pt idx="65">
                  <c:v>750</c:v>
                </c:pt>
                <c:pt idx="66">
                  <c:v>800</c:v>
                </c:pt>
                <c:pt idx="67">
                  <c:v>850</c:v>
                </c:pt>
                <c:pt idx="68">
                  <c:v>900</c:v>
                </c:pt>
                <c:pt idx="69">
                  <c:v>950</c:v>
                </c:pt>
                <c:pt idx="70">
                  <c:v>1000</c:v>
                </c:pt>
                <c:pt idx="71">
                  <c:v>1050</c:v>
                </c:pt>
                <c:pt idx="72">
                  <c:v>1100</c:v>
                </c:pt>
                <c:pt idx="73">
                  <c:v>1150</c:v>
                </c:pt>
                <c:pt idx="74">
                  <c:v>1200</c:v>
                </c:pt>
                <c:pt idx="75">
                  <c:v>1250</c:v>
                </c:pt>
                <c:pt idx="76">
                  <c:v>1300</c:v>
                </c:pt>
                <c:pt idx="77">
                  <c:v>1350</c:v>
                </c:pt>
                <c:pt idx="78">
                  <c:v>1400</c:v>
                </c:pt>
                <c:pt idx="79">
                  <c:v>1450</c:v>
                </c:pt>
                <c:pt idx="80">
                  <c:v>1500</c:v>
                </c:pt>
                <c:pt idx="81">
                  <c:v>1550</c:v>
                </c:pt>
                <c:pt idx="82">
                  <c:v>1600</c:v>
                </c:pt>
                <c:pt idx="83">
                  <c:v>1650</c:v>
                </c:pt>
                <c:pt idx="84">
                  <c:v>1700</c:v>
                </c:pt>
                <c:pt idx="85">
                  <c:v>1750</c:v>
                </c:pt>
                <c:pt idx="86">
                  <c:v>1765</c:v>
                </c:pt>
                <c:pt idx="87">
                  <c:v>1800</c:v>
                </c:pt>
                <c:pt idx="88">
                  <c:v>1850</c:v>
                </c:pt>
                <c:pt idx="89">
                  <c:v>1900</c:v>
                </c:pt>
                <c:pt idx="90">
                  <c:v>1950</c:v>
                </c:pt>
                <c:pt idx="91">
                  <c:v>2000</c:v>
                </c:pt>
                <c:pt idx="92">
                  <c:v>2050</c:v>
                </c:pt>
                <c:pt idx="93">
                  <c:v>2100</c:v>
                </c:pt>
                <c:pt idx="94">
                  <c:v>2150</c:v>
                </c:pt>
                <c:pt idx="95">
                  <c:v>2200</c:v>
                </c:pt>
                <c:pt idx="96">
                  <c:v>2250</c:v>
                </c:pt>
                <c:pt idx="97">
                  <c:v>2300</c:v>
                </c:pt>
                <c:pt idx="98">
                  <c:v>2350</c:v>
                </c:pt>
                <c:pt idx="99">
                  <c:v>2400</c:v>
                </c:pt>
                <c:pt idx="100">
                  <c:v>2450</c:v>
                </c:pt>
                <c:pt idx="101">
                  <c:v>2500</c:v>
                </c:pt>
              </c:numCache>
            </c:numRef>
          </c:xVal>
          <c:yVal>
            <c:numRef>
              <c:f>'Curvas Motor AC'!$M$4:$M$105</c:f>
              <c:numCache>
                <c:formatCode>General</c:formatCode>
                <c:ptCount val="102"/>
                <c:pt idx="0">
                  <c:v>9065.4065895704061</c:v>
                </c:pt>
                <c:pt idx="1">
                  <c:v>9537.9038933259508</c:v>
                </c:pt>
                <c:pt idx="2">
                  <c:v>10006.763320695502</c:v>
                </c:pt>
                <c:pt idx="3">
                  <c:v>10446.835878964033</c:v>
                </c:pt>
                <c:pt idx="4">
                  <c:v>10819.381463847341</c:v>
                </c:pt>
                <c:pt idx="5">
                  <c:v>11068.211293851387</c:v>
                </c:pt>
                <c:pt idx="6">
                  <c:v>11117.794294936695</c:v>
                </c:pt>
                <c:pt idx="7">
                  <c:v>10877.161165646427</c:v>
                </c:pt>
                <c:pt idx="8">
                  <c:v>10254.854377995091</c:v>
                </c:pt>
                <c:pt idx="9">
                  <c:v>9188.0915007916301</c:v>
                </c:pt>
                <c:pt idx="10">
                  <c:v>7680.0203244765526</c:v>
                </c:pt>
                <c:pt idx="11">
                  <c:v>5824.8280158759544</c:v>
                </c:pt>
                <c:pt idx="12">
                  <c:v>3796.5303877296174</c:v>
                </c:pt>
                <c:pt idx="13">
                  <c:v>1798.1979190770289</c:v>
                </c:pt>
                <c:pt idx="14">
                  <c:v>0</c:v>
                </c:pt>
                <c:pt idx="15">
                  <c:v>-1498.3302898953984</c:v>
                </c:pt>
                <c:pt idx="16">
                  <c:v>-2668.8325599849272</c:v>
                </c:pt>
                <c:pt idx="17">
                  <c:v>-3533.8665380484999</c:v>
                </c:pt>
                <c:pt idx="18">
                  <c:v>-4140.6964771630901</c:v>
                </c:pt>
                <c:pt idx="19">
                  <c:v>-4542.6916255474007</c:v>
                </c:pt>
                <c:pt idx="20">
                  <c:v>-4788.9952170034248</c:v>
                </c:pt>
                <c:pt idx="21">
                  <c:v>-4920.460048800709</c:v>
                </c:pt>
                <c:pt idx="22">
                  <c:v>-4969.1126170384923</c:v>
                </c:pt>
                <c:pt idx="23">
                  <c:v>-4959.183154959791</c:v>
                </c:pt>
                <c:pt idx="24">
                  <c:v>-4908.6017930928829</c:v>
                </c:pt>
                <c:pt idx="25">
                  <c:v>-4830.4502369936499</c:v>
                </c:pt>
                <c:pt idx="26">
                  <c:v>-4734.1829924202648</c:v>
                </c:pt>
                <c:pt idx="27">
                  <c:v>-4626.5856051003038</c:v>
                </c:pt>
                <c:pt idx="28">
                  <c:v>-4512.4984441859906</c:v>
                </c:pt>
                <c:pt idx="29">
                  <c:v>-4395.3516923296784</c:v>
                </c:pt>
                <c:pt idx="30">
                  <c:v>-4277.5560066334547</c:v>
                </c:pt>
                <c:pt idx="31">
                  <c:v>-4160.7859645813269</c:v>
                </c:pt>
                <c:pt idx="32">
                  <c:v>-4046.1851379691493</c:v>
                </c:pt>
                <c:pt idx="33">
                  <c:v>-3934.5143737327708</c:v>
                </c:pt>
                <c:pt idx="34">
                  <c:v>-3826.2590867995891</c:v>
                </c:pt>
                <c:pt idx="35">
                  <c:v>-3721.7070061446861</c:v>
                </c:pt>
                <c:pt idx="36">
                  <c:v>-3621.0046068938686</c:v>
                </c:pt>
                <c:pt idx="37">
                  <c:v>-3524.1981388746403</c:v>
                </c:pt>
                <c:pt idx="38">
                  <c:v>-3431.2634948326654</c:v>
                </c:pt>
                <c:pt idx="39">
                  <c:v>-3342.1279693656802</c:v>
                </c:pt>
                <c:pt idx="40">
                  <c:v>-3256.6861079834343</c:v>
                </c:pt>
                <c:pt idx="41">
                  <c:v>-3174.8112367659355</c:v>
                </c:pt>
                <c:pt idx="42">
                  <c:v>-3096.3638267526649</c:v>
                </c:pt>
                <c:pt idx="43">
                  <c:v>-3021.1975335984057</c:v>
                </c:pt>
                <c:pt idx="44">
                  <c:v>-2949.163526859184</c:v>
                </c:pt>
                <c:pt idx="45">
                  <c:v>-2880.1135595308328</c:v>
                </c:pt>
                <c:pt idx="46">
                  <c:v>-2813.9021094510126</c:v>
                </c:pt>
                <c:pt idx="47">
                  <c:v>-2750.3878373293437</c:v>
                </c:pt>
                <c:pt idx="48">
                  <c:v>-2689.4345425478991</c:v>
                </c:pt>
                <c:pt idx="49">
                  <c:v>-2630.9117510877491</c:v>
                </c:pt>
                <c:pt idx="50">
                  <c:v>-2574.695035407507</c:v>
                </c:pt>
                <c:pt idx="51">
                  <c:v>-2520.6661405294917</c:v>
                </c:pt>
                <c:pt idx="52">
                  <c:v>-2468.7129715946285</c:v>
                </c:pt>
                <c:pt idx="53">
                  <c:v>-2418.7294839981332</c:v>
                </c:pt>
                <c:pt idx="54">
                  <c:v>-2370.6155066522892</c:v>
                </c:pt>
                <c:pt idx="55">
                  <c:v>-2324.2765210168845</c:v>
                </c:pt>
                <c:pt idx="56">
                  <c:v>-2279.6234126125905</c:v>
                </c:pt>
                <c:pt idx="57">
                  <c:v>-2236.5722072870999</c:v>
                </c:pt>
                <c:pt idx="58">
                  <c:v>-2195.0438011664905</c:v>
                </c:pt>
                <c:pt idx="59">
                  <c:v>-2154.9636907194267</c:v>
                </c:pt>
                <c:pt idx="60">
                  <c:v>-2116.2617074833524</c:v>
                </c:pt>
                <c:pt idx="61">
                  <c:v>-2078.8717605957136</c:v>
                </c:pt>
                <c:pt idx="62">
                  <c:v>-2042.7315892239035</c:v>
                </c:pt>
                <c:pt idx="63">
                  <c:v>-2007.7825262078413</c:v>
                </c:pt>
                <c:pt idx="64">
                  <c:v>-1973.9692736533261</c:v>
                </c:pt>
                <c:pt idx="65">
                  <c:v>-1941.239690792698</c:v>
                </c:pt>
                <c:pt idx="66">
                  <c:v>-1909.5445941244186</c:v>
                </c:pt>
                <c:pt idx="67">
                  <c:v>-1878.8375696261519</c:v>
                </c:pt>
                <c:pt idx="68">
                  <c:v>-1849.0747966852825</c:v>
                </c:pt>
                <c:pt idx="69">
                  <c:v>-1820.214883289801</c:v>
                </c:pt>
                <c:pt idx="70">
                  <c:v>-1792.218711958704</c:v>
                </c:pt>
                <c:pt idx="71">
                  <c:v>-1765.0492958548257</c:v>
                </c:pt>
                <c:pt idx="72">
                  <c:v>-1738.6716445070304</c:v>
                </c:pt>
                <c:pt idx="73">
                  <c:v>-1713.0526385675362</c:v>
                </c:pt>
                <c:pt idx="74">
                  <c:v>-1688.1609130393799</c:v>
                </c:pt>
                <c:pt idx="75">
                  <c:v>-1663.9667484257541</c:v>
                </c:pt>
                <c:pt idx="76">
                  <c:v>-1640.4419692745003</c:v>
                </c:pt>
                <c:pt idx="77">
                  <c:v>-1617.5598496158075</c:v>
                </c:pt>
                <c:pt idx="78">
                  <c:v>-1595.2950248177101</c:v>
                </c:pt>
                <c:pt idx="79">
                  <c:v>-1573.6234094113267</c:v>
                </c:pt>
                <c:pt idx="80">
                  <c:v>-1552.5221204652078</c:v>
                </c:pt>
                <c:pt idx="81">
                  <c:v>-1531.9694061152002</c:v>
                </c:pt>
                <c:pt idx="82">
                  <c:v>-1511.9445788824137</c:v>
                </c:pt>
                <c:pt idx="83">
                  <c:v>-1492.4279534370844</c:v>
                </c:pt>
                <c:pt idx="84">
                  <c:v>-1473.4007884900666</c:v>
                </c:pt>
                <c:pt idx="85">
                  <c:v>-1454.8452325164162</c:v>
                </c:pt>
                <c:pt idx="86">
                  <c:v>-1449.3679649911032</c:v>
                </c:pt>
                <c:pt idx="87">
                  <c:v>-1436.7442730368557</c:v>
                </c:pt>
                <c:pt idx="88">
                  <c:v>-1419.0816892029707</c:v>
                </c:pt>
                <c:pt idx="89">
                  <c:v>-1401.8420074506678</c:v>
                </c:pt>
                <c:pt idx="90">
                  <c:v>-1385.0104600039003</c:v>
                </c:pt>
                <c:pt idx="91">
                  <c:v>-1368.5729460268544</c:v>
                </c:pt>
                <c:pt idx="92">
                  <c:v>-1352.5159952378556</c:v>
                </c:pt>
                <c:pt idx="93">
                  <c:v>-1336.8267338122037</c:v>
                </c:pt>
                <c:pt idx="94">
                  <c:v>-1321.4928524140448</c:v>
                </c:pt>
                <c:pt idx="95">
                  <c:v>-1306.5025762093501</c:v>
                </c:pt>
                <c:pt idx="96">
                  <c:v>-1291.844636723077</c:v>
                </c:pt>
                <c:pt idx="97">
                  <c:v>-1277.5082454138178</c:v>
                </c:pt>
                <c:pt idx="98">
                  <c:v>-1263.4830688486129</c:v>
                </c:pt>
                <c:pt idx="99">
                  <c:v>-1249.7592053693165</c:v>
                </c:pt>
                <c:pt idx="100">
                  <c:v>-1236.3271631499013</c:v>
                </c:pt>
                <c:pt idx="101">
                  <c:v>-1223.1778395514787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7E9-4846-8889-D615A7423203}"/>
            </c:ext>
          </c:extLst>
        </c:ser>
        <c:ser>
          <c:idx val="2"/>
          <c:order val="2"/>
          <c:tx>
            <c:v>T 1 fase [Nm]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'Curvas Motor AC'!$F$4:$F$105</c:f>
              <c:numCache>
                <c:formatCode>General</c:formatCode>
                <c:ptCount val="102"/>
                <c:pt idx="0">
                  <c:v>-2500</c:v>
                </c:pt>
                <c:pt idx="1">
                  <c:v>-2450</c:v>
                </c:pt>
                <c:pt idx="2">
                  <c:v>-2400</c:v>
                </c:pt>
                <c:pt idx="3">
                  <c:v>-2350</c:v>
                </c:pt>
                <c:pt idx="4">
                  <c:v>-2300</c:v>
                </c:pt>
                <c:pt idx="5">
                  <c:v>-2250</c:v>
                </c:pt>
                <c:pt idx="6">
                  <c:v>-2200</c:v>
                </c:pt>
                <c:pt idx="7">
                  <c:v>-2150</c:v>
                </c:pt>
                <c:pt idx="8">
                  <c:v>-2100</c:v>
                </c:pt>
                <c:pt idx="9">
                  <c:v>-2050</c:v>
                </c:pt>
                <c:pt idx="10">
                  <c:v>-2000</c:v>
                </c:pt>
                <c:pt idx="11">
                  <c:v>-1950</c:v>
                </c:pt>
                <c:pt idx="12">
                  <c:v>-1900</c:v>
                </c:pt>
                <c:pt idx="13">
                  <c:v>-1850</c:v>
                </c:pt>
                <c:pt idx="14">
                  <c:v>-1800</c:v>
                </c:pt>
                <c:pt idx="15">
                  <c:v>-1750</c:v>
                </c:pt>
                <c:pt idx="16">
                  <c:v>-1700</c:v>
                </c:pt>
                <c:pt idx="17">
                  <c:v>-1650</c:v>
                </c:pt>
                <c:pt idx="18">
                  <c:v>-1600</c:v>
                </c:pt>
                <c:pt idx="19">
                  <c:v>-1550</c:v>
                </c:pt>
                <c:pt idx="20">
                  <c:v>-1500</c:v>
                </c:pt>
                <c:pt idx="21">
                  <c:v>-1450</c:v>
                </c:pt>
                <c:pt idx="22">
                  <c:v>-1400</c:v>
                </c:pt>
                <c:pt idx="23">
                  <c:v>-1350</c:v>
                </c:pt>
                <c:pt idx="24">
                  <c:v>-1300</c:v>
                </c:pt>
                <c:pt idx="25">
                  <c:v>-1250</c:v>
                </c:pt>
                <c:pt idx="26">
                  <c:v>-1200</c:v>
                </c:pt>
                <c:pt idx="27">
                  <c:v>-1150</c:v>
                </c:pt>
                <c:pt idx="28">
                  <c:v>-1100</c:v>
                </c:pt>
                <c:pt idx="29">
                  <c:v>-1050</c:v>
                </c:pt>
                <c:pt idx="30">
                  <c:v>-1000</c:v>
                </c:pt>
                <c:pt idx="31">
                  <c:v>-950</c:v>
                </c:pt>
                <c:pt idx="32">
                  <c:v>-900</c:v>
                </c:pt>
                <c:pt idx="33">
                  <c:v>-850</c:v>
                </c:pt>
                <c:pt idx="34">
                  <c:v>-800</c:v>
                </c:pt>
                <c:pt idx="35">
                  <c:v>-750</c:v>
                </c:pt>
                <c:pt idx="36">
                  <c:v>-700</c:v>
                </c:pt>
                <c:pt idx="37">
                  <c:v>-650</c:v>
                </c:pt>
                <c:pt idx="38">
                  <c:v>-600</c:v>
                </c:pt>
                <c:pt idx="39">
                  <c:v>-550</c:v>
                </c:pt>
                <c:pt idx="40">
                  <c:v>-500</c:v>
                </c:pt>
                <c:pt idx="41">
                  <c:v>-450</c:v>
                </c:pt>
                <c:pt idx="42">
                  <c:v>-400</c:v>
                </c:pt>
                <c:pt idx="43">
                  <c:v>-350</c:v>
                </c:pt>
                <c:pt idx="44">
                  <c:v>-300</c:v>
                </c:pt>
                <c:pt idx="45">
                  <c:v>-250</c:v>
                </c:pt>
                <c:pt idx="46">
                  <c:v>-200</c:v>
                </c:pt>
                <c:pt idx="47">
                  <c:v>-150</c:v>
                </c:pt>
                <c:pt idx="48">
                  <c:v>-100</c:v>
                </c:pt>
                <c:pt idx="49">
                  <c:v>-50</c:v>
                </c:pt>
                <c:pt idx="50">
                  <c:v>0</c:v>
                </c:pt>
                <c:pt idx="51">
                  <c:v>50</c:v>
                </c:pt>
                <c:pt idx="52">
                  <c:v>100</c:v>
                </c:pt>
                <c:pt idx="53">
                  <c:v>150</c:v>
                </c:pt>
                <c:pt idx="54">
                  <c:v>200</c:v>
                </c:pt>
                <c:pt idx="55">
                  <c:v>250</c:v>
                </c:pt>
                <c:pt idx="56">
                  <c:v>300</c:v>
                </c:pt>
                <c:pt idx="57">
                  <c:v>350</c:v>
                </c:pt>
                <c:pt idx="58">
                  <c:v>400</c:v>
                </c:pt>
                <c:pt idx="59">
                  <c:v>450</c:v>
                </c:pt>
                <c:pt idx="60">
                  <c:v>500</c:v>
                </c:pt>
                <c:pt idx="61">
                  <c:v>550</c:v>
                </c:pt>
                <c:pt idx="62">
                  <c:v>600</c:v>
                </c:pt>
                <c:pt idx="63">
                  <c:v>650</c:v>
                </c:pt>
                <c:pt idx="64">
                  <c:v>700</c:v>
                </c:pt>
                <c:pt idx="65">
                  <c:v>750</c:v>
                </c:pt>
                <c:pt idx="66">
                  <c:v>800</c:v>
                </c:pt>
                <c:pt idx="67">
                  <c:v>850</c:v>
                </c:pt>
                <c:pt idx="68">
                  <c:v>900</c:v>
                </c:pt>
                <c:pt idx="69">
                  <c:v>950</c:v>
                </c:pt>
                <c:pt idx="70">
                  <c:v>1000</c:v>
                </c:pt>
                <c:pt idx="71">
                  <c:v>1050</c:v>
                </c:pt>
                <c:pt idx="72">
                  <c:v>1100</c:v>
                </c:pt>
                <c:pt idx="73">
                  <c:v>1150</c:v>
                </c:pt>
                <c:pt idx="74">
                  <c:v>1200</c:v>
                </c:pt>
                <c:pt idx="75">
                  <c:v>1250</c:v>
                </c:pt>
                <c:pt idx="76">
                  <c:v>1300</c:v>
                </c:pt>
                <c:pt idx="77">
                  <c:v>1350</c:v>
                </c:pt>
                <c:pt idx="78">
                  <c:v>1400</c:v>
                </c:pt>
                <c:pt idx="79">
                  <c:v>1450</c:v>
                </c:pt>
                <c:pt idx="80">
                  <c:v>1500</c:v>
                </c:pt>
                <c:pt idx="81">
                  <c:v>1550</c:v>
                </c:pt>
                <c:pt idx="82">
                  <c:v>1600</c:v>
                </c:pt>
                <c:pt idx="83">
                  <c:v>1650</c:v>
                </c:pt>
                <c:pt idx="84">
                  <c:v>1700</c:v>
                </c:pt>
                <c:pt idx="85">
                  <c:v>1750</c:v>
                </c:pt>
                <c:pt idx="86">
                  <c:v>1765</c:v>
                </c:pt>
                <c:pt idx="87">
                  <c:v>1800</c:v>
                </c:pt>
                <c:pt idx="88">
                  <c:v>1850</c:v>
                </c:pt>
                <c:pt idx="89">
                  <c:v>1900</c:v>
                </c:pt>
                <c:pt idx="90">
                  <c:v>1950</c:v>
                </c:pt>
                <c:pt idx="91">
                  <c:v>2000</c:v>
                </c:pt>
                <c:pt idx="92">
                  <c:v>2050</c:v>
                </c:pt>
                <c:pt idx="93">
                  <c:v>2100</c:v>
                </c:pt>
                <c:pt idx="94">
                  <c:v>2150</c:v>
                </c:pt>
                <c:pt idx="95">
                  <c:v>2200</c:v>
                </c:pt>
                <c:pt idx="96">
                  <c:v>2250</c:v>
                </c:pt>
                <c:pt idx="97">
                  <c:v>2300</c:v>
                </c:pt>
                <c:pt idx="98">
                  <c:v>2350</c:v>
                </c:pt>
                <c:pt idx="99">
                  <c:v>2400</c:v>
                </c:pt>
                <c:pt idx="100">
                  <c:v>2450</c:v>
                </c:pt>
                <c:pt idx="101">
                  <c:v>2500</c:v>
                </c:pt>
              </c:numCache>
            </c:numRef>
          </c:xVal>
          <c:yVal>
            <c:numRef>
              <c:f>'Curvas Motor AC'!$N$4:$N$105</c:f>
              <c:numCache>
                <c:formatCode>General</c:formatCode>
                <c:ptCount val="102"/>
                <c:pt idx="0">
                  <c:v>10288.584429121885</c:v>
                </c:pt>
                <c:pt idx="1">
                  <c:v>10774.231056475852</c:v>
                </c:pt>
                <c:pt idx="2">
                  <c:v>11256.522526064819</c:v>
                </c:pt>
                <c:pt idx="3">
                  <c:v>11710.318947812646</c:v>
                </c:pt>
                <c:pt idx="4">
                  <c:v>12096.889709261159</c:v>
                </c:pt>
                <c:pt idx="5">
                  <c:v>12360.055930574465</c:v>
                </c:pt>
                <c:pt idx="6">
                  <c:v>12424.296871146045</c:v>
                </c:pt>
                <c:pt idx="7">
                  <c:v>12198.654018060472</c:v>
                </c:pt>
                <c:pt idx="8">
                  <c:v>11591.681111807295</c:v>
                </c:pt>
                <c:pt idx="9">
                  <c:v>10540.607496029486</c:v>
                </c:pt>
                <c:pt idx="10">
                  <c:v>9048.5932705034065</c:v>
                </c:pt>
                <c:pt idx="11">
                  <c:v>7209.8384758798547</c:v>
                </c:pt>
                <c:pt idx="12">
                  <c:v>5198.3723951802849</c:v>
                </c:pt>
                <c:pt idx="13">
                  <c:v>3217.2796082799996</c:v>
                </c:pt>
                <c:pt idx="14">
                  <c:v>0</c:v>
                </c:pt>
                <c:pt idx="15">
                  <c:v>-43.485057378982219</c:v>
                </c:pt>
                <c:pt idx="16">
                  <c:v>-1195.4317714948606</c:v>
                </c:pt>
                <c:pt idx="17">
                  <c:v>-2041.4385846114155</c:v>
                </c:pt>
                <c:pt idx="18">
                  <c:v>-2628.7518982806764</c:v>
                </c:pt>
                <c:pt idx="19">
                  <c:v>-3010.7222194322003</c:v>
                </c:pt>
                <c:pt idx="20">
                  <c:v>-3236.4730965382169</c:v>
                </c:pt>
                <c:pt idx="21">
                  <c:v>-3346.8366393893821</c:v>
                </c:pt>
                <c:pt idx="22">
                  <c:v>-3373.817592220782</c:v>
                </c:pt>
                <c:pt idx="23">
                  <c:v>-3341.6233053439837</c:v>
                </c:pt>
                <c:pt idx="24">
                  <c:v>-3268.1598238183824</c:v>
                </c:pt>
                <c:pt idx="25">
                  <c:v>-3166.4834885678956</c:v>
                </c:pt>
                <c:pt idx="26">
                  <c:v>-3046.0220793808849</c:v>
                </c:pt>
                <c:pt idx="27">
                  <c:v>-2913.5329665327677</c:v>
                </c:pt>
                <c:pt idx="28">
                  <c:v>-2773.82679967896</c:v>
                </c:pt>
                <c:pt idx="29">
                  <c:v>-2630.3023964748527</c:v>
                </c:pt>
                <c:pt idx="30">
                  <c:v>-2485.3372946747504</c:v>
                </c:pt>
                <c:pt idx="31">
                  <c:v>-2340.5710812915258</c:v>
                </c:pt>
                <c:pt idx="32">
                  <c:v>-2197.1103412838665</c:v>
                </c:pt>
                <c:pt idx="33">
                  <c:v>-2055.6768041066189</c:v>
                </c:pt>
                <c:pt idx="34">
                  <c:v>-1916.7144926751705</c:v>
                </c:pt>
                <c:pt idx="35">
                  <c:v>-1780.4673153519882</c:v>
                </c:pt>
                <c:pt idx="36">
                  <c:v>-1647.0353332405425</c:v>
                </c:pt>
                <c:pt idx="37">
                  <c:v>-1516.415612666799</c:v>
                </c:pt>
                <c:pt idx="38">
                  <c:v>-1388.5319056087619</c:v>
                </c:pt>
                <c:pt idx="39">
                  <c:v>-1263.2562087699666</c:v>
                </c:pt>
                <c:pt idx="40">
                  <c:v>-1140.4244005000819</c:v>
                </c:pt>
                <c:pt idx="41">
                  <c:v>-1019.8475460465088</c:v>
                </c:pt>
                <c:pt idx="42">
                  <c:v>-901.32002558617432</c:v>
                </c:pt>
                <c:pt idx="43">
                  <c:v>-784.6253263113058</c:v>
                </c:pt>
                <c:pt idx="44">
                  <c:v>-669.54011424659348</c:v>
                </c:pt>
                <c:pt idx="45">
                  <c:v>-555.8370385139483</c:v>
                </c:pt>
                <c:pt idx="46">
                  <c:v>-443.28660279872338</c:v>
                </c:pt>
                <c:pt idx="47">
                  <c:v>-331.65835333121049</c:v>
                </c:pt>
                <c:pt idx="48">
                  <c:v>-220.72157095327066</c:v>
                </c:pt>
                <c:pt idx="49">
                  <c:v>-110.24561055825734</c:v>
                </c:pt>
                <c:pt idx="50">
                  <c:v>0</c:v>
                </c:pt>
                <c:pt idx="51">
                  <c:v>110.24561055825734</c:v>
                </c:pt>
                <c:pt idx="52">
                  <c:v>220.72157095327066</c:v>
                </c:pt>
                <c:pt idx="53">
                  <c:v>331.65835333121049</c:v>
                </c:pt>
                <c:pt idx="54">
                  <c:v>443.28660279872338</c:v>
                </c:pt>
                <c:pt idx="55">
                  <c:v>555.8370385139483</c:v>
                </c:pt>
                <c:pt idx="56">
                  <c:v>669.54011424659348</c:v>
                </c:pt>
                <c:pt idx="57">
                  <c:v>784.6253263113058</c:v>
                </c:pt>
                <c:pt idx="58">
                  <c:v>901.32002558617432</c:v>
                </c:pt>
                <c:pt idx="59">
                  <c:v>1019.8475460465088</c:v>
                </c:pt>
                <c:pt idx="60">
                  <c:v>1140.4244005000819</c:v>
                </c:pt>
                <c:pt idx="61">
                  <c:v>1263.2562087699666</c:v>
                </c:pt>
                <c:pt idx="62">
                  <c:v>1388.5319056087619</c:v>
                </c:pt>
                <c:pt idx="63">
                  <c:v>1516.415612666799</c:v>
                </c:pt>
                <c:pt idx="64">
                  <c:v>1647.0353332405425</c:v>
                </c:pt>
                <c:pt idx="65">
                  <c:v>1780.4673153519882</c:v>
                </c:pt>
                <c:pt idx="66">
                  <c:v>1916.7144926751705</c:v>
                </c:pt>
                <c:pt idx="67">
                  <c:v>2055.6768041066189</c:v>
                </c:pt>
                <c:pt idx="68">
                  <c:v>2197.1103412838665</c:v>
                </c:pt>
                <c:pt idx="69">
                  <c:v>2340.5710812915258</c:v>
                </c:pt>
                <c:pt idx="70">
                  <c:v>2485.3372946747504</c:v>
                </c:pt>
                <c:pt idx="71">
                  <c:v>2630.3023964748527</c:v>
                </c:pt>
                <c:pt idx="72">
                  <c:v>2773.82679967896</c:v>
                </c:pt>
                <c:pt idx="73">
                  <c:v>2913.5329665327677</c:v>
                </c:pt>
                <c:pt idx="74">
                  <c:v>3046.0220793808849</c:v>
                </c:pt>
                <c:pt idx="75">
                  <c:v>3166.4834885678956</c:v>
                </c:pt>
                <c:pt idx="76">
                  <c:v>3268.1598238183824</c:v>
                </c:pt>
                <c:pt idx="77">
                  <c:v>3341.6233053439837</c:v>
                </c:pt>
                <c:pt idx="78">
                  <c:v>3373.817592220782</c:v>
                </c:pt>
                <c:pt idx="79">
                  <c:v>3346.8366393893821</c:v>
                </c:pt>
                <c:pt idx="80">
                  <c:v>3236.4730965382169</c:v>
                </c:pt>
                <c:pt idx="81">
                  <c:v>3010.7222194322003</c:v>
                </c:pt>
                <c:pt idx="82">
                  <c:v>2628.7518982806764</c:v>
                </c:pt>
                <c:pt idx="83">
                  <c:v>2041.4385846114155</c:v>
                </c:pt>
                <c:pt idx="84">
                  <c:v>1195.4317714948606</c:v>
                </c:pt>
                <c:pt idx="85">
                  <c:v>43.485057378982219</c:v>
                </c:pt>
                <c:pt idx="86">
                  <c:v>-366.17631901569985</c:v>
                </c:pt>
                <c:pt idx="87">
                  <c:v>0</c:v>
                </c:pt>
                <c:pt idx="88">
                  <c:v>-3217.2796082799996</c:v>
                </c:pt>
                <c:pt idx="89">
                  <c:v>-5198.3723951802849</c:v>
                </c:pt>
                <c:pt idx="90">
                  <c:v>-7209.8384758798547</c:v>
                </c:pt>
                <c:pt idx="91">
                  <c:v>-9048.5932705034065</c:v>
                </c:pt>
                <c:pt idx="92">
                  <c:v>-10540.607496029486</c:v>
                </c:pt>
                <c:pt idx="93">
                  <c:v>-11591.681111807295</c:v>
                </c:pt>
                <c:pt idx="94">
                  <c:v>-12198.654018060472</c:v>
                </c:pt>
                <c:pt idx="95">
                  <c:v>-12424.296871146045</c:v>
                </c:pt>
                <c:pt idx="96">
                  <c:v>-12360.055930574465</c:v>
                </c:pt>
                <c:pt idx="97">
                  <c:v>-12096.889709261159</c:v>
                </c:pt>
                <c:pt idx="98">
                  <c:v>-11710.318947812646</c:v>
                </c:pt>
                <c:pt idx="99">
                  <c:v>-11256.522526064819</c:v>
                </c:pt>
                <c:pt idx="100">
                  <c:v>-10774.231056475852</c:v>
                </c:pt>
                <c:pt idx="101">
                  <c:v>-10288.584429121885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7E9-4846-8889-D615A7423203}"/>
            </c:ext>
          </c:extLst>
        </c:ser>
        <c:ser>
          <c:idx val="3"/>
          <c:order val="3"/>
          <c:tx>
            <c:v>Linea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'Curvas Motor AC'!$F$4:$F$105</c:f>
              <c:numCache>
                <c:formatCode>General</c:formatCode>
                <c:ptCount val="102"/>
                <c:pt idx="0">
                  <c:v>-2500</c:v>
                </c:pt>
                <c:pt idx="1">
                  <c:v>-2450</c:v>
                </c:pt>
                <c:pt idx="2">
                  <c:v>-2400</c:v>
                </c:pt>
                <c:pt idx="3">
                  <c:v>-2350</c:v>
                </c:pt>
                <c:pt idx="4">
                  <c:v>-2300</c:v>
                </c:pt>
                <c:pt idx="5">
                  <c:v>-2250</c:v>
                </c:pt>
                <c:pt idx="6">
                  <c:v>-2200</c:v>
                </c:pt>
                <c:pt idx="7">
                  <c:v>-2150</c:v>
                </c:pt>
                <c:pt idx="8">
                  <c:v>-2100</c:v>
                </c:pt>
                <c:pt idx="9">
                  <c:v>-2050</c:v>
                </c:pt>
                <c:pt idx="10">
                  <c:v>-2000</c:v>
                </c:pt>
                <c:pt idx="11">
                  <c:v>-1950</c:v>
                </c:pt>
                <c:pt idx="12">
                  <c:v>-1900</c:v>
                </c:pt>
                <c:pt idx="13">
                  <c:v>-1850</c:v>
                </c:pt>
                <c:pt idx="14">
                  <c:v>-1800</c:v>
                </c:pt>
                <c:pt idx="15">
                  <c:v>-1750</c:v>
                </c:pt>
                <c:pt idx="16">
                  <c:v>-1700</c:v>
                </c:pt>
                <c:pt idx="17">
                  <c:v>-1650</c:v>
                </c:pt>
                <c:pt idx="18">
                  <c:v>-1600</c:v>
                </c:pt>
                <c:pt idx="19">
                  <c:v>-1550</c:v>
                </c:pt>
                <c:pt idx="20">
                  <c:v>-1500</c:v>
                </c:pt>
                <c:pt idx="21">
                  <c:v>-1450</c:v>
                </c:pt>
                <c:pt idx="22">
                  <c:v>-1400</c:v>
                </c:pt>
                <c:pt idx="23">
                  <c:v>-1350</c:v>
                </c:pt>
                <c:pt idx="24">
                  <c:v>-1300</c:v>
                </c:pt>
                <c:pt idx="25">
                  <c:v>-1250</c:v>
                </c:pt>
                <c:pt idx="26">
                  <c:v>-1200</c:v>
                </c:pt>
                <c:pt idx="27">
                  <c:v>-1150</c:v>
                </c:pt>
                <c:pt idx="28">
                  <c:v>-1100</c:v>
                </c:pt>
                <c:pt idx="29">
                  <c:v>-1050</c:v>
                </c:pt>
                <c:pt idx="30">
                  <c:v>-1000</c:v>
                </c:pt>
                <c:pt idx="31">
                  <c:v>-950</c:v>
                </c:pt>
                <c:pt idx="32">
                  <c:v>-900</c:v>
                </c:pt>
                <c:pt idx="33">
                  <c:v>-850</c:v>
                </c:pt>
                <c:pt idx="34">
                  <c:v>-800</c:v>
                </c:pt>
                <c:pt idx="35">
                  <c:v>-750</c:v>
                </c:pt>
                <c:pt idx="36">
                  <c:v>-700</c:v>
                </c:pt>
                <c:pt idx="37">
                  <c:v>-650</c:v>
                </c:pt>
                <c:pt idx="38">
                  <c:v>-600</c:v>
                </c:pt>
                <c:pt idx="39">
                  <c:v>-550</c:v>
                </c:pt>
                <c:pt idx="40">
                  <c:v>-500</c:v>
                </c:pt>
                <c:pt idx="41">
                  <c:v>-450</c:v>
                </c:pt>
                <c:pt idx="42">
                  <c:v>-400</c:v>
                </c:pt>
                <c:pt idx="43">
                  <c:v>-350</c:v>
                </c:pt>
                <c:pt idx="44">
                  <c:v>-300</c:v>
                </c:pt>
                <c:pt idx="45">
                  <c:v>-250</c:v>
                </c:pt>
                <c:pt idx="46">
                  <c:v>-200</c:v>
                </c:pt>
                <c:pt idx="47">
                  <c:v>-150</c:v>
                </c:pt>
                <c:pt idx="48">
                  <c:v>-100</c:v>
                </c:pt>
                <c:pt idx="49">
                  <c:v>-50</c:v>
                </c:pt>
                <c:pt idx="50">
                  <c:v>0</c:v>
                </c:pt>
                <c:pt idx="51">
                  <c:v>50</c:v>
                </c:pt>
                <c:pt idx="52">
                  <c:v>100</c:v>
                </c:pt>
                <c:pt idx="53">
                  <c:v>150</c:v>
                </c:pt>
                <c:pt idx="54">
                  <c:v>200</c:v>
                </c:pt>
                <c:pt idx="55">
                  <c:v>250</c:v>
                </c:pt>
                <c:pt idx="56">
                  <c:v>300</c:v>
                </c:pt>
                <c:pt idx="57">
                  <c:v>350</c:v>
                </c:pt>
                <c:pt idx="58">
                  <c:v>400</c:v>
                </c:pt>
                <c:pt idx="59">
                  <c:v>450</c:v>
                </c:pt>
                <c:pt idx="60">
                  <c:v>500</c:v>
                </c:pt>
                <c:pt idx="61">
                  <c:v>550</c:v>
                </c:pt>
                <c:pt idx="62">
                  <c:v>600</c:v>
                </c:pt>
                <c:pt idx="63">
                  <c:v>650</c:v>
                </c:pt>
                <c:pt idx="64">
                  <c:v>700</c:v>
                </c:pt>
                <c:pt idx="65">
                  <c:v>750</c:v>
                </c:pt>
                <c:pt idx="66">
                  <c:v>800</c:v>
                </c:pt>
                <c:pt idx="67">
                  <c:v>850</c:v>
                </c:pt>
                <c:pt idx="68">
                  <c:v>900</c:v>
                </c:pt>
                <c:pt idx="69">
                  <c:v>950</c:v>
                </c:pt>
                <c:pt idx="70">
                  <c:v>1000</c:v>
                </c:pt>
                <c:pt idx="71">
                  <c:v>1050</c:v>
                </c:pt>
                <c:pt idx="72">
                  <c:v>1100</c:v>
                </c:pt>
                <c:pt idx="73">
                  <c:v>1150</c:v>
                </c:pt>
                <c:pt idx="74">
                  <c:v>1200</c:v>
                </c:pt>
                <c:pt idx="75">
                  <c:v>1250</c:v>
                </c:pt>
                <c:pt idx="76">
                  <c:v>1300</c:v>
                </c:pt>
                <c:pt idx="77">
                  <c:v>1350</c:v>
                </c:pt>
                <c:pt idx="78">
                  <c:v>1400</c:v>
                </c:pt>
                <c:pt idx="79">
                  <c:v>1450</c:v>
                </c:pt>
                <c:pt idx="80">
                  <c:v>1500</c:v>
                </c:pt>
                <c:pt idx="81">
                  <c:v>1550</c:v>
                </c:pt>
                <c:pt idx="82">
                  <c:v>1600</c:v>
                </c:pt>
                <c:pt idx="83">
                  <c:v>1650</c:v>
                </c:pt>
                <c:pt idx="84">
                  <c:v>1700</c:v>
                </c:pt>
                <c:pt idx="85">
                  <c:v>1750</c:v>
                </c:pt>
                <c:pt idx="86">
                  <c:v>1765</c:v>
                </c:pt>
                <c:pt idx="87">
                  <c:v>1800</c:v>
                </c:pt>
                <c:pt idx="88">
                  <c:v>1850</c:v>
                </c:pt>
                <c:pt idx="89">
                  <c:v>1900</c:v>
                </c:pt>
                <c:pt idx="90">
                  <c:v>1950</c:v>
                </c:pt>
                <c:pt idx="91">
                  <c:v>2000</c:v>
                </c:pt>
                <c:pt idx="92">
                  <c:v>2050</c:v>
                </c:pt>
                <c:pt idx="93">
                  <c:v>2100</c:v>
                </c:pt>
                <c:pt idx="94">
                  <c:v>2150</c:v>
                </c:pt>
                <c:pt idx="95">
                  <c:v>2200</c:v>
                </c:pt>
                <c:pt idx="96">
                  <c:v>2250</c:v>
                </c:pt>
                <c:pt idx="97">
                  <c:v>2300</c:v>
                </c:pt>
                <c:pt idx="98">
                  <c:v>2350</c:v>
                </c:pt>
                <c:pt idx="99">
                  <c:v>2400</c:v>
                </c:pt>
                <c:pt idx="100">
                  <c:v>2450</c:v>
                </c:pt>
                <c:pt idx="101">
                  <c:v>2500</c:v>
                </c:pt>
              </c:numCache>
            </c:numRef>
          </c:xVal>
          <c:yVal>
            <c:numRef>
              <c:f>'Curvas Motor AC'!$O$3:$O$103</c:f>
            </c:numRef>
          </c:yVal>
          <c:smooth val="1"/>
          <c:extLst>
            <c:ext xmlns:c16="http://schemas.microsoft.com/office/drawing/2014/chart" uri="{C3380CC4-5D6E-409C-BE32-E72D297353CC}">
              <c16:uniqueId val="{00000003-C7E9-4846-8889-D615A74232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40383616"/>
        <c:axId val="1737231808"/>
      </c:scatterChart>
      <c:valAx>
        <c:axId val="17403836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/>
                  <a:t>Wmr</a:t>
                </a:r>
                <a:r>
                  <a:rPr lang="es-MX" baseline="0"/>
                  <a:t> [rpm]</a:t>
                </a:r>
                <a:endParaRPr lang="es-MX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737231808"/>
        <c:crosses val="autoZero"/>
        <c:crossBetween val="midCat"/>
      </c:valAx>
      <c:valAx>
        <c:axId val="1737231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/>
                  <a:t>T [Nm]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7403836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MX"/>
              <a:t>Curva de torque @</a:t>
            </a:r>
            <a:r>
              <a:rPr lang="es-MX" baseline="0"/>
              <a:t> 50 Hz</a:t>
            </a:r>
            <a:endParaRPr lang="es-MX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+T [Nm]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'Curvas Motor AC'!$Q$4:$Q$105</c:f>
              <c:numCache>
                <c:formatCode>General</c:formatCode>
                <c:ptCount val="102"/>
                <c:pt idx="0">
                  <c:v>-2500</c:v>
                </c:pt>
                <c:pt idx="1">
                  <c:v>-2450</c:v>
                </c:pt>
                <c:pt idx="2">
                  <c:v>-2400</c:v>
                </c:pt>
                <c:pt idx="3">
                  <c:v>-2350</c:v>
                </c:pt>
                <c:pt idx="4">
                  <c:v>-2300</c:v>
                </c:pt>
                <c:pt idx="5">
                  <c:v>-2250</c:v>
                </c:pt>
                <c:pt idx="6">
                  <c:v>-2200</c:v>
                </c:pt>
                <c:pt idx="7">
                  <c:v>-2150</c:v>
                </c:pt>
                <c:pt idx="8">
                  <c:v>-2100</c:v>
                </c:pt>
                <c:pt idx="9">
                  <c:v>-2050</c:v>
                </c:pt>
                <c:pt idx="10">
                  <c:v>-2000</c:v>
                </c:pt>
                <c:pt idx="11">
                  <c:v>-1950</c:v>
                </c:pt>
                <c:pt idx="12">
                  <c:v>-1900</c:v>
                </c:pt>
                <c:pt idx="13">
                  <c:v>-1850</c:v>
                </c:pt>
                <c:pt idx="14">
                  <c:v>-1800</c:v>
                </c:pt>
                <c:pt idx="15">
                  <c:v>-1750</c:v>
                </c:pt>
                <c:pt idx="16">
                  <c:v>-1700</c:v>
                </c:pt>
                <c:pt idx="17">
                  <c:v>-1650</c:v>
                </c:pt>
                <c:pt idx="18">
                  <c:v>-1600</c:v>
                </c:pt>
                <c:pt idx="19">
                  <c:v>-1550</c:v>
                </c:pt>
                <c:pt idx="20">
                  <c:v>-1500</c:v>
                </c:pt>
                <c:pt idx="21">
                  <c:v>-1450</c:v>
                </c:pt>
                <c:pt idx="22">
                  <c:v>-1400</c:v>
                </c:pt>
                <c:pt idx="23">
                  <c:v>-1350</c:v>
                </c:pt>
                <c:pt idx="24">
                  <c:v>-1300</c:v>
                </c:pt>
                <c:pt idx="25">
                  <c:v>-1250</c:v>
                </c:pt>
                <c:pt idx="26">
                  <c:v>-1200</c:v>
                </c:pt>
                <c:pt idx="27">
                  <c:v>-1150</c:v>
                </c:pt>
                <c:pt idx="28">
                  <c:v>-1100</c:v>
                </c:pt>
                <c:pt idx="29">
                  <c:v>-1050</c:v>
                </c:pt>
                <c:pt idx="30">
                  <c:v>-1000</c:v>
                </c:pt>
                <c:pt idx="31">
                  <c:v>-950</c:v>
                </c:pt>
                <c:pt idx="32">
                  <c:v>-900</c:v>
                </c:pt>
                <c:pt idx="33">
                  <c:v>-850</c:v>
                </c:pt>
                <c:pt idx="34">
                  <c:v>-800</c:v>
                </c:pt>
                <c:pt idx="35">
                  <c:v>-750</c:v>
                </c:pt>
                <c:pt idx="36">
                  <c:v>-700</c:v>
                </c:pt>
                <c:pt idx="37">
                  <c:v>-650</c:v>
                </c:pt>
                <c:pt idx="38">
                  <c:v>-600</c:v>
                </c:pt>
                <c:pt idx="39">
                  <c:v>-550</c:v>
                </c:pt>
                <c:pt idx="40">
                  <c:v>-500</c:v>
                </c:pt>
                <c:pt idx="41">
                  <c:v>-450</c:v>
                </c:pt>
                <c:pt idx="42">
                  <c:v>-400</c:v>
                </c:pt>
                <c:pt idx="43">
                  <c:v>-350</c:v>
                </c:pt>
                <c:pt idx="44">
                  <c:v>-300</c:v>
                </c:pt>
                <c:pt idx="45">
                  <c:v>-250</c:v>
                </c:pt>
                <c:pt idx="46">
                  <c:v>-200</c:v>
                </c:pt>
                <c:pt idx="47">
                  <c:v>-150</c:v>
                </c:pt>
                <c:pt idx="48">
                  <c:v>-100</c:v>
                </c:pt>
                <c:pt idx="49">
                  <c:v>-50</c:v>
                </c:pt>
                <c:pt idx="50">
                  <c:v>0</c:v>
                </c:pt>
                <c:pt idx="51">
                  <c:v>50</c:v>
                </c:pt>
                <c:pt idx="52">
                  <c:v>100</c:v>
                </c:pt>
                <c:pt idx="53">
                  <c:v>150</c:v>
                </c:pt>
                <c:pt idx="54">
                  <c:v>200</c:v>
                </c:pt>
                <c:pt idx="55">
                  <c:v>250</c:v>
                </c:pt>
                <c:pt idx="56">
                  <c:v>300</c:v>
                </c:pt>
                <c:pt idx="57">
                  <c:v>350</c:v>
                </c:pt>
                <c:pt idx="58">
                  <c:v>400</c:v>
                </c:pt>
                <c:pt idx="59">
                  <c:v>450</c:v>
                </c:pt>
                <c:pt idx="60">
                  <c:v>500</c:v>
                </c:pt>
                <c:pt idx="61">
                  <c:v>550</c:v>
                </c:pt>
                <c:pt idx="62">
                  <c:v>600</c:v>
                </c:pt>
                <c:pt idx="63">
                  <c:v>650</c:v>
                </c:pt>
                <c:pt idx="64">
                  <c:v>700</c:v>
                </c:pt>
                <c:pt idx="65">
                  <c:v>750</c:v>
                </c:pt>
                <c:pt idx="66">
                  <c:v>800</c:v>
                </c:pt>
                <c:pt idx="67">
                  <c:v>850</c:v>
                </c:pt>
                <c:pt idx="68">
                  <c:v>900</c:v>
                </c:pt>
                <c:pt idx="69">
                  <c:v>950</c:v>
                </c:pt>
                <c:pt idx="70">
                  <c:v>1000</c:v>
                </c:pt>
                <c:pt idx="71">
                  <c:v>1050</c:v>
                </c:pt>
                <c:pt idx="72">
                  <c:v>1100</c:v>
                </c:pt>
                <c:pt idx="73">
                  <c:v>1150</c:v>
                </c:pt>
                <c:pt idx="74">
                  <c:v>1200</c:v>
                </c:pt>
                <c:pt idx="75">
                  <c:v>1250</c:v>
                </c:pt>
                <c:pt idx="76">
                  <c:v>1300</c:v>
                </c:pt>
                <c:pt idx="77">
                  <c:v>1350</c:v>
                </c:pt>
                <c:pt idx="78">
                  <c:v>1400</c:v>
                </c:pt>
                <c:pt idx="79">
                  <c:v>1450</c:v>
                </c:pt>
                <c:pt idx="80">
                  <c:v>1500</c:v>
                </c:pt>
                <c:pt idx="81">
                  <c:v>1550</c:v>
                </c:pt>
                <c:pt idx="82">
                  <c:v>1600</c:v>
                </c:pt>
                <c:pt idx="83">
                  <c:v>1650</c:v>
                </c:pt>
                <c:pt idx="84">
                  <c:v>1700</c:v>
                </c:pt>
                <c:pt idx="85">
                  <c:v>1750</c:v>
                </c:pt>
                <c:pt idx="87">
                  <c:v>1800</c:v>
                </c:pt>
                <c:pt idx="88">
                  <c:v>1850</c:v>
                </c:pt>
                <c:pt idx="89">
                  <c:v>1900</c:v>
                </c:pt>
                <c:pt idx="90">
                  <c:v>1950</c:v>
                </c:pt>
                <c:pt idx="91">
                  <c:v>2000</c:v>
                </c:pt>
                <c:pt idx="92">
                  <c:v>2050</c:v>
                </c:pt>
                <c:pt idx="93">
                  <c:v>2100</c:v>
                </c:pt>
                <c:pt idx="94">
                  <c:v>2150</c:v>
                </c:pt>
                <c:pt idx="95">
                  <c:v>2200</c:v>
                </c:pt>
                <c:pt idx="96">
                  <c:v>2250</c:v>
                </c:pt>
                <c:pt idx="97">
                  <c:v>2300</c:v>
                </c:pt>
                <c:pt idx="98">
                  <c:v>2350</c:v>
                </c:pt>
                <c:pt idx="99">
                  <c:v>2400</c:v>
                </c:pt>
                <c:pt idx="100">
                  <c:v>2450</c:v>
                </c:pt>
                <c:pt idx="101">
                  <c:v>2500</c:v>
                </c:pt>
              </c:numCache>
            </c:numRef>
          </c:xVal>
          <c:yVal>
            <c:numRef>
              <c:f>'Curvas Motor AC'!$U$4:$U$105</c:f>
              <c:numCache>
                <c:formatCode>General</c:formatCode>
                <c:ptCount val="102"/>
                <c:pt idx="0">
                  <c:v>45.202944543650055</c:v>
                </c:pt>
                <c:pt idx="1">
                  <c:v>45.721509141496902</c:v>
                </c:pt>
                <c:pt idx="2">
                  <c:v>46.251984645226401</c:v>
                </c:pt>
                <c:pt idx="3">
                  <c:v>46.794781163613898</c:v>
                </c:pt>
                <c:pt idx="4">
                  <c:v>47.350327575086844</c:v>
                </c:pt>
                <c:pt idx="5">
                  <c:v>47.919072594473661</c:v>
                </c:pt>
                <c:pt idx="6">
                  <c:v>48.501485911647201</c:v>
                </c:pt>
                <c:pt idx="7">
                  <c:v>49.098059407601646</c:v>
                </c:pt>
                <c:pt idx="8">
                  <c:v>49.709308453973833</c:v>
                </c:pt>
                <c:pt idx="9">
                  <c:v>50.335773302532374</c:v>
                </c:pt>
                <c:pt idx="10">
                  <c:v>50.978020571718503</c:v>
                </c:pt>
                <c:pt idx="11">
                  <c:v>51.636644837930682</c:v>
                </c:pt>
                <c:pt idx="12">
                  <c:v>52.312270339909794</c:v>
                </c:pt>
                <c:pt idx="13">
                  <c:v>53.0055528053025</c:v>
                </c:pt>
                <c:pt idx="14">
                  <c:v>53.717181409266402</c:v>
                </c:pt>
                <c:pt idx="15">
                  <c:v>54.447880875832617</c:v>
                </c:pt>
                <c:pt idx="16">
                  <c:v>55.198413733666861</c:v>
                </c:pt>
                <c:pt idx="17">
                  <c:v>55.969582738871345</c:v>
                </c:pt>
                <c:pt idx="18">
                  <c:v>56.762233478552865</c:v>
                </c:pt>
                <c:pt idx="19">
                  <c:v>57.577257170048959</c:v>
                </c:pt>
                <c:pt idx="20">
                  <c:v>58.415593671958064</c:v>
                </c:pt>
                <c:pt idx="21">
                  <c:v>59.27823472446169</c:v>
                </c:pt>
                <c:pt idx="22">
                  <c:v>60.166227437854594</c:v>
                </c:pt>
                <c:pt idx="23">
                  <c:v>61.0806780497117</c:v>
                </c:pt>
                <c:pt idx="24">
                  <c:v>62.022755972705411</c:v>
                </c:pt>
                <c:pt idx="25">
                  <c:v>62.993698156734737</c:v>
                </c:pt>
                <c:pt idx="26">
                  <c:v>63.994813790712726</c:v>
                </c:pt>
                <c:pt idx="27">
                  <c:v>65.027489371050379</c:v>
                </c:pt>
                <c:pt idx="28">
                  <c:v>66.093194165527819</c:v>
                </c:pt>
                <c:pt idx="29">
                  <c:v>67.193486102788896</c:v>
                </c:pt>
                <c:pt idx="30">
                  <c:v>68.330018119045889</c:v>
                </c:pt>
                <c:pt idx="31">
                  <c:v>69.504544994610271</c:v>
                </c:pt>
                <c:pt idx="32">
                  <c:v>70.718930713404049</c:v>
                </c:pt>
                <c:pt idx="33">
                  <c:v>71.975156378425908</c:v>
                </c:pt>
                <c:pt idx="34">
                  <c:v>73.275328714938553</c:v>
                </c:pt>
                <c:pt idx="35">
                  <c:v>74.621689190492575</c:v>
                </c:pt>
                <c:pt idx="36">
                  <c:v>76.016623776251208</c:v>
                </c:pt>
                <c:pt idx="37">
                  <c:v>77.462673366688563</c:v>
                </c:pt>
                <c:pt idx="38">
                  <c:v>78.962544863596023</c:v>
                </c:pt>
                <c:pt idx="39">
                  <c:v>80.519122914117872</c:v>
                </c:pt>
                <c:pt idx="40">
                  <c:v>82.135482269447138</c:v>
                </c:pt>
                <c:pt idx="41">
                  <c:v>83.814900698441704</c:v>
                </c:pt>
                <c:pt idx="42">
                  <c:v>85.560872345521986</c:v>
                </c:pt>
                <c:pt idx="43">
                  <c:v>87.377121360412616</c:v>
                </c:pt>
                <c:pt idx="44">
                  <c:v>89.267615542675003</c:v>
                </c:pt>
                <c:pt idx="45">
                  <c:v>91.236579628521781</c:v>
                </c:pt>
                <c:pt idx="46">
                  <c:v>93.288507690184929</c:v>
                </c:pt>
                <c:pt idx="47">
                  <c:v>95.428173904213011</c:v>
                </c:pt>
                <c:pt idx="48">
                  <c:v>97.66064065404835</c:v>
                </c:pt>
                <c:pt idx="49">
                  <c:v>99.991262535916988</c:v>
                </c:pt>
                <c:pt idx="50">
                  <c:v>102.42568429651736</c:v>
                </c:pt>
                <c:pt idx="51">
                  <c:v>104.96982999210177</c:v>
                </c:pt>
                <c:pt idx="52">
                  <c:v>107.62987964576712</c:v>
                </c:pt>
                <c:pt idx="53">
                  <c:v>110.41222828709151</c:v>
                </c:pt>
                <c:pt idx="54">
                  <c:v>113.32342033612787</c:v>
                </c:pt>
                <c:pt idx="55">
                  <c:v>116.37004963009865</c:v>
                </c:pt>
                <c:pt idx="56">
                  <c:v>119.55861168350037</c:v>
                </c:pt>
                <c:pt idx="57">
                  <c:v>122.89528958711304</c:v>
                </c:pt>
                <c:pt idx="58">
                  <c:v>126.3856476636284</c:v>
                </c:pt>
                <c:pt idx="59">
                  <c:v>130.0341967017842</c:v>
                </c:pt>
                <c:pt idx="60">
                  <c:v>133.84377996901929</c:v>
                </c:pt>
                <c:pt idx="61">
                  <c:v>137.81470832858452</c:v>
                </c:pt>
                <c:pt idx="62">
                  <c:v>141.94354283756289</c:v>
                </c:pt>
                <c:pt idx="63">
                  <c:v>146.22138003414099</c:v>
                </c:pt>
                <c:pt idx="64">
                  <c:v>150.63143266312844</c:v>
                </c:pt>
                <c:pt idx="65">
                  <c:v>155.14560798475901</c:v>
                </c:pt>
                <c:pt idx="66">
                  <c:v>159.71965430685262</c:v>
                </c:pt>
                <c:pt idx="67">
                  <c:v>164.28625600947785</c:v>
                </c:pt>
                <c:pt idx="68">
                  <c:v>168.7451838693768</c:v>
                </c:pt>
                <c:pt idx="69">
                  <c:v>172.94922102300796</c:v>
                </c:pt>
                <c:pt idx="70">
                  <c:v>176.68405567957947</c:v>
                </c:pt>
                <c:pt idx="71">
                  <c:v>179.63965032928962</c:v>
                </c:pt>
                <c:pt idx="72">
                  <c:v>181.36983043203739</c:v>
                </c:pt>
                <c:pt idx="73">
                  <c:v>181.23626413392117</c:v>
                </c:pt>
                <c:pt idx="74">
                  <c:v>178.3334367911971</c:v>
                </c:pt>
                <c:pt idx="75">
                  <c:v>171.39464505849972</c:v>
                </c:pt>
                <c:pt idx="76">
                  <c:v>158.68975682284326</c:v>
                </c:pt>
                <c:pt idx="77">
                  <c:v>137.95153502239563</c:v>
                </c:pt>
                <c:pt idx="78">
                  <c:v>106.41979607110737</c:v>
                </c:pt>
                <c:pt idx="79">
                  <c:v>61.174800490526174</c:v>
                </c:pt>
                <c:pt idx="80">
                  <c:v>0</c:v>
                </c:pt>
                <c:pt idx="81">
                  <c:v>-77.089489954605554</c:v>
                </c:pt>
                <c:pt idx="82">
                  <c:v>-166.05545114217728</c:v>
                </c:pt>
                <c:pt idx="83">
                  <c:v>-258.1138471129845</c:v>
                </c:pt>
                <c:pt idx="84">
                  <c:v>-341.65365141715313</c:v>
                </c:pt>
                <c:pt idx="85">
                  <c:v>-406.53301707869048</c:v>
                </c:pt>
                <c:pt idx="87">
                  <c:v>-447.86610407693678</c:v>
                </c:pt>
                <c:pt idx="88">
                  <c:v>-466.63635554808008</c:v>
                </c:pt>
                <c:pt idx="89">
                  <c:v>-467.52283390997314</c:v>
                </c:pt>
                <c:pt idx="90">
                  <c:v>-456.19676770572823</c:v>
                </c:pt>
                <c:pt idx="91">
                  <c:v>-437.60667922229027</c:v>
                </c:pt>
                <c:pt idx="92">
                  <c:v>-415.38921115307113</c:v>
                </c:pt>
                <c:pt idx="93">
                  <c:v>-391.93678449642192</c:v>
                </c:pt>
                <c:pt idx="94">
                  <c:v>-368.69441448597314</c:v>
                </c:pt>
                <c:pt idx="95">
                  <c:v>-346.46348754752461</c:v>
                </c:pt>
                <c:pt idx="96">
                  <c:v>-325.63799615912569</c:v>
                </c:pt>
                <c:pt idx="97">
                  <c:v>-306.36715769891833</c:v>
                </c:pt>
                <c:pt idx="98">
                  <c:v>-288.66010576641804</c:v>
                </c:pt>
                <c:pt idx="99">
                  <c:v>-272.45051210633255</c:v>
                </c:pt>
                <c:pt idx="100">
                  <c:v>-257.63525523764889</c:v>
                </c:pt>
                <c:pt idx="101">
                  <c:v>-244.09690179867803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BF8-3F41-A83D-7C65864C6297}"/>
            </c:ext>
          </c:extLst>
        </c:ser>
        <c:ser>
          <c:idx val="1"/>
          <c:order val="1"/>
          <c:tx>
            <c:v>-T[Nm]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'Curvas Motor AC'!$Q$4:$Q$105</c:f>
              <c:numCache>
                <c:formatCode>General</c:formatCode>
                <c:ptCount val="102"/>
                <c:pt idx="0">
                  <c:v>-2500</c:v>
                </c:pt>
                <c:pt idx="1">
                  <c:v>-2450</c:v>
                </c:pt>
                <c:pt idx="2">
                  <c:v>-2400</c:v>
                </c:pt>
                <c:pt idx="3">
                  <c:v>-2350</c:v>
                </c:pt>
                <c:pt idx="4">
                  <c:v>-2300</c:v>
                </c:pt>
                <c:pt idx="5">
                  <c:v>-2250</c:v>
                </c:pt>
                <c:pt idx="6">
                  <c:v>-2200</c:v>
                </c:pt>
                <c:pt idx="7">
                  <c:v>-2150</c:v>
                </c:pt>
                <c:pt idx="8">
                  <c:v>-2100</c:v>
                </c:pt>
                <c:pt idx="9">
                  <c:v>-2050</c:v>
                </c:pt>
                <c:pt idx="10">
                  <c:v>-2000</c:v>
                </c:pt>
                <c:pt idx="11">
                  <c:v>-1950</c:v>
                </c:pt>
                <c:pt idx="12">
                  <c:v>-1900</c:v>
                </c:pt>
                <c:pt idx="13">
                  <c:v>-1850</c:v>
                </c:pt>
                <c:pt idx="14">
                  <c:v>-1800</c:v>
                </c:pt>
                <c:pt idx="15">
                  <c:v>-1750</c:v>
                </c:pt>
                <c:pt idx="16">
                  <c:v>-1700</c:v>
                </c:pt>
                <c:pt idx="17">
                  <c:v>-1650</c:v>
                </c:pt>
                <c:pt idx="18">
                  <c:v>-1600</c:v>
                </c:pt>
                <c:pt idx="19">
                  <c:v>-1550</c:v>
                </c:pt>
                <c:pt idx="20">
                  <c:v>-1500</c:v>
                </c:pt>
                <c:pt idx="21">
                  <c:v>-1450</c:v>
                </c:pt>
                <c:pt idx="22">
                  <c:v>-1400</c:v>
                </c:pt>
                <c:pt idx="23">
                  <c:v>-1350</c:v>
                </c:pt>
                <c:pt idx="24">
                  <c:v>-1300</c:v>
                </c:pt>
                <c:pt idx="25">
                  <c:v>-1250</c:v>
                </c:pt>
                <c:pt idx="26">
                  <c:v>-1200</c:v>
                </c:pt>
                <c:pt idx="27">
                  <c:v>-1150</c:v>
                </c:pt>
                <c:pt idx="28">
                  <c:v>-1100</c:v>
                </c:pt>
                <c:pt idx="29">
                  <c:v>-1050</c:v>
                </c:pt>
                <c:pt idx="30">
                  <c:v>-1000</c:v>
                </c:pt>
                <c:pt idx="31">
                  <c:v>-950</c:v>
                </c:pt>
                <c:pt idx="32">
                  <c:v>-900</c:v>
                </c:pt>
                <c:pt idx="33">
                  <c:v>-850</c:v>
                </c:pt>
                <c:pt idx="34">
                  <c:v>-800</c:v>
                </c:pt>
                <c:pt idx="35">
                  <c:v>-750</c:v>
                </c:pt>
                <c:pt idx="36">
                  <c:v>-700</c:v>
                </c:pt>
                <c:pt idx="37">
                  <c:v>-650</c:v>
                </c:pt>
                <c:pt idx="38">
                  <c:v>-600</c:v>
                </c:pt>
                <c:pt idx="39">
                  <c:v>-550</c:v>
                </c:pt>
                <c:pt idx="40">
                  <c:v>-500</c:v>
                </c:pt>
                <c:pt idx="41">
                  <c:v>-450</c:v>
                </c:pt>
                <c:pt idx="42">
                  <c:v>-400</c:v>
                </c:pt>
                <c:pt idx="43">
                  <c:v>-350</c:v>
                </c:pt>
                <c:pt idx="44">
                  <c:v>-300</c:v>
                </c:pt>
                <c:pt idx="45">
                  <c:v>-250</c:v>
                </c:pt>
                <c:pt idx="46">
                  <c:v>-200</c:v>
                </c:pt>
                <c:pt idx="47">
                  <c:v>-150</c:v>
                </c:pt>
                <c:pt idx="48">
                  <c:v>-100</c:v>
                </c:pt>
                <c:pt idx="49">
                  <c:v>-50</c:v>
                </c:pt>
                <c:pt idx="50">
                  <c:v>0</c:v>
                </c:pt>
                <c:pt idx="51">
                  <c:v>50</c:v>
                </c:pt>
                <c:pt idx="52">
                  <c:v>100</c:v>
                </c:pt>
                <c:pt idx="53">
                  <c:v>150</c:v>
                </c:pt>
                <c:pt idx="54">
                  <c:v>200</c:v>
                </c:pt>
                <c:pt idx="55">
                  <c:v>250</c:v>
                </c:pt>
                <c:pt idx="56">
                  <c:v>300</c:v>
                </c:pt>
                <c:pt idx="57">
                  <c:v>350</c:v>
                </c:pt>
                <c:pt idx="58">
                  <c:v>400</c:v>
                </c:pt>
                <c:pt idx="59">
                  <c:v>450</c:v>
                </c:pt>
                <c:pt idx="60">
                  <c:v>500</c:v>
                </c:pt>
                <c:pt idx="61">
                  <c:v>550</c:v>
                </c:pt>
                <c:pt idx="62">
                  <c:v>600</c:v>
                </c:pt>
                <c:pt idx="63">
                  <c:v>650</c:v>
                </c:pt>
                <c:pt idx="64">
                  <c:v>700</c:v>
                </c:pt>
                <c:pt idx="65">
                  <c:v>750</c:v>
                </c:pt>
                <c:pt idx="66">
                  <c:v>800</c:v>
                </c:pt>
                <c:pt idx="67">
                  <c:v>850</c:v>
                </c:pt>
                <c:pt idx="68">
                  <c:v>900</c:v>
                </c:pt>
                <c:pt idx="69">
                  <c:v>950</c:v>
                </c:pt>
                <c:pt idx="70">
                  <c:v>1000</c:v>
                </c:pt>
                <c:pt idx="71">
                  <c:v>1050</c:v>
                </c:pt>
                <c:pt idx="72">
                  <c:v>1100</c:v>
                </c:pt>
                <c:pt idx="73">
                  <c:v>1150</c:v>
                </c:pt>
                <c:pt idx="74">
                  <c:v>1200</c:v>
                </c:pt>
                <c:pt idx="75">
                  <c:v>1250</c:v>
                </c:pt>
                <c:pt idx="76">
                  <c:v>1300</c:v>
                </c:pt>
                <c:pt idx="77">
                  <c:v>1350</c:v>
                </c:pt>
                <c:pt idx="78">
                  <c:v>1400</c:v>
                </c:pt>
                <c:pt idx="79">
                  <c:v>1450</c:v>
                </c:pt>
                <c:pt idx="80">
                  <c:v>1500</c:v>
                </c:pt>
                <c:pt idx="81">
                  <c:v>1550</c:v>
                </c:pt>
                <c:pt idx="82">
                  <c:v>1600</c:v>
                </c:pt>
                <c:pt idx="83">
                  <c:v>1650</c:v>
                </c:pt>
                <c:pt idx="84">
                  <c:v>1700</c:v>
                </c:pt>
                <c:pt idx="85">
                  <c:v>1750</c:v>
                </c:pt>
                <c:pt idx="87">
                  <c:v>1800</c:v>
                </c:pt>
                <c:pt idx="88">
                  <c:v>1850</c:v>
                </c:pt>
                <c:pt idx="89">
                  <c:v>1900</c:v>
                </c:pt>
                <c:pt idx="90">
                  <c:v>1950</c:v>
                </c:pt>
                <c:pt idx="91">
                  <c:v>2000</c:v>
                </c:pt>
                <c:pt idx="92">
                  <c:v>2050</c:v>
                </c:pt>
                <c:pt idx="93">
                  <c:v>2100</c:v>
                </c:pt>
                <c:pt idx="94">
                  <c:v>2150</c:v>
                </c:pt>
                <c:pt idx="95">
                  <c:v>2200</c:v>
                </c:pt>
                <c:pt idx="96">
                  <c:v>2250</c:v>
                </c:pt>
                <c:pt idx="97">
                  <c:v>2300</c:v>
                </c:pt>
                <c:pt idx="98">
                  <c:v>2350</c:v>
                </c:pt>
                <c:pt idx="99">
                  <c:v>2400</c:v>
                </c:pt>
                <c:pt idx="100">
                  <c:v>2450</c:v>
                </c:pt>
                <c:pt idx="101">
                  <c:v>2500</c:v>
                </c:pt>
              </c:numCache>
            </c:numRef>
          </c:xVal>
          <c:yVal>
            <c:numRef>
              <c:f>'Curvas Motor AC'!$X$4:$X$105</c:f>
              <c:numCache>
                <c:formatCode>General</c:formatCode>
                <c:ptCount val="102"/>
                <c:pt idx="0">
                  <c:v>244.09690179867803</c:v>
                </c:pt>
                <c:pt idx="1">
                  <c:v>257.63525523764889</c:v>
                </c:pt>
                <c:pt idx="2">
                  <c:v>272.45051210633255</c:v>
                </c:pt>
                <c:pt idx="3">
                  <c:v>288.66010576641804</c:v>
                </c:pt>
                <c:pt idx="4">
                  <c:v>306.36715769891833</c:v>
                </c:pt>
                <c:pt idx="5">
                  <c:v>325.63799615912569</c:v>
                </c:pt>
                <c:pt idx="6">
                  <c:v>346.46348754752461</c:v>
                </c:pt>
                <c:pt idx="7">
                  <c:v>368.69441448597314</c:v>
                </c:pt>
                <c:pt idx="8">
                  <c:v>391.93678449642192</c:v>
                </c:pt>
                <c:pt idx="9">
                  <c:v>415.38921115307113</c:v>
                </c:pt>
                <c:pt idx="10">
                  <c:v>437.60667922229027</c:v>
                </c:pt>
                <c:pt idx="11">
                  <c:v>456.19676770572823</c:v>
                </c:pt>
                <c:pt idx="12">
                  <c:v>467.52283390997314</c:v>
                </c:pt>
                <c:pt idx="13">
                  <c:v>466.63635554808008</c:v>
                </c:pt>
                <c:pt idx="14">
                  <c:v>447.86610407693678</c:v>
                </c:pt>
                <c:pt idx="15">
                  <c:v>406.53301707869048</c:v>
                </c:pt>
                <c:pt idx="16">
                  <c:v>341.65365141715313</c:v>
                </c:pt>
                <c:pt idx="17">
                  <c:v>258.1138471129845</c:v>
                </c:pt>
                <c:pt idx="18">
                  <c:v>166.05545114217728</c:v>
                </c:pt>
                <c:pt idx="19">
                  <c:v>77.089489954605554</c:v>
                </c:pt>
                <c:pt idx="20">
                  <c:v>0</c:v>
                </c:pt>
                <c:pt idx="21">
                  <c:v>-61.174800490526174</c:v>
                </c:pt>
                <c:pt idx="22">
                  <c:v>-106.41979607110737</c:v>
                </c:pt>
                <c:pt idx="23">
                  <c:v>-137.95153502239563</c:v>
                </c:pt>
                <c:pt idx="24">
                  <c:v>-158.68975682284326</c:v>
                </c:pt>
                <c:pt idx="25">
                  <c:v>-171.39464505849972</c:v>
                </c:pt>
                <c:pt idx="26">
                  <c:v>-178.3334367911971</c:v>
                </c:pt>
                <c:pt idx="27">
                  <c:v>-181.23626413392117</c:v>
                </c:pt>
                <c:pt idx="28">
                  <c:v>-181.36983043203739</c:v>
                </c:pt>
                <c:pt idx="29">
                  <c:v>-179.63965032928962</c:v>
                </c:pt>
                <c:pt idx="30">
                  <c:v>-176.68405567957947</c:v>
                </c:pt>
                <c:pt idx="31">
                  <c:v>-172.94922102300796</c:v>
                </c:pt>
                <c:pt idx="32">
                  <c:v>-168.7451838693768</c:v>
                </c:pt>
                <c:pt idx="33">
                  <c:v>-164.28625600947785</c:v>
                </c:pt>
                <c:pt idx="34">
                  <c:v>-159.71965430685262</c:v>
                </c:pt>
                <c:pt idx="35">
                  <c:v>-155.14560798475901</c:v>
                </c:pt>
                <c:pt idx="36">
                  <c:v>-150.63143266312844</c:v>
                </c:pt>
                <c:pt idx="37">
                  <c:v>-146.22138003414099</c:v>
                </c:pt>
                <c:pt idx="38">
                  <c:v>-141.94354283756289</c:v>
                </c:pt>
                <c:pt idx="39">
                  <c:v>-137.81470832858452</c:v>
                </c:pt>
                <c:pt idx="40">
                  <c:v>-133.84377996901929</c:v>
                </c:pt>
                <c:pt idx="41">
                  <c:v>-130.0341967017842</c:v>
                </c:pt>
                <c:pt idx="42">
                  <c:v>-126.3856476636284</c:v>
                </c:pt>
                <c:pt idx="43">
                  <c:v>-122.89528958711304</c:v>
                </c:pt>
                <c:pt idx="44">
                  <c:v>-119.55861168350037</c:v>
                </c:pt>
                <c:pt idx="45">
                  <c:v>-116.37004963009865</c:v>
                </c:pt>
                <c:pt idx="46">
                  <c:v>-113.32342033612787</c:v>
                </c:pt>
                <c:pt idx="47">
                  <c:v>-110.41222828709151</c:v>
                </c:pt>
                <c:pt idx="48">
                  <c:v>-107.62987964576712</c:v>
                </c:pt>
                <c:pt idx="49">
                  <c:v>-104.96982999210177</c:v>
                </c:pt>
                <c:pt idx="50">
                  <c:v>-102.42568429651736</c:v>
                </c:pt>
                <c:pt idx="51">
                  <c:v>-99.991262535916988</c:v>
                </c:pt>
                <c:pt idx="52">
                  <c:v>-97.66064065404835</c:v>
                </c:pt>
                <c:pt idx="53">
                  <c:v>-95.428173904213011</c:v>
                </c:pt>
                <c:pt idx="54">
                  <c:v>-93.288507690184929</c:v>
                </c:pt>
                <c:pt idx="55">
                  <c:v>-91.236579628521781</c:v>
                </c:pt>
                <c:pt idx="56">
                  <c:v>-89.267615542675003</c:v>
                </c:pt>
                <c:pt idx="57">
                  <c:v>-87.377121360412616</c:v>
                </c:pt>
                <c:pt idx="58">
                  <c:v>-85.560872345521986</c:v>
                </c:pt>
                <c:pt idx="59">
                  <c:v>-83.814900698441704</c:v>
                </c:pt>
                <c:pt idx="60">
                  <c:v>-82.135482269447138</c:v>
                </c:pt>
                <c:pt idx="61">
                  <c:v>-80.519122914117872</c:v>
                </c:pt>
                <c:pt idx="62">
                  <c:v>-78.962544863596023</c:v>
                </c:pt>
                <c:pt idx="63">
                  <c:v>-77.462673366688563</c:v>
                </c:pt>
                <c:pt idx="64">
                  <c:v>-76.016623776251208</c:v>
                </c:pt>
                <c:pt idx="65">
                  <c:v>-74.621689190492575</c:v>
                </c:pt>
                <c:pt idx="66">
                  <c:v>-73.275328714938553</c:v>
                </c:pt>
                <c:pt idx="67">
                  <c:v>-71.975156378425908</c:v>
                </c:pt>
                <c:pt idx="68">
                  <c:v>-70.718930713404049</c:v>
                </c:pt>
                <c:pt idx="69">
                  <c:v>-69.504544994610271</c:v>
                </c:pt>
                <c:pt idx="70">
                  <c:v>-68.330018119045889</c:v>
                </c:pt>
                <c:pt idx="71">
                  <c:v>-67.193486102788896</c:v>
                </c:pt>
                <c:pt idx="72">
                  <c:v>-66.093194165527819</c:v>
                </c:pt>
                <c:pt idx="73">
                  <c:v>-65.027489371050379</c:v>
                </c:pt>
                <c:pt idx="74">
                  <c:v>-63.994813790712726</c:v>
                </c:pt>
                <c:pt idx="75">
                  <c:v>-62.993698156734737</c:v>
                </c:pt>
                <c:pt idx="76">
                  <c:v>-62.022755972705411</c:v>
                </c:pt>
                <c:pt idx="77">
                  <c:v>-61.0806780497117</c:v>
                </c:pt>
                <c:pt idx="78">
                  <c:v>-60.166227437854594</c:v>
                </c:pt>
                <c:pt idx="79">
                  <c:v>-59.27823472446169</c:v>
                </c:pt>
                <c:pt idx="80">
                  <c:v>-58.415593671958064</c:v>
                </c:pt>
                <c:pt idx="81">
                  <c:v>-57.577257170048959</c:v>
                </c:pt>
                <c:pt idx="82">
                  <c:v>-56.762233478552865</c:v>
                </c:pt>
                <c:pt idx="83">
                  <c:v>-55.969582738871345</c:v>
                </c:pt>
                <c:pt idx="84">
                  <c:v>-55.198413733666861</c:v>
                </c:pt>
                <c:pt idx="85">
                  <c:v>-54.447880875832617</c:v>
                </c:pt>
                <c:pt idx="87">
                  <c:v>-53.717181409266402</c:v>
                </c:pt>
                <c:pt idx="88">
                  <c:v>-53.0055528053025</c:v>
                </c:pt>
                <c:pt idx="89">
                  <c:v>-52.312270339909794</c:v>
                </c:pt>
                <c:pt idx="90">
                  <c:v>-51.636644837930682</c:v>
                </c:pt>
                <c:pt idx="91">
                  <c:v>-50.978020571718503</c:v>
                </c:pt>
                <c:pt idx="92">
                  <c:v>-50.335773302532374</c:v>
                </c:pt>
                <c:pt idx="93">
                  <c:v>-49.709308453973833</c:v>
                </c:pt>
                <c:pt idx="94">
                  <c:v>-49.098059407601646</c:v>
                </c:pt>
                <c:pt idx="95">
                  <c:v>-48.501485911647201</c:v>
                </c:pt>
                <c:pt idx="96">
                  <c:v>-47.919072594473661</c:v>
                </c:pt>
                <c:pt idx="97">
                  <c:v>-47.350327575086844</c:v>
                </c:pt>
                <c:pt idx="98">
                  <c:v>-46.794781163613898</c:v>
                </c:pt>
                <c:pt idx="99">
                  <c:v>-46.251984645226401</c:v>
                </c:pt>
                <c:pt idx="100">
                  <c:v>-45.721509141496902</c:v>
                </c:pt>
                <c:pt idx="101">
                  <c:v>-45.202944543650055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BF8-3F41-A83D-7C65864C6297}"/>
            </c:ext>
          </c:extLst>
        </c:ser>
        <c:ser>
          <c:idx val="2"/>
          <c:order val="2"/>
          <c:tx>
            <c:v>T 1 fase [Nm]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'Curvas Motor AC'!$Q$4:$Q$105</c:f>
              <c:numCache>
                <c:formatCode>General</c:formatCode>
                <c:ptCount val="102"/>
                <c:pt idx="0">
                  <c:v>-2500</c:v>
                </c:pt>
                <c:pt idx="1">
                  <c:v>-2450</c:v>
                </c:pt>
                <c:pt idx="2">
                  <c:v>-2400</c:v>
                </c:pt>
                <c:pt idx="3">
                  <c:v>-2350</c:v>
                </c:pt>
                <c:pt idx="4">
                  <c:v>-2300</c:v>
                </c:pt>
                <c:pt idx="5">
                  <c:v>-2250</c:v>
                </c:pt>
                <c:pt idx="6">
                  <c:v>-2200</c:v>
                </c:pt>
                <c:pt idx="7">
                  <c:v>-2150</c:v>
                </c:pt>
                <c:pt idx="8">
                  <c:v>-2100</c:v>
                </c:pt>
                <c:pt idx="9">
                  <c:v>-2050</c:v>
                </c:pt>
                <c:pt idx="10">
                  <c:v>-2000</c:v>
                </c:pt>
                <c:pt idx="11">
                  <c:v>-1950</c:v>
                </c:pt>
                <c:pt idx="12">
                  <c:v>-1900</c:v>
                </c:pt>
                <c:pt idx="13">
                  <c:v>-1850</c:v>
                </c:pt>
                <c:pt idx="14">
                  <c:v>-1800</c:v>
                </c:pt>
                <c:pt idx="15">
                  <c:v>-1750</c:v>
                </c:pt>
                <c:pt idx="16">
                  <c:v>-1700</c:v>
                </c:pt>
                <c:pt idx="17">
                  <c:v>-1650</c:v>
                </c:pt>
                <c:pt idx="18">
                  <c:v>-1600</c:v>
                </c:pt>
                <c:pt idx="19">
                  <c:v>-1550</c:v>
                </c:pt>
                <c:pt idx="20">
                  <c:v>-1500</c:v>
                </c:pt>
                <c:pt idx="21">
                  <c:v>-1450</c:v>
                </c:pt>
                <c:pt idx="22">
                  <c:v>-1400</c:v>
                </c:pt>
                <c:pt idx="23">
                  <c:v>-1350</c:v>
                </c:pt>
                <c:pt idx="24">
                  <c:v>-1300</c:v>
                </c:pt>
                <c:pt idx="25">
                  <c:v>-1250</c:v>
                </c:pt>
                <c:pt idx="26">
                  <c:v>-1200</c:v>
                </c:pt>
                <c:pt idx="27">
                  <c:v>-1150</c:v>
                </c:pt>
                <c:pt idx="28">
                  <c:v>-1100</c:v>
                </c:pt>
                <c:pt idx="29">
                  <c:v>-1050</c:v>
                </c:pt>
                <c:pt idx="30">
                  <c:v>-1000</c:v>
                </c:pt>
                <c:pt idx="31">
                  <c:v>-950</c:v>
                </c:pt>
                <c:pt idx="32">
                  <c:v>-900</c:v>
                </c:pt>
                <c:pt idx="33">
                  <c:v>-850</c:v>
                </c:pt>
                <c:pt idx="34">
                  <c:v>-800</c:v>
                </c:pt>
                <c:pt idx="35">
                  <c:v>-750</c:v>
                </c:pt>
                <c:pt idx="36">
                  <c:v>-700</c:v>
                </c:pt>
                <c:pt idx="37">
                  <c:v>-650</c:v>
                </c:pt>
                <c:pt idx="38">
                  <c:v>-600</c:v>
                </c:pt>
                <c:pt idx="39">
                  <c:v>-550</c:v>
                </c:pt>
                <c:pt idx="40">
                  <c:v>-500</c:v>
                </c:pt>
                <c:pt idx="41">
                  <c:v>-450</c:v>
                </c:pt>
                <c:pt idx="42">
                  <c:v>-400</c:v>
                </c:pt>
                <c:pt idx="43">
                  <c:v>-350</c:v>
                </c:pt>
                <c:pt idx="44">
                  <c:v>-300</c:v>
                </c:pt>
                <c:pt idx="45">
                  <c:v>-250</c:v>
                </c:pt>
                <c:pt idx="46">
                  <c:v>-200</c:v>
                </c:pt>
                <c:pt idx="47">
                  <c:v>-150</c:v>
                </c:pt>
                <c:pt idx="48">
                  <c:v>-100</c:v>
                </c:pt>
                <c:pt idx="49">
                  <c:v>-50</c:v>
                </c:pt>
                <c:pt idx="50">
                  <c:v>0</c:v>
                </c:pt>
                <c:pt idx="51">
                  <c:v>50</c:v>
                </c:pt>
                <c:pt idx="52">
                  <c:v>100</c:v>
                </c:pt>
                <c:pt idx="53">
                  <c:v>150</c:v>
                </c:pt>
                <c:pt idx="54">
                  <c:v>200</c:v>
                </c:pt>
                <c:pt idx="55">
                  <c:v>250</c:v>
                </c:pt>
                <c:pt idx="56">
                  <c:v>300</c:v>
                </c:pt>
                <c:pt idx="57">
                  <c:v>350</c:v>
                </c:pt>
                <c:pt idx="58">
                  <c:v>400</c:v>
                </c:pt>
                <c:pt idx="59">
                  <c:v>450</c:v>
                </c:pt>
                <c:pt idx="60">
                  <c:v>500</c:v>
                </c:pt>
                <c:pt idx="61">
                  <c:v>550</c:v>
                </c:pt>
                <c:pt idx="62">
                  <c:v>600</c:v>
                </c:pt>
                <c:pt idx="63">
                  <c:v>650</c:v>
                </c:pt>
                <c:pt idx="64">
                  <c:v>700</c:v>
                </c:pt>
                <c:pt idx="65">
                  <c:v>750</c:v>
                </c:pt>
                <c:pt idx="66">
                  <c:v>800</c:v>
                </c:pt>
                <c:pt idx="67">
                  <c:v>850</c:v>
                </c:pt>
                <c:pt idx="68">
                  <c:v>900</c:v>
                </c:pt>
                <c:pt idx="69">
                  <c:v>950</c:v>
                </c:pt>
                <c:pt idx="70">
                  <c:v>1000</c:v>
                </c:pt>
                <c:pt idx="71">
                  <c:v>1050</c:v>
                </c:pt>
                <c:pt idx="72">
                  <c:v>1100</c:v>
                </c:pt>
                <c:pt idx="73">
                  <c:v>1150</c:v>
                </c:pt>
                <c:pt idx="74">
                  <c:v>1200</c:v>
                </c:pt>
                <c:pt idx="75">
                  <c:v>1250</c:v>
                </c:pt>
                <c:pt idx="76">
                  <c:v>1300</c:v>
                </c:pt>
                <c:pt idx="77">
                  <c:v>1350</c:v>
                </c:pt>
                <c:pt idx="78">
                  <c:v>1400</c:v>
                </c:pt>
                <c:pt idx="79">
                  <c:v>1450</c:v>
                </c:pt>
                <c:pt idx="80">
                  <c:v>1500</c:v>
                </c:pt>
                <c:pt idx="81">
                  <c:v>1550</c:v>
                </c:pt>
                <c:pt idx="82">
                  <c:v>1600</c:v>
                </c:pt>
                <c:pt idx="83">
                  <c:v>1650</c:v>
                </c:pt>
                <c:pt idx="84">
                  <c:v>1700</c:v>
                </c:pt>
                <c:pt idx="85">
                  <c:v>1750</c:v>
                </c:pt>
                <c:pt idx="87">
                  <c:v>1800</c:v>
                </c:pt>
                <c:pt idx="88">
                  <c:v>1850</c:v>
                </c:pt>
                <c:pt idx="89">
                  <c:v>1900</c:v>
                </c:pt>
                <c:pt idx="90">
                  <c:v>1950</c:v>
                </c:pt>
                <c:pt idx="91">
                  <c:v>2000</c:v>
                </c:pt>
                <c:pt idx="92">
                  <c:v>2050</c:v>
                </c:pt>
                <c:pt idx="93">
                  <c:v>2100</c:v>
                </c:pt>
                <c:pt idx="94">
                  <c:v>2150</c:v>
                </c:pt>
                <c:pt idx="95">
                  <c:v>2200</c:v>
                </c:pt>
                <c:pt idx="96">
                  <c:v>2250</c:v>
                </c:pt>
                <c:pt idx="97">
                  <c:v>2300</c:v>
                </c:pt>
                <c:pt idx="98">
                  <c:v>2350</c:v>
                </c:pt>
                <c:pt idx="99">
                  <c:v>2400</c:v>
                </c:pt>
                <c:pt idx="100">
                  <c:v>2450</c:v>
                </c:pt>
                <c:pt idx="101">
                  <c:v>2500</c:v>
                </c:pt>
              </c:numCache>
            </c:numRef>
          </c:xVal>
          <c:yVal>
            <c:numRef>
              <c:f>'Curvas Motor AC'!$Y$4:$Y$105</c:f>
              <c:numCache>
                <c:formatCode>General</c:formatCode>
                <c:ptCount val="102"/>
                <c:pt idx="0">
                  <c:v>289.29984634232807</c:v>
                </c:pt>
                <c:pt idx="1">
                  <c:v>303.35676437914577</c:v>
                </c:pt>
                <c:pt idx="2">
                  <c:v>318.70249675155895</c:v>
                </c:pt>
                <c:pt idx="3">
                  <c:v>335.45488693003193</c:v>
                </c:pt>
                <c:pt idx="4">
                  <c:v>353.71748527400518</c:v>
                </c:pt>
                <c:pt idx="5">
                  <c:v>373.55706875359937</c:v>
                </c:pt>
                <c:pt idx="6">
                  <c:v>394.9649734591718</c:v>
                </c:pt>
                <c:pt idx="7">
                  <c:v>417.79247389357477</c:v>
                </c:pt>
                <c:pt idx="8">
                  <c:v>441.64609295039577</c:v>
                </c:pt>
                <c:pt idx="9">
                  <c:v>465.72498445560348</c:v>
                </c:pt>
                <c:pt idx="10">
                  <c:v>488.58469979400877</c:v>
                </c:pt>
                <c:pt idx="11">
                  <c:v>507.83341254365894</c:v>
                </c:pt>
                <c:pt idx="12">
                  <c:v>519.83510424988299</c:v>
                </c:pt>
                <c:pt idx="13">
                  <c:v>519.64190835338263</c:v>
                </c:pt>
                <c:pt idx="14">
                  <c:v>501.58328548620318</c:v>
                </c:pt>
                <c:pt idx="15">
                  <c:v>460.98089795452307</c:v>
                </c:pt>
                <c:pt idx="16">
                  <c:v>396.85206515082001</c:v>
                </c:pt>
                <c:pt idx="17">
                  <c:v>314.08342985185584</c:v>
                </c:pt>
                <c:pt idx="18">
                  <c:v>222.81768462073015</c:v>
                </c:pt>
                <c:pt idx="19">
                  <c:v>134.66674712465451</c:v>
                </c:pt>
                <c:pt idx="20">
                  <c:v>0</c:v>
                </c:pt>
                <c:pt idx="21">
                  <c:v>-1.8965657660644837</c:v>
                </c:pt>
                <c:pt idx="22">
                  <c:v>-46.253568633252776</c:v>
                </c:pt>
                <c:pt idx="23">
                  <c:v>-76.870856972683924</c:v>
                </c:pt>
                <c:pt idx="24">
                  <c:v>-96.667000850137853</c:v>
                </c:pt>
                <c:pt idx="25">
                  <c:v>-108.40094690176498</c:v>
                </c:pt>
                <c:pt idx="26">
                  <c:v>-114.33862300048438</c:v>
                </c:pt>
                <c:pt idx="27">
                  <c:v>-116.20877476287079</c:v>
                </c:pt>
                <c:pt idx="28">
                  <c:v>-115.27663626650957</c:v>
                </c:pt>
                <c:pt idx="29">
                  <c:v>-112.44616422650073</c:v>
                </c:pt>
                <c:pt idx="30">
                  <c:v>-108.35403756053358</c:v>
                </c:pt>
                <c:pt idx="31">
                  <c:v>-103.44467602839769</c:v>
                </c:pt>
                <c:pt idx="32">
                  <c:v>-98.026253155972753</c:v>
                </c:pt>
                <c:pt idx="33">
                  <c:v>-92.311099631051945</c:v>
                </c:pt>
                <c:pt idx="34">
                  <c:v>-86.444325591914065</c:v>
                </c:pt>
                <c:pt idx="35">
                  <c:v>-80.523918794266436</c:v>
                </c:pt>
                <c:pt idx="36">
                  <c:v>-74.614808886877228</c:v>
                </c:pt>
                <c:pt idx="37">
                  <c:v>-68.758706667452429</c:v>
                </c:pt>
                <c:pt idx="38">
                  <c:v>-62.980997973966865</c:v>
                </c:pt>
                <c:pt idx="39">
                  <c:v>-57.295585414466643</c:v>
                </c:pt>
                <c:pt idx="40">
                  <c:v>-51.708297699572157</c:v>
                </c:pt>
                <c:pt idx="41">
                  <c:v>-46.219296003342492</c:v>
                </c:pt>
                <c:pt idx="42">
                  <c:v>-40.824775318106418</c:v>
                </c:pt>
                <c:pt idx="43">
                  <c:v>-35.518168226700425</c:v>
                </c:pt>
                <c:pt idx="44">
                  <c:v>-30.290996140825371</c:v>
                </c:pt>
                <c:pt idx="45">
                  <c:v>-25.133470001576868</c:v>
                </c:pt>
                <c:pt idx="46">
                  <c:v>-20.034912645942939</c:v>
                </c:pt>
                <c:pt idx="47">
                  <c:v>-14.984054382878497</c:v>
                </c:pt>
                <c:pt idx="48">
                  <c:v>-9.9692389917187683</c:v>
                </c:pt>
                <c:pt idx="49">
                  <c:v>-4.978567456184777</c:v>
                </c:pt>
                <c:pt idx="50">
                  <c:v>0</c:v>
                </c:pt>
                <c:pt idx="51">
                  <c:v>4.978567456184777</c:v>
                </c:pt>
                <c:pt idx="52">
                  <c:v>9.9692389917187683</c:v>
                </c:pt>
                <c:pt idx="53">
                  <c:v>14.984054382878497</c:v>
                </c:pt>
                <c:pt idx="54">
                  <c:v>20.034912645942939</c:v>
                </c:pt>
                <c:pt idx="55">
                  <c:v>25.133470001576868</c:v>
                </c:pt>
                <c:pt idx="56">
                  <c:v>30.290996140825371</c:v>
                </c:pt>
                <c:pt idx="57">
                  <c:v>35.518168226700425</c:v>
                </c:pt>
                <c:pt idx="58">
                  <c:v>40.824775318106418</c:v>
                </c:pt>
                <c:pt idx="59">
                  <c:v>46.219296003342492</c:v>
                </c:pt>
                <c:pt idx="60">
                  <c:v>51.708297699572157</c:v>
                </c:pt>
                <c:pt idx="61">
                  <c:v>57.295585414466643</c:v>
                </c:pt>
                <c:pt idx="62">
                  <c:v>62.980997973966865</c:v>
                </c:pt>
                <c:pt idx="63">
                  <c:v>68.758706667452429</c:v>
                </c:pt>
                <c:pt idx="64">
                  <c:v>74.614808886877228</c:v>
                </c:pt>
                <c:pt idx="65">
                  <c:v>80.523918794266436</c:v>
                </c:pt>
                <c:pt idx="66">
                  <c:v>86.444325591914065</c:v>
                </c:pt>
                <c:pt idx="67">
                  <c:v>92.311099631051945</c:v>
                </c:pt>
                <c:pt idx="68">
                  <c:v>98.026253155972753</c:v>
                </c:pt>
                <c:pt idx="69">
                  <c:v>103.44467602839769</c:v>
                </c:pt>
                <c:pt idx="70">
                  <c:v>108.35403756053358</c:v>
                </c:pt>
                <c:pt idx="71">
                  <c:v>112.44616422650073</c:v>
                </c:pt>
                <c:pt idx="72">
                  <c:v>115.27663626650957</c:v>
                </c:pt>
                <c:pt idx="73">
                  <c:v>116.20877476287079</c:v>
                </c:pt>
                <c:pt idx="74">
                  <c:v>114.33862300048438</c:v>
                </c:pt>
                <c:pt idx="75">
                  <c:v>108.40094690176498</c:v>
                </c:pt>
                <c:pt idx="76">
                  <c:v>96.667000850137853</c:v>
                </c:pt>
                <c:pt idx="77">
                  <c:v>76.870856972683924</c:v>
                </c:pt>
                <c:pt idx="78">
                  <c:v>46.253568633252776</c:v>
                </c:pt>
                <c:pt idx="79">
                  <c:v>1.8965657660644837</c:v>
                </c:pt>
                <c:pt idx="80">
                  <c:v>0</c:v>
                </c:pt>
                <c:pt idx="81">
                  <c:v>-134.66674712465451</c:v>
                </c:pt>
                <c:pt idx="82">
                  <c:v>-222.81768462073015</c:v>
                </c:pt>
                <c:pt idx="83">
                  <c:v>-314.08342985185584</c:v>
                </c:pt>
                <c:pt idx="84">
                  <c:v>-396.85206515082001</c:v>
                </c:pt>
                <c:pt idx="85">
                  <c:v>-460.98089795452307</c:v>
                </c:pt>
                <c:pt idx="87">
                  <c:v>-501.58328548620318</c:v>
                </c:pt>
                <c:pt idx="88">
                  <c:v>-519.64190835338263</c:v>
                </c:pt>
                <c:pt idx="89">
                  <c:v>-519.83510424988299</c:v>
                </c:pt>
                <c:pt idx="90">
                  <c:v>-507.83341254365894</c:v>
                </c:pt>
                <c:pt idx="91">
                  <c:v>-488.58469979400877</c:v>
                </c:pt>
                <c:pt idx="92">
                  <c:v>-465.72498445560348</c:v>
                </c:pt>
                <c:pt idx="93">
                  <c:v>-441.64609295039577</c:v>
                </c:pt>
                <c:pt idx="94">
                  <c:v>-417.79247389357477</c:v>
                </c:pt>
                <c:pt idx="95">
                  <c:v>-394.9649734591718</c:v>
                </c:pt>
                <c:pt idx="96">
                  <c:v>-373.55706875359937</c:v>
                </c:pt>
                <c:pt idx="97">
                  <c:v>-353.71748527400518</c:v>
                </c:pt>
                <c:pt idx="98">
                  <c:v>-335.45488693003193</c:v>
                </c:pt>
                <c:pt idx="99">
                  <c:v>-318.70249675155895</c:v>
                </c:pt>
                <c:pt idx="100">
                  <c:v>-303.35676437914577</c:v>
                </c:pt>
                <c:pt idx="101">
                  <c:v>-289.29984634232807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BF8-3F41-A83D-7C65864C62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40383616"/>
        <c:axId val="1737231808"/>
      </c:scatterChart>
      <c:valAx>
        <c:axId val="17403836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/>
                  <a:t>Wmr</a:t>
                </a:r>
                <a:r>
                  <a:rPr lang="es-MX" baseline="0"/>
                  <a:t> [rpm]</a:t>
                </a:r>
                <a:endParaRPr lang="es-MX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737231808"/>
        <c:crosses val="autoZero"/>
        <c:crossBetween val="midCat"/>
      </c:valAx>
      <c:valAx>
        <c:axId val="1737231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/>
                  <a:t>T [Nm]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7403836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MX"/>
              <a:t>Curva de Corriente</a:t>
            </a:r>
            <a:r>
              <a:rPr lang="es-MX" baseline="0"/>
              <a:t> Vs velocidad </a:t>
            </a:r>
            <a:endParaRPr lang="es-MX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Ie @60 Hz [A]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'Curvas Motor AC'!$F$4:$F$105</c:f>
              <c:numCache>
                <c:formatCode>General</c:formatCode>
                <c:ptCount val="102"/>
                <c:pt idx="0">
                  <c:v>-2500</c:v>
                </c:pt>
                <c:pt idx="1">
                  <c:v>-2450</c:v>
                </c:pt>
                <c:pt idx="2">
                  <c:v>-2400</c:v>
                </c:pt>
                <c:pt idx="3">
                  <c:v>-2350</c:v>
                </c:pt>
                <c:pt idx="4">
                  <c:v>-2300</c:v>
                </c:pt>
                <c:pt idx="5">
                  <c:v>-2250</c:v>
                </c:pt>
                <c:pt idx="6">
                  <c:v>-2200</c:v>
                </c:pt>
                <c:pt idx="7">
                  <c:v>-2150</c:v>
                </c:pt>
                <c:pt idx="8">
                  <c:v>-2100</c:v>
                </c:pt>
                <c:pt idx="9">
                  <c:v>-2050</c:v>
                </c:pt>
                <c:pt idx="10">
                  <c:v>-2000</c:v>
                </c:pt>
                <c:pt idx="11">
                  <c:v>-1950</c:v>
                </c:pt>
                <c:pt idx="12">
                  <c:v>-1900</c:v>
                </c:pt>
                <c:pt idx="13">
                  <c:v>-1850</c:v>
                </c:pt>
                <c:pt idx="14">
                  <c:v>-1800</c:v>
                </c:pt>
                <c:pt idx="15">
                  <c:v>-1750</c:v>
                </c:pt>
                <c:pt idx="16">
                  <c:v>-1700</c:v>
                </c:pt>
                <c:pt idx="17">
                  <c:v>-1650</c:v>
                </c:pt>
                <c:pt idx="18">
                  <c:v>-1600</c:v>
                </c:pt>
                <c:pt idx="19">
                  <c:v>-1550</c:v>
                </c:pt>
                <c:pt idx="20">
                  <c:v>-1500</c:v>
                </c:pt>
                <c:pt idx="21">
                  <c:v>-1450</c:v>
                </c:pt>
                <c:pt idx="22">
                  <c:v>-1400</c:v>
                </c:pt>
                <c:pt idx="23">
                  <c:v>-1350</c:v>
                </c:pt>
                <c:pt idx="24">
                  <c:v>-1300</c:v>
                </c:pt>
                <c:pt idx="25">
                  <c:v>-1250</c:v>
                </c:pt>
                <c:pt idx="26">
                  <c:v>-1200</c:v>
                </c:pt>
                <c:pt idx="27">
                  <c:v>-1150</c:v>
                </c:pt>
                <c:pt idx="28">
                  <c:v>-1100</c:v>
                </c:pt>
                <c:pt idx="29">
                  <c:v>-1050</c:v>
                </c:pt>
                <c:pt idx="30">
                  <c:v>-1000</c:v>
                </c:pt>
                <c:pt idx="31">
                  <c:v>-950</c:v>
                </c:pt>
                <c:pt idx="32">
                  <c:v>-900</c:v>
                </c:pt>
                <c:pt idx="33">
                  <c:v>-850</c:v>
                </c:pt>
                <c:pt idx="34">
                  <c:v>-800</c:v>
                </c:pt>
                <c:pt idx="35">
                  <c:v>-750</c:v>
                </c:pt>
                <c:pt idx="36">
                  <c:v>-700</c:v>
                </c:pt>
                <c:pt idx="37">
                  <c:v>-650</c:v>
                </c:pt>
                <c:pt idx="38">
                  <c:v>-600</c:v>
                </c:pt>
                <c:pt idx="39">
                  <c:v>-550</c:v>
                </c:pt>
                <c:pt idx="40">
                  <c:v>-500</c:v>
                </c:pt>
                <c:pt idx="41">
                  <c:v>-450</c:v>
                </c:pt>
                <c:pt idx="42">
                  <c:v>-400</c:v>
                </c:pt>
                <c:pt idx="43">
                  <c:v>-350</c:v>
                </c:pt>
                <c:pt idx="44">
                  <c:v>-300</c:v>
                </c:pt>
                <c:pt idx="45">
                  <c:v>-250</c:v>
                </c:pt>
                <c:pt idx="46">
                  <c:v>-200</c:v>
                </c:pt>
                <c:pt idx="47">
                  <c:v>-150</c:v>
                </c:pt>
                <c:pt idx="48">
                  <c:v>-100</c:v>
                </c:pt>
                <c:pt idx="49">
                  <c:v>-50</c:v>
                </c:pt>
                <c:pt idx="50">
                  <c:v>0</c:v>
                </c:pt>
                <c:pt idx="51">
                  <c:v>50</c:v>
                </c:pt>
                <c:pt idx="52">
                  <c:v>100</c:v>
                </c:pt>
                <c:pt idx="53">
                  <c:v>150</c:v>
                </c:pt>
                <c:pt idx="54">
                  <c:v>200</c:v>
                </c:pt>
                <c:pt idx="55">
                  <c:v>250</c:v>
                </c:pt>
                <c:pt idx="56">
                  <c:v>300</c:v>
                </c:pt>
                <c:pt idx="57">
                  <c:v>350</c:v>
                </c:pt>
                <c:pt idx="58">
                  <c:v>400</c:v>
                </c:pt>
                <c:pt idx="59">
                  <c:v>450</c:v>
                </c:pt>
                <c:pt idx="60">
                  <c:v>500</c:v>
                </c:pt>
                <c:pt idx="61">
                  <c:v>550</c:v>
                </c:pt>
                <c:pt idx="62">
                  <c:v>600</c:v>
                </c:pt>
                <c:pt idx="63">
                  <c:v>650</c:v>
                </c:pt>
                <c:pt idx="64">
                  <c:v>700</c:v>
                </c:pt>
                <c:pt idx="65">
                  <c:v>750</c:v>
                </c:pt>
                <c:pt idx="66">
                  <c:v>800</c:v>
                </c:pt>
                <c:pt idx="67">
                  <c:v>850</c:v>
                </c:pt>
                <c:pt idx="68">
                  <c:v>900</c:v>
                </c:pt>
                <c:pt idx="69">
                  <c:v>950</c:v>
                </c:pt>
                <c:pt idx="70">
                  <c:v>1000</c:v>
                </c:pt>
                <c:pt idx="71">
                  <c:v>1050</c:v>
                </c:pt>
                <c:pt idx="72">
                  <c:v>1100</c:v>
                </c:pt>
                <c:pt idx="73">
                  <c:v>1150</c:v>
                </c:pt>
                <c:pt idx="74">
                  <c:v>1200</c:v>
                </c:pt>
                <c:pt idx="75">
                  <c:v>1250</c:v>
                </c:pt>
                <c:pt idx="76">
                  <c:v>1300</c:v>
                </c:pt>
                <c:pt idx="77">
                  <c:v>1350</c:v>
                </c:pt>
                <c:pt idx="78">
                  <c:v>1400</c:v>
                </c:pt>
                <c:pt idx="79">
                  <c:v>1450</c:v>
                </c:pt>
                <c:pt idx="80">
                  <c:v>1500</c:v>
                </c:pt>
                <c:pt idx="81">
                  <c:v>1550</c:v>
                </c:pt>
                <c:pt idx="82">
                  <c:v>1600</c:v>
                </c:pt>
                <c:pt idx="83">
                  <c:v>1650</c:v>
                </c:pt>
                <c:pt idx="84">
                  <c:v>1700</c:v>
                </c:pt>
                <c:pt idx="85">
                  <c:v>1750</c:v>
                </c:pt>
                <c:pt idx="86">
                  <c:v>1765</c:v>
                </c:pt>
                <c:pt idx="87">
                  <c:v>1800</c:v>
                </c:pt>
                <c:pt idx="88">
                  <c:v>1850</c:v>
                </c:pt>
                <c:pt idx="89">
                  <c:v>1900</c:v>
                </c:pt>
                <c:pt idx="90">
                  <c:v>1950</c:v>
                </c:pt>
                <c:pt idx="91">
                  <c:v>2000</c:v>
                </c:pt>
                <c:pt idx="92">
                  <c:v>2050</c:v>
                </c:pt>
                <c:pt idx="93">
                  <c:v>2100</c:v>
                </c:pt>
                <c:pt idx="94">
                  <c:v>2150</c:v>
                </c:pt>
                <c:pt idx="95">
                  <c:v>2200</c:v>
                </c:pt>
                <c:pt idx="96">
                  <c:v>2250</c:v>
                </c:pt>
                <c:pt idx="97">
                  <c:v>2300</c:v>
                </c:pt>
                <c:pt idx="98">
                  <c:v>2350</c:v>
                </c:pt>
                <c:pt idx="99">
                  <c:v>2400</c:v>
                </c:pt>
                <c:pt idx="100">
                  <c:v>2450</c:v>
                </c:pt>
                <c:pt idx="101">
                  <c:v>2500</c:v>
                </c:pt>
              </c:numCache>
            </c:numRef>
          </c:xVal>
          <c:yVal>
            <c:numRef>
              <c:f>'Curvas Motor AC'!$H$4:$H$105</c:f>
              <c:numCache>
                <c:formatCode>General</c:formatCode>
                <c:ptCount val="102"/>
                <c:pt idx="0">
                  <c:v>1254.2880468898131</c:v>
                </c:pt>
                <c:pt idx="1">
                  <c:v>1253.6590040411811</c:v>
                </c:pt>
                <c:pt idx="2">
                  <c:v>1253.014425698653</c:v>
                </c:pt>
                <c:pt idx="3">
                  <c:v>1252.3537347366705</c:v>
                </c:pt>
                <c:pt idx="4">
                  <c:v>1251.676325335967</c:v>
                </c:pt>
                <c:pt idx="5">
                  <c:v>1250.9815611922113</c:v>
                </c:pt>
                <c:pt idx="6">
                  <c:v>1250.2687735897541</c:v>
                </c:pt>
                <c:pt idx="7">
                  <c:v>1249.5372593285585</c:v>
                </c:pt>
                <c:pt idx="8">
                  <c:v>1248.7862784911899</c:v>
                </c:pt>
                <c:pt idx="9">
                  <c:v>1248.0150520353789</c:v>
                </c:pt>
                <c:pt idx="10">
                  <c:v>1247.2227591961771</c:v>
                </c:pt>
                <c:pt idx="11">
                  <c:v>1246.40853468003</c:v>
                </c:pt>
                <c:pt idx="12">
                  <c:v>1245.5714656312114</c:v>
                </c:pt>
                <c:pt idx="13">
                  <c:v>1244.7105883489464</c:v>
                </c:pt>
                <c:pt idx="14">
                  <c:v>1243.8248847311811</c:v>
                </c:pt>
                <c:pt idx="15">
                  <c:v>1242.9132784182857</c:v>
                </c:pt>
                <c:pt idx="16">
                  <c:v>1241.974630606979</c:v>
                </c:pt>
                <c:pt idx="17">
                  <c:v>1241.0077355013798</c:v>
                </c:pt>
                <c:pt idx="18">
                  <c:v>1240.0113153642621</c:v>
                </c:pt>
                <c:pt idx="19">
                  <c:v>1238.9840151272874</c:v>
                </c:pt>
                <c:pt idx="20">
                  <c:v>1237.9243965140745</c:v>
                </c:pt>
                <c:pt idx="21">
                  <c:v>1236.8309316244388</c:v>
                </c:pt>
                <c:pt idx="22">
                  <c:v>1235.7019959218073</c:v>
                </c:pt>
                <c:pt idx="23">
                  <c:v>1234.5358605586573</c:v>
                </c:pt>
                <c:pt idx="24">
                  <c:v>1233.3306839666282</c:v>
                </c:pt>
                <c:pt idx="25">
                  <c:v>1232.0845026286174</c:v>
                </c:pt>
                <c:pt idx="26">
                  <c:v>1230.7952209394734</c:v>
                </c:pt>
                <c:pt idx="27">
                  <c:v>1229.4606000496278</c:v>
                </c:pt>
                <c:pt idx="28">
                  <c:v>1228.0782455719357</c:v>
                </c:pt>
                <c:pt idx="29">
                  <c:v>1226.6455940157603</c:v>
                </c:pt>
                <c:pt idx="30">
                  <c:v>1225.1598977936471</c:v>
                </c:pt>
                <c:pt idx="31">
                  <c:v>1223.6182086243116</c:v>
                </c:pt>
                <c:pt idx="32">
                  <c:v>1222.017359130625</c:v>
                </c:pt>
                <c:pt idx="33">
                  <c:v>1220.3539424022206</c:v>
                </c:pt>
                <c:pt idx="34">
                  <c:v>1218.6242892585167</c:v>
                </c:pt>
                <c:pt idx="35">
                  <c:v>1216.824442908521</c:v>
                </c:pt>
                <c:pt idx="36">
                  <c:v>1214.9501306576612</c:v>
                </c:pt>
                <c:pt idx="37">
                  <c:v>1212.9967322578702</c:v>
                </c:pt>
                <c:pt idx="38">
                  <c:v>1210.9592444336508</c:v>
                </c:pt>
                <c:pt idx="39">
                  <c:v>1208.8322410420794</c:v>
                </c:pt>
                <c:pt idx="40">
                  <c:v>1206.6098282363698</c:v>
                </c:pt>
                <c:pt idx="41">
                  <c:v>1204.2855938980117</c:v>
                </c:pt>
                <c:pt idx="42">
                  <c:v>1201.8525504782444</c:v>
                </c:pt>
                <c:pt idx="43">
                  <c:v>1199.3030702416136</c:v>
                </c:pt>
                <c:pt idx="44">
                  <c:v>1196.628811727519</c:v>
                </c:pt>
                <c:pt idx="45">
                  <c:v>1193.8206360337228</c:v>
                </c:pt>
                <c:pt idx="46">
                  <c:v>1190.8685112709945</c:v>
                </c:pt>
                <c:pt idx="47">
                  <c:v>1187.7614032307297</c:v>
                </c:pt>
                <c:pt idx="48">
                  <c:v>1184.4871499354674</c:v>
                </c:pt>
                <c:pt idx="49">
                  <c:v>1181.032317290603</c:v>
                </c:pt>
                <c:pt idx="50">
                  <c:v>1177.382032505257</c:v>
                </c:pt>
                <c:pt idx="51">
                  <c:v>1173.5197912772628</c:v>
                </c:pt>
                <c:pt idx="52">
                  <c:v>1169.4272339111851</c:v>
                </c:pt>
                <c:pt idx="53">
                  <c:v>1165.0838845206631</c:v>
                </c:pt>
                <c:pt idx="54">
                  <c:v>1160.466846207941</c:v>
                </c:pt>
                <c:pt idx="55">
                  <c:v>1155.5504435513537</c:v>
                </c:pt>
                <c:pt idx="56">
                  <c:v>1150.3058017849326</c:v>
                </c:pt>
                <c:pt idx="57">
                  <c:v>1144.7003496192463</c:v>
                </c:pt>
                <c:pt idx="58">
                  <c:v>1138.6972295948028</c:v>
                </c:pt>
                <c:pt idx="59">
                  <c:v>1132.2545960050568</c:v>
                </c:pt>
                <c:pt idx="60">
                  <c:v>1125.3247755501689</c:v>
                </c:pt>
                <c:pt idx="61">
                  <c:v>1117.8532596929501</c:v>
                </c:pt>
                <c:pt idx="62">
                  <c:v>1109.7774898062064</c:v>
                </c:pt>
                <c:pt idx="63">
                  <c:v>1101.0253861358231</c:v>
                </c:pt>
                <c:pt idx="64">
                  <c:v>1091.5135587251655</c:v>
                </c:pt>
                <c:pt idx="65">
                  <c:v>1081.1451219472967</c:v>
                </c:pt>
                <c:pt idx="66">
                  <c:v>1069.8070131563597</c:v>
                </c:pt>
                <c:pt idx="67">
                  <c:v>1057.3666889481133</c:v>
                </c:pt>
                <c:pt idx="68">
                  <c:v>1043.6680381339929</c:v>
                </c:pt>
                <c:pt idx="69">
                  <c:v>1028.5263071604381</c:v>
                </c:pt>
                <c:pt idx="70">
                  <c:v>1011.7217798305869</c:v>
                </c:pt>
                <c:pt idx="71">
                  <c:v>992.9918880048391</c:v>
                </c:pt>
                <c:pt idx="72">
                  <c:v>972.02135468268375</c:v>
                </c:pt>
                <c:pt idx="73">
                  <c:v>948.42989140423833</c:v>
                </c:pt>
                <c:pt idx="74">
                  <c:v>921.75690414046005</c:v>
                </c:pt>
                <c:pt idx="75">
                  <c:v>891.44264179917275</c:v>
                </c:pt>
                <c:pt idx="76">
                  <c:v>856.80532434640497</c:v>
                </c:pt>
                <c:pt idx="77">
                  <c:v>817.01416196387061</c:v>
                </c:pt>
                <c:pt idx="78">
                  <c:v>771.05910344744484</c:v>
                </c:pt>
                <c:pt idx="79">
                  <c:v>717.72013599792126</c:v>
                </c:pt>
                <c:pt idx="80">
                  <c:v>655.54284653643379</c:v>
                </c:pt>
                <c:pt idx="81">
                  <c:v>582.83400995124714</c:v>
                </c:pt>
                <c:pt idx="82">
                  <c:v>497.70264625222239</c:v>
                </c:pt>
                <c:pt idx="83">
                  <c:v>398.18872175922593</c:v>
                </c:pt>
                <c:pt idx="84">
                  <c:v>282.53933413226571</c:v>
                </c:pt>
                <c:pt idx="85">
                  <c:v>149.6949106462246</c:v>
                </c:pt>
                <c:pt idx="86">
                  <c:v>106.48904363971857</c:v>
                </c:pt>
                <c:pt idx="87">
                  <c:v>0</c:v>
                </c:pt>
                <c:pt idx="88">
                  <c:v>163.99175029516337</c:v>
                </c:pt>
                <c:pt idx="89">
                  <c:v>336.98587211987899</c:v>
                </c:pt>
                <c:pt idx="90">
                  <c:v>511.21717558737902</c:v>
                </c:pt>
                <c:pt idx="91">
                  <c:v>677.8200889223466</c:v>
                </c:pt>
                <c:pt idx="92">
                  <c:v>828.89766016917793</c:v>
                </c:pt>
                <c:pt idx="93">
                  <c:v>959.2761120605594</c:v>
                </c:pt>
                <c:pt idx="94">
                  <c:v>1067.1121322147605</c:v>
                </c:pt>
                <c:pt idx="95">
                  <c:v>1153.3405629724821</c:v>
                </c:pt>
                <c:pt idx="96">
                  <c:v>1220.5715170178398</c:v>
                </c:pt>
                <c:pt idx="97">
                  <c:v>1272.0508495942902</c:v>
                </c:pt>
                <c:pt idx="98">
                  <c:v>1310.9676781848584</c:v>
                </c:pt>
                <c:pt idx="99">
                  <c:v>1340.1107555576566</c:v>
                </c:pt>
                <c:pt idx="100">
                  <c:v>1361.7626018228734</c:v>
                </c:pt>
                <c:pt idx="101">
                  <c:v>1377.7198548783645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9C5-434F-AFE2-C03BD2B22533}"/>
            </c:ext>
          </c:extLst>
        </c:ser>
        <c:ser>
          <c:idx val="1"/>
          <c:order val="1"/>
          <c:tx>
            <c:v>Ie @ 50 Hz [Nm]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'Curvas Motor AC'!$Q$4:$Q$105</c:f>
              <c:numCache>
                <c:formatCode>General</c:formatCode>
                <c:ptCount val="102"/>
                <c:pt idx="0">
                  <c:v>-2500</c:v>
                </c:pt>
                <c:pt idx="1">
                  <c:v>-2450</c:v>
                </c:pt>
                <c:pt idx="2">
                  <c:v>-2400</c:v>
                </c:pt>
                <c:pt idx="3">
                  <c:v>-2350</c:v>
                </c:pt>
                <c:pt idx="4">
                  <c:v>-2300</c:v>
                </c:pt>
                <c:pt idx="5">
                  <c:v>-2250</c:v>
                </c:pt>
                <c:pt idx="6">
                  <c:v>-2200</c:v>
                </c:pt>
                <c:pt idx="7">
                  <c:v>-2150</c:v>
                </c:pt>
                <c:pt idx="8">
                  <c:v>-2100</c:v>
                </c:pt>
                <c:pt idx="9">
                  <c:v>-2050</c:v>
                </c:pt>
                <c:pt idx="10">
                  <c:v>-2000</c:v>
                </c:pt>
                <c:pt idx="11">
                  <c:v>-1950</c:v>
                </c:pt>
                <c:pt idx="12">
                  <c:v>-1900</c:v>
                </c:pt>
                <c:pt idx="13">
                  <c:v>-1850</c:v>
                </c:pt>
                <c:pt idx="14">
                  <c:v>-1800</c:v>
                </c:pt>
                <c:pt idx="15">
                  <c:v>-1750</c:v>
                </c:pt>
                <c:pt idx="16">
                  <c:v>-1700</c:v>
                </c:pt>
                <c:pt idx="17">
                  <c:v>-1650</c:v>
                </c:pt>
                <c:pt idx="18">
                  <c:v>-1600</c:v>
                </c:pt>
                <c:pt idx="19">
                  <c:v>-1550</c:v>
                </c:pt>
                <c:pt idx="20">
                  <c:v>-1500</c:v>
                </c:pt>
                <c:pt idx="21">
                  <c:v>-1450</c:v>
                </c:pt>
                <c:pt idx="22">
                  <c:v>-1400</c:v>
                </c:pt>
                <c:pt idx="23">
                  <c:v>-1350</c:v>
                </c:pt>
                <c:pt idx="24">
                  <c:v>-1300</c:v>
                </c:pt>
                <c:pt idx="25">
                  <c:v>-1250</c:v>
                </c:pt>
                <c:pt idx="26">
                  <c:v>-1200</c:v>
                </c:pt>
                <c:pt idx="27">
                  <c:v>-1150</c:v>
                </c:pt>
                <c:pt idx="28">
                  <c:v>-1100</c:v>
                </c:pt>
                <c:pt idx="29">
                  <c:v>-1050</c:v>
                </c:pt>
                <c:pt idx="30">
                  <c:v>-1000</c:v>
                </c:pt>
                <c:pt idx="31">
                  <c:v>-950</c:v>
                </c:pt>
                <c:pt idx="32">
                  <c:v>-900</c:v>
                </c:pt>
                <c:pt idx="33">
                  <c:v>-850</c:v>
                </c:pt>
                <c:pt idx="34">
                  <c:v>-800</c:v>
                </c:pt>
                <c:pt idx="35">
                  <c:v>-750</c:v>
                </c:pt>
                <c:pt idx="36">
                  <c:v>-700</c:v>
                </c:pt>
                <c:pt idx="37">
                  <c:v>-650</c:v>
                </c:pt>
                <c:pt idx="38">
                  <c:v>-600</c:v>
                </c:pt>
                <c:pt idx="39">
                  <c:v>-550</c:v>
                </c:pt>
                <c:pt idx="40">
                  <c:v>-500</c:v>
                </c:pt>
                <c:pt idx="41">
                  <c:v>-450</c:v>
                </c:pt>
                <c:pt idx="42">
                  <c:v>-400</c:v>
                </c:pt>
                <c:pt idx="43">
                  <c:v>-350</c:v>
                </c:pt>
                <c:pt idx="44">
                  <c:v>-300</c:v>
                </c:pt>
                <c:pt idx="45">
                  <c:v>-250</c:v>
                </c:pt>
                <c:pt idx="46">
                  <c:v>-200</c:v>
                </c:pt>
                <c:pt idx="47">
                  <c:v>-150</c:v>
                </c:pt>
                <c:pt idx="48">
                  <c:v>-100</c:v>
                </c:pt>
                <c:pt idx="49">
                  <c:v>-50</c:v>
                </c:pt>
                <c:pt idx="50">
                  <c:v>0</c:v>
                </c:pt>
                <c:pt idx="51">
                  <c:v>50</c:v>
                </c:pt>
                <c:pt idx="52">
                  <c:v>100</c:v>
                </c:pt>
                <c:pt idx="53">
                  <c:v>150</c:v>
                </c:pt>
                <c:pt idx="54">
                  <c:v>200</c:v>
                </c:pt>
                <c:pt idx="55">
                  <c:v>250</c:v>
                </c:pt>
                <c:pt idx="56">
                  <c:v>300</c:v>
                </c:pt>
                <c:pt idx="57">
                  <c:v>350</c:v>
                </c:pt>
                <c:pt idx="58">
                  <c:v>400</c:v>
                </c:pt>
                <c:pt idx="59">
                  <c:v>450</c:v>
                </c:pt>
                <c:pt idx="60">
                  <c:v>500</c:v>
                </c:pt>
                <c:pt idx="61">
                  <c:v>550</c:v>
                </c:pt>
                <c:pt idx="62">
                  <c:v>600</c:v>
                </c:pt>
                <c:pt idx="63">
                  <c:v>650</c:v>
                </c:pt>
                <c:pt idx="64">
                  <c:v>700</c:v>
                </c:pt>
                <c:pt idx="65">
                  <c:v>750</c:v>
                </c:pt>
                <c:pt idx="66">
                  <c:v>800</c:v>
                </c:pt>
                <c:pt idx="67">
                  <c:v>850</c:v>
                </c:pt>
                <c:pt idx="68">
                  <c:v>900</c:v>
                </c:pt>
                <c:pt idx="69">
                  <c:v>950</c:v>
                </c:pt>
                <c:pt idx="70">
                  <c:v>1000</c:v>
                </c:pt>
                <c:pt idx="71">
                  <c:v>1050</c:v>
                </c:pt>
                <c:pt idx="72">
                  <c:v>1100</c:v>
                </c:pt>
                <c:pt idx="73">
                  <c:v>1150</c:v>
                </c:pt>
                <c:pt idx="74">
                  <c:v>1200</c:v>
                </c:pt>
                <c:pt idx="75">
                  <c:v>1250</c:v>
                </c:pt>
                <c:pt idx="76">
                  <c:v>1300</c:v>
                </c:pt>
                <c:pt idx="77">
                  <c:v>1350</c:v>
                </c:pt>
                <c:pt idx="78">
                  <c:v>1400</c:v>
                </c:pt>
                <c:pt idx="79">
                  <c:v>1450</c:v>
                </c:pt>
                <c:pt idx="80">
                  <c:v>1500</c:v>
                </c:pt>
                <c:pt idx="81">
                  <c:v>1550</c:v>
                </c:pt>
                <c:pt idx="82">
                  <c:v>1600</c:v>
                </c:pt>
                <c:pt idx="83">
                  <c:v>1650</c:v>
                </c:pt>
                <c:pt idx="84">
                  <c:v>1700</c:v>
                </c:pt>
                <c:pt idx="85">
                  <c:v>1750</c:v>
                </c:pt>
                <c:pt idx="87">
                  <c:v>1800</c:v>
                </c:pt>
                <c:pt idx="88">
                  <c:v>1850</c:v>
                </c:pt>
                <c:pt idx="89">
                  <c:v>1900</c:v>
                </c:pt>
                <c:pt idx="90">
                  <c:v>1950</c:v>
                </c:pt>
                <c:pt idx="91">
                  <c:v>2000</c:v>
                </c:pt>
                <c:pt idx="92">
                  <c:v>2050</c:v>
                </c:pt>
                <c:pt idx="93">
                  <c:v>2100</c:v>
                </c:pt>
                <c:pt idx="94">
                  <c:v>2150</c:v>
                </c:pt>
                <c:pt idx="95">
                  <c:v>2200</c:v>
                </c:pt>
                <c:pt idx="96">
                  <c:v>2250</c:v>
                </c:pt>
                <c:pt idx="97">
                  <c:v>2300</c:v>
                </c:pt>
                <c:pt idx="98">
                  <c:v>2350</c:v>
                </c:pt>
                <c:pt idx="99">
                  <c:v>2400</c:v>
                </c:pt>
                <c:pt idx="100">
                  <c:v>2450</c:v>
                </c:pt>
                <c:pt idx="101">
                  <c:v>2500</c:v>
                </c:pt>
              </c:numCache>
            </c:numRef>
          </c:xVal>
          <c:yVal>
            <c:numRef>
              <c:f>'Curvas Motor AC'!$S$4:$S$105</c:f>
              <c:numCache>
                <c:formatCode>General</c:formatCode>
                <c:ptCount val="102"/>
                <c:pt idx="0">
                  <c:v>246.94308270782636</c:v>
                </c:pt>
                <c:pt idx="1">
                  <c:v>246.79839609576925</c:v>
                </c:pt>
                <c:pt idx="2">
                  <c:v>246.6499300550033</c:v>
                </c:pt>
                <c:pt idx="3">
                  <c:v>246.49753565564566</c:v>
                </c:pt>
                <c:pt idx="4">
                  <c:v>246.34105609340719</c:v>
                </c:pt>
                <c:pt idx="5">
                  <c:v>246.18032616558975</c:v>
                </c:pt>
                <c:pt idx="6">
                  <c:v>246.0151717049344</c:v>
                </c:pt>
                <c:pt idx="7">
                  <c:v>245.84540896733458</c:v>
                </c:pt>
                <c:pt idx="8">
                  <c:v>245.67084396899432</c:v>
                </c:pt>
                <c:pt idx="9">
                  <c:v>245.49127176812331</c:v>
                </c:pt>
                <c:pt idx="10">
                  <c:v>245.30647568571283</c:v>
                </c:pt>
                <c:pt idx="11">
                  <c:v>245.11622645931652</c:v>
                </c:pt>
                <c:pt idx="12">
                  <c:v>244.92028132306325</c:v>
                </c:pt>
                <c:pt idx="13">
                  <c:v>244.71838300633883</c:v>
                </c:pt>
                <c:pt idx="14">
                  <c:v>244.51025864268152</c:v>
                </c:pt>
                <c:pt idx="15">
                  <c:v>244.29561857942127</c:v>
                </c:pt>
                <c:pt idx="16">
                  <c:v>244.07415507744341</c:v>
                </c:pt>
                <c:pt idx="17">
                  <c:v>243.84554088914626</c:v>
                </c:pt>
                <c:pt idx="18">
                  <c:v>243.60942770117066</c:v>
                </c:pt>
                <c:pt idx="19">
                  <c:v>243.36544442677246</c:v>
                </c:pt>
                <c:pt idx="20">
                  <c:v>243.11319533076013</c:v>
                </c:pt>
                <c:pt idx="21">
                  <c:v>242.85225796768179</c:v>
                </c:pt>
                <c:pt idx="22">
                  <c:v>242.58218091137704</c:v>
                </c:pt>
                <c:pt idx="23">
                  <c:v>242.30248125105319</c:v>
                </c:pt>
                <c:pt idx="24">
                  <c:v>242.01264182563423</c:v>
                </c:pt>
                <c:pt idx="25">
                  <c:v>241.71210816418889</c:v>
                </c:pt>
                <c:pt idx="26">
                  <c:v>241.40028509567946</c:v>
                </c:pt>
                <c:pt idx="27">
                  <c:v>241.07653298596881</c:v>
                </c:pt>
                <c:pt idx="28">
                  <c:v>240.74016355385587</c:v>
                </c:pt>
                <c:pt idx="29">
                  <c:v>240.39043521071062</c:v>
                </c:pt>
                <c:pt idx="30">
                  <c:v>240.02654785986351</c:v>
                </c:pt>
                <c:pt idx="31">
                  <c:v>239.64763708203569</c:v>
                </c:pt>
                <c:pt idx="32">
                  <c:v>239.25276762149645</c:v>
                </c:pt>
                <c:pt idx="33">
                  <c:v>238.84092607396067</c:v>
                </c:pt>
                <c:pt idx="34">
                  <c:v>238.41101266107873</c:v>
                </c:pt>
                <c:pt idx="35">
                  <c:v>237.96183195721312</c:v>
                </c:pt>
                <c:pt idx="36">
                  <c:v>237.49208241142094</c:v>
                </c:pt>
                <c:pt idx="37">
                  <c:v>237.0003444804002</c:v>
                </c:pt>
                <c:pt idx="38">
                  <c:v>236.48506715566583</c:v>
                </c:pt>
                <c:pt idx="39">
                  <c:v>235.9445526292246</c:v>
                </c:pt>
                <c:pt idx="40">
                  <c:v>235.37693879505792</c:v>
                </c:pt>
                <c:pt idx="41">
                  <c:v>234.78017922697694</c:v>
                </c:pt>
                <c:pt idx="42">
                  <c:v>234.15202020459856</c:v>
                </c:pt>
                <c:pt idx="43">
                  <c:v>233.48997427543452</c:v>
                </c:pt>
                <c:pt idx="44">
                  <c:v>232.79128973875092</c:v>
                </c:pt>
                <c:pt idx="45">
                  <c:v>232.05291531134003</c:v>
                </c:pt>
                <c:pt idx="46">
                  <c:v>231.27145908077202</c:v>
                </c:pt>
                <c:pt idx="47">
                  <c:v>230.44314066054949</c:v>
                </c:pt>
                <c:pt idx="48">
                  <c:v>229.56373522421237</c:v>
                </c:pt>
                <c:pt idx="49">
                  <c:v>228.62850779936068</c:v>
                </c:pt>
                <c:pt idx="50">
                  <c:v>227.63213583160945</c:v>
                </c:pt>
                <c:pt idx="51">
                  <c:v>226.56861756159688</c:v>
                </c:pt>
                <c:pt idx="52">
                  <c:v>225.43116316777724</c:v>
                </c:pt>
                <c:pt idx="53">
                  <c:v>224.21206487764323</c:v>
                </c:pt>
                <c:pt idx="54">
                  <c:v>222.90254129248399</c:v>
                </c:pt>
                <c:pt idx="55">
                  <c:v>221.49254994256287</c:v>
                </c:pt>
                <c:pt idx="56">
                  <c:v>219.97056050670381</c:v>
                </c:pt>
                <c:pt idx="57">
                  <c:v>218.3232790808176</c:v>
                </c:pt>
                <c:pt idx="58">
                  <c:v>216.53531121461265</c:v>
                </c:pt>
                <c:pt idx="59">
                  <c:v>214.58874795537812</c:v>
                </c:pt>
                <c:pt idx="60">
                  <c:v>212.46265457684561</c:v>
                </c:pt>
                <c:pt idx="61">
                  <c:v>210.13243567770542</c:v>
                </c:pt>
                <c:pt idx="62">
                  <c:v>207.5690424459581</c:v>
                </c:pt>
                <c:pt idx="63">
                  <c:v>204.73797750478525</c:v>
                </c:pt>
                <c:pt idx="64">
                  <c:v>201.59803913499726</c:v>
                </c:pt>
                <c:pt idx="65">
                  <c:v>198.09972892249482</c:v>
                </c:pt>
                <c:pt idx="66">
                  <c:v>194.18322407285243</c:v>
                </c:pt>
                <c:pt idx="67">
                  <c:v>189.77578705790057</c:v>
                </c:pt>
                <c:pt idx="68">
                  <c:v>184.78845109166383</c:v>
                </c:pt>
                <c:pt idx="69">
                  <c:v>179.11178276791077</c:v>
                </c:pt>
                <c:pt idx="70">
                  <c:v>172.61049132040324</c:v>
                </c:pt>
                <c:pt idx="71">
                  <c:v>165.11664823699954</c:v>
                </c:pt>
                <c:pt idx="72">
                  <c:v>156.42134860097494</c:v>
                </c:pt>
                <c:pt idx="73">
                  <c:v>146.26488687454159</c:v>
                </c:pt>
                <c:pt idx="74">
                  <c:v>134.32613650093245</c:v>
                </c:pt>
                <c:pt idx="75">
                  <c:v>120.21319380187677</c:v>
                </c:pt>
                <c:pt idx="76">
                  <c:v>103.46011382483741</c:v>
                </c:pt>
                <c:pt idx="77">
                  <c:v>83.539602590212553</c:v>
                </c:pt>
                <c:pt idx="78">
                  <c:v>59.909365211798693</c:v>
                </c:pt>
                <c:pt idx="79">
                  <c:v>32.118465617665535</c:v>
                </c:pt>
                <c:pt idx="80">
                  <c:v>0</c:v>
                </c:pt>
                <c:pt idx="81">
                  <c:v>36.055049408055922</c:v>
                </c:pt>
                <c:pt idx="82">
                  <c:v>74.835915365746175</c:v>
                </c:pt>
                <c:pt idx="83">
                  <c:v>114.27067379768243</c:v>
                </c:pt>
                <c:pt idx="84">
                  <c:v>151.80690912067922</c:v>
                </c:pt>
                <c:pt idx="85">
                  <c:v>185.1404958884566</c:v>
                </c:pt>
                <c:pt idx="87">
                  <c:v>212.8718485580801</c:v>
                </c:pt>
                <c:pt idx="88">
                  <c:v>234.6966089608581</c:v>
                </c:pt>
                <c:pt idx="89">
                  <c:v>251.13943668185266</c:v>
                </c:pt>
                <c:pt idx="90">
                  <c:v>263.12727344337605</c:v>
                </c:pt>
                <c:pt idx="91">
                  <c:v>271.65048197806357</c:v>
                </c:pt>
                <c:pt idx="92">
                  <c:v>277.58273960093561</c:v>
                </c:pt>
                <c:pt idx="93">
                  <c:v>281.62236713587208</c:v>
                </c:pt>
                <c:pt idx="94">
                  <c:v>284.29777724981653</c:v>
                </c:pt>
                <c:pt idx="95">
                  <c:v>285.99685876970511</c:v>
                </c:pt>
                <c:pt idx="96">
                  <c:v>286.99985362247929</c:v>
                </c:pt>
                <c:pt idx="97">
                  <c:v>287.50778178784191</c:v>
                </c:pt>
                <c:pt idx="98">
                  <c:v>287.664554883753</c:v>
                </c:pt>
                <c:pt idx="99">
                  <c:v>287.57330967039633</c:v>
                </c:pt>
                <c:pt idx="100">
                  <c:v>287.30815651684361</c:v>
                </c:pt>
                <c:pt idx="101">
                  <c:v>286.92252250201926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9C5-434F-AFE2-C03BD2B225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40383616"/>
        <c:axId val="1737231808"/>
      </c:scatterChart>
      <c:valAx>
        <c:axId val="17403836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/>
                  <a:t>Wmr</a:t>
                </a:r>
                <a:r>
                  <a:rPr lang="es-MX" baseline="0"/>
                  <a:t> [rpm]</a:t>
                </a:r>
                <a:endParaRPr lang="es-MX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737231808"/>
        <c:crosses val="autoZero"/>
        <c:crossBetween val="midCat"/>
      </c:valAx>
      <c:valAx>
        <c:axId val="1737231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/>
                  <a:t>Ie</a:t>
                </a:r>
                <a:r>
                  <a:rPr lang="es-MX" baseline="0"/>
                  <a:t> </a:t>
                </a:r>
                <a:r>
                  <a:rPr lang="es-MX"/>
                  <a:t>[A]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7403836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MX"/>
              <a:t>Curva de Corriente</a:t>
            </a:r>
            <a:r>
              <a:rPr lang="es-MX" baseline="0"/>
              <a:t> Vs velocidad </a:t>
            </a:r>
            <a:endParaRPr lang="es-MX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Ie AC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'Curvas Motor AC'!$F$4:$F$105</c:f>
              <c:numCache>
                <c:formatCode>General</c:formatCode>
                <c:ptCount val="102"/>
                <c:pt idx="0">
                  <c:v>-2500</c:v>
                </c:pt>
                <c:pt idx="1">
                  <c:v>-2450</c:v>
                </c:pt>
                <c:pt idx="2">
                  <c:v>-2400</c:v>
                </c:pt>
                <c:pt idx="3">
                  <c:v>-2350</c:v>
                </c:pt>
                <c:pt idx="4">
                  <c:v>-2300</c:v>
                </c:pt>
                <c:pt idx="5">
                  <c:v>-2250</c:v>
                </c:pt>
                <c:pt idx="6">
                  <c:v>-2200</c:v>
                </c:pt>
                <c:pt idx="7">
                  <c:v>-2150</c:v>
                </c:pt>
                <c:pt idx="8">
                  <c:v>-2100</c:v>
                </c:pt>
                <c:pt idx="9">
                  <c:v>-2050</c:v>
                </c:pt>
                <c:pt idx="10">
                  <c:v>-2000</c:v>
                </c:pt>
                <c:pt idx="11">
                  <c:v>-1950</c:v>
                </c:pt>
                <c:pt idx="12">
                  <c:v>-1900</c:v>
                </c:pt>
                <c:pt idx="13">
                  <c:v>-1850</c:v>
                </c:pt>
                <c:pt idx="14">
                  <c:v>-1800</c:v>
                </c:pt>
                <c:pt idx="15">
                  <c:v>-1750</c:v>
                </c:pt>
                <c:pt idx="16">
                  <c:v>-1700</c:v>
                </c:pt>
                <c:pt idx="17">
                  <c:v>-1650</c:v>
                </c:pt>
                <c:pt idx="18">
                  <c:v>-1600</c:v>
                </c:pt>
                <c:pt idx="19">
                  <c:v>-1550</c:v>
                </c:pt>
                <c:pt idx="20">
                  <c:v>-1500</c:v>
                </c:pt>
                <c:pt idx="21">
                  <c:v>-1450</c:v>
                </c:pt>
                <c:pt idx="22">
                  <c:v>-1400</c:v>
                </c:pt>
                <c:pt idx="23">
                  <c:v>-1350</c:v>
                </c:pt>
                <c:pt idx="24">
                  <c:v>-1300</c:v>
                </c:pt>
                <c:pt idx="25">
                  <c:v>-1250</c:v>
                </c:pt>
                <c:pt idx="26">
                  <c:v>-1200</c:v>
                </c:pt>
                <c:pt idx="27">
                  <c:v>-1150</c:v>
                </c:pt>
                <c:pt idx="28">
                  <c:v>-1100</c:v>
                </c:pt>
                <c:pt idx="29">
                  <c:v>-1050</c:v>
                </c:pt>
                <c:pt idx="30">
                  <c:v>-1000</c:v>
                </c:pt>
                <c:pt idx="31">
                  <c:v>-950</c:v>
                </c:pt>
                <c:pt idx="32">
                  <c:v>-900</c:v>
                </c:pt>
                <c:pt idx="33">
                  <c:v>-850</c:v>
                </c:pt>
                <c:pt idx="34">
                  <c:v>-800</c:v>
                </c:pt>
                <c:pt idx="35">
                  <c:v>-750</c:v>
                </c:pt>
                <c:pt idx="36">
                  <c:v>-700</c:v>
                </c:pt>
                <c:pt idx="37">
                  <c:v>-650</c:v>
                </c:pt>
                <c:pt idx="38">
                  <c:v>-600</c:v>
                </c:pt>
                <c:pt idx="39">
                  <c:v>-550</c:v>
                </c:pt>
                <c:pt idx="40">
                  <c:v>-500</c:v>
                </c:pt>
                <c:pt idx="41">
                  <c:v>-450</c:v>
                </c:pt>
                <c:pt idx="42">
                  <c:v>-400</c:v>
                </c:pt>
                <c:pt idx="43">
                  <c:v>-350</c:v>
                </c:pt>
                <c:pt idx="44">
                  <c:v>-300</c:v>
                </c:pt>
                <c:pt idx="45">
                  <c:v>-250</c:v>
                </c:pt>
                <c:pt idx="46">
                  <c:v>-200</c:v>
                </c:pt>
                <c:pt idx="47">
                  <c:v>-150</c:v>
                </c:pt>
                <c:pt idx="48">
                  <c:v>-100</c:v>
                </c:pt>
                <c:pt idx="49">
                  <c:v>-50</c:v>
                </c:pt>
                <c:pt idx="50">
                  <c:v>0</c:v>
                </c:pt>
                <c:pt idx="51">
                  <c:v>50</c:v>
                </c:pt>
                <c:pt idx="52">
                  <c:v>100</c:v>
                </c:pt>
                <c:pt idx="53">
                  <c:v>150</c:v>
                </c:pt>
                <c:pt idx="54">
                  <c:v>200</c:v>
                </c:pt>
                <c:pt idx="55">
                  <c:v>250</c:v>
                </c:pt>
                <c:pt idx="56">
                  <c:v>300</c:v>
                </c:pt>
                <c:pt idx="57">
                  <c:v>350</c:v>
                </c:pt>
                <c:pt idx="58">
                  <c:v>400</c:v>
                </c:pt>
                <c:pt idx="59">
                  <c:v>450</c:v>
                </c:pt>
                <c:pt idx="60">
                  <c:v>500</c:v>
                </c:pt>
                <c:pt idx="61">
                  <c:v>550</c:v>
                </c:pt>
                <c:pt idx="62">
                  <c:v>600</c:v>
                </c:pt>
                <c:pt idx="63">
                  <c:v>650</c:v>
                </c:pt>
                <c:pt idx="64">
                  <c:v>700</c:v>
                </c:pt>
                <c:pt idx="65">
                  <c:v>750</c:v>
                </c:pt>
                <c:pt idx="66">
                  <c:v>800</c:v>
                </c:pt>
                <c:pt idx="67">
                  <c:v>850</c:v>
                </c:pt>
                <c:pt idx="68">
                  <c:v>900</c:v>
                </c:pt>
                <c:pt idx="69">
                  <c:v>950</c:v>
                </c:pt>
                <c:pt idx="70">
                  <c:v>1000</c:v>
                </c:pt>
                <c:pt idx="71">
                  <c:v>1050</c:v>
                </c:pt>
                <c:pt idx="72">
                  <c:v>1100</c:v>
                </c:pt>
                <c:pt idx="73">
                  <c:v>1150</c:v>
                </c:pt>
                <c:pt idx="74">
                  <c:v>1200</c:v>
                </c:pt>
                <c:pt idx="75">
                  <c:v>1250</c:v>
                </c:pt>
                <c:pt idx="76">
                  <c:v>1300</c:v>
                </c:pt>
                <c:pt idx="77">
                  <c:v>1350</c:v>
                </c:pt>
                <c:pt idx="78">
                  <c:v>1400</c:v>
                </c:pt>
                <c:pt idx="79">
                  <c:v>1450</c:v>
                </c:pt>
                <c:pt idx="80">
                  <c:v>1500</c:v>
                </c:pt>
                <c:pt idx="81">
                  <c:v>1550</c:v>
                </c:pt>
                <c:pt idx="82">
                  <c:v>1600</c:v>
                </c:pt>
                <c:pt idx="83">
                  <c:v>1650</c:v>
                </c:pt>
                <c:pt idx="84">
                  <c:v>1700</c:v>
                </c:pt>
                <c:pt idx="85">
                  <c:v>1750</c:v>
                </c:pt>
                <c:pt idx="86">
                  <c:v>1765</c:v>
                </c:pt>
                <c:pt idx="87">
                  <c:v>1800</c:v>
                </c:pt>
                <c:pt idx="88">
                  <c:v>1850</c:v>
                </c:pt>
                <c:pt idx="89">
                  <c:v>1900</c:v>
                </c:pt>
                <c:pt idx="90">
                  <c:v>1950</c:v>
                </c:pt>
                <c:pt idx="91">
                  <c:v>2000</c:v>
                </c:pt>
                <c:pt idx="92">
                  <c:v>2050</c:v>
                </c:pt>
                <c:pt idx="93">
                  <c:v>2100</c:v>
                </c:pt>
                <c:pt idx="94">
                  <c:v>2150</c:v>
                </c:pt>
                <c:pt idx="95">
                  <c:v>2200</c:v>
                </c:pt>
                <c:pt idx="96">
                  <c:v>2250</c:v>
                </c:pt>
                <c:pt idx="97">
                  <c:v>2300</c:v>
                </c:pt>
                <c:pt idx="98">
                  <c:v>2350</c:v>
                </c:pt>
                <c:pt idx="99">
                  <c:v>2400</c:v>
                </c:pt>
                <c:pt idx="100">
                  <c:v>2450</c:v>
                </c:pt>
                <c:pt idx="101">
                  <c:v>2500</c:v>
                </c:pt>
              </c:numCache>
            </c:numRef>
          </c:xVal>
          <c:yVal>
            <c:numRef>
              <c:f>'Curvas Motor AC'!$H$4:$H$105</c:f>
              <c:numCache>
                <c:formatCode>General</c:formatCode>
                <c:ptCount val="102"/>
                <c:pt idx="0">
                  <c:v>1254.2880468898131</c:v>
                </c:pt>
                <c:pt idx="1">
                  <c:v>1253.6590040411811</c:v>
                </c:pt>
                <c:pt idx="2">
                  <c:v>1253.014425698653</c:v>
                </c:pt>
                <c:pt idx="3">
                  <c:v>1252.3537347366705</c:v>
                </c:pt>
                <c:pt idx="4">
                  <c:v>1251.676325335967</c:v>
                </c:pt>
                <c:pt idx="5">
                  <c:v>1250.9815611922113</c:v>
                </c:pt>
                <c:pt idx="6">
                  <c:v>1250.2687735897541</c:v>
                </c:pt>
                <c:pt idx="7">
                  <c:v>1249.5372593285585</c:v>
                </c:pt>
                <c:pt idx="8">
                  <c:v>1248.7862784911899</c:v>
                </c:pt>
                <c:pt idx="9">
                  <c:v>1248.0150520353789</c:v>
                </c:pt>
                <c:pt idx="10">
                  <c:v>1247.2227591961771</c:v>
                </c:pt>
                <c:pt idx="11">
                  <c:v>1246.40853468003</c:v>
                </c:pt>
                <c:pt idx="12">
                  <c:v>1245.5714656312114</c:v>
                </c:pt>
                <c:pt idx="13">
                  <c:v>1244.7105883489464</c:v>
                </c:pt>
                <c:pt idx="14">
                  <c:v>1243.8248847311811</c:v>
                </c:pt>
                <c:pt idx="15">
                  <c:v>1242.9132784182857</c:v>
                </c:pt>
                <c:pt idx="16">
                  <c:v>1241.974630606979</c:v>
                </c:pt>
                <c:pt idx="17">
                  <c:v>1241.0077355013798</c:v>
                </c:pt>
                <c:pt idx="18">
                  <c:v>1240.0113153642621</c:v>
                </c:pt>
                <c:pt idx="19">
                  <c:v>1238.9840151272874</c:v>
                </c:pt>
                <c:pt idx="20">
                  <c:v>1237.9243965140745</c:v>
                </c:pt>
                <c:pt idx="21">
                  <c:v>1236.8309316244388</c:v>
                </c:pt>
                <c:pt idx="22">
                  <c:v>1235.7019959218073</c:v>
                </c:pt>
                <c:pt idx="23">
                  <c:v>1234.5358605586573</c:v>
                </c:pt>
                <c:pt idx="24">
                  <c:v>1233.3306839666282</c:v>
                </c:pt>
                <c:pt idx="25">
                  <c:v>1232.0845026286174</c:v>
                </c:pt>
                <c:pt idx="26">
                  <c:v>1230.7952209394734</c:v>
                </c:pt>
                <c:pt idx="27">
                  <c:v>1229.4606000496278</c:v>
                </c:pt>
                <c:pt idx="28">
                  <c:v>1228.0782455719357</c:v>
                </c:pt>
                <c:pt idx="29">
                  <c:v>1226.6455940157603</c:v>
                </c:pt>
                <c:pt idx="30">
                  <c:v>1225.1598977936471</c:v>
                </c:pt>
                <c:pt idx="31">
                  <c:v>1223.6182086243116</c:v>
                </c:pt>
                <c:pt idx="32">
                  <c:v>1222.017359130625</c:v>
                </c:pt>
                <c:pt idx="33">
                  <c:v>1220.3539424022206</c:v>
                </c:pt>
                <c:pt idx="34">
                  <c:v>1218.6242892585167</c:v>
                </c:pt>
                <c:pt idx="35">
                  <c:v>1216.824442908521</c:v>
                </c:pt>
                <c:pt idx="36">
                  <c:v>1214.9501306576612</c:v>
                </c:pt>
                <c:pt idx="37">
                  <c:v>1212.9967322578702</c:v>
                </c:pt>
                <c:pt idx="38">
                  <c:v>1210.9592444336508</c:v>
                </c:pt>
                <c:pt idx="39">
                  <c:v>1208.8322410420794</c:v>
                </c:pt>
                <c:pt idx="40">
                  <c:v>1206.6098282363698</c:v>
                </c:pt>
                <c:pt idx="41">
                  <c:v>1204.2855938980117</c:v>
                </c:pt>
                <c:pt idx="42">
                  <c:v>1201.8525504782444</c:v>
                </c:pt>
                <c:pt idx="43">
                  <c:v>1199.3030702416136</c:v>
                </c:pt>
                <c:pt idx="44">
                  <c:v>1196.628811727519</c:v>
                </c:pt>
                <c:pt idx="45">
                  <c:v>1193.8206360337228</c:v>
                </c:pt>
                <c:pt idx="46">
                  <c:v>1190.8685112709945</c:v>
                </c:pt>
                <c:pt idx="47">
                  <c:v>1187.7614032307297</c:v>
                </c:pt>
                <c:pt idx="48">
                  <c:v>1184.4871499354674</c:v>
                </c:pt>
                <c:pt idx="49">
                  <c:v>1181.032317290603</c:v>
                </c:pt>
                <c:pt idx="50">
                  <c:v>1177.382032505257</c:v>
                </c:pt>
                <c:pt idx="51">
                  <c:v>1173.5197912772628</c:v>
                </c:pt>
                <c:pt idx="52">
                  <c:v>1169.4272339111851</c:v>
                </c:pt>
                <c:pt idx="53">
                  <c:v>1165.0838845206631</c:v>
                </c:pt>
                <c:pt idx="54">
                  <c:v>1160.466846207941</c:v>
                </c:pt>
                <c:pt idx="55">
                  <c:v>1155.5504435513537</c:v>
                </c:pt>
                <c:pt idx="56">
                  <c:v>1150.3058017849326</c:v>
                </c:pt>
                <c:pt idx="57">
                  <c:v>1144.7003496192463</c:v>
                </c:pt>
                <c:pt idx="58">
                  <c:v>1138.6972295948028</c:v>
                </c:pt>
                <c:pt idx="59">
                  <c:v>1132.2545960050568</c:v>
                </c:pt>
                <c:pt idx="60">
                  <c:v>1125.3247755501689</c:v>
                </c:pt>
                <c:pt idx="61">
                  <c:v>1117.8532596929501</c:v>
                </c:pt>
                <c:pt idx="62">
                  <c:v>1109.7774898062064</c:v>
                </c:pt>
                <c:pt idx="63">
                  <c:v>1101.0253861358231</c:v>
                </c:pt>
                <c:pt idx="64">
                  <c:v>1091.5135587251655</c:v>
                </c:pt>
                <c:pt idx="65">
                  <c:v>1081.1451219472967</c:v>
                </c:pt>
                <c:pt idx="66">
                  <c:v>1069.8070131563597</c:v>
                </c:pt>
                <c:pt idx="67">
                  <c:v>1057.3666889481133</c:v>
                </c:pt>
                <c:pt idx="68">
                  <c:v>1043.6680381339929</c:v>
                </c:pt>
                <c:pt idx="69">
                  <c:v>1028.5263071604381</c:v>
                </c:pt>
                <c:pt idx="70">
                  <c:v>1011.7217798305869</c:v>
                </c:pt>
                <c:pt idx="71">
                  <c:v>992.9918880048391</c:v>
                </c:pt>
                <c:pt idx="72">
                  <c:v>972.02135468268375</c:v>
                </c:pt>
                <c:pt idx="73">
                  <c:v>948.42989140423833</c:v>
                </c:pt>
                <c:pt idx="74">
                  <c:v>921.75690414046005</c:v>
                </c:pt>
                <c:pt idx="75">
                  <c:v>891.44264179917275</c:v>
                </c:pt>
                <c:pt idx="76">
                  <c:v>856.80532434640497</c:v>
                </c:pt>
                <c:pt idx="77">
                  <c:v>817.01416196387061</c:v>
                </c:pt>
                <c:pt idx="78">
                  <c:v>771.05910344744484</c:v>
                </c:pt>
                <c:pt idx="79">
                  <c:v>717.72013599792126</c:v>
                </c:pt>
                <c:pt idx="80">
                  <c:v>655.54284653643379</c:v>
                </c:pt>
                <c:pt idx="81">
                  <c:v>582.83400995124714</c:v>
                </c:pt>
                <c:pt idx="82">
                  <c:v>497.70264625222239</c:v>
                </c:pt>
                <c:pt idx="83">
                  <c:v>398.18872175922593</c:v>
                </c:pt>
                <c:pt idx="84">
                  <c:v>282.53933413226571</c:v>
                </c:pt>
                <c:pt idx="85">
                  <c:v>149.6949106462246</c:v>
                </c:pt>
                <c:pt idx="86">
                  <c:v>106.48904363971857</c:v>
                </c:pt>
                <c:pt idx="87">
                  <c:v>0</c:v>
                </c:pt>
                <c:pt idx="88">
                  <c:v>163.99175029516337</c:v>
                </c:pt>
                <c:pt idx="89">
                  <c:v>336.98587211987899</c:v>
                </c:pt>
                <c:pt idx="90">
                  <c:v>511.21717558737902</c:v>
                </c:pt>
                <c:pt idx="91">
                  <c:v>677.8200889223466</c:v>
                </c:pt>
                <c:pt idx="92">
                  <c:v>828.89766016917793</c:v>
                </c:pt>
                <c:pt idx="93">
                  <c:v>959.2761120605594</c:v>
                </c:pt>
                <c:pt idx="94">
                  <c:v>1067.1121322147605</c:v>
                </c:pt>
                <c:pt idx="95">
                  <c:v>1153.3405629724821</c:v>
                </c:pt>
                <c:pt idx="96">
                  <c:v>1220.5715170178398</c:v>
                </c:pt>
                <c:pt idx="97">
                  <c:v>1272.0508495942902</c:v>
                </c:pt>
                <c:pt idx="98">
                  <c:v>1310.9676781848584</c:v>
                </c:pt>
                <c:pt idx="99">
                  <c:v>1340.1107555576566</c:v>
                </c:pt>
                <c:pt idx="100">
                  <c:v>1361.7626018228734</c:v>
                </c:pt>
                <c:pt idx="101">
                  <c:v>1377.7198548783645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9B5-402F-B722-209E57FD37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40383616"/>
        <c:axId val="1737231808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tx>
                  <c:v>Ie @ 50 Hz [Nm]</c:v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'Curvas Motor AC'!$Q$4:$Q$105</c15:sqref>
                        </c15:formulaRef>
                      </c:ext>
                    </c:extLst>
                    <c:numCache>
                      <c:formatCode>General</c:formatCode>
                      <c:ptCount val="102"/>
                      <c:pt idx="0">
                        <c:v>-2500</c:v>
                      </c:pt>
                      <c:pt idx="1">
                        <c:v>-2450</c:v>
                      </c:pt>
                      <c:pt idx="2">
                        <c:v>-2400</c:v>
                      </c:pt>
                      <c:pt idx="3">
                        <c:v>-2350</c:v>
                      </c:pt>
                      <c:pt idx="4">
                        <c:v>-2300</c:v>
                      </c:pt>
                      <c:pt idx="5">
                        <c:v>-2250</c:v>
                      </c:pt>
                      <c:pt idx="6">
                        <c:v>-2200</c:v>
                      </c:pt>
                      <c:pt idx="7">
                        <c:v>-2150</c:v>
                      </c:pt>
                      <c:pt idx="8">
                        <c:v>-2100</c:v>
                      </c:pt>
                      <c:pt idx="9">
                        <c:v>-2050</c:v>
                      </c:pt>
                      <c:pt idx="10">
                        <c:v>-2000</c:v>
                      </c:pt>
                      <c:pt idx="11">
                        <c:v>-1950</c:v>
                      </c:pt>
                      <c:pt idx="12">
                        <c:v>-1900</c:v>
                      </c:pt>
                      <c:pt idx="13">
                        <c:v>-1850</c:v>
                      </c:pt>
                      <c:pt idx="14">
                        <c:v>-1800</c:v>
                      </c:pt>
                      <c:pt idx="15">
                        <c:v>-1750</c:v>
                      </c:pt>
                      <c:pt idx="16">
                        <c:v>-1700</c:v>
                      </c:pt>
                      <c:pt idx="17">
                        <c:v>-1650</c:v>
                      </c:pt>
                      <c:pt idx="18">
                        <c:v>-1600</c:v>
                      </c:pt>
                      <c:pt idx="19">
                        <c:v>-1550</c:v>
                      </c:pt>
                      <c:pt idx="20">
                        <c:v>-1500</c:v>
                      </c:pt>
                      <c:pt idx="21">
                        <c:v>-1450</c:v>
                      </c:pt>
                      <c:pt idx="22">
                        <c:v>-1400</c:v>
                      </c:pt>
                      <c:pt idx="23">
                        <c:v>-1350</c:v>
                      </c:pt>
                      <c:pt idx="24">
                        <c:v>-1300</c:v>
                      </c:pt>
                      <c:pt idx="25">
                        <c:v>-1250</c:v>
                      </c:pt>
                      <c:pt idx="26">
                        <c:v>-1200</c:v>
                      </c:pt>
                      <c:pt idx="27">
                        <c:v>-1150</c:v>
                      </c:pt>
                      <c:pt idx="28">
                        <c:v>-1100</c:v>
                      </c:pt>
                      <c:pt idx="29">
                        <c:v>-1050</c:v>
                      </c:pt>
                      <c:pt idx="30">
                        <c:v>-1000</c:v>
                      </c:pt>
                      <c:pt idx="31">
                        <c:v>-950</c:v>
                      </c:pt>
                      <c:pt idx="32">
                        <c:v>-900</c:v>
                      </c:pt>
                      <c:pt idx="33">
                        <c:v>-850</c:v>
                      </c:pt>
                      <c:pt idx="34">
                        <c:v>-800</c:v>
                      </c:pt>
                      <c:pt idx="35">
                        <c:v>-750</c:v>
                      </c:pt>
                      <c:pt idx="36">
                        <c:v>-700</c:v>
                      </c:pt>
                      <c:pt idx="37">
                        <c:v>-650</c:v>
                      </c:pt>
                      <c:pt idx="38">
                        <c:v>-600</c:v>
                      </c:pt>
                      <c:pt idx="39">
                        <c:v>-550</c:v>
                      </c:pt>
                      <c:pt idx="40">
                        <c:v>-500</c:v>
                      </c:pt>
                      <c:pt idx="41">
                        <c:v>-450</c:v>
                      </c:pt>
                      <c:pt idx="42">
                        <c:v>-400</c:v>
                      </c:pt>
                      <c:pt idx="43">
                        <c:v>-350</c:v>
                      </c:pt>
                      <c:pt idx="44">
                        <c:v>-300</c:v>
                      </c:pt>
                      <c:pt idx="45">
                        <c:v>-250</c:v>
                      </c:pt>
                      <c:pt idx="46">
                        <c:v>-200</c:v>
                      </c:pt>
                      <c:pt idx="47">
                        <c:v>-150</c:v>
                      </c:pt>
                      <c:pt idx="48">
                        <c:v>-100</c:v>
                      </c:pt>
                      <c:pt idx="49">
                        <c:v>-50</c:v>
                      </c:pt>
                      <c:pt idx="50">
                        <c:v>0</c:v>
                      </c:pt>
                      <c:pt idx="51">
                        <c:v>50</c:v>
                      </c:pt>
                      <c:pt idx="52">
                        <c:v>100</c:v>
                      </c:pt>
                      <c:pt idx="53">
                        <c:v>150</c:v>
                      </c:pt>
                      <c:pt idx="54">
                        <c:v>200</c:v>
                      </c:pt>
                      <c:pt idx="55">
                        <c:v>250</c:v>
                      </c:pt>
                      <c:pt idx="56">
                        <c:v>300</c:v>
                      </c:pt>
                      <c:pt idx="57">
                        <c:v>350</c:v>
                      </c:pt>
                      <c:pt idx="58">
                        <c:v>400</c:v>
                      </c:pt>
                      <c:pt idx="59">
                        <c:v>450</c:v>
                      </c:pt>
                      <c:pt idx="60">
                        <c:v>500</c:v>
                      </c:pt>
                      <c:pt idx="61">
                        <c:v>550</c:v>
                      </c:pt>
                      <c:pt idx="62">
                        <c:v>600</c:v>
                      </c:pt>
                      <c:pt idx="63">
                        <c:v>650</c:v>
                      </c:pt>
                      <c:pt idx="64">
                        <c:v>700</c:v>
                      </c:pt>
                      <c:pt idx="65">
                        <c:v>750</c:v>
                      </c:pt>
                      <c:pt idx="66">
                        <c:v>800</c:v>
                      </c:pt>
                      <c:pt idx="67">
                        <c:v>850</c:v>
                      </c:pt>
                      <c:pt idx="68">
                        <c:v>900</c:v>
                      </c:pt>
                      <c:pt idx="69">
                        <c:v>950</c:v>
                      </c:pt>
                      <c:pt idx="70">
                        <c:v>1000</c:v>
                      </c:pt>
                      <c:pt idx="71">
                        <c:v>1050</c:v>
                      </c:pt>
                      <c:pt idx="72">
                        <c:v>1100</c:v>
                      </c:pt>
                      <c:pt idx="73">
                        <c:v>1150</c:v>
                      </c:pt>
                      <c:pt idx="74">
                        <c:v>1200</c:v>
                      </c:pt>
                      <c:pt idx="75">
                        <c:v>1250</c:v>
                      </c:pt>
                      <c:pt idx="76">
                        <c:v>1300</c:v>
                      </c:pt>
                      <c:pt idx="77">
                        <c:v>1350</c:v>
                      </c:pt>
                      <c:pt idx="78">
                        <c:v>1400</c:v>
                      </c:pt>
                      <c:pt idx="79">
                        <c:v>1450</c:v>
                      </c:pt>
                      <c:pt idx="80">
                        <c:v>1500</c:v>
                      </c:pt>
                      <c:pt idx="81">
                        <c:v>1550</c:v>
                      </c:pt>
                      <c:pt idx="82">
                        <c:v>1600</c:v>
                      </c:pt>
                      <c:pt idx="83">
                        <c:v>1650</c:v>
                      </c:pt>
                      <c:pt idx="84">
                        <c:v>1700</c:v>
                      </c:pt>
                      <c:pt idx="85">
                        <c:v>1750</c:v>
                      </c:pt>
                      <c:pt idx="87">
                        <c:v>1800</c:v>
                      </c:pt>
                      <c:pt idx="88">
                        <c:v>1850</c:v>
                      </c:pt>
                      <c:pt idx="89">
                        <c:v>1900</c:v>
                      </c:pt>
                      <c:pt idx="90">
                        <c:v>1950</c:v>
                      </c:pt>
                      <c:pt idx="91">
                        <c:v>2000</c:v>
                      </c:pt>
                      <c:pt idx="92">
                        <c:v>2050</c:v>
                      </c:pt>
                      <c:pt idx="93">
                        <c:v>2100</c:v>
                      </c:pt>
                      <c:pt idx="94">
                        <c:v>2150</c:v>
                      </c:pt>
                      <c:pt idx="95">
                        <c:v>2200</c:v>
                      </c:pt>
                      <c:pt idx="96">
                        <c:v>2250</c:v>
                      </c:pt>
                      <c:pt idx="97">
                        <c:v>2300</c:v>
                      </c:pt>
                      <c:pt idx="98">
                        <c:v>2350</c:v>
                      </c:pt>
                      <c:pt idx="99">
                        <c:v>2400</c:v>
                      </c:pt>
                      <c:pt idx="100">
                        <c:v>2450</c:v>
                      </c:pt>
                      <c:pt idx="101">
                        <c:v>2500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'Curvas Motor AC'!$S$4:$S$105</c15:sqref>
                        </c15:formulaRef>
                      </c:ext>
                    </c:extLst>
                    <c:numCache>
                      <c:formatCode>General</c:formatCode>
                      <c:ptCount val="102"/>
                      <c:pt idx="0">
                        <c:v>246.94308270782636</c:v>
                      </c:pt>
                      <c:pt idx="1">
                        <c:v>246.79839609576925</c:v>
                      </c:pt>
                      <c:pt idx="2">
                        <c:v>246.6499300550033</c:v>
                      </c:pt>
                      <c:pt idx="3">
                        <c:v>246.49753565564566</c:v>
                      </c:pt>
                      <c:pt idx="4">
                        <c:v>246.34105609340719</c:v>
                      </c:pt>
                      <c:pt idx="5">
                        <c:v>246.18032616558975</c:v>
                      </c:pt>
                      <c:pt idx="6">
                        <c:v>246.0151717049344</c:v>
                      </c:pt>
                      <c:pt idx="7">
                        <c:v>245.84540896733458</c:v>
                      </c:pt>
                      <c:pt idx="8">
                        <c:v>245.67084396899432</c:v>
                      </c:pt>
                      <c:pt idx="9">
                        <c:v>245.49127176812331</c:v>
                      </c:pt>
                      <c:pt idx="10">
                        <c:v>245.30647568571283</c:v>
                      </c:pt>
                      <c:pt idx="11">
                        <c:v>245.11622645931652</c:v>
                      </c:pt>
                      <c:pt idx="12">
                        <c:v>244.92028132306325</c:v>
                      </c:pt>
                      <c:pt idx="13">
                        <c:v>244.71838300633883</c:v>
                      </c:pt>
                      <c:pt idx="14">
                        <c:v>244.51025864268152</c:v>
                      </c:pt>
                      <c:pt idx="15">
                        <c:v>244.29561857942127</c:v>
                      </c:pt>
                      <c:pt idx="16">
                        <c:v>244.07415507744341</c:v>
                      </c:pt>
                      <c:pt idx="17">
                        <c:v>243.84554088914626</c:v>
                      </c:pt>
                      <c:pt idx="18">
                        <c:v>243.60942770117066</c:v>
                      </c:pt>
                      <c:pt idx="19">
                        <c:v>243.36544442677246</c:v>
                      </c:pt>
                      <c:pt idx="20">
                        <c:v>243.11319533076013</c:v>
                      </c:pt>
                      <c:pt idx="21">
                        <c:v>242.85225796768179</c:v>
                      </c:pt>
                      <c:pt idx="22">
                        <c:v>242.58218091137704</c:v>
                      </c:pt>
                      <c:pt idx="23">
                        <c:v>242.30248125105319</c:v>
                      </c:pt>
                      <c:pt idx="24">
                        <c:v>242.01264182563423</c:v>
                      </c:pt>
                      <c:pt idx="25">
                        <c:v>241.71210816418889</c:v>
                      </c:pt>
                      <c:pt idx="26">
                        <c:v>241.40028509567946</c:v>
                      </c:pt>
                      <c:pt idx="27">
                        <c:v>241.07653298596881</c:v>
                      </c:pt>
                      <c:pt idx="28">
                        <c:v>240.74016355385587</c:v>
                      </c:pt>
                      <c:pt idx="29">
                        <c:v>240.39043521071062</c:v>
                      </c:pt>
                      <c:pt idx="30">
                        <c:v>240.02654785986351</c:v>
                      </c:pt>
                      <c:pt idx="31">
                        <c:v>239.64763708203569</c:v>
                      </c:pt>
                      <c:pt idx="32">
                        <c:v>239.25276762149645</c:v>
                      </c:pt>
                      <c:pt idx="33">
                        <c:v>238.84092607396067</c:v>
                      </c:pt>
                      <c:pt idx="34">
                        <c:v>238.41101266107873</c:v>
                      </c:pt>
                      <c:pt idx="35">
                        <c:v>237.96183195721312</c:v>
                      </c:pt>
                      <c:pt idx="36">
                        <c:v>237.49208241142094</c:v>
                      </c:pt>
                      <c:pt idx="37">
                        <c:v>237.0003444804002</c:v>
                      </c:pt>
                      <c:pt idx="38">
                        <c:v>236.48506715566583</c:v>
                      </c:pt>
                      <c:pt idx="39">
                        <c:v>235.9445526292246</c:v>
                      </c:pt>
                      <c:pt idx="40">
                        <c:v>235.37693879505792</c:v>
                      </c:pt>
                      <c:pt idx="41">
                        <c:v>234.78017922697694</c:v>
                      </c:pt>
                      <c:pt idx="42">
                        <c:v>234.15202020459856</c:v>
                      </c:pt>
                      <c:pt idx="43">
                        <c:v>233.48997427543452</c:v>
                      </c:pt>
                      <c:pt idx="44">
                        <c:v>232.79128973875092</c:v>
                      </c:pt>
                      <c:pt idx="45">
                        <c:v>232.05291531134003</c:v>
                      </c:pt>
                      <c:pt idx="46">
                        <c:v>231.27145908077202</c:v>
                      </c:pt>
                      <c:pt idx="47">
                        <c:v>230.44314066054949</c:v>
                      </c:pt>
                      <c:pt idx="48">
                        <c:v>229.56373522421237</c:v>
                      </c:pt>
                      <c:pt idx="49">
                        <c:v>228.62850779936068</c:v>
                      </c:pt>
                      <c:pt idx="50">
                        <c:v>227.63213583160945</c:v>
                      </c:pt>
                      <c:pt idx="51">
                        <c:v>226.56861756159688</c:v>
                      </c:pt>
                      <c:pt idx="52">
                        <c:v>225.43116316777724</c:v>
                      </c:pt>
                      <c:pt idx="53">
                        <c:v>224.21206487764323</c:v>
                      </c:pt>
                      <c:pt idx="54">
                        <c:v>222.90254129248399</c:v>
                      </c:pt>
                      <c:pt idx="55">
                        <c:v>221.49254994256287</c:v>
                      </c:pt>
                      <c:pt idx="56">
                        <c:v>219.97056050670381</c:v>
                      </c:pt>
                      <c:pt idx="57">
                        <c:v>218.3232790808176</c:v>
                      </c:pt>
                      <c:pt idx="58">
                        <c:v>216.53531121461265</c:v>
                      </c:pt>
                      <c:pt idx="59">
                        <c:v>214.58874795537812</c:v>
                      </c:pt>
                      <c:pt idx="60">
                        <c:v>212.46265457684561</c:v>
                      </c:pt>
                      <c:pt idx="61">
                        <c:v>210.13243567770542</c:v>
                      </c:pt>
                      <c:pt idx="62">
                        <c:v>207.5690424459581</c:v>
                      </c:pt>
                      <c:pt idx="63">
                        <c:v>204.73797750478525</c:v>
                      </c:pt>
                      <c:pt idx="64">
                        <c:v>201.59803913499726</c:v>
                      </c:pt>
                      <c:pt idx="65">
                        <c:v>198.09972892249482</c:v>
                      </c:pt>
                      <c:pt idx="66">
                        <c:v>194.18322407285243</c:v>
                      </c:pt>
                      <c:pt idx="67">
                        <c:v>189.77578705790057</c:v>
                      </c:pt>
                      <c:pt idx="68">
                        <c:v>184.78845109166383</c:v>
                      </c:pt>
                      <c:pt idx="69">
                        <c:v>179.11178276791077</c:v>
                      </c:pt>
                      <c:pt idx="70">
                        <c:v>172.61049132040324</c:v>
                      </c:pt>
                      <c:pt idx="71">
                        <c:v>165.11664823699954</c:v>
                      </c:pt>
                      <c:pt idx="72">
                        <c:v>156.42134860097494</c:v>
                      </c:pt>
                      <c:pt idx="73">
                        <c:v>146.26488687454159</c:v>
                      </c:pt>
                      <c:pt idx="74">
                        <c:v>134.32613650093245</c:v>
                      </c:pt>
                      <c:pt idx="75">
                        <c:v>120.21319380187677</c:v>
                      </c:pt>
                      <c:pt idx="76">
                        <c:v>103.46011382483741</c:v>
                      </c:pt>
                      <c:pt idx="77">
                        <c:v>83.539602590212553</c:v>
                      </c:pt>
                      <c:pt idx="78">
                        <c:v>59.909365211798693</c:v>
                      </c:pt>
                      <c:pt idx="79">
                        <c:v>32.118465617665535</c:v>
                      </c:pt>
                      <c:pt idx="80">
                        <c:v>0</c:v>
                      </c:pt>
                      <c:pt idx="81">
                        <c:v>36.055049408055922</c:v>
                      </c:pt>
                      <c:pt idx="82">
                        <c:v>74.835915365746175</c:v>
                      </c:pt>
                      <c:pt idx="83">
                        <c:v>114.27067379768243</c:v>
                      </c:pt>
                      <c:pt idx="84">
                        <c:v>151.80690912067922</c:v>
                      </c:pt>
                      <c:pt idx="85">
                        <c:v>185.1404958884566</c:v>
                      </c:pt>
                      <c:pt idx="87">
                        <c:v>212.8718485580801</c:v>
                      </c:pt>
                      <c:pt idx="88">
                        <c:v>234.6966089608581</c:v>
                      </c:pt>
                      <c:pt idx="89">
                        <c:v>251.13943668185266</c:v>
                      </c:pt>
                      <c:pt idx="90">
                        <c:v>263.12727344337605</c:v>
                      </c:pt>
                      <c:pt idx="91">
                        <c:v>271.65048197806357</c:v>
                      </c:pt>
                      <c:pt idx="92">
                        <c:v>277.58273960093561</c:v>
                      </c:pt>
                      <c:pt idx="93">
                        <c:v>281.62236713587208</c:v>
                      </c:pt>
                      <c:pt idx="94">
                        <c:v>284.29777724981653</c:v>
                      </c:pt>
                      <c:pt idx="95">
                        <c:v>285.99685876970511</c:v>
                      </c:pt>
                      <c:pt idx="96">
                        <c:v>286.99985362247929</c:v>
                      </c:pt>
                      <c:pt idx="97">
                        <c:v>287.50778178784191</c:v>
                      </c:pt>
                      <c:pt idx="98">
                        <c:v>287.664554883753</c:v>
                      </c:pt>
                      <c:pt idx="99">
                        <c:v>287.57330967039633</c:v>
                      </c:pt>
                      <c:pt idx="100">
                        <c:v>287.30815651684361</c:v>
                      </c:pt>
                      <c:pt idx="101">
                        <c:v>286.92252250201926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1-69B5-402F-B722-209E57FD373D}"/>
                  </c:ext>
                </c:extLst>
              </c15:ser>
            </c15:filteredScatterSeries>
          </c:ext>
        </c:extLst>
      </c:scatterChart>
      <c:valAx>
        <c:axId val="1740383616"/>
        <c:scaling>
          <c:orientation val="minMax"/>
          <c:max val="2500"/>
          <c:min val="-25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/>
                  <a:t>Wmr</a:t>
                </a:r>
                <a:r>
                  <a:rPr lang="es-MX" baseline="0"/>
                  <a:t> [rpm]</a:t>
                </a:r>
                <a:endParaRPr lang="es-MX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737231808"/>
        <c:crosses val="autoZero"/>
        <c:crossBetween val="midCat"/>
      </c:valAx>
      <c:valAx>
        <c:axId val="1737231808"/>
        <c:scaling>
          <c:orientation val="minMax"/>
          <c:max val="14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/>
                  <a:t>Ie</a:t>
                </a:r>
                <a:r>
                  <a:rPr lang="es-MX" baseline="0"/>
                  <a:t> </a:t>
                </a:r>
                <a:r>
                  <a:rPr lang="es-MX"/>
                  <a:t>[A]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7403836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MX"/>
              <a:t>Curva de Corriente</a:t>
            </a:r>
            <a:r>
              <a:rPr lang="es-MX" baseline="0"/>
              <a:t> Vs velocidad </a:t>
            </a:r>
            <a:endParaRPr lang="es-MX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Ie AC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'Curvas Motor AC'!$F$4:$F$105</c:f>
              <c:numCache>
                <c:formatCode>General</c:formatCode>
                <c:ptCount val="102"/>
                <c:pt idx="0">
                  <c:v>-2500</c:v>
                </c:pt>
                <c:pt idx="1">
                  <c:v>-2450</c:v>
                </c:pt>
                <c:pt idx="2">
                  <c:v>-2400</c:v>
                </c:pt>
                <c:pt idx="3">
                  <c:v>-2350</c:v>
                </c:pt>
                <c:pt idx="4">
                  <c:v>-2300</c:v>
                </c:pt>
                <c:pt idx="5">
                  <c:v>-2250</c:v>
                </c:pt>
                <c:pt idx="6">
                  <c:v>-2200</c:v>
                </c:pt>
                <c:pt idx="7">
                  <c:v>-2150</c:v>
                </c:pt>
                <c:pt idx="8">
                  <c:v>-2100</c:v>
                </c:pt>
                <c:pt idx="9">
                  <c:v>-2050</c:v>
                </c:pt>
                <c:pt idx="10">
                  <c:v>-2000</c:v>
                </c:pt>
                <c:pt idx="11">
                  <c:v>-1950</c:v>
                </c:pt>
                <c:pt idx="12">
                  <c:v>-1900</c:v>
                </c:pt>
                <c:pt idx="13">
                  <c:v>-1850</c:v>
                </c:pt>
                <c:pt idx="14">
                  <c:v>-1800</c:v>
                </c:pt>
                <c:pt idx="15">
                  <c:v>-1750</c:v>
                </c:pt>
                <c:pt idx="16">
                  <c:v>-1700</c:v>
                </c:pt>
                <c:pt idx="17">
                  <c:v>-1650</c:v>
                </c:pt>
                <c:pt idx="18">
                  <c:v>-1600</c:v>
                </c:pt>
                <c:pt idx="19">
                  <c:v>-1550</c:v>
                </c:pt>
                <c:pt idx="20">
                  <c:v>-1500</c:v>
                </c:pt>
                <c:pt idx="21">
                  <c:v>-1450</c:v>
                </c:pt>
                <c:pt idx="22">
                  <c:v>-1400</c:v>
                </c:pt>
                <c:pt idx="23">
                  <c:v>-1350</c:v>
                </c:pt>
                <c:pt idx="24">
                  <c:v>-1300</c:v>
                </c:pt>
                <c:pt idx="25">
                  <c:v>-1250</c:v>
                </c:pt>
                <c:pt idx="26">
                  <c:v>-1200</c:v>
                </c:pt>
                <c:pt idx="27">
                  <c:v>-1150</c:v>
                </c:pt>
                <c:pt idx="28">
                  <c:v>-1100</c:v>
                </c:pt>
                <c:pt idx="29">
                  <c:v>-1050</c:v>
                </c:pt>
                <c:pt idx="30">
                  <c:v>-1000</c:v>
                </c:pt>
                <c:pt idx="31">
                  <c:v>-950</c:v>
                </c:pt>
                <c:pt idx="32">
                  <c:v>-900</c:v>
                </c:pt>
                <c:pt idx="33">
                  <c:v>-850</c:v>
                </c:pt>
                <c:pt idx="34">
                  <c:v>-800</c:v>
                </c:pt>
                <c:pt idx="35">
                  <c:v>-750</c:v>
                </c:pt>
                <c:pt idx="36">
                  <c:v>-700</c:v>
                </c:pt>
                <c:pt idx="37">
                  <c:v>-650</c:v>
                </c:pt>
                <c:pt idx="38">
                  <c:v>-600</c:v>
                </c:pt>
                <c:pt idx="39">
                  <c:v>-550</c:v>
                </c:pt>
                <c:pt idx="40">
                  <c:v>-500</c:v>
                </c:pt>
                <c:pt idx="41">
                  <c:v>-450</c:v>
                </c:pt>
                <c:pt idx="42">
                  <c:v>-400</c:v>
                </c:pt>
                <c:pt idx="43">
                  <c:v>-350</c:v>
                </c:pt>
                <c:pt idx="44">
                  <c:v>-300</c:v>
                </c:pt>
                <c:pt idx="45">
                  <c:v>-250</c:v>
                </c:pt>
                <c:pt idx="46">
                  <c:v>-200</c:v>
                </c:pt>
                <c:pt idx="47">
                  <c:v>-150</c:v>
                </c:pt>
                <c:pt idx="48">
                  <c:v>-100</c:v>
                </c:pt>
                <c:pt idx="49">
                  <c:v>-50</c:v>
                </c:pt>
                <c:pt idx="50">
                  <c:v>0</c:v>
                </c:pt>
                <c:pt idx="51">
                  <c:v>50</c:v>
                </c:pt>
                <c:pt idx="52">
                  <c:v>100</c:v>
                </c:pt>
                <c:pt idx="53">
                  <c:v>150</c:v>
                </c:pt>
                <c:pt idx="54">
                  <c:v>200</c:v>
                </c:pt>
                <c:pt idx="55">
                  <c:v>250</c:v>
                </c:pt>
                <c:pt idx="56">
                  <c:v>300</c:v>
                </c:pt>
                <c:pt idx="57">
                  <c:v>350</c:v>
                </c:pt>
                <c:pt idx="58">
                  <c:v>400</c:v>
                </c:pt>
                <c:pt idx="59">
                  <c:v>450</c:v>
                </c:pt>
                <c:pt idx="60">
                  <c:v>500</c:v>
                </c:pt>
                <c:pt idx="61">
                  <c:v>550</c:v>
                </c:pt>
                <c:pt idx="62">
                  <c:v>600</c:v>
                </c:pt>
                <c:pt idx="63">
                  <c:v>650</c:v>
                </c:pt>
                <c:pt idx="64">
                  <c:v>700</c:v>
                </c:pt>
                <c:pt idx="65">
                  <c:v>750</c:v>
                </c:pt>
                <c:pt idx="66">
                  <c:v>800</c:v>
                </c:pt>
                <c:pt idx="67">
                  <c:v>850</c:v>
                </c:pt>
                <c:pt idx="68">
                  <c:v>900</c:v>
                </c:pt>
                <c:pt idx="69">
                  <c:v>950</c:v>
                </c:pt>
                <c:pt idx="70">
                  <c:v>1000</c:v>
                </c:pt>
                <c:pt idx="71">
                  <c:v>1050</c:v>
                </c:pt>
                <c:pt idx="72">
                  <c:v>1100</c:v>
                </c:pt>
                <c:pt idx="73">
                  <c:v>1150</c:v>
                </c:pt>
                <c:pt idx="74">
                  <c:v>1200</c:v>
                </c:pt>
                <c:pt idx="75">
                  <c:v>1250</c:v>
                </c:pt>
                <c:pt idx="76">
                  <c:v>1300</c:v>
                </c:pt>
                <c:pt idx="77">
                  <c:v>1350</c:v>
                </c:pt>
                <c:pt idx="78">
                  <c:v>1400</c:v>
                </c:pt>
                <c:pt idx="79">
                  <c:v>1450</c:v>
                </c:pt>
                <c:pt idx="80">
                  <c:v>1500</c:v>
                </c:pt>
                <c:pt idx="81">
                  <c:v>1550</c:v>
                </c:pt>
                <c:pt idx="82">
                  <c:v>1600</c:v>
                </c:pt>
                <c:pt idx="83">
                  <c:v>1650</c:v>
                </c:pt>
                <c:pt idx="84">
                  <c:v>1700</c:v>
                </c:pt>
                <c:pt idx="85">
                  <c:v>1750</c:v>
                </c:pt>
                <c:pt idx="86">
                  <c:v>1765</c:v>
                </c:pt>
                <c:pt idx="87">
                  <c:v>1800</c:v>
                </c:pt>
                <c:pt idx="88">
                  <c:v>1850</c:v>
                </c:pt>
                <c:pt idx="89">
                  <c:v>1900</c:v>
                </c:pt>
                <c:pt idx="90">
                  <c:v>1950</c:v>
                </c:pt>
                <c:pt idx="91">
                  <c:v>2000</c:v>
                </c:pt>
                <c:pt idx="92">
                  <c:v>2050</c:v>
                </c:pt>
                <c:pt idx="93">
                  <c:v>2100</c:v>
                </c:pt>
                <c:pt idx="94">
                  <c:v>2150</c:v>
                </c:pt>
                <c:pt idx="95">
                  <c:v>2200</c:v>
                </c:pt>
                <c:pt idx="96">
                  <c:v>2250</c:v>
                </c:pt>
                <c:pt idx="97">
                  <c:v>2300</c:v>
                </c:pt>
                <c:pt idx="98">
                  <c:v>2350</c:v>
                </c:pt>
                <c:pt idx="99">
                  <c:v>2400</c:v>
                </c:pt>
                <c:pt idx="100">
                  <c:v>2450</c:v>
                </c:pt>
                <c:pt idx="101">
                  <c:v>2500</c:v>
                </c:pt>
              </c:numCache>
            </c:numRef>
          </c:xVal>
          <c:yVal>
            <c:numRef>
              <c:f>'Curvas Motor AC'!$H$4:$H$105</c:f>
              <c:numCache>
                <c:formatCode>General</c:formatCode>
                <c:ptCount val="102"/>
                <c:pt idx="0">
                  <c:v>1254.2880468898131</c:v>
                </c:pt>
                <c:pt idx="1">
                  <c:v>1253.6590040411811</c:v>
                </c:pt>
                <c:pt idx="2">
                  <c:v>1253.014425698653</c:v>
                </c:pt>
                <c:pt idx="3">
                  <c:v>1252.3537347366705</c:v>
                </c:pt>
                <c:pt idx="4">
                  <c:v>1251.676325335967</c:v>
                </c:pt>
                <c:pt idx="5">
                  <c:v>1250.9815611922113</c:v>
                </c:pt>
                <c:pt idx="6">
                  <c:v>1250.2687735897541</c:v>
                </c:pt>
                <c:pt idx="7">
                  <c:v>1249.5372593285585</c:v>
                </c:pt>
                <c:pt idx="8">
                  <c:v>1248.7862784911899</c:v>
                </c:pt>
                <c:pt idx="9">
                  <c:v>1248.0150520353789</c:v>
                </c:pt>
                <c:pt idx="10">
                  <c:v>1247.2227591961771</c:v>
                </c:pt>
                <c:pt idx="11">
                  <c:v>1246.40853468003</c:v>
                </c:pt>
                <c:pt idx="12">
                  <c:v>1245.5714656312114</c:v>
                </c:pt>
                <c:pt idx="13">
                  <c:v>1244.7105883489464</c:v>
                </c:pt>
                <c:pt idx="14">
                  <c:v>1243.8248847311811</c:v>
                </c:pt>
                <c:pt idx="15">
                  <c:v>1242.9132784182857</c:v>
                </c:pt>
                <c:pt idx="16">
                  <c:v>1241.974630606979</c:v>
                </c:pt>
                <c:pt idx="17">
                  <c:v>1241.0077355013798</c:v>
                </c:pt>
                <c:pt idx="18">
                  <c:v>1240.0113153642621</c:v>
                </c:pt>
                <c:pt idx="19">
                  <c:v>1238.9840151272874</c:v>
                </c:pt>
                <c:pt idx="20">
                  <c:v>1237.9243965140745</c:v>
                </c:pt>
                <c:pt idx="21">
                  <c:v>1236.8309316244388</c:v>
                </c:pt>
                <c:pt idx="22">
                  <c:v>1235.7019959218073</c:v>
                </c:pt>
                <c:pt idx="23">
                  <c:v>1234.5358605586573</c:v>
                </c:pt>
                <c:pt idx="24">
                  <c:v>1233.3306839666282</c:v>
                </c:pt>
                <c:pt idx="25">
                  <c:v>1232.0845026286174</c:v>
                </c:pt>
                <c:pt idx="26">
                  <c:v>1230.7952209394734</c:v>
                </c:pt>
                <c:pt idx="27">
                  <c:v>1229.4606000496278</c:v>
                </c:pt>
                <c:pt idx="28">
                  <c:v>1228.0782455719357</c:v>
                </c:pt>
                <c:pt idx="29">
                  <c:v>1226.6455940157603</c:v>
                </c:pt>
                <c:pt idx="30">
                  <c:v>1225.1598977936471</c:v>
                </c:pt>
                <c:pt idx="31">
                  <c:v>1223.6182086243116</c:v>
                </c:pt>
                <c:pt idx="32">
                  <c:v>1222.017359130625</c:v>
                </c:pt>
                <c:pt idx="33">
                  <c:v>1220.3539424022206</c:v>
                </c:pt>
                <c:pt idx="34">
                  <c:v>1218.6242892585167</c:v>
                </c:pt>
                <c:pt idx="35">
                  <c:v>1216.824442908521</c:v>
                </c:pt>
                <c:pt idx="36">
                  <c:v>1214.9501306576612</c:v>
                </c:pt>
                <c:pt idx="37">
                  <c:v>1212.9967322578702</c:v>
                </c:pt>
                <c:pt idx="38">
                  <c:v>1210.9592444336508</c:v>
                </c:pt>
                <c:pt idx="39">
                  <c:v>1208.8322410420794</c:v>
                </c:pt>
                <c:pt idx="40">
                  <c:v>1206.6098282363698</c:v>
                </c:pt>
                <c:pt idx="41">
                  <c:v>1204.2855938980117</c:v>
                </c:pt>
                <c:pt idx="42">
                  <c:v>1201.8525504782444</c:v>
                </c:pt>
                <c:pt idx="43">
                  <c:v>1199.3030702416136</c:v>
                </c:pt>
                <c:pt idx="44">
                  <c:v>1196.628811727519</c:v>
                </c:pt>
                <c:pt idx="45">
                  <c:v>1193.8206360337228</c:v>
                </c:pt>
                <c:pt idx="46">
                  <c:v>1190.8685112709945</c:v>
                </c:pt>
                <c:pt idx="47">
                  <c:v>1187.7614032307297</c:v>
                </c:pt>
                <c:pt idx="48">
                  <c:v>1184.4871499354674</c:v>
                </c:pt>
                <c:pt idx="49">
                  <c:v>1181.032317290603</c:v>
                </c:pt>
                <c:pt idx="50">
                  <c:v>1177.382032505257</c:v>
                </c:pt>
                <c:pt idx="51">
                  <c:v>1173.5197912772628</c:v>
                </c:pt>
                <c:pt idx="52">
                  <c:v>1169.4272339111851</c:v>
                </c:pt>
                <c:pt idx="53">
                  <c:v>1165.0838845206631</c:v>
                </c:pt>
                <c:pt idx="54">
                  <c:v>1160.466846207941</c:v>
                </c:pt>
                <c:pt idx="55">
                  <c:v>1155.5504435513537</c:v>
                </c:pt>
                <c:pt idx="56">
                  <c:v>1150.3058017849326</c:v>
                </c:pt>
                <c:pt idx="57">
                  <c:v>1144.7003496192463</c:v>
                </c:pt>
                <c:pt idx="58">
                  <c:v>1138.6972295948028</c:v>
                </c:pt>
                <c:pt idx="59">
                  <c:v>1132.2545960050568</c:v>
                </c:pt>
                <c:pt idx="60">
                  <c:v>1125.3247755501689</c:v>
                </c:pt>
                <c:pt idx="61">
                  <c:v>1117.8532596929501</c:v>
                </c:pt>
                <c:pt idx="62">
                  <c:v>1109.7774898062064</c:v>
                </c:pt>
                <c:pt idx="63">
                  <c:v>1101.0253861358231</c:v>
                </c:pt>
                <c:pt idx="64">
                  <c:v>1091.5135587251655</c:v>
                </c:pt>
                <c:pt idx="65">
                  <c:v>1081.1451219472967</c:v>
                </c:pt>
                <c:pt idx="66">
                  <c:v>1069.8070131563597</c:v>
                </c:pt>
                <c:pt idx="67">
                  <c:v>1057.3666889481133</c:v>
                </c:pt>
                <c:pt idx="68">
                  <c:v>1043.6680381339929</c:v>
                </c:pt>
                <c:pt idx="69">
                  <c:v>1028.5263071604381</c:v>
                </c:pt>
                <c:pt idx="70">
                  <c:v>1011.7217798305869</c:v>
                </c:pt>
                <c:pt idx="71">
                  <c:v>992.9918880048391</c:v>
                </c:pt>
                <c:pt idx="72">
                  <c:v>972.02135468268375</c:v>
                </c:pt>
                <c:pt idx="73">
                  <c:v>948.42989140423833</c:v>
                </c:pt>
                <c:pt idx="74">
                  <c:v>921.75690414046005</c:v>
                </c:pt>
                <c:pt idx="75">
                  <c:v>891.44264179917275</c:v>
                </c:pt>
                <c:pt idx="76">
                  <c:v>856.80532434640497</c:v>
                </c:pt>
                <c:pt idx="77">
                  <c:v>817.01416196387061</c:v>
                </c:pt>
                <c:pt idx="78">
                  <c:v>771.05910344744484</c:v>
                </c:pt>
                <c:pt idx="79">
                  <c:v>717.72013599792126</c:v>
                </c:pt>
                <c:pt idx="80">
                  <c:v>655.54284653643379</c:v>
                </c:pt>
                <c:pt idx="81">
                  <c:v>582.83400995124714</c:v>
                </c:pt>
                <c:pt idx="82">
                  <c:v>497.70264625222239</c:v>
                </c:pt>
                <c:pt idx="83">
                  <c:v>398.18872175922593</c:v>
                </c:pt>
                <c:pt idx="84">
                  <c:v>282.53933413226571</c:v>
                </c:pt>
                <c:pt idx="85">
                  <c:v>149.6949106462246</c:v>
                </c:pt>
                <c:pt idx="86">
                  <c:v>106.48904363971857</c:v>
                </c:pt>
                <c:pt idx="87">
                  <c:v>0</c:v>
                </c:pt>
                <c:pt idx="88">
                  <c:v>163.99175029516337</c:v>
                </c:pt>
                <c:pt idx="89">
                  <c:v>336.98587211987899</c:v>
                </c:pt>
                <c:pt idx="90">
                  <c:v>511.21717558737902</c:v>
                </c:pt>
                <c:pt idx="91">
                  <c:v>677.8200889223466</c:v>
                </c:pt>
                <c:pt idx="92">
                  <c:v>828.89766016917793</c:v>
                </c:pt>
                <c:pt idx="93">
                  <c:v>959.2761120605594</c:v>
                </c:pt>
                <c:pt idx="94">
                  <c:v>1067.1121322147605</c:v>
                </c:pt>
                <c:pt idx="95">
                  <c:v>1153.3405629724821</c:v>
                </c:pt>
                <c:pt idx="96">
                  <c:v>1220.5715170178398</c:v>
                </c:pt>
                <c:pt idx="97">
                  <c:v>1272.0508495942902</c:v>
                </c:pt>
                <c:pt idx="98">
                  <c:v>1310.9676781848584</c:v>
                </c:pt>
                <c:pt idx="99">
                  <c:v>1340.1107555576566</c:v>
                </c:pt>
                <c:pt idx="100">
                  <c:v>1361.7626018228734</c:v>
                </c:pt>
                <c:pt idx="101">
                  <c:v>1377.7198548783645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1C4-475E-9FFD-81101FA4F5E6}"/>
            </c:ext>
          </c:extLst>
        </c:ser>
        <c:ser>
          <c:idx val="2"/>
          <c:order val="2"/>
          <c:tx>
            <c:v>DC 700V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Hoja1!$Q$4:$Q$40</c:f>
              <c:numCache>
                <c:formatCode>General</c:formatCode>
                <c:ptCount val="37"/>
                <c:pt idx="0">
                  <c:v>-1800</c:v>
                </c:pt>
                <c:pt idx="1">
                  <c:v>-1700</c:v>
                </c:pt>
                <c:pt idx="2">
                  <c:v>-1600</c:v>
                </c:pt>
                <c:pt idx="3">
                  <c:v>-1500</c:v>
                </c:pt>
                <c:pt idx="4">
                  <c:v>-1400</c:v>
                </c:pt>
                <c:pt idx="5">
                  <c:v>-1300</c:v>
                </c:pt>
                <c:pt idx="6">
                  <c:v>-1200</c:v>
                </c:pt>
                <c:pt idx="7">
                  <c:v>-1100</c:v>
                </c:pt>
                <c:pt idx="8">
                  <c:v>-1000</c:v>
                </c:pt>
                <c:pt idx="9">
                  <c:v>-900</c:v>
                </c:pt>
                <c:pt idx="10">
                  <c:v>-800</c:v>
                </c:pt>
                <c:pt idx="11">
                  <c:v>-700</c:v>
                </c:pt>
                <c:pt idx="12">
                  <c:v>-600</c:v>
                </c:pt>
                <c:pt idx="13">
                  <c:v>-500</c:v>
                </c:pt>
                <c:pt idx="14">
                  <c:v>-400</c:v>
                </c:pt>
                <c:pt idx="15">
                  <c:v>-300</c:v>
                </c:pt>
                <c:pt idx="16">
                  <c:v>-200</c:v>
                </c:pt>
                <c:pt idx="17">
                  <c:v>-100</c:v>
                </c:pt>
                <c:pt idx="18">
                  <c:v>0</c:v>
                </c:pt>
                <c:pt idx="19">
                  <c:v>100</c:v>
                </c:pt>
                <c:pt idx="20">
                  <c:v>200</c:v>
                </c:pt>
                <c:pt idx="21">
                  <c:v>300</c:v>
                </c:pt>
                <c:pt idx="22">
                  <c:v>400</c:v>
                </c:pt>
                <c:pt idx="23">
                  <c:v>500</c:v>
                </c:pt>
                <c:pt idx="24">
                  <c:v>600</c:v>
                </c:pt>
                <c:pt idx="25">
                  <c:v>700</c:v>
                </c:pt>
                <c:pt idx="26">
                  <c:v>800</c:v>
                </c:pt>
                <c:pt idx="27">
                  <c:v>900</c:v>
                </c:pt>
                <c:pt idx="28">
                  <c:v>1000</c:v>
                </c:pt>
                <c:pt idx="29">
                  <c:v>1100</c:v>
                </c:pt>
                <c:pt idx="30">
                  <c:v>1200</c:v>
                </c:pt>
                <c:pt idx="31">
                  <c:v>1300</c:v>
                </c:pt>
                <c:pt idx="32">
                  <c:v>1400</c:v>
                </c:pt>
                <c:pt idx="33">
                  <c:v>1500</c:v>
                </c:pt>
                <c:pt idx="34">
                  <c:v>1600</c:v>
                </c:pt>
                <c:pt idx="35">
                  <c:v>1700</c:v>
                </c:pt>
                <c:pt idx="36">
                  <c:v>1800</c:v>
                </c:pt>
              </c:numCache>
            </c:numRef>
          </c:xVal>
          <c:yVal>
            <c:numRef>
              <c:f>Hoja1!$R$4:$R$40</c:f>
              <c:numCache>
                <c:formatCode>General</c:formatCode>
                <c:ptCount val="37"/>
                <c:pt idx="0" formatCode="0">
                  <c:v>6380.9523809523807</c:v>
                </c:pt>
                <c:pt idx="1">
                  <c:v>6357.1428571428569</c:v>
                </c:pt>
                <c:pt idx="2">
                  <c:v>6333.333333333333</c:v>
                </c:pt>
                <c:pt idx="3">
                  <c:v>6309.5238095238092</c:v>
                </c:pt>
                <c:pt idx="4">
                  <c:v>6285.7142857142853</c:v>
                </c:pt>
                <c:pt idx="5">
                  <c:v>6261.9047619047615</c:v>
                </c:pt>
                <c:pt idx="6">
                  <c:v>6238.0952380952376</c:v>
                </c:pt>
                <c:pt idx="7">
                  <c:v>6214.2857142857147</c:v>
                </c:pt>
                <c:pt idx="8">
                  <c:v>6190.4761904761908</c:v>
                </c:pt>
                <c:pt idx="9">
                  <c:v>6166.666666666667</c:v>
                </c:pt>
                <c:pt idx="10">
                  <c:v>6142.8571428571431</c:v>
                </c:pt>
                <c:pt idx="11">
                  <c:v>6119.0476190476193</c:v>
                </c:pt>
                <c:pt idx="12">
                  <c:v>6095.2380952380954</c:v>
                </c:pt>
                <c:pt idx="13">
                  <c:v>6071.4285714285716</c:v>
                </c:pt>
                <c:pt idx="14">
                  <c:v>6047.6190476190477</c:v>
                </c:pt>
                <c:pt idx="15">
                  <c:v>6023.8095238095239</c:v>
                </c:pt>
                <c:pt idx="16">
                  <c:v>6000</c:v>
                </c:pt>
                <c:pt idx="17">
                  <c:v>5976.1904761904761</c:v>
                </c:pt>
                <c:pt idx="18">
                  <c:v>5952.3809523809523</c:v>
                </c:pt>
                <c:pt idx="19">
                  <c:v>5928.5714285714284</c:v>
                </c:pt>
                <c:pt idx="20">
                  <c:v>5904.7619047619046</c:v>
                </c:pt>
                <c:pt idx="21">
                  <c:v>5880.9523809523807</c:v>
                </c:pt>
                <c:pt idx="22">
                  <c:v>5857.1428571428569</c:v>
                </c:pt>
                <c:pt idx="23">
                  <c:v>5833.333333333333</c:v>
                </c:pt>
                <c:pt idx="24">
                  <c:v>5809.5238095238092</c:v>
                </c:pt>
                <c:pt idx="25">
                  <c:v>5785.7142857142853</c:v>
                </c:pt>
                <c:pt idx="26">
                  <c:v>5761.9047619047615</c:v>
                </c:pt>
                <c:pt idx="27">
                  <c:v>5738.0952380952376</c:v>
                </c:pt>
                <c:pt idx="28">
                  <c:v>5714.2857142857147</c:v>
                </c:pt>
                <c:pt idx="29">
                  <c:v>5690.4761904761908</c:v>
                </c:pt>
                <c:pt idx="30">
                  <c:v>5666.666666666667</c:v>
                </c:pt>
                <c:pt idx="31">
                  <c:v>5642.8571428571431</c:v>
                </c:pt>
                <c:pt idx="32">
                  <c:v>5619.0476190476193</c:v>
                </c:pt>
                <c:pt idx="33">
                  <c:v>5595.2380952380954</c:v>
                </c:pt>
                <c:pt idx="34">
                  <c:v>5571.4285714285716</c:v>
                </c:pt>
                <c:pt idx="35">
                  <c:v>5547.6190476190477</c:v>
                </c:pt>
                <c:pt idx="36">
                  <c:v>5523.8095238095239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1C4-475E-9FFD-81101FA4F5E6}"/>
            </c:ext>
          </c:extLst>
        </c:ser>
        <c:ser>
          <c:idx val="3"/>
          <c:order val="3"/>
          <c:tx>
            <c:v>DC 300V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Hoja1!$AK$4:$AK$40</c:f>
              <c:numCache>
                <c:formatCode>General</c:formatCode>
                <c:ptCount val="37"/>
                <c:pt idx="0">
                  <c:v>-1800</c:v>
                </c:pt>
                <c:pt idx="1">
                  <c:v>-1700</c:v>
                </c:pt>
                <c:pt idx="2">
                  <c:v>-1600</c:v>
                </c:pt>
                <c:pt idx="3">
                  <c:v>-1500</c:v>
                </c:pt>
                <c:pt idx="4">
                  <c:v>-1400</c:v>
                </c:pt>
                <c:pt idx="5">
                  <c:v>-1300</c:v>
                </c:pt>
                <c:pt idx="6">
                  <c:v>-1200</c:v>
                </c:pt>
                <c:pt idx="7">
                  <c:v>-1100</c:v>
                </c:pt>
                <c:pt idx="8">
                  <c:v>-1000</c:v>
                </c:pt>
                <c:pt idx="9">
                  <c:v>-900</c:v>
                </c:pt>
                <c:pt idx="10">
                  <c:v>-800</c:v>
                </c:pt>
                <c:pt idx="11">
                  <c:v>-700</c:v>
                </c:pt>
                <c:pt idx="12">
                  <c:v>-600</c:v>
                </c:pt>
                <c:pt idx="13">
                  <c:v>-500</c:v>
                </c:pt>
                <c:pt idx="14">
                  <c:v>-400</c:v>
                </c:pt>
                <c:pt idx="15">
                  <c:v>-300</c:v>
                </c:pt>
                <c:pt idx="16">
                  <c:v>-200</c:v>
                </c:pt>
                <c:pt idx="17">
                  <c:v>-100</c:v>
                </c:pt>
                <c:pt idx="18">
                  <c:v>0</c:v>
                </c:pt>
                <c:pt idx="19">
                  <c:v>100</c:v>
                </c:pt>
                <c:pt idx="20">
                  <c:v>200</c:v>
                </c:pt>
                <c:pt idx="21">
                  <c:v>300</c:v>
                </c:pt>
                <c:pt idx="22">
                  <c:v>400</c:v>
                </c:pt>
                <c:pt idx="23">
                  <c:v>500</c:v>
                </c:pt>
                <c:pt idx="24">
                  <c:v>600</c:v>
                </c:pt>
                <c:pt idx="25">
                  <c:v>700</c:v>
                </c:pt>
                <c:pt idx="26">
                  <c:v>800</c:v>
                </c:pt>
                <c:pt idx="27">
                  <c:v>900</c:v>
                </c:pt>
                <c:pt idx="28">
                  <c:v>1000</c:v>
                </c:pt>
                <c:pt idx="29">
                  <c:v>1100</c:v>
                </c:pt>
                <c:pt idx="30">
                  <c:v>1200</c:v>
                </c:pt>
                <c:pt idx="31">
                  <c:v>1300</c:v>
                </c:pt>
                <c:pt idx="32">
                  <c:v>1400</c:v>
                </c:pt>
                <c:pt idx="33">
                  <c:v>1500</c:v>
                </c:pt>
                <c:pt idx="34">
                  <c:v>1600</c:v>
                </c:pt>
                <c:pt idx="35">
                  <c:v>1700</c:v>
                </c:pt>
                <c:pt idx="36">
                  <c:v>1800</c:v>
                </c:pt>
              </c:numCache>
            </c:numRef>
          </c:xVal>
          <c:yVal>
            <c:numRef>
              <c:f>Hoja1!$AL$4:$AL$40</c:f>
              <c:numCache>
                <c:formatCode>General</c:formatCode>
                <c:ptCount val="37"/>
                <c:pt idx="0" formatCode="0">
                  <c:v>2809.5238095238096</c:v>
                </c:pt>
                <c:pt idx="1">
                  <c:v>2785.7142857142858</c:v>
                </c:pt>
                <c:pt idx="2">
                  <c:v>2761.9047619047619</c:v>
                </c:pt>
                <c:pt idx="3">
                  <c:v>2738.0952380952381</c:v>
                </c:pt>
                <c:pt idx="4">
                  <c:v>2714.2857142857142</c:v>
                </c:pt>
                <c:pt idx="5">
                  <c:v>2690.4761904761904</c:v>
                </c:pt>
                <c:pt idx="6">
                  <c:v>2666.6666666666665</c:v>
                </c:pt>
                <c:pt idx="7">
                  <c:v>2642.8571428571427</c:v>
                </c:pt>
                <c:pt idx="8">
                  <c:v>2619.0476190476188</c:v>
                </c:pt>
                <c:pt idx="9">
                  <c:v>2595.2380952380954</c:v>
                </c:pt>
                <c:pt idx="10">
                  <c:v>2571.4285714285716</c:v>
                </c:pt>
                <c:pt idx="11">
                  <c:v>2547.6190476190477</c:v>
                </c:pt>
                <c:pt idx="12">
                  <c:v>2523.8095238095239</c:v>
                </c:pt>
                <c:pt idx="13">
                  <c:v>2500</c:v>
                </c:pt>
                <c:pt idx="14">
                  <c:v>2476.1904761904761</c:v>
                </c:pt>
                <c:pt idx="15">
                  <c:v>2452.3809523809523</c:v>
                </c:pt>
                <c:pt idx="16">
                  <c:v>2428.5714285714284</c:v>
                </c:pt>
                <c:pt idx="17">
                  <c:v>2404.7619047619046</c:v>
                </c:pt>
                <c:pt idx="18">
                  <c:v>2380.9523809523807</c:v>
                </c:pt>
                <c:pt idx="19">
                  <c:v>2357.1428571428573</c:v>
                </c:pt>
                <c:pt idx="20">
                  <c:v>2333.3333333333335</c:v>
                </c:pt>
                <c:pt idx="21">
                  <c:v>2309.5238095238096</c:v>
                </c:pt>
                <c:pt idx="22">
                  <c:v>2285.7142857142858</c:v>
                </c:pt>
                <c:pt idx="23">
                  <c:v>2261.9047619047619</c:v>
                </c:pt>
                <c:pt idx="24">
                  <c:v>2238.0952380952381</c:v>
                </c:pt>
                <c:pt idx="25">
                  <c:v>2214.2857142857142</c:v>
                </c:pt>
                <c:pt idx="26">
                  <c:v>2190.4761904761904</c:v>
                </c:pt>
                <c:pt idx="27">
                  <c:v>2166.6666666666665</c:v>
                </c:pt>
                <c:pt idx="28">
                  <c:v>2142.8571428571427</c:v>
                </c:pt>
                <c:pt idx="29">
                  <c:v>2119.0476190476188</c:v>
                </c:pt>
                <c:pt idx="30">
                  <c:v>2095.2380952380954</c:v>
                </c:pt>
                <c:pt idx="31">
                  <c:v>2071.4285714285716</c:v>
                </c:pt>
                <c:pt idx="32">
                  <c:v>2047.6190476190477</c:v>
                </c:pt>
                <c:pt idx="33">
                  <c:v>2023.8095238095239</c:v>
                </c:pt>
                <c:pt idx="34">
                  <c:v>2000</c:v>
                </c:pt>
                <c:pt idx="35">
                  <c:v>1976.1904761904761</c:v>
                </c:pt>
                <c:pt idx="36">
                  <c:v>1952.3809523809523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11C4-475E-9FFD-81101FA4F5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40383616"/>
        <c:axId val="1737231808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tx>
                  <c:v>Ie @ 50 Hz [Nm]</c:v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'Curvas Motor AC'!$Q$4:$Q$105</c15:sqref>
                        </c15:formulaRef>
                      </c:ext>
                    </c:extLst>
                    <c:numCache>
                      <c:formatCode>General</c:formatCode>
                      <c:ptCount val="102"/>
                      <c:pt idx="0">
                        <c:v>-2500</c:v>
                      </c:pt>
                      <c:pt idx="1">
                        <c:v>-2450</c:v>
                      </c:pt>
                      <c:pt idx="2">
                        <c:v>-2400</c:v>
                      </c:pt>
                      <c:pt idx="3">
                        <c:v>-2350</c:v>
                      </c:pt>
                      <c:pt idx="4">
                        <c:v>-2300</c:v>
                      </c:pt>
                      <c:pt idx="5">
                        <c:v>-2250</c:v>
                      </c:pt>
                      <c:pt idx="6">
                        <c:v>-2200</c:v>
                      </c:pt>
                      <c:pt idx="7">
                        <c:v>-2150</c:v>
                      </c:pt>
                      <c:pt idx="8">
                        <c:v>-2100</c:v>
                      </c:pt>
                      <c:pt idx="9">
                        <c:v>-2050</c:v>
                      </c:pt>
                      <c:pt idx="10">
                        <c:v>-2000</c:v>
                      </c:pt>
                      <c:pt idx="11">
                        <c:v>-1950</c:v>
                      </c:pt>
                      <c:pt idx="12">
                        <c:v>-1900</c:v>
                      </c:pt>
                      <c:pt idx="13">
                        <c:v>-1850</c:v>
                      </c:pt>
                      <c:pt idx="14">
                        <c:v>-1800</c:v>
                      </c:pt>
                      <c:pt idx="15">
                        <c:v>-1750</c:v>
                      </c:pt>
                      <c:pt idx="16">
                        <c:v>-1700</c:v>
                      </c:pt>
                      <c:pt idx="17">
                        <c:v>-1650</c:v>
                      </c:pt>
                      <c:pt idx="18">
                        <c:v>-1600</c:v>
                      </c:pt>
                      <c:pt idx="19">
                        <c:v>-1550</c:v>
                      </c:pt>
                      <c:pt idx="20">
                        <c:v>-1500</c:v>
                      </c:pt>
                      <c:pt idx="21">
                        <c:v>-1450</c:v>
                      </c:pt>
                      <c:pt idx="22">
                        <c:v>-1400</c:v>
                      </c:pt>
                      <c:pt idx="23">
                        <c:v>-1350</c:v>
                      </c:pt>
                      <c:pt idx="24">
                        <c:v>-1300</c:v>
                      </c:pt>
                      <c:pt idx="25">
                        <c:v>-1250</c:v>
                      </c:pt>
                      <c:pt idx="26">
                        <c:v>-1200</c:v>
                      </c:pt>
                      <c:pt idx="27">
                        <c:v>-1150</c:v>
                      </c:pt>
                      <c:pt idx="28">
                        <c:v>-1100</c:v>
                      </c:pt>
                      <c:pt idx="29">
                        <c:v>-1050</c:v>
                      </c:pt>
                      <c:pt idx="30">
                        <c:v>-1000</c:v>
                      </c:pt>
                      <c:pt idx="31">
                        <c:v>-950</c:v>
                      </c:pt>
                      <c:pt idx="32">
                        <c:v>-900</c:v>
                      </c:pt>
                      <c:pt idx="33">
                        <c:v>-850</c:v>
                      </c:pt>
                      <c:pt idx="34">
                        <c:v>-800</c:v>
                      </c:pt>
                      <c:pt idx="35">
                        <c:v>-750</c:v>
                      </c:pt>
                      <c:pt idx="36">
                        <c:v>-700</c:v>
                      </c:pt>
                      <c:pt idx="37">
                        <c:v>-650</c:v>
                      </c:pt>
                      <c:pt idx="38">
                        <c:v>-600</c:v>
                      </c:pt>
                      <c:pt idx="39">
                        <c:v>-550</c:v>
                      </c:pt>
                      <c:pt idx="40">
                        <c:v>-500</c:v>
                      </c:pt>
                      <c:pt idx="41">
                        <c:v>-450</c:v>
                      </c:pt>
                      <c:pt idx="42">
                        <c:v>-400</c:v>
                      </c:pt>
                      <c:pt idx="43">
                        <c:v>-350</c:v>
                      </c:pt>
                      <c:pt idx="44">
                        <c:v>-300</c:v>
                      </c:pt>
                      <c:pt idx="45">
                        <c:v>-250</c:v>
                      </c:pt>
                      <c:pt idx="46">
                        <c:v>-200</c:v>
                      </c:pt>
                      <c:pt idx="47">
                        <c:v>-150</c:v>
                      </c:pt>
                      <c:pt idx="48">
                        <c:v>-100</c:v>
                      </c:pt>
                      <c:pt idx="49">
                        <c:v>-50</c:v>
                      </c:pt>
                      <c:pt idx="50">
                        <c:v>0</c:v>
                      </c:pt>
                      <c:pt idx="51">
                        <c:v>50</c:v>
                      </c:pt>
                      <c:pt idx="52">
                        <c:v>100</c:v>
                      </c:pt>
                      <c:pt idx="53">
                        <c:v>150</c:v>
                      </c:pt>
                      <c:pt idx="54">
                        <c:v>200</c:v>
                      </c:pt>
                      <c:pt idx="55">
                        <c:v>250</c:v>
                      </c:pt>
                      <c:pt idx="56">
                        <c:v>300</c:v>
                      </c:pt>
                      <c:pt idx="57">
                        <c:v>350</c:v>
                      </c:pt>
                      <c:pt idx="58">
                        <c:v>400</c:v>
                      </c:pt>
                      <c:pt idx="59">
                        <c:v>450</c:v>
                      </c:pt>
                      <c:pt idx="60">
                        <c:v>500</c:v>
                      </c:pt>
                      <c:pt idx="61">
                        <c:v>550</c:v>
                      </c:pt>
                      <c:pt idx="62">
                        <c:v>600</c:v>
                      </c:pt>
                      <c:pt idx="63">
                        <c:v>650</c:v>
                      </c:pt>
                      <c:pt idx="64">
                        <c:v>700</c:v>
                      </c:pt>
                      <c:pt idx="65">
                        <c:v>750</c:v>
                      </c:pt>
                      <c:pt idx="66">
                        <c:v>800</c:v>
                      </c:pt>
                      <c:pt idx="67">
                        <c:v>850</c:v>
                      </c:pt>
                      <c:pt idx="68">
                        <c:v>900</c:v>
                      </c:pt>
                      <c:pt idx="69">
                        <c:v>950</c:v>
                      </c:pt>
                      <c:pt idx="70">
                        <c:v>1000</c:v>
                      </c:pt>
                      <c:pt idx="71">
                        <c:v>1050</c:v>
                      </c:pt>
                      <c:pt idx="72">
                        <c:v>1100</c:v>
                      </c:pt>
                      <c:pt idx="73">
                        <c:v>1150</c:v>
                      </c:pt>
                      <c:pt idx="74">
                        <c:v>1200</c:v>
                      </c:pt>
                      <c:pt idx="75">
                        <c:v>1250</c:v>
                      </c:pt>
                      <c:pt idx="76">
                        <c:v>1300</c:v>
                      </c:pt>
                      <c:pt idx="77">
                        <c:v>1350</c:v>
                      </c:pt>
                      <c:pt idx="78">
                        <c:v>1400</c:v>
                      </c:pt>
                      <c:pt idx="79">
                        <c:v>1450</c:v>
                      </c:pt>
                      <c:pt idx="80">
                        <c:v>1500</c:v>
                      </c:pt>
                      <c:pt idx="81">
                        <c:v>1550</c:v>
                      </c:pt>
                      <c:pt idx="82">
                        <c:v>1600</c:v>
                      </c:pt>
                      <c:pt idx="83">
                        <c:v>1650</c:v>
                      </c:pt>
                      <c:pt idx="84">
                        <c:v>1700</c:v>
                      </c:pt>
                      <c:pt idx="85">
                        <c:v>1750</c:v>
                      </c:pt>
                      <c:pt idx="87">
                        <c:v>1800</c:v>
                      </c:pt>
                      <c:pt idx="88">
                        <c:v>1850</c:v>
                      </c:pt>
                      <c:pt idx="89">
                        <c:v>1900</c:v>
                      </c:pt>
                      <c:pt idx="90">
                        <c:v>1950</c:v>
                      </c:pt>
                      <c:pt idx="91">
                        <c:v>2000</c:v>
                      </c:pt>
                      <c:pt idx="92">
                        <c:v>2050</c:v>
                      </c:pt>
                      <c:pt idx="93">
                        <c:v>2100</c:v>
                      </c:pt>
                      <c:pt idx="94">
                        <c:v>2150</c:v>
                      </c:pt>
                      <c:pt idx="95">
                        <c:v>2200</c:v>
                      </c:pt>
                      <c:pt idx="96">
                        <c:v>2250</c:v>
                      </c:pt>
                      <c:pt idx="97">
                        <c:v>2300</c:v>
                      </c:pt>
                      <c:pt idx="98">
                        <c:v>2350</c:v>
                      </c:pt>
                      <c:pt idx="99">
                        <c:v>2400</c:v>
                      </c:pt>
                      <c:pt idx="100">
                        <c:v>2450</c:v>
                      </c:pt>
                      <c:pt idx="101">
                        <c:v>2500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'Curvas Motor AC'!$S$4:$S$105</c15:sqref>
                        </c15:formulaRef>
                      </c:ext>
                    </c:extLst>
                    <c:numCache>
                      <c:formatCode>General</c:formatCode>
                      <c:ptCount val="102"/>
                      <c:pt idx="0">
                        <c:v>246.94308270782636</c:v>
                      </c:pt>
                      <c:pt idx="1">
                        <c:v>246.79839609576925</c:v>
                      </c:pt>
                      <c:pt idx="2">
                        <c:v>246.6499300550033</c:v>
                      </c:pt>
                      <c:pt idx="3">
                        <c:v>246.49753565564566</c:v>
                      </c:pt>
                      <c:pt idx="4">
                        <c:v>246.34105609340719</c:v>
                      </c:pt>
                      <c:pt idx="5">
                        <c:v>246.18032616558975</c:v>
                      </c:pt>
                      <c:pt idx="6">
                        <c:v>246.0151717049344</c:v>
                      </c:pt>
                      <c:pt idx="7">
                        <c:v>245.84540896733458</c:v>
                      </c:pt>
                      <c:pt idx="8">
                        <c:v>245.67084396899432</c:v>
                      </c:pt>
                      <c:pt idx="9">
                        <c:v>245.49127176812331</c:v>
                      </c:pt>
                      <c:pt idx="10">
                        <c:v>245.30647568571283</c:v>
                      </c:pt>
                      <c:pt idx="11">
                        <c:v>245.11622645931652</c:v>
                      </c:pt>
                      <c:pt idx="12">
                        <c:v>244.92028132306325</c:v>
                      </c:pt>
                      <c:pt idx="13">
                        <c:v>244.71838300633883</c:v>
                      </c:pt>
                      <c:pt idx="14">
                        <c:v>244.51025864268152</c:v>
                      </c:pt>
                      <c:pt idx="15">
                        <c:v>244.29561857942127</c:v>
                      </c:pt>
                      <c:pt idx="16">
                        <c:v>244.07415507744341</c:v>
                      </c:pt>
                      <c:pt idx="17">
                        <c:v>243.84554088914626</c:v>
                      </c:pt>
                      <c:pt idx="18">
                        <c:v>243.60942770117066</c:v>
                      </c:pt>
                      <c:pt idx="19">
                        <c:v>243.36544442677246</c:v>
                      </c:pt>
                      <c:pt idx="20">
                        <c:v>243.11319533076013</c:v>
                      </c:pt>
                      <c:pt idx="21">
                        <c:v>242.85225796768179</c:v>
                      </c:pt>
                      <c:pt idx="22">
                        <c:v>242.58218091137704</c:v>
                      </c:pt>
                      <c:pt idx="23">
                        <c:v>242.30248125105319</c:v>
                      </c:pt>
                      <c:pt idx="24">
                        <c:v>242.01264182563423</c:v>
                      </c:pt>
                      <c:pt idx="25">
                        <c:v>241.71210816418889</c:v>
                      </c:pt>
                      <c:pt idx="26">
                        <c:v>241.40028509567946</c:v>
                      </c:pt>
                      <c:pt idx="27">
                        <c:v>241.07653298596881</c:v>
                      </c:pt>
                      <c:pt idx="28">
                        <c:v>240.74016355385587</c:v>
                      </c:pt>
                      <c:pt idx="29">
                        <c:v>240.39043521071062</c:v>
                      </c:pt>
                      <c:pt idx="30">
                        <c:v>240.02654785986351</c:v>
                      </c:pt>
                      <c:pt idx="31">
                        <c:v>239.64763708203569</c:v>
                      </c:pt>
                      <c:pt idx="32">
                        <c:v>239.25276762149645</c:v>
                      </c:pt>
                      <c:pt idx="33">
                        <c:v>238.84092607396067</c:v>
                      </c:pt>
                      <c:pt idx="34">
                        <c:v>238.41101266107873</c:v>
                      </c:pt>
                      <c:pt idx="35">
                        <c:v>237.96183195721312</c:v>
                      </c:pt>
                      <c:pt idx="36">
                        <c:v>237.49208241142094</c:v>
                      </c:pt>
                      <c:pt idx="37">
                        <c:v>237.0003444804002</c:v>
                      </c:pt>
                      <c:pt idx="38">
                        <c:v>236.48506715566583</c:v>
                      </c:pt>
                      <c:pt idx="39">
                        <c:v>235.9445526292246</c:v>
                      </c:pt>
                      <c:pt idx="40">
                        <c:v>235.37693879505792</c:v>
                      </c:pt>
                      <c:pt idx="41">
                        <c:v>234.78017922697694</c:v>
                      </c:pt>
                      <c:pt idx="42">
                        <c:v>234.15202020459856</c:v>
                      </c:pt>
                      <c:pt idx="43">
                        <c:v>233.48997427543452</c:v>
                      </c:pt>
                      <c:pt idx="44">
                        <c:v>232.79128973875092</c:v>
                      </c:pt>
                      <c:pt idx="45">
                        <c:v>232.05291531134003</c:v>
                      </c:pt>
                      <c:pt idx="46">
                        <c:v>231.27145908077202</c:v>
                      </c:pt>
                      <c:pt idx="47">
                        <c:v>230.44314066054949</c:v>
                      </c:pt>
                      <c:pt idx="48">
                        <c:v>229.56373522421237</c:v>
                      </c:pt>
                      <c:pt idx="49">
                        <c:v>228.62850779936068</c:v>
                      </c:pt>
                      <c:pt idx="50">
                        <c:v>227.63213583160945</c:v>
                      </c:pt>
                      <c:pt idx="51">
                        <c:v>226.56861756159688</c:v>
                      </c:pt>
                      <c:pt idx="52">
                        <c:v>225.43116316777724</c:v>
                      </c:pt>
                      <c:pt idx="53">
                        <c:v>224.21206487764323</c:v>
                      </c:pt>
                      <c:pt idx="54">
                        <c:v>222.90254129248399</c:v>
                      </c:pt>
                      <c:pt idx="55">
                        <c:v>221.49254994256287</c:v>
                      </c:pt>
                      <c:pt idx="56">
                        <c:v>219.97056050670381</c:v>
                      </c:pt>
                      <c:pt idx="57">
                        <c:v>218.3232790808176</c:v>
                      </c:pt>
                      <c:pt idx="58">
                        <c:v>216.53531121461265</c:v>
                      </c:pt>
                      <c:pt idx="59">
                        <c:v>214.58874795537812</c:v>
                      </c:pt>
                      <c:pt idx="60">
                        <c:v>212.46265457684561</c:v>
                      </c:pt>
                      <c:pt idx="61">
                        <c:v>210.13243567770542</c:v>
                      </c:pt>
                      <c:pt idx="62">
                        <c:v>207.5690424459581</c:v>
                      </c:pt>
                      <c:pt idx="63">
                        <c:v>204.73797750478525</c:v>
                      </c:pt>
                      <c:pt idx="64">
                        <c:v>201.59803913499726</c:v>
                      </c:pt>
                      <c:pt idx="65">
                        <c:v>198.09972892249482</c:v>
                      </c:pt>
                      <c:pt idx="66">
                        <c:v>194.18322407285243</c:v>
                      </c:pt>
                      <c:pt idx="67">
                        <c:v>189.77578705790057</c:v>
                      </c:pt>
                      <c:pt idx="68">
                        <c:v>184.78845109166383</c:v>
                      </c:pt>
                      <c:pt idx="69">
                        <c:v>179.11178276791077</c:v>
                      </c:pt>
                      <c:pt idx="70">
                        <c:v>172.61049132040324</c:v>
                      </c:pt>
                      <c:pt idx="71">
                        <c:v>165.11664823699954</c:v>
                      </c:pt>
                      <c:pt idx="72">
                        <c:v>156.42134860097494</c:v>
                      </c:pt>
                      <c:pt idx="73">
                        <c:v>146.26488687454159</c:v>
                      </c:pt>
                      <c:pt idx="74">
                        <c:v>134.32613650093245</c:v>
                      </c:pt>
                      <c:pt idx="75">
                        <c:v>120.21319380187677</c:v>
                      </c:pt>
                      <c:pt idx="76">
                        <c:v>103.46011382483741</c:v>
                      </c:pt>
                      <c:pt idx="77">
                        <c:v>83.539602590212553</c:v>
                      </c:pt>
                      <c:pt idx="78">
                        <c:v>59.909365211798693</c:v>
                      </c:pt>
                      <c:pt idx="79">
                        <c:v>32.118465617665535</c:v>
                      </c:pt>
                      <c:pt idx="80">
                        <c:v>0</c:v>
                      </c:pt>
                      <c:pt idx="81">
                        <c:v>36.055049408055922</c:v>
                      </c:pt>
                      <c:pt idx="82">
                        <c:v>74.835915365746175</c:v>
                      </c:pt>
                      <c:pt idx="83">
                        <c:v>114.27067379768243</c:v>
                      </c:pt>
                      <c:pt idx="84">
                        <c:v>151.80690912067922</c:v>
                      </c:pt>
                      <c:pt idx="85">
                        <c:v>185.1404958884566</c:v>
                      </c:pt>
                      <c:pt idx="87">
                        <c:v>212.8718485580801</c:v>
                      </c:pt>
                      <c:pt idx="88">
                        <c:v>234.6966089608581</c:v>
                      </c:pt>
                      <c:pt idx="89">
                        <c:v>251.13943668185266</c:v>
                      </c:pt>
                      <c:pt idx="90">
                        <c:v>263.12727344337605</c:v>
                      </c:pt>
                      <c:pt idx="91">
                        <c:v>271.65048197806357</c:v>
                      </c:pt>
                      <c:pt idx="92">
                        <c:v>277.58273960093561</c:v>
                      </c:pt>
                      <c:pt idx="93">
                        <c:v>281.62236713587208</c:v>
                      </c:pt>
                      <c:pt idx="94">
                        <c:v>284.29777724981653</c:v>
                      </c:pt>
                      <c:pt idx="95">
                        <c:v>285.99685876970511</c:v>
                      </c:pt>
                      <c:pt idx="96">
                        <c:v>286.99985362247929</c:v>
                      </c:pt>
                      <c:pt idx="97">
                        <c:v>287.50778178784191</c:v>
                      </c:pt>
                      <c:pt idx="98">
                        <c:v>287.664554883753</c:v>
                      </c:pt>
                      <c:pt idx="99">
                        <c:v>287.57330967039633</c:v>
                      </c:pt>
                      <c:pt idx="100">
                        <c:v>287.30815651684361</c:v>
                      </c:pt>
                      <c:pt idx="101">
                        <c:v>286.92252250201926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1-11C4-475E-9FFD-81101FA4F5E6}"/>
                  </c:ext>
                </c:extLst>
              </c15:ser>
            </c15:filteredScatterSeries>
          </c:ext>
        </c:extLst>
      </c:scatterChart>
      <c:valAx>
        <c:axId val="1740383616"/>
        <c:scaling>
          <c:orientation val="minMax"/>
          <c:max val="18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/>
                  <a:t>Wmr</a:t>
                </a:r>
                <a:r>
                  <a:rPr lang="es-MX" baseline="0"/>
                  <a:t> [rpm]</a:t>
                </a:r>
                <a:endParaRPr lang="es-MX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737231808"/>
        <c:crosses val="autoZero"/>
        <c:crossBetween val="midCat"/>
      </c:valAx>
      <c:valAx>
        <c:axId val="1737231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/>
                  <a:t>Ie</a:t>
                </a:r>
                <a:r>
                  <a:rPr lang="es-MX" baseline="0"/>
                  <a:t> </a:t>
                </a:r>
                <a:r>
                  <a:rPr lang="es-MX"/>
                  <a:t>[A]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7403836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MX"/>
              <a:t>Curva de torque @</a:t>
            </a:r>
            <a:r>
              <a:rPr lang="es-MX" baseline="0"/>
              <a:t> 60 Hz</a:t>
            </a:r>
            <a:endParaRPr lang="es-MX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+T [Nm]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'[1]Datos curvas Motor AC'!$F$4:$F$105</c:f>
              <c:numCache>
                <c:formatCode>General</c:formatCode>
                <c:ptCount val="102"/>
                <c:pt idx="0">
                  <c:v>-2500</c:v>
                </c:pt>
                <c:pt idx="1">
                  <c:v>-2450</c:v>
                </c:pt>
                <c:pt idx="2">
                  <c:v>-2400</c:v>
                </c:pt>
                <c:pt idx="3">
                  <c:v>-2350</c:v>
                </c:pt>
                <c:pt idx="4">
                  <c:v>-2300</c:v>
                </c:pt>
                <c:pt idx="5">
                  <c:v>-2250</c:v>
                </c:pt>
                <c:pt idx="6">
                  <c:v>-2200</c:v>
                </c:pt>
                <c:pt idx="7">
                  <c:v>-2150</c:v>
                </c:pt>
                <c:pt idx="8">
                  <c:v>-2100</c:v>
                </c:pt>
                <c:pt idx="9">
                  <c:v>-2050</c:v>
                </c:pt>
                <c:pt idx="10">
                  <c:v>-2000</c:v>
                </c:pt>
                <c:pt idx="11">
                  <c:v>-1950</c:v>
                </c:pt>
                <c:pt idx="12">
                  <c:v>-1900</c:v>
                </c:pt>
                <c:pt idx="13">
                  <c:v>-1850</c:v>
                </c:pt>
                <c:pt idx="14">
                  <c:v>-1800</c:v>
                </c:pt>
                <c:pt idx="15">
                  <c:v>-1750</c:v>
                </c:pt>
                <c:pt idx="16">
                  <c:v>-1700</c:v>
                </c:pt>
                <c:pt idx="17">
                  <c:v>-1650</c:v>
                </c:pt>
                <c:pt idx="18">
                  <c:v>-1600</c:v>
                </c:pt>
                <c:pt idx="19">
                  <c:v>-1550</c:v>
                </c:pt>
                <c:pt idx="20">
                  <c:v>-1500</c:v>
                </c:pt>
                <c:pt idx="21">
                  <c:v>-1450</c:v>
                </c:pt>
                <c:pt idx="22">
                  <c:v>-1400</c:v>
                </c:pt>
                <c:pt idx="23">
                  <c:v>-1350</c:v>
                </c:pt>
                <c:pt idx="24">
                  <c:v>-1300</c:v>
                </c:pt>
                <c:pt idx="25">
                  <c:v>-1250</c:v>
                </c:pt>
                <c:pt idx="26">
                  <c:v>-1200</c:v>
                </c:pt>
                <c:pt idx="27">
                  <c:v>-1150</c:v>
                </c:pt>
                <c:pt idx="28">
                  <c:v>-1100</c:v>
                </c:pt>
                <c:pt idx="29">
                  <c:v>-1050</c:v>
                </c:pt>
                <c:pt idx="30">
                  <c:v>-1000</c:v>
                </c:pt>
                <c:pt idx="31">
                  <c:v>-950</c:v>
                </c:pt>
                <c:pt idx="32">
                  <c:v>-900</c:v>
                </c:pt>
                <c:pt idx="33">
                  <c:v>-850</c:v>
                </c:pt>
                <c:pt idx="34">
                  <c:v>-800</c:v>
                </c:pt>
                <c:pt idx="35">
                  <c:v>-750</c:v>
                </c:pt>
                <c:pt idx="36">
                  <c:v>-700</c:v>
                </c:pt>
                <c:pt idx="37">
                  <c:v>-650</c:v>
                </c:pt>
                <c:pt idx="38">
                  <c:v>-600</c:v>
                </c:pt>
                <c:pt idx="39">
                  <c:v>-550</c:v>
                </c:pt>
                <c:pt idx="40">
                  <c:v>-500</c:v>
                </c:pt>
                <c:pt idx="41">
                  <c:v>-450</c:v>
                </c:pt>
                <c:pt idx="42">
                  <c:v>-400</c:v>
                </c:pt>
                <c:pt idx="43">
                  <c:v>-350</c:v>
                </c:pt>
                <c:pt idx="44">
                  <c:v>-300</c:v>
                </c:pt>
                <c:pt idx="45">
                  <c:v>-250</c:v>
                </c:pt>
                <c:pt idx="46">
                  <c:v>-200</c:v>
                </c:pt>
                <c:pt idx="47">
                  <c:v>-150</c:v>
                </c:pt>
                <c:pt idx="48">
                  <c:v>-100</c:v>
                </c:pt>
                <c:pt idx="49">
                  <c:v>-50</c:v>
                </c:pt>
                <c:pt idx="50">
                  <c:v>0</c:v>
                </c:pt>
                <c:pt idx="51">
                  <c:v>50</c:v>
                </c:pt>
                <c:pt idx="52">
                  <c:v>100</c:v>
                </c:pt>
                <c:pt idx="53">
                  <c:v>150</c:v>
                </c:pt>
                <c:pt idx="54">
                  <c:v>200</c:v>
                </c:pt>
                <c:pt idx="55">
                  <c:v>250</c:v>
                </c:pt>
                <c:pt idx="56">
                  <c:v>300</c:v>
                </c:pt>
                <c:pt idx="57">
                  <c:v>350</c:v>
                </c:pt>
                <c:pt idx="58">
                  <c:v>400</c:v>
                </c:pt>
                <c:pt idx="59">
                  <c:v>450</c:v>
                </c:pt>
                <c:pt idx="60">
                  <c:v>500</c:v>
                </c:pt>
                <c:pt idx="61">
                  <c:v>550</c:v>
                </c:pt>
                <c:pt idx="62">
                  <c:v>600</c:v>
                </c:pt>
                <c:pt idx="63">
                  <c:v>650</c:v>
                </c:pt>
                <c:pt idx="64">
                  <c:v>700</c:v>
                </c:pt>
                <c:pt idx="65">
                  <c:v>750</c:v>
                </c:pt>
                <c:pt idx="66">
                  <c:v>800</c:v>
                </c:pt>
                <c:pt idx="67">
                  <c:v>850</c:v>
                </c:pt>
                <c:pt idx="68">
                  <c:v>900</c:v>
                </c:pt>
                <c:pt idx="69">
                  <c:v>950</c:v>
                </c:pt>
                <c:pt idx="70">
                  <c:v>1000</c:v>
                </c:pt>
                <c:pt idx="71">
                  <c:v>1050</c:v>
                </c:pt>
                <c:pt idx="72">
                  <c:v>1100</c:v>
                </c:pt>
                <c:pt idx="73">
                  <c:v>1150</c:v>
                </c:pt>
                <c:pt idx="74">
                  <c:v>1200</c:v>
                </c:pt>
                <c:pt idx="75">
                  <c:v>1250</c:v>
                </c:pt>
                <c:pt idx="76">
                  <c:v>1300</c:v>
                </c:pt>
                <c:pt idx="77">
                  <c:v>1350</c:v>
                </c:pt>
                <c:pt idx="78">
                  <c:v>1400</c:v>
                </c:pt>
                <c:pt idx="79">
                  <c:v>1450</c:v>
                </c:pt>
                <c:pt idx="80">
                  <c:v>1500</c:v>
                </c:pt>
                <c:pt idx="81">
                  <c:v>1550</c:v>
                </c:pt>
                <c:pt idx="82">
                  <c:v>1600</c:v>
                </c:pt>
                <c:pt idx="83">
                  <c:v>1650</c:v>
                </c:pt>
                <c:pt idx="84">
                  <c:v>1700</c:v>
                </c:pt>
                <c:pt idx="85">
                  <c:v>1750</c:v>
                </c:pt>
                <c:pt idx="86">
                  <c:v>1765</c:v>
                </c:pt>
                <c:pt idx="87">
                  <c:v>1800</c:v>
                </c:pt>
                <c:pt idx="88">
                  <c:v>1850</c:v>
                </c:pt>
                <c:pt idx="89">
                  <c:v>1900</c:v>
                </c:pt>
                <c:pt idx="90">
                  <c:v>1950</c:v>
                </c:pt>
                <c:pt idx="91">
                  <c:v>2000</c:v>
                </c:pt>
                <c:pt idx="92">
                  <c:v>2050</c:v>
                </c:pt>
                <c:pt idx="93">
                  <c:v>2100</c:v>
                </c:pt>
                <c:pt idx="94">
                  <c:v>2150</c:v>
                </c:pt>
                <c:pt idx="95">
                  <c:v>2200</c:v>
                </c:pt>
                <c:pt idx="96">
                  <c:v>2250</c:v>
                </c:pt>
                <c:pt idx="97">
                  <c:v>2300</c:v>
                </c:pt>
                <c:pt idx="98">
                  <c:v>2350</c:v>
                </c:pt>
                <c:pt idx="99">
                  <c:v>2400</c:v>
                </c:pt>
                <c:pt idx="100">
                  <c:v>2450</c:v>
                </c:pt>
                <c:pt idx="101">
                  <c:v>2500</c:v>
                </c:pt>
              </c:numCache>
            </c:numRef>
          </c:xVal>
          <c:yVal>
            <c:numRef>
              <c:f>'[1]Datos curvas Motor AC'!$J$4:$J$105</c:f>
              <c:numCache>
                <c:formatCode>General</c:formatCode>
                <c:ptCount val="102"/>
                <c:pt idx="0">
                  <c:v>1223.1778395514787</c:v>
                </c:pt>
                <c:pt idx="1">
                  <c:v>1236.3271631499013</c:v>
                </c:pt>
                <c:pt idx="2">
                  <c:v>1249.7592053693165</c:v>
                </c:pt>
                <c:pt idx="3">
                  <c:v>1263.4830688486129</c:v>
                </c:pt>
                <c:pt idx="4">
                  <c:v>1277.5082454138178</c:v>
                </c:pt>
                <c:pt idx="5">
                  <c:v>1291.844636723077</c:v>
                </c:pt>
                <c:pt idx="6">
                  <c:v>1306.5025762093501</c:v>
                </c:pt>
                <c:pt idx="7">
                  <c:v>1321.4928524140448</c:v>
                </c:pt>
                <c:pt idx="8">
                  <c:v>1336.8267338122037</c:v>
                </c:pt>
                <c:pt idx="9">
                  <c:v>1352.5159952378556</c:v>
                </c:pt>
                <c:pt idx="10">
                  <c:v>1368.5729460268544</c:v>
                </c:pt>
                <c:pt idx="11">
                  <c:v>1385.0104600039003</c:v>
                </c:pt>
                <c:pt idx="12">
                  <c:v>1401.8420074506678</c:v>
                </c:pt>
                <c:pt idx="13">
                  <c:v>1419.0816892029707</c:v>
                </c:pt>
                <c:pt idx="14">
                  <c:v>1436.7442730368557</c:v>
                </c:pt>
                <c:pt idx="15">
                  <c:v>1454.8452325164162</c:v>
                </c:pt>
                <c:pt idx="16">
                  <c:v>1473.4007884900666</c:v>
                </c:pt>
                <c:pt idx="17">
                  <c:v>1492.4279534370844</c:v>
                </c:pt>
                <c:pt idx="18">
                  <c:v>1511.9445788824137</c:v>
                </c:pt>
                <c:pt idx="19">
                  <c:v>1531.9694061152002</c:v>
                </c:pt>
                <c:pt idx="20">
                  <c:v>1552.5221204652078</c:v>
                </c:pt>
                <c:pt idx="21">
                  <c:v>1573.6234094113267</c:v>
                </c:pt>
                <c:pt idx="22">
                  <c:v>1595.2950248177101</c:v>
                </c:pt>
                <c:pt idx="23">
                  <c:v>1617.5598496158075</c:v>
                </c:pt>
                <c:pt idx="24">
                  <c:v>1640.4419692745003</c:v>
                </c:pt>
                <c:pt idx="25">
                  <c:v>1663.9667484257541</c:v>
                </c:pt>
                <c:pt idx="26">
                  <c:v>1688.1609130393799</c:v>
                </c:pt>
                <c:pt idx="27">
                  <c:v>1713.0526385675362</c:v>
                </c:pt>
                <c:pt idx="28">
                  <c:v>1738.6716445070304</c:v>
                </c:pt>
                <c:pt idx="29">
                  <c:v>1765.0492958548257</c:v>
                </c:pt>
                <c:pt idx="30">
                  <c:v>1792.218711958704</c:v>
                </c:pt>
                <c:pt idx="31">
                  <c:v>1820.214883289801</c:v>
                </c:pt>
                <c:pt idx="32">
                  <c:v>1849.0747966852825</c:v>
                </c:pt>
                <c:pt idx="33">
                  <c:v>1878.8375696261519</c:v>
                </c:pt>
                <c:pt idx="34">
                  <c:v>1909.5445941244186</c:v>
                </c:pt>
                <c:pt idx="35">
                  <c:v>1941.239690792698</c:v>
                </c:pt>
                <c:pt idx="36">
                  <c:v>1973.9692736533261</c:v>
                </c:pt>
                <c:pt idx="37">
                  <c:v>2007.7825262078413</c:v>
                </c:pt>
                <c:pt idx="38">
                  <c:v>2042.7315892239035</c:v>
                </c:pt>
                <c:pt idx="39">
                  <c:v>2078.8717605957136</c:v>
                </c:pt>
                <c:pt idx="40">
                  <c:v>2116.2617074833524</c:v>
                </c:pt>
                <c:pt idx="41">
                  <c:v>2154.9636907194267</c:v>
                </c:pt>
                <c:pt idx="42">
                  <c:v>2195.0438011664905</c:v>
                </c:pt>
                <c:pt idx="43">
                  <c:v>2236.5722072870999</c:v>
                </c:pt>
                <c:pt idx="44">
                  <c:v>2279.6234126125905</c:v>
                </c:pt>
                <c:pt idx="45">
                  <c:v>2324.2765210168845</c:v>
                </c:pt>
                <c:pt idx="46">
                  <c:v>2370.6155066522892</c:v>
                </c:pt>
                <c:pt idx="47">
                  <c:v>2418.7294839981332</c:v>
                </c:pt>
                <c:pt idx="48">
                  <c:v>2468.7129715946285</c:v>
                </c:pt>
                <c:pt idx="49">
                  <c:v>2520.6661405294917</c:v>
                </c:pt>
                <c:pt idx="50">
                  <c:v>2574.695035407507</c:v>
                </c:pt>
                <c:pt idx="51">
                  <c:v>2630.9117510877491</c:v>
                </c:pt>
                <c:pt idx="52">
                  <c:v>2689.4345425478991</c:v>
                </c:pt>
                <c:pt idx="53">
                  <c:v>2750.3878373293437</c:v>
                </c:pt>
                <c:pt idx="54">
                  <c:v>2813.9021094510126</c:v>
                </c:pt>
                <c:pt idx="55">
                  <c:v>2880.1135595308328</c:v>
                </c:pt>
                <c:pt idx="56">
                  <c:v>2949.163526859184</c:v>
                </c:pt>
                <c:pt idx="57">
                  <c:v>3021.1975335984057</c:v>
                </c:pt>
                <c:pt idx="58">
                  <c:v>3096.3638267526649</c:v>
                </c:pt>
                <c:pt idx="59">
                  <c:v>3174.8112367659355</c:v>
                </c:pt>
                <c:pt idx="60">
                  <c:v>3256.6861079834343</c:v>
                </c:pt>
                <c:pt idx="61">
                  <c:v>3342.1279693656802</c:v>
                </c:pt>
                <c:pt idx="62">
                  <c:v>3431.2634948326654</c:v>
                </c:pt>
                <c:pt idx="63">
                  <c:v>3524.1981388746403</c:v>
                </c:pt>
                <c:pt idx="64">
                  <c:v>3621.0046068938686</c:v>
                </c:pt>
                <c:pt idx="65">
                  <c:v>3721.7070061446861</c:v>
                </c:pt>
                <c:pt idx="66">
                  <c:v>3826.2590867995891</c:v>
                </c:pt>
                <c:pt idx="67">
                  <c:v>3934.5143737327708</c:v>
                </c:pt>
                <c:pt idx="68">
                  <c:v>4046.1851379691493</c:v>
                </c:pt>
                <c:pt idx="69">
                  <c:v>4160.7859645813269</c:v>
                </c:pt>
                <c:pt idx="70">
                  <c:v>4277.5560066334547</c:v>
                </c:pt>
                <c:pt idx="71">
                  <c:v>4395.3516923296784</c:v>
                </c:pt>
                <c:pt idx="72">
                  <c:v>4512.4984441859906</c:v>
                </c:pt>
                <c:pt idx="73">
                  <c:v>4626.5856051003038</c:v>
                </c:pt>
                <c:pt idx="74">
                  <c:v>4734.1829924202648</c:v>
                </c:pt>
                <c:pt idx="75">
                  <c:v>4830.4502369936499</c:v>
                </c:pt>
                <c:pt idx="76">
                  <c:v>4908.6017930928829</c:v>
                </c:pt>
                <c:pt idx="77">
                  <c:v>4959.183154959791</c:v>
                </c:pt>
                <c:pt idx="78">
                  <c:v>4969.1126170384923</c:v>
                </c:pt>
                <c:pt idx="79">
                  <c:v>4920.460048800709</c:v>
                </c:pt>
                <c:pt idx="80">
                  <c:v>4788.9952170034248</c:v>
                </c:pt>
                <c:pt idx="81">
                  <c:v>4542.6916255474007</c:v>
                </c:pt>
                <c:pt idx="82">
                  <c:v>4140.6964771630901</c:v>
                </c:pt>
                <c:pt idx="83">
                  <c:v>3533.8665380484999</c:v>
                </c:pt>
                <c:pt idx="84">
                  <c:v>2668.8325599849272</c:v>
                </c:pt>
                <c:pt idx="85">
                  <c:v>1498.3302898953984</c:v>
                </c:pt>
                <c:pt idx="86">
                  <c:v>1083.1916459754034</c:v>
                </c:pt>
                <c:pt idx="87">
                  <c:v>0</c:v>
                </c:pt>
                <c:pt idx="88">
                  <c:v>-1798.1979190770289</c:v>
                </c:pt>
                <c:pt idx="89">
                  <c:v>-3796.5303877296174</c:v>
                </c:pt>
                <c:pt idx="90">
                  <c:v>-5824.8280158759544</c:v>
                </c:pt>
                <c:pt idx="91">
                  <c:v>-7680.0203244765526</c:v>
                </c:pt>
                <c:pt idx="92">
                  <c:v>-9188.0915007916301</c:v>
                </c:pt>
                <c:pt idx="93">
                  <c:v>-10254.854377995091</c:v>
                </c:pt>
                <c:pt idx="94">
                  <c:v>-10877.161165646427</c:v>
                </c:pt>
                <c:pt idx="95">
                  <c:v>-11117.794294936695</c:v>
                </c:pt>
                <c:pt idx="96">
                  <c:v>-11068.211293851387</c:v>
                </c:pt>
                <c:pt idx="97">
                  <c:v>-10819.381463847341</c:v>
                </c:pt>
                <c:pt idx="98">
                  <c:v>-10446.835878964033</c:v>
                </c:pt>
                <c:pt idx="99">
                  <c:v>-10006.763320695502</c:v>
                </c:pt>
                <c:pt idx="100">
                  <c:v>-9537.9038933259508</c:v>
                </c:pt>
                <c:pt idx="101">
                  <c:v>-9065.4065895704061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847-B049-A0F8-080631657CAE}"/>
            </c:ext>
          </c:extLst>
        </c:ser>
        <c:ser>
          <c:idx val="3"/>
          <c:order val="1"/>
          <c:tx>
            <c:v>Torque con control [Nm]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'[1]Datos curvas Motor AC'!$F$4:$F$105</c:f>
              <c:numCache>
                <c:formatCode>General</c:formatCode>
                <c:ptCount val="102"/>
                <c:pt idx="0">
                  <c:v>-2500</c:v>
                </c:pt>
                <c:pt idx="1">
                  <c:v>-2450</c:v>
                </c:pt>
                <c:pt idx="2">
                  <c:v>-2400</c:v>
                </c:pt>
                <c:pt idx="3">
                  <c:v>-2350</c:v>
                </c:pt>
                <c:pt idx="4">
                  <c:v>-2300</c:v>
                </c:pt>
                <c:pt idx="5">
                  <c:v>-2250</c:v>
                </c:pt>
                <c:pt idx="6">
                  <c:v>-2200</c:v>
                </c:pt>
                <c:pt idx="7">
                  <c:v>-2150</c:v>
                </c:pt>
                <c:pt idx="8">
                  <c:v>-2100</c:v>
                </c:pt>
                <c:pt idx="9">
                  <c:v>-2050</c:v>
                </c:pt>
                <c:pt idx="10">
                  <c:v>-2000</c:v>
                </c:pt>
                <c:pt idx="11">
                  <c:v>-1950</c:v>
                </c:pt>
                <c:pt idx="12">
                  <c:v>-1900</c:v>
                </c:pt>
                <c:pt idx="13">
                  <c:v>-1850</c:v>
                </c:pt>
                <c:pt idx="14">
                  <c:v>-1800</c:v>
                </c:pt>
                <c:pt idx="15">
                  <c:v>-1750</c:v>
                </c:pt>
                <c:pt idx="16">
                  <c:v>-1700</c:v>
                </c:pt>
                <c:pt idx="17">
                  <c:v>-1650</c:v>
                </c:pt>
                <c:pt idx="18">
                  <c:v>-1600</c:v>
                </c:pt>
                <c:pt idx="19">
                  <c:v>-1550</c:v>
                </c:pt>
                <c:pt idx="20">
                  <c:v>-1500</c:v>
                </c:pt>
                <c:pt idx="21">
                  <c:v>-1450</c:v>
                </c:pt>
                <c:pt idx="22">
                  <c:v>-1400</c:v>
                </c:pt>
                <c:pt idx="23">
                  <c:v>-1350</c:v>
                </c:pt>
                <c:pt idx="24">
                  <c:v>-1300</c:v>
                </c:pt>
                <c:pt idx="25">
                  <c:v>-1250</c:v>
                </c:pt>
                <c:pt idx="26">
                  <c:v>-1200</c:v>
                </c:pt>
                <c:pt idx="27">
                  <c:v>-1150</c:v>
                </c:pt>
                <c:pt idx="28">
                  <c:v>-1100</c:v>
                </c:pt>
                <c:pt idx="29">
                  <c:v>-1050</c:v>
                </c:pt>
                <c:pt idx="30">
                  <c:v>-1000</c:v>
                </c:pt>
                <c:pt idx="31">
                  <c:v>-950</c:v>
                </c:pt>
                <c:pt idx="32">
                  <c:v>-900</c:v>
                </c:pt>
                <c:pt idx="33">
                  <c:v>-850</c:v>
                </c:pt>
                <c:pt idx="34">
                  <c:v>-800</c:v>
                </c:pt>
                <c:pt idx="35">
                  <c:v>-750</c:v>
                </c:pt>
                <c:pt idx="36">
                  <c:v>-700</c:v>
                </c:pt>
                <c:pt idx="37">
                  <c:v>-650</c:v>
                </c:pt>
                <c:pt idx="38">
                  <c:v>-600</c:v>
                </c:pt>
                <c:pt idx="39">
                  <c:v>-550</c:v>
                </c:pt>
                <c:pt idx="40">
                  <c:v>-500</c:v>
                </c:pt>
                <c:pt idx="41">
                  <c:v>-450</c:v>
                </c:pt>
                <c:pt idx="42">
                  <c:v>-400</c:v>
                </c:pt>
                <c:pt idx="43">
                  <c:v>-350</c:v>
                </c:pt>
                <c:pt idx="44">
                  <c:v>-300</c:v>
                </c:pt>
                <c:pt idx="45">
                  <c:v>-250</c:v>
                </c:pt>
                <c:pt idx="46">
                  <c:v>-200</c:v>
                </c:pt>
                <c:pt idx="47">
                  <c:v>-150</c:v>
                </c:pt>
                <c:pt idx="48">
                  <c:v>-100</c:v>
                </c:pt>
                <c:pt idx="49">
                  <c:v>-50</c:v>
                </c:pt>
                <c:pt idx="50">
                  <c:v>0</c:v>
                </c:pt>
                <c:pt idx="51">
                  <c:v>50</c:v>
                </c:pt>
                <c:pt idx="52">
                  <c:v>100</c:v>
                </c:pt>
                <c:pt idx="53">
                  <c:v>150</c:v>
                </c:pt>
                <c:pt idx="54">
                  <c:v>200</c:v>
                </c:pt>
                <c:pt idx="55">
                  <c:v>250</c:v>
                </c:pt>
                <c:pt idx="56">
                  <c:v>300</c:v>
                </c:pt>
                <c:pt idx="57">
                  <c:v>350</c:v>
                </c:pt>
                <c:pt idx="58">
                  <c:v>400</c:v>
                </c:pt>
                <c:pt idx="59">
                  <c:v>450</c:v>
                </c:pt>
                <c:pt idx="60">
                  <c:v>500</c:v>
                </c:pt>
                <c:pt idx="61">
                  <c:v>550</c:v>
                </c:pt>
                <c:pt idx="62">
                  <c:v>600</c:v>
                </c:pt>
                <c:pt idx="63">
                  <c:v>650</c:v>
                </c:pt>
                <c:pt idx="64">
                  <c:v>700</c:v>
                </c:pt>
                <c:pt idx="65">
                  <c:v>750</c:v>
                </c:pt>
                <c:pt idx="66">
                  <c:v>800</c:v>
                </c:pt>
                <c:pt idx="67">
                  <c:v>850</c:v>
                </c:pt>
                <c:pt idx="68">
                  <c:v>900</c:v>
                </c:pt>
                <c:pt idx="69">
                  <c:v>950</c:v>
                </c:pt>
                <c:pt idx="70">
                  <c:v>1000</c:v>
                </c:pt>
                <c:pt idx="71">
                  <c:v>1050</c:v>
                </c:pt>
                <c:pt idx="72">
                  <c:v>1100</c:v>
                </c:pt>
                <c:pt idx="73">
                  <c:v>1150</c:v>
                </c:pt>
                <c:pt idx="74">
                  <c:v>1200</c:v>
                </c:pt>
                <c:pt idx="75">
                  <c:v>1250</c:v>
                </c:pt>
                <c:pt idx="76">
                  <c:v>1300</c:v>
                </c:pt>
                <c:pt idx="77">
                  <c:v>1350</c:v>
                </c:pt>
                <c:pt idx="78">
                  <c:v>1400</c:v>
                </c:pt>
                <c:pt idx="79">
                  <c:v>1450</c:v>
                </c:pt>
                <c:pt idx="80">
                  <c:v>1500</c:v>
                </c:pt>
                <c:pt idx="81">
                  <c:v>1550</c:v>
                </c:pt>
                <c:pt idx="82">
                  <c:v>1600</c:v>
                </c:pt>
                <c:pt idx="83">
                  <c:v>1650</c:v>
                </c:pt>
                <c:pt idx="84">
                  <c:v>1700</c:v>
                </c:pt>
                <c:pt idx="85">
                  <c:v>1750</c:v>
                </c:pt>
                <c:pt idx="86">
                  <c:v>1765</c:v>
                </c:pt>
                <c:pt idx="87">
                  <c:v>1800</c:v>
                </c:pt>
                <c:pt idx="88">
                  <c:v>1850</c:v>
                </c:pt>
                <c:pt idx="89">
                  <c:v>1900</c:v>
                </c:pt>
                <c:pt idx="90">
                  <c:v>1950</c:v>
                </c:pt>
                <c:pt idx="91">
                  <c:v>2000</c:v>
                </c:pt>
                <c:pt idx="92">
                  <c:v>2050</c:v>
                </c:pt>
                <c:pt idx="93">
                  <c:v>2100</c:v>
                </c:pt>
                <c:pt idx="94">
                  <c:v>2150</c:v>
                </c:pt>
                <c:pt idx="95">
                  <c:v>2200</c:v>
                </c:pt>
                <c:pt idx="96">
                  <c:v>2250</c:v>
                </c:pt>
                <c:pt idx="97">
                  <c:v>2300</c:v>
                </c:pt>
                <c:pt idx="98">
                  <c:v>2350</c:v>
                </c:pt>
                <c:pt idx="99">
                  <c:v>2400</c:v>
                </c:pt>
                <c:pt idx="100">
                  <c:v>2450</c:v>
                </c:pt>
                <c:pt idx="101">
                  <c:v>2500</c:v>
                </c:pt>
              </c:numCache>
            </c:numRef>
          </c:xVal>
          <c:yVal>
            <c:numRef>
              <c:f>'[1]Datos curvas Motor AC'!$O$3:$O$103</c:f>
              <c:numCache>
                <c:formatCode>General</c:formatCode>
                <c:ptCount val="101"/>
                <c:pt idx="0">
                  <c:v>2100</c:v>
                </c:pt>
                <c:pt idx="1">
                  <c:v>2100</c:v>
                </c:pt>
                <c:pt idx="2">
                  <c:v>2100</c:v>
                </c:pt>
                <c:pt idx="3">
                  <c:v>2100</c:v>
                </c:pt>
                <c:pt idx="4">
                  <c:v>2100</c:v>
                </c:pt>
                <c:pt idx="5">
                  <c:v>2100</c:v>
                </c:pt>
                <c:pt idx="6">
                  <c:v>2100</c:v>
                </c:pt>
                <c:pt idx="7">
                  <c:v>2100</c:v>
                </c:pt>
                <c:pt idx="8">
                  <c:v>2100</c:v>
                </c:pt>
                <c:pt idx="9">
                  <c:v>2100</c:v>
                </c:pt>
                <c:pt idx="10">
                  <c:v>2100</c:v>
                </c:pt>
                <c:pt idx="11">
                  <c:v>2100</c:v>
                </c:pt>
                <c:pt idx="12">
                  <c:v>2100</c:v>
                </c:pt>
                <c:pt idx="13">
                  <c:v>2100</c:v>
                </c:pt>
                <c:pt idx="14">
                  <c:v>2100</c:v>
                </c:pt>
                <c:pt idx="15">
                  <c:v>2100</c:v>
                </c:pt>
                <c:pt idx="16">
                  <c:v>2100</c:v>
                </c:pt>
                <c:pt idx="17">
                  <c:v>2100</c:v>
                </c:pt>
                <c:pt idx="18">
                  <c:v>2100</c:v>
                </c:pt>
                <c:pt idx="19">
                  <c:v>2100</c:v>
                </c:pt>
                <c:pt idx="20">
                  <c:v>2100</c:v>
                </c:pt>
                <c:pt idx="21">
                  <c:v>2100</c:v>
                </c:pt>
                <c:pt idx="22">
                  <c:v>2100</c:v>
                </c:pt>
                <c:pt idx="23">
                  <c:v>2100</c:v>
                </c:pt>
                <c:pt idx="24">
                  <c:v>2100</c:v>
                </c:pt>
                <c:pt idx="25">
                  <c:v>2100</c:v>
                </c:pt>
                <c:pt idx="26">
                  <c:v>2100</c:v>
                </c:pt>
                <c:pt idx="27">
                  <c:v>2100</c:v>
                </c:pt>
                <c:pt idx="28">
                  <c:v>2100</c:v>
                </c:pt>
                <c:pt idx="29">
                  <c:v>2100</c:v>
                </c:pt>
                <c:pt idx="30">
                  <c:v>2100</c:v>
                </c:pt>
                <c:pt idx="31">
                  <c:v>2100</c:v>
                </c:pt>
                <c:pt idx="32">
                  <c:v>2100</c:v>
                </c:pt>
                <c:pt idx="33">
                  <c:v>2100</c:v>
                </c:pt>
                <c:pt idx="34">
                  <c:v>2100</c:v>
                </c:pt>
                <c:pt idx="35">
                  <c:v>2100</c:v>
                </c:pt>
                <c:pt idx="36">
                  <c:v>2100</c:v>
                </c:pt>
                <c:pt idx="37">
                  <c:v>2100</c:v>
                </c:pt>
                <c:pt idx="38">
                  <c:v>2100</c:v>
                </c:pt>
                <c:pt idx="39">
                  <c:v>2100</c:v>
                </c:pt>
                <c:pt idx="40">
                  <c:v>2100</c:v>
                </c:pt>
                <c:pt idx="41">
                  <c:v>2100</c:v>
                </c:pt>
                <c:pt idx="42">
                  <c:v>2100</c:v>
                </c:pt>
                <c:pt idx="43">
                  <c:v>2100</c:v>
                </c:pt>
                <c:pt idx="44">
                  <c:v>2100</c:v>
                </c:pt>
                <c:pt idx="45">
                  <c:v>2100</c:v>
                </c:pt>
                <c:pt idx="46">
                  <c:v>2100</c:v>
                </c:pt>
                <c:pt idx="47">
                  <c:v>2100</c:v>
                </c:pt>
                <c:pt idx="48">
                  <c:v>2100</c:v>
                </c:pt>
                <c:pt idx="49">
                  <c:v>2100</c:v>
                </c:pt>
                <c:pt idx="50">
                  <c:v>2100</c:v>
                </c:pt>
                <c:pt idx="51">
                  <c:v>2100</c:v>
                </c:pt>
                <c:pt idx="52">
                  <c:v>2100</c:v>
                </c:pt>
                <c:pt idx="53">
                  <c:v>2100</c:v>
                </c:pt>
                <c:pt idx="54">
                  <c:v>2100</c:v>
                </c:pt>
                <c:pt idx="55">
                  <c:v>2100</c:v>
                </c:pt>
                <c:pt idx="56">
                  <c:v>2100</c:v>
                </c:pt>
                <c:pt idx="57">
                  <c:v>2100</c:v>
                </c:pt>
                <c:pt idx="58">
                  <c:v>2100</c:v>
                </c:pt>
                <c:pt idx="59">
                  <c:v>2100</c:v>
                </c:pt>
                <c:pt idx="60">
                  <c:v>2100</c:v>
                </c:pt>
                <c:pt idx="61">
                  <c:v>2100</c:v>
                </c:pt>
                <c:pt idx="62">
                  <c:v>2100</c:v>
                </c:pt>
                <c:pt idx="63">
                  <c:v>2100</c:v>
                </c:pt>
                <c:pt idx="64">
                  <c:v>2100</c:v>
                </c:pt>
                <c:pt idx="65">
                  <c:v>2100</c:v>
                </c:pt>
                <c:pt idx="66">
                  <c:v>2100</c:v>
                </c:pt>
                <c:pt idx="67">
                  <c:v>2100</c:v>
                </c:pt>
                <c:pt idx="68">
                  <c:v>2100</c:v>
                </c:pt>
                <c:pt idx="69">
                  <c:v>2100</c:v>
                </c:pt>
                <c:pt idx="70">
                  <c:v>2100</c:v>
                </c:pt>
                <c:pt idx="71">
                  <c:v>2100</c:v>
                </c:pt>
                <c:pt idx="72">
                  <c:v>2100</c:v>
                </c:pt>
                <c:pt idx="73">
                  <c:v>2100</c:v>
                </c:pt>
                <c:pt idx="74">
                  <c:v>2100</c:v>
                </c:pt>
                <c:pt idx="75">
                  <c:v>2100</c:v>
                </c:pt>
                <c:pt idx="76">
                  <c:v>2100</c:v>
                </c:pt>
                <c:pt idx="77">
                  <c:v>2100</c:v>
                </c:pt>
                <c:pt idx="78">
                  <c:v>2100</c:v>
                </c:pt>
                <c:pt idx="79">
                  <c:v>2100</c:v>
                </c:pt>
                <c:pt idx="80">
                  <c:v>2100</c:v>
                </c:pt>
                <c:pt idx="81">
                  <c:v>2100</c:v>
                </c:pt>
                <c:pt idx="82">
                  <c:v>2100</c:v>
                </c:pt>
                <c:pt idx="83">
                  <c:v>2100</c:v>
                </c:pt>
                <c:pt idx="84">
                  <c:v>2100</c:v>
                </c:pt>
                <c:pt idx="85">
                  <c:v>2100</c:v>
                </c:pt>
                <c:pt idx="86">
                  <c:v>2100</c:v>
                </c:pt>
                <c:pt idx="87">
                  <c:v>2100</c:v>
                </c:pt>
                <c:pt idx="88">
                  <c:v>2100</c:v>
                </c:pt>
                <c:pt idx="89">
                  <c:v>2100</c:v>
                </c:pt>
                <c:pt idx="90">
                  <c:v>2100</c:v>
                </c:pt>
                <c:pt idx="91">
                  <c:v>2100</c:v>
                </c:pt>
                <c:pt idx="92">
                  <c:v>2100</c:v>
                </c:pt>
                <c:pt idx="93">
                  <c:v>2100</c:v>
                </c:pt>
                <c:pt idx="94">
                  <c:v>2100</c:v>
                </c:pt>
                <c:pt idx="95">
                  <c:v>2100</c:v>
                </c:pt>
                <c:pt idx="96">
                  <c:v>2100</c:v>
                </c:pt>
                <c:pt idx="97">
                  <c:v>2100</c:v>
                </c:pt>
                <c:pt idx="98">
                  <c:v>2100</c:v>
                </c:pt>
                <c:pt idx="99">
                  <c:v>2100</c:v>
                </c:pt>
                <c:pt idx="100">
                  <c:v>2100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847-B049-A0F8-080631657C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40383616"/>
        <c:axId val="1737231808"/>
      </c:scatterChart>
      <c:valAx>
        <c:axId val="1740383616"/>
        <c:scaling>
          <c:orientation val="minMax"/>
          <c:max val="2000"/>
          <c:min val="-2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/>
                  <a:t>Wmr</a:t>
                </a:r>
                <a:r>
                  <a:rPr lang="es-MX" baseline="0"/>
                  <a:t> [rpm]</a:t>
                </a:r>
                <a:endParaRPr lang="es-MX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737231808"/>
        <c:crosses val="autoZero"/>
        <c:crossBetween val="midCat"/>
      </c:valAx>
      <c:valAx>
        <c:axId val="1737231808"/>
        <c:scaling>
          <c:orientation val="minMax"/>
          <c:max val="5000"/>
          <c:min val="-2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/>
                  <a:t>T [Nm]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7403836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MX"/>
              <a:t>Curva de torque AC vs</a:t>
            </a:r>
            <a:r>
              <a:rPr lang="es-MX" baseline="0"/>
              <a:t> DC</a:t>
            </a:r>
            <a:endParaRPr lang="es-MX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T AC [Nm]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'[1]Datos curvas Motor AC'!$F$4:$F$105</c:f>
              <c:numCache>
                <c:formatCode>General</c:formatCode>
                <c:ptCount val="102"/>
                <c:pt idx="0">
                  <c:v>-2500</c:v>
                </c:pt>
                <c:pt idx="1">
                  <c:v>-2450</c:v>
                </c:pt>
                <c:pt idx="2">
                  <c:v>-2400</c:v>
                </c:pt>
                <c:pt idx="3">
                  <c:v>-2350</c:v>
                </c:pt>
                <c:pt idx="4">
                  <c:v>-2300</c:v>
                </c:pt>
                <c:pt idx="5">
                  <c:v>-2250</c:v>
                </c:pt>
                <c:pt idx="6">
                  <c:v>-2200</c:v>
                </c:pt>
                <c:pt idx="7">
                  <c:v>-2150</c:v>
                </c:pt>
                <c:pt idx="8">
                  <c:v>-2100</c:v>
                </c:pt>
                <c:pt idx="9">
                  <c:v>-2050</c:v>
                </c:pt>
                <c:pt idx="10">
                  <c:v>-2000</c:v>
                </c:pt>
                <c:pt idx="11">
                  <c:v>-1950</c:v>
                </c:pt>
                <c:pt idx="12">
                  <c:v>-1900</c:v>
                </c:pt>
                <c:pt idx="13">
                  <c:v>-1850</c:v>
                </c:pt>
                <c:pt idx="14">
                  <c:v>-1800</c:v>
                </c:pt>
                <c:pt idx="15">
                  <c:v>-1750</c:v>
                </c:pt>
                <c:pt idx="16">
                  <c:v>-1700</c:v>
                </c:pt>
                <c:pt idx="17">
                  <c:v>-1650</c:v>
                </c:pt>
                <c:pt idx="18">
                  <c:v>-1600</c:v>
                </c:pt>
                <c:pt idx="19">
                  <c:v>-1550</c:v>
                </c:pt>
                <c:pt idx="20">
                  <c:v>-1500</c:v>
                </c:pt>
                <c:pt idx="21">
                  <c:v>-1450</c:v>
                </c:pt>
                <c:pt idx="22">
                  <c:v>-1400</c:v>
                </c:pt>
                <c:pt idx="23">
                  <c:v>-1350</c:v>
                </c:pt>
                <c:pt idx="24">
                  <c:v>-1300</c:v>
                </c:pt>
                <c:pt idx="25">
                  <c:v>-1250</c:v>
                </c:pt>
                <c:pt idx="26">
                  <c:v>-1200</c:v>
                </c:pt>
                <c:pt idx="27">
                  <c:v>-1150</c:v>
                </c:pt>
                <c:pt idx="28">
                  <c:v>-1100</c:v>
                </c:pt>
                <c:pt idx="29">
                  <c:v>-1050</c:v>
                </c:pt>
                <c:pt idx="30">
                  <c:v>-1000</c:v>
                </c:pt>
                <c:pt idx="31">
                  <c:v>-950</c:v>
                </c:pt>
                <c:pt idx="32">
                  <c:v>-900</c:v>
                </c:pt>
                <c:pt idx="33">
                  <c:v>-850</c:v>
                </c:pt>
                <c:pt idx="34">
                  <c:v>-800</c:v>
                </c:pt>
                <c:pt idx="35">
                  <c:v>-750</c:v>
                </c:pt>
                <c:pt idx="36">
                  <c:v>-700</c:v>
                </c:pt>
                <c:pt idx="37">
                  <c:v>-650</c:v>
                </c:pt>
                <c:pt idx="38">
                  <c:v>-600</c:v>
                </c:pt>
                <c:pt idx="39">
                  <c:v>-550</c:v>
                </c:pt>
                <c:pt idx="40">
                  <c:v>-500</c:v>
                </c:pt>
                <c:pt idx="41">
                  <c:v>-450</c:v>
                </c:pt>
                <c:pt idx="42">
                  <c:v>-400</c:v>
                </c:pt>
                <c:pt idx="43">
                  <c:v>-350</c:v>
                </c:pt>
                <c:pt idx="44">
                  <c:v>-300</c:v>
                </c:pt>
                <c:pt idx="45">
                  <c:v>-250</c:v>
                </c:pt>
                <c:pt idx="46">
                  <c:v>-200</c:v>
                </c:pt>
                <c:pt idx="47">
                  <c:v>-150</c:v>
                </c:pt>
                <c:pt idx="48">
                  <c:v>-100</c:v>
                </c:pt>
                <c:pt idx="49">
                  <c:v>-50</c:v>
                </c:pt>
                <c:pt idx="50">
                  <c:v>0</c:v>
                </c:pt>
                <c:pt idx="51">
                  <c:v>50</c:v>
                </c:pt>
                <c:pt idx="52">
                  <c:v>100</c:v>
                </c:pt>
                <c:pt idx="53">
                  <c:v>150</c:v>
                </c:pt>
                <c:pt idx="54">
                  <c:v>200</c:v>
                </c:pt>
                <c:pt idx="55">
                  <c:v>250</c:v>
                </c:pt>
                <c:pt idx="56">
                  <c:v>300</c:v>
                </c:pt>
                <c:pt idx="57">
                  <c:v>350</c:v>
                </c:pt>
                <c:pt idx="58">
                  <c:v>400</c:v>
                </c:pt>
                <c:pt idx="59">
                  <c:v>450</c:v>
                </c:pt>
                <c:pt idx="60">
                  <c:v>500</c:v>
                </c:pt>
                <c:pt idx="61">
                  <c:v>550</c:v>
                </c:pt>
                <c:pt idx="62">
                  <c:v>600</c:v>
                </c:pt>
                <c:pt idx="63">
                  <c:v>650</c:v>
                </c:pt>
                <c:pt idx="64">
                  <c:v>700</c:v>
                </c:pt>
                <c:pt idx="65">
                  <c:v>750</c:v>
                </c:pt>
                <c:pt idx="66">
                  <c:v>800</c:v>
                </c:pt>
                <c:pt idx="67">
                  <c:v>850</c:v>
                </c:pt>
                <c:pt idx="68">
                  <c:v>900</c:v>
                </c:pt>
                <c:pt idx="69">
                  <c:v>950</c:v>
                </c:pt>
                <c:pt idx="70">
                  <c:v>1000</c:v>
                </c:pt>
                <c:pt idx="71">
                  <c:v>1050</c:v>
                </c:pt>
                <c:pt idx="72">
                  <c:v>1100</c:v>
                </c:pt>
                <c:pt idx="73">
                  <c:v>1150</c:v>
                </c:pt>
                <c:pt idx="74">
                  <c:v>1200</c:v>
                </c:pt>
                <c:pt idx="75">
                  <c:v>1250</c:v>
                </c:pt>
                <c:pt idx="76">
                  <c:v>1300</c:v>
                </c:pt>
                <c:pt idx="77">
                  <c:v>1350</c:v>
                </c:pt>
                <c:pt idx="78">
                  <c:v>1400</c:v>
                </c:pt>
                <c:pt idx="79">
                  <c:v>1450</c:v>
                </c:pt>
                <c:pt idx="80">
                  <c:v>1500</c:v>
                </c:pt>
                <c:pt idx="81">
                  <c:v>1550</c:v>
                </c:pt>
                <c:pt idx="82">
                  <c:v>1600</c:v>
                </c:pt>
                <c:pt idx="83">
                  <c:v>1650</c:v>
                </c:pt>
                <c:pt idx="84">
                  <c:v>1700</c:v>
                </c:pt>
                <c:pt idx="85">
                  <c:v>1750</c:v>
                </c:pt>
                <c:pt idx="86">
                  <c:v>1765</c:v>
                </c:pt>
                <c:pt idx="87">
                  <c:v>1800</c:v>
                </c:pt>
                <c:pt idx="88">
                  <c:v>1850</c:v>
                </c:pt>
                <c:pt idx="89">
                  <c:v>1900</c:v>
                </c:pt>
                <c:pt idx="90">
                  <c:v>1950</c:v>
                </c:pt>
                <c:pt idx="91">
                  <c:v>2000</c:v>
                </c:pt>
                <c:pt idx="92">
                  <c:v>2050</c:v>
                </c:pt>
                <c:pt idx="93">
                  <c:v>2100</c:v>
                </c:pt>
                <c:pt idx="94">
                  <c:v>2150</c:v>
                </c:pt>
                <c:pt idx="95">
                  <c:v>2200</c:v>
                </c:pt>
                <c:pt idx="96">
                  <c:v>2250</c:v>
                </c:pt>
                <c:pt idx="97">
                  <c:v>2300</c:v>
                </c:pt>
                <c:pt idx="98">
                  <c:v>2350</c:v>
                </c:pt>
                <c:pt idx="99">
                  <c:v>2400</c:v>
                </c:pt>
                <c:pt idx="100">
                  <c:v>2450</c:v>
                </c:pt>
                <c:pt idx="101">
                  <c:v>2500</c:v>
                </c:pt>
              </c:numCache>
            </c:numRef>
          </c:xVal>
          <c:yVal>
            <c:numRef>
              <c:f>'[1]Datos curvas Motor AC'!$J$4:$J$105</c:f>
              <c:numCache>
                <c:formatCode>General</c:formatCode>
                <c:ptCount val="102"/>
                <c:pt idx="0">
                  <c:v>1223.1778395514787</c:v>
                </c:pt>
                <c:pt idx="1">
                  <c:v>1236.3271631499013</c:v>
                </c:pt>
                <c:pt idx="2">
                  <c:v>1249.7592053693165</c:v>
                </c:pt>
                <c:pt idx="3">
                  <c:v>1263.4830688486129</c:v>
                </c:pt>
                <c:pt idx="4">
                  <c:v>1277.5082454138178</c:v>
                </c:pt>
                <c:pt idx="5">
                  <c:v>1291.844636723077</c:v>
                </c:pt>
                <c:pt idx="6">
                  <c:v>1306.5025762093501</c:v>
                </c:pt>
                <c:pt idx="7">
                  <c:v>1321.4928524140448</c:v>
                </c:pt>
                <c:pt idx="8">
                  <c:v>1336.8267338122037</c:v>
                </c:pt>
                <c:pt idx="9">
                  <c:v>1352.5159952378556</c:v>
                </c:pt>
                <c:pt idx="10">
                  <c:v>1368.5729460268544</c:v>
                </c:pt>
                <c:pt idx="11">
                  <c:v>1385.0104600039003</c:v>
                </c:pt>
                <c:pt idx="12">
                  <c:v>1401.8420074506678</c:v>
                </c:pt>
                <c:pt idx="13">
                  <c:v>1419.0816892029707</c:v>
                </c:pt>
                <c:pt idx="14">
                  <c:v>1436.7442730368557</c:v>
                </c:pt>
                <c:pt idx="15">
                  <c:v>1454.8452325164162</c:v>
                </c:pt>
                <c:pt idx="16">
                  <c:v>1473.4007884900666</c:v>
                </c:pt>
                <c:pt idx="17">
                  <c:v>1492.4279534370844</c:v>
                </c:pt>
                <c:pt idx="18">
                  <c:v>1511.9445788824137</c:v>
                </c:pt>
                <c:pt idx="19">
                  <c:v>1531.9694061152002</c:v>
                </c:pt>
                <c:pt idx="20">
                  <c:v>1552.5221204652078</c:v>
                </c:pt>
                <c:pt idx="21">
                  <c:v>1573.6234094113267</c:v>
                </c:pt>
                <c:pt idx="22">
                  <c:v>1595.2950248177101</c:v>
                </c:pt>
                <c:pt idx="23">
                  <c:v>1617.5598496158075</c:v>
                </c:pt>
                <c:pt idx="24">
                  <c:v>1640.4419692745003</c:v>
                </c:pt>
                <c:pt idx="25">
                  <c:v>1663.9667484257541</c:v>
                </c:pt>
                <c:pt idx="26">
                  <c:v>1688.1609130393799</c:v>
                </c:pt>
                <c:pt idx="27">
                  <c:v>1713.0526385675362</c:v>
                </c:pt>
                <c:pt idx="28">
                  <c:v>1738.6716445070304</c:v>
                </c:pt>
                <c:pt idx="29">
                  <c:v>1765.0492958548257</c:v>
                </c:pt>
                <c:pt idx="30">
                  <c:v>1792.218711958704</c:v>
                </c:pt>
                <c:pt idx="31">
                  <c:v>1820.214883289801</c:v>
                </c:pt>
                <c:pt idx="32">
                  <c:v>1849.0747966852825</c:v>
                </c:pt>
                <c:pt idx="33">
                  <c:v>1878.8375696261519</c:v>
                </c:pt>
                <c:pt idx="34">
                  <c:v>1909.5445941244186</c:v>
                </c:pt>
                <c:pt idx="35">
                  <c:v>1941.239690792698</c:v>
                </c:pt>
                <c:pt idx="36">
                  <c:v>1973.9692736533261</c:v>
                </c:pt>
                <c:pt idx="37">
                  <c:v>2007.7825262078413</c:v>
                </c:pt>
                <c:pt idx="38">
                  <c:v>2042.7315892239035</c:v>
                </c:pt>
                <c:pt idx="39">
                  <c:v>2078.8717605957136</c:v>
                </c:pt>
                <c:pt idx="40">
                  <c:v>2116.2617074833524</c:v>
                </c:pt>
                <c:pt idx="41">
                  <c:v>2154.9636907194267</c:v>
                </c:pt>
                <c:pt idx="42">
                  <c:v>2195.0438011664905</c:v>
                </c:pt>
                <c:pt idx="43">
                  <c:v>2236.5722072870999</c:v>
                </c:pt>
                <c:pt idx="44">
                  <c:v>2279.6234126125905</c:v>
                </c:pt>
                <c:pt idx="45">
                  <c:v>2324.2765210168845</c:v>
                </c:pt>
                <c:pt idx="46">
                  <c:v>2370.6155066522892</c:v>
                </c:pt>
                <c:pt idx="47">
                  <c:v>2418.7294839981332</c:v>
                </c:pt>
                <c:pt idx="48">
                  <c:v>2468.7129715946285</c:v>
                </c:pt>
                <c:pt idx="49">
                  <c:v>2520.6661405294917</c:v>
                </c:pt>
                <c:pt idx="50">
                  <c:v>2574.695035407507</c:v>
                </c:pt>
                <c:pt idx="51">
                  <c:v>2630.9117510877491</c:v>
                </c:pt>
                <c:pt idx="52">
                  <c:v>2689.4345425478991</c:v>
                </c:pt>
                <c:pt idx="53">
                  <c:v>2750.3878373293437</c:v>
                </c:pt>
                <c:pt idx="54">
                  <c:v>2813.9021094510126</c:v>
                </c:pt>
                <c:pt idx="55">
                  <c:v>2880.1135595308328</c:v>
                </c:pt>
                <c:pt idx="56">
                  <c:v>2949.163526859184</c:v>
                </c:pt>
                <c:pt idx="57">
                  <c:v>3021.1975335984057</c:v>
                </c:pt>
                <c:pt idx="58">
                  <c:v>3096.3638267526649</c:v>
                </c:pt>
                <c:pt idx="59">
                  <c:v>3174.8112367659355</c:v>
                </c:pt>
                <c:pt idx="60">
                  <c:v>3256.6861079834343</c:v>
                </c:pt>
                <c:pt idx="61">
                  <c:v>3342.1279693656802</c:v>
                </c:pt>
                <c:pt idx="62">
                  <c:v>3431.2634948326654</c:v>
                </c:pt>
                <c:pt idx="63">
                  <c:v>3524.1981388746403</c:v>
                </c:pt>
                <c:pt idx="64">
                  <c:v>3621.0046068938686</c:v>
                </c:pt>
                <c:pt idx="65">
                  <c:v>3721.7070061446861</c:v>
                </c:pt>
                <c:pt idx="66">
                  <c:v>3826.2590867995891</c:v>
                </c:pt>
                <c:pt idx="67">
                  <c:v>3934.5143737327708</c:v>
                </c:pt>
                <c:pt idx="68">
                  <c:v>4046.1851379691493</c:v>
                </c:pt>
                <c:pt idx="69">
                  <c:v>4160.7859645813269</c:v>
                </c:pt>
                <c:pt idx="70">
                  <c:v>4277.5560066334547</c:v>
                </c:pt>
                <c:pt idx="71">
                  <c:v>4395.3516923296784</c:v>
                </c:pt>
                <c:pt idx="72">
                  <c:v>4512.4984441859906</c:v>
                </c:pt>
                <c:pt idx="73">
                  <c:v>4626.5856051003038</c:v>
                </c:pt>
                <c:pt idx="74">
                  <c:v>4734.1829924202648</c:v>
                </c:pt>
                <c:pt idx="75">
                  <c:v>4830.4502369936499</c:v>
                </c:pt>
                <c:pt idx="76">
                  <c:v>4908.6017930928829</c:v>
                </c:pt>
                <c:pt idx="77">
                  <c:v>4959.183154959791</c:v>
                </c:pt>
                <c:pt idx="78">
                  <c:v>4969.1126170384923</c:v>
                </c:pt>
                <c:pt idx="79">
                  <c:v>4920.460048800709</c:v>
                </c:pt>
                <c:pt idx="80">
                  <c:v>4788.9952170034248</c:v>
                </c:pt>
                <c:pt idx="81">
                  <c:v>4542.6916255474007</c:v>
                </c:pt>
                <c:pt idx="82">
                  <c:v>4140.6964771630901</c:v>
                </c:pt>
                <c:pt idx="83">
                  <c:v>3533.8665380484999</c:v>
                </c:pt>
                <c:pt idx="84">
                  <c:v>2668.8325599849272</c:v>
                </c:pt>
                <c:pt idx="85">
                  <c:v>1498.3302898953984</c:v>
                </c:pt>
                <c:pt idx="86">
                  <c:v>1083.1916459754034</c:v>
                </c:pt>
                <c:pt idx="87">
                  <c:v>0</c:v>
                </c:pt>
                <c:pt idx="88">
                  <c:v>-1798.1979190770289</c:v>
                </c:pt>
                <c:pt idx="89">
                  <c:v>-3796.5303877296174</c:v>
                </c:pt>
                <c:pt idx="90">
                  <c:v>-5824.8280158759544</c:v>
                </c:pt>
                <c:pt idx="91">
                  <c:v>-7680.0203244765526</c:v>
                </c:pt>
                <c:pt idx="92">
                  <c:v>-9188.0915007916301</c:v>
                </c:pt>
                <c:pt idx="93">
                  <c:v>-10254.854377995091</c:v>
                </c:pt>
                <c:pt idx="94">
                  <c:v>-10877.161165646427</c:v>
                </c:pt>
                <c:pt idx="95">
                  <c:v>-11117.794294936695</c:v>
                </c:pt>
                <c:pt idx="96">
                  <c:v>-11068.211293851387</c:v>
                </c:pt>
                <c:pt idx="97">
                  <c:v>-10819.381463847341</c:v>
                </c:pt>
                <c:pt idx="98">
                  <c:v>-10446.835878964033</c:v>
                </c:pt>
                <c:pt idx="99">
                  <c:v>-10006.763320695502</c:v>
                </c:pt>
                <c:pt idx="100">
                  <c:v>-9537.9038933259508</c:v>
                </c:pt>
                <c:pt idx="101">
                  <c:v>-9065.4065895704061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69E-4EA7-B3B4-76DA2C3A02FF}"/>
            </c:ext>
          </c:extLst>
        </c:ser>
        <c:ser>
          <c:idx val="2"/>
          <c:order val="3"/>
          <c:tx>
            <c:v>DC 700V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Hoja1!$U$4:$U$40</c:f>
              <c:numCache>
                <c:formatCode>General</c:formatCode>
                <c:ptCount val="37"/>
                <c:pt idx="0">
                  <c:v>-1800</c:v>
                </c:pt>
                <c:pt idx="1">
                  <c:v>-1700</c:v>
                </c:pt>
                <c:pt idx="2">
                  <c:v>-1600</c:v>
                </c:pt>
                <c:pt idx="3">
                  <c:v>-1500</c:v>
                </c:pt>
                <c:pt idx="4">
                  <c:v>-1400</c:v>
                </c:pt>
                <c:pt idx="5">
                  <c:v>-1300</c:v>
                </c:pt>
                <c:pt idx="6">
                  <c:v>-1200</c:v>
                </c:pt>
                <c:pt idx="7">
                  <c:v>-1100</c:v>
                </c:pt>
                <c:pt idx="8">
                  <c:v>-1000</c:v>
                </c:pt>
                <c:pt idx="9">
                  <c:v>-900</c:v>
                </c:pt>
                <c:pt idx="10">
                  <c:v>-800</c:v>
                </c:pt>
                <c:pt idx="11">
                  <c:v>-700</c:v>
                </c:pt>
                <c:pt idx="12">
                  <c:v>-600</c:v>
                </c:pt>
                <c:pt idx="13">
                  <c:v>-500</c:v>
                </c:pt>
                <c:pt idx="14">
                  <c:v>-400</c:v>
                </c:pt>
                <c:pt idx="15">
                  <c:v>-300</c:v>
                </c:pt>
                <c:pt idx="16">
                  <c:v>-200</c:v>
                </c:pt>
                <c:pt idx="17">
                  <c:v>-100</c:v>
                </c:pt>
                <c:pt idx="18">
                  <c:v>0</c:v>
                </c:pt>
                <c:pt idx="19">
                  <c:v>100</c:v>
                </c:pt>
                <c:pt idx="20">
                  <c:v>200</c:v>
                </c:pt>
                <c:pt idx="21">
                  <c:v>300</c:v>
                </c:pt>
                <c:pt idx="22">
                  <c:v>400</c:v>
                </c:pt>
                <c:pt idx="23">
                  <c:v>500</c:v>
                </c:pt>
                <c:pt idx="24">
                  <c:v>600</c:v>
                </c:pt>
                <c:pt idx="25">
                  <c:v>700</c:v>
                </c:pt>
                <c:pt idx="26">
                  <c:v>800</c:v>
                </c:pt>
                <c:pt idx="27">
                  <c:v>900</c:v>
                </c:pt>
                <c:pt idx="28">
                  <c:v>1000</c:v>
                </c:pt>
                <c:pt idx="29">
                  <c:v>1100</c:v>
                </c:pt>
                <c:pt idx="30">
                  <c:v>1200</c:v>
                </c:pt>
                <c:pt idx="31">
                  <c:v>1300</c:v>
                </c:pt>
                <c:pt idx="32">
                  <c:v>1400</c:v>
                </c:pt>
                <c:pt idx="33">
                  <c:v>1500</c:v>
                </c:pt>
                <c:pt idx="34">
                  <c:v>1600</c:v>
                </c:pt>
                <c:pt idx="35">
                  <c:v>1700</c:v>
                </c:pt>
                <c:pt idx="36">
                  <c:v>1800</c:v>
                </c:pt>
              </c:numCache>
            </c:numRef>
          </c:xVal>
          <c:yVal>
            <c:numRef>
              <c:f>Hoja1!$W$4:$W$40</c:f>
              <c:numCache>
                <c:formatCode>General</c:formatCode>
                <c:ptCount val="37"/>
                <c:pt idx="0">
                  <c:v>1714.3261013041299</c:v>
                </c:pt>
                <c:pt idx="1">
                  <c:v>1707.5051751716201</c:v>
                </c:pt>
                <c:pt idx="2">
                  <c:v>1700.6842490391102</c:v>
                </c:pt>
                <c:pt idx="3">
                  <c:v>1693.8633229066004</c:v>
                </c:pt>
                <c:pt idx="4">
                  <c:v>1687.0423967740905</c:v>
                </c:pt>
                <c:pt idx="5">
                  <c:v>1680.2214706415807</c:v>
                </c:pt>
                <c:pt idx="6">
                  <c:v>1673.4005445090709</c:v>
                </c:pt>
                <c:pt idx="7">
                  <c:v>1666.579618376561</c:v>
                </c:pt>
                <c:pt idx="8">
                  <c:v>1659.7586922440514</c:v>
                </c:pt>
                <c:pt idx="9">
                  <c:v>1652.9377661115416</c:v>
                </c:pt>
                <c:pt idx="10">
                  <c:v>1646.1168399790317</c:v>
                </c:pt>
                <c:pt idx="11">
                  <c:v>1639.2959138465221</c:v>
                </c:pt>
                <c:pt idx="12">
                  <c:v>1632.4749877140123</c:v>
                </c:pt>
                <c:pt idx="13">
                  <c:v>1625.6540615815024</c:v>
                </c:pt>
                <c:pt idx="14">
                  <c:v>1618.8331354489926</c:v>
                </c:pt>
                <c:pt idx="15">
                  <c:v>1612.012209316483</c:v>
                </c:pt>
                <c:pt idx="16">
                  <c:v>1605.1912831839732</c:v>
                </c:pt>
                <c:pt idx="17">
                  <c:v>1598.3703570514633</c:v>
                </c:pt>
                <c:pt idx="18">
                  <c:v>1591.5494309189535</c:v>
                </c:pt>
                <c:pt idx="19">
                  <c:v>1584.7285047864436</c:v>
                </c:pt>
                <c:pt idx="20">
                  <c:v>1577.9075786539338</c:v>
                </c:pt>
                <c:pt idx="21">
                  <c:v>1571.086652521424</c:v>
                </c:pt>
                <c:pt idx="22">
                  <c:v>1564.2657263889141</c:v>
                </c:pt>
                <c:pt idx="23">
                  <c:v>1557.4448002564043</c:v>
                </c:pt>
                <c:pt idx="24">
                  <c:v>1550.6238741238947</c:v>
                </c:pt>
                <c:pt idx="25">
                  <c:v>1543.8029479913848</c:v>
                </c:pt>
                <c:pt idx="26">
                  <c:v>1536.982021858875</c:v>
                </c:pt>
                <c:pt idx="27">
                  <c:v>1530.1610957263651</c:v>
                </c:pt>
                <c:pt idx="28">
                  <c:v>1523.3401695938553</c:v>
                </c:pt>
                <c:pt idx="29">
                  <c:v>1516.5192434613455</c:v>
                </c:pt>
                <c:pt idx="30">
                  <c:v>1509.6983173288356</c:v>
                </c:pt>
                <c:pt idx="31">
                  <c:v>1502.8773911963258</c:v>
                </c:pt>
                <c:pt idx="32">
                  <c:v>1496.0564650638164</c:v>
                </c:pt>
                <c:pt idx="33">
                  <c:v>1489.2355389313066</c:v>
                </c:pt>
                <c:pt idx="34">
                  <c:v>1482.4146127987967</c:v>
                </c:pt>
                <c:pt idx="35">
                  <c:v>1475.5936866662869</c:v>
                </c:pt>
                <c:pt idx="36">
                  <c:v>1468.772760533777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469E-4EA7-B3B4-76DA2C3A02FF}"/>
            </c:ext>
          </c:extLst>
        </c:ser>
        <c:ser>
          <c:idx val="5"/>
          <c:order val="5"/>
          <c:tx>
            <c:v>DC 600V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Hoja1!$AC$4:$AC$40</c:f>
              <c:numCache>
                <c:formatCode>General</c:formatCode>
                <c:ptCount val="37"/>
                <c:pt idx="0">
                  <c:v>-1800</c:v>
                </c:pt>
                <c:pt idx="1">
                  <c:v>-1700</c:v>
                </c:pt>
                <c:pt idx="2">
                  <c:v>-1600</c:v>
                </c:pt>
                <c:pt idx="3">
                  <c:v>-1500</c:v>
                </c:pt>
                <c:pt idx="4">
                  <c:v>-1400</c:v>
                </c:pt>
                <c:pt idx="5">
                  <c:v>-1300</c:v>
                </c:pt>
                <c:pt idx="6">
                  <c:v>-1200</c:v>
                </c:pt>
                <c:pt idx="7">
                  <c:v>-1100</c:v>
                </c:pt>
                <c:pt idx="8">
                  <c:v>-1000</c:v>
                </c:pt>
                <c:pt idx="9">
                  <c:v>-900</c:v>
                </c:pt>
                <c:pt idx="10">
                  <c:v>-800</c:v>
                </c:pt>
                <c:pt idx="11">
                  <c:v>-700</c:v>
                </c:pt>
                <c:pt idx="12">
                  <c:v>-600</c:v>
                </c:pt>
                <c:pt idx="13">
                  <c:v>-500</c:v>
                </c:pt>
                <c:pt idx="14">
                  <c:v>-400</c:v>
                </c:pt>
                <c:pt idx="15">
                  <c:v>-300</c:v>
                </c:pt>
                <c:pt idx="16">
                  <c:v>-200</c:v>
                </c:pt>
                <c:pt idx="17">
                  <c:v>-100</c:v>
                </c:pt>
                <c:pt idx="18">
                  <c:v>0</c:v>
                </c:pt>
                <c:pt idx="19">
                  <c:v>100</c:v>
                </c:pt>
                <c:pt idx="20">
                  <c:v>200</c:v>
                </c:pt>
                <c:pt idx="21">
                  <c:v>300</c:v>
                </c:pt>
                <c:pt idx="22">
                  <c:v>400</c:v>
                </c:pt>
                <c:pt idx="23">
                  <c:v>500</c:v>
                </c:pt>
                <c:pt idx="24">
                  <c:v>600</c:v>
                </c:pt>
                <c:pt idx="25">
                  <c:v>700</c:v>
                </c:pt>
                <c:pt idx="26">
                  <c:v>800</c:v>
                </c:pt>
                <c:pt idx="27">
                  <c:v>900</c:v>
                </c:pt>
                <c:pt idx="28">
                  <c:v>1000</c:v>
                </c:pt>
                <c:pt idx="29">
                  <c:v>1100</c:v>
                </c:pt>
                <c:pt idx="30">
                  <c:v>1200</c:v>
                </c:pt>
                <c:pt idx="31">
                  <c:v>1300</c:v>
                </c:pt>
                <c:pt idx="32">
                  <c:v>1400</c:v>
                </c:pt>
                <c:pt idx="33">
                  <c:v>1500</c:v>
                </c:pt>
                <c:pt idx="34">
                  <c:v>1600</c:v>
                </c:pt>
                <c:pt idx="35">
                  <c:v>1700</c:v>
                </c:pt>
                <c:pt idx="36">
                  <c:v>1800</c:v>
                </c:pt>
              </c:numCache>
            </c:numRef>
          </c:xVal>
          <c:yVal>
            <c:numRef>
              <c:f>Hoja1!$AE$4:$AE$40</c:f>
              <c:numCache>
                <c:formatCode>General</c:formatCode>
                <c:ptCount val="37"/>
                <c:pt idx="0">
                  <c:v>1486.9618968871366</c:v>
                </c:pt>
                <c:pt idx="1">
                  <c:v>1480.1409707546268</c:v>
                </c:pt>
                <c:pt idx="2">
                  <c:v>1473.3200446221169</c:v>
                </c:pt>
                <c:pt idx="3">
                  <c:v>1466.4991184896071</c:v>
                </c:pt>
                <c:pt idx="4">
                  <c:v>1459.6781923570973</c:v>
                </c:pt>
                <c:pt idx="5">
                  <c:v>1452.8572662245874</c:v>
                </c:pt>
                <c:pt idx="6">
                  <c:v>1446.0363400920778</c:v>
                </c:pt>
                <c:pt idx="7">
                  <c:v>1439.215413959568</c:v>
                </c:pt>
                <c:pt idx="8">
                  <c:v>1432.3944878270581</c:v>
                </c:pt>
                <c:pt idx="9">
                  <c:v>1425.5735616945483</c:v>
                </c:pt>
                <c:pt idx="10">
                  <c:v>1418.7526355620384</c:v>
                </c:pt>
                <c:pt idx="11">
                  <c:v>1411.9317094295286</c:v>
                </c:pt>
                <c:pt idx="12">
                  <c:v>1405.1107832970188</c:v>
                </c:pt>
                <c:pt idx="13">
                  <c:v>1398.2898571645089</c:v>
                </c:pt>
                <c:pt idx="14">
                  <c:v>1391.4689310319993</c:v>
                </c:pt>
                <c:pt idx="15">
                  <c:v>1384.6480048994895</c:v>
                </c:pt>
                <c:pt idx="16">
                  <c:v>1377.8270787669796</c:v>
                </c:pt>
                <c:pt idx="17">
                  <c:v>1371.0061526344698</c:v>
                </c:pt>
                <c:pt idx="18">
                  <c:v>1364.18522650196</c:v>
                </c:pt>
                <c:pt idx="19">
                  <c:v>1357.3643003694501</c:v>
                </c:pt>
                <c:pt idx="20">
                  <c:v>1350.5433742369405</c:v>
                </c:pt>
                <c:pt idx="21">
                  <c:v>1343.7224481044307</c:v>
                </c:pt>
                <c:pt idx="22">
                  <c:v>1336.9015219719211</c:v>
                </c:pt>
                <c:pt idx="23">
                  <c:v>1330.0805958394112</c:v>
                </c:pt>
                <c:pt idx="24">
                  <c:v>1323.2596697069014</c:v>
                </c:pt>
                <c:pt idx="25">
                  <c:v>1316.4387435743915</c:v>
                </c:pt>
                <c:pt idx="26">
                  <c:v>1309.6178174418817</c:v>
                </c:pt>
                <c:pt idx="27">
                  <c:v>1302.7968913093719</c:v>
                </c:pt>
                <c:pt idx="28">
                  <c:v>1295.975965176862</c:v>
                </c:pt>
                <c:pt idx="29">
                  <c:v>1289.1550390443522</c:v>
                </c:pt>
                <c:pt idx="30">
                  <c:v>1282.3341129118426</c:v>
                </c:pt>
                <c:pt idx="31">
                  <c:v>1275.5131867793327</c:v>
                </c:pt>
                <c:pt idx="32">
                  <c:v>1268.6922606468229</c:v>
                </c:pt>
                <c:pt idx="33">
                  <c:v>1261.871334514313</c:v>
                </c:pt>
                <c:pt idx="34">
                  <c:v>1255.0504083818032</c:v>
                </c:pt>
                <c:pt idx="35">
                  <c:v>1248.2294822492934</c:v>
                </c:pt>
                <c:pt idx="36">
                  <c:v>1241.4085561167835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469E-4EA7-B3B4-76DA2C3A02FF}"/>
            </c:ext>
          </c:extLst>
        </c:ser>
        <c:ser>
          <c:idx val="7"/>
          <c:order val="7"/>
          <c:tx>
            <c:v>DC 800V</c:v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Hoja1!$M$4:$M$40</c:f>
              <c:numCache>
                <c:formatCode>General</c:formatCode>
                <c:ptCount val="37"/>
                <c:pt idx="0">
                  <c:v>-1800</c:v>
                </c:pt>
                <c:pt idx="1">
                  <c:v>-1700</c:v>
                </c:pt>
                <c:pt idx="2">
                  <c:v>-1600</c:v>
                </c:pt>
                <c:pt idx="3">
                  <c:v>-1500</c:v>
                </c:pt>
                <c:pt idx="4">
                  <c:v>-1400</c:v>
                </c:pt>
                <c:pt idx="5">
                  <c:v>-1300</c:v>
                </c:pt>
                <c:pt idx="6">
                  <c:v>-1200</c:v>
                </c:pt>
                <c:pt idx="7">
                  <c:v>-1100</c:v>
                </c:pt>
                <c:pt idx="8">
                  <c:v>-1000</c:v>
                </c:pt>
                <c:pt idx="9">
                  <c:v>-900</c:v>
                </c:pt>
                <c:pt idx="10">
                  <c:v>-800</c:v>
                </c:pt>
                <c:pt idx="11">
                  <c:v>-700</c:v>
                </c:pt>
                <c:pt idx="12">
                  <c:v>-600</c:v>
                </c:pt>
                <c:pt idx="13">
                  <c:v>-500</c:v>
                </c:pt>
                <c:pt idx="14">
                  <c:v>-400</c:v>
                </c:pt>
                <c:pt idx="15">
                  <c:v>-300</c:v>
                </c:pt>
                <c:pt idx="16">
                  <c:v>-200</c:v>
                </c:pt>
                <c:pt idx="17">
                  <c:v>-100</c:v>
                </c:pt>
                <c:pt idx="18">
                  <c:v>0</c:v>
                </c:pt>
                <c:pt idx="19">
                  <c:v>100</c:v>
                </c:pt>
                <c:pt idx="20">
                  <c:v>200</c:v>
                </c:pt>
                <c:pt idx="21">
                  <c:v>300</c:v>
                </c:pt>
                <c:pt idx="22">
                  <c:v>400</c:v>
                </c:pt>
                <c:pt idx="23">
                  <c:v>500</c:v>
                </c:pt>
                <c:pt idx="24">
                  <c:v>600</c:v>
                </c:pt>
                <c:pt idx="25">
                  <c:v>700</c:v>
                </c:pt>
                <c:pt idx="26">
                  <c:v>800</c:v>
                </c:pt>
                <c:pt idx="27">
                  <c:v>900</c:v>
                </c:pt>
                <c:pt idx="28">
                  <c:v>1000</c:v>
                </c:pt>
                <c:pt idx="29">
                  <c:v>1100</c:v>
                </c:pt>
                <c:pt idx="30">
                  <c:v>1200</c:v>
                </c:pt>
                <c:pt idx="31">
                  <c:v>1300</c:v>
                </c:pt>
                <c:pt idx="32">
                  <c:v>1400</c:v>
                </c:pt>
                <c:pt idx="33">
                  <c:v>1500</c:v>
                </c:pt>
                <c:pt idx="34">
                  <c:v>1600</c:v>
                </c:pt>
                <c:pt idx="35">
                  <c:v>1700</c:v>
                </c:pt>
                <c:pt idx="36">
                  <c:v>1800</c:v>
                </c:pt>
              </c:numCache>
            </c:numRef>
          </c:xVal>
          <c:yVal>
            <c:numRef>
              <c:f>Hoja1!$O$4:$O$40</c:f>
              <c:numCache>
                <c:formatCode>General</c:formatCode>
                <c:ptCount val="37"/>
                <c:pt idx="0">
                  <c:v>1941.690305721123</c:v>
                </c:pt>
                <c:pt idx="1">
                  <c:v>1934.8693795886134</c:v>
                </c:pt>
                <c:pt idx="2">
                  <c:v>1928.0484534561035</c:v>
                </c:pt>
                <c:pt idx="3">
                  <c:v>1921.2275273235939</c:v>
                </c:pt>
                <c:pt idx="4">
                  <c:v>1914.4066011910841</c:v>
                </c:pt>
                <c:pt idx="5">
                  <c:v>1907.5856750585742</c:v>
                </c:pt>
                <c:pt idx="6">
                  <c:v>1900.7647489260644</c:v>
                </c:pt>
                <c:pt idx="7">
                  <c:v>1893.9438227935545</c:v>
                </c:pt>
                <c:pt idx="8">
                  <c:v>1887.1228966610449</c:v>
                </c:pt>
                <c:pt idx="9">
                  <c:v>1880.3019705285351</c:v>
                </c:pt>
                <c:pt idx="10">
                  <c:v>1873.4810443960253</c:v>
                </c:pt>
                <c:pt idx="11">
                  <c:v>1866.6601182635154</c:v>
                </c:pt>
                <c:pt idx="12">
                  <c:v>1859.8391921310056</c:v>
                </c:pt>
                <c:pt idx="13">
                  <c:v>1853.0182659984957</c:v>
                </c:pt>
                <c:pt idx="14">
                  <c:v>1846.1973398659859</c:v>
                </c:pt>
                <c:pt idx="15">
                  <c:v>1839.3764137334761</c:v>
                </c:pt>
                <c:pt idx="16">
                  <c:v>1832.5554876009662</c:v>
                </c:pt>
                <c:pt idx="17">
                  <c:v>1825.7345614684566</c:v>
                </c:pt>
                <c:pt idx="18">
                  <c:v>1818.9136353359468</c:v>
                </c:pt>
                <c:pt idx="19">
                  <c:v>1812.0927092034369</c:v>
                </c:pt>
                <c:pt idx="20">
                  <c:v>1805.2717830709271</c:v>
                </c:pt>
                <c:pt idx="21">
                  <c:v>1798.4508569384172</c:v>
                </c:pt>
                <c:pt idx="22">
                  <c:v>1791.6299308059074</c:v>
                </c:pt>
                <c:pt idx="23">
                  <c:v>1784.8090046733976</c:v>
                </c:pt>
                <c:pt idx="24">
                  <c:v>1777.9880785408882</c:v>
                </c:pt>
                <c:pt idx="25">
                  <c:v>1771.1671524083783</c:v>
                </c:pt>
                <c:pt idx="26">
                  <c:v>1764.3462262758685</c:v>
                </c:pt>
                <c:pt idx="27">
                  <c:v>1757.5253001433587</c:v>
                </c:pt>
                <c:pt idx="28">
                  <c:v>1750.7043740108488</c:v>
                </c:pt>
                <c:pt idx="29">
                  <c:v>1743.883447878339</c:v>
                </c:pt>
                <c:pt idx="30">
                  <c:v>1737.0625217458291</c:v>
                </c:pt>
                <c:pt idx="31">
                  <c:v>1730.2415956133193</c:v>
                </c:pt>
                <c:pt idx="32">
                  <c:v>1723.4206694808095</c:v>
                </c:pt>
                <c:pt idx="33">
                  <c:v>1716.5997433482999</c:v>
                </c:pt>
                <c:pt idx="34">
                  <c:v>1709.77881721579</c:v>
                </c:pt>
                <c:pt idx="35">
                  <c:v>1702.9578910832802</c:v>
                </c:pt>
                <c:pt idx="36">
                  <c:v>1696.1369649507703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469E-4EA7-B3B4-76DA2C3A02FF}"/>
            </c:ext>
          </c:extLst>
        </c:ser>
        <c:ser>
          <c:idx val="8"/>
          <c:order val="8"/>
          <c:tx>
            <c:v>DC 1000V</c:v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Hoja1!$I$4:$I$40</c:f>
              <c:numCache>
                <c:formatCode>General</c:formatCode>
                <c:ptCount val="37"/>
                <c:pt idx="0">
                  <c:v>-1800</c:v>
                </c:pt>
                <c:pt idx="1">
                  <c:v>-1700</c:v>
                </c:pt>
                <c:pt idx="2">
                  <c:v>-1600</c:v>
                </c:pt>
                <c:pt idx="3">
                  <c:v>-1500</c:v>
                </c:pt>
                <c:pt idx="4">
                  <c:v>-1400</c:v>
                </c:pt>
                <c:pt idx="5">
                  <c:v>-1300</c:v>
                </c:pt>
                <c:pt idx="6">
                  <c:v>-1200</c:v>
                </c:pt>
                <c:pt idx="7">
                  <c:v>-1100</c:v>
                </c:pt>
                <c:pt idx="8">
                  <c:v>-1000</c:v>
                </c:pt>
                <c:pt idx="9">
                  <c:v>-900</c:v>
                </c:pt>
                <c:pt idx="10">
                  <c:v>-800</c:v>
                </c:pt>
                <c:pt idx="11">
                  <c:v>-700</c:v>
                </c:pt>
                <c:pt idx="12">
                  <c:v>-600</c:v>
                </c:pt>
                <c:pt idx="13">
                  <c:v>-500</c:v>
                </c:pt>
                <c:pt idx="14">
                  <c:v>-400</c:v>
                </c:pt>
                <c:pt idx="15">
                  <c:v>-300</c:v>
                </c:pt>
                <c:pt idx="16">
                  <c:v>-200</c:v>
                </c:pt>
                <c:pt idx="17">
                  <c:v>-100</c:v>
                </c:pt>
                <c:pt idx="18">
                  <c:v>0</c:v>
                </c:pt>
                <c:pt idx="19">
                  <c:v>100</c:v>
                </c:pt>
                <c:pt idx="20">
                  <c:v>200</c:v>
                </c:pt>
                <c:pt idx="21">
                  <c:v>300</c:v>
                </c:pt>
                <c:pt idx="22">
                  <c:v>400</c:v>
                </c:pt>
                <c:pt idx="23">
                  <c:v>500</c:v>
                </c:pt>
                <c:pt idx="24">
                  <c:v>600</c:v>
                </c:pt>
                <c:pt idx="25">
                  <c:v>700</c:v>
                </c:pt>
                <c:pt idx="26">
                  <c:v>800</c:v>
                </c:pt>
                <c:pt idx="27">
                  <c:v>900</c:v>
                </c:pt>
                <c:pt idx="28">
                  <c:v>1000</c:v>
                </c:pt>
                <c:pt idx="29">
                  <c:v>1100</c:v>
                </c:pt>
                <c:pt idx="30">
                  <c:v>1200</c:v>
                </c:pt>
                <c:pt idx="31">
                  <c:v>1300</c:v>
                </c:pt>
                <c:pt idx="32">
                  <c:v>1400</c:v>
                </c:pt>
                <c:pt idx="33">
                  <c:v>1500</c:v>
                </c:pt>
                <c:pt idx="34">
                  <c:v>1600</c:v>
                </c:pt>
                <c:pt idx="35">
                  <c:v>1700</c:v>
                </c:pt>
                <c:pt idx="36">
                  <c:v>1800</c:v>
                </c:pt>
              </c:numCache>
            </c:numRef>
          </c:xVal>
          <c:yVal>
            <c:numRef>
              <c:f>Hoja1!$K$4:$K$40</c:f>
              <c:numCache>
                <c:formatCode>General</c:formatCode>
                <c:ptCount val="37"/>
                <c:pt idx="0">
                  <c:v>2396.41871455511</c:v>
                </c:pt>
                <c:pt idx="1">
                  <c:v>2389.5977884225999</c:v>
                </c:pt>
                <c:pt idx="2">
                  <c:v>2382.7768622900903</c:v>
                </c:pt>
                <c:pt idx="3">
                  <c:v>2375.9559361575803</c:v>
                </c:pt>
                <c:pt idx="4">
                  <c:v>2369.1350100250706</c:v>
                </c:pt>
                <c:pt idx="5">
                  <c:v>2362.3140838925606</c:v>
                </c:pt>
                <c:pt idx="6">
                  <c:v>2355.493157760051</c:v>
                </c:pt>
                <c:pt idx="7">
                  <c:v>2348.6722316275409</c:v>
                </c:pt>
                <c:pt idx="8">
                  <c:v>2341.8513054950317</c:v>
                </c:pt>
                <c:pt idx="9">
                  <c:v>2335.0303793625217</c:v>
                </c:pt>
                <c:pt idx="10">
                  <c:v>2328.2094532300121</c:v>
                </c:pt>
                <c:pt idx="11">
                  <c:v>2321.388527097502</c:v>
                </c:pt>
                <c:pt idx="12">
                  <c:v>2314.5676009649924</c:v>
                </c:pt>
                <c:pt idx="13">
                  <c:v>2307.7466748324823</c:v>
                </c:pt>
                <c:pt idx="14">
                  <c:v>2300.9257486999727</c:v>
                </c:pt>
                <c:pt idx="15">
                  <c:v>2294.1048225674631</c:v>
                </c:pt>
                <c:pt idx="16">
                  <c:v>2287.283896434953</c:v>
                </c:pt>
                <c:pt idx="17">
                  <c:v>2280.4629703024434</c:v>
                </c:pt>
                <c:pt idx="18">
                  <c:v>2273.6420441699333</c:v>
                </c:pt>
                <c:pt idx="19">
                  <c:v>2266.8211180374237</c:v>
                </c:pt>
                <c:pt idx="20">
                  <c:v>2260.0001919049137</c:v>
                </c:pt>
                <c:pt idx="21">
                  <c:v>2253.1792657724041</c:v>
                </c:pt>
                <c:pt idx="22">
                  <c:v>2246.358339639894</c:v>
                </c:pt>
                <c:pt idx="23">
                  <c:v>2239.5374135073844</c:v>
                </c:pt>
                <c:pt idx="24">
                  <c:v>2232.7164873748748</c:v>
                </c:pt>
                <c:pt idx="25">
                  <c:v>2225.8955612423647</c:v>
                </c:pt>
                <c:pt idx="26">
                  <c:v>2219.0746351098551</c:v>
                </c:pt>
                <c:pt idx="27">
                  <c:v>2212.253708977345</c:v>
                </c:pt>
                <c:pt idx="28">
                  <c:v>2205.4327828448354</c:v>
                </c:pt>
                <c:pt idx="29">
                  <c:v>2198.6118567123258</c:v>
                </c:pt>
                <c:pt idx="30">
                  <c:v>2191.7909305798157</c:v>
                </c:pt>
                <c:pt idx="31">
                  <c:v>2184.9700044473061</c:v>
                </c:pt>
                <c:pt idx="32">
                  <c:v>2178.1490783147965</c:v>
                </c:pt>
                <c:pt idx="33">
                  <c:v>2171.3281521822864</c:v>
                </c:pt>
                <c:pt idx="34">
                  <c:v>2164.5072260497768</c:v>
                </c:pt>
                <c:pt idx="35">
                  <c:v>2157.6862999172668</c:v>
                </c:pt>
                <c:pt idx="36">
                  <c:v>2150.8653737847571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469E-4EA7-B3B4-76DA2C3A02FF}"/>
            </c:ext>
          </c:extLst>
        </c:ser>
        <c:ser>
          <c:idx val="9"/>
          <c:order val="9"/>
          <c:tx>
            <c:v>DC 1500V</c:v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Hoja1!$E$4:$E$40</c:f>
              <c:numCache>
                <c:formatCode>General</c:formatCode>
                <c:ptCount val="37"/>
                <c:pt idx="0">
                  <c:v>-1800</c:v>
                </c:pt>
                <c:pt idx="1">
                  <c:v>-1700</c:v>
                </c:pt>
                <c:pt idx="2">
                  <c:v>-1600</c:v>
                </c:pt>
                <c:pt idx="3">
                  <c:v>-1500</c:v>
                </c:pt>
                <c:pt idx="4">
                  <c:v>-1400</c:v>
                </c:pt>
                <c:pt idx="5">
                  <c:v>-1300</c:v>
                </c:pt>
                <c:pt idx="6">
                  <c:v>-1200</c:v>
                </c:pt>
                <c:pt idx="7">
                  <c:v>-1100</c:v>
                </c:pt>
                <c:pt idx="8">
                  <c:v>-1000</c:v>
                </c:pt>
                <c:pt idx="9">
                  <c:v>-900</c:v>
                </c:pt>
                <c:pt idx="10">
                  <c:v>-800</c:v>
                </c:pt>
                <c:pt idx="11">
                  <c:v>-700</c:v>
                </c:pt>
                <c:pt idx="12">
                  <c:v>-600</c:v>
                </c:pt>
                <c:pt idx="13">
                  <c:v>-500</c:v>
                </c:pt>
                <c:pt idx="14">
                  <c:v>-400</c:v>
                </c:pt>
                <c:pt idx="15">
                  <c:v>-300</c:v>
                </c:pt>
                <c:pt idx="16">
                  <c:v>-200</c:v>
                </c:pt>
                <c:pt idx="17">
                  <c:v>-100</c:v>
                </c:pt>
                <c:pt idx="18">
                  <c:v>0</c:v>
                </c:pt>
                <c:pt idx="19">
                  <c:v>100</c:v>
                </c:pt>
                <c:pt idx="20">
                  <c:v>200</c:v>
                </c:pt>
                <c:pt idx="21">
                  <c:v>300</c:v>
                </c:pt>
                <c:pt idx="22">
                  <c:v>400</c:v>
                </c:pt>
                <c:pt idx="23">
                  <c:v>500</c:v>
                </c:pt>
                <c:pt idx="24">
                  <c:v>600</c:v>
                </c:pt>
                <c:pt idx="25">
                  <c:v>700</c:v>
                </c:pt>
                <c:pt idx="26">
                  <c:v>800</c:v>
                </c:pt>
                <c:pt idx="27">
                  <c:v>900</c:v>
                </c:pt>
                <c:pt idx="28">
                  <c:v>1000</c:v>
                </c:pt>
                <c:pt idx="29">
                  <c:v>1100</c:v>
                </c:pt>
                <c:pt idx="30">
                  <c:v>1200</c:v>
                </c:pt>
                <c:pt idx="31">
                  <c:v>1300</c:v>
                </c:pt>
                <c:pt idx="32">
                  <c:v>1400</c:v>
                </c:pt>
                <c:pt idx="33">
                  <c:v>1500</c:v>
                </c:pt>
                <c:pt idx="34">
                  <c:v>1600</c:v>
                </c:pt>
                <c:pt idx="35">
                  <c:v>1700</c:v>
                </c:pt>
                <c:pt idx="36">
                  <c:v>1800</c:v>
                </c:pt>
              </c:numCache>
            </c:numRef>
          </c:xVal>
          <c:yVal>
            <c:numRef>
              <c:f>Hoja1!$G$4:$G$40</c:f>
              <c:numCache>
                <c:formatCode>General</c:formatCode>
                <c:ptCount val="37"/>
                <c:pt idx="0">
                  <c:v>3533.2397366400769</c:v>
                </c:pt>
                <c:pt idx="1">
                  <c:v>3526.4188105075668</c:v>
                </c:pt>
                <c:pt idx="2">
                  <c:v>3519.5978843750572</c:v>
                </c:pt>
                <c:pt idx="3">
                  <c:v>3512.7769582425472</c:v>
                </c:pt>
                <c:pt idx="4">
                  <c:v>3505.9560321100375</c:v>
                </c:pt>
                <c:pt idx="5">
                  <c:v>3499.1351059775275</c:v>
                </c:pt>
                <c:pt idx="6">
                  <c:v>3492.3141798450179</c:v>
                </c:pt>
                <c:pt idx="7">
                  <c:v>3485.4932537125078</c:v>
                </c:pt>
                <c:pt idx="8">
                  <c:v>3478.6723275799982</c:v>
                </c:pt>
                <c:pt idx="9">
                  <c:v>3471.8514014474881</c:v>
                </c:pt>
                <c:pt idx="10">
                  <c:v>3465.0304753149785</c:v>
                </c:pt>
                <c:pt idx="11">
                  <c:v>3458.2095491824684</c:v>
                </c:pt>
                <c:pt idx="12">
                  <c:v>3451.3886230499588</c:v>
                </c:pt>
                <c:pt idx="13">
                  <c:v>3444.5676969174488</c:v>
                </c:pt>
                <c:pt idx="14">
                  <c:v>3437.7467707849396</c:v>
                </c:pt>
                <c:pt idx="15">
                  <c:v>3430.9258446524295</c:v>
                </c:pt>
                <c:pt idx="16">
                  <c:v>3424.1049185199199</c:v>
                </c:pt>
                <c:pt idx="17">
                  <c:v>3417.2839923874103</c:v>
                </c:pt>
                <c:pt idx="18">
                  <c:v>3410.4630662549002</c:v>
                </c:pt>
                <c:pt idx="19">
                  <c:v>3403.6421401223906</c:v>
                </c:pt>
                <c:pt idx="20">
                  <c:v>3396.8212139898806</c:v>
                </c:pt>
                <c:pt idx="21">
                  <c:v>3390.0002878573709</c:v>
                </c:pt>
                <c:pt idx="22">
                  <c:v>3383.1793617248609</c:v>
                </c:pt>
                <c:pt idx="23">
                  <c:v>3376.3584355923513</c:v>
                </c:pt>
                <c:pt idx="24">
                  <c:v>3369.5375094598412</c:v>
                </c:pt>
                <c:pt idx="25">
                  <c:v>3362.7165833273316</c:v>
                </c:pt>
                <c:pt idx="26">
                  <c:v>3355.8956571948215</c:v>
                </c:pt>
                <c:pt idx="27">
                  <c:v>3349.0747310623119</c:v>
                </c:pt>
                <c:pt idx="28">
                  <c:v>3342.2538049298018</c:v>
                </c:pt>
                <c:pt idx="29">
                  <c:v>3335.4328787972927</c:v>
                </c:pt>
                <c:pt idx="30">
                  <c:v>3328.6119526647826</c:v>
                </c:pt>
                <c:pt idx="31">
                  <c:v>3321.791026532273</c:v>
                </c:pt>
                <c:pt idx="32">
                  <c:v>3314.9701003997629</c:v>
                </c:pt>
                <c:pt idx="33">
                  <c:v>3308.1491742672533</c:v>
                </c:pt>
                <c:pt idx="34">
                  <c:v>3301.3282481347433</c:v>
                </c:pt>
                <c:pt idx="35">
                  <c:v>3294.5073220022336</c:v>
                </c:pt>
                <c:pt idx="36">
                  <c:v>3287.6863958697236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469E-4EA7-B3B4-76DA2C3A02FF}"/>
            </c:ext>
          </c:extLst>
        </c:ser>
        <c:ser>
          <c:idx val="10"/>
          <c:order val="10"/>
          <c:tx>
            <c:v>DC 2000V</c:v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Hoja1!$A$4:$A$40</c:f>
              <c:numCache>
                <c:formatCode>General</c:formatCode>
                <c:ptCount val="37"/>
                <c:pt idx="0">
                  <c:v>-1800</c:v>
                </c:pt>
                <c:pt idx="1">
                  <c:v>-1700</c:v>
                </c:pt>
                <c:pt idx="2">
                  <c:v>-1600</c:v>
                </c:pt>
                <c:pt idx="3">
                  <c:v>-1500</c:v>
                </c:pt>
                <c:pt idx="4">
                  <c:v>-1400</c:v>
                </c:pt>
                <c:pt idx="5">
                  <c:v>-1300</c:v>
                </c:pt>
                <c:pt idx="6">
                  <c:v>-1200</c:v>
                </c:pt>
                <c:pt idx="7">
                  <c:v>-1100</c:v>
                </c:pt>
                <c:pt idx="8">
                  <c:v>-1000</c:v>
                </c:pt>
                <c:pt idx="9">
                  <c:v>-900</c:v>
                </c:pt>
                <c:pt idx="10">
                  <c:v>-800</c:v>
                </c:pt>
                <c:pt idx="11">
                  <c:v>-700</c:v>
                </c:pt>
                <c:pt idx="12">
                  <c:v>-600</c:v>
                </c:pt>
                <c:pt idx="13">
                  <c:v>-500</c:v>
                </c:pt>
                <c:pt idx="14">
                  <c:v>-400</c:v>
                </c:pt>
                <c:pt idx="15">
                  <c:v>-300</c:v>
                </c:pt>
                <c:pt idx="16">
                  <c:v>-200</c:v>
                </c:pt>
                <c:pt idx="17">
                  <c:v>-100</c:v>
                </c:pt>
                <c:pt idx="18">
                  <c:v>0</c:v>
                </c:pt>
                <c:pt idx="19">
                  <c:v>100</c:v>
                </c:pt>
                <c:pt idx="20">
                  <c:v>200</c:v>
                </c:pt>
                <c:pt idx="21">
                  <c:v>300</c:v>
                </c:pt>
                <c:pt idx="22">
                  <c:v>400</c:v>
                </c:pt>
                <c:pt idx="23">
                  <c:v>500</c:v>
                </c:pt>
                <c:pt idx="24">
                  <c:v>600</c:v>
                </c:pt>
                <c:pt idx="25">
                  <c:v>700</c:v>
                </c:pt>
                <c:pt idx="26">
                  <c:v>800</c:v>
                </c:pt>
                <c:pt idx="27">
                  <c:v>900</c:v>
                </c:pt>
                <c:pt idx="28">
                  <c:v>1000</c:v>
                </c:pt>
                <c:pt idx="29">
                  <c:v>1100</c:v>
                </c:pt>
                <c:pt idx="30">
                  <c:v>1200</c:v>
                </c:pt>
                <c:pt idx="31">
                  <c:v>1300</c:v>
                </c:pt>
                <c:pt idx="32">
                  <c:v>1400</c:v>
                </c:pt>
                <c:pt idx="33">
                  <c:v>1500</c:v>
                </c:pt>
                <c:pt idx="34">
                  <c:v>1600</c:v>
                </c:pt>
                <c:pt idx="35">
                  <c:v>1700</c:v>
                </c:pt>
                <c:pt idx="36">
                  <c:v>1800</c:v>
                </c:pt>
              </c:numCache>
            </c:numRef>
          </c:xVal>
          <c:yVal>
            <c:numRef>
              <c:f>Hoja1!$C$4:$C$40</c:f>
              <c:numCache>
                <c:formatCode>General</c:formatCode>
                <c:ptCount val="37"/>
                <c:pt idx="0">
                  <c:v>4670.0607587250433</c:v>
                </c:pt>
                <c:pt idx="1">
                  <c:v>4663.2398325925333</c:v>
                </c:pt>
                <c:pt idx="2">
                  <c:v>4656.4189064600241</c:v>
                </c:pt>
                <c:pt idx="3">
                  <c:v>4649.5979803275141</c:v>
                </c:pt>
                <c:pt idx="4">
                  <c:v>4642.777054195004</c:v>
                </c:pt>
                <c:pt idx="5">
                  <c:v>4635.9561280624939</c:v>
                </c:pt>
                <c:pt idx="6">
                  <c:v>4629.1352019299848</c:v>
                </c:pt>
                <c:pt idx="7">
                  <c:v>4622.3142757974747</c:v>
                </c:pt>
                <c:pt idx="8">
                  <c:v>4615.4933496649646</c:v>
                </c:pt>
                <c:pt idx="9">
                  <c:v>4608.6724235324546</c:v>
                </c:pt>
                <c:pt idx="10">
                  <c:v>4601.8514973999454</c:v>
                </c:pt>
                <c:pt idx="11">
                  <c:v>4595.0305712674353</c:v>
                </c:pt>
                <c:pt idx="12">
                  <c:v>4588.2096451349262</c:v>
                </c:pt>
                <c:pt idx="13">
                  <c:v>4581.3887190024161</c:v>
                </c:pt>
                <c:pt idx="14">
                  <c:v>4574.567792869906</c:v>
                </c:pt>
                <c:pt idx="15">
                  <c:v>4567.746866737396</c:v>
                </c:pt>
                <c:pt idx="16">
                  <c:v>4560.9259406048868</c:v>
                </c:pt>
                <c:pt idx="17">
                  <c:v>4554.1050144723768</c:v>
                </c:pt>
                <c:pt idx="18">
                  <c:v>4547.2840883398667</c:v>
                </c:pt>
                <c:pt idx="19">
                  <c:v>4540.4631622073575</c:v>
                </c:pt>
                <c:pt idx="20">
                  <c:v>4533.6422360748475</c:v>
                </c:pt>
                <c:pt idx="21">
                  <c:v>4526.8213099423374</c:v>
                </c:pt>
                <c:pt idx="22">
                  <c:v>4520.0003838098273</c:v>
                </c:pt>
                <c:pt idx="23">
                  <c:v>4513.1794576773182</c:v>
                </c:pt>
                <c:pt idx="24">
                  <c:v>4506.3585315448081</c:v>
                </c:pt>
                <c:pt idx="25">
                  <c:v>4499.537605412298</c:v>
                </c:pt>
                <c:pt idx="26">
                  <c:v>4492.716679279788</c:v>
                </c:pt>
                <c:pt idx="27">
                  <c:v>4485.8957531472788</c:v>
                </c:pt>
                <c:pt idx="28">
                  <c:v>4479.0748270147687</c:v>
                </c:pt>
                <c:pt idx="29">
                  <c:v>4472.2539008822596</c:v>
                </c:pt>
                <c:pt idx="30">
                  <c:v>4465.4329747497495</c:v>
                </c:pt>
                <c:pt idx="31">
                  <c:v>4458.6120486172395</c:v>
                </c:pt>
                <c:pt idx="32">
                  <c:v>4451.7911224847294</c:v>
                </c:pt>
                <c:pt idx="33">
                  <c:v>4444.9701963522202</c:v>
                </c:pt>
                <c:pt idx="34">
                  <c:v>4438.1492702197102</c:v>
                </c:pt>
                <c:pt idx="35">
                  <c:v>4431.3283440872001</c:v>
                </c:pt>
                <c:pt idx="36">
                  <c:v>4424.50741795469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469E-4EA7-B3B4-76DA2C3A02FF}"/>
            </c:ext>
          </c:extLst>
        </c:ser>
        <c:ser>
          <c:idx val="11"/>
          <c:order val="11"/>
          <c:tx>
            <c:v>DC 300V</c:v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Hoja1!$AK$4:$AK$40</c:f>
              <c:numCache>
                <c:formatCode>General</c:formatCode>
                <c:ptCount val="37"/>
                <c:pt idx="0">
                  <c:v>-1800</c:v>
                </c:pt>
                <c:pt idx="1">
                  <c:v>-1700</c:v>
                </c:pt>
                <c:pt idx="2">
                  <c:v>-1600</c:v>
                </c:pt>
                <c:pt idx="3">
                  <c:v>-1500</c:v>
                </c:pt>
                <c:pt idx="4">
                  <c:v>-1400</c:v>
                </c:pt>
                <c:pt idx="5">
                  <c:v>-1300</c:v>
                </c:pt>
                <c:pt idx="6">
                  <c:v>-1200</c:v>
                </c:pt>
                <c:pt idx="7">
                  <c:v>-1100</c:v>
                </c:pt>
                <c:pt idx="8">
                  <c:v>-1000</c:v>
                </c:pt>
                <c:pt idx="9">
                  <c:v>-900</c:v>
                </c:pt>
                <c:pt idx="10">
                  <c:v>-800</c:v>
                </c:pt>
                <c:pt idx="11">
                  <c:v>-700</c:v>
                </c:pt>
                <c:pt idx="12">
                  <c:v>-600</c:v>
                </c:pt>
                <c:pt idx="13">
                  <c:v>-500</c:v>
                </c:pt>
                <c:pt idx="14">
                  <c:v>-400</c:v>
                </c:pt>
                <c:pt idx="15">
                  <c:v>-300</c:v>
                </c:pt>
                <c:pt idx="16">
                  <c:v>-200</c:v>
                </c:pt>
                <c:pt idx="17">
                  <c:v>-100</c:v>
                </c:pt>
                <c:pt idx="18">
                  <c:v>0</c:v>
                </c:pt>
                <c:pt idx="19">
                  <c:v>100</c:v>
                </c:pt>
                <c:pt idx="20">
                  <c:v>200</c:v>
                </c:pt>
                <c:pt idx="21">
                  <c:v>300</c:v>
                </c:pt>
                <c:pt idx="22">
                  <c:v>400</c:v>
                </c:pt>
                <c:pt idx="23">
                  <c:v>500</c:v>
                </c:pt>
                <c:pt idx="24">
                  <c:v>600</c:v>
                </c:pt>
                <c:pt idx="25">
                  <c:v>700</c:v>
                </c:pt>
                <c:pt idx="26">
                  <c:v>800</c:v>
                </c:pt>
                <c:pt idx="27">
                  <c:v>900</c:v>
                </c:pt>
                <c:pt idx="28">
                  <c:v>1000</c:v>
                </c:pt>
                <c:pt idx="29">
                  <c:v>1100</c:v>
                </c:pt>
                <c:pt idx="30">
                  <c:v>1200</c:v>
                </c:pt>
                <c:pt idx="31">
                  <c:v>1300</c:v>
                </c:pt>
                <c:pt idx="32">
                  <c:v>1400</c:v>
                </c:pt>
                <c:pt idx="33">
                  <c:v>1500</c:v>
                </c:pt>
                <c:pt idx="34">
                  <c:v>1600</c:v>
                </c:pt>
                <c:pt idx="35">
                  <c:v>1700</c:v>
                </c:pt>
                <c:pt idx="36">
                  <c:v>1800</c:v>
                </c:pt>
              </c:numCache>
            </c:numRef>
          </c:xVal>
          <c:yVal>
            <c:numRef>
              <c:f>Hoja1!$AM$4:$AM$40</c:f>
              <c:numCache>
                <c:formatCode>General</c:formatCode>
                <c:ptCount val="37"/>
                <c:pt idx="0">
                  <c:v>804.86928363615652</c:v>
                </c:pt>
                <c:pt idx="1">
                  <c:v>798.04835750364668</c:v>
                </c:pt>
                <c:pt idx="2">
                  <c:v>791.22743137113684</c:v>
                </c:pt>
                <c:pt idx="3">
                  <c:v>784.40650523862701</c:v>
                </c:pt>
                <c:pt idx="4">
                  <c:v>777.58557910611728</c:v>
                </c:pt>
                <c:pt idx="5">
                  <c:v>770.76465297360744</c:v>
                </c:pt>
                <c:pt idx="6">
                  <c:v>763.9437268410976</c:v>
                </c:pt>
                <c:pt idx="7">
                  <c:v>757.12280070858776</c:v>
                </c:pt>
                <c:pt idx="8">
                  <c:v>750.30187457607792</c:v>
                </c:pt>
                <c:pt idx="9">
                  <c:v>743.48094844356831</c:v>
                </c:pt>
                <c:pt idx="10">
                  <c:v>736.66002231105847</c:v>
                </c:pt>
                <c:pt idx="11">
                  <c:v>729.83909617854863</c:v>
                </c:pt>
                <c:pt idx="12">
                  <c:v>723.0181700460389</c:v>
                </c:pt>
                <c:pt idx="13">
                  <c:v>716.19724391352906</c:v>
                </c:pt>
                <c:pt idx="14">
                  <c:v>709.37631778101922</c:v>
                </c:pt>
                <c:pt idx="15">
                  <c:v>702.55539164850939</c:v>
                </c:pt>
                <c:pt idx="16">
                  <c:v>695.73446551599966</c:v>
                </c:pt>
                <c:pt idx="17">
                  <c:v>688.91353938348982</c:v>
                </c:pt>
                <c:pt idx="18">
                  <c:v>682.09261325097998</c:v>
                </c:pt>
                <c:pt idx="19">
                  <c:v>675.27168711847025</c:v>
                </c:pt>
                <c:pt idx="20">
                  <c:v>668.45076098596053</c:v>
                </c:pt>
                <c:pt idx="21">
                  <c:v>661.62983485345069</c:v>
                </c:pt>
                <c:pt idx="22">
                  <c:v>654.80890872094085</c:v>
                </c:pt>
                <c:pt idx="23">
                  <c:v>647.98798258843101</c:v>
                </c:pt>
                <c:pt idx="24">
                  <c:v>641.16705645592128</c:v>
                </c:pt>
                <c:pt idx="25">
                  <c:v>634.34613032341144</c:v>
                </c:pt>
                <c:pt idx="26">
                  <c:v>627.5252041909016</c:v>
                </c:pt>
                <c:pt idx="27">
                  <c:v>620.70427805839176</c:v>
                </c:pt>
                <c:pt idx="28">
                  <c:v>613.88335192588193</c:v>
                </c:pt>
                <c:pt idx="29">
                  <c:v>607.0624257933722</c:v>
                </c:pt>
                <c:pt idx="30">
                  <c:v>600.24149966086247</c:v>
                </c:pt>
                <c:pt idx="31">
                  <c:v>593.42057352835263</c:v>
                </c:pt>
                <c:pt idx="32">
                  <c:v>586.59964739584291</c:v>
                </c:pt>
                <c:pt idx="33">
                  <c:v>579.77872126333307</c:v>
                </c:pt>
                <c:pt idx="34">
                  <c:v>572.95779513082323</c:v>
                </c:pt>
                <c:pt idx="35">
                  <c:v>566.13686899831339</c:v>
                </c:pt>
                <c:pt idx="36">
                  <c:v>559.31594286580366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469E-4EA7-B3B4-76DA2C3A02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40383616"/>
        <c:axId val="1737231808"/>
        <c:extLst>
          <c:ext xmlns:c15="http://schemas.microsoft.com/office/drawing/2012/chart" uri="{02D57815-91ED-43cb-92C2-25804820EDAC}">
            <c15:filteredScatterSeries>
              <c15:ser>
                <c:idx val="3"/>
                <c:order val="1"/>
                <c:tx>
                  <c:v>Torque con control [Nm]</c:v>
                </c:tx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'[1]Datos curvas Motor AC'!$F$4:$F$105</c15:sqref>
                        </c15:formulaRef>
                      </c:ext>
                    </c:extLst>
                    <c:numCache>
                      <c:formatCode>General</c:formatCode>
                      <c:ptCount val="102"/>
                      <c:pt idx="0">
                        <c:v>-2500</c:v>
                      </c:pt>
                      <c:pt idx="1">
                        <c:v>-2450</c:v>
                      </c:pt>
                      <c:pt idx="2">
                        <c:v>-2400</c:v>
                      </c:pt>
                      <c:pt idx="3">
                        <c:v>-2350</c:v>
                      </c:pt>
                      <c:pt idx="4">
                        <c:v>-2300</c:v>
                      </c:pt>
                      <c:pt idx="5">
                        <c:v>-2250</c:v>
                      </c:pt>
                      <c:pt idx="6">
                        <c:v>-2200</c:v>
                      </c:pt>
                      <c:pt idx="7">
                        <c:v>-2150</c:v>
                      </c:pt>
                      <c:pt idx="8">
                        <c:v>-2100</c:v>
                      </c:pt>
                      <c:pt idx="9">
                        <c:v>-2050</c:v>
                      </c:pt>
                      <c:pt idx="10">
                        <c:v>-2000</c:v>
                      </c:pt>
                      <c:pt idx="11">
                        <c:v>-1950</c:v>
                      </c:pt>
                      <c:pt idx="12">
                        <c:v>-1900</c:v>
                      </c:pt>
                      <c:pt idx="13">
                        <c:v>-1850</c:v>
                      </c:pt>
                      <c:pt idx="14">
                        <c:v>-1800</c:v>
                      </c:pt>
                      <c:pt idx="15">
                        <c:v>-1750</c:v>
                      </c:pt>
                      <c:pt idx="16">
                        <c:v>-1700</c:v>
                      </c:pt>
                      <c:pt idx="17">
                        <c:v>-1650</c:v>
                      </c:pt>
                      <c:pt idx="18">
                        <c:v>-1600</c:v>
                      </c:pt>
                      <c:pt idx="19">
                        <c:v>-1550</c:v>
                      </c:pt>
                      <c:pt idx="20">
                        <c:v>-1500</c:v>
                      </c:pt>
                      <c:pt idx="21">
                        <c:v>-1450</c:v>
                      </c:pt>
                      <c:pt idx="22">
                        <c:v>-1400</c:v>
                      </c:pt>
                      <c:pt idx="23">
                        <c:v>-1350</c:v>
                      </c:pt>
                      <c:pt idx="24">
                        <c:v>-1300</c:v>
                      </c:pt>
                      <c:pt idx="25">
                        <c:v>-1250</c:v>
                      </c:pt>
                      <c:pt idx="26">
                        <c:v>-1200</c:v>
                      </c:pt>
                      <c:pt idx="27">
                        <c:v>-1150</c:v>
                      </c:pt>
                      <c:pt idx="28">
                        <c:v>-1100</c:v>
                      </c:pt>
                      <c:pt idx="29">
                        <c:v>-1050</c:v>
                      </c:pt>
                      <c:pt idx="30">
                        <c:v>-1000</c:v>
                      </c:pt>
                      <c:pt idx="31">
                        <c:v>-950</c:v>
                      </c:pt>
                      <c:pt idx="32">
                        <c:v>-900</c:v>
                      </c:pt>
                      <c:pt idx="33">
                        <c:v>-850</c:v>
                      </c:pt>
                      <c:pt idx="34">
                        <c:v>-800</c:v>
                      </c:pt>
                      <c:pt idx="35">
                        <c:v>-750</c:v>
                      </c:pt>
                      <c:pt idx="36">
                        <c:v>-700</c:v>
                      </c:pt>
                      <c:pt idx="37">
                        <c:v>-650</c:v>
                      </c:pt>
                      <c:pt idx="38">
                        <c:v>-600</c:v>
                      </c:pt>
                      <c:pt idx="39">
                        <c:v>-550</c:v>
                      </c:pt>
                      <c:pt idx="40">
                        <c:v>-500</c:v>
                      </c:pt>
                      <c:pt idx="41">
                        <c:v>-450</c:v>
                      </c:pt>
                      <c:pt idx="42">
                        <c:v>-400</c:v>
                      </c:pt>
                      <c:pt idx="43">
                        <c:v>-350</c:v>
                      </c:pt>
                      <c:pt idx="44">
                        <c:v>-300</c:v>
                      </c:pt>
                      <c:pt idx="45">
                        <c:v>-250</c:v>
                      </c:pt>
                      <c:pt idx="46">
                        <c:v>-200</c:v>
                      </c:pt>
                      <c:pt idx="47">
                        <c:v>-150</c:v>
                      </c:pt>
                      <c:pt idx="48">
                        <c:v>-100</c:v>
                      </c:pt>
                      <c:pt idx="49">
                        <c:v>-50</c:v>
                      </c:pt>
                      <c:pt idx="50">
                        <c:v>0</c:v>
                      </c:pt>
                      <c:pt idx="51">
                        <c:v>50</c:v>
                      </c:pt>
                      <c:pt idx="52">
                        <c:v>100</c:v>
                      </c:pt>
                      <c:pt idx="53">
                        <c:v>150</c:v>
                      </c:pt>
                      <c:pt idx="54">
                        <c:v>200</c:v>
                      </c:pt>
                      <c:pt idx="55">
                        <c:v>250</c:v>
                      </c:pt>
                      <c:pt idx="56">
                        <c:v>300</c:v>
                      </c:pt>
                      <c:pt idx="57">
                        <c:v>350</c:v>
                      </c:pt>
                      <c:pt idx="58">
                        <c:v>400</c:v>
                      </c:pt>
                      <c:pt idx="59">
                        <c:v>450</c:v>
                      </c:pt>
                      <c:pt idx="60">
                        <c:v>500</c:v>
                      </c:pt>
                      <c:pt idx="61">
                        <c:v>550</c:v>
                      </c:pt>
                      <c:pt idx="62">
                        <c:v>600</c:v>
                      </c:pt>
                      <c:pt idx="63">
                        <c:v>650</c:v>
                      </c:pt>
                      <c:pt idx="64">
                        <c:v>700</c:v>
                      </c:pt>
                      <c:pt idx="65">
                        <c:v>750</c:v>
                      </c:pt>
                      <c:pt idx="66">
                        <c:v>800</c:v>
                      </c:pt>
                      <c:pt idx="67">
                        <c:v>850</c:v>
                      </c:pt>
                      <c:pt idx="68">
                        <c:v>900</c:v>
                      </c:pt>
                      <c:pt idx="69">
                        <c:v>950</c:v>
                      </c:pt>
                      <c:pt idx="70">
                        <c:v>1000</c:v>
                      </c:pt>
                      <c:pt idx="71">
                        <c:v>1050</c:v>
                      </c:pt>
                      <c:pt idx="72">
                        <c:v>1100</c:v>
                      </c:pt>
                      <c:pt idx="73">
                        <c:v>1150</c:v>
                      </c:pt>
                      <c:pt idx="74">
                        <c:v>1200</c:v>
                      </c:pt>
                      <c:pt idx="75">
                        <c:v>1250</c:v>
                      </c:pt>
                      <c:pt idx="76">
                        <c:v>1300</c:v>
                      </c:pt>
                      <c:pt idx="77">
                        <c:v>1350</c:v>
                      </c:pt>
                      <c:pt idx="78">
                        <c:v>1400</c:v>
                      </c:pt>
                      <c:pt idx="79">
                        <c:v>1450</c:v>
                      </c:pt>
                      <c:pt idx="80">
                        <c:v>1500</c:v>
                      </c:pt>
                      <c:pt idx="81">
                        <c:v>1550</c:v>
                      </c:pt>
                      <c:pt idx="82">
                        <c:v>1600</c:v>
                      </c:pt>
                      <c:pt idx="83">
                        <c:v>1650</c:v>
                      </c:pt>
                      <c:pt idx="84">
                        <c:v>1700</c:v>
                      </c:pt>
                      <c:pt idx="85">
                        <c:v>1750</c:v>
                      </c:pt>
                      <c:pt idx="86">
                        <c:v>1765</c:v>
                      </c:pt>
                      <c:pt idx="87">
                        <c:v>1800</c:v>
                      </c:pt>
                      <c:pt idx="88">
                        <c:v>1850</c:v>
                      </c:pt>
                      <c:pt idx="89">
                        <c:v>1900</c:v>
                      </c:pt>
                      <c:pt idx="90">
                        <c:v>1950</c:v>
                      </c:pt>
                      <c:pt idx="91">
                        <c:v>2000</c:v>
                      </c:pt>
                      <c:pt idx="92">
                        <c:v>2050</c:v>
                      </c:pt>
                      <c:pt idx="93">
                        <c:v>2100</c:v>
                      </c:pt>
                      <c:pt idx="94">
                        <c:v>2150</c:v>
                      </c:pt>
                      <c:pt idx="95">
                        <c:v>2200</c:v>
                      </c:pt>
                      <c:pt idx="96">
                        <c:v>2250</c:v>
                      </c:pt>
                      <c:pt idx="97">
                        <c:v>2300</c:v>
                      </c:pt>
                      <c:pt idx="98">
                        <c:v>2350</c:v>
                      </c:pt>
                      <c:pt idx="99">
                        <c:v>2400</c:v>
                      </c:pt>
                      <c:pt idx="100">
                        <c:v>2450</c:v>
                      </c:pt>
                      <c:pt idx="101">
                        <c:v>2500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'[1]Datos curvas Motor AC'!$O$3:$O$103</c15:sqref>
                        </c15:formulaRef>
                      </c:ext>
                    </c:extLst>
                    <c:numCache>
                      <c:formatCode>General</c:formatCode>
                      <c:ptCount val="101"/>
                      <c:pt idx="0">
                        <c:v>2100</c:v>
                      </c:pt>
                      <c:pt idx="1">
                        <c:v>2100</c:v>
                      </c:pt>
                      <c:pt idx="2">
                        <c:v>2100</c:v>
                      </c:pt>
                      <c:pt idx="3">
                        <c:v>2100</c:v>
                      </c:pt>
                      <c:pt idx="4">
                        <c:v>2100</c:v>
                      </c:pt>
                      <c:pt idx="5">
                        <c:v>2100</c:v>
                      </c:pt>
                      <c:pt idx="6">
                        <c:v>2100</c:v>
                      </c:pt>
                      <c:pt idx="7">
                        <c:v>2100</c:v>
                      </c:pt>
                      <c:pt idx="8">
                        <c:v>2100</c:v>
                      </c:pt>
                      <c:pt idx="9">
                        <c:v>2100</c:v>
                      </c:pt>
                      <c:pt idx="10">
                        <c:v>2100</c:v>
                      </c:pt>
                      <c:pt idx="11">
                        <c:v>2100</c:v>
                      </c:pt>
                      <c:pt idx="12">
                        <c:v>2100</c:v>
                      </c:pt>
                      <c:pt idx="13">
                        <c:v>2100</c:v>
                      </c:pt>
                      <c:pt idx="14">
                        <c:v>2100</c:v>
                      </c:pt>
                      <c:pt idx="15">
                        <c:v>2100</c:v>
                      </c:pt>
                      <c:pt idx="16">
                        <c:v>2100</c:v>
                      </c:pt>
                      <c:pt idx="17">
                        <c:v>2100</c:v>
                      </c:pt>
                      <c:pt idx="18">
                        <c:v>2100</c:v>
                      </c:pt>
                      <c:pt idx="19">
                        <c:v>2100</c:v>
                      </c:pt>
                      <c:pt idx="20">
                        <c:v>2100</c:v>
                      </c:pt>
                      <c:pt idx="21">
                        <c:v>2100</c:v>
                      </c:pt>
                      <c:pt idx="22">
                        <c:v>2100</c:v>
                      </c:pt>
                      <c:pt idx="23">
                        <c:v>2100</c:v>
                      </c:pt>
                      <c:pt idx="24">
                        <c:v>2100</c:v>
                      </c:pt>
                      <c:pt idx="25">
                        <c:v>2100</c:v>
                      </c:pt>
                      <c:pt idx="26">
                        <c:v>2100</c:v>
                      </c:pt>
                      <c:pt idx="27">
                        <c:v>2100</c:v>
                      </c:pt>
                      <c:pt idx="28">
                        <c:v>2100</c:v>
                      </c:pt>
                      <c:pt idx="29">
                        <c:v>2100</c:v>
                      </c:pt>
                      <c:pt idx="30">
                        <c:v>2100</c:v>
                      </c:pt>
                      <c:pt idx="31">
                        <c:v>2100</c:v>
                      </c:pt>
                      <c:pt idx="32">
                        <c:v>2100</c:v>
                      </c:pt>
                      <c:pt idx="33">
                        <c:v>2100</c:v>
                      </c:pt>
                      <c:pt idx="34">
                        <c:v>2100</c:v>
                      </c:pt>
                      <c:pt idx="35">
                        <c:v>2100</c:v>
                      </c:pt>
                      <c:pt idx="36">
                        <c:v>2100</c:v>
                      </c:pt>
                      <c:pt idx="37">
                        <c:v>2100</c:v>
                      </c:pt>
                      <c:pt idx="38">
                        <c:v>2100</c:v>
                      </c:pt>
                      <c:pt idx="39">
                        <c:v>2100</c:v>
                      </c:pt>
                      <c:pt idx="40">
                        <c:v>2100</c:v>
                      </c:pt>
                      <c:pt idx="41">
                        <c:v>2100</c:v>
                      </c:pt>
                      <c:pt idx="42">
                        <c:v>2100</c:v>
                      </c:pt>
                      <c:pt idx="43">
                        <c:v>2100</c:v>
                      </c:pt>
                      <c:pt idx="44">
                        <c:v>2100</c:v>
                      </c:pt>
                      <c:pt idx="45">
                        <c:v>2100</c:v>
                      </c:pt>
                      <c:pt idx="46">
                        <c:v>2100</c:v>
                      </c:pt>
                      <c:pt idx="47">
                        <c:v>2100</c:v>
                      </c:pt>
                      <c:pt idx="48">
                        <c:v>2100</c:v>
                      </c:pt>
                      <c:pt idx="49">
                        <c:v>2100</c:v>
                      </c:pt>
                      <c:pt idx="50">
                        <c:v>2100</c:v>
                      </c:pt>
                      <c:pt idx="51">
                        <c:v>2100</c:v>
                      </c:pt>
                      <c:pt idx="52">
                        <c:v>2100</c:v>
                      </c:pt>
                      <c:pt idx="53">
                        <c:v>2100</c:v>
                      </c:pt>
                      <c:pt idx="54">
                        <c:v>2100</c:v>
                      </c:pt>
                      <c:pt idx="55">
                        <c:v>2100</c:v>
                      </c:pt>
                      <c:pt idx="56">
                        <c:v>2100</c:v>
                      </c:pt>
                      <c:pt idx="57">
                        <c:v>2100</c:v>
                      </c:pt>
                      <c:pt idx="58">
                        <c:v>2100</c:v>
                      </c:pt>
                      <c:pt idx="59">
                        <c:v>2100</c:v>
                      </c:pt>
                      <c:pt idx="60">
                        <c:v>2100</c:v>
                      </c:pt>
                      <c:pt idx="61">
                        <c:v>2100</c:v>
                      </c:pt>
                      <c:pt idx="62">
                        <c:v>2100</c:v>
                      </c:pt>
                      <c:pt idx="63">
                        <c:v>2100</c:v>
                      </c:pt>
                      <c:pt idx="64">
                        <c:v>2100</c:v>
                      </c:pt>
                      <c:pt idx="65">
                        <c:v>2100</c:v>
                      </c:pt>
                      <c:pt idx="66">
                        <c:v>2100</c:v>
                      </c:pt>
                      <c:pt idx="67">
                        <c:v>2100</c:v>
                      </c:pt>
                      <c:pt idx="68">
                        <c:v>2100</c:v>
                      </c:pt>
                      <c:pt idx="69">
                        <c:v>2100</c:v>
                      </c:pt>
                      <c:pt idx="70">
                        <c:v>2100</c:v>
                      </c:pt>
                      <c:pt idx="71">
                        <c:v>2100</c:v>
                      </c:pt>
                      <c:pt idx="72">
                        <c:v>2100</c:v>
                      </c:pt>
                      <c:pt idx="73">
                        <c:v>2100</c:v>
                      </c:pt>
                      <c:pt idx="74">
                        <c:v>2100</c:v>
                      </c:pt>
                      <c:pt idx="75">
                        <c:v>2100</c:v>
                      </c:pt>
                      <c:pt idx="76">
                        <c:v>2100</c:v>
                      </c:pt>
                      <c:pt idx="77">
                        <c:v>2100</c:v>
                      </c:pt>
                      <c:pt idx="78">
                        <c:v>2100</c:v>
                      </c:pt>
                      <c:pt idx="79">
                        <c:v>2100</c:v>
                      </c:pt>
                      <c:pt idx="80">
                        <c:v>2100</c:v>
                      </c:pt>
                      <c:pt idx="81">
                        <c:v>2100</c:v>
                      </c:pt>
                      <c:pt idx="82">
                        <c:v>2100</c:v>
                      </c:pt>
                      <c:pt idx="83">
                        <c:v>2100</c:v>
                      </c:pt>
                      <c:pt idx="84">
                        <c:v>2100</c:v>
                      </c:pt>
                      <c:pt idx="85">
                        <c:v>2100</c:v>
                      </c:pt>
                      <c:pt idx="86">
                        <c:v>2100</c:v>
                      </c:pt>
                      <c:pt idx="87">
                        <c:v>2100</c:v>
                      </c:pt>
                      <c:pt idx="88">
                        <c:v>2100</c:v>
                      </c:pt>
                      <c:pt idx="89">
                        <c:v>2100</c:v>
                      </c:pt>
                      <c:pt idx="90">
                        <c:v>2100</c:v>
                      </c:pt>
                      <c:pt idx="91">
                        <c:v>2100</c:v>
                      </c:pt>
                      <c:pt idx="92">
                        <c:v>2100</c:v>
                      </c:pt>
                      <c:pt idx="93">
                        <c:v>2100</c:v>
                      </c:pt>
                      <c:pt idx="94">
                        <c:v>2100</c:v>
                      </c:pt>
                      <c:pt idx="95">
                        <c:v>2100</c:v>
                      </c:pt>
                      <c:pt idx="96">
                        <c:v>2100</c:v>
                      </c:pt>
                      <c:pt idx="97">
                        <c:v>2100</c:v>
                      </c:pt>
                      <c:pt idx="98">
                        <c:v>2100</c:v>
                      </c:pt>
                      <c:pt idx="99">
                        <c:v>2100</c:v>
                      </c:pt>
                      <c:pt idx="100">
                        <c:v>2100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1-469E-4EA7-B3B4-76DA2C3A02FF}"/>
                  </c:ext>
                </c:extLst>
              </c15:ser>
            </c15:filteredScatterSeries>
            <c15:filteredScatterSeries>
              <c15:ser>
                <c:idx val="1"/>
                <c:order val="2"/>
                <c:tx>
                  <c:v>DC 750V</c:v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Hoja1!$Q$4:$Q$40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-1800</c:v>
                      </c:pt>
                      <c:pt idx="1">
                        <c:v>-1700</c:v>
                      </c:pt>
                      <c:pt idx="2">
                        <c:v>-1600</c:v>
                      </c:pt>
                      <c:pt idx="3">
                        <c:v>-1500</c:v>
                      </c:pt>
                      <c:pt idx="4">
                        <c:v>-1400</c:v>
                      </c:pt>
                      <c:pt idx="5">
                        <c:v>-1300</c:v>
                      </c:pt>
                      <c:pt idx="6">
                        <c:v>-1200</c:v>
                      </c:pt>
                      <c:pt idx="7">
                        <c:v>-1100</c:v>
                      </c:pt>
                      <c:pt idx="8">
                        <c:v>-1000</c:v>
                      </c:pt>
                      <c:pt idx="9">
                        <c:v>-900</c:v>
                      </c:pt>
                      <c:pt idx="10">
                        <c:v>-800</c:v>
                      </c:pt>
                      <c:pt idx="11">
                        <c:v>-700</c:v>
                      </c:pt>
                      <c:pt idx="12">
                        <c:v>-600</c:v>
                      </c:pt>
                      <c:pt idx="13">
                        <c:v>-500</c:v>
                      </c:pt>
                      <c:pt idx="14">
                        <c:v>-400</c:v>
                      </c:pt>
                      <c:pt idx="15">
                        <c:v>-300</c:v>
                      </c:pt>
                      <c:pt idx="16">
                        <c:v>-200</c:v>
                      </c:pt>
                      <c:pt idx="17">
                        <c:v>-100</c:v>
                      </c:pt>
                      <c:pt idx="18">
                        <c:v>0</c:v>
                      </c:pt>
                      <c:pt idx="19">
                        <c:v>100</c:v>
                      </c:pt>
                      <c:pt idx="20">
                        <c:v>200</c:v>
                      </c:pt>
                      <c:pt idx="21">
                        <c:v>300</c:v>
                      </c:pt>
                      <c:pt idx="22">
                        <c:v>400</c:v>
                      </c:pt>
                      <c:pt idx="23">
                        <c:v>500</c:v>
                      </c:pt>
                      <c:pt idx="24">
                        <c:v>600</c:v>
                      </c:pt>
                      <c:pt idx="25">
                        <c:v>700</c:v>
                      </c:pt>
                      <c:pt idx="26">
                        <c:v>800</c:v>
                      </c:pt>
                      <c:pt idx="27">
                        <c:v>900</c:v>
                      </c:pt>
                      <c:pt idx="28">
                        <c:v>1000</c:v>
                      </c:pt>
                      <c:pt idx="29">
                        <c:v>1100</c:v>
                      </c:pt>
                      <c:pt idx="30">
                        <c:v>1200</c:v>
                      </c:pt>
                      <c:pt idx="31">
                        <c:v>1300</c:v>
                      </c:pt>
                      <c:pt idx="32">
                        <c:v>1400</c:v>
                      </c:pt>
                      <c:pt idx="33">
                        <c:v>1500</c:v>
                      </c:pt>
                      <c:pt idx="34">
                        <c:v>1600</c:v>
                      </c:pt>
                      <c:pt idx="35">
                        <c:v>1700</c:v>
                      </c:pt>
                      <c:pt idx="36">
                        <c:v>1800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Hoja1!$S$4:$S$40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1828.0082035126266</c:v>
                      </c:pt>
                      <c:pt idx="1">
                        <c:v>1821.1872773801167</c:v>
                      </c:pt>
                      <c:pt idx="2">
                        <c:v>1814.3663512476069</c:v>
                      </c:pt>
                      <c:pt idx="3">
                        <c:v>1807.545425115097</c:v>
                      </c:pt>
                      <c:pt idx="4">
                        <c:v>1800.7244989825872</c:v>
                      </c:pt>
                      <c:pt idx="5">
                        <c:v>1793.9035728500774</c:v>
                      </c:pt>
                      <c:pt idx="6">
                        <c:v>1787.0826467175675</c:v>
                      </c:pt>
                      <c:pt idx="7">
                        <c:v>1780.2617205850579</c:v>
                      </c:pt>
                      <c:pt idx="8">
                        <c:v>1773.4407944525483</c:v>
                      </c:pt>
                      <c:pt idx="9">
                        <c:v>1766.6198683200384</c:v>
                      </c:pt>
                      <c:pt idx="10">
                        <c:v>1759.7989421875286</c:v>
                      </c:pt>
                      <c:pt idx="11">
                        <c:v>1752.9780160550188</c:v>
                      </c:pt>
                      <c:pt idx="12">
                        <c:v>1746.1570899225089</c:v>
                      </c:pt>
                      <c:pt idx="13">
                        <c:v>1739.3361637899991</c:v>
                      </c:pt>
                      <c:pt idx="14">
                        <c:v>1732.5152376574893</c:v>
                      </c:pt>
                      <c:pt idx="15">
                        <c:v>1725.6943115249794</c:v>
                      </c:pt>
                      <c:pt idx="16">
                        <c:v>1718.8733853924698</c:v>
                      </c:pt>
                      <c:pt idx="17">
                        <c:v>1712.05245925996</c:v>
                      </c:pt>
                      <c:pt idx="18">
                        <c:v>1705.2315331274501</c:v>
                      </c:pt>
                      <c:pt idx="19">
                        <c:v>1698.4106069949403</c:v>
                      </c:pt>
                      <c:pt idx="20">
                        <c:v>1691.5896808624304</c:v>
                      </c:pt>
                      <c:pt idx="21">
                        <c:v>1684.7687547299206</c:v>
                      </c:pt>
                      <c:pt idx="22">
                        <c:v>1677.9478285974108</c:v>
                      </c:pt>
                      <c:pt idx="23">
                        <c:v>1671.1269024649009</c:v>
                      </c:pt>
                      <c:pt idx="24">
                        <c:v>1664.3059763323913</c:v>
                      </c:pt>
                      <c:pt idx="25">
                        <c:v>1657.4850501998815</c:v>
                      </c:pt>
                      <c:pt idx="26">
                        <c:v>1650.6641240673716</c:v>
                      </c:pt>
                      <c:pt idx="27">
                        <c:v>1643.8431979348618</c:v>
                      </c:pt>
                      <c:pt idx="28">
                        <c:v>1637.0222718023522</c:v>
                      </c:pt>
                      <c:pt idx="29">
                        <c:v>1630.2013456698423</c:v>
                      </c:pt>
                      <c:pt idx="30">
                        <c:v>1623.3804195373325</c:v>
                      </c:pt>
                      <c:pt idx="31">
                        <c:v>1616.5594934048227</c:v>
                      </c:pt>
                      <c:pt idx="32">
                        <c:v>1609.738567272313</c:v>
                      </c:pt>
                      <c:pt idx="33">
                        <c:v>1602.9176411398032</c:v>
                      </c:pt>
                      <c:pt idx="34">
                        <c:v>1596.0967150072934</c:v>
                      </c:pt>
                      <c:pt idx="35">
                        <c:v>1589.2757888747835</c:v>
                      </c:pt>
                      <c:pt idx="36">
                        <c:v>1582.4548627422737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469E-4EA7-B3B4-76DA2C3A02FF}"/>
                  </c:ext>
                </c:extLst>
              </c15:ser>
            </c15:filteredScatterSeries>
            <c15:filteredScatterSeries>
              <c15:ser>
                <c:idx val="4"/>
                <c:order val="4"/>
                <c:tx>
                  <c:v>DC 650V</c:v>
                </c:tx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Hoja1!$Y$4:$Y$40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-1800</c:v>
                      </c:pt>
                      <c:pt idx="1">
                        <c:v>-1700</c:v>
                      </c:pt>
                      <c:pt idx="2">
                        <c:v>-1600</c:v>
                      </c:pt>
                      <c:pt idx="3">
                        <c:v>-1500</c:v>
                      </c:pt>
                      <c:pt idx="4">
                        <c:v>-1400</c:v>
                      </c:pt>
                      <c:pt idx="5">
                        <c:v>-1300</c:v>
                      </c:pt>
                      <c:pt idx="6">
                        <c:v>-1200</c:v>
                      </c:pt>
                      <c:pt idx="7">
                        <c:v>-1100</c:v>
                      </c:pt>
                      <c:pt idx="8">
                        <c:v>-1000</c:v>
                      </c:pt>
                      <c:pt idx="9">
                        <c:v>-900</c:v>
                      </c:pt>
                      <c:pt idx="10">
                        <c:v>-800</c:v>
                      </c:pt>
                      <c:pt idx="11">
                        <c:v>-700</c:v>
                      </c:pt>
                      <c:pt idx="12">
                        <c:v>-600</c:v>
                      </c:pt>
                      <c:pt idx="13">
                        <c:v>-500</c:v>
                      </c:pt>
                      <c:pt idx="14">
                        <c:v>-400</c:v>
                      </c:pt>
                      <c:pt idx="15">
                        <c:v>-300</c:v>
                      </c:pt>
                      <c:pt idx="16">
                        <c:v>-200</c:v>
                      </c:pt>
                      <c:pt idx="17">
                        <c:v>-100</c:v>
                      </c:pt>
                      <c:pt idx="18">
                        <c:v>0</c:v>
                      </c:pt>
                      <c:pt idx="19">
                        <c:v>100</c:v>
                      </c:pt>
                      <c:pt idx="20">
                        <c:v>200</c:v>
                      </c:pt>
                      <c:pt idx="21">
                        <c:v>300</c:v>
                      </c:pt>
                      <c:pt idx="22">
                        <c:v>400</c:v>
                      </c:pt>
                      <c:pt idx="23">
                        <c:v>500</c:v>
                      </c:pt>
                      <c:pt idx="24">
                        <c:v>600</c:v>
                      </c:pt>
                      <c:pt idx="25">
                        <c:v>700</c:v>
                      </c:pt>
                      <c:pt idx="26">
                        <c:v>800</c:v>
                      </c:pt>
                      <c:pt idx="27">
                        <c:v>900</c:v>
                      </c:pt>
                      <c:pt idx="28">
                        <c:v>1000</c:v>
                      </c:pt>
                      <c:pt idx="29">
                        <c:v>1100</c:v>
                      </c:pt>
                      <c:pt idx="30">
                        <c:v>1200</c:v>
                      </c:pt>
                      <c:pt idx="31">
                        <c:v>1300</c:v>
                      </c:pt>
                      <c:pt idx="32">
                        <c:v>1400</c:v>
                      </c:pt>
                      <c:pt idx="33">
                        <c:v>1500</c:v>
                      </c:pt>
                      <c:pt idx="34">
                        <c:v>1600</c:v>
                      </c:pt>
                      <c:pt idx="35">
                        <c:v>1700</c:v>
                      </c:pt>
                      <c:pt idx="36">
                        <c:v>1800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Hoja1!$AA$4:$AA$40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1600.6439990956333</c:v>
                      </c:pt>
                      <c:pt idx="1">
                        <c:v>1593.8230729631234</c:v>
                      </c:pt>
                      <c:pt idx="2">
                        <c:v>1587.0021468306136</c:v>
                      </c:pt>
                      <c:pt idx="3">
                        <c:v>1580.1812206981037</c:v>
                      </c:pt>
                      <c:pt idx="4">
                        <c:v>1573.3602945655939</c:v>
                      </c:pt>
                      <c:pt idx="5">
                        <c:v>1566.5393684330841</c:v>
                      </c:pt>
                      <c:pt idx="6">
                        <c:v>1559.7184423005742</c:v>
                      </c:pt>
                      <c:pt idx="7">
                        <c:v>1552.8975161680646</c:v>
                      </c:pt>
                      <c:pt idx="8">
                        <c:v>1546.0765900355548</c:v>
                      </c:pt>
                      <c:pt idx="9">
                        <c:v>1539.2556639030449</c:v>
                      </c:pt>
                      <c:pt idx="10">
                        <c:v>1532.4347377705351</c:v>
                      </c:pt>
                      <c:pt idx="11">
                        <c:v>1525.6138116380253</c:v>
                      </c:pt>
                      <c:pt idx="12">
                        <c:v>1518.7928855055154</c:v>
                      </c:pt>
                      <c:pt idx="13">
                        <c:v>1511.9719593730056</c:v>
                      </c:pt>
                      <c:pt idx="14">
                        <c:v>1505.1510332404957</c:v>
                      </c:pt>
                      <c:pt idx="15">
                        <c:v>1498.3301071079861</c:v>
                      </c:pt>
                      <c:pt idx="16">
                        <c:v>1491.5091809754765</c:v>
                      </c:pt>
                      <c:pt idx="17">
                        <c:v>1484.6882548429667</c:v>
                      </c:pt>
                      <c:pt idx="18">
                        <c:v>1477.8673287104568</c:v>
                      </c:pt>
                      <c:pt idx="19">
                        <c:v>1471.046402577947</c:v>
                      </c:pt>
                      <c:pt idx="20">
                        <c:v>1464.2254764454372</c:v>
                      </c:pt>
                      <c:pt idx="21">
                        <c:v>1457.4045503129273</c:v>
                      </c:pt>
                      <c:pt idx="22">
                        <c:v>1450.5836241804175</c:v>
                      </c:pt>
                      <c:pt idx="23">
                        <c:v>1443.7626980479079</c:v>
                      </c:pt>
                      <c:pt idx="24">
                        <c:v>1436.941771915398</c:v>
                      </c:pt>
                      <c:pt idx="25">
                        <c:v>1430.1208457828882</c:v>
                      </c:pt>
                      <c:pt idx="26">
                        <c:v>1423.2999196503783</c:v>
                      </c:pt>
                      <c:pt idx="27">
                        <c:v>1416.4789935178685</c:v>
                      </c:pt>
                      <c:pt idx="28">
                        <c:v>1409.6580673853587</c:v>
                      </c:pt>
                      <c:pt idx="29">
                        <c:v>1402.8371412528488</c:v>
                      </c:pt>
                      <c:pt idx="30">
                        <c:v>1396.016215120339</c:v>
                      </c:pt>
                      <c:pt idx="31">
                        <c:v>1389.1952889878294</c:v>
                      </c:pt>
                      <c:pt idx="32">
                        <c:v>1382.3743628553195</c:v>
                      </c:pt>
                      <c:pt idx="33">
                        <c:v>1375.5534367228097</c:v>
                      </c:pt>
                      <c:pt idx="34">
                        <c:v>1368.7325105902999</c:v>
                      </c:pt>
                      <c:pt idx="35">
                        <c:v>1361.91158445779</c:v>
                      </c:pt>
                      <c:pt idx="36">
                        <c:v>1355.0906583252804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469E-4EA7-B3B4-76DA2C3A02FF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v>DC 500V</c:v>
                </c:tx>
                <c:spPr>
                  <a:ln w="19050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Hoja1!$AG$4:$AG$40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-1800</c:v>
                      </c:pt>
                      <c:pt idx="1">
                        <c:v>-1700</c:v>
                      </c:pt>
                      <c:pt idx="2">
                        <c:v>-1600</c:v>
                      </c:pt>
                      <c:pt idx="3">
                        <c:v>-1500</c:v>
                      </c:pt>
                      <c:pt idx="4">
                        <c:v>-1400</c:v>
                      </c:pt>
                      <c:pt idx="5">
                        <c:v>-1300</c:v>
                      </c:pt>
                      <c:pt idx="6">
                        <c:v>-1200</c:v>
                      </c:pt>
                      <c:pt idx="7">
                        <c:v>-1100</c:v>
                      </c:pt>
                      <c:pt idx="8">
                        <c:v>-1000</c:v>
                      </c:pt>
                      <c:pt idx="9">
                        <c:v>-900</c:v>
                      </c:pt>
                      <c:pt idx="10">
                        <c:v>-800</c:v>
                      </c:pt>
                      <c:pt idx="11">
                        <c:v>-700</c:v>
                      </c:pt>
                      <c:pt idx="12">
                        <c:v>-600</c:v>
                      </c:pt>
                      <c:pt idx="13">
                        <c:v>-500</c:v>
                      </c:pt>
                      <c:pt idx="14">
                        <c:v>-400</c:v>
                      </c:pt>
                      <c:pt idx="15">
                        <c:v>-300</c:v>
                      </c:pt>
                      <c:pt idx="16">
                        <c:v>-200</c:v>
                      </c:pt>
                      <c:pt idx="17">
                        <c:v>-100</c:v>
                      </c:pt>
                      <c:pt idx="18">
                        <c:v>0</c:v>
                      </c:pt>
                      <c:pt idx="19">
                        <c:v>100</c:v>
                      </c:pt>
                      <c:pt idx="20">
                        <c:v>200</c:v>
                      </c:pt>
                      <c:pt idx="21">
                        <c:v>300</c:v>
                      </c:pt>
                      <c:pt idx="22">
                        <c:v>400</c:v>
                      </c:pt>
                      <c:pt idx="23">
                        <c:v>500</c:v>
                      </c:pt>
                      <c:pt idx="24">
                        <c:v>600</c:v>
                      </c:pt>
                      <c:pt idx="25">
                        <c:v>700</c:v>
                      </c:pt>
                      <c:pt idx="26">
                        <c:v>800</c:v>
                      </c:pt>
                      <c:pt idx="27">
                        <c:v>900</c:v>
                      </c:pt>
                      <c:pt idx="28">
                        <c:v>1000</c:v>
                      </c:pt>
                      <c:pt idx="29">
                        <c:v>1100</c:v>
                      </c:pt>
                      <c:pt idx="30">
                        <c:v>1200</c:v>
                      </c:pt>
                      <c:pt idx="31">
                        <c:v>1300</c:v>
                      </c:pt>
                      <c:pt idx="32">
                        <c:v>1400</c:v>
                      </c:pt>
                      <c:pt idx="33">
                        <c:v>1500</c:v>
                      </c:pt>
                      <c:pt idx="34">
                        <c:v>1600</c:v>
                      </c:pt>
                      <c:pt idx="35">
                        <c:v>1700</c:v>
                      </c:pt>
                      <c:pt idx="36">
                        <c:v>1800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Hoja1!$AI$4:$AI$40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1259.5976924701431</c:v>
                      </c:pt>
                      <c:pt idx="1">
                        <c:v>1252.7767663376333</c:v>
                      </c:pt>
                      <c:pt idx="2">
                        <c:v>1245.9558402051234</c:v>
                      </c:pt>
                      <c:pt idx="3">
                        <c:v>1239.1349140726136</c:v>
                      </c:pt>
                      <c:pt idx="4">
                        <c:v>1232.3139879401037</c:v>
                      </c:pt>
                      <c:pt idx="5">
                        <c:v>1225.4930618075941</c:v>
                      </c:pt>
                      <c:pt idx="6">
                        <c:v>1218.6721356750843</c:v>
                      </c:pt>
                      <c:pt idx="7">
                        <c:v>1211.8512095425747</c:v>
                      </c:pt>
                      <c:pt idx="8">
                        <c:v>1205.0302834100648</c:v>
                      </c:pt>
                      <c:pt idx="9">
                        <c:v>1198.209357277555</c:v>
                      </c:pt>
                      <c:pt idx="10">
                        <c:v>1191.3884311450452</c:v>
                      </c:pt>
                      <c:pt idx="11">
                        <c:v>1184.5675050125353</c:v>
                      </c:pt>
                      <c:pt idx="12">
                        <c:v>1177.7465788800255</c:v>
                      </c:pt>
                      <c:pt idx="13">
                        <c:v>1170.9256527475159</c:v>
                      </c:pt>
                      <c:pt idx="14">
                        <c:v>1164.104726615006</c:v>
                      </c:pt>
                      <c:pt idx="15">
                        <c:v>1157.2838004824962</c:v>
                      </c:pt>
                      <c:pt idx="16">
                        <c:v>1150.4628743499864</c:v>
                      </c:pt>
                      <c:pt idx="17">
                        <c:v>1143.6419482174765</c:v>
                      </c:pt>
                      <c:pt idx="18">
                        <c:v>1136.8210220849667</c:v>
                      </c:pt>
                      <c:pt idx="19">
                        <c:v>1130.0000959524568</c:v>
                      </c:pt>
                      <c:pt idx="20">
                        <c:v>1123.179169819947</c:v>
                      </c:pt>
                      <c:pt idx="21">
                        <c:v>1116.3582436874374</c:v>
                      </c:pt>
                      <c:pt idx="22">
                        <c:v>1109.5373175549275</c:v>
                      </c:pt>
                      <c:pt idx="23">
                        <c:v>1102.7163914224177</c:v>
                      </c:pt>
                      <c:pt idx="24">
                        <c:v>1095.8954652899079</c:v>
                      </c:pt>
                      <c:pt idx="25">
                        <c:v>1089.0745391573982</c:v>
                      </c:pt>
                      <c:pt idx="26">
                        <c:v>1082.2536130248884</c:v>
                      </c:pt>
                      <c:pt idx="27">
                        <c:v>1075.4326868923786</c:v>
                      </c:pt>
                      <c:pt idx="28">
                        <c:v>1068.6117607598687</c:v>
                      </c:pt>
                      <c:pt idx="29">
                        <c:v>1061.7908346273589</c:v>
                      </c:pt>
                      <c:pt idx="30">
                        <c:v>1054.9699084948491</c:v>
                      </c:pt>
                      <c:pt idx="31">
                        <c:v>1048.1489823623392</c:v>
                      </c:pt>
                      <c:pt idx="32">
                        <c:v>1041.3280562298294</c:v>
                      </c:pt>
                      <c:pt idx="33">
                        <c:v>1034.5071300973198</c:v>
                      </c:pt>
                      <c:pt idx="34">
                        <c:v>1027.6862039648099</c:v>
                      </c:pt>
                      <c:pt idx="35">
                        <c:v>1020.8652778323002</c:v>
                      </c:pt>
                      <c:pt idx="36">
                        <c:v>1014.0443516997904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469E-4EA7-B3B4-76DA2C3A02FF}"/>
                  </c:ext>
                </c:extLst>
              </c15:ser>
            </c15:filteredScatterSeries>
          </c:ext>
        </c:extLst>
      </c:scatterChart>
      <c:valAx>
        <c:axId val="1740383616"/>
        <c:scaling>
          <c:orientation val="minMax"/>
          <c:max val="18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/>
                  <a:t>Wmr</a:t>
                </a:r>
                <a:r>
                  <a:rPr lang="es-MX" baseline="0"/>
                  <a:t> [rpm]</a:t>
                </a:r>
                <a:endParaRPr lang="es-MX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737231808"/>
        <c:crosses val="autoZero"/>
        <c:crossBetween val="midCat"/>
      </c:valAx>
      <c:valAx>
        <c:axId val="1737231808"/>
        <c:scaling>
          <c:orientation val="minMax"/>
          <c:max val="5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/>
                  <a:t>T [Nm]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7403836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50E418-7DA7-4965-A32A-F80491A14BDA}">
  <sheetPr codeName="Gráfico6"/>
  <sheetViews>
    <sheetView zoomScale="71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FBE2BC-5802-4AD8-B9AD-F1FEBEF14BD7}">
  <sheetPr codeName="Gráfico7"/>
  <sheetViews>
    <sheetView zoomScale="71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C84543-933D-0948-B14C-ECD83EFA3E0F}">
  <sheetPr codeName="Gráfico8"/>
  <sheetViews>
    <sheetView zoomScale="71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65E9614-A1FB-4519-BEC1-7615C59E3D88}">
  <sheetPr codeName="Gráfico9"/>
  <sheetViews>
    <sheetView zoomScale="71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585743</xdr:colOff>
      <xdr:row>29</xdr:row>
      <xdr:rowOff>197736</xdr:rowOff>
    </xdr:from>
    <xdr:to>
      <xdr:col>13</xdr:col>
      <xdr:colOff>223500</xdr:colOff>
      <xdr:row>38</xdr:row>
      <xdr:rowOff>161438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253243" y="6986463"/>
          <a:ext cx="4348302" cy="2699974"/>
        </a:xfrm>
        <a:prstGeom prst="rect">
          <a:avLst/>
        </a:prstGeom>
      </xdr:spPr>
    </xdr:pic>
    <xdr:clientData/>
  </xdr:twoCellAnchor>
  <xdr:twoCellAnchor editAs="oneCell">
    <xdr:from>
      <xdr:col>2</xdr:col>
      <xdr:colOff>396240</xdr:colOff>
      <xdr:row>27</xdr:row>
      <xdr:rowOff>49876</xdr:rowOff>
    </xdr:from>
    <xdr:to>
      <xdr:col>5</xdr:col>
      <xdr:colOff>425334</xdr:colOff>
      <xdr:row>40</xdr:row>
      <xdr:rowOff>5944</xdr:rowOff>
    </xdr:to>
    <xdr:pic>
      <xdr:nvPicPr>
        <xdr:cNvPr id="3" name="Picture 3">
          <a:extLst>
            <a:ext uri="{FF2B5EF4-FFF2-40B4-BE49-F238E27FC236}">
              <a16:creationId xmlns:a16="http://schemas.microsoft.com/office/drawing/2014/main" id="{00000000-0008-0000-0000-000003000000}"/>
            </a:ext>
            <a:ext uri="{147F2762-F138-4A5C-976F-8EAC2B608ADB}">
              <a16:predDERef xmlns:a16="http://schemas.microsoft.com/office/drawing/2014/main" pred="{C832DE0E-C481-482C-871C-8A9DD54029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803467" y="6232467"/>
          <a:ext cx="4289367" cy="369679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295275</xdr:colOff>
          <xdr:row>2</xdr:row>
          <xdr:rowOff>180975</xdr:rowOff>
        </xdr:from>
        <xdr:to>
          <xdr:col>9</xdr:col>
          <xdr:colOff>0</xdr:colOff>
          <xdr:row>5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BORRAR RESULTADOS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2</xdr:row>
          <xdr:rowOff>28575</xdr:rowOff>
        </xdr:from>
        <xdr:to>
          <xdr:col>7</xdr:col>
          <xdr:colOff>9525</xdr:colOff>
          <xdr:row>6</xdr:row>
          <xdr:rowOff>9525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CO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CALCULAR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755196</xdr:colOff>
      <xdr:row>11</xdr:row>
      <xdr:rowOff>18696</xdr:rowOff>
    </xdr:from>
    <xdr:to>
      <xdr:col>18</xdr:col>
      <xdr:colOff>0</xdr:colOff>
      <xdr:row>26</xdr:row>
      <xdr:rowOff>163286</xdr:rowOff>
    </xdr:to>
    <xdr:graphicFrame macro="">
      <xdr:nvGraphicFramePr>
        <xdr:cNvPr id="4" name="GrafCorriente1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755197</xdr:colOff>
      <xdr:row>28</xdr:row>
      <xdr:rowOff>2722</xdr:rowOff>
    </xdr:from>
    <xdr:to>
      <xdr:col>18</xdr:col>
      <xdr:colOff>0</xdr:colOff>
      <xdr:row>43</xdr:row>
      <xdr:rowOff>0</xdr:rowOff>
    </xdr:to>
    <xdr:graphicFrame macro="">
      <xdr:nvGraphicFramePr>
        <xdr:cNvPr id="5" name="GrafTorque1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190500</xdr:colOff>
          <xdr:row>2</xdr:row>
          <xdr:rowOff>180975</xdr:rowOff>
        </xdr:from>
        <xdr:to>
          <xdr:col>10</xdr:col>
          <xdr:colOff>647700</xdr:colOff>
          <xdr:row>5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BORRAR DATOS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618177</xdr:colOff>
      <xdr:row>71</xdr:row>
      <xdr:rowOff>95538</xdr:rowOff>
    </xdr:from>
    <xdr:to>
      <xdr:col>9</xdr:col>
      <xdr:colOff>438070</xdr:colOff>
      <xdr:row>95</xdr:row>
      <xdr:rowOff>4392</xdr:rowOff>
    </xdr:to>
    <xdr:pic>
      <xdr:nvPicPr>
        <xdr:cNvPr id="2" name="Picture 6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15777" y="19031238"/>
          <a:ext cx="12874338" cy="5700054"/>
        </a:xfrm>
        <a:prstGeom prst="rect">
          <a:avLst/>
        </a:prstGeom>
      </xdr:spPr>
    </xdr:pic>
    <xdr:clientData/>
  </xdr:twoCellAnchor>
  <xdr:twoCellAnchor editAs="oneCell">
    <xdr:from>
      <xdr:col>12</xdr:col>
      <xdr:colOff>278202</xdr:colOff>
      <xdr:row>72</xdr:row>
      <xdr:rowOff>226167</xdr:rowOff>
    </xdr:from>
    <xdr:to>
      <xdr:col>21</xdr:col>
      <xdr:colOff>320443</xdr:colOff>
      <xdr:row>97</xdr:row>
      <xdr:rowOff>127274</xdr:rowOff>
    </xdr:to>
    <xdr:pic>
      <xdr:nvPicPr>
        <xdr:cNvPr id="3" name="Picture 7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185702" y="19403167"/>
          <a:ext cx="8742896" cy="5933607"/>
        </a:xfrm>
        <a:prstGeom prst="rect">
          <a:avLst/>
        </a:prstGeom>
      </xdr:spPr>
    </xdr:pic>
    <xdr:clientData/>
  </xdr:twoCellAnchor>
  <xdr:twoCellAnchor editAs="oneCell">
    <xdr:from>
      <xdr:col>39</xdr:col>
      <xdr:colOff>359064</xdr:colOff>
      <xdr:row>36</xdr:row>
      <xdr:rowOff>191655</xdr:rowOff>
    </xdr:from>
    <xdr:to>
      <xdr:col>53</xdr:col>
      <xdr:colOff>384464</xdr:colOff>
      <xdr:row>65</xdr:row>
      <xdr:rowOff>7992</xdr:rowOff>
    </xdr:to>
    <xdr:pic>
      <xdr:nvPicPr>
        <xdr:cNvPr id="19" name="Imagen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9800164" y="10681855"/>
          <a:ext cx="10477500" cy="6814038"/>
        </a:xfrm>
        <a:prstGeom prst="rect">
          <a:avLst/>
        </a:prstGeom>
      </xdr:spPr>
    </xdr:pic>
    <xdr:clientData/>
  </xdr:twoCellAnchor>
  <xdr:twoCellAnchor editAs="oneCell">
    <xdr:from>
      <xdr:col>29</xdr:col>
      <xdr:colOff>72159</xdr:colOff>
      <xdr:row>36</xdr:row>
      <xdr:rowOff>228293</xdr:rowOff>
    </xdr:from>
    <xdr:to>
      <xdr:col>38</xdr:col>
      <xdr:colOff>587663</xdr:colOff>
      <xdr:row>65</xdr:row>
      <xdr:rowOff>25398</xdr:rowOff>
    </xdr:to>
    <xdr:pic>
      <xdr:nvPicPr>
        <xdr:cNvPr id="20" name="Imagen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9213559" y="10718493"/>
          <a:ext cx="10142105" cy="6794806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12</xdr:row>
      <xdr:rowOff>170786</xdr:rowOff>
    </xdr:from>
    <xdr:to>
      <xdr:col>4</xdr:col>
      <xdr:colOff>103307</xdr:colOff>
      <xdr:row>27</xdr:row>
      <xdr:rowOff>57434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156882</xdr:colOff>
      <xdr:row>28</xdr:row>
      <xdr:rowOff>67235</xdr:rowOff>
    </xdr:from>
    <xdr:to>
      <xdr:col>4</xdr:col>
      <xdr:colOff>260189</xdr:colOff>
      <xdr:row>42</xdr:row>
      <xdr:rowOff>143435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246529</xdr:colOff>
      <xdr:row>43</xdr:row>
      <xdr:rowOff>159392</xdr:rowOff>
    </xdr:from>
    <xdr:to>
      <xdr:col>4</xdr:col>
      <xdr:colOff>349836</xdr:colOff>
      <xdr:row>58</xdr:row>
      <xdr:rowOff>46039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9296937" cy="6063803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xdr:wsDr xmlns:xdr="http://schemas.openxmlformats.org/drawingml/2006/spreadsheetDrawing" xmlns:a="http://schemas.openxmlformats.org/drawingml/2006/main">
  <xdr:absoluteAnchor>
    <xdr:pos x="0" y="0"/>
    <xdr:ext cx="9296937" cy="6063803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7.xml><?xml version="1.0" encoding="utf-8"?>
<xdr:wsDr xmlns:xdr="http://schemas.openxmlformats.org/drawingml/2006/spreadsheetDrawing" xmlns:a="http://schemas.openxmlformats.org/drawingml/2006/main">
  <xdr:absoluteAnchor>
    <xdr:pos x="0" y="0"/>
    <xdr:ext cx="9296937" cy="6063803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8.xml><?xml version="1.0" encoding="utf-8"?>
<xdr:wsDr xmlns:xdr="http://schemas.openxmlformats.org/drawingml/2006/spreadsheetDrawing" xmlns:a="http://schemas.openxmlformats.org/drawingml/2006/main">
  <xdr:absoluteAnchor>
    <xdr:pos x="0" y="0"/>
    <xdr:ext cx="9296937" cy="6063803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upbeduco-my.sharepoint.com/personal/juan_davilab_upb_edu_co/Documents/Copia%20de%20Datos%20motores%20metro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otores de DC"/>
      <sheetName val="Motores AC_2"/>
      <sheetName val="Datos curvas Motor AC"/>
      <sheetName val="Torque Vs velocidad (2)"/>
      <sheetName val="Torque Vs velocidad"/>
      <sheetName val="Comparaciones"/>
    </sheetNames>
    <sheetDataSet>
      <sheetData sheetId="0"/>
      <sheetData sheetId="1">
        <row r="8">
          <cell r="L8">
            <v>184</v>
          </cell>
          <cell r="S8">
            <v>0.10349999999999999</v>
          </cell>
          <cell r="W8">
            <v>0.18183865591640017</v>
          </cell>
          <cell r="Y8">
            <v>0.36929191725475136</v>
          </cell>
        </row>
        <row r="15">
          <cell r="S15">
            <v>0.1167</v>
          </cell>
          <cell r="W15">
            <v>0.1938619857477859</v>
          </cell>
          <cell r="Y15">
            <v>0.46835031153344919</v>
          </cell>
        </row>
      </sheetData>
      <sheetData sheetId="2">
        <row r="3">
          <cell r="O3">
            <v>2100</v>
          </cell>
        </row>
        <row r="4">
          <cell r="F4">
            <v>-2500</v>
          </cell>
          <cell r="J4">
            <v>1223.1778395514787</v>
          </cell>
          <cell r="O4">
            <v>2100</v>
          </cell>
        </row>
        <row r="5">
          <cell r="F5">
            <v>-2450</v>
          </cell>
          <cell r="J5">
            <v>1236.3271631499013</v>
          </cell>
          <cell r="O5">
            <v>2100</v>
          </cell>
        </row>
        <row r="6">
          <cell r="F6">
            <v>-2400</v>
          </cell>
          <cell r="J6">
            <v>1249.7592053693165</v>
          </cell>
          <cell r="O6">
            <v>2100</v>
          </cell>
        </row>
        <row r="7">
          <cell r="F7">
            <v>-2350</v>
          </cell>
          <cell r="J7">
            <v>1263.4830688486129</v>
          </cell>
          <cell r="O7">
            <v>2100</v>
          </cell>
        </row>
        <row r="8">
          <cell r="F8">
            <v>-2300</v>
          </cell>
          <cell r="J8">
            <v>1277.5082454138178</v>
          </cell>
          <cell r="O8">
            <v>2100</v>
          </cell>
        </row>
        <row r="9">
          <cell r="F9">
            <v>-2250</v>
          </cell>
          <cell r="J9">
            <v>1291.844636723077</v>
          </cell>
          <cell r="O9">
            <v>2100</v>
          </cell>
        </row>
        <row r="10">
          <cell r="F10">
            <v>-2200</v>
          </cell>
          <cell r="J10">
            <v>1306.5025762093501</v>
          </cell>
          <cell r="O10">
            <v>2100</v>
          </cell>
        </row>
        <row r="11">
          <cell r="F11">
            <v>-2150</v>
          </cell>
          <cell r="J11">
            <v>1321.4928524140448</v>
          </cell>
          <cell r="O11">
            <v>2100</v>
          </cell>
        </row>
        <row r="12">
          <cell r="F12">
            <v>-2100</v>
          </cell>
          <cell r="J12">
            <v>1336.8267338122037</v>
          </cell>
          <cell r="O12">
            <v>2100</v>
          </cell>
        </row>
        <row r="13">
          <cell r="F13">
            <v>-2050</v>
          </cell>
          <cell r="J13">
            <v>1352.5159952378556</v>
          </cell>
          <cell r="O13">
            <v>2100</v>
          </cell>
        </row>
        <row r="14">
          <cell r="F14">
            <v>-2000</v>
          </cell>
          <cell r="J14">
            <v>1368.5729460268544</v>
          </cell>
          <cell r="O14">
            <v>2100</v>
          </cell>
        </row>
        <row r="15">
          <cell r="F15">
            <v>-1950</v>
          </cell>
          <cell r="J15">
            <v>1385.0104600039003</v>
          </cell>
          <cell r="O15">
            <v>2100</v>
          </cell>
        </row>
        <row r="16">
          <cell r="F16">
            <v>-1900</v>
          </cell>
          <cell r="J16">
            <v>1401.8420074506678</v>
          </cell>
          <cell r="O16">
            <v>2100</v>
          </cell>
        </row>
        <row r="17">
          <cell r="F17">
            <v>-1850</v>
          </cell>
          <cell r="J17">
            <v>1419.0816892029707</v>
          </cell>
          <cell r="O17">
            <v>2100</v>
          </cell>
        </row>
        <row r="18">
          <cell r="F18">
            <v>-1800</v>
          </cell>
          <cell r="J18">
            <v>1436.7442730368557</v>
          </cell>
          <cell r="O18">
            <v>2100</v>
          </cell>
        </row>
        <row r="19">
          <cell r="F19">
            <v>-1750</v>
          </cell>
          <cell r="J19">
            <v>1454.8452325164162</v>
          </cell>
          <cell r="O19">
            <v>2100</v>
          </cell>
        </row>
        <row r="20">
          <cell r="F20">
            <v>-1700</v>
          </cell>
          <cell r="J20">
            <v>1473.4007884900666</v>
          </cell>
          <cell r="O20">
            <v>2100</v>
          </cell>
        </row>
        <row r="21">
          <cell r="F21">
            <v>-1650</v>
          </cell>
          <cell r="J21">
            <v>1492.4279534370844</v>
          </cell>
          <cell r="O21">
            <v>2100</v>
          </cell>
        </row>
        <row r="22">
          <cell r="F22">
            <v>-1600</v>
          </cell>
          <cell r="J22">
            <v>1511.9445788824137</v>
          </cell>
          <cell r="O22">
            <v>2100</v>
          </cell>
        </row>
        <row r="23">
          <cell r="F23">
            <v>-1550</v>
          </cell>
          <cell r="J23">
            <v>1531.9694061152002</v>
          </cell>
          <cell r="O23">
            <v>2100</v>
          </cell>
        </row>
        <row r="24">
          <cell r="F24">
            <v>-1500</v>
          </cell>
          <cell r="J24">
            <v>1552.5221204652078</v>
          </cell>
          <cell r="O24">
            <v>2100</v>
          </cell>
        </row>
        <row r="25">
          <cell r="F25">
            <v>-1450</v>
          </cell>
          <cell r="J25">
            <v>1573.6234094113267</v>
          </cell>
          <cell r="O25">
            <v>2100</v>
          </cell>
        </row>
        <row r="26">
          <cell r="F26">
            <v>-1400</v>
          </cell>
          <cell r="J26">
            <v>1595.2950248177101</v>
          </cell>
          <cell r="O26">
            <v>2100</v>
          </cell>
        </row>
        <row r="27">
          <cell r="F27">
            <v>-1350</v>
          </cell>
          <cell r="J27">
            <v>1617.5598496158075</v>
          </cell>
          <cell r="O27">
            <v>2100</v>
          </cell>
        </row>
        <row r="28">
          <cell r="F28">
            <v>-1300</v>
          </cell>
          <cell r="J28">
            <v>1640.4419692745003</v>
          </cell>
          <cell r="O28">
            <v>2100</v>
          </cell>
        </row>
        <row r="29">
          <cell r="F29">
            <v>-1250</v>
          </cell>
          <cell r="J29">
            <v>1663.9667484257541</v>
          </cell>
          <cell r="O29">
            <v>2100</v>
          </cell>
        </row>
        <row r="30">
          <cell r="F30">
            <v>-1200</v>
          </cell>
          <cell r="J30">
            <v>1688.1609130393799</v>
          </cell>
          <cell r="O30">
            <v>2100</v>
          </cell>
        </row>
        <row r="31">
          <cell r="F31">
            <v>-1150</v>
          </cell>
          <cell r="J31">
            <v>1713.0526385675362</v>
          </cell>
          <cell r="O31">
            <v>2100</v>
          </cell>
        </row>
        <row r="32">
          <cell r="F32">
            <v>-1100</v>
          </cell>
          <cell r="J32">
            <v>1738.6716445070304</v>
          </cell>
          <cell r="O32">
            <v>2100</v>
          </cell>
        </row>
        <row r="33">
          <cell r="F33">
            <v>-1050</v>
          </cell>
          <cell r="J33">
            <v>1765.0492958548257</v>
          </cell>
          <cell r="O33">
            <v>2100</v>
          </cell>
        </row>
        <row r="34">
          <cell r="F34">
            <v>-1000</v>
          </cell>
          <cell r="J34">
            <v>1792.218711958704</v>
          </cell>
          <cell r="O34">
            <v>2100</v>
          </cell>
        </row>
        <row r="35">
          <cell r="F35">
            <v>-950</v>
          </cell>
          <cell r="J35">
            <v>1820.214883289801</v>
          </cell>
          <cell r="O35">
            <v>2100</v>
          </cell>
        </row>
        <row r="36">
          <cell r="F36">
            <v>-900</v>
          </cell>
          <cell r="J36">
            <v>1849.0747966852825</v>
          </cell>
          <cell r="O36">
            <v>2100</v>
          </cell>
        </row>
        <row r="37">
          <cell r="F37">
            <v>-850</v>
          </cell>
          <cell r="J37">
            <v>1878.8375696261519</v>
          </cell>
          <cell r="O37">
            <v>2100</v>
          </cell>
        </row>
        <row r="38">
          <cell r="F38">
            <v>-800</v>
          </cell>
          <cell r="J38">
            <v>1909.5445941244186</v>
          </cell>
          <cell r="O38">
            <v>2100</v>
          </cell>
        </row>
        <row r="39">
          <cell r="F39">
            <v>-750</v>
          </cell>
          <cell r="J39">
            <v>1941.239690792698</v>
          </cell>
          <cell r="O39">
            <v>2100</v>
          </cell>
        </row>
        <row r="40">
          <cell r="F40">
            <v>-700</v>
          </cell>
          <cell r="J40">
            <v>1973.9692736533261</v>
          </cell>
          <cell r="O40">
            <v>2100</v>
          </cell>
        </row>
        <row r="41">
          <cell r="F41">
            <v>-650</v>
          </cell>
          <cell r="J41">
            <v>2007.7825262078413</v>
          </cell>
          <cell r="O41">
            <v>2100</v>
          </cell>
        </row>
        <row r="42">
          <cell r="F42">
            <v>-600</v>
          </cell>
          <cell r="J42">
            <v>2042.7315892239035</v>
          </cell>
          <cell r="O42">
            <v>2100</v>
          </cell>
        </row>
        <row r="43">
          <cell r="F43">
            <v>-550</v>
          </cell>
          <cell r="J43">
            <v>2078.8717605957136</v>
          </cell>
          <cell r="O43">
            <v>2100</v>
          </cell>
        </row>
        <row r="44">
          <cell r="F44">
            <v>-500</v>
          </cell>
          <cell r="J44">
            <v>2116.2617074833524</v>
          </cell>
          <cell r="O44">
            <v>2100</v>
          </cell>
        </row>
        <row r="45">
          <cell r="F45">
            <v>-450</v>
          </cell>
          <cell r="J45">
            <v>2154.9636907194267</v>
          </cell>
          <cell r="O45">
            <v>2100</v>
          </cell>
        </row>
        <row r="46">
          <cell r="F46">
            <v>-400</v>
          </cell>
          <cell r="J46">
            <v>2195.0438011664905</v>
          </cell>
          <cell r="O46">
            <v>2100</v>
          </cell>
        </row>
        <row r="47">
          <cell r="F47">
            <v>-350</v>
          </cell>
          <cell r="J47">
            <v>2236.5722072870999</v>
          </cell>
          <cell r="O47">
            <v>2100</v>
          </cell>
        </row>
        <row r="48">
          <cell r="F48">
            <v>-300</v>
          </cell>
          <cell r="J48">
            <v>2279.6234126125905</v>
          </cell>
          <cell r="O48">
            <v>2100</v>
          </cell>
        </row>
        <row r="49">
          <cell r="F49">
            <v>-250</v>
          </cell>
          <cell r="J49">
            <v>2324.2765210168845</v>
          </cell>
          <cell r="O49">
            <v>2100</v>
          </cell>
        </row>
        <row r="50">
          <cell r="F50">
            <v>-200</v>
          </cell>
          <cell r="J50">
            <v>2370.6155066522892</v>
          </cell>
          <cell r="O50">
            <v>2100</v>
          </cell>
        </row>
        <row r="51">
          <cell r="F51">
            <v>-150</v>
          </cell>
          <cell r="J51">
            <v>2418.7294839981332</v>
          </cell>
          <cell r="O51">
            <v>2100</v>
          </cell>
        </row>
        <row r="52">
          <cell r="F52">
            <v>-100</v>
          </cell>
          <cell r="J52">
            <v>2468.7129715946285</v>
          </cell>
          <cell r="O52">
            <v>2100</v>
          </cell>
        </row>
        <row r="53">
          <cell r="F53">
            <v>-50</v>
          </cell>
          <cell r="J53">
            <v>2520.6661405294917</v>
          </cell>
          <cell r="O53">
            <v>2100</v>
          </cell>
        </row>
        <row r="54">
          <cell r="F54">
            <v>0</v>
          </cell>
          <cell r="J54">
            <v>2574.695035407507</v>
          </cell>
          <cell r="O54">
            <v>2100</v>
          </cell>
        </row>
        <row r="55">
          <cell r="F55">
            <v>50</v>
          </cell>
          <cell r="J55">
            <v>2630.9117510877491</v>
          </cell>
          <cell r="O55">
            <v>2100</v>
          </cell>
        </row>
        <row r="56">
          <cell r="F56">
            <v>100</v>
          </cell>
          <cell r="J56">
            <v>2689.4345425478991</v>
          </cell>
          <cell r="O56">
            <v>2100</v>
          </cell>
        </row>
        <row r="57">
          <cell r="F57">
            <v>150</v>
          </cell>
          <cell r="J57">
            <v>2750.3878373293437</v>
          </cell>
          <cell r="O57">
            <v>2100</v>
          </cell>
        </row>
        <row r="58">
          <cell r="F58">
            <v>200</v>
          </cell>
          <cell r="J58">
            <v>2813.9021094510126</v>
          </cell>
          <cell r="O58">
            <v>2100</v>
          </cell>
        </row>
        <row r="59">
          <cell r="F59">
            <v>250</v>
          </cell>
          <cell r="J59">
            <v>2880.1135595308328</v>
          </cell>
          <cell r="O59">
            <v>2100</v>
          </cell>
        </row>
        <row r="60">
          <cell r="F60">
            <v>300</v>
          </cell>
          <cell r="J60">
            <v>2949.163526859184</v>
          </cell>
          <cell r="O60">
            <v>2100</v>
          </cell>
        </row>
        <row r="61">
          <cell r="F61">
            <v>350</v>
          </cell>
          <cell r="J61">
            <v>3021.1975335984057</v>
          </cell>
          <cell r="O61">
            <v>2100</v>
          </cell>
        </row>
        <row r="62">
          <cell r="F62">
            <v>400</v>
          </cell>
          <cell r="J62">
            <v>3096.3638267526649</v>
          </cell>
          <cell r="O62">
            <v>2100</v>
          </cell>
        </row>
        <row r="63">
          <cell r="F63">
            <v>450</v>
          </cell>
          <cell r="J63">
            <v>3174.8112367659355</v>
          </cell>
          <cell r="O63">
            <v>2100</v>
          </cell>
        </row>
        <row r="64">
          <cell r="F64">
            <v>500</v>
          </cell>
          <cell r="J64">
            <v>3256.6861079834343</v>
          </cell>
          <cell r="O64">
            <v>2100</v>
          </cell>
        </row>
        <row r="65">
          <cell r="F65">
            <v>550</v>
          </cell>
          <cell r="J65">
            <v>3342.1279693656802</v>
          </cell>
          <cell r="O65">
            <v>2100</v>
          </cell>
        </row>
        <row r="66">
          <cell r="F66">
            <v>600</v>
          </cell>
          <cell r="J66">
            <v>3431.2634948326654</v>
          </cell>
          <cell r="O66">
            <v>2100</v>
          </cell>
        </row>
        <row r="67">
          <cell r="F67">
            <v>650</v>
          </cell>
          <cell r="J67">
            <v>3524.1981388746403</v>
          </cell>
          <cell r="O67">
            <v>2100</v>
          </cell>
        </row>
        <row r="68">
          <cell r="F68">
            <v>700</v>
          </cell>
          <cell r="J68">
            <v>3621.0046068938686</v>
          </cell>
          <cell r="O68">
            <v>2100</v>
          </cell>
        </row>
        <row r="69">
          <cell r="F69">
            <v>750</v>
          </cell>
          <cell r="J69">
            <v>3721.7070061446861</v>
          </cell>
          <cell r="O69">
            <v>2100</v>
          </cell>
        </row>
        <row r="70">
          <cell r="F70">
            <v>800</v>
          </cell>
          <cell r="J70">
            <v>3826.2590867995891</v>
          </cell>
          <cell r="O70">
            <v>2100</v>
          </cell>
        </row>
        <row r="71">
          <cell r="F71">
            <v>850</v>
          </cell>
          <cell r="J71">
            <v>3934.5143737327708</v>
          </cell>
          <cell r="O71">
            <v>2100</v>
          </cell>
        </row>
        <row r="72">
          <cell r="F72">
            <v>900</v>
          </cell>
          <cell r="J72">
            <v>4046.1851379691493</v>
          </cell>
          <cell r="O72">
            <v>2100</v>
          </cell>
        </row>
        <row r="73">
          <cell r="F73">
            <v>950</v>
          </cell>
          <cell r="J73">
            <v>4160.7859645813269</v>
          </cell>
          <cell r="O73">
            <v>2100</v>
          </cell>
        </row>
        <row r="74">
          <cell r="F74">
            <v>1000</v>
          </cell>
          <cell r="J74">
            <v>4277.5560066334547</v>
          </cell>
          <cell r="O74">
            <v>2100</v>
          </cell>
        </row>
        <row r="75">
          <cell r="F75">
            <v>1050</v>
          </cell>
          <cell r="J75">
            <v>4395.3516923296784</v>
          </cell>
          <cell r="O75">
            <v>2100</v>
          </cell>
        </row>
        <row r="76">
          <cell r="F76">
            <v>1100</v>
          </cell>
          <cell r="J76">
            <v>4512.4984441859906</v>
          </cell>
          <cell r="O76">
            <v>2100</v>
          </cell>
        </row>
        <row r="77">
          <cell r="F77">
            <v>1150</v>
          </cell>
          <cell r="J77">
            <v>4626.5856051003038</v>
          </cell>
          <cell r="O77">
            <v>2100</v>
          </cell>
        </row>
        <row r="78">
          <cell r="F78">
            <v>1200</v>
          </cell>
          <cell r="J78">
            <v>4734.1829924202648</v>
          </cell>
          <cell r="O78">
            <v>2100</v>
          </cell>
        </row>
        <row r="79">
          <cell r="F79">
            <v>1250</v>
          </cell>
          <cell r="J79">
            <v>4830.4502369936499</v>
          </cell>
          <cell r="O79">
            <v>2100</v>
          </cell>
        </row>
        <row r="80">
          <cell r="F80">
            <v>1300</v>
          </cell>
          <cell r="J80">
            <v>4908.6017930928829</v>
          </cell>
          <cell r="O80">
            <v>2100</v>
          </cell>
        </row>
        <row r="81">
          <cell r="F81">
            <v>1350</v>
          </cell>
          <cell r="J81">
            <v>4959.183154959791</v>
          </cell>
          <cell r="O81">
            <v>2100</v>
          </cell>
        </row>
        <row r="82">
          <cell r="F82">
            <v>1400</v>
          </cell>
          <cell r="J82">
            <v>4969.1126170384923</v>
          </cell>
          <cell r="O82">
            <v>2100</v>
          </cell>
        </row>
        <row r="83">
          <cell r="F83">
            <v>1450</v>
          </cell>
          <cell r="J83">
            <v>4920.460048800709</v>
          </cell>
          <cell r="O83">
            <v>2100</v>
          </cell>
        </row>
        <row r="84">
          <cell r="F84">
            <v>1500</v>
          </cell>
          <cell r="J84">
            <v>4788.9952170034248</v>
          </cell>
          <cell r="O84">
            <v>2100</v>
          </cell>
        </row>
        <row r="85">
          <cell r="F85">
            <v>1550</v>
          </cell>
          <cell r="J85">
            <v>4542.6916255474007</v>
          </cell>
          <cell r="O85">
            <v>2100</v>
          </cell>
        </row>
        <row r="86">
          <cell r="F86">
            <v>1600</v>
          </cell>
          <cell r="J86">
            <v>4140.6964771630901</v>
          </cell>
          <cell r="O86">
            <v>2100</v>
          </cell>
        </row>
        <row r="87">
          <cell r="F87">
            <v>1650</v>
          </cell>
          <cell r="J87">
            <v>3533.8665380484999</v>
          </cell>
          <cell r="O87">
            <v>2100</v>
          </cell>
        </row>
        <row r="88">
          <cell r="F88">
            <v>1700</v>
          </cell>
          <cell r="J88">
            <v>2668.8325599849272</v>
          </cell>
          <cell r="O88">
            <v>2100</v>
          </cell>
        </row>
        <row r="89">
          <cell r="F89">
            <v>1750</v>
          </cell>
          <cell r="J89">
            <v>1498.3302898953984</v>
          </cell>
          <cell r="O89">
            <v>2100</v>
          </cell>
        </row>
        <row r="90">
          <cell r="F90">
            <v>1765</v>
          </cell>
          <cell r="J90">
            <v>1083.1916459754034</v>
          </cell>
          <cell r="O90">
            <v>2100</v>
          </cell>
        </row>
        <row r="91">
          <cell r="F91">
            <v>1800</v>
          </cell>
          <cell r="J91" t="e">
            <v>#DIV/0!</v>
          </cell>
          <cell r="O91">
            <v>2100</v>
          </cell>
        </row>
        <row r="92">
          <cell r="F92">
            <v>1850</v>
          </cell>
          <cell r="J92">
            <v>-1798.1979190770289</v>
          </cell>
          <cell r="O92">
            <v>2100</v>
          </cell>
        </row>
        <row r="93">
          <cell r="F93">
            <v>1900</v>
          </cell>
          <cell r="J93">
            <v>-3796.5303877296174</v>
          </cell>
          <cell r="O93">
            <v>2100</v>
          </cell>
        </row>
        <row r="94">
          <cell r="F94">
            <v>1950</v>
          </cell>
          <cell r="J94">
            <v>-5824.8280158759544</v>
          </cell>
          <cell r="O94">
            <v>2100</v>
          </cell>
        </row>
        <row r="95">
          <cell r="F95">
            <v>2000</v>
          </cell>
          <cell r="J95">
            <v>-7680.0203244765526</v>
          </cell>
          <cell r="O95">
            <v>2100</v>
          </cell>
        </row>
        <row r="96">
          <cell r="F96">
            <v>2050</v>
          </cell>
          <cell r="J96">
            <v>-9188.0915007916301</v>
          </cell>
          <cell r="O96">
            <v>2100</v>
          </cell>
        </row>
        <row r="97">
          <cell r="F97">
            <v>2100</v>
          </cell>
          <cell r="J97">
            <v>-10254.854377995091</v>
          </cell>
          <cell r="O97">
            <v>2100</v>
          </cell>
        </row>
        <row r="98">
          <cell r="F98">
            <v>2150</v>
          </cell>
          <cell r="J98">
            <v>-10877.161165646427</v>
          </cell>
          <cell r="O98">
            <v>2100</v>
          </cell>
        </row>
        <row r="99">
          <cell r="F99">
            <v>2200</v>
          </cell>
          <cell r="J99">
            <v>-11117.794294936695</v>
          </cell>
          <cell r="O99">
            <v>2100</v>
          </cell>
        </row>
        <row r="100">
          <cell r="F100">
            <v>2250</v>
          </cell>
          <cell r="J100">
            <v>-11068.211293851387</v>
          </cell>
          <cell r="O100">
            <v>2100</v>
          </cell>
        </row>
        <row r="101">
          <cell r="F101">
            <v>2300</v>
          </cell>
          <cell r="J101">
            <v>-10819.381463847341</v>
          </cell>
          <cell r="O101">
            <v>2100</v>
          </cell>
        </row>
        <row r="102">
          <cell r="F102">
            <v>2350</v>
          </cell>
          <cell r="J102">
            <v>-10446.835878964033</v>
          </cell>
          <cell r="O102">
            <v>2100</v>
          </cell>
        </row>
        <row r="103">
          <cell r="F103">
            <v>2400</v>
          </cell>
          <cell r="J103">
            <v>-10006.763320695502</v>
          </cell>
          <cell r="O103">
            <v>2100</v>
          </cell>
        </row>
        <row r="104">
          <cell r="F104">
            <v>2450</v>
          </cell>
          <cell r="J104">
            <v>-9537.9038933259508</v>
          </cell>
        </row>
        <row r="105">
          <cell r="F105">
            <v>2500</v>
          </cell>
          <cell r="J105">
            <v>-9065.4065895704061</v>
          </cell>
        </row>
      </sheetData>
      <sheetData sheetId="3" refreshError="1"/>
      <sheetData sheetId="4" refreshError="1"/>
      <sheetData sheetId="5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CF34A6-CF5C-8C48-9942-1D90E206AC01}">
  <sheetPr codeName="Hoja2"/>
  <dimension ref="A1:S46"/>
  <sheetViews>
    <sheetView tabSelected="1" zoomScale="85" zoomScaleNormal="85" workbookViewId="0">
      <selection activeCell="D11" sqref="D11"/>
    </sheetView>
  </sheetViews>
  <sheetFormatPr baseColWidth="10" defaultColWidth="8.85546875" defaultRowHeight="15" x14ac:dyDescent="0.25"/>
  <cols>
    <col min="1" max="1" width="36.7109375" style="16" bestFit="1" customWidth="1"/>
    <col min="2" max="2" width="13.42578125" style="17" customWidth="1"/>
    <col min="3" max="3" width="32.42578125" style="18" customWidth="1"/>
    <col min="4" max="4" width="22.7109375" style="17" bestFit="1" customWidth="1"/>
  </cols>
  <sheetData>
    <row r="1" spans="1:3" ht="15.75" thickBot="1" x14ac:dyDescent="0.3"/>
    <row r="2" spans="1:3" x14ac:dyDescent="0.25">
      <c r="A2" s="19" t="s">
        <v>29</v>
      </c>
      <c r="B2" s="20" t="s">
        <v>30</v>
      </c>
    </row>
    <row r="3" spans="1:3" ht="15.75" thickBot="1" x14ac:dyDescent="0.3">
      <c r="A3" s="21" t="s">
        <v>31</v>
      </c>
      <c r="B3" s="22" t="s">
        <v>32</v>
      </c>
    </row>
    <row r="4" spans="1:3" ht="15.75" thickBot="1" x14ac:dyDescent="0.3"/>
    <row r="5" spans="1:3" ht="15.75" thickBot="1" x14ac:dyDescent="0.3">
      <c r="A5" s="23" t="s">
        <v>33</v>
      </c>
      <c r="B5" s="24" t="s">
        <v>34</v>
      </c>
    </row>
    <row r="6" spans="1:3" ht="15.75" thickBot="1" x14ac:dyDescent="0.3">
      <c r="A6" s="80"/>
      <c r="B6" s="81"/>
    </row>
    <row r="7" spans="1:3" ht="15.75" thickBot="1" x14ac:dyDescent="0.3">
      <c r="A7" s="82" t="s">
        <v>191</v>
      </c>
      <c r="B7" s="24" t="s">
        <v>192</v>
      </c>
    </row>
    <row r="8" spans="1:3" ht="15.75" thickBot="1" x14ac:dyDescent="0.3">
      <c r="A8" s="82" t="s">
        <v>196</v>
      </c>
      <c r="B8" s="24" t="s">
        <v>75</v>
      </c>
    </row>
    <row r="9" spans="1:3" ht="15.75" thickBot="1" x14ac:dyDescent="0.3"/>
    <row r="10" spans="1:3" ht="30" x14ac:dyDescent="0.25">
      <c r="A10" s="25" t="s">
        <v>35</v>
      </c>
      <c r="B10" s="26">
        <v>0.6</v>
      </c>
    </row>
    <row r="11" spans="1:3" ht="45" x14ac:dyDescent="0.25">
      <c r="A11" s="27" t="s">
        <v>36</v>
      </c>
      <c r="B11" s="28">
        <v>0.35</v>
      </c>
      <c r="C11" s="29" t="s">
        <v>37</v>
      </c>
    </row>
    <row r="12" spans="1:3" ht="15.75" thickBot="1" x14ac:dyDescent="0.3">
      <c r="A12" s="30" t="s">
        <v>38</v>
      </c>
      <c r="B12" s="31">
        <v>0.9</v>
      </c>
      <c r="C12" s="18" t="s">
        <v>39</v>
      </c>
    </row>
    <row r="13" spans="1:3" ht="15.75" thickBot="1" x14ac:dyDescent="0.3"/>
    <row r="14" spans="1:3" ht="15.75" thickBot="1" x14ac:dyDescent="0.3">
      <c r="A14" s="25" t="s">
        <v>47</v>
      </c>
      <c r="B14" s="26" t="s">
        <v>48</v>
      </c>
    </row>
    <row r="15" spans="1:3" x14ac:dyDescent="0.25">
      <c r="A15" s="90" t="s">
        <v>49</v>
      </c>
      <c r="B15" s="91"/>
    </row>
    <row r="16" spans="1:3" x14ac:dyDescent="0.25">
      <c r="A16" s="34" t="s">
        <v>50</v>
      </c>
      <c r="B16" s="28" t="s">
        <v>51</v>
      </c>
    </row>
    <row r="17" spans="1:19" x14ac:dyDescent="0.25">
      <c r="A17" s="34" t="s">
        <v>52</v>
      </c>
      <c r="B17" s="28" t="s">
        <v>53</v>
      </c>
    </row>
    <row r="18" spans="1:19" ht="15.75" thickBot="1" x14ac:dyDescent="0.3">
      <c r="A18" s="35" t="s">
        <v>54</v>
      </c>
      <c r="B18" s="31" t="s">
        <v>55</v>
      </c>
    </row>
    <row r="19" spans="1:19" ht="15.75" thickBot="1" x14ac:dyDescent="0.3"/>
    <row r="20" spans="1:19" x14ac:dyDescent="0.25">
      <c r="A20" s="25" t="s">
        <v>56</v>
      </c>
      <c r="B20" s="26" t="s">
        <v>57</v>
      </c>
    </row>
    <row r="21" spans="1:19" x14ac:dyDescent="0.25">
      <c r="A21" s="27" t="s">
        <v>58</v>
      </c>
      <c r="B21" s="28" t="s">
        <v>59</v>
      </c>
    </row>
    <row r="22" spans="1:19" x14ac:dyDescent="0.25">
      <c r="A22" s="27" t="s">
        <v>5</v>
      </c>
      <c r="B22" s="28">
        <v>60</v>
      </c>
    </row>
    <row r="23" spans="1:19" ht="15.75" thickBot="1" x14ac:dyDescent="0.3">
      <c r="A23" s="30" t="s">
        <v>60</v>
      </c>
      <c r="B23" s="31">
        <v>4</v>
      </c>
    </row>
    <row r="25" spans="1:19" ht="15.75" thickBot="1" x14ac:dyDescent="0.3"/>
    <row r="26" spans="1:19" ht="19.5" thickBot="1" x14ac:dyDescent="0.3">
      <c r="A26" s="92" t="s">
        <v>61</v>
      </c>
      <c r="B26" s="93"/>
      <c r="C26" s="93"/>
      <c r="D26" s="93"/>
      <c r="E26" s="93"/>
      <c r="F26" s="93"/>
      <c r="G26" s="93"/>
      <c r="H26" s="93"/>
      <c r="I26" s="93"/>
      <c r="J26" s="93"/>
      <c r="K26" s="93"/>
      <c r="L26" s="93"/>
      <c r="M26" s="94"/>
    </row>
    <row r="27" spans="1:19" ht="15.75" thickBot="1" x14ac:dyDescent="0.3"/>
    <row r="28" spans="1:19" ht="15.75" thickBot="1" x14ac:dyDescent="0.3">
      <c r="A28" s="36" t="s">
        <v>62</v>
      </c>
      <c r="B28" s="37" t="s">
        <v>63</v>
      </c>
      <c r="O28" s="88" t="s">
        <v>190</v>
      </c>
      <c r="P28" s="88"/>
      <c r="Q28" s="88"/>
      <c r="R28" s="88"/>
      <c r="S28" s="88"/>
    </row>
    <row r="29" spans="1:19" ht="15.75" thickBot="1" x14ac:dyDescent="0.3">
      <c r="O29" s="89" t="s">
        <v>40</v>
      </c>
      <c r="P29" s="89"/>
      <c r="Q29" s="89"/>
      <c r="R29" s="89" t="s">
        <v>41</v>
      </c>
      <c r="S29" s="89"/>
    </row>
    <row r="30" spans="1:19" ht="15.75" thickBot="1" x14ac:dyDescent="0.3">
      <c r="A30" s="86" t="s">
        <v>64</v>
      </c>
      <c r="B30" s="87"/>
      <c r="O30" s="33" t="s">
        <v>42</v>
      </c>
      <c r="P30" s="33" t="s">
        <v>43</v>
      </c>
      <c r="Q30" s="33" t="s">
        <v>44</v>
      </c>
      <c r="R30" s="33" t="s">
        <v>45</v>
      </c>
      <c r="S30" s="33" t="s">
        <v>46</v>
      </c>
    </row>
    <row r="31" spans="1:19" x14ac:dyDescent="0.25">
      <c r="A31" s="38" t="s">
        <v>65</v>
      </c>
      <c r="B31" s="28" t="s">
        <v>66</v>
      </c>
      <c r="O31" s="33">
        <v>0</v>
      </c>
      <c r="P31" s="33">
        <v>7.4</v>
      </c>
      <c r="Q31" s="33">
        <v>1775</v>
      </c>
      <c r="R31" s="33">
        <v>6.57</v>
      </c>
      <c r="S31" s="33"/>
    </row>
    <row r="32" spans="1:19" ht="15.75" thickBot="1" x14ac:dyDescent="0.3">
      <c r="A32" s="39" t="s">
        <v>67</v>
      </c>
      <c r="B32" s="31" t="s">
        <v>68</v>
      </c>
      <c r="O32" s="33">
        <v>8</v>
      </c>
      <c r="P32" s="33">
        <v>51</v>
      </c>
      <c r="Q32" s="33">
        <v>1777</v>
      </c>
      <c r="R32" s="33">
        <v>45.2</v>
      </c>
      <c r="S32" s="33">
        <v>3.4000000000000002E-2</v>
      </c>
    </row>
    <row r="33" spans="1:19" ht="15.75" thickBot="1" x14ac:dyDescent="0.3">
      <c r="O33" s="33">
        <v>19.600000000000001</v>
      </c>
      <c r="P33" s="33">
        <v>118</v>
      </c>
      <c r="Q33" s="33">
        <v>1777</v>
      </c>
      <c r="R33" s="33">
        <v>104.59</v>
      </c>
      <c r="S33" s="33">
        <v>3.2000000000000001E-2</v>
      </c>
    </row>
    <row r="34" spans="1:19" ht="29.1" customHeight="1" thickBot="1" x14ac:dyDescent="0.3">
      <c r="A34" s="86" t="s">
        <v>69</v>
      </c>
      <c r="B34" s="87"/>
      <c r="O34" s="33">
        <v>30</v>
      </c>
      <c r="P34" s="33">
        <v>182</v>
      </c>
      <c r="Q34" s="33">
        <v>1777</v>
      </c>
      <c r="R34" s="33">
        <v>161.31</v>
      </c>
      <c r="S34" s="33">
        <v>3.3000000000000002E-2</v>
      </c>
    </row>
    <row r="35" spans="1:19" x14ac:dyDescent="0.25">
      <c r="A35" s="40" t="s">
        <v>70</v>
      </c>
      <c r="B35" s="26" t="s">
        <v>71</v>
      </c>
      <c r="O35" s="33">
        <v>40.5</v>
      </c>
      <c r="P35" s="33">
        <v>241</v>
      </c>
      <c r="Q35" s="33">
        <v>1777</v>
      </c>
      <c r="R35" s="33">
        <v>213.6</v>
      </c>
      <c r="S35" s="33">
        <v>3.2000000000000001E-2</v>
      </c>
    </row>
    <row r="36" spans="1:19" ht="15.75" thickBot="1" x14ac:dyDescent="0.3">
      <c r="A36" s="39" t="s">
        <v>72</v>
      </c>
      <c r="B36" s="31" t="s">
        <v>73</v>
      </c>
      <c r="O36" s="33">
        <v>55.4</v>
      </c>
      <c r="P36" s="33">
        <v>324</v>
      </c>
      <c r="Q36" s="33">
        <v>1775</v>
      </c>
      <c r="R36" s="33">
        <v>287.49</v>
      </c>
      <c r="S36" s="33">
        <v>3.1E-2</v>
      </c>
    </row>
    <row r="37" spans="1:19" ht="15.75" thickBot="1" x14ac:dyDescent="0.3">
      <c r="O37" s="33">
        <v>76</v>
      </c>
      <c r="P37" s="33">
        <v>432</v>
      </c>
      <c r="Q37" s="33">
        <v>1770</v>
      </c>
      <c r="R37" s="33">
        <v>384.41</v>
      </c>
      <c r="S37" s="33">
        <v>3.1E-2</v>
      </c>
    </row>
    <row r="38" spans="1:19" x14ac:dyDescent="0.25">
      <c r="A38" s="41" t="s">
        <v>74</v>
      </c>
      <c r="B38" s="26" t="s">
        <v>75</v>
      </c>
      <c r="O38" s="33">
        <v>92</v>
      </c>
      <c r="P38" s="33">
        <v>511</v>
      </c>
      <c r="Q38" s="33">
        <v>1770</v>
      </c>
      <c r="R38" s="33">
        <v>454.7</v>
      </c>
      <c r="S38" s="33">
        <v>0.03</v>
      </c>
    </row>
    <row r="39" spans="1:19" x14ac:dyDescent="0.25">
      <c r="A39" s="42" t="s">
        <v>76</v>
      </c>
      <c r="B39" s="28" t="s">
        <v>77</v>
      </c>
      <c r="O39" s="33">
        <v>104</v>
      </c>
      <c r="P39" s="33">
        <v>568</v>
      </c>
      <c r="Q39" s="33">
        <v>1773</v>
      </c>
      <c r="R39" s="33">
        <v>504.57</v>
      </c>
      <c r="S39" s="33">
        <v>2.9000000000000001E-2</v>
      </c>
    </row>
    <row r="40" spans="1:19" ht="15.75" thickBot="1" x14ac:dyDescent="0.3">
      <c r="A40" s="43" t="s">
        <v>78</v>
      </c>
      <c r="B40" s="31" t="s">
        <v>79</v>
      </c>
      <c r="O40" s="33">
        <v>117</v>
      </c>
      <c r="P40" s="33">
        <v>605</v>
      </c>
      <c r="Q40" s="33">
        <v>1770</v>
      </c>
      <c r="R40" s="33">
        <v>538.35</v>
      </c>
      <c r="S40" s="33">
        <v>2.8000000000000001E-2</v>
      </c>
    </row>
    <row r="41" spans="1:19" x14ac:dyDescent="0.25">
      <c r="O41" s="33">
        <v>122</v>
      </c>
      <c r="P41" s="33">
        <v>625</v>
      </c>
      <c r="Q41" s="33">
        <v>1773</v>
      </c>
      <c r="R41" s="33">
        <v>555.20000000000005</v>
      </c>
      <c r="S41" s="33">
        <v>2.8000000000000001E-2</v>
      </c>
    </row>
    <row r="42" spans="1:19" x14ac:dyDescent="0.25">
      <c r="O42" s="33">
        <v>129</v>
      </c>
      <c r="P42" s="33">
        <v>639</v>
      </c>
      <c r="Q42" s="33">
        <v>1770</v>
      </c>
      <c r="R42" s="33">
        <v>568.6</v>
      </c>
      <c r="S42" s="33">
        <v>2.7E-2</v>
      </c>
    </row>
    <row r="43" spans="1:19" x14ac:dyDescent="0.25">
      <c r="O43" s="33">
        <v>140.30000000000001</v>
      </c>
      <c r="P43" s="33">
        <v>667</v>
      </c>
      <c r="Q43" s="33">
        <v>1769</v>
      </c>
      <c r="R43" s="33">
        <v>593.85</v>
      </c>
      <c r="S43" s="33">
        <v>2.5999999999999999E-2</v>
      </c>
    </row>
    <row r="44" spans="1:19" x14ac:dyDescent="0.25">
      <c r="O44" s="33">
        <v>152.4</v>
      </c>
      <c r="P44" s="33">
        <v>693</v>
      </c>
      <c r="Q44" s="33">
        <v>1769</v>
      </c>
      <c r="R44" s="33">
        <v>617</v>
      </c>
      <c r="S44" s="33">
        <v>2.5000000000000001E-2</v>
      </c>
    </row>
    <row r="45" spans="1:19" x14ac:dyDescent="0.25">
      <c r="O45" s="33">
        <v>159</v>
      </c>
      <c r="P45" s="33">
        <v>710</v>
      </c>
      <c r="Q45" s="33">
        <v>1770</v>
      </c>
      <c r="R45" s="33">
        <v>631.78</v>
      </c>
      <c r="S45" s="33">
        <v>2.4E-2</v>
      </c>
    </row>
    <row r="46" spans="1:19" x14ac:dyDescent="0.25">
      <c r="O46" s="33">
        <v>162</v>
      </c>
      <c r="P46" s="33">
        <v>709</v>
      </c>
      <c r="Q46" s="33">
        <v>1768</v>
      </c>
      <c r="R46" s="33">
        <v>631.6</v>
      </c>
      <c r="S46" s="33">
        <v>2.4E-2</v>
      </c>
    </row>
  </sheetData>
  <mergeCells count="7">
    <mergeCell ref="A34:B34"/>
    <mergeCell ref="O28:S28"/>
    <mergeCell ref="O29:Q29"/>
    <mergeCell ref="R29:S29"/>
    <mergeCell ref="A15:B15"/>
    <mergeCell ref="A26:M26"/>
    <mergeCell ref="A30:B30"/>
  </mergeCells>
  <pageMargins left="0.7" right="0.7" top="0.75" bottom="0.75" header="0.3" footer="0.3"/>
  <pageSetup paperSize="285"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C05FCC-C480-463E-A6F6-E56E6FD4BA07}">
  <sheetPr codeName="Hoja1"/>
  <dimension ref="A1:T48"/>
  <sheetViews>
    <sheetView showGridLines="0" zoomScale="55" zoomScaleNormal="55" workbookViewId="0">
      <selection activeCell="I10" sqref="I10"/>
    </sheetView>
  </sheetViews>
  <sheetFormatPr baseColWidth="10" defaultColWidth="11.42578125" defaultRowHeight="15" x14ac:dyDescent="0.25"/>
  <cols>
    <col min="1" max="1" width="27.140625" style="9" bestFit="1" customWidth="1"/>
    <col min="2" max="2" width="12.85546875" style="9" customWidth="1"/>
    <col min="3" max="3" width="11.42578125" style="9"/>
    <col min="4" max="4" width="2.42578125" style="9" customWidth="1"/>
    <col min="5" max="5" width="8.42578125" style="9" customWidth="1"/>
    <col min="6" max="8" width="11.42578125" style="14"/>
    <col min="9" max="11" width="11.42578125" style="9"/>
    <col min="12" max="12" width="4" style="9" customWidth="1"/>
    <col min="13" max="16384" width="11.42578125" style="9"/>
  </cols>
  <sheetData>
    <row r="1" spans="1:20" x14ac:dyDescent="0.25">
      <c r="A1" s="95" t="s">
        <v>0</v>
      </c>
      <c r="B1" s="95"/>
      <c r="C1" s="95"/>
      <c r="D1" s="6"/>
      <c r="E1" s="6"/>
      <c r="F1" s="6"/>
      <c r="G1" s="6"/>
      <c r="H1" s="6"/>
      <c r="I1" s="6"/>
      <c r="J1" s="6"/>
      <c r="K1" s="6"/>
      <c r="L1" s="12"/>
    </row>
    <row r="2" spans="1:20" x14ac:dyDescent="0.25">
      <c r="A2" s="7" t="s">
        <v>1</v>
      </c>
      <c r="B2" s="7">
        <v>710</v>
      </c>
      <c r="C2" s="8" t="s">
        <v>2</v>
      </c>
      <c r="D2" s="6"/>
      <c r="E2" s="6"/>
      <c r="F2" s="6"/>
      <c r="G2" s="6"/>
      <c r="H2" s="6"/>
      <c r="I2" s="6"/>
      <c r="J2" s="6"/>
      <c r="K2" s="6"/>
      <c r="L2" s="12"/>
      <c r="T2" s="7">
        <v>710</v>
      </c>
    </row>
    <row r="3" spans="1:20" x14ac:dyDescent="0.25">
      <c r="A3" s="7" t="s">
        <v>3</v>
      </c>
      <c r="B3" s="7">
        <v>0.126</v>
      </c>
      <c r="C3" s="8" t="s">
        <v>4</v>
      </c>
      <c r="D3" s="6"/>
      <c r="E3" s="6"/>
      <c r="F3" s="6"/>
      <c r="G3" s="6"/>
      <c r="H3" s="6"/>
      <c r="I3" s="6"/>
      <c r="J3" s="6"/>
      <c r="K3" s="6"/>
      <c r="L3" s="12"/>
      <c r="T3" s="7">
        <v>0.126</v>
      </c>
    </row>
    <row r="4" spans="1:20" x14ac:dyDescent="0.25">
      <c r="A4" s="7" t="s">
        <v>5</v>
      </c>
      <c r="B4" s="7">
        <v>60</v>
      </c>
      <c r="C4" s="8" t="s">
        <v>6</v>
      </c>
      <c r="D4" s="6"/>
      <c r="E4" s="6"/>
      <c r="F4" s="6"/>
      <c r="G4" s="6"/>
      <c r="H4" s="6"/>
      <c r="I4" s="6"/>
      <c r="J4" s="6"/>
      <c r="K4" s="6"/>
      <c r="L4" s="12"/>
      <c r="T4" s="7">
        <v>60</v>
      </c>
    </row>
    <row r="5" spans="1:20" x14ac:dyDescent="0.25">
      <c r="A5" s="7" t="s">
        <v>7</v>
      </c>
      <c r="B5" s="7">
        <v>4</v>
      </c>
      <c r="C5" s="8"/>
      <c r="D5" s="6"/>
      <c r="E5" s="6"/>
      <c r="F5" s="6"/>
      <c r="G5" s="6"/>
      <c r="H5" s="6"/>
      <c r="I5" s="6"/>
      <c r="J5" s="6"/>
      <c r="K5" s="6"/>
      <c r="L5" s="12"/>
      <c r="T5" s="7">
        <v>4</v>
      </c>
    </row>
    <row r="6" spans="1:20" x14ac:dyDescent="0.25">
      <c r="A6" s="7" t="s">
        <v>8</v>
      </c>
      <c r="B6" s="7">
        <v>0.03</v>
      </c>
      <c r="C6" s="8" t="s">
        <v>9</v>
      </c>
      <c r="D6" s="6"/>
      <c r="E6" s="6"/>
      <c r="F6" s="6"/>
      <c r="G6" s="6"/>
      <c r="H6" s="6"/>
      <c r="I6" s="6"/>
      <c r="J6" s="6"/>
      <c r="K6" s="6"/>
      <c r="L6" s="12"/>
      <c r="T6" s="7">
        <v>0.03</v>
      </c>
    </row>
    <row r="7" spans="1:20" x14ac:dyDescent="0.25">
      <c r="A7" s="7" t="s">
        <v>10</v>
      </c>
      <c r="B7" s="7">
        <v>300</v>
      </c>
      <c r="C7" s="8" t="s">
        <v>11</v>
      </c>
      <c r="D7" s="6"/>
      <c r="E7" s="6"/>
      <c r="F7" s="6"/>
      <c r="G7" s="6"/>
      <c r="H7" s="6"/>
      <c r="I7" s="6"/>
      <c r="J7" s="6"/>
      <c r="K7" s="6"/>
      <c r="L7" s="12"/>
      <c r="T7" s="7">
        <v>300</v>
      </c>
    </row>
    <row r="8" spans="1:20" x14ac:dyDescent="0.25">
      <c r="A8" s="6"/>
      <c r="B8" s="6"/>
      <c r="C8" s="6"/>
      <c r="D8" s="6"/>
      <c r="E8" s="6"/>
      <c r="F8" s="6"/>
      <c r="G8" s="6"/>
      <c r="H8" s="6"/>
      <c r="I8" s="6"/>
      <c r="J8" s="6"/>
      <c r="K8" s="6"/>
      <c r="L8" s="12"/>
    </row>
    <row r="9" spans="1:20" x14ac:dyDescent="0.25">
      <c r="A9" s="12"/>
      <c r="B9" s="12"/>
      <c r="C9" s="12"/>
      <c r="D9" s="12"/>
      <c r="E9" s="12"/>
      <c r="F9" s="12"/>
      <c r="G9" s="12"/>
      <c r="H9" s="12"/>
      <c r="I9" s="12"/>
      <c r="J9" s="12"/>
      <c r="K9" s="12"/>
      <c r="L9" s="12"/>
    </row>
    <row r="10" spans="1:20" x14ac:dyDescent="0.25">
      <c r="F10" s="9"/>
      <c r="G10" s="9"/>
      <c r="H10" s="9"/>
    </row>
    <row r="11" spans="1:20" x14ac:dyDescent="0.25">
      <c r="A11" s="96" t="s">
        <v>12</v>
      </c>
      <c r="B11" s="96"/>
      <c r="C11" s="96"/>
      <c r="F11" s="13" t="s">
        <v>13</v>
      </c>
      <c r="G11" s="13" t="s">
        <v>14</v>
      </c>
      <c r="H11" s="13" t="s">
        <v>15</v>
      </c>
    </row>
    <row r="12" spans="1:20" x14ac:dyDescent="0.25">
      <c r="A12" s="1" t="s">
        <v>16</v>
      </c>
      <c r="B12" s="2">
        <v>1800</v>
      </c>
      <c r="C12" s="3" t="s">
        <v>17</v>
      </c>
      <c r="F12" s="14">
        <v>-1800</v>
      </c>
      <c r="G12" s="15">
        <v>6063.4920634920636</v>
      </c>
      <c r="H12" s="14">
        <v>1737.0625217458291</v>
      </c>
    </row>
    <row r="13" spans="1:20" x14ac:dyDescent="0.25">
      <c r="A13" s="1" t="s">
        <v>18</v>
      </c>
      <c r="B13" s="5">
        <v>5634.9206349206352</v>
      </c>
      <c r="C13" s="3" t="s">
        <v>11</v>
      </c>
      <c r="F13" s="14">
        <v>-1700</v>
      </c>
      <c r="G13" s="14">
        <v>6039.6825396825398</v>
      </c>
      <c r="H13" s="14">
        <v>1730.2415956133193</v>
      </c>
      <c r="P13" s="10"/>
    </row>
    <row r="14" spans="1:20" x14ac:dyDescent="0.25">
      <c r="A14" s="1" t="s">
        <v>19</v>
      </c>
      <c r="B14" s="5">
        <v>23666.666666666668</v>
      </c>
      <c r="C14" s="3" t="s">
        <v>17</v>
      </c>
      <c r="F14" s="14">
        <v>-1600</v>
      </c>
      <c r="G14" s="14">
        <v>6015.8730158730159</v>
      </c>
      <c r="H14" s="14">
        <v>1723.4206694808095</v>
      </c>
      <c r="P14" s="10"/>
    </row>
    <row r="15" spans="1:20" x14ac:dyDescent="0.25">
      <c r="A15" s="1" t="s">
        <v>20</v>
      </c>
      <c r="B15" s="4">
        <v>0.28647889756541162</v>
      </c>
      <c r="C15" s="3" t="s">
        <v>21</v>
      </c>
      <c r="F15" s="14">
        <v>-1500</v>
      </c>
      <c r="G15" s="14">
        <v>5992.063492063492</v>
      </c>
      <c r="H15" s="14">
        <v>1716.5997433482999</v>
      </c>
      <c r="P15" s="11"/>
    </row>
    <row r="16" spans="1:20" x14ac:dyDescent="0.25">
      <c r="A16" s="1" t="s">
        <v>22</v>
      </c>
      <c r="B16" s="5">
        <v>1614.2858513606529</v>
      </c>
      <c r="C16" s="3" t="s">
        <v>23</v>
      </c>
      <c r="F16" s="14">
        <v>-1400</v>
      </c>
      <c r="G16" s="14">
        <v>5968.2539682539682</v>
      </c>
      <c r="H16" s="14">
        <v>1709.77881721579</v>
      </c>
      <c r="P16" s="10"/>
    </row>
    <row r="17" spans="1:16" x14ac:dyDescent="0.25">
      <c r="A17" s="1" t="s">
        <v>24</v>
      </c>
      <c r="B17" s="4">
        <v>85.943669269623484</v>
      </c>
      <c r="C17" s="3" t="s">
        <v>23</v>
      </c>
      <c r="F17" s="14">
        <v>-1300</v>
      </c>
      <c r="G17" s="14">
        <v>5944.4444444444443</v>
      </c>
      <c r="H17" s="14">
        <v>1702.9578910832802</v>
      </c>
      <c r="P17" s="11"/>
    </row>
    <row r="18" spans="1:16" x14ac:dyDescent="0.25">
      <c r="A18" s="1" t="s">
        <v>25</v>
      </c>
      <c r="B18" s="5">
        <v>213000</v>
      </c>
      <c r="C18" s="3" t="s">
        <v>26</v>
      </c>
      <c r="F18" s="14">
        <v>-1200</v>
      </c>
      <c r="G18" s="14">
        <v>5920.6349206349205</v>
      </c>
      <c r="H18" s="14">
        <v>1696.1369649507703</v>
      </c>
      <c r="P18" s="10"/>
    </row>
    <row r="19" spans="1:16" x14ac:dyDescent="0.25">
      <c r="A19" s="1" t="s">
        <v>27</v>
      </c>
      <c r="B19" s="5">
        <v>94.676056338028175</v>
      </c>
      <c r="C19" s="3" t="s">
        <v>28</v>
      </c>
      <c r="F19" s="14">
        <v>-1100</v>
      </c>
      <c r="G19" s="14">
        <v>5896.8253968253966</v>
      </c>
      <c r="H19" s="14">
        <v>1689.3160388182605</v>
      </c>
      <c r="P19" s="10"/>
    </row>
    <row r="20" spans="1:16" x14ac:dyDescent="0.25">
      <c r="F20" s="14">
        <v>-1000</v>
      </c>
      <c r="G20" s="14">
        <v>5873.0158730158728</v>
      </c>
      <c r="H20" s="14">
        <v>1682.4951126857507</v>
      </c>
    </row>
    <row r="21" spans="1:16" x14ac:dyDescent="0.25">
      <c r="F21" s="14">
        <v>-900</v>
      </c>
      <c r="G21" s="14">
        <v>5849.2063492063489</v>
      </c>
      <c r="H21" s="14">
        <v>1675.6741865532408</v>
      </c>
    </row>
    <row r="22" spans="1:16" x14ac:dyDescent="0.25">
      <c r="F22" s="14">
        <v>-800</v>
      </c>
      <c r="G22" s="14">
        <v>5825.3968253968251</v>
      </c>
      <c r="H22" s="14">
        <v>1668.853260420731</v>
      </c>
    </row>
    <row r="23" spans="1:16" x14ac:dyDescent="0.25">
      <c r="F23" s="14">
        <v>-700</v>
      </c>
      <c r="G23" s="14">
        <v>5801.5873015873012</v>
      </c>
      <c r="H23" s="14">
        <v>1662.0323342882214</v>
      </c>
    </row>
    <row r="24" spans="1:16" x14ac:dyDescent="0.25">
      <c r="F24" s="14">
        <v>-600</v>
      </c>
      <c r="G24" s="14">
        <v>5777.7777777777774</v>
      </c>
      <c r="H24" s="14">
        <v>1655.2114081557115</v>
      </c>
    </row>
    <row r="25" spans="1:16" x14ac:dyDescent="0.25">
      <c r="F25" s="14">
        <v>-500</v>
      </c>
      <c r="G25" s="14">
        <v>5753.9682539682535</v>
      </c>
      <c r="H25" s="14">
        <v>1648.3904820232017</v>
      </c>
    </row>
    <row r="26" spans="1:16" x14ac:dyDescent="0.25">
      <c r="F26" s="14">
        <v>-400</v>
      </c>
      <c r="G26" s="14">
        <v>5730.1587301587297</v>
      </c>
      <c r="H26" s="14">
        <v>1641.5695558906918</v>
      </c>
    </row>
    <row r="27" spans="1:16" x14ac:dyDescent="0.25">
      <c r="F27" s="14">
        <v>-300</v>
      </c>
      <c r="G27" s="14">
        <v>5706.3492063492067</v>
      </c>
      <c r="H27" s="14">
        <v>1634.7486297581822</v>
      </c>
    </row>
    <row r="28" spans="1:16" x14ac:dyDescent="0.25">
      <c r="F28" s="14">
        <v>-200</v>
      </c>
      <c r="G28" s="14">
        <v>5682.5396825396829</v>
      </c>
      <c r="H28" s="14">
        <v>1627.9277036256724</v>
      </c>
    </row>
    <row r="29" spans="1:16" x14ac:dyDescent="0.25">
      <c r="F29" s="14">
        <v>-100</v>
      </c>
      <c r="G29" s="14">
        <v>5658.730158730159</v>
      </c>
      <c r="H29" s="14">
        <v>1621.1067774931626</v>
      </c>
    </row>
    <row r="30" spans="1:16" x14ac:dyDescent="0.25">
      <c r="F30" s="14">
        <v>0</v>
      </c>
      <c r="G30" s="14">
        <v>5634.9206349206352</v>
      </c>
      <c r="H30" s="14">
        <v>1614.2858513606529</v>
      </c>
    </row>
    <row r="31" spans="1:16" x14ac:dyDescent="0.25">
      <c r="F31" s="14">
        <v>100</v>
      </c>
      <c r="G31" s="14">
        <v>5611.1111111111113</v>
      </c>
      <c r="H31" s="14">
        <v>1607.4649252281431</v>
      </c>
    </row>
    <row r="32" spans="1:16" x14ac:dyDescent="0.25">
      <c r="F32" s="14">
        <v>200</v>
      </c>
      <c r="G32" s="14">
        <v>5587.3015873015875</v>
      </c>
      <c r="H32" s="14">
        <v>1600.6439990956333</v>
      </c>
    </row>
    <row r="33" spans="6:8" x14ac:dyDescent="0.25">
      <c r="F33" s="14">
        <v>300</v>
      </c>
      <c r="G33" s="14">
        <v>5563.4920634920636</v>
      </c>
      <c r="H33" s="14">
        <v>1593.8230729631234</v>
      </c>
    </row>
    <row r="34" spans="6:8" x14ac:dyDescent="0.25">
      <c r="F34" s="14">
        <v>400</v>
      </c>
      <c r="G34" s="14">
        <v>5539.6825396825398</v>
      </c>
      <c r="H34" s="14">
        <v>1587.0021468306136</v>
      </c>
    </row>
    <row r="35" spans="6:8" x14ac:dyDescent="0.25">
      <c r="F35" s="14">
        <v>500</v>
      </c>
      <c r="G35" s="14">
        <v>5515.8730158730159</v>
      </c>
      <c r="H35" s="14">
        <v>1580.1812206981037</v>
      </c>
    </row>
    <row r="36" spans="6:8" x14ac:dyDescent="0.25">
      <c r="F36" s="14">
        <v>600</v>
      </c>
      <c r="G36" s="14">
        <v>5492.063492063492</v>
      </c>
      <c r="H36" s="14">
        <v>1573.3602945655939</v>
      </c>
    </row>
    <row r="37" spans="6:8" x14ac:dyDescent="0.25">
      <c r="F37" s="14">
        <v>700</v>
      </c>
      <c r="G37" s="14">
        <v>5468.2539682539682</v>
      </c>
      <c r="H37" s="14">
        <v>1566.5393684330841</v>
      </c>
    </row>
    <row r="38" spans="6:8" x14ac:dyDescent="0.25">
      <c r="F38" s="14">
        <v>800</v>
      </c>
      <c r="G38" s="14">
        <v>5444.4444444444443</v>
      </c>
      <c r="H38" s="14">
        <v>1559.7184423005742</v>
      </c>
    </row>
    <row r="39" spans="6:8" x14ac:dyDescent="0.25">
      <c r="F39" s="14">
        <v>900</v>
      </c>
      <c r="G39" s="14">
        <v>5420.6349206349205</v>
      </c>
      <c r="H39" s="14">
        <v>1552.8975161680646</v>
      </c>
    </row>
    <row r="40" spans="6:8" x14ac:dyDescent="0.25">
      <c r="F40" s="14">
        <v>1000</v>
      </c>
      <c r="G40" s="14">
        <v>5396.8253968253966</v>
      </c>
      <c r="H40" s="14">
        <v>1546.0765900355548</v>
      </c>
    </row>
    <row r="41" spans="6:8" x14ac:dyDescent="0.25">
      <c r="F41" s="14">
        <v>1100</v>
      </c>
      <c r="G41" s="14">
        <v>5373.0158730158728</v>
      </c>
      <c r="H41" s="14">
        <v>1539.2556639030449</v>
      </c>
    </row>
    <row r="42" spans="6:8" x14ac:dyDescent="0.25">
      <c r="F42" s="14">
        <v>1200</v>
      </c>
      <c r="G42" s="14">
        <v>5349.2063492063489</v>
      </c>
      <c r="H42" s="14">
        <v>1532.4347377705351</v>
      </c>
    </row>
    <row r="43" spans="6:8" x14ac:dyDescent="0.25">
      <c r="F43" s="14">
        <v>1300</v>
      </c>
      <c r="G43" s="14">
        <v>5325.3968253968251</v>
      </c>
      <c r="H43" s="14">
        <v>1525.6138116380253</v>
      </c>
    </row>
    <row r="44" spans="6:8" x14ac:dyDescent="0.25">
      <c r="F44" s="14">
        <v>1400</v>
      </c>
      <c r="G44" s="14">
        <v>5301.5873015873012</v>
      </c>
      <c r="H44" s="14">
        <v>1518.7928855055154</v>
      </c>
    </row>
    <row r="45" spans="6:8" x14ac:dyDescent="0.25">
      <c r="F45" s="14">
        <v>1500</v>
      </c>
      <c r="G45" s="14">
        <v>5277.7777777777774</v>
      </c>
      <c r="H45" s="14">
        <v>1511.9719593730056</v>
      </c>
    </row>
    <row r="46" spans="6:8" x14ac:dyDescent="0.25">
      <c r="F46" s="14">
        <v>1600</v>
      </c>
      <c r="G46" s="14">
        <v>5253.9682539682535</v>
      </c>
      <c r="H46" s="14">
        <v>1505.1510332404957</v>
      </c>
    </row>
    <row r="47" spans="6:8" x14ac:dyDescent="0.25">
      <c r="F47" s="14">
        <v>1700</v>
      </c>
      <c r="G47" s="14">
        <v>5230.1587301587297</v>
      </c>
      <c r="H47" s="14">
        <v>1498.3301071079861</v>
      </c>
    </row>
    <row r="48" spans="6:8" x14ac:dyDescent="0.25">
      <c r="F48" s="14">
        <v>1800</v>
      </c>
      <c r="G48" s="14">
        <v>5206.3492063492067</v>
      </c>
      <c r="H48" s="14">
        <v>1491.5091809754765</v>
      </c>
    </row>
  </sheetData>
  <mergeCells count="2">
    <mergeCell ref="A1:C1"/>
    <mergeCell ref="A11:C11"/>
  </mergeCell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croBorrar">
                <anchor moveWithCells="1" sizeWithCells="1">
                  <from>
                    <xdr:col>7</xdr:col>
                    <xdr:colOff>295275</xdr:colOff>
                    <xdr:row>2</xdr:row>
                    <xdr:rowOff>180975</xdr:rowOff>
                  </from>
                  <to>
                    <xdr:col>9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MacroMotorDC">
                <anchor moveWithCells="1" sizeWithCells="1">
                  <from>
                    <xdr:col>4</xdr:col>
                    <xdr:colOff>9525</xdr:colOff>
                    <xdr:row>2</xdr:row>
                    <xdr:rowOff>28575</xdr:rowOff>
                  </from>
                  <to>
                    <xdr:col>7</xdr:col>
                    <xdr:colOff>9525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MacroDatosReq">
                <anchor moveWithCells="1" sizeWithCells="1">
                  <from>
                    <xdr:col>9</xdr:col>
                    <xdr:colOff>190500</xdr:colOff>
                    <xdr:row>2</xdr:row>
                    <xdr:rowOff>180975</xdr:rowOff>
                  </from>
                  <to>
                    <xdr:col>10</xdr:col>
                    <xdr:colOff>647700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640682-8CF0-D24C-BF9F-5D46ABEED36F}">
  <sheetPr codeName="Hoja3"/>
  <dimension ref="A1:BJ36"/>
  <sheetViews>
    <sheetView topLeftCell="A4" zoomScale="55" zoomScaleNormal="55" workbookViewId="0">
      <selection activeCell="D12" sqref="D12"/>
    </sheetView>
  </sheetViews>
  <sheetFormatPr baseColWidth="10" defaultColWidth="8.85546875" defaultRowHeight="18.75" x14ac:dyDescent="0.25"/>
  <cols>
    <col min="1" max="1" width="32.28515625" style="44" bestFit="1" customWidth="1"/>
    <col min="2" max="2" width="53.85546875" style="45" customWidth="1"/>
    <col min="4" max="4" width="27.28515625" bestFit="1" customWidth="1"/>
    <col min="5" max="5" width="80.42578125" bestFit="1" customWidth="1"/>
    <col min="6" max="6" width="15.42578125" bestFit="1" customWidth="1"/>
    <col min="7" max="7" width="23.42578125" customWidth="1"/>
    <col min="10" max="10" width="32.28515625" bestFit="1" customWidth="1"/>
    <col min="11" max="11" width="16" bestFit="1" customWidth="1"/>
    <col min="12" max="12" width="12.5703125" bestFit="1" customWidth="1"/>
    <col min="13" max="13" width="14.140625" bestFit="1" customWidth="1"/>
    <col min="14" max="14" width="11.5703125" bestFit="1" customWidth="1"/>
    <col min="15" max="15" width="19.42578125" bestFit="1" customWidth="1"/>
    <col min="16" max="16" width="11.7109375" customWidth="1"/>
    <col min="17" max="17" width="10.140625" customWidth="1"/>
    <col min="18" max="18" width="11.28515625" customWidth="1"/>
    <col min="19" max="19" width="10" customWidth="1"/>
    <col min="20" max="20" width="10.85546875" customWidth="1"/>
    <col min="21" max="22" width="14.7109375" bestFit="1" customWidth="1"/>
    <col min="23" max="24" width="14.7109375" customWidth="1"/>
    <col min="25" max="26" width="21.28515625" customWidth="1"/>
    <col min="27" max="28" width="14.7109375" customWidth="1"/>
    <col min="30" max="30" width="13.42578125" customWidth="1"/>
    <col min="31" max="31" width="9.42578125" customWidth="1"/>
    <col min="32" max="32" width="28.140625" customWidth="1"/>
    <col min="33" max="33" width="25.85546875" customWidth="1"/>
    <col min="34" max="34" width="10.42578125" customWidth="1"/>
    <col min="38" max="38" width="12.28515625" customWidth="1"/>
    <col min="40" max="40" width="12.42578125" customWidth="1"/>
    <col min="48" max="48" width="13.7109375" customWidth="1"/>
    <col min="50" max="50" width="13.85546875" customWidth="1"/>
  </cols>
  <sheetData>
    <row r="1" spans="1:62" ht="23.25" x14ac:dyDescent="0.35">
      <c r="E1" s="98" t="s">
        <v>80</v>
      </c>
      <c r="F1" s="98"/>
      <c r="G1" s="98"/>
      <c r="K1" s="98" t="s">
        <v>81</v>
      </c>
      <c r="L1" s="98"/>
      <c r="M1" s="98"/>
      <c r="N1" s="98"/>
      <c r="O1" s="98"/>
      <c r="P1" s="98"/>
      <c r="Q1" s="98"/>
      <c r="R1" s="98"/>
      <c r="S1" s="98"/>
      <c r="T1" s="98"/>
      <c r="U1" s="98"/>
      <c r="V1" s="98"/>
      <c r="W1" s="98"/>
      <c r="X1" s="98"/>
      <c r="Y1" s="98"/>
      <c r="Z1" s="98"/>
      <c r="AA1" s="98"/>
      <c r="AB1" s="98"/>
      <c r="AC1" s="98"/>
      <c r="AD1" s="98"/>
      <c r="AE1" s="98"/>
      <c r="AF1" s="98"/>
      <c r="AG1" s="98"/>
      <c r="AH1" s="98"/>
      <c r="AI1" s="98"/>
      <c r="AJ1" s="98"/>
      <c r="AK1" s="98"/>
      <c r="AL1" s="98"/>
      <c r="AM1" s="98"/>
      <c r="AN1" s="98"/>
      <c r="AO1" s="98"/>
      <c r="AP1" s="98"/>
      <c r="AQ1" s="98"/>
      <c r="AR1" s="98"/>
      <c r="AS1" s="98"/>
      <c r="AT1" s="98"/>
      <c r="AU1" s="98"/>
      <c r="AV1" s="98"/>
      <c r="AX1" s="101" t="s">
        <v>82</v>
      </c>
      <c r="AY1" s="102"/>
      <c r="AZ1" s="102"/>
      <c r="BA1" s="102"/>
      <c r="BB1" s="102"/>
      <c r="BC1" s="102"/>
      <c r="BD1" s="102"/>
      <c r="BE1" s="102"/>
      <c r="BF1" s="102"/>
      <c r="BG1" s="102"/>
      <c r="BH1" s="102"/>
      <c r="BI1" s="102"/>
      <c r="BJ1" s="102"/>
    </row>
    <row r="2" spans="1:62" ht="20.25" x14ac:dyDescent="0.3">
      <c r="AC2" s="99" t="s">
        <v>83</v>
      </c>
      <c r="AD2" s="99"/>
      <c r="AE2" s="99"/>
      <c r="AF2" s="99"/>
      <c r="AG2" s="99"/>
      <c r="AH2" s="99"/>
      <c r="AI2" s="99"/>
      <c r="AJ2" s="99"/>
      <c r="AK2" s="99"/>
      <c r="AM2" s="99" t="s">
        <v>84</v>
      </c>
      <c r="AN2" s="99"/>
      <c r="AO2" s="99"/>
      <c r="AP2" s="99"/>
      <c r="AQ2" s="99"/>
      <c r="AR2" s="99"/>
      <c r="AS2" s="99"/>
      <c r="AT2" s="99"/>
      <c r="AU2" s="99"/>
    </row>
    <row r="3" spans="1:62" ht="20.100000000000001" customHeight="1" thickBot="1" x14ac:dyDescent="0.3">
      <c r="K3" s="46"/>
      <c r="L3" s="46"/>
      <c r="M3" s="46"/>
      <c r="N3" s="46"/>
      <c r="O3" s="100" t="s">
        <v>85</v>
      </c>
      <c r="P3" s="100" t="s">
        <v>86</v>
      </c>
      <c r="Q3" s="100" t="s">
        <v>87</v>
      </c>
      <c r="R3" s="100" t="s">
        <v>88</v>
      </c>
      <c r="S3" s="100" t="s">
        <v>89</v>
      </c>
      <c r="T3" s="100" t="s">
        <v>90</v>
      </c>
      <c r="U3" s="100" t="s">
        <v>91</v>
      </c>
      <c r="V3" s="100" t="s">
        <v>91</v>
      </c>
      <c r="W3" s="97" t="s">
        <v>92</v>
      </c>
      <c r="X3" s="97" t="s">
        <v>93</v>
      </c>
      <c r="Y3" s="97" t="s">
        <v>94</v>
      </c>
      <c r="Z3" s="97" t="s">
        <v>18</v>
      </c>
      <c r="AA3" s="97" t="s">
        <v>95</v>
      </c>
      <c r="AC3" s="100" t="s">
        <v>96</v>
      </c>
      <c r="AD3" s="100" t="s">
        <v>97</v>
      </c>
      <c r="AE3" s="103" t="s">
        <v>98</v>
      </c>
      <c r="AF3" s="103" t="s">
        <v>99</v>
      </c>
      <c r="AG3" s="100" t="s">
        <v>100</v>
      </c>
      <c r="AH3" s="100" t="s">
        <v>101</v>
      </c>
      <c r="AI3" s="100" t="s">
        <v>102</v>
      </c>
      <c r="AJ3" s="100" t="s">
        <v>103</v>
      </c>
      <c r="AK3" s="100" t="s">
        <v>95</v>
      </c>
      <c r="AM3" s="100" t="s">
        <v>96</v>
      </c>
      <c r="AN3" s="100" t="s">
        <v>97</v>
      </c>
      <c r="AO3" s="103" t="s">
        <v>98</v>
      </c>
      <c r="AP3" s="103" t="s">
        <v>99</v>
      </c>
      <c r="AQ3" s="100" t="s">
        <v>100</v>
      </c>
      <c r="AR3" s="100" t="s">
        <v>101</v>
      </c>
      <c r="AS3" s="100" t="s">
        <v>102</v>
      </c>
      <c r="AT3" s="100" t="s">
        <v>103</v>
      </c>
      <c r="AU3" s="100" t="s">
        <v>95</v>
      </c>
      <c r="AX3" s="100" t="s">
        <v>104</v>
      </c>
      <c r="AY3" s="100" t="s">
        <v>105</v>
      </c>
      <c r="AZ3" s="100" t="s">
        <v>106</v>
      </c>
      <c r="BA3" s="100" t="s">
        <v>107</v>
      </c>
      <c r="BB3" s="100" t="s">
        <v>108</v>
      </c>
      <c r="BC3" s="100" t="s">
        <v>109</v>
      </c>
      <c r="BD3" s="100" t="s">
        <v>110</v>
      </c>
      <c r="BE3" s="100" t="s">
        <v>111</v>
      </c>
      <c r="BF3" s="100" t="s">
        <v>112</v>
      </c>
      <c r="BG3" s="100" t="s">
        <v>113</v>
      </c>
      <c r="BH3" s="106" t="s">
        <v>114</v>
      </c>
      <c r="BI3" s="88" t="s">
        <v>93</v>
      </c>
      <c r="BJ3" s="88" t="s">
        <v>115</v>
      </c>
    </row>
    <row r="4" spans="1:62" ht="18.600000000000001" customHeight="1" x14ac:dyDescent="0.25">
      <c r="A4" s="47" t="s">
        <v>116</v>
      </c>
      <c r="B4" s="48" t="s">
        <v>117</v>
      </c>
      <c r="E4" s="46"/>
      <c r="F4" s="100" t="s">
        <v>118</v>
      </c>
      <c r="G4" s="103" t="s">
        <v>119</v>
      </c>
      <c r="K4" s="46"/>
      <c r="L4" s="46"/>
      <c r="M4" s="46"/>
      <c r="N4" s="46"/>
      <c r="O4" s="100"/>
      <c r="P4" s="100"/>
      <c r="Q4" s="100"/>
      <c r="R4" s="100"/>
      <c r="S4" s="100"/>
      <c r="T4" s="100"/>
      <c r="U4" s="100"/>
      <c r="V4" s="100"/>
      <c r="W4" s="97"/>
      <c r="X4" s="97"/>
      <c r="Y4" s="97"/>
      <c r="Z4" s="97"/>
      <c r="AA4" s="97"/>
      <c r="AC4" s="100"/>
      <c r="AD4" s="100"/>
      <c r="AE4" s="103"/>
      <c r="AF4" s="103"/>
      <c r="AG4" s="100"/>
      <c r="AH4" s="100"/>
      <c r="AI4" s="100"/>
      <c r="AJ4" s="100"/>
      <c r="AK4" s="100"/>
      <c r="AM4" s="100"/>
      <c r="AN4" s="100"/>
      <c r="AO4" s="103"/>
      <c r="AP4" s="103"/>
      <c r="AQ4" s="100"/>
      <c r="AR4" s="100"/>
      <c r="AS4" s="100"/>
      <c r="AT4" s="100"/>
      <c r="AU4" s="100"/>
      <c r="AX4" s="100"/>
      <c r="AY4" s="100"/>
      <c r="AZ4" s="100"/>
      <c r="BA4" s="100"/>
      <c r="BB4" s="100"/>
      <c r="BC4" s="100"/>
      <c r="BD4" s="100"/>
      <c r="BE4" s="100"/>
      <c r="BF4" s="100"/>
      <c r="BG4" s="100"/>
      <c r="BH4" s="106"/>
      <c r="BI4" s="88"/>
      <c r="BJ4" s="88"/>
    </row>
    <row r="5" spans="1:62" ht="44.1" customHeight="1" thickBot="1" x14ac:dyDescent="0.3">
      <c r="A5" s="49" t="s">
        <v>120</v>
      </c>
      <c r="B5" s="50" t="s">
        <v>121</v>
      </c>
      <c r="C5" s="51"/>
      <c r="E5" s="46"/>
      <c r="F5" s="100"/>
      <c r="G5" s="103"/>
      <c r="H5" s="16"/>
      <c r="K5" s="52" t="s">
        <v>104</v>
      </c>
      <c r="L5" s="52" t="s">
        <v>105</v>
      </c>
      <c r="M5" s="52" t="s">
        <v>122</v>
      </c>
      <c r="N5" s="53" t="s">
        <v>123</v>
      </c>
      <c r="O5" s="52" t="s">
        <v>124</v>
      </c>
      <c r="P5" s="52" t="s">
        <v>125</v>
      </c>
      <c r="Q5" s="52" t="s">
        <v>126</v>
      </c>
      <c r="R5" s="52" t="s">
        <v>127</v>
      </c>
      <c r="S5" s="52" t="s">
        <v>128</v>
      </c>
      <c r="T5" s="52" t="s">
        <v>129</v>
      </c>
      <c r="U5" s="52" t="s">
        <v>130</v>
      </c>
      <c r="V5" s="52" t="s">
        <v>131</v>
      </c>
      <c r="W5" s="54" t="s">
        <v>132</v>
      </c>
      <c r="X5" s="54" t="s">
        <v>133</v>
      </c>
      <c r="Y5" s="54" t="s">
        <v>132</v>
      </c>
      <c r="Z5" s="54" t="s">
        <v>134</v>
      </c>
      <c r="AA5" s="54" t="s">
        <v>135</v>
      </c>
      <c r="AC5" s="52" t="s">
        <v>136</v>
      </c>
      <c r="AD5" s="52" t="s">
        <v>137</v>
      </c>
      <c r="AE5" s="52" t="s">
        <v>138</v>
      </c>
      <c r="AF5" s="52" t="s">
        <v>139</v>
      </c>
      <c r="AG5" s="52" t="s">
        <v>140</v>
      </c>
      <c r="AH5" s="52" t="s">
        <v>141</v>
      </c>
      <c r="AI5" s="52" t="s">
        <v>142</v>
      </c>
      <c r="AJ5" s="52" t="s">
        <v>143</v>
      </c>
      <c r="AK5" s="52" t="s">
        <v>135</v>
      </c>
      <c r="AM5" s="52" t="s">
        <v>136</v>
      </c>
      <c r="AN5" s="52" t="s">
        <v>137</v>
      </c>
      <c r="AO5" s="52" t="s">
        <v>138</v>
      </c>
      <c r="AP5" s="52" t="s">
        <v>139</v>
      </c>
      <c r="AQ5" s="52" t="s">
        <v>140</v>
      </c>
      <c r="AR5" s="52" t="s">
        <v>141</v>
      </c>
      <c r="AS5" s="52" t="s">
        <v>142</v>
      </c>
      <c r="AT5" s="52" t="s">
        <v>143</v>
      </c>
      <c r="AU5" s="52" t="s">
        <v>135</v>
      </c>
      <c r="AX5" s="55">
        <v>60.7</v>
      </c>
      <c r="AY5" s="55">
        <v>1375</v>
      </c>
      <c r="AZ5" s="55">
        <v>79.8</v>
      </c>
      <c r="BA5" s="55">
        <v>7710</v>
      </c>
      <c r="BB5" s="55">
        <v>4.0500000000000001E-2</v>
      </c>
      <c r="BC5" s="55">
        <v>1360</v>
      </c>
      <c r="BD5" s="55">
        <v>5700</v>
      </c>
      <c r="BE5" s="55">
        <v>28.2</v>
      </c>
      <c r="BF5" s="55">
        <v>0.1424</v>
      </c>
      <c r="BG5" s="55">
        <v>0.13789999999999999</v>
      </c>
      <c r="BH5" s="1">
        <f>((BA5/3)/(AZ5^2))</f>
        <v>0.40357786697319742</v>
      </c>
      <c r="BI5" s="1">
        <f>(SQRT((AZ5*AY5)^2-(BA5)^2))/3</f>
        <v>36484.595722030419</v>
      </c>
      <c r="BJ5" s="1">
        <f>BI5/(AZ5^2)</f>
        <v>5.7293289178507703</v>
      </c>
    </row>
    <row r="6" spans="1:62" ht="19.5" thickBot="1" x14ac:dyDescent="0.3">
      <c r="A6" s="56"/>
      <c r="C6" s="51"/>
      <c r="E6" s="55" t="s">
        <v>144</v>
      </c>
      <c r="F6" s="55" t="s">
        <v>145</v>
      </c>
      <c r="G6" s="55">
        <v>259</v>
      </c>
      <c r="K6" s="55">
        <v>50</v>
      </c>
      <c r="L6" s="55">
        <v>252</v>
      </c>
      <c r="M6" s="55">
        <v>219</v>
      </c>
      <c r="N6" s="55">
        <v>25560</v>
      </c>
      <c r="O6" s="55">
        <v>0.26740000000000003</v>
      </c>
      <c r="P6" s="55">
        <v>0.1517</v>
      </c>
      <c r="Q6" s="55">
        <v>0.17760000000000001</v>
      </c>
      <c r="R6" s="55">
        <v>7.5899999999999995E-2</v>
      </c>
      <c r="S6" s="55">
        <v>0.1017</v>
      </c>
      <c r="T6" s="55">
        <v>45.5</v>
      </c>
      <c r="U6" s="55">
        <v>9.2499999999999999E-2</v>
      </c>
      <c r="V6" s="55">
        <v>9.0800000000000006E-2</v>
      </c>
      <c r="W6" s="55">
        <f>(N6/3)/(M6^2)</f>
        <v>0.17764433602301871</v>
      </c>
      <c r="X6" s="57">
        <f>(SQRT((L6*M6)^2-(N6)^2))/3</f>
        <v>16304.061334526437</v>
      </c>
      <c r="Y6" s="55">
        <f>(X6/(M6^2))</f>
        <v>0.33994414909043674</v>
      </c>
      <c r="Z6" s="55">
        <f>(L6/SQRT(3))/SQRT((W6+(S6/$AA$6))^2+(Y6)^2)</f>
        <v>330.66827378556815</v>
      </c>
      <c r="AA6" s="107">
        <v>1</v>
      </c>
      <c r="AC6" s="55">
        <v>1800</v>
      </c>
      <c r="AD6" s="55">
        <v>350</v>
      </c>
      <c r="AE6" s="55">
        <v>180</v>
      </c>
      <c r="AF6" s="55">
        <v>209</v>
      </c>
      <c r="AG6" s="55">
        <v>10.4</v>
      </c>
      <c r="AH6" s="55">
        <v>2127</v>
      </c>
      <c r="AI6" s="55">
        <v>50.8</v>
      </c>
      <c r="AJ6" s="55">
        <v>0.66200000000000003</v>
      </c>
      <c r="AK6" s="55">
        <v>0.123</v>
      </c>
      <c r="AM6" s="55">
        <v>1450</v>
      </c>
      <c r="AN6" s="55">
        <v>200</v>
      </c>
      <c r="AO6" s="55">
        <v>191</v>
      </c>
      <c r="AP6" s="55">
        <v>181</v>
      </c>
      <c r="AQ6" s="55">
        <v>7.8</v>
      </c>
      <c r="AR6" s="55">
        <v>1770</v>
      </c>
      <c r="AS6" s="55">
        <v>56.6</v>
      </c>
      <c r="AT6" s="55">
        <v>0.66200000000000003</v>
      </c>
      <c r="AU6" s="55">
        <v>0.14099999999999999</v>
      </c>
      <c r="AX6" s="55">
        <v>60.7</v>
      </c>
      <c r="AY6" s="55">
        <v>1329</v>
      </c>
      <c r="AZ6" s="55">
        <v>70.7</v>
      </c>
      <c r="BA6" s="55">
        <v>6510</v>
      </c>
      <c r="BB6" s="55">
        <v>3.9899999999999998E-2</v>
      </c>
      <c r="BC6" s="55">
        <v>1071</v>
      </c>
      <c r="BD6" s="55">
        <v>4789</v>
      </c>
      <c r="BE6" s="55">
        <v>29</v>
      </c>
      <c r="BF6" s="55">
        <v>0.14280000000000001</v>
      </c>
      <c r="BG6" s="55"/>
      <c r="BH6" s="1">
        <f t="shared" ref="BH6:BH11" si="0">((BA6/3)/(AZ6^2))</f>
        <v>0.43413110759449347</v>
      </c>
      <c r="BI6" s="1">
        <f t="shared" ref="BI6:BI11" si="1">(SQRT((AZ6*AY6)^2-(BA6)^2))/3</f>
        <v>31244.835797456195</v>
      </c>
      <c r="BJ6" s="1">
        <f t="shared" ref="BJ6:BJ11" si="2">BI6/(AZ6^2)</f>
        <v>6.2508549176763761</v>
      </c>
    </row>
    <row r="7" spans="1:62" x14ac:dyDescent="0.25">
      <c r="A7" s="58" t="s">
        <v>60</v>
      </c>
      <c r="B7" s="59">
        <v>4</v>
      </c>
      <c r="E7" s="55" t="s">
        <v>146</v>
      </c>
      <c r="F7" s="55">
        <v>1800</v>
      </c>
      <c r="G7" s="55">
        <v>1800</v>
      </c>
      <c r="K7" s="55">
        <v>50</v>
      </c>
      <c r="L7" s="55">
        <v>214</v>
      </c>
      <c r="M7" s="55">
        <v>179</v>
      </c>
      <c r="N7" s="55">
        <v>17250</v>
      </c>
      <c r="O7" s="55">
        <v>0.26050000000000001</v>
      </c>
      <c r="P7" s="55">
        <v>0.15340000000000001</v>
      </c>
      <c r="Q7" s="55">
        <v>0.1799</v>
      </c>
      <c r="R7" s="55">
        <v>7.6700000000000004E-2</v>
      </c>
      <c r="S7" s="55">
        <v>0.1032</v>
      </c>
      <c r="T7" s="55">
        <v>48.5</v>
      </c>
      <c r="U7" s="55">
        <v>9.2799999999999994E-2</v>
      </c>
      <c r="V7" s="55"/>
      <c r="W7" s="55">
        <f t="shared" ref="W7:W16" si="3">(N7/3)/(M7^2)</f>
        <v>0.1794575699884523</v>
      </c>
      <c r="X7" s="57">
        <f t="shared" ref="X7:X17" si="4">(SQRT((L7*M7)^2-(N7)^2))/3</f>
        <v>11400.717014488362</v>
      </c>
      <c r="Y7" s="55">
        <f>(X7/(M7^2))</f>
        <v>0.35581651679062332</v>
      </c>
      <c r="Z7" s="55">
        <f>(L7/SQRT(3))/SQRT((W7+(S7/$AA$6))^2+(Y7)^2)</f>
        <v>271.88946906581123</v>
      </c>
      <c r="AA7" s="107"/>
      <c r="AC7" s="55">
        <v>1800</v>
      </c>
      <c r="AD7" s="55">
        <v>500</v>
      </c>
      <c r="AE7" s="55">
        <v>297</v>
      </c>
      <c r="AF7" s="55">
        <v>206</v>
      </c>
      <c r="AG7" s="55">
        <v>15.4</v>
      </c>
      <c r="AH7" s="55">
        <v>2132</v>
      </c>
      <c r="AI7" s="55">
        <v>82.9</v>
      </c>
      <c r="AJ7" s="55">
        <v>0.75</v>
      </c>
      <c r="AK7" s="55">
        <v>0.08</v>
      </c>
      <c r="AM7" s="55">
        <v>1450</v>
      </c>
      <c r="AN7" s="55">
        <v>500</v>
      </c>
      <c r="AO7" s="55">
        <v>404</v>
      </c>
      <c r="AP7" s="55">
        <v>180</v>
      </c>
      <c r="AQ7" s="55">
        <v>17.7</v>
      </c>
      <c r="AR7" s="55">
        <v>1770</v>
      </c>
      <c r="AS7" s="55">
        <v>114.4</v>
      </c>
      <c r="AT7" s="55">
        <v>0.81399999999999995</v>
      </c>
      <c r="AU7" s="55">
        <v>5.8999999999999997E-2</v>
      </c>
      <c r="AX7" s="55">
        <v>60.7</v>
      </c>
      <c r="AY7" s="55">
        <v>1272</v>
      </c>
      <c r="AZ7" s="55">
        <v>60.63</v>
      </c>
      <c r="BA7" s="55">
        <v>5390</v>
      </c>
      <c r="BB7" s="55">
        <v>4.0300000000000002E-2</v>
      </c>
      <c r="BC7" s="55">
        <v>790</v>
      </c>
      <c r="BD7" s="55">
        <v>3950</v>
      </c>
      <c r="BE7" s="55">
        <v>29.7</v>
      </c>
      <c r="BF7" s="55">
        <v>0.14319999999999999</v>
      </c>
      <c r="BG7" s="55"/>
      <c r="BH7" s="1">
        <f t="shared" si="0"/>
        <v>0.48875630625985206</v>
      </c>
      <c r="BI7" s="1">
        <f t="shared" si="1"/>
        <v>25644.258764551745</v>
      </c>
      <c r="BJ7" s="1">
        <f t="shared" si="2"/>
        <v>6.9761372118000819</v>
      </c>
    </row>
    <row r="8" spans="1:62" x14ac:dyDescent="0.25">
      <c r="A8" s="60" t="s">
        <v>147</v>
      </c>
      <c r="B8" s="61">
        <v>64</v>
      </c>
      <c r="E8" s="55" t="s">
        <v>148</v>
      </c>
      <c r="F8" s="55">
        <v>1059</v>
      </c>
      <c r="G8" s="55">
        <v>1061</v>
      </c>
      <c r="J8" t="s">
        <v>149</v>
      </c>
      <c r="K8" s="62">
        <v>50</v>
      </c>
      <c r="L8" s="62">
        <v>184</v>
      </c>
      <c r="M8" s="62">
        <v>149</v>
      </c>
      <c r="N8" s="62">
        <v>12111</v>
      </c>
      <c r="O8" s="62">
        <v>0.2545</v>
      </c>
      <c r="P8" s="62">
        <v>0.155</v>
      </c>
      <c r="Q8" s="62">
        <v>0.18099999999999999</v>
      </c>
      <c r="R8" s="62">
        <v>7.7499999999999999E-2</v>
      </c>
      <c r="S8" s="62">
        <v>0.10349999999999999</v>
      </c>
      <c r="T8" s="62">
        <v>51.5</v>
      </c>
      <c r="U8" s="62">
        <v>9.2100000000000001E-2</v>
      </c>
      <c r="V8" s="55"/>
      <c r="W8" s="55">
        <f t="shared" si="3"/>
        <v>0.18183865591640017</v>
      </c>
      <c r="X8" s="57">
        <f t="shared" si="4"/>
        <v>8198.6498549727348</v>
      </c>
      <c r="Y8" s="55">
        <f>(X8/(M8^2))</f>
        <v>0.36929191725475136</v>
      </c>
      <c r="Z8" s="55">
        <f t="shared" ref="Z8:Z17" si="5">(L8/SQRT(3))/SQRT((W8+(S8/$AA$6))^2+(Y8)^2)</f>
        <v>227.63213583160945</v>
      </c>
      <c r="AA8" s="107"/>
      <c r="AC8" s="55">
        <v>1800</v>
      </c>
      <c r="AD8" s="55">
        <v>750</v>
      </c>
      <c r="AE8" s="55">
        <v>484</v>
      </c>
      <c r="AF8" s="55">
        <v>204</v>
      </c>
      <c r="AG8" s="55">
        <v>23.8</v>
      </c>
      <c r="AH8" s="55">
        <v>2129</v>
      </c>
      <c r="AI8" s="55">
        <v>135.6</v>
      </c>
      <c r="AJ8" s="55">
        <v>0.81599999999999995</v>
      </c>
      <c r="AK8" s="55">
        <v>4.9000000000000002E-2</v>
      </c>
      <c r="AM8" s="55">
        <v>1450</v>
      </c>
      <c r="AN8" s="55">
        <v>750</v>
      </c>
      <c r="AO8" s="55">
        <v>577</v>
      </c>
      <c r="AP8" s="55">
        <v>180</v>
      </c>
      <c r="AQ8" s="55">
        <v>26</v>
      </c>
      <c r="AR8" s="55">
        <v>1773</v>
      </c>
      <c r="AS8" s="55">
        <v>161.6</v>
      </c>
      <c r="AT8" s="55">
        <v>0.86499999999999999</v>
      </c>
      <c r="AU8" s="55">
        <v>3.6999999999999998E-2</v>
      </c>
      <c r="AX8" s="55">
        <v>60.7</v>
      </c>
      <c r="AY8" s="55">
        <v>1191</v>
      </c>
      <c r="AZ8" s="55">
        <v>50.39</v>
      </c>
      <c r="BA8" s="55">
        <v>4310</v>
      </c>
      <c r="BB8" s="55">
        <v>4.1399999999999999E-2</v>
      </c>
      <c r="BC8" s="55">
        <v>547</v>
      </c>
      <c r="BD8" s="55">
        <v>3113</v>
      </c>
      <c r="BE8" s="55">
        <v>30.5</v>
      </c>
      <c r="BF8" s="55">
        <v>0.14360000000000001</v>
      </c>
      <c r="BG8" s="55"/>
      <c r="BH8" s="1">
        <f t="shared" si="0"/>
        <v>0.56580567452681019</v>
      </c>
      <c r="BI8" s="1">
        <f t="shared" si="1"/>
        <v>19953.175492081176</v>
      </c>
      <c r="BJ8" s="1">
        <f t="shared" si="2"/>
        <v>7.8582041194307246</v>
      </c>
    </row>
    <row r="9" spans="1:62" x14ac:dyDescent="0.25">
      <c r="A9" s="60" t="s">
        <v>150</v>
      </c>
      <c r="B9" s="61">
        <v>220</v>
      </c>
      <c r="E9" s="55" t="s">
        <v>151</v>
      </c>
      <c r="F9" s="55">
        <v>1500</v>
      </c>
      <c r="G9" s="55">
        <v>1500</v>
      </c>
      <c r="K9" s="55">
        <v>50</v>
      </c>
      <c r="L9" s="55">
        <v>154</v>
      </c>
      <c r="M9" s="55">
        <v>122</v>
      </c>
      <c r="N9" s="55">
        <v>8065</v>
      </c>
      <c r="O9" s="55">
        <v>0.2487</v>
      </c>
      <c r="P9" s="55">
        <v>0.15659999999999999</v>
      </c>
      <c r="Q9" s="55">
        <v>0.18140000000000001</v>
      </c>
      <c r="R9" s="55">
        <v>7.8299999999999995E-2</v>
      </c>
      <c r="S9" s="55">
        <v>0.1031</v>
      </c>
      <c r="T9" s="55">
        <v>54.6</v>
      </c>
      <c r="U9" s="55">
        <v>9.0800000000000006E-2</v>
      </c>
      <c r="V9" s="55"/>
      <c r="W9" s="55">
        <f t="shared" si="3"/>
        <v>0.18061900922691035</v>
      </c>
      <c r="X9" s="57">
        <f t="shared" si="4"/>
        <v>5656.311312743197</v>
      </c>
      <c r="Y9" s="55">
        <f t="shared" ref="Y9:Y17" si="6">(X9/(M9^2))</f>
        <v>0.38002629083198047</v>
      </c>
      <c r="Z9" s="55">
        <f t="shared" si="5"/>
        <v>187.4776390706449</v>
      </c>
      <c r="AA9" s="107"/>
      <c r="AC9" s="55">
        <v>1800</v>
      </c>
      <c r="AD9" s="55">
        <v>1000</v>
      </c>
      <c r="AE9" s="55">
        <v>665</v>
      </c>
      <c r="AF9" s="55">
        <v>205</v>
      </c>
      <c r="AG9" s="55">
        <v>32.1</v>
      </c>
      <c r="AH9" s="55">
        <v>2136</v>
      </c>
      <c r="AI9" s="55">
        <v>189.3</v>
      </c>
      <c r="AJ9" s="55">
        <v>0.85</v>
      </c>
      <c r="AK9" s="55">
        <v>3.6999999999999998E-2</v>
      </c>
      <c r="AM9" s="55">
        <v>1450</v>
      </c>
      <c r="AN9" s="55">
        <v>1000</v>
      </c>
      <c r="AO9" s="55">
        <v>762</v>
      </c>
      <c r="AP9" s="55">
        <v>180</v>
      </c>
      <c r="AQ9" s="55">
        <v>34.299999999999997</v>
      </c>
      <c r="AR9" s="55">
        <v>1771</v>
      </c>
      <c r="AS9" s="55">
        <v>209.3</v>
      </c>
      <c r="AT9" s="55">
        <v>0.88900000000000001</v>
      </c>
      <c r="AU9" s="55">
        <v>0.03</v>
      </c>
      <c r="AX9" s="55">
        <v>60.7</v>
      </c>
      <c r="AY9" s="55">
        <v>1075</v>
      </c>
      <c r="AZ9" s="55">
        <v>40.270000000000003</v>
      </c>
      <c r="BA9" s="55">
        <v>3280</v>
      </c>
      <c r="BB9" s="55">
        <v>4.3700000000000003E-2</v>
      </c>
      <c r="BC9" s="55">
        <v>350</v>
      </c>
      <c r="BD9" s="55">
        <v>2280</v>
      </c>
      <c r="BE9" s="55">
        <v>31.3</v>
      </c>
      <c r="BF9" s="55">
        <v>0.14399999999999999</v>
      </c>
      <c r="BG9" s="55"/>
      <c r="BH9" s="1">
        <f t="shared" si="0"/>
        <v>0.67420090286600531</v>
      </c>
      <c r="BI9" s="1">
        <f t="shared" si="1"/>
        <v>14388.604075071586</v>
      </c>
      <c r="BJ9" s="1">
        <f t="shared" si="2"/>
        <v>8.8726919436537308</v>
      </c>
    </row>
    <row r="10" spans="1:62" ht="38.25" thickBot="1" x14ac:dyDescent="0.3">
      <c r="A10" s="63" t="s">
        <v>152</v>
      </c>
      <c r="B10" s="64" t="s">
        <v>153</v>
      </c>
      <c r="E10" s="55" t="s">
        <v>154</v>
      </c>
      <c r="F10" s="55">
        <v>60.7</v>
      </c>
      <c r="G10" s="55">
        <v>60.8</v>
      </c>
      <c r="K10" s="55">
        <v>50</v>
      </c>
      <c r="L10" s="55">
        <v>129</v>
      </c>
      <c r="M10" s="55">
        <v>101</v>
      </c>
      <c r="N10" s="55">
        <v>5556</v>
      </c>
      <c r="O10" s="55">
        <v>0.24610000000000001</v>
      </c>
      <c r="P10" s="55">
        <v>0.1583</v>
      </c>
      <c r="Q10" s="55">
        <v>0.18149999999999999</v>
      </c>
      <c r="R10" s="55">
        <v>7.9100000000000004E-2</v>
      </c>
      <c r="S10" s="55">
        <v>0.1023</v>
      </c>
      <c r="T10" s="55">
        <v>57.6</v>
      </c>
      <c r="U10" s="55">
        <v>8.9200000000000002E-2</v>
      </c>
      <c r="V10" s="55"/>
      <c r="W10" s="55">
        <f t="shared" si="3"/>
        <v>0.18155082835016176</v>
      </c>
      <c r="X10" s="57">
        <f t="shared" si="4"/>
        <v>3928.3259793454004</v>
      </c>
      <c r="Y10" s="55">
        <f>(X10/(M10^2))</f>
        <v>0.38509224383348695</v>
      </c>
      <c r="Z10" s="55">
        <f t="shared" si="5"/>
        <v>155.68156270589191</v>
      </c>
      <c r="AA10" s="107"/>
      <c r="AC10" s="55">
        <v>1800</v>
      </c>
      <c r="AD10" s="55">
        <v>1250</v>
      </c>
      <c r="AE10" s="55">
        <v>849</v>
      </c>
      <c r="AF10" s="55">
        <v>204</v>
      </c>
      <c r="AG10" s="55">
        <v>40.5</v>
      </c>
      <c r="AH10" s="55">
        <v>2133</v>
      </c>
      <c r="AI10" s="55">
        <v>243.2</v>
      </c>
      <c r="AJ10" s="55">
        <v>0.874</v>
      </c>
      <c r="AK10" s="55">
        <v>2.9000000000000001E-2</v>
      </c>
      <c r="AM10" s="55">
        <v>1450</v>
      </c>
      <c r="AN10" s="55">
        <v>1250</v>
      </c>
      <c r="AO10" s="55">
        <v>940</v>
      </c>
      <c r="AP10" s="55">
        <v>180</v>
      </c>
      <c r="AQ10" s="55">
        <v>42.7</v>
      </c>
      <c r="AR10" s="55">
        <v>1770</v>
      </c>
      <c r="AS10" s="55">
        <v>255.6</v>
      </c>
      <c r="AT10" s="55">
        <v>0.90900000000000003</v>
      </c>
      <c r="AU10" s="55">
        <v>2.3E-2</v>
      </c>
      <c r="AX10" s="55">
        <v>60.7</v>
      </c>
      <c r="AY10" s="55">
        <v>882</v>
      </c>
      <c r="AZ10" s="55">
        <v>29.93</v>
      </c>
      <c r="BA10" s="55">
        <v>2300</v>
      </c>
      <c r="BB10" s="55">
        <v>5.0099999999999999E-2</v>
      </c>
      <c r="BC10" s="55">
        <v>194</v>
      </c>
      <c r="BD10" s="55">
        <v>1456</v>
      </c>
      <c r="BE10" s="55">
        <v>32</v>
      </c>
      <c r="BF10" s="55">
        <v>0.1444</v>
      </c>
      <c r="BG10" s="55"/>
      <c r="BH10" s="1">
        <f t="shared" si="0"/>
        <v>0.85584111748737546</v>
      </c>
      <c r="BI10" s="1">
        <f t="shared" si="1"/>
        <v>8765.9577091509072</v>
      </c>
      <c r="BJ10" s="1">
        <f t="shared" si="2"/>
        <v>9.7855657064958095</v>
      </c>
    </row>
    <row r="11" spans="1:62" ht="19.5" thickBot="1" x14ac:dyDescent="0.3">
      <c r="E11" s="55" t="s">
        <v>155</v>
      </c>
      <c r="F11" s="55">
        <v>1146</v>
      </c>
      <c r="G11" s="55">
        <v>1160</v>
      </c>
      <c r="K11" s="55">
        <v>50</v>
      </c>
      <c r="L11" s="55">
        <v>102</v>
      </c>
      <c r="M11" s="55">
        <v>79</v>
      </c>
      <c r="N11" s="55">
        <v>3424</v>
      </c>
      <c r="O11" s="55">
        <v>0.2447</v>
      </c>
      <c r="P11" s="55">
        <v>0.15989999999999999</v>
      </c>
      <c r="Q11" s="55">
        <v>0.1817</v>
      </c>
      <c r="R11" s="55">
        <v>0.08</v>
      </c>
      <c r="S11" s="55">
        <v>0.1017</v>
      </c>
      <c r="T11" s="55">
        <v>60.6</v>
      </c>
      <c r="U11" s="55">
        <v>8.77E-2</v>
      </c>
      <c r="V11" s="55"/>
      <c r="W11" s="55">
        <f t="shared" si="3"/>
        <v>0.18287667574640815</v>
      </c>
      <c r="X11" s="57">
        <f t="shared" si="4"/>
        <v>2431.4510528123369</v>
      </c>
      <c r="Y11" s="55">
        <f t="shared" si="6"/>
        <v>0.38959318263296538</v>
      </c>
      <c r="Z11" s="55">
        <f t="shared" si="5"/>
        <v>122.06160872197175</v>
      </c>
      <c r="AA11" s="107"/>
      <c r="AC11" s="55">
        <v>1800</v>
      </c>
      <c r="AD11" s="55">
        <v>1500</v>
      </c>
      <c r="AE11" s="55">
        <v>1028</v>
      </c>
      <c r="AF11" s="55">
        <v>204</v>
      </c>
      <c r="AG11" s="55">
        <v>48.8</v>
      </c>
      <c r="AH11" s="55">
        <v>2132</v>
      </c>
      <c r="AI11" s="55">
        <v>297.2</v>
      </c>
      <c r="AJ11" s="55">
        <v>0.89</v>
      </c>
      <c r="AK11" s="55">
        <v>2.4E-2</v>
      </c>
      <c r="AM11" s="55">
        <v>1450</v>
      </c>
      <c r="AN11" s="55">
        <v>1500</v>
      </c>
      <c r="AO11" s="55">
        <v>1111</v>
      </c>
      <c r="AP11" s="55">
        <v>178</v>
      </c>
      <c r="AQ11" s="55">
        <v>51</v>
      </c>
      <c r="AR11" s="55">
        <v>1746</v>
      </c>
      <c r="AS11" s="55">
        <v>295.89999999999998</v>
      </c>
      <c r="AT11" s="55">
        <v>0.92900000000000005</v>
      </c>
      <c r="AU11" s="55">
        <v>1.9E-2</v>
      </c>
      <c r="AX11" s="55">
        <v>60.7</v>
      </c>
      <c r="AY11" s="55">
        <v>629</v>
      </c>
      <c r="AZ11" s="55">
        <v>20.260000000000002</v>
      </c>
      <c r="BA11" s="55">
        <v>1391</v>
      </c>
      <c r="BB11" s="55">
        <v>6.3E-2</v>
      </c>
      <c r="BC11" s="55">
        <v>89</v>
      </c>
      <c r="BD11" s="55">
        <v>652</v>
      </c>
      <c r="BE11" s="55">
        <v>32.799999999999997</v>
      </c>
      <c r="BF11" s="55">
        <v>0.1449</v>
      </c>
      <c r="BG11" s="55"/>
      <c r="BH11" s="1">
        <f t="shared" si="0"/>
        <v>1.1296060070677116</v>
      </c>
      <c r="BI11" s="1">
        <f t="shared" si="1"/>
        <v>4222.4654558365937</v>
      </c>
      <c r="BJ11" s="1">
        <f t="shared" si="2"/>
        <v>10.286964076669129</v>
      </c>
    </row>
    <row r="12" spans="1:62" ht="19.5" thickBot="1" x14ac:dyDescent="0.3">
      <c r="A12" s="65" t="s">
        <v>47</v>
      </c>
      <c r="B12" s="66" t="s">
        <v>156</v>
      </c>
      <c r="E12" s="55" t="s">
        <v>157</v>
      </c>
      <c r="F12" s="55">
        <v>121</v>
      </c>
      <c r="G12" s="55">
        <v>122</v>
      </c>
      <c r="K12" s="55">
        <v>60.7</v>
      </c>
      <c r="L12" s="55">
        <v>303</v>
      </c>
      <c r="M12" s="55">
        <v>219</v>
      </c>
      <c r="N12" s="55">
        <v>27410</v>
      </c>
      <c r="O12" s="55">
        <v>0.23830000000000001</v>
      </c>
      <c r="P12" s="55">
        <v>0.1537</v>
      </c>
      <c r="Q12" s="55">
        <v>0.18970000000000001</v>
      </c>
      <c r="R12" s="55">
        <v>7.6799999999999993E-2</v>
      </c>
      <c r="S12" s="55">
        <v>0.1128</v>
      </c>
      <c r="T12" s="55">
        <v>49</v>
      </c>
      <c r="U12" s="55">
        <v>0.1013</v>
      </c>
      <c r="V12" s="55">
        <v>0.1017</v>
      </c>
      <c r="W12" s="55">
        <f t="shared" si="3"/>
        <v>0.19050200510136708</v>
      </c>
      <c r="X12" s="57">
        <f t="shared" si="4"/>
        <v>20143.770332840428</v>
      </c>
      <c r="Y12" s="55">
        <f t="shared" si="6"/>
        <v>0.42000313448094134</v>
      </c>
      <c r="Z12" s="55">
        <f t="shared" si="5"/>
        <v>337.67196226578216</v>
      </c>
      <c r="AA12" s="107"/>
      <c r="AC12" s="55">
        <v>1800</v>
      </c>
      <c r="AD12" s="55">
        <v>1750</v>
      </c>
      <c r="AE12" s="55">
        <v>1215</v>
      </c>
      <c r="AF12" s="55">
        <v>204</v>
      </c>
      <c r="AG12" s="55">
        <v>57.2</v>
      </c>
      <c r="AH12" s="55">
        <v>2130</v>
      </c>
      <c r="AI12" s="55">
        <v>352.9</v>
      </c>
      <c r="AJ12" s="55">
        <v>0.90600000000000003</v>
      </c>
      <c r="AK12" s="55">
        <v>2.1000000000000001E-2</v>
      </c>
      <c r="AM12" s="55">
        <v>1450</v>
      </c>
      <c r="AN12" s="55">
        <v>2000</v>
      </c>
      <c r="AO12" s="55">
        <v>1111</v>
      </c>
      <c r="AP12" s="55">
        <v>167</v>
      </c>
      <c r="AQ12" s="55">
        <v>68</v>
      </c>
      <c r="AR12" s="55">
        <v>1296</v>
      </c>
      <c r="AS12" s="55">
        <v>292.7</v>
      </c>
      <c r="AT12" s="55">
        <v>0.92900000000000005</v>
      </c>
      <c r="AU12" s="55">
        <v>0.02</v>
      </c>
    </row>
    <row r="13" spans="1:62" x14ac:dyDescent="0.25">
      <c r="A13" s="104" t="s">
        <v>49</v>
      </c>
      <c r="B13" s="105"/>
      <c r="E13" s="55" t="s">
        <v>158</v>
      </c>
      <c r="F13" s="67">
        <v>200</v>
      </c>
      <c r="G13" s="67">
        <v>200.2</v>
      </c>
      <c r="K13" s="55">
        <v>60.7</v>
      </c>
      <c r="L13" s="55">
        <v>259</v>
      </c>
      <c r="M13" s="55">
        <v>181</v>
      </c>
      <c r="N13" s="55">
        <v>18832</v>
      </c>
      <c r="O13" s="55">
        <v>0.2324</v>
      </c>
      <c r="P13" s="55">
        <v>0.15490000000000001</v>
      </c>
      <c r="Q13" s="55">
        <v>0.19239999999999999</v>
      </c>
      <c r="R13" s="55">
        <v>7.7499999999999999E-2</v>
      </c>
      <c r="S13" s="55">
        <v>0.115</v>
      </c>
      <c r="T13" s="55">
        <v>51.4</v>
      </c>
      <c r="U13" s="55">
        <v>0.1024</v>
      </c>
      <c r="V13" s="55"/>
      <c r="W13" s="55">
        <f t="shared" si="3"/>
        <v>0.1916099427164413</v>
      </c>
      <c r="X13" s="57">
        <f t="shared" si="4"/>
        <v>14310.044712252531</v>
      </c>
      <c r="Y13" s="55">
        <f t="shared" si="6"/>
        <v>0.43680121828553864</v>
      </c>
      <c r="Z13" s="55">
        <f t="shared" si="5"/>
        <v>280.19821321758423</v>
      </c>
      <c r="AA13" s="107"/>
      <c r="AC13" s="55">
        <v>1800</v>
      </c>
      <c r="AD13" s="55">
        <v>2000</v>
      </c>
      <c r="AE13" s="55">
        <v>1400</v>
      </c>
      <c r="AF13" s="55">
        <v>204</v>
      </c>
      <c r="AG13" s="55">
        <v>66.5</v>
      </c>
      <c r="AH13" s="55">
        <v>2132</v>
      </c>
      <c r="AI13" s="55">
        <v>409.2</v>
      </c>
      <c r="AJ13" s="55">
        <v>0.91800000000000004</v>
      </c>
      <c r="AK13" s="55">
        <v>1.7999999999999999E-2</v>
      </c>
      <c r="AM13" s="55">
        <v>1450</v>
      </c>
      <c r="AN13" s="55">
        <v>2250</v>
      </c>
      <c r="AO13" s="55">
        <v>1120</v>
      </c>
      <c r="AP13" s="55">
        <v>170</v>
      </c>
      <c r="AQ13" s="55">
        <v>76.5</v>
      </c>
      <c r="AR13" s="55">
        <v>1171</v>
      </c>
      <c r="AS13" s="55">
        <v>298.89999999999998</v>
      </c>
      <c r="AT13" s="55">
        <v>0.92500000000000004</v>
      </c>
      <c r="AU13" s="55">
        <v>0.02</v>
      </c>
    </row>
    <row r="14" spans="1:62" x14ac:dyDescent="0.25">
      <c r="A14" s="68" t="s">
        <v>50</v>
      </c>
      <c r="B14" s="61" t="s">
        <v>159</v>
      </c>
      <c r="E14" s="67" t="s">
        <v>160</v>
      </c>
      <c r="F14" s="55">
        <v>93.6</v>
      </c>
      <c r="G14" s="55">
        <v>94</v>
      </c>
      <c r="K14" s="55">
        <v>60.7</v>
      </c>
      <c r="L14" s="55">
        <v>221</v>
      </c>
      <c r="M14" s="55">
        <v>149</v>
      </c>
      <c r="N14" s="55">
        <v>13029</v>
      </c>
      <c r="O14" s="55">
        <v>0.22789999999999999</v>
      </c>
      <c r="P14" s="55">
        <v>0.15620000000000001</v>
      </c>
      <c r="Q14" s="55">
        <v>0.19520000000000001</v>
      </c>
      <c r="R14" s="55">
        <v>7.8100000000000003E-2</v>
      </c>
      <c r="S14" s="55">
        <v>0.1171</v>
      </c>
      <c r="T14" s="55">
        <v>53.7</v>
      </c>
      <c r="U14" s="55">
        <v>0.10340000000000001</v>
      </c>
      <c r="V14" s="55"/>
      <c r="W14" s="55">
        <f t="shared" si="3"/>
        <v>0.19562181883698931</v>
      </c>
      <c r="X14" s="57">
        <f t="shared" si="4"/>
        <v>10080.587504924722</v>
      </c>
      <c r="Y14" s="55">
        <f t="shared" si="6"/>
        <v>0.45406006508376751</v>
      </c>
      <c r="Z14" s="55">
        <f t="shared" si="5"/>
        <v>231.42992494494823</v>
      </c>
      <c r="AA14" s="107"/>
      <c r="AC14" s="55">
        <v>1800</v>
      </c>
      <c r="AD14" s="55">
        <v>2250</v>
      </c>
      <c r="AE14" s="55">
        <v>1395</v>
      </c>
      <c r="AF14" s="55">
        <v>219</v>
      </c>
      <c r="AG14" s="55">
        <v>73.599999999999994</v>
      </c>
      <c r="AH14" s="55">
        <v>2131</v>
      </c>
      <c r="AI14" s="55">
        <v>458.5</v>
      </c>
      <c r="AJ14" s="55">
        <v>0.91500000000000004</v>
      </c>
      <c r="AK14" s="55">
        <v>0.02</v>
      </c>
      <c r="AM14" s="55">
        <v>1450</v>
      </c>
      <c r="AN14" s="55">
        <v>2500</v>
      </c>
      <c r="AO14" s="55">
        <v>1141</v>
      </c>
      <c r="AP14" s="55">
        <v>167</v>
      </c>
      <c r="AQ14" s="55">
        <v>85</v>
      </c>
      <c r="AR14" s="55">
        <v>1050</v>
      </c>
      <c r="AS14" s="55">
        <v>299.8</v>
      </c>
      <c r="AT14" s="55">
        <v>0.91900000000000004</v>
      </c>
      <c r="AU14" s="55">
        <v>0.02</v>
      </c>
    </row>
    <row r="15" spans="1:62" x14ac:dyDescent="0.25">
      <c r="A15" s="68" t="s">
        <v>52</v>
      </c>
      <c r="B15" s="61" t="s">
        <v>161</v>
      </c>
      <c r="E15" s="55" t="s">
        <v>162</v>
      </c>
      <c r="F15" s="55">
        <v>1.22</v>
      </c>
      <c r="G15" s="55">
        <v>1.26</v>
      </c>
      <c r="J15" t="s">
        <v>163</v>
      </c>
      <c r="K15" s="62">
        <v>60.7</v>
      </c>
      <c r="L15" s="62">
        <v>184</v>
      </c>
      <c r="M15" s="62">
        <v>121</v>
      </c>
      <c r="N15" s="62">
        <v>8515</v>
      </c>
      <c r="O15" s="62">
        <v>0.22220000000000001</v>
      </c>
      <c r="P15" s="62">
        <v>0.15740000000000001</v>
      </c>
      <c r="Q15" s="62">
        <v>0.19539999999999999</v>
      </c>
      <c r="R15" s="62">
        <v>7.8700000000000006E-2</v>
      </c>
      <c r="S15" s="62">
        <v>0.1167</v>
      </c>
      <c r="T15" s="62">
        <v>56</v>
      </c>
      <c r="U15" s="62">
        <v>0.1022</v>
      </c>
      <c r="V15" s="55"/>
      <c r="W15" s="55">
        <f t="shared" si="3"/>
        <v>0.1938619857477859</v>
      </c>
      <c r="X15" s="57">
        <f t="shared" si="4"/>
        <v>6857.1169111612298</v>
      </c>
      <c r="Y15" s="55">
        <f t="shared" si="6"/>
        <v>0.46835031153344919</v>
      </c>
      <c r="Z15" s="55">
        <f t="shared" si="5"/>
        <v>189.03865094325243</v>
      </c>
      <c r="AA15" s="107"/>
      <c r="AC15" s="55">
        <v>1800</v>
      </c>
      <c r="AD15" s="55">
        <v>2500</v>
      </c>
      <c r="AE15" s="55">
        <v>1431</v>
      </c>
      <c r="AF15" s="55">
        <v>222</v>
      </c>
      <c r="AG15" s="55">
        <v>81.599999999999994</v>
      </c>
      <c r="AH15" s="55">
        <v>2020</v>
      </c>
      <c r="AI15" s="55">
        <v>480.1</v>
      </c>
      <c r="AJ15" s="55">
        <v>0.91</v>
      </c>
      <c r="AK15" s="55">
        <v>2.1000000000000001E-2</v>
      </c>
      <c r="AM15" s="55">
        <v>1450</v>
      </c>
      <c r="AN15" s="55">
        <v>2750</v>
      </c>
      <c r="AO15" s="55">
        <v>1142</v>
      </c>
      <c r="AP15" s="55">
        <v>169</v>
      </c>
      <c r="AQ15" s="55">
        <v>93.5</v>
      </c>
      <c r="AR15" s="55">
        <v>959</v>
      </c>
      <c r="AS15" s="55">
        <v>301.5</v>
      </c>
      <c r="AT15" s="55">
        <v>0.91700000000000004</v>
      </c>
      <c r="AU15" s="55">
        <v>0.02</v>
      </c>
    </row>
    <row r="16" spans="1:62" ht="19.5" thickBot="1" x14ac:dyDescent="0.3">
      <c r="A16" s="69" t="s">
        <v>54</v>
      </c>
      <c r="B16" s="64" t="s">
        <v>161</v>
      </c>
      <c r="E16" s="55" t="s">
        <v>164</v>
      </c>
      <c r="F16" s="55"/>
      <c r="G16" s="55" t="s">
        <v>165</v>
      </c>
      <c r="K16" s="55">
        <v>60.7</v>
      </c>
      <c r="L16" s="55">
        <v>154</v>
      </c>
      <c r="M16" s="55">
        <v>100</v>
      </c>
      <c r="N16" s="55">
        <v>5871</v>
      </c>
      <c r="O16" s="55">
        <v>0.21970000000000001</v>
      </c>
      <c r="P16" s="55">
        <v>0.15870000000000001</v>
      </c>
      <c r="Q16" s="55">
        <v>0.19570000000000001</v>
      </c>
      <c r="R16" s="55">
        <v>7.9299999999999995E-2</v>
      </c>
      <c r="S16" s="55">
        <v>0.1164</v>
      </c>
      <c r="T16" s="55">
        <v>58.3</v>
      </c>
      <c r="U16" s="55">
        <v>0.1012</v>
      </c>
      <c r="V16" s="55"/>
      <c r="W16" s="55">
        <f t="shared" si="3"/>
        <v>0.19570000000000001</v>
      </c>
      <c r="X16" s="57">
        <f t="shared" si="4"/>
        <v>4745.6571843224319</v>
      </c>
      <c r="Y16" s="55">
        <f t="shared" si="6"/>
        <v>0.47456571843224321</v>
      </c>
      <c r="Z16" s="55">
        <f t="shared" si="5"/>
        <v>156.53631364631019</v>
      </c>
      <c r="AA16" s="107"/>
      <c r="AC16" s="55">
        <v>1800</v>
      </c>
      <c r="AD16" s="55">
        <v>2750</v>
      </c>
      <c r="AE16" s="55">
        <v>1436</v>
      </c>
      <c r="AF16" s="55">
        <v>221</v>
      </c>
      <c r="AG16" s="55">
        <v>89.9</v>
      </c>
      <c r="AH16" s="55">
        <v>1838</v>
      </c>
      <c r="AI16" s="55">
        <v>481.8</v>
      </c>
      <c r="AJ16" s="55">
        <v>0.91200000000000003</v>
      </c>
      <c r="AK16" s="55">
        <v>0.02</v>
      </c>
      <c r="AM16" s="55">
        <v>1450</v>
      </c>
      <c r="AN16" s="55">
        <v>3000</v>
      </c>
      <c r="AO16" s="55">
        <v>1142</v>
      </c>
      <c r="AP16" s="55">
        <v>167</v>
      </c>
      <c r="AQ16" s="55">
        <v>102.1</v>
      </c>
      <c r="AR16" s="55">
        <v>853</v>
      </c>
      <c r="AS16" s="55">
        <v>294.60000000000002</v>
      </c>
      <c r="AT16" s="55">
        <v>0.91100000000000003</v>
      </c>
      <c r="AU16" s="55">
        <v>0.02</v>
      </c>
    </row>
    <row r="17" spans="1:47" ht="19.5" thickBot="1" x14ac:dyDescent="0.3">
      <c r="K17" s="55">
        <v>60.7</v>
      </c>
      <c r="L17" s="55">
        <v>124</v>
      </c>
      <c r="M17" s="55">
        <v>80</v>
      </c>
      <c r="N17" s="55">
        <v>3763</v>
      </c>
      <c r="O17" s="55">
        <v>0.21840000000000001</v>
      </c>
      <c r="P17" s="55">
        <v>0.15989999999999999</v>
      </c>
      <c r="Q17" s="55">
        <v>0.19539999999999999</v>
      </c>
      <c r="R17" s="55">
        <v>0.08</v>
      </c>
      <c r="S17" s="55">
        <v>0.11550000000000001</v>
      </c>
      <c r="T17" s="55">
        <v>60.6</v>
      </c>
      <c r="U17" s="55">
        <v>9.6600000000000005E-2</v>
      </c>
      <c r="V17" s="55"/>
      <c r="W17" s="55">
        <f>(N17/3)/(M17^2)</f>
        <v>0.19598958333333333</v>
      </c>
      <c r="X17" s="57">
        <f t="shared" si="4"/>
        <v>3059.5248541780688</v>
      </c>
      <c r="Y17" s="55">
        <f t="shared" si="6"/>
        <v>0.47805075846532324</v>
      </c>
      <c r="Z17" s="55">
        <f t="shared" si="5"/>
        <v>125.47195927764629</v>
      </c>
      <c r="AA17" s="107"/>
      <c r="AC17" s="55">
        <v>1800</v>
      </c>
      <c r="AD17" s="55">
        <v>3000</v>
      </c>
      <c r="AE17" s="55">
        <v>1432</v>
      </c>
      <c r="AF17" s="55">
        <v>222</v>
      </c>
      <c r="AG17" s="55">
        <v>98</v>
      </c>
      <c r="AH17" s="55">
        <v>1685</v>
      </c>
      <c r="AI17" s="55">
        <v>479.5</v>
      </c>
      <c r="AJ17" s="55">
        <v>0.90800000000000003</v>
      </c>
      <c r="AK17" s="55">
        <v>2.1000000000000001E-2</v>
      </c>
      <c r="AM17" s="55">
        <v>1450</v>
      </c>
      <c r="AN17" s="55">
        <v>3157</v>
      </c>
      <c r="AO17" s="55">
        <v>1142</v>
      </c>
      <c r="AP17" s="55">
        <v>176</v>
      </c>
      <c r="AQ17" s="55">
        <v>107.6</v>
      </c>
      <c r="AR17" s="55">
        <v>836</v>
      </c>
      <c r="AS17" s="55">
        <v>306.2</v>
      </c>
      <c r="AT17" s="55">
        <v>0.90400000000000003</v>
      </c>
      <c r="AU17" s="55">
        <v>2.1999999999999999E-2</v>
      </c>
    </row>
    <row r="18" spans="1:47" x14ac:dyDescent="0.3">
      <c r="A18" s="83" t="s">
        <v>191</v>
      </c>
      <c r="B18" s="59" t="s">
        <v>193</v>
      </c>
      <c r="AB18" s="70"/>
      <c r="AC18" s="55">
        <v>1800</v>
      </c>
      <c r="AD18" s="55">
        <v>3157</v>
      </c>
      <c r="AE18" s="55">
        <v>1432</v>
      </c>
      <c r="AF18" s="55">
        <v>223</v>
      </c>
      <c r="AG18" s="55">
        <v>103</v>
      </c>
      <c r="AH18" s="55">
        <v>1601</v>
      </c>
      <c r="AI18" s="55">
        <v>478.3</v>
      </c>
      <c r="AJ18" s="55">
        <v>0.90500000000000003</v>
      </c>
      <c r="AK18" s="55">
        <v>2.1000000000000001E-2</v>
      </c>
    </row>
    <row r="19" spans="1:47" x14ac:dyDescent="0.3">
      <c r="A19" s="84" t="s">
        <v>166</v>
      </c>
      <c r="B19" s="61" t="s">
        <v>194</v>
      </c>
      <c r="AB19" s="70"/>
    </row>
    <row r="20" spans="1:47" x14ac:dyDescent="0.3">
      <c r="A20" s="84" t="s">
        <v>167</v>
      </c>
      <c r="B20" s="61" t="s">
        <v>168</v>
      </c>
      <c r="AB20" s="70"/>
    </row>
    <row r="21" spans="1:47" ht="37.5" x14ac:dyDescent="0.3">
      <c r="A21" s="84" t="s">
        <v>169</v>
      </c>
      <c r="B21" s="61" t="s">
        <v>195</v>
      </c>
      <c r="AB21" s="70"/>
    </row>
    <row r="22" spans="1:47" x14ac:dyDescent="0.3">
      <c r="A22" s="84" t="s">
        <v>170</v>
      </c>
      <c r="B22" s="61" t="s">
        <v>171</v>
      </c>
      <c r="AB22" s="70"/>
    </row>
    <row r="23" spans="1:47" ht="19.5" thickBot="1" x14ac:dyDescent="0.35">
      <c r="A23" s="85" t="s">
        <v>27</v>
      </c>
      <c r="B23" s="79">
        <v>0.93600000000000005</v>
      </c>
      <c r="AB23" s="70"/>
    </row>
    <row r="24" spans="1:47" x14ac:dyDescent="0.3">
      <c r="A24" s="77"/>
      <c r="B24" s="78"/>
      <c r="AB24" s="70"/>
    </row>
    <row r="25" spans="1:47" x14ac:dyDescent="0.3">
      <c r="A25" s="77"/>
      <c r="B25" s="78"/>
      <c r="AB25" s="70"/>
    </row>
    <row r="26" spans="1:47" x14ac:dyDescent="0.3">
      <c r="A26" s="77"/>
      <c r="B26" s="78"/>
    </row>
    <row r="27" spans="1:47" x14ac:dyDescent="0.3">
      <c r="A27" s="77"/>
      <c r="B27" s="78"/>
    </row>
    <row r="28" spans="1:47" x14ac:dyDescent="0.3">
      <c r="A28" s="77"/>
      <c r="B28" s="78"/>
    </row>
    <row r="29" spans="1:47" x14ac:dyDescent="0.3">
      <c r="A29" s="77"/>
      <c r="B29" s="78"/>
    </row>
    <row r="30" spans="1:47" x14ac:dyDescent="0.3">
      <c r="A30" s="77"/>
      <c r="B30" s="78"/>
    </row>
    <row r="31" spans="1:47" x14ac:dyDescent="0.3">
      <c r="A31" s="77"/>
      <c r="B31" s="78"/>
    </row>
    <row r="32" spans="1:47" x14ac:dyDescent="0.3">
      <c r="A32" s="71"/>
      <c r="B32" s="72"/>
      <c r="D32" s="73"/>
      <c r="E32" s="73"/>
      <c r="F32" s="73"/>
      <c r="G32" s="73"/>
      <c r="H32" s="73"/>
      <c r="I32" s="73"/>
      <c r="J32" s="73"/>
      <c r="K32" s="73"/>
      <c r="L32" s="73"/>
      <c r="M32" s="73"/>
      <c r="N32" s="73"/>
      <c r="O32" s="73"/>
      <c r="P32" s="73"/>
      <c r="Q32" s="73"/>
      <c r="R32" s="73"/>
      <c r="S32" s="73"/>
      <c r="T32" s="73"/>
      <c r="U32" s="73"/>
      <c r="V32" s="73"/>
      <c r="W32" s="73"/>
      <c r="X32" s="73"/>
      <c r="Y32" s="73"/>
      <c r="Z32" s="73"/>
      <c r="AA32" s="73"/>
      <c r="AB32" s="73"/>
      <c r="AC32" s="73"/>
      <c r="AD32" s="73"/>
      <c r="AE32" s="73"/>
      <c r="AF32" s="73"/>
      <c r="AG32" s="73"/>
      <c r="AH32" s="73"/>
      <c r="AI32" s="73"/>
      <c r="AJ32" s="73"/>
      <c r="AK32" s="73"/>
      <c r="AL32" s="73"/>
      <c r="AM32" s="73"/>
      <c r="AN32" s="73"/>
      <c r="AO32" s="73"/>
      <c r="AP32" s="73"/>
      <c r="AQ32" s="73"/>
      <c r="AR32" s="73"/>
      <c r="AS32" s="73"/>
      <c r="AT32" s="73"/>
    </row>
    <row r="33" spans="1:46" x14ac:dyDescent="0.3">
      <c r="A33" s="71"/>
      <c r="B33" s="72"/>
      <c r="D33" s="73"/>
      <c r="E33" s="73"/>
      <c r="F33" s="73"/>
      <c r="G33" s="73"/>
      <c r="H33" s="73"/>
      <c r="I33" s="73"/>
      <c r="J33" s="73"/>
      <c r="K33" s="73"/>
      <c r="L33" s="73"/>
      <c r="M33" s="73"/>
      <c r="N33" s="73"/>
      <c r="O33" s="73"/>
      <c r="P33" s="73"/>
      <c r="Q33" s="73"/>
      <c r="R33" s="73"/>
      <c r="S33" s="73"/>
      <c r="T33" s="73"/>
      <c r="U33" s="73"/>
      <c r="V33" s="73"/>
      <c r="W33" s="73"/>
      <c r="X33" s="73"/>
      <c r="Y33" s="73"/>
      <c r="Z33" s="73"/>
      <c r="AA33" s="73"/>
      <c r="AB33" s="73"/>
      <c r="AC33" s="73"/>
      <c r="AD33" s="73"/>
      <c r="AE33" s="73"/>
      <c r="AF33" s="73"/>
      <c r="AG33" s="73"/>
      <c r="AH33" s="73"/>
      <c r="AI33" s="73"/>
      <c r="AJ33" s="73"/>
      <c r="AK33" s="73"/>
      <c r="AL33" s="73"/>
      <c r="AM33" s="73"/>
      <c r="AN33" s="73"/>
      <c r="AO33" s="73"/>
      <c r="AP33" s="73"/>
      <c r="AQ33" s="73"/>
      <c r="AR33" s="73"/>
      <c r="AS33" s="73"/>
      <c r="AT33" s="73"/>
    </row>
    <row r="34" spans="1:46" x14ac:dyDescent="0.3">
      <c r="A34" s="71"/>
      <c r="B34" s="72"/>
      <c r="D34" s="73"/>
      <c r="E34" s="73"/>
      <c r="F34" s="73"/>
      <c r="G34" s="73"/>
      <c r="H34" s="73"/>
      <c r="I34" s="73"/>
      <c r="J34" s="73"/>
      <c r="K34" s="73"/>
      <c r="L34" s="73"/>
      <c r="M34" s="73"/>
      <c r="N34" s="73"/>
      <c r="O34" s="73"/>
      <c r="P34" s="73"/>
      <c r="Q34" s="73"/>
      <c r="R34" s="73"/>
      <c r="S34" s="73"/>
      <c r="T34" s="73"/>
      <c r="U34" s="73"/>
      <c r="V34" s="73"/>
      <c r="W34" s="73"/>
      <c r="X34" s="73"/>
      <c r="Y34" s="73"/>
      <c r="Z34" s="73"/>
      <c r="AA34" s="73"/>
      <c r="AB34" s="73"/>
      <c r="AC34" s="73"/>
      <c r="AD34" s="73"/>
      <c r="AE34" s="73"/>
      <c r="AF34" s="73"/>
      <c r="AG34" s="73"/>
      <c r="AH34" s="73"/>
      <c r="AI34" s="73"/>
      <c r="AJ34" s="73"/>
      <c r="AK34" s="73"/>
      <c r="AL34" s="73"/>
      <c r="AM34" s="73"/>
      <c r="AN34" s="73"/>
      <c r="AO34" s="73"/>
      <c r="AP34" s="73"/>
      <c r="AQ34" s="73"/>
      <c r="AR34" s="73"/>
      <c r="AS34" s="73"/>
      <c r="AT34" s="73"/>
    </row>
    <row r="36" spans="1:46" ht="21" x14ac:dyDescent="0.35">
      <c r="AP36" s="74"/>
      <c r="AQ36" s="74"/>
      <c r="AR36" s="74"/>
      <c r="AS36" s="74"/>
      <c r="AT36" s="74"/>
    </row>
  </sheetData>
  <mergeCells count="53">
    <mergeCell ref="A13:B13"/>
    <mergeCell ref="BH3:BH4"/>
    <mergeCell ref="BI3:BI4"/>
    <mergeCell ref="BJ3:BJ4"/>
    <mergeCell ref="F4:F5"/>
    <mergeCell ref="G4:G5"/>
    <mergeCell ref="AA6:AA17"/>
    <mergeCell ref="BB3:BB4"/>
    <mergeCell ref="BC3:BC4"/>
    <mergeCell ref="BD3:BD4"/>
    <mergeCell ref="BE3:BE4"/>
    <mergeCell ref="BF3:BF4"/>
    <mergeCell ref="BG3:BG4"/>
    <mergeCell ref="AT3:AT4"/>
    <mergeCell ref="AU3:AU4"/>
    <mergeCell ref="AX3:AX4"/>
    <mergeCell ref="AY3:AY4"/>
    <mergeCell ref="AZ3:AZ4"/>
    <mergeCell ref="BA3:BA4"/>
    <mergeCell ref="AN3:AN4"/>
    <mergeCell ref="AO3:AO4"/>
    <mergeCell ref="AP3:AP4"/>
    <mergeCell ref="AQ3:AQ4"/>
    <mergeCell ref="AR3:AR4"/>
    <mergeCell ref="AS3:AS4"/>
    <mergeCell ref="AX1:BJ1"/>
    <mergeCell ref="T3:T4"/>
    <mergeCell ref="U3:U4"/>
    <mergeCell ref="V3:V4"/>
    <mergeCell ref="W3:W4"/>
    <mergeCell ref="X3:X4"/>
    <mergeCell ref="AM3:AM4"/>
    <mergeCell ref="Z3:Z4"/>
    <mergeCell ref="AA3:AA4"/>
    <mergeCell ref="AC3:AC4"/>
    <mergeCell ref="AD3:AD4"/>
    <mergeCell ref="AE3:AE4"/>
    <mergeCell ref="AF3:AF4"/>
    <mergeCell ref="AG3:AG4"/>
    <mergeCell ref="AH3:AH4"/>
    <mergeCell ref="AI3:AI4"/>
    <mergeCell ref="Y3:Y4"/>
    <mergeCell ref="E1:G1"/>
    <mergeCell ref="K1:AV1"/>
    <mergeCell ref="AC2:AK2"/>
    <mergeCell ref="AM2:AU2"/>
    <mergeCell ref="O3:O4"/>
    <mergeCell ref="P3:P4"/>
    <mergeCell ref="Q3:Q4"/>
    <mergeCell ref="R3:R4"/>
    <mergeCell ref="S3:S4"/>
    <mergeCell ref="AJ3:AJ4"/>
    <mergeCell ref="AK3:AK4"/>
  </mergeCells>
  <pageMargins left="0.7" right="0.7" top="0.75" bottom="0.75" header="0.3" footer="0.3"/>
  <pageSetup paperSize="9" orientation="portrait" horizontalDpi="0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F5A7C4-DAB9-C449-8B76-AD9220423FEE}">
  <sheetPr codeName="Hoja4"/>
  <dimension ref="A1:Y105"/>
  <sheetViews>
    <sheetView topLeftCell="A28" zoomScale="85" zoomScaleNormal="85" workbookViewId="0">
      <selection activeCell="F90" sqref="F90:N90"/>
    </sheetView>
  </sheetViews>
  <sheetFormatPr baseColWidth="10" defaultColWidth="11.42578125" defaultRowHeight="15" x14ac:dyDescent="0.25"/>
  <cols>
    <col min="1" max="1" width="14" bestFit="1" customWidth="1"/>
    <col min="2" max="2" width="17" bestFit="1" customWidth="1"/>
    <col min="3" max="3" width="16" bestFit="1" customWidth="1"/>
    <col min="4" max="4" width="12.42578125" bestFit="1" customWidth="1"/>
    <col min="14" max="14" width="18.5703125" bestFit="1" customWidth="1"/>
    <col min="15" max="15" width="15" hidden="1" customWidth="1"/>
  </cols>
  <sheetData>
    <row r="1" spans="1:25" x14ac:dyDescent="0.25">
      <c r="F1" s="108" t="s">
        <v>172</v>
      </c>
      <c r="G1" s="108"/>
      <c r="H1" s="108"/>
      <c r="I1" s="108"/>
      <c r="J1" s="108"/>
      <c r="K1" s="108"/>
      <c r="L1" s="108"/>
      <c r="M1" s="108"/>
      <c r="N1" s="108"/>
      <c r="O1" s="75"/>
      <c r="Q1" s="108" t="s">
        <v>173</v>
      </c>
      <c r="R1" s="108"/>
      <c r="S1" s="108"/>
      <c r="T1" s="108"/>
      <c r="U1" s="108"/>
      <c r="V1" s="108"/>
      <c r="W1" s="108"/>
      <c r="X1" s="108"/>
      <c r="Y1" s="108"/>
    </row>
    <row r="2" spans="1:25" x14ac:dyDescent="0.25">
      <c r="A2" s="33" t="s">
        <v>60</v>
      </c>
      <c r="B2" s="33" t="s">
        <v>104</v>
      </c>
      <c r="C2" s="33" t="s">
        <v>174</v>
      </c>
      <c r="F2" s="33"/>
      <c r="G2" s="108" t="s">
        <v>175</v>
      </c>
      <c r="H2" s="108"/>
      <c r="I2" s="108"/>
      <c r="J2" s="108"/>
      <c r="K2" s="108" t="s">
        <v>176</v>
      </c>
      <c r="L2" s="108"/>
      <c r="M2" s="108"/>
      <c r="N2" s="108"/>
      <c r="O2" s="75"/>
      <c r="Q2" s="33"/>
      <c r="R2" s="108" t="s">
        <v>175</v>
      </c>
      <c r="S2" s="108"/>
      <c r="T2" s="108"/>
      <c r="U2" s="108"/>
      <c r="V2" s="108" t="s">
        <v>176</v>
      </c>
      <c r="W2" s="108"/>
      <c r="X2" s="108"/>
      <c r="Y2" s="108"/>
    </row>
    <row r="3" spans="1:25" x14ac:dyDescent="0.25">
      <c r="A3" s="107">
        <v>4</v>
      </c>
      <c r="B3" s="33">
        <v>60</v>
      </c>
      <c r="C3" s="33">
        <f>(120*B3)/$A$3</f>
        <v>1800</v>
      </c>
      <c r="F3" s="33" t="s">
        <v>177</v>
      </c>
      <c r="G3" s="33" t="s">
        <v>178</v>
      </c>
      <c r="H3" s="33" t="s">
        <v>42</v>
      </c>
      <c r="I3" s="33" t="s">
        <v>179</v>
      </c>
      <c r="J3" s="33" t="s">
        <v>180</v>
      </c>
      <c r="K3" s="33" t="s">
        <v>181</v>
      </c>
      <c r="L3" s="33" t="s">
        <v>42</v>
      </c>
      <c r="M3" s="33" t="s">
        <v>182</v>
      </c>
      <c r="N3" s="33" t="s">
        <v>183</v>
      </c>
      <c r="O3" s="75">
        <v>2100</v>
      </c>
      <c r="Q3" s="33" t="s">
        <v>177</v>
      </c>
      <c r="R3" s="33" t="s">
        <v>178</v>
      </c>
      <c r="S3" s="33" t="s">
        <v>42</v>
      </c>
      <c r="T3" s="33" t="s">
        <v>179</v>
      </c>
      <c r="U3" s="33" t="s">
        <v>180</v>
      </c>
      <c r="V3" s="33" t="s">
        <v>181</v>
      </c>
      <c r="W3" s="33" t="s">
        <v>42</v>
      </c>
      <c r="X3" s="33" t="s">
        <v>182</v>
      </c>
      <c r="Y3" s="33" t="s">
        <v>183</v>
      </c>
    </row>
    <row r="4" spans="1:25" x14ac:dyDescent="0.25">
      <c r="A4" s="107"/>
      <c r="B4" s="33">
        <v>50</v>
      </c>
      <c r="C4" s="33">
        <f>(120*B4)/$A$3</f>
        <v>1500</v>
      </c>
      <c r="F4" s="33">
        <v>-2500</v>
      </c>
      <c r="G4" s="33">
        <f>($C$3-$F4)/$C$3</f>
        <v>2.3888888888888888</v>
      </c>
      <c r="H4" s="33">
        <f>($B$7)/SQRT(($B$8+($B$9/$G4))^2+($B$10)^2)</f>
        <v>1254.2880468898131</v>
      </c>
      <c r="I4" s="33">
        <f>3*(H4)^2*($B$9*(1-G4)/G4)</f>
        <v>-320227.20956406323</v>
      </c>
      <c r="J4" s="33">
        <f>3*(H4)^2*$B$9/(G4*($C$3*(2*PI()/60)))</f>
        <v>1223.1778395514787</v>
      </c>
      <c r="K4" s="33">
        <f>(-$C$3-$F4)/-$C$3</f>
        <v>-0.3888888888888889</v>
      </c>
      <c r="L4" s="33">
        <f>($B$7)/SQRT(($B$8+($B$9/$K4))^2+($B$10)^2)</f>
        <v>1377.7198548783645</v>
      </c>
      <c r="M4" s="33">
        <f>-1*(3*(L4)^2*$B$9/(K4*($C$3*(2*PI()/60))))</f>
        <v>9065.4065895704061</v>
      </c>
      <c r="N4" s="33">
        <f>J4+M4</f>
        <v>10288.584429121885</v>
      </c>
      <c r="O4" s="75">
        <v>2100</v>
      </c>
      <c r="Q4" s="33">
        <v>-2500</v>
      </c>
      <c r="R4" s="33">
        <f>($C$4-$Q4)/$C$4</f>
        <v>2.6666666666666665</v>
      </c>
      <c r="S4" s="33">
        <f>($C$7)/SQRT(($C$8+($C$9/$R4))^2+($C$10)^2)</f>
        <v>246.94308270782636</v>
      </c>
      <c r="T4" s="33">
        <f>3*(S4)^2*($C$9*(1-R4)/R4)</f>
        <v>-11834.103208246486</v>
      </c>
      <c r="U4" s="33">
        <f>3*(S4)^2*$C$9/(R4*($C$4*(2*PI()/60)))</f>
        <v>45.202944543650055</v>
      </c>
      <c r="V4" s="33">
        <f>(-$C$4-$Q4)/-$C$4</f>
        <v>-0.66666666666666663</v>
      </c>
      <c r="W4" s="33">
        <f>($C$7)/SQRT(($C$8+($C$9/$V4))^2+($C$10)^2)</f>
        <v>286.92252250201926</v>
      </c>
      <c r="X4" s="33">
        <f>-1*(3*(W4)^2*$C$9/(V4*($C$4*(2*PI()/60))))</f>
        <v>244.09690179867803</v>
      </c>
      <c r="Y4" s="33">
        <f>U4+X4</f>
        <v>289.29984634232807</v>
      </c>
    </row>
    <row r="5" spans="1:25" x14ac:dyDescent="0.25">
      <c r="A5" s="75"/>
      <c r="B5" s="75"/>
      <c r="C5" s="75"/>
      <c r="F5" s="33">
        <v>-2450</v>
      </c>
      <c r="G5" s="33">
        <f t="shared" ref="G5:G68" si="0">($C$3-F5)/$C$3</f>
        <v>2.3611111111111112</v>
      </c>
      <c r="H5" s="33">
        <f>($B$7)/SQRT(($B$8+($B$9/$G5))^2+($B$10)^2)</f>
        <v>1253.6590040411811</v>
      </c>
      <c r="I5" s="33">
        <f t="shared" ref="I5:I68" si="1">3*(H5)^2*($B$9*(1-G5)/G5)</f>
        <v>-317196.30054346117</v>
      </c>
      <c r="J5" s="33">
        <f t="shared" ref="J5:J68" si="2">3*(H5)^2*$B$9/(G5*($C$3*(2*PI()/60)))</f>
        <v>1236.3271631499013</v>
      </c>
      <c r="K5" s="33">
        <f t="shared" ref="K5:K68" si="3">(-$C$3-$F5)/-$C$3</f>
        <v>-0.3611111111111111</v>
      </c>
      <c r="L5" s="33">
        <f t="shared" ref="L5:L68" si="4">($B$7)/SQRT(($B$8+($B$9/$K5))^2+($B$10)^2)</f>
        <v>1361.7626018228734</v>
      </c>
      <c r="M5" s="33">
        <f t="shared" ref="M5:M68" si="5">-1*(3*(L5)^2*$B$9/(K5*($C$3*(2*PI()/60))))</f>
        <v>9537.9038933259508</v>
      </c>
      <c r="N5" s="33">
        <f t="shared" ref="N5:N68" si="6">J5+M5</f>
        <v>10774.231056475852</v>
      </c>
      <c r="O5" s="75">
        <v>2100</v>
      </c>
      <c r="Q5" s="33">
        <v>-2450</v>
      </c>
      <c r="R5" s="33">
        <f t="shared" ref="R5:R68" si="7">($C$4-$Q5)/$C$4</f>
        <v>2.6333333333333333</v>
      </c>
      <c r="S5" s="33">
        <f t="shared" ref="S5:S68" si="8">($C$7)/SQRT(($C$8+($C$9/$R5))^2+($C$10)^2)</f>
        <v>246.79839609576925</v>
      </c>
      <c r="T5" s="33">
        <f t="shared" ref="T5:T68" si="9">3*(S5)^2*($C$9*(1-R5)/R5)</f>
        <v>-11730.465840447163</v>
      </c>
      <c r="U5" s="33">
        <f t="shared" ref="U5:U68" si="10">3*(S5)^2*$C$9/(R5*($C$4*(2*PI()/60)))</f>
        <v>45.721509141496902</v>
      </c>
      <c r="V5" s="33">
        <f>(-$C$4-$Q5)/-$C$4</f>
        <v>-0.6333333333333333</v>
      </c>
      <c r="W5" s="33">
        <f t="shared" ref="W5:W68" si="11">($C$7)/SQRT(($C$8+($C$9/$V5))^2+($C$10)^2)</f>
        <v>287.30815651684361</v>
      </c>
      <c r="X5" s="33">
        <f t="shared" ref="X5:X68" si="12">-1*(3*(W5)^2*$C$9/(V5*($C$4*(2*PI()/60))))</f>
        <v>257.63525523764889</v>
      </c>
      <c r="Y5" s="33">
        <f t="shared" ref="Y5:Y68" si="13">U5+X5</f>
        <v>303.35676437914577</v>
      </c>
    </row>
    <row r="6" spans="1:25" x14ac:dyDescent="0.25">
      <c r="A6" s="75"/>
      <c r="B6" s="33" t="s">
        <v>184</v>
      </c>
      <c r="C6" s="33" t="s">
        <v>185</v>
      </c>
      <c r="F6" s="33">
        <v>-2400</v>
      </c>
      <c r="G6" s="33">
        <f t="shared" si="0"/>
        <v>2.3333333333333335</v>
      </c>
      <c r="H6" s="33">
        <f t="shared" ref="H6:H68" si="14">($B$7)/SQRT(($B$8+($B$9/$G6))^2+($B$10)^2)</f>
        <v>1253.014425698653</v>
      </c>
      <c r="I6" s="33">
        <f t="shared" si="1"/>
        <v>-314098.74706755701</v>
      </c>
      <c r="J6" s="33">
        <f t="shared" si="2"/>
        <v>1249.7592053693165</v>
      </c>
      <c r="K6" s="33">
        <f t="shared" si="3"/>
        <v>-0.33333333333333331</v>
      </c>
      <c r="L6" s="33">
        <f t="shared" si="4"/>
        <v>1340.1107555576566</v>
      </c>
      <c r="M6" s="33">
        <f t="shared" si="5"/>
        <v>10006.763320695502</v>
      </c>
      <c r="N6" s="33">
        <f t="shared" si="6"/>
        <v>11256.522526064819</v>
      </c>
      <c r="O6" s="75">
        <v>2100</v>
      </c>
      <c r="Q6" s="33">
        <v>-2400</v>
      </c>
      <c r="R6" s="33">
        <f t="shared" si="7"/>
        <v>2.6</v>
      </c>
      <c r="S6" s="33">
        <f t="shared" si="8"/>
        <v>246.6499300550033</v>
      </c>
      <c r="T6" s="33">
        <f t="shared" si="9"/>
        <v>-11624.391614031296</v>
      </c>
      <c r="U6" s="33">
        <f t="shared" si="10"/>
        <v>46.251984645226401</v>
      </c>
      <c r="V6" s="33">
        <f t="shared" ref="V6:V69" si="15">(-$C$4-$Q6)/-$C$4</f>
        <v>-0.6</v>
      </c>
      <c r="W6" s="33">
        <f t="shared" si="11"/>
        <v>287.57330967039633</v>
      </c>
      <c r="X6" s="33">
        <f t="shared" si="12"/>
        <v>272.45051210633255</v>
      </c>
      <c r="Y6" s="33">
        <f t="shared" si="13"/>
        <v>318.70249675155895</v>
      </c>
    </row>
    <row r="7" spans="1:25" x14ac:dyDescent="0.25">
      <c r="A7" s="33" t="s">
        <v>186</v>
      </c>
      <c r="B7" s="33">
        <f>1146/SQRT(3)</f>
        <v>661.64340849131122</v>
      </c>
      <c r="C7" s="33">
        <f>('[1]Motores AC_2'!L8)/SQRT(3)</f>
        <v>106.23244953089115</v>
      </c>
      <c r="F7" s="33">
        <v>-2350</v>
      </c>
      <c r="G7" s="33">
        <f t="shared" si="0"/>
        <v>2.3055555555555554</v>
      </c>
      <c r="H7" s="33">
        <f t="shared" si="14"/>
        <v>1252.3537347366705</v>
      </c>
      <c r="I7" s="33">
        <f t="shared" si="1"/>
        <v>-310932.34828400792</v>
      </c>
      <c r="J7" s="33">
        <f t="shared" si="2"/>
        <v>1263.4830688486129</v>
      </c>
      <c r="K7" s="33">
        <f t="shared" si="3"/>
        <v>-0.30555555555555558</v>
      </c>
      <c r="L7" s="33">
        <f t="shared" si="4"/>
        <v>1310.9676781848584</v>
      </c>
      <c r="M7" s="33">
        <f t="shared" si="5"/>
        <v>10446.835878964033</v>
      </c>
      <c r="N7" s="33">
        <f t="shared" si="6"/>
        <v>11710.318947812646</v>
      </c>
      <c r="O7" s="75">
        <v>2100</v>
      </c>
      <c r="Q7" s="33">
        <v>-2350</v>
      </c>
      <c r="R7" s="33">
        <f t="shared" si="7"/>
        <v>2.5666666666666669</v>
      </c>
      <c r="S7" s="33">
        <f t="shared" si="8"/>
        <v>246.49753565564566</v>
      </c>
      <c r="T7" s="33">
        <f t="shared" si="9"/>
        <v>-11515.794357179533</v>
      </c>
      <c r="U7" s="33">
        <f t="shared" si="10"/>
        <v>46.794781163613898</v>
      </c>
      <c r="V7" s="33">
        <f t="shared" si="15"/>
        <v>-0.56666666666666665</v>
      </c>
      <c r="W7" s="33">
        <f t="shared" si="11"/>
        <v>287.664554883753</v>
      </c>
      <c r="X7" s="33">
        <f t="shared" si="12"/>
        <v>288.66010576641804</v>
      </c>
      <c r="Y7" s="33">
        <f t="shared" si="13"/>
        <v>335.45488693003193</v>
      </c>
    </row>
    <row r="8" spans="1:25" x14ac:dyDescent="0.25">
      <c r="A8" s="33" t="s">
        <v>187</v>
      </c>
      <c r="B8" s="33">
        <f>'[1]Motores AC_2'!W15</f>
        <v>0.1938619857477859</v>
      </c>
      <c r="C8" s="33">
        <f>'[1]Motores AC_2'!W8</f>
        <v>0.18183865591640017</v>
      </c>
      <c r="F8" s="33">
        <v>-2300</v>
      </c>
      <c r="G8" s="33">
        <f t="shared" si="0"/>
        <v>2.2777777777777777</v>
      </c>
      <c r="H8" s="33">
        <f t="shared" si="14"/>
        <v>1251.676325335967</v>
      </c>
      <c r="I8" s="33">
        <f t="shared" si="1"/>
        <v>-307694.80643308669</v>
      </c>
      <c r="J8" s="33">
        <f t="shared" si="2"/>
        <v>1277.5082454138178</v>
      </c>
      <c r="K8" s="33">
        <f t="shared" si="3"/>
        <v>-0.27777777777777779</v>
      </c>
      <c r="L8" s="33">
        <f t="shared" si="4"/>
        <v>1272.0508495942902</v>
      </c>
      <c r="M8" s="33">
        <f t="shared" si="5"/>
        <v>10819.381463847341</v>
      </c>
      <c r="N8" s="33">
        <f t="shared" si="6"/>
        <v>12096.889709261159</v>
      </c>
      <c r="O8" s="75">
        <v>2100</v>
      </c>
      <c r="Q8" s="33">
        <v>-2300</v>
      </c>
      <c r="R8" s="33">
        <f t="shared" si="7"/>
        <v>2.5333333333333332</v>
      </c>
      <c r="S8" s="33">
        <f t="shared" si="8"/>
        <v>246.34105609340719</v>
      </c>
      <c r="T8" s="33">
        <f t="shared" si="9"/>
        <v>-11404.583829547164</v>
      </c>
      <c r="U8" s="33">
        <f t="shared" si="10"/>
        <v>47.350327575086844</v>
      </c>
      <c r="V8" s="33">
        <f t="shared" si="15"/>
        <v>-0.53333333333333333</v>
      </c>
      <c r="W8" s="33">
        <f t="shared" si="11"/>
        <v>287.50778178784191</v>
      </c>
      <c r="X8" s="33">
        <f t="shared" si="12"/>
        <v>306.36715769891833</v>
      </c>
      <c r="Y8" s="33">
        <f t="shared" si="13"/>
        <v>353.71748527400518</v>
      </c>
    </row>
    <row r="9" spans="1:25" x14ac:dyDescent="0.25">
      <c r="A9" s="33" t="s">
        <v>188</v>
      </c>
      <c r="B9" s="33">
        <f>'[1]Motores AC_2'!S15</f>
        <v>0.1167</v>
      </c>
      <c r="C9" s="33">
        <f>'[1]Motores AC_2'!S8</f>
        <v>0.10349999999999999</v>
      </c>
      <c r="F9" s="33">
        <v>-2250</v>
      </c>
      <c r="G9" s="33">
        <f t="shared" si="0"/>
        <v>2.25</v>
      </c>
      <c r="H9" s="33">
        <f t="shared" si="14"/>
        <v>1250.9815611922113</v>
      </c>
      <c r="I9" s="33">
        <f t="shared" si="1"/>
        <v>-304383.72152314452</v>
      </c>
      <c r="J9" s="33">
        <f t="shared" si="2"/>
        <v>1291.844636723077</v>
      </c>
      <c r="K9" s="33">
        <f t="shared" si="3"/>
        <v>-0.25</v>
      </c>
      <c r="L9" s="33">
        <f t="shared" si="4"/>
        <v>1220.5715170178398</v>
      </c>
      <c r="M9" s="33">
        <f t="shared" si="5"/>
        <v>11068.211293851387</v>
      </c>
      <c r="N9" s="33">
        <f t="shared" si="6"/>
        <v>12360.055930574465</v>
      </c>
      <c r="O9" s="75">
        <v>2100</v>
      </c>
      <c r="Q9" s="33">
        <v>-2250</v>
      </c>
      <c r="R9" s="33">
        <f t="shared" si="7"/>
        <v>2.5</v>
      </c>
      <c r="S9" s="33">
        <f t="shared" si="8"/>
        <v>246.18032616558975</v>
      </c>
      <c r="T9" s="33">
        <f t="shared" si="9"/>
        <v>-11290.665482222585</v>
      </c>
      <c r="U9" s="33">
        <f t="shared" si="10"/>
        <v>47.919072594473661</v>
      </c>
      <c r="V9" s="33">
        <f t="shared" si="15"/>
        <v>-0.5</v>
      </c>
      <c r="W9" s="33">
        <f t="shared" si="11"/>
        <v>286.99985362247929</v>
      </c>
      <c r="X9" s="33">
        <f t="shared" si="12"/>
        <v>325.63799615912569</v>
      </c>
      <c r="Y9" s="33">
        <f t="shared" si="13"/>
        <v>373.55706875359937</v>
      </c>
    </row>
    <row r="10" spans="1:25" x14ac:dyDescent="0.25">
      <c r="A10" s="33" t="s">
        <v>189</v>
      </c>
      <c r="B10" s="33">
        <f>'[1]Motores AC_2'!Y15</f>
        <v>0.46835031153344919</v>
      </c>
      <c r="C10" s="33">
        <f>'[1]Motores AC_2'!Y8</f>
        <v>0.36929191725475136</v>
      </c>
      <c r="F10" s="33">
        <v>-2200</v>
      </c>
      <c r="G10" s="33">
        <f t="shared" si="0"/>
        <v>2.2222222222222223</v>
      </c>
      <c r="H10" s="33">
        <f>($B$7)/SQRT(($B$8+($B$9/$G10))^2+($B$10)^2)</f>
        <v>1250.2687735897541</v>
      </c>
      <c r="I10" s="33">
        <f t="shared" si="1"/>
        <v>-300996.58565646503</v>
      </c>
      <c r="J10" s="33">
        <f t="shared" si="2"/>
        <v>1306.5025762093501</v>
      </c>
      <c r="K10" s="33">
        <f t="shared" si="3"/>
        <v>-0.22222222222222221</v>
      </c>
      <c r="L10" s="33">
        <f t="shared" si="4"/>
        <v>1153.3405629724821</v>
      </c>
      <c r="M10" s="33">
        <f t="shared" si="5"/>
        <v>11117.794294936695</v>
      </c>
      <c r="N10" s="33">
        <f t="shared" si="6"/>
        <v>12424.296871146045</v>
      </c>
      <c r="O10" s="75">
        <v>2100</v>
      </c>
      <c r="Q10" s="33">
        <v>-2200</v>
      </c>
      <c r="R10" s="33">
        <f t="shared" si="7"/>
        <v>2.4666666666666668</v>
      </c>
      <c r="S10" s="33">
        <f t="shared" si="8"/>
        <v>246.0151717049344</v>
      </c>
      <c r="T10" s="33">
        <f t="shared" si="9"/>
        <v>-11173.940200736113</v>
      </c>
      <c r="U10" s="33">
        <f t="shared" si="10"/>
        <v>48.501485911647201</v>
      </c>
      <c r="V10" s="33">
        <f t="shared" si="15"/>
        <v>-0.46666666666666667</v>
      </c>
      <c r="W10" s="33">
        <f t="shared" si="11"/>
        <v>285.99685876970511</v>
      </c>
      <c r="X10" s="33">
        <f t="shared" si="12"/>
        <v>346.46348754752461</v>
      </c>
      <c r="Y10" s="33">
        <f t="shared" si="13"/>
        <v>394.9649734591718</v>
      </c>
    </row>
    <row r="11" spans="1:25" x14ac:dyDescent="0.25">
      <c r="F11" s="33">
        <v>-2150</v>
      </c>
      <c r="G11" s="33">
        <f t="shared" si="0"/>
        <v>2.1944444444444446</v>
      </c>
      <c r="H11" s="33">
        <f t="shared" si="14"/>
        <v>1249.5372593285585</v>
      </c>
      <c r="I11" s="33">
        <f t="shared" si="1"/>
        <v>-297530.77697893587</v>
      </c>
      <c r="J11" s="33">
        <f t="shared" si="2"/>
        <v>1321.4928524140448</v>
      </c>
      <c r="K11" s="33">
        <f t="shared" si="3"/>
        <v>-0.19444444444444445</v>
      </c>
      <c r="L11" s="33">
        <f t="shared" si="4"/>
        <v>1067.1121322147605</v>
      </c>
      <c r="M11" s="33">
        <f t="shared" si="5"/>
        <v>10877.161165646427</v>
      </c>
      <c r="N11" s="33">
        <f t="shared" si="6"/>
        <v>12198.654018060472</v>
      </c>
      <c r="O11" s="75">
        <v>2100</v>
      </c>
      <c r="Q11" s="33">
        <v>-2150</v>
      </c>
      <c r="R11" s="33">
        <f t="shared" si="7"/>
        <v>2.4333333333333331</v>
      </c>
      <c r="S11" s="33">
        <f t="shared" si="8"/>
        <v>245.84540896733458</v>
      </c>
      <c r="T11" s="33">
        <f t="shared" si="9"/>
        <v>-11054.304029731285</v>
      </c>
      <c r="U11" s="33">
        <f t="shared" si="10"/>
        <v>49.098059407601646</v>
      </c>
      <c r="V11" s="33">
        <f t="shared" si="15"/>
        <v>-0.43333333333333335</v>
      </c>
      <c r="W11" s="33">
        <f t="shared" si="11"/>
        <v>284.29777724981653</v>
      </c>
      <c r="X11" s="33">
        <f t="shared" si="12"/>
        <v>368.69441448597314</v>
      </c>
      <c r="Y11" s="33">
        <f t="shared" si="13"/>
        <v>417.79247389357477</v>
      </c>
    </row>
    <row r="12" spans="1:25" x14ac:dyDescent="0.25">
      <c r="F12" s="33">
        <v>-2100</v>
      </c>
      <c r="G12" s="33">
        <f t="shared" si="0"/>
        <v>2.1666666666666665</v>
      </c>
      <c r="H12" s="33">
        <f t="shared" si="14"/>
        <v>1248.7862784911899</v>
      </c>
      <c r="I12" s="33">
        <f t="shared" si="1"/>
        <v>-293983.5532246799</v>
      </c>
      <c r="J12" s="33">
        <f t="shared" si="2"/>
        <v>1336.8267338122037</v>
      </c>
      <c r="K12" s="33">
        <f t="shared" si="3"/>
        <v>-0.16666666666666666</v>
      </c>
      <c r="L12" s="33">
        <f t="shared" si="4"/>
        <v>959.2761120605594</v>
      </c>
      <c r="M12" s="33">
        <f t="shared" si="5"/>
        <v>10254.854377995091</v>
      </c>
      <c r="N12" s="33">
        <f t="shared" si="6"/>
        <v>11591.681111807295</v>
      </c>
      <c r="O12" s="75">
        <v>2100</v>
      </c>
      <c r="Q12" s="33">
        <v>-2100</v>
      </c>
      <c r="R12" s="33">
        <f t="shared" si="7"/>
        <v>2.4</v>
      </c>
      <c r="S12" s="33">
        <f t="shared" si="8"/>
        <v>245.67084396899432</v>
      </c>
      <c r="T12" s="33">
        <f t="shared" si="9"/>
        <v>-10931.647877782323</v>
      </c>
      <c r="U12" s="33">
        <f t="shared" si="10"/>
        <v>49.709308453973833</v>
      </c>
      <c r="V12" s="33">
        <f t="shared" si="15"/>
        <v>-0.4</v>
      </c>
      <c r="W12" s="33">
        <f t="shared" si="11"/>
        <v>281.62236713587208</v>
      </c>
      <c r="X12" s="33">
        <f t="shared" si="12"/>
        <v>391.93678449642192</v>
      </c>
      <c r="Y12" s="33">
        <f t="shared" si="13"/>
        <v>441.64609295039577</v>
      </c>
    </row>
    <row r="13" spans="1:25" x14ac:dyDescent="0.25">
      <c r="F13" s="33">
        <v>-2050</v>
      </c>
      <c r="G13" s="33">
        <f t="shared" si="0"/>
        <v>2.1388888888888888</v>
      </c>
      <c r="H13" s="33">
        <f>($B$7)/SQRT(($B$8+($B$9/$G13))^2+($B$10)^2)</f>
        <v>1248.0150520353789</v>
      </c>
      <c r="I13" s="33">
        <f t="shared" si="1"/>
        <v>-290352.04482429882</v>
      </c>
      <c r="J13" s="33">
        <f t="shared" si="2"/>
        <v>1352.5159952378556</v>
      </c>
      <c r="K13" s="33">
        <f t="shared" si="3"/>
        <v>-0.1388888888888889</v>
      </c>
      <c r="L13" s="33">
        <f t="shared" si="4"/>
        <v>828.89766016917793</v>
      </c>
      <c r="M13" s="33">
        <f t="shared" si="5"/>
        <v>9188.0915007916301</v>
      </c>
      <c r="N13" s="33">
        <f t="shared" si="6"/>
        <v>10540.607496029486</v>
      </c>
      <c r="O13" s="75">
        <v>2100</v>
      </c>
      <c r="Q13" s="33">
        <v>-2050</v>
      </c>
      <c r="R13" s="33">
        <f t="shared" si="7"/>
        <v>2.3666666666666667</v>
      </c>
      <c r="S13" s="33">
        <f t="shared" si="8"/>
        <v>245.49127176812331</v>
      </c>
      <c r="T13" s="33">
        <f t="shared" si="9"/>
        <v>-10805.857200699793</v>
      </c>
      <c r="U13" s="33">
        <f t="shared" si="10"/>
        <v>50.335773302532374</v>
      </c>
      <c r="V13" s="33">
        <f t="shared" si="15"/>
        <v>-0.36666666666666664</v>
      </c>
      <c r="W13" s="33">
        <f t="shared" si="11"/>
        <v>277.58273960093561</v>
      </c>
      <c r="X13" s="33">
        <f t="shared" si="12"/>
        <v>415.38921115307113</v>
      </c>
      <c r="Y13" s="33">
        <f t="shared" si="13"/>
        <v>465.72498445560348</v>
      </c>
    </row>
    <row r="14" spans="1:25" x14ac:dyDescent="0.25">
      <c r="F14" s="33">
        <v>-2000</v>
      </c>
      <c r="G14" s="33">
        <f t="shared" si="0"/>
        <v>2.1111111111111112</v>
      </c>
      <c r="H14" s="33">
        <f t="shared" si="14"/>
        <v>1247.2227591961771</v>
      </c>
      <c r="I14" s="33">
        <f t="shared" si="1"/>
        <v>-286633.24754264712</v>
      </c>
      <c r="J14" s="33">
        <f t="shared" si="2"/>
        <v>1368.5729460268544</v>
      </c>
      <c r="K14" s="33">
        <f t="shared" si="3"/>
        <v>-0.1111111111111111</v>
      </c>
      <c r="L14" s="33">
        <f t="shared" si="4"/>
        <v>677.8200889223466</v>
      </c>
      <c r="M14" s="33">
        <f t="shared" si="5"/>
        <v>7680.0203244765526</v>
      </c>
      <c r="N14" s="33">
        <f t="shared" si="6"/>
        <v>9048.5932705034065</v>
      </c>
      <c r="O14" s="75">
        <v>2100</v>
      </c>
      <c r="Q14" s="33">
        <v>-2000</v>
      </c>
      <c r="R14" s="33">
        <f t="shared" si="7"/>
        <v>2.3333333333333335</v>
      </c>
      <c r="S14" s="33">
        <f t="shared" si="8"/>
        <v>245.30647568571283</v>
      </c>
      <c r="T14" s="33">
        <f t="shared" si="9"/>
        <v>-10676.811661510681</v>
      </c>
      <c r="U14" s="33">
        <f t="shared" si="10"/>
        <v>50.978020571718503</v>
      </c>
      <c r="V14" s="33">
        <f t="shared" si="15"/>
        <v>-0.33333333333333331</v>
      </c>
      <c r="W14" s="33">
        <f t="shared" si="11"/>
        <v>271.65048197806357</v>
      </c>
      <c r="X14" s="33">
        <f t="shared" si="12"/>
        <v>437.60667922229027</v>
      </c>
      <c r="Y14" s="33">
        <f t="shared" si="13"/>
        <v>488.58469979400877</v>
      </c>
    </row>
    <row r="15" spans="1:25" x14ac:dyDescent="0.25">
      <c r="F15" s="33">
        <v>-1950</v>
      </c>
      <c r="G15" s="33">
        <f t="shared" si="0"/>
        <v>2.0833333333333335</v>
      </c>
      <c r="H15" s="33">
        <f t="shared" si="14"/>
        <v>1246.40853468003</v>
      </c>
      <c r="I15" s="33">
        <f t="shared" si="1"/>
        <v>-282824.01460906275</v>
      </c>
      <c r="J15" s="33">
        <f t="shared" si="2"/>
        <v>1385.0104600039003</v>
      </c>
      <c r="K15" s="33">
        <f t="shared" si="3"/>
        <v>-8.3333333333333329E-2</v>
      </c>
      <c r="L15" s="33">
        <f t="shared" si="4"/>
        <v>511.21717558737902</v>
      </c>
      <c r="M15" s="33">
        <f t="shared" si="5"/>
        <v>5824.8280158759544</v>
      </c>
      <c r="N15" s="33">
        <f t="shared" si="6"/>
        <v>7209.8384758798547</v>
      </c>
      <c r="O15" s="75">
        <v>2100</v>
      </c>
      <c r="Q15" s="33">
        <v>-1950</v>
      </c>
      <c r="R15" s="33">
        <f t="shared" si="7"/>
        <v>2.2999999999999998</v>
      </c>
      <c r="S15" s="33">
        <f t="shared" si="8"/>
        <v>245.11622645931652</v>
      </c>
      <c r="T15" s="33">
        <f t="shared" si="9"/>
        <v>-10544.384765126442</v>
      </c>
      <c r="U15" s="33">
        <f t="shared" si="10"/>
        <v>51.636644837930682</v>
      </c>
      <c r="V15" s="33">
        <f t="shared" si="15"/>
        <v>-0.3</v>
      </c>
      <c r="W15" s="33">
        <f t="shared" si="11"/>
        <v>263.12727344337605</v>
      </c>
      <c r="X15" s="33">
        <f t="shared" si="12"/>
        <v>456.19676770572823</v>
      </c>
      <c r="Y15" s="33">
        <f t="shared" si="13"/>
        <v>507.83341254365894</v>
      </c>
    </row>
    <row r="16" spans="1:25" x14ac:dyDescent="0.25">
      <c r="F16" s="33">
        <v>-1900</v>
      </c>
      <c r="G16" s="33">
        <f t="shared" si="0"/>
        <v>2.0555555555555554</v>
      </c>
      <c r="H16" s="33">
        <f t="shared" si="14"/>
        <v>1245.5714656312114</v>
      </c>
      <c r="I16" s="33">
        <f t="shared" si="1"/>
        <v>-278921.04829970369</v>
      </c>
      <c r="J16" s="33">
        <f t="shared" si="2"/>
        <v>1401.8420074506678</v>
      </c>
      <c r="K16" s="33">
        <f t="shared" si="3"/>
        <v>-5.5555555555555552E-2</v>
      </c>
      <c r="L16" s="33">
        <f t="shared" si="4"/>
        <v>336.98587211987899</v>
      </c>
      <c r="M16" s="33">
        <f t="shared" si="5"/>
        <v>3796.5303877296174</v>
      </c>
      <c r="N16" s="33">
        <f t="shared" si="6"/>
        <v>5198.3723951802849</v>
      </c>
      <c r="O16" s="75">
        <v>2100</v>
      </c>
      <c r="Q16" s="33">
        <v>-1900</v>
      </c>
      <c r="R16" s="33">
        <f t="shared" si="7"/>
        <v>2.2666666666666666</v>
      </c>
      <c r="S16" s="33">
        <f t="shared" si="8"/>
        <v>244.92028132306325</v>
      </c>
      <c r="T16" s="33">
        <f t="shared" si="9"/>
        <v>-10408.443465522711</v>
      </c>
      <c r="U16" s="33">
        <f t="shared" si="10"/>
        <v>52.312270339909794</v>
      </c>
      <c r="V16" s="33">
        <f t="shared" si="15"/>
        <v>-0.26666666666666666</v>
      </c>
      <c r="W16" s="33">
        <f t="shared" si="11"/>
        <v>251.13943668185266</v>
      </c>
      <c r="X16" s="33">
        <f t="shared" si="12"/>
        <v>467.52283390997314</v>
      </c>
      <c r="Y16" s="33">
        <f t="shared" si="13"/>
        <v>519.83510424988299</v>
      </c>
    </row>
    <row r="17" spans="6:25" x14ac:dyDescent="0.25">
      <c r="F17" s="33">
        <v>-1850</v>
      </c>
      <c r="G17" s="33">
        <f t="shared" si="0"/>
        <v>2.0277777777777777</v>
      </c>
      <c r="H17" s="33">
        <f t="shared" si="14"/>
        <v>1244.7105883489464</v>
      </c>
      <c r="I17" s="33">
        <f t="shared" si="1"/>
        <v>-274920.89092803717</v>
      </c>
      <c r="J17" s="33">
        <f t="shared" si="2"/>
        <v>1419.0816892029707</v>
      </c>
      <c r="K17" s="33">
        <f t="shared" si="3"/>
        <v>-2.7777777777777776E-2</v>
      </c>
      <c r="L17" s="33">
        <f t="shared" si="4"/>
        <v>163.99175029516337</v>
      </c>
      <c r="M17" s="33">
        <f t="shared" si="5"/>
        <v>1798.1979190770289</v>
      </c>
      <c r="N17" s="33">
        <f t="shared" si="6"/>
        <v>3217.2796082799996</v>
      </c>
      <c r="O17" s="75">
        <v>2100</v>
      </c>
      <c r="Q17" s="33">
        <v>-1850</v>
      </c>
      <c r="R17" s="33">
        <f t="shared" si="7"/>
        <v>2.2333333333333334</v>
      </c>
      <c r="S17" s="33">
        <f t="shared" si="8"/>
        <v>244.71838300633883</v>
      </c>
      <c r="T17" s="33">
        <f t="shared" si="9"/>
        <v>-10268.847743043925</v>
      </c>
      <c r="U17" s="33">
        <f t="shared" si="10"/>
        <v>53.0055528053025</v>
      </c>
      <c r="V17" s="33">
        <f t="shared" si="15"/>
        <v>-0.23333333333333334</v>
      </c>
      <c r="W17" s="33">
        <f t="shared" si="11"/>
        <v>234.6966089608581</v>
      </c>
      <c r="X17" s="33">
        <f t="shared" si="12"/>
        <v>466.63635554808008</v>
      </c>
      <c r="Y17" s="33">
        <f t="shared" si="13"/>
        <v>519.64190835338263</v>
      </c>
    </row>
    <row r="18" spans="6:25" x14ac:dyDescent="0.25">
      <c r="F18" s="33">
        <v>-1800</v>
      </c>
      <c r="G18" s="33">
        <f t="shared" si="0"/>
        <v>2</v>
      </c>
      <c r="H18" s="33">
        <f t="shared" si="14"/>
        <v>1243.8248847311811</v>
      </c>
      <c r="I18" s="33">
        <f t="shared" si="1"/>
        <v>-270819.91519558762</v>
      </c>
      <c r="J18" s="33">
        <f t="shared" si="2"/>
        <v>1436.7442730368557</v>
      </c>
      <c r="K18" s="33">
        <f t="shared" si="3"/>
        <v>0</v>
      </c>
      <c r="L18" s="33" t="e">
        <f t="shared" si="4"/>
        <v>#DIV/0!</v>
      </c>
      <c r="M18" s="33" t="e">
        <f t="shared" si="5"/>
        <v>#DIV/0!</v>
      </c>
      <c r="N18" s="33" t="e">
        <f t="shared" si="6"/>
        <v>#DIV/0!</v>
      </c>
      <c r="O18" s="75">
        <v>2100</v>
      </c>
      <c r="Q18" s="33">
        <v>-1800</v>
      </c>
      <c r="R18" s="33">
        <f t="shared" si="7"/>
        <v>2.2000000000000002</v>
      </c>
      <c r="S18" s="33">
        <f t="shared" si="8"/>
        <v>244.51025864268152</v>
      </c>
      <c r="T18" s="33">
        <f t="shared" si="9"/>
        <v>-10125.450149214093</v>
      </c>
      <c r="U18" s="33">
        <f t="shared" si="10"/>
        <v>53.717181409266402</v>
      </c>
      <c r="V18" s="33">
        <f t="shared" si="15"/>
        <v>-0.2</v>
      </c>
      <c r="W18" s="33">
        <f t="shared" si="11"/>
        <v>212.8718485580801</v>
      </c>
      <c r="X18" s="33">
        <f t="shared" si="12"/>
        <v>447.86610407693678</v>
      </c>
      <c r="Y18" s="33">
        <f t="shared" si="13"/>
        <v>501.58328548620318</v>
      </c>
    </row>
    <row r="19" spans="6:25" x14ac:dyDescent="0.25">
      <c r="F19" s="33">
        <v>-1750</v>
      </c>
      <c r="G19" s="33">
        <f t="shared" si="0"/>
        <v>1.9722222222222223</v>
      </c>
      <c r="H19" s="33">
        <f t="shared" si="14"/>
        <v>1242.9132784182857</v>
      </c>
      <c r="I19" s="33">
        <f t="shared" si="1"/>
        <v>-266614.31385071628</v>
      </c>
      <c r="J19" s="33">
        <f t="shared" si="2"/>
        <v>1454.8452325164162</v>
      </c>
      <c r="K19" s="33">
        <f t="shared" si="3"/>
        <v>2.7777777777777776E-2</v>
      </c>
      <c r="L19" s="33">
        <f t="shared" si="4"/>
        <v>149.6949106462246</v>
      </c>
      <c r="M19" s="33">
        <f t="shared" si="5"/>
        <v>-1498.3302898953984</v>
      </c>
      <c r="N19" s="33">
        <f t="shared" si="6"/>
        <v>-43.485057378982219</v>
      </c>
      <c r="O19" s="75">
        <v>2100</v>
      </c>
      <c r="Q19" s="33">
        <v>-1750</v>
      </c>
      <c r="R19" s="33">
        <f t="shared" si="7"/>
        <v>2.1666666666666665</v>
      </c>
      <c r="S19" s="33">
        <f t="shared" si="8"/>
        <v>244.29561857942127</v>
      </c>
      <c r="T19" s="33">
        <f t="shared" si="9"/>
        <v>-9978.0953161777979</v>
      </c>
      <c r="U19" s="33">
        <f t="shared" si="10"/>
        <v>54.447880875832617</v>
      </c>
      <c r="V19" s="33">
        <f t="shared" si="15"/>
        <v>-0.16666666666666666</v>
      </c>
      <c r="W19" s="33">
        <f t="shared" si="11"/>
        <v>185.1404958884566</v>
      </c>
      <c r="X19" s="33">
        <f t="shared" si="12"/>
        <v>406.53301707869048</v>
      </c>
      <c r="Y19" s="33">
        <f t="shared" si="13"/>
        <v>460.98089795452307</v>
      </c>
    </row>
    <row r="20" spans="6:25" x14ac:dyDescent="0.25">
      <c r="F20" s="33">
        <v>-1700</v>
      </c>
      <c r="G20" s="33">
        <f t="shared" si="0"/>
        <v>1.9444444444444444</v>
      </c>
      <c r="H20" s="33">
        <f t="shared" si="14"/>
        <v>1241.974630606979</v>
      </c>
      <c r="I20" s="33">
        <f t="shared" si="1"/>
        <v>-262300.08859844872</v>
      </c>
      <c r="J20" s="33">
        <f t="shared" si="2"/>
        <v>1473.4007884900666</v>
      </c>
      <c r="K20" s="33">
        <f t="shared" si="3"/>
        <v>5.5555555555555552E-2</v>
      </c>
      <c r="L20" s="33">
        <f t="shared" si="4"/>
        <v>282.53933413226571</v>
      </c>
      <c r="M20" s="33">
        <f t="shared" si="5"/>
        <v>-2668.8325599849272</v>
      </c>
      <c r="N20" s="33">
        <f t="shared" si="6"/>
        <v>-1195.4317714948606</v>
      </c>
      <c r="O20" s="75">
        <v>2100</v>
      </c>
      <c r="Q20" s="33">
        <v>-1700</v>
      </c>
      <c r="R20" s="33">
        <f t="shared" si="7"/>
        <v>2.1333333333333333</v>
      </c>
      <c r="S20" s="33">
        <f t="shared" si="8"/>
        <v>244.07415507744341</v>
      </c>
      <c r="T20" s="33">
        <f t="shared" si="9"/>
        <v>-9826.6194276115384</v>
      </c>
      <c r="U20" s="33">
        <f t="shared" si="10"/>
        <v>55.198413733666861</v>
      </c>
      <c r="V20" s="33">
        <f t="shared" si="15"/>
        <v>-0.13333333333333333</v>
      </c>
      <c r="W20" s="33">
        <f t="shared" si="11"/>
        <v>151.80690912067922</v>
      </c>
      <c r="X20" s="33">
        <f t="shared" si="12"/>
        <v>341.65365141715313</v>
      </c>
      <c r="Y20" s="33">
        <f t="shared" si="13"/>
        <v>396.85206515082001</v>
      </c>
    </row>
    <row r="21" spans="6:25" x14ac:dyDescent="0.25">
      <c r="F21" s="33">
        <v>-1650</v>
      </c>
      <c r="G21" s="33">
        <f t="shared" si="0"/>
        <v>1.9166666666666667</v>
      </c>
      <c r="H21" s="33">
        <f t="shared" si="14"/>
        <v>1241.0077355013798</v>
      </c>
      <c r="I21" s="33">
        <f t="shared" si="1"/>
        <v>-257873.03819914965</v>
      </c>
      <c r="J21" s="33">
        <f t="shared" si="2"/>
        <v>1492.4279534370844</v>
      </c>
      <c r="K21" s="33">
        <f t="shared" si="3"/>
        <v>8.3333333333333329E-2</v>
      </c>
      <c r="L21" s="33">
        <f t="shared" si="4"/>
        <v>398.18872175922593</v>
      </c>
      <c r="M21" s="33">
        <f t="shared" si="5"/>
        <v>-3533.8665380484999</v>
      </c>
      <c r="N21" s="33">
        <f t="shared" si="6"/>
        <v>-2041.4385846114155</v>
      </c>
      <c r="O21" s="75">
        <v>2100</v>
      </c>
      <c r="Q21" s="33">
        <v>-1650</v>
      </c>
      <c r="R21" s="33">
        <f t="shared" si="7"/>
        <v>2.1</v>
      </c>
      <c r="S21" s="33">
        <f t="shared" si="8"/>
        <v>243.84554088914626</v>
      </c>
      <c r="T21" s="33">
        <f t="shared" si="9"/>
        <v>-9670.8496476308374</v>
      </c>
      <c r="U21" s="33">
        <f t="shared" si="10"/>
        <v>55.969582738871345</v>
      </c>
      <c r="V21" s="33">
        <f t="shared" si="15"/>
        <v>-0.1</v>
      </c>
      <c r="W21" s="33">
        <f t="shared" si="11"/>
        <v>114.27067379768243</v>
      </c>
      <c r="X21" s="33">
        <f t="shared" si="12"/>
        <v>258.1138471129845</v>
      </c>
      <c r="Y21" s="33">
        <f t="shared" si="13"/>
        <v>314.08342985185584</v>
      </c>
    </row>
    <row r="22" spans="6:25" x14ac:dyDescent="0.25">
      <c r="F22" s="33">
        <v>-1600</v>
      </c>
      <c r="G22" s="33">
        <f t="shared" si="0"/>
        <v>1.8888888888888888</v>
      </c>
      <c r="H22" s="33">
        <f t="shared" si="14"/>
        <v>1240.0113153642621</v>
      </c>
      <c r="I22" s="33">
        <f t="shared" si="1"/>
        <v>-253328.74568810154</v>
      </c>
      <c r="J22" s="33">
        <f t="shared" si="2"/>
        <v>1511.9445788824137</v>
      </c>
      <c r="K22" s="33">
        <f t="shared" si="3"/>
        <v>0.1111111111111111</v>
      </c>
      <c r="L22" s="33">
        <f t="shared" si="4"/>
        <v>497.70264625222239</v>
      </c>
      <c r="M22" s="33">
        <f t="shared" si="5"/>
        <v>-4140.6964771630901</v>
      </c>
      <c r="N22" s="33">
        <f t="shared" si="6"/>
        <v>-2628.7518982806764</v>
      </c>
      <c r="O22" s="75">
        <v>2100</v>
      </c>
      <c r="Q22" s="33">
        <v>-1600</v>
      </c>
      <c r="R22" s="33">
        <f t="shared" si="7"/>
        <v>2.0666666666666669</v>
      </c>
      <c r="S22" s="33">
        <f t="shared" si="8"/>
        <v>243.60942770117066</v>
      </c>
      <c r="T22" s="33">
        <f t="shared" si="9"/>
        <v>-9510.6035038704176</v>
      </c>
      <c r="U22" s="33">
        <f t="shared" si="10"/>
        <v>56.762233478552865</v>
      </c>
      <c r="V22" s="33">
        <f t="shared" si="15"/>
        <v>-6.6666666666666666E-2</v>
      </c>
      <c r="W22" s="33">
        <f t="shared" si="11"/>
        <v>74.835915365746175</v>
      </c>
      <c r="X22" s="33">
        <f t="shared" si="12"/>
        <v>166.05545114217728</v>
      </c>
      <c r="Y22" s="33">
        <f t="shared" si="13"/>
        <v>222.81768462073015</v>
      </c>
    </row>
    <row r="23" spans="6:25" x14ac:dyDescent="0.25">
      <c r="F23" s="33">
        <v>-1550</v>
      </c>
      <c r="G23" s="33">
        <f t="shared" si="0"/>
        <v>1.8611111111111112</v>
      </c>
      <c r="H23" s="33">
        <f t="shared" si="14"/>
        <v>1238.9840151272874</v>
      </c>
      <c r="I23" s="33">
        <f t="shared" si="1"/>
        <v>-248662.56464175126</v>
      </c>
      <c r="J23" s="33">
        <f t="shared" si="2"/>
        <v>1531.9694061152002</v>
      </c>
      <c r="K23" s="33">
        <f t="shared" si="3"/>
        <v>0.1388888888888889</v>
      </c>
      <c r="L23" s="33">
        <f t="shared" si="4"/>
        <v>582.83400995124714</v>
      </c>
      <c r="M23" s="33">
        <f t="shared" si="5"/>
        <v>-4542.6916255474007</v>
      </c>
      <c r="N23" s="33">
        <f t="shared" si="6"/>
        <v>-3010.7222194322003</v>
      </c>
      <c r="O23" s="75">
        <v>2100</v>
      </c>
      <c r="Q23" s="33">
        <v>-1550</v>
      </c>
      <c r="R23" s="33">
        <f t="shared" si="7"/>
        <v>2.0333333333333332</v>
      </c>
      <c r="S23" s="33">
        <f t="shared" si="8"/>
        <v>243.36544442677246</v>
      </c>
      <c r="T23" s="33">
        <f t="shared" si="9"/>
        <v>-9345.6882205292623</v>
      </c>
      <c r="U23" s="33">
        <f t="shared" si="10"/>
        <v>57.577257170048959</v>
      </c>
      <c r="V23" s="33">
        <f t="shared" si="15"/>
        <v>-3.3333333333333333E-2</v>
      </c>
      <c r="W23" s="33">
        <f t="shared" si="11"/>
        <v>36.055049408055922</v>
      </c>
      <c r="X23" s="33">
        <f t="shared" si="12"/>
        <v>77.089489954605554</v>
      </c>
      <c r="Y23" s="33">
        <f t="shared" si="13"/>
        <v>134.66674712465451</v>
      </c>
    </row>
    <row r="24" spans="6:25" x14ac:dyDescent="0.25">
      <c r="F24" s="33">
        <v>-1500</v>
      </c>
      <c r="G24" s="33">
        <f t="shared" si="0"/>
        <v>1.8333333333333333</v>
      </c>
      <c r="H24" s="33">
        <f t="shared" si="14"/>
        <v>1237.9243965140745</v>
      </c>
      <c r="I24" s="33">
        <f t="shared" si="1"/>
        <v>-243869.60440945721</v>
      </c>
      <c r="J24" s="33">
        <f t="shared" si="2"/>
        <v>1552.5221204652078</v>
      </c>
      <c r="K24" s="33">
        <f t="shared" si="3"/>
        <v>0.16666666666666666</v>
      </c>
      <c r="L24" s="33">
        <f t="shared" si="4"/>
        <v>655.54284653643379</v>
      </c>
      <c r="M24" s="33">
        <f t="shared" si="5"/>
        <v>-4788.9952170034248</v>
      </c>
      <c r="N24" s="33">
        <f t="shared" si="6"/>
        <v>-3236.4730965382169</v>
      </c>
      <c r="O24" s="75">
        <v>2100</v>
      </c>
      <c r="Q24" s="33">
        <v>-1500</v>
      </c>
      <c r="R24" s="33">
        <f t="shared" si="7"/>
        <v>2</v>
      </c>
      <c r="S24" s="33">
        <f t="shared" si="8"/>
        <v>243.11319533076013</v>
      </c>
      <c r="T24" s="33">
        <f t="shared" si="9"/>
        <v>-9175.8999967454929</v>
      </c>
      <c r="U24" s="33">
        <f t="shared" si="10"/>
        <v>58.415593671958064</v>
      </c>
      <c r="V24" s="33">
        <f t="shared" si="15"/>
        <v>0</v>
      </c>
      <c r="W24" s="33" t="e">
        <f t="shared" si="11"/>
        <v>#DIV/0!</v>
      </c>
      <c r="X24" s="33" t="e">
        <f t="shared" si="12"/>
        <v>#DIV/0!</v>
      </c>
      <c r="Y24" s="33" t="e">
        <f t="shared" si="13"/>
        <v>#DIV/0!</v>
      </c>
    </row>
    <row r="25" spans="6:25" x14ac:dyDescent="0.25">
      <c r="F25" s="33">
        <v>-1450</v>
      </c>
      <c r="G25" s="33">
        <f t="shared" si="0"/>
        <v>1.8055555555555556</v>
      </c>
      <c r="H25" s="33">
        <f t="shared" si="14"/>
        <v>1236.8309316244388</v>
      </c>
      <c r="I25" s="33">
        <f t="shared" si="1"/>
        <v>-238944.71422197146</v>
      </c>
      <c r="J25" s="33">
        <f t="shared" si="2"/>
        <v>1573.6234094113267</v>
      </c>
      <c r="K25" s="33">
        <f t="shared" si="3"/>
        <v>0.19444444444444445</v>
      </c>
      <c r="L25" s="33">
        <f t="shared" si="4"/>
        <v>717.72013599792126</v>
      </c>
      <c r="M25" s="33">
        <f t="shared" si="5"/>
        <v>-4920.460048800709</v>
      </c>
      <c r="N25" s="33">
        <f t="shared" si="6"/>
        <v>-3346.8366393893821</v>
      </c>
      <c r="O25" s="75">
        <v>2100</v>
      </c>
      <c r="Q25" s="33">
        <v>-1450</v>
      </c>
      <c r="R25" s="33">
        <f t="shared" si="7"/>
        <v>1.9666666666666666</v>
      </c>
      <c r="S25" s="33">
        <f t="shared" si="8"/>
        <v>242.85225796768179</v>
      </c>
      <c r="T25" s="33">
        <f t="shared" si="9"/>
        <v>-9001.0232251934449</v>
      </c>
      <c r="U25" s="33">
        <f t="shared" si="10"/>
        <v>59.27823472446169</v>
      </c>
      <c r="V25" s="33">
        <f t="shared" si="15"/>
        <v>3.3333333333333333E-2</v>
      </c>
      <c r="W25" s="33">
        <f t="shared" si="11"/>
        <v>32.118465617665535</v>
      </c>
      <c r="X25" s="33">
        <f t="shared" si="12"/>
        <v>-61.174800490526174</v>
      </c>
      <c r="Y25" s="33">
        <f t="shared" si="13"/>
        <v>-1.8965657660644837</v>
      </c>
    </row>
    <row r="26" spans="6:25" x14ac:dyDescent="0.25">
      <c r="F26" s="33">
        <v>-1400</v>
      </c>
      <c r="G26" s="33">
        <f t="shared" si="0"/>
        <v>1.7777777777777777</v>
      </c>
      <c r="H26" s="33">
        <f t="shared" si="14"/>
        <v>1235.7019959218073</v>
      </c>
      <c r="I26" s="33">
        <f t="shared" si="1"/>
        <v>-233882.46607953098</v>
      </c>
      <c r="J26" s="33">
        <f t="shared" si="2"/>
        <v>1595.2950248177101</v>
      </c>
      <c r="K26" s="33">
        <f t="shared" si="3"/>
        <v>0.22222222222222221</v>
      </c>
      <c r="L26" s="33">
        <f t="shared" si="4"/>
        <v>771.05910344744484</v>
      </c>
      <c r="M26" s="33">
        <f t="shared" si="5"/>
        <v>-4969.1126170384923</v>
      </c>
      <c r="N26" s="33">
        <f t="shared" si="6"/>
        <v>-3373.817592220782</v>
      </c>
      <c r="O26" s="75">
        <v>2100</v>
      </c>
      <c r="Q26" s="33">
        <v>-1400</v>
      </c>
      <c r="R26" s="33">
        <f t="shared" si="7"/>
        <v>1.9333333333333333</v>
      </c>
      <c r="S26" s="33">
        <f t="shared" si="8"/>
        <v>242.58218091137704</v>
      </c>
      <c r="T26" s="33">
        <f t="shared" si="9"/>
        <v>-8820.8296452722425</v>
      </c>
      <c r="U26" s="33">
        <f t="shared" si="10"/>
        <v>60.166227437854594</v>
      </c>
      <c r="V26" s="33">
        <f t="shared" si="15"/>
        <v>6.6666666666666666E-2</v>
      </c>
      <c r="W26" s="33">
        <f t="shared" si="11"/>
        <v>59.909365211798693</v>
      </c>
      <c r="X26" s="33">
        <f t="shared" si="12"/>
        <v>-106.41979607110737</v>
      </c>
      <c r="Y26" s="33">
        <f t="shared" si="13"/>
        <v>-46.253568633252776</v>
      </c>
    </row>
    <row r="27" spans="6:25" x14ac:dyDescent="0.25">
      <c r="F27" s="33">
        <v>-1350</v>
      </c>
      <c r="G27" s="33">
        <f t="shared" si="0"/>
        <v>1.75</v>
      </c>
      <c r="H27" s="33">
        <f t="shared" si="14"/>
        <v>1234.5358605586573</v>
      </c>
      <c r="I27" s="33">
        <f t="shared" si="1"/>
        <v>-228677.13631326734</v>
      </c>
      <c r="J27" s="33">
        <f t="shared" si="2"/>
        <v>1617.5598496158075</v>
      </c>
      <c r="K27" s="33">
        <f t="shared" si="3"/>
        <v>0.25</v>
      </c>
      <c r="L27" s="33">
        <f t="shared" si="4"/>
        <v>817.01416196387061</v>
      </c>
      <c r="M27" s="33">
        <f t="shared" si="5"/>
        <v>-4959.183154959791</v>
      </c>
      <c r="N27" s="33">
        <f t="shared" si="6"/>
        <v>-3341.6233053439837</v>
      </c>
      <c r="O27" s="75">
        <v>2100</v>
      </c>
      <c r="Q27" s="33">
        <v>-1350</v>
      </c>
      <c r="R27" s="33">
        <f t="shared" si="7"/>
        <v>1.9</v>
      </c>
      <c r="S27" s="33">
        <f t="shared" si="8"/>
        <v>242.30248125105319</v>
      </c>
      <c r="T27" s="33">
        <f t="shared" si="9"/>
        <v>-8635.0774246765905</v>
      </c>
      <c r="U27" s="33">
        <f t="shared" si="10"/>
        <v>61.0806780497117</v>
      </c>
      <c r="V27" s="33">
        <f t="shared" si="15"/>
        <v>0.1</v>
      </c>
      <c r="W27" s="33">
        <f t="shared" si="11"/>
        <v>83.539602590212553</v>
      </c>
      <c r="X27" s="33">
        <f t="shared" si="12"/>
        <v>-137.95153502239563</v>
      </c>
      <c r="Y27" s="33">
        <f t="shared" si="13"/>
        <v>-76.870856972683924</v>
      </c>
    </row>
    <row r="28" spans="6:25" x14ac:dyDescent="0.25">
      <c r="F28" s="33">
        <v>-1300</v>
      </c>
      <c r="G28" s="33">
        <f t="shared" si="0"/>
        <v>1.7222222222222223</v>
      </c>
      <c r="H28" s="33">
        <f t="shared" si="14"/>
        <v>1233.3306839666282</v>
      </c>
      <c r="I28" s="33">
        <f t="shared" si="1"/>
        <v>-223322.68570356959</v>
      </c>
      <c r="J28" s="33">
        <f t="shared" si="2"/>
        <v>1640.4419692745003</v>
      </c>
      <c r="K28" s="33">
        <f t="shared" si="3"/>
        <v>0.27777777777777779</v>
      </c>
      <c r="L28" s="33">
        <f t="shared" si="4"/>
        <v>856.80532434640497</v>
      </c>
      <c r="M28" s="33">
        <f t="shared" si="5"/>
        <v>-4908.6017930928829</v>
      </c>
      <c r="N28" s="33">
        <f t="shared" si="6"/>
        <v>-3268.1598238183824</v>
      </c>
      <c r="O28" s="75">
        <v>2100</v>
      </c>
      <c r="Q28" s="33">
        <v>-1300</v>
      </c>
      <c r="R28" s="33">
        <f t="shared" si="7"/>
        <v>1.8666666666666667</v>
      </c>
      <c r="S28" s="33">
        <f t="shared" si="8"/>
        <v>242.01264182563423</v>
      </c>
      <c r="T28" s="33">
        <f t="shared" si="9"/>
        <v>-8443.5101625005664</v>
      </c>
      <c r="U28" s="33">
        <f t="shared" si="10"/>
        <v>62.022755972705411</v>
      </c>
      <c r="V28" s="33">
        <f t="shared" si="15"/>
        <v>0.13333333333333333</v>
      </c>
      <c r="W28" s="33">
        <f t="shared" si="11"/>
        <v>103.46011382483741</v>
      </c>
      <c r="X28" s="33">
        <f t="shared" si="12"/>
        <v>-158.68975682284326</v>
      </c>
      <c r="Y28" s="33">
        <f t="shared" si="13"/>
        <v>-96.667000850137853</v>
      </c>
    </row>
    <row r="29" spans="6:25" x14ac:dyDescent="0.25">
      <c r="F29" s="33">
        <v>-1250</v>
      </c>
      <c r="G29" s="33">
        <f t="shared" si="0"/>
        <v>1.6944444444444444</v>
      </c>
      <c r="H29" s="33">
        <f t="shared" si="14"/>
        <v>1232.0845026286174</v>
      </c>
      <c r="I29" s="33">
        <f t="shared" si="1"/>
        <v>-217812.73802800183</v>
      </c>
      <c r="J29" s="33">
        <f t="shared" si="2"/>
        <v>1663.9667484257541</v>
      </c>
      <c r="K29" s="33">
        <f t="shared" si="3"/>
        <v>0.30555555555555558</v>
      </c>
      <c r="L29" s="33">
        <f t="shared" si="4"/>
        <v>891.44264179917275</v>
      </c>
      <c r="M29" s="33">
        <f t="shared" si="5"/>
        <v>-4830.4502369936499</v>
      </c>
      <c r="N29" s="33">
        <f t="shared" si="6"/>
        <v>-3166.4834885678956</v>
      </c>
      <c r="O29" s="75">
        <v>2100</v>
      </c>
      <c r="Q29" s="33">
        <v>-1250</v>
      </c>
      <c r="R29" s="33">
        <f t="shared" si="7"/>
        <v>1.8333333333333333</v>
      </c>
      <c r="S29" s="33">
        <f t="shared" si="8"/>
        <v>241.71210816418889</v>
      </c>
      <c r="T29" s="33">
        <f t="shared" si="9"/>
        <v>-8245.8558063187811</v>
      </c>
      <c r="U29" s="33">
        <f t="shared" si="10"/>
        <v>62.993698156734737</v>
      </c>
      <c r="V29" s="33">
        <f t="shared" si="15"/>
        <v>0.16666666666666666</v>
      </c>
      <c r="W29" s="33">
        <f t="shared" si="11"/>
        <v>120.21319380187677</v>
      </c>
      <c r="X29" s="33">
        <f t="shared" si="12"/>
        <v>-171.39464505849972</v>
      </c>
      <c r="Y29" s="33">
        <f t="shared" si="13"/>
        <v>-108.40094690176498</v>
      </c>
    </row>
    <row r="30" spans="6:25" x14ac:dyDescent="0.25">
      <c r="F30" s="33">
        <v>-1200</v>
      </c>
      <c r="G30" s="33">
        <f t="shared" si="0"/>
        <v>1.6666666666666667</v>
      </c>
      <c r="H30" s="33">
        <f t="shared" si="14"/>
        <v>1230.7952209394734</v>
      </c>
      <c r="I30" s="33">
        <f t="shared" si="1"/>
        <v>-212140.55689927816</v>
      </c>
      <c r="J30" s="33">
        <f t="shared" si="2"/>
        <v>1688.1609130393799</v>
      </c>
      <c r="K30" s="33">
        <f t="shared" si="3"/>
        <v>0.33333333333333331</v>
      </c>
      <c r="L30" s="33">
        <f t="shared" si="4"/>
        <v>921.75690414046005</v>
      </c>
      <c r="M30" s="33">
        <f t="shared" si="5"/>
        <v>-4734.1829924202648</v>
      </c>
      <c r="N30" s="33">
        <f t="shared" si="6"/>
        <v>-3046.0220793808849</v>
      </c>
      <c r="O30" s="75">
        <v>2100</v>
      </c>
      <c r="Q30" s="33">
        <v>-1200</v>
      </c>
      <c r="R30" s="33">
        <f t="shared" si="7"/>
        <v>1.8</v>
      </c>
      <c r="S30" s="33">
        <f t="shared" si="8"/>
        <v>241.40028509567946</v>
      </c>
      <c r="T30" s="33">
        <f t="shared" si="9"/>
        <v>-8041.8254749099951</v>
      </c>
      <c r="U30" s="33">
        <f t="shared" si="10"/>
        <v>63.994813790712726</v>
      </c>
      <c r="V30" s="33">
        <f t="shared" si="15"/>
        <v>0.2</v>
      </c>
      <c r="W30" s="33">
        <f t="shared" si="11"/>
        <v>134.32613650093245</v>
      </c>
      <c r="X30" s="33">
        <f t="shared" si="12"/>
        <v>-178.3334367911971</v>
      </c>
      <c r="Y30" s="33">
        <f t="shared" si="13"/>
        <v>-114.33862300048438</v>
      </c>
    </row>
    <row r="31" spans="6:25" x14ac:dyDescent="0.25">
      <c r="F31" s="33">
        <v>-1150</v>
      </c>
      <c r="G31" s="33">
        <f t="shared" si="0"/>
        <v>1.6388888888888888</v>
      </c>
      <c r="H31" s="33">
        <f t="shared" si="14"/>
        <v>1229.4606000496278</v>
      </c>
      <c r="I31" s="33">
        <f t="shared" si="1"/>
        <v>-206299.02074056127</v>
      </c>
      <c r="J31" s="33">
        <f t="shared" si="2"/>
        <v>1713.0526385675362</v>
      </c>
      <c r="K31" s="33">
        <f t="shared" si="3"/>
        <v>0.3611111111111111</v>
      </c>
      <c r="L31" s="33">
        <f t="shared" si="4"/>
        <v>948.42989140423833</v>
      </c>
      <c r="M31" s="33">
        <f t="shared" si="5"/>
        <v>-4626.5856051003038</v>
      </c>
      <c r="N31" s="33">
        <f t="shared" si="6"/>
        <v>-2913.5329665327677</v>
      </c>
      <c r="O31" s="75">
        <v>2100</v>
      </c>
      <c r="Q31" s="33">
        <v>-1150</v>
      </c>
      <c r="R31" s="33">
        <f t="shared" si="7"/>
        <v>1.7666666666666666</v>
      </c>
      <c r="S31" s="33">
        <f t="shared" si="8"/>
        <v>241.07653298596881</v>
      </c>
      <c r="T31" s="33">
        <f t="shared" si="9"/>
        <v>-7831.1121774300764</v>
      </c>
      <c r="U31" s="33">
        <f t="shared" si="10"/>
        <v>65.027489371050379</v>
      </c>
      <c r="V31" s="33">
        <f t="shared" si="15"/>
        <v>0.23333333333333334</v>
      </c>
      <c r="W31" s="33">
        <f t="shared" si="11"/>
        <v>146.26488687454159</v>
      </c>
      <c r="X31" s="33">
        <f t="shared" si="12"/>
        <v>-181.23626413392117</v>
      </c>
      <c r="Y31" s="33">
        <f t="shared" si="13"/>
        <v>-116.20877476287079</v>
      </c>
    </row>
    <row r="32" spans="6:25" x14ac:dyDescent="0.25">
      <c r="F32" s="33">
        <v>-1100</v>
      </c>
      <c r="G32" s="33">
        <f t="shared" si="0"/>
        <v>1.6111111111111112</v>
      </c>
      <c r="H32" s="33">
        <f t="shared" si="14"/>
        <v>1228.0782455719357</v>
      </c>
      <c r="I32" s="33">
        <f t="shared" si="1"/>
        <v>-200280.5957308996</v>
      </c>
      <c r="J32" s="33">
        <f t="shared" si="2"/>
        <v>1738.6716445070304</v>
      </c>
      <c r="K32" s="33">
        <f t="shared" si="3"/>
        <v>0.3888888888888889</v>
      </c>
      <c r="L32" s="33">
        <f t="shared" si="4"/>
        <v>972.02135468268375</v>
      </c>
      <c r="M32" s="33">
        <f t="shared" si="5"/>
        <v>-4512.4984441859906</v>
      </c>
      <c r="N32" s="33">
        <f t="shared" si="6"/>
        <v>-2773.82679967896</v>
      </c>
      <c r="O32" s="75">
        <v>2100</v>
      </c>
      <c r="Q32" s="33">
        <v>-1100</v>
      </c>
      <c r="R32" s="33">
        <f t="shared" si="7"/>
        <v>1.7333333333333334</v>
      </c>
      <c r="S32" s="33">
        <f t="shared" si="8"/>
        <v>240.74016355385587</v>
      </c>
      <c r="T32" s="33">
        <f t="shared" si="9"/>
        <v>-7613.3894188992208</v>
      </c>
      <c r="U32" s="33">
        <f t="shared" si="10"/>
        <v>66.093194165527819</v>
      </c>
      <c r="V32" s="33">
        <f t="shared" si="15"/>
        <v>0.26666666666666666</v>
      </c>
      <c r="W32" s="33">
        <f t="shared" si="11"/>
        <v>156.42134860097494</v>
      </c>
      <c r="X32" s="33">
        <f t="shared" si="12"/>
        <v>-181.36983043203739</v>
      </c>
      <c r="Y32" s="33">
        <f t="shared" si="13"/>
        <v>-115.27663626650957</v>
      </c>
    </row>
    <row r="33" spans="6:25" x14ac:dyDescent="0.25">
      <c r="F33" s="33">
        <v>-1050</v>
      </c>
      <c r="G33" s="33">
        <f t="shared" si="0"/>
        <v>1.5833333333333333</v>
      </c>
      <c r="H33" s="33">
        <f t="shared" si="14"/>
        <v>1226.6455940157603</v>
      </c>
      <c r="I33" s="33">
        <f t="shared" si="1"/>
        <v>-194077.3065378475</v>
      </c>
      <c r="J33" s="33">
        <f t="shared" si="2"/>
        <v>1765.0492958548257</v>
      </c>
      <c r="K33" s="33">
        <f t="shared" si="3"/>
        <v>0.41666666666666669</v>
      </c>
      <c r="L33" s="33">
        <f t="shared" si="4"/>
        <v>992.9918880048391</v>
      </c>
      <c r="M33" s="33">
        <f t="shared" si="5"/>
        <v>-4395.3516923296784</v>
      </c>
      <c r="N33" s="33">
        <f t="shared" si="6"/>
        <v>-2630.3023964748527</v>
      </c>
      <c r="O33" s="75">
        <v>2100</v>
      </c>
      <c r="Q33" s="33">
        <v>-1050</v>
      </c>
      <c r="R33" s="33">
        <f t="shared" si="7"/>
        <v>1.7</v>
      </c>
      <c r="S33" s="33">
        <f t="shared" si="8"/>
        <v>240.39043521071062</v>
      </c>
      <c r="T33" s="33">
        <f t="shared" si="9"/>
        <v>-7388.3096808363298</v>
      </c>
      <c r="U33" s="33">
        <f t="shared" si="10"/>
        <v>67.193486102788896</v>
      </c>
      <c r="V33" s="33">
        <f t="shared" si="15"/>
        <v>0.3</v>
      </c>
      <c r="W33" s="33">
        <f t="shared" si="11"/>
        <v>165.11664823699954</v>
      </c>
      <c r="X33" s="33">
        <f t="shared" si="12"/>
        <v>-179.63965032928962</v>
      </c>
      <c r="Y33" s="33">
        <f t="shared" si="13"/>
        <v>-112.44616422650073</v>
      </c>
    </row>
    <row r="34" spans="6:25" x14ac:dyDescent="0.25">
      <c r="F34" s="33">
        <v>-1000</v>
      </c>
      <c r="G34" s="33">
        <f t="shared" si="0"/>
        <v>1.5555555555555556</v>
      </c>
      <c r="H34" s="33">
        <f t="shared" si="14"/>
        <v>1225.1598977936471</v>
      </c>
      <c r="I34" s="33">
        <f t="shared" si="1"/>
        <v>-187680.70463718759</v>
      </c>
      <c r="J34" s="33">
        <f t="shared" si="2"/>
        <v>1792.218711958704</v>
      </c>
      <c r="K34" s="33">
        <f t="shared" si="3"/>
        <v>0.44444444444444442</v>
      </c>
      <c r="L34" s="33">
        <f t="shared" si="4"/>
        <v>1011.7217798305869</v>
      </c>
      <c r="M34" s="33">
        <f t="shared" si="5"/>
        <v>-4277.5560066334547</v>
      </c>
      <c r="N34" s="33">
        <f t="shared" si="6"/>
        <v>-2485.3372946747504</v>
      </c>
      <c r="O34" s="75">
        <v>2100</v>
      </c>
      <c r="Q34" s="33">
        <v>-1000</v>
      </c>
      <c r="R34" s="33">
        <f t="shared" si="7"/>
        <v>1.6666666666666667</v>
      </c>
      <c r="S34" s="33">
        <f t="shared" si="8"/>
        <v>240.02654785986351</v>
      </c>
      <c r="T34" s="33">
        <f t="shared" si="9"/>
        <v>-7155.5027647484003</v>
      </c>
      <c r="U34" s="33">
        <f t="shared" si="10"/>
        <v>68.330018119045889</v>
      </c>
      <c r="V34" s="33">
        <f t="shared" si="15"/>
        <v>0.33333333333333331</v>
      </c>
      <c r="W34" s="33">
        <f t="shared" si="11"/>
        <v>172.61049132040324</v>
      </c>
      <c r="X34" s="33">
        <f t="shared" si="12"/>
        <v>-176.68405567957947</v>
      </c>
      <c r="Y34" s="33">
        <f t="shared" si="13"/>
        <v>-108.35403756053358</v>
      </c>
    </row>
    <row r="35" spans="6:25" x14ac:dyDescent="0.25">
      <c r="F35" s="33">
        <v>-950</v>
      </c>
      <c r="G35" s="33">
        <f t="shared" si="0"/>
        <v>1.5277777777777777</v>
      </c>
      <c r="H35" s="33">
        <f t="shared" si="14"/>
        <v>1223.6182086243116</v>
      </c>
      <c r="I35" s="33">
        <f t="shared" si="1"/>
        <v>-181081.83400110461</v>
      </c>
      <c r="J35" s="33">
        <f t="shared" si="2"/>
        <v>1820.214883289801</v>
      </c>
      <c r="K35" s="33">
        <f t="shared" si="3"/>
        <v>0.47222222222222221</v>
      </c>
      <c r="L35" s="33">
        <f t="shared" si="4"/>
        <v>1028.5263071604381</v>
      </c>
      <c r="M35" s="33">
        <f t="shared" si="5"/>
        <v>-4160.7859645813269</v>
      </c>
      <c r="N35" s="33">
        <f t="shared" si="6"/>
        <v>-2340.5710812915258</v>
      </c>
      <c r="O35" s="75">
        <v>2100</v>
      </c>
      <c r="Q35" s="33">
        <v>-950</v>
      </c>
      <c r="R35" s="33">
        <f t="shared" si="7"/>
        <v>1.6333333333333333</v>
      </c>
      <c r="S35" s="33">
        <f t="shared" si="8"/>
        <v>239.64763708203569</v>
      </c>
      <c r="T35" s="33">
        <f t="shared" si="9"/>
        <v>-6914.573984962014</v>
      </c>
      <c r="U35" s="33">
        <f t="shared" si="10"/>
        <v>69.504544994610271</v>
      </c>
      <c r="V35" s="33">
        <f t="shared" si="15"/>
        <v>0.36666666666666664</v>
      </c>
      <c r="W35" s="33">
        <f t="shared" si="11"/>
        <v>179.11178276791077</v>
      </c>
      <c r="X35" s="33">
        <f t="shared" si="12"/>
        <v>-172.94922102300796</v>
      </c>
      <c r="Y35" s="33">
        <f t="shared" si="13"/>
        <v>-103.44467602839769</v>
      </c>
    </row>
    <row r="36" spans="6:25" x14ac:dyDescent="0.25">
      <c r="F36" s="33">
        <v>-900</v>
      </c>
      <c r="G36" s="33">
        <f t="shared" si="0"/>
        <v>1.5</v>
      </c>
      <c r="H36" s="33">
        <f t="shared" si="14"/>
        <v>1222.017359130625</v>
      </c>
      <c r="I36" s="33">
        <f t="shared" si="1"/>
        <v>-174271.19391613567</v>
      </c>
      <c r="J36" s="33">
        <f t="shared" si="2"/>
        <v>1849.0747966852825</v>
      </c>
      <c r="K36" s="33">
        <f t="shared" si="3"/>
        <v>0.5</v>
      </c>
      <c r="L36" s="33">
        <f t="shared" si="4"/>
        <v>1043.6680381339929</v>
      </c>
      <c r="M36" s="33">
        <f t="shared" si="5"/>
        <v>-4046.1851379691493</v>
      </c>
      <c r="N36" s="33">
        <f t="shared" si="6"/>
        <v>-2197.1103412838665</v>
      </c>
      <c r="O36" s="75">
        <v>2100</v>
      </c>
      <c r="Q36" s="33">
        <v>-900</v>
      </c>
      <c r="R36" s="33">
        <f t="shared" si="7"/>
        <v>1.6</v>
      </c>
      <c r="S36" s="33">
        <f t="shared" si="8"/>
        <v>239.25276762149645</v>
      </c>
      <c r="T36" s="33">
        <f t="shared" si="9"/>
        <v>-6665.1021959686741</v>
      </c>
      <c r="U36" s="33">
        <f t="shared" si="10"/>
        <v>70.718930713404049</v>
      </c>
      <c r="V36" s="33">
        <f t="shared" si="15"/>
        <v>0.4</v>
      </c>
      <c r="W36" s="33">
        <f t="shared" si="11"/>
        <v>184.78845109166383</v>
      </c>
      <c r="X36" s="33">
        <f t="shared" si="12"/>
        <v>-168.7451838693768</v>
      </c>
      <c r="Y36" s="33">
        <f t="shared" si="13"/>
        <v>-98.026253155972753</v>
      </c>
    </row>
    <row r="37" spans="6:25" x14ac:dyDescent="0.25">
      <c r="F37" s="33">
        <v>-850</v>
      </c>
      <c r="G37" s="33">
        <f t="shared" si="0"/>
        <v>1.4722222222222223</v>
      </c>
      <c r="H37" s="33">
        <f t="shared" si="14"/>
        <v>1220.3539424022206</v>
      </c>
      <c r="I37" s="33">
        <f t="shared" si="1"/>
        <v>-167238.69867073727</v>
      </c>
      <c r="J37" s="33">
        <f t="shared" si="2"/>
        <v>1878.8375696261519</v>
      </c>
      <c r="K37" s="33">
        <f t="shared" si="3"/>
        <v>0.52777777777777779</v>
      </c>
      <c r="L37" s="33">
        <f t="shared" si="4"/>
        <v>1057.3666889481133</v>
      </c>
      <c r="M37" s="33">
        <f t="shared" si="5"/>
        <v>-3934.5143737327708</v>
      </c>
      <c r="N37" s="33">
        <f t="shared" si="6"/>
        <v>-2055.6768041066189</v>
      </c>
      <c r="O37" s="75">
        <v>2100</v>
      </c>
      <c r="Q37" s="33">
        <v>-850</v>
      </c>
      <c r="R37" s="33">
        <f t="shared" si="7"/>
        <v>1.5666666666666667</v>
      </c>
      <c r="S37" s="33">
        <f t="shared" si="8"/>
        <v>238.84092607396067</v>
      </c>
      <c r="T37" s="33">
        <f t="shared" si="9"/>
        <v>-6406.6376380507818</v>
      </c>
      <c r="U37" s="33">
        <f t="shared" si="10"/>
        <v>71.975156378425908</v>
      </c>
      <c r="V37" s="33">
        <f t="shared" si="15"/>
        <v>0.43333333333333335</v>
      </c>
      <c r="W37" s="33">
        <f t="shared" si="11"/>
        <v>189.77578705790057</v>
      </c>
      <c r="X37" s="33">
        <f t="shared" si="12"/>
        <v>-164.28625600947785</v>
      </c>
      <c r="Y37" s="33">
        <f t="shared" si="13"/>
        <v>-92.311099631051945</v>
      </c>
    </row>
    <row r="38" spans="6:25" x14ac:dyDescent="0.25">
      <c r="F38" s="33">
        <v>-800</v>
      </c>
      <c r="G38" s="33">
        <f t="shared" si="0"/>
        <v>1.4444444444444444</v>
      </c>
      <c r="H38" s="33">
        <f t="shared" si="14"/>
        <v>1218.6242892585167</v>
      </c>
      <c r="I38" s="33">
        <f t="shared" si="1"/>
        <v>-159973.63382942334</v>
      </c>
      <c r="J38" s="33">
        <f t="shared" si="2"/>
        <v>1909.5445941244186</v>
      </c>
      <c r="K38" s="33">
        <f t="shared" si="3"/>
        <v>0.55555555555555558</v>
      </c>
      <c r="L38" s="33">
        <f t="shared" si="4"/>
        <v>1069.8070131563597</v>
      </c>
      <c r="M38" s="33">
        <f t="shared" si="5"/>
        <v>-3826.2590867995891</v>
      </c>
      <c r="N38" s="33">
        <f t="shared" si="6"/>
        <v>-1916.7144926751705</v>
      </c>
      <c r="O38" s="75">
        <v>2100</v>
      </c>
      <c r="Q38" s="33">
        <v>-800</v>
      </c>
      <c r="R38" s="33">
        <f t="shared" si="7"/>
        <v>1.5333333333333334</v>
      </c>
      <c r="S38" s="33">
        <f t="shared" si="8"/>
        <v>238.41101266107873</v>
      </c>
      <c r="T38" s="33">
        <f t="shared" si="9"/>
        <v>-6138.6995834727531</v>
      </c>
      <c r="U38" s="33">
        <f t="shared" si="10"/>
        <v>73.275328714938553</v>
      </c>
      <c r="V38" s="33">
        <f t="shared" si="15"/>
        <v>0.46666666666666667</v>
      </c>
      <c r="W38" s="33">
        <f t="shared" si="11"/>
        <v>194.18322407285243</v>
      </c>
      <c r="X38" s="33">
        <f t="shared" si="12"/>
        <v>-159.71965430685262</v>
      </c>
      <c r="Y38" s="33">
        <f t="shared" si="13"/>
        <v>-86.444325591914065</v>
      </c>
    </row>
    <row r="39" spans="6:25" x14ac:dyDescent="0.25">
      <c r="F39" s="33">
        <v>-750</v>
      </c>
      <c r="G39" s="33">
        <f t="shared" si="0"/>
        <v>1.4166666666666667</v>
      </c>
      <c r="H39" s="33">
        <f t="shared" si="14"/>
        <v>1216.824442908521</v>
      </c>
      <c r="I39" s="33">
        <f t="shared" si="1"/>
        <v>-152464.60878628158</v>
      </c>
      <c r="J39" s="33">
        <f t="shared" si="2"/>
        <v>1941.239690792698</v>
      </c>
      <c r="K39" s="33">
        <f t="shared" si="3"/>
        <v>0.58333333333333337</v>
      </c>
      <c r="L39" s="33">
        <f t="shared" si="4"/>
        <v>1081.1451219472967</v>
      </c>
      <c r="M39" s="33">
        <f t="shared" si="5"/>
        <v>-3721.7070061446861</v>
      </c>
      <c r="N39" s="33">
        <f t="shared" si="6"/>
        <v>-1780.4673153519882</v>
      </c>
      <c r="O39" s="75">
        <v>2100</v>
      </c>
      <c r="Q39" s="33">
        <v>-750</v>
      </c>
      <c r="R39" s="33">
        <f t="shared" si="7"/>
        <v>1.5</v>
      </c>
      <c r="S39" s="33">
        <f t="shared" si="8"/>
        <v>237.96183195721312</v>
      </c>
      <c r="T39" s="33">
        <f t="shared" si="9"/>
        <v>-5860.7737639828083</v>
      </c>
      <c r="U39" s="33">
        <f t="shared" si="10"/>
        <v>74.621689190492575</v>
      </c>
      <c r="V39" s="33">
        <f t="shared" si="15"/>
        <v>0.5</v>
      </c>
      <c r="W39" s="33">
        <f t="shared" si="11"/>
        <v>198.09972892249482</v>
      </c>
      <c r="X39" s="33">
        <f t="shared" si="12"/>
        <v>-155.14560798475901</v>
      </c>
      <c r="Y39" s="33">
        <f t="shared" si="13"/>
        <v>-80.523918794266436</v>
      </c>
    </row>
    <row r="40" spans="6:25" x14ac:dyDescent="0.25">
      <c r="F40" s="33">
        <v>-700</v>
      </c>
      <c r="G40" s="33">
        <f t="shared" si="0"/>
        <v>1.3888888888888888</v>
      </c>
      <c r="H40" s="33">
        <f t="shared" si="14"/>
        <v>1214.9501306576612</v>
      </c>
      <c r="I40" s="33">
        <f t="shared" si="1"/>
        <v>-144699.50526549623</v>
      </c>
      <c r="J40" s="33">
        <f t="shared" si="2"/>
        <v>1973.9692736533261</v>
      </c>
      <c r="K40" s="33">
        <f t="shared" si="3"/>
        <v>0.61111111111111116</v>
      </c>
      <c r="L40" s="33">
        <f t="shared" si="4"/>
        <v>1091.5135587251655</v>
      </c>
      <c r="M40" s="33">
        <f t="shared" si="5"/>
        <v>-3621.0046068938686</v>
      </c>
      <c r="N40" s="33">
        <f t="shared" si="6"/>
        <v>-1647.0353332405425</v>
      </c>
      <c r="O40" s="75">
        <v>2100</v>
      </c>
      <c r="Q40" s="33">
        <v>-700</v>
      </c>
      <c r="R40" s="33">
        <f t="shared" si="7"/>
        <v>1.4666666666666666</v>
      </c>
      <c r="S40" s="33">
        <f t="shared" si="8"/>
        <v>237.49208241142094</v>
      </c>
      <c r="T40" s="33">
        <f t="shared" si="9"/>
        <v>-5572.3095588106316</v>
      </c>
      <c r="U40" s="33">
        <f t="shared" si="10"/>
        <v>76.016623776251208</v>
      </c>
      <c r="V40" s="33">
        <f t="shared" si="15"/>
        <v>0.53333333333333333</v>
      </c>
      <c r="W40" s="33">
        <f t="shared" si="11"/>
        <v>201.59803913499726</v>
      </c>
      <c r="X40" s="33">
        <f t="shared" si="12"/>
        <v>-150.63143266312844</v>
      </c>
      <c r="Y40" s="33">
        <f t="shared" si="13"/>
        <v>-74.614808886877228</v>
      </c>
    </row>
    <row r="41" spans="6:25" x14ac:dyDescent="0.25">
      <c r="F41" s="33">
        <v>-650</v>
      </c>
      <c r="G41" s="33">
        <f t="shared" si="0"/>
        <v>1.3611111111111112</v>
      </c>
      <c r="H41" s="33">
        <f t="shared" si="14"/>
        <v>1212.9967322578702</v>
      </c>
      <c r="I41" s="33">
        <f t="shared" si="1"/>
        <v>-136665.42141071107</v>
      </c>
      <c r="J41" s="33">
        <f t="shared" si="2"/>
        <v>2007.7825262078413</v>
      </c>
      <c r="K41" s="33">
        <f t="shared" si="3"/>
        <v>0.63888888888888884</v>
      </c>
      <c r="L41" s="33">
        <f t="shared" si="4"/>
        <v>1101.0253861358231</v>
      </c>
      <c r="M41" s="33">
        <f t="shared" si="5"/>
        <v>-3524.1981388746403</v>
      </c>
      <c r="N41" s="33">
        <f t="shared" si="6"/>
        <v>-1516.415612666799</v>
      </c>
      <c r="O41" s="75">
        <v>2100</v>
      </c>
      <c r="Q41" s="33">
        <v>-650</v>
      </c>
      <c r="R41" s="33">
        <f t="shared" si="7"/>
        <v>1.4333333333333333</v>
      </c>
      <c r="S41" s="33">
        <f t="shared" si="8"/>
        <v>237.0003444804002</v>
      </c>
      <c r="T41" s="33">
        <f t="shared" si="9"/>
        <v>-5272.7169208179812</v>
      </c>
      <c r="U41" s="33">
        <f t="shared" si="10"/>
        <v>77.462673366688563</v>
      </c>
      <c r="V41" s="33">
        <f t="shared" si="15"/>
        <v>0.56666666666666665</v>
      </c>
      <c r="W41" s="33">
        <f t="shared" si="11"/>
        <v>204.73797750478525</v>
      </c>
      <c r="X41" s="33">
        <f t="shared" si="12"/>
        <v>-146.22138003414099</v>
      </c>
      <c r="Y41" s="33">
        <f t="shared" si="13"/>
        <v>-68.758706667452429</v>
      </c>
    </row>
    <row r="42" spans="6:25" x14ac:dyDescent="0.25">
      <c r="F42" s="33">
        <v>-600</v>
      </c>
      <c r="G42" s="33">
        <f t="shared" si="0"/>
        <v>1.3333333333333333</v>
      </c>
      <c r="H42" s="33">
        <f t="shared" si="14"/>
        <v>1210.9592444336508</v>
      </c>
      <c r="I42" s="33">
        <f t="shared" si="1"/>
        <v>-128348.6110792323</v>
      </c>
      <c r="J42" s="33">
        <f t="shared" si="2"/>
        <v>2042.7315892239035</v>
      </c>
      <c r="K42" s="33">
        <f t="shared" si="3"/>
        <v>0.66666666666666663</v>
      </c>
      <c r="L42" s="33">
        <f t="shared" si="4"/>
        <v>1109.7774898062064</v>
      </c>
      <c r="M42" s="33">
        <f t="shared" si="5"/>
        <v>-3431.2634948326654</v>
      </c>
      <c r="N42" s="33">
        <f t="shared" si="6"/>
        <v>-1388.5319056087619</v>
      </c>
      <c r="O42" s="75">
        <v>2100</v>
      </c>
      <c r="Q42" s="33">
        <v>-600</v>
      </c>
      <c r="R42" s="33">
        <f t="shared" si="7"/>
        <v>1.4</v>
      </c>
      <c r="S42" s="33">
        <f t="shared" si="8"/>
        <v>236.48506715566583</v>
      </c>
      <c r="T42" s="33">
        <f t="shared" si="9"/>
        <v>-4961.3630170445531</v>
      </c>
      <c r="U42" s="33">
        <f t="shared" si="10"/>
        <v>78.962544863596023</v>
      </c>
      <c r="V42" s="33">
        <f t="shared" si="15"/>
        <v>0.6</v>
      </c>
      <c r="W42" s="33">
        <f t="shared" si="11"/>
        <v>207.5690424459581</v>
      </c>
      <c r="X42" s="33">
        <f t="shared" si="12"/>
        <v>-141.94354283756289</v>
      </c>
      <c r="Y42" s="33">
        <f t="shared" si="13"/>
        <v>-62.980997973966865</v>
      </c>
    </row>
    <row r="43" spans="6:25" x14ac:dyDescent="0.25">
      <c r="F43" s="33">
        <v>-550</v>
      </c>
      <c r="G43" s="33">
        <f t="shared" si="0"/>
        <v>1.3055555555555556</v>
      </c>
      <c r="H43" s="33">
        <f t="shared" si="14"/>
        <v>1208.8322410420794</v>
      </c>
      <c r="I43" s="33">
        <f t="shared" si="1"/>
        <v>-119734.4179321175</v>
      </c>
      <c r="J43" s="33">
        <f t="shared" si="2"/>
        <v>2078.8717605957136</v>
      </c>
      <c r="K43" s="33">
        <f t="shared" si="3"/>
        <v>0.69444444444444442</v>
      </c>
      <c r="L43" s="33">
        <f t="shared" si="4"/>
        <v>1117.8532596929501</v>
      </c>
      <c r="M43" s="33">
        <f t="shared" si="5"/>
        <v>-3342.1279693656802</v>
      </c>
      <c r="N43" s="33">
        <f t="shared" si="6"/>
        <v>-1263.2562087699666</v>
      </c>
      <c r="O43" s="75">
        <v>2100</v>
      </c>
      <c r="Q43" s="33">
        <v>-550</v>
      </c>
      <c r="R43" s="33">
        <f t="shared" si="7"/>
        <v>1.3666666666666667</v>
      </c>
      <c r="S43" s="33">
        <f t="shared" si="8"/>
        <v>235.9445526292246</v>
      </c>
      <c r="T43" s="33">
        <f t="shared" si="9"/>
        <v>-4637.5685587089165</v>
      </c>
      <c r="U43" s="33">
        <f t="shared" si="10"/>
        <v>80.519122914117872</v>
      </c>
      <c r="V43" s="33">
        <f t="shared" si="15"/>
        <v>0.6333333333333333</v>
      </c>
      <c r="W43" s="33">
        <f t="shared" si="11"/>
        <v>210.13243567770542</v>
      </c>
      <c r="X43" s="33">
        <f t="shared" si="12"/>
        <v>-137.81470832858452</v>
      </c>
      <c r="Y43" s="33">
        <f t="shared" si="13"/>
        <v>-57.295585414466643</v>
      </c>
    </row>
    <row r="44" spans="6:25" x14ac:dyDescent="0.25">
      <c r="F44" s="33">
        <v>-500</v>
      </c>
      <c r="G44" s="33">
        <f t="shared" si="0"/>
        <v>1.2777777777777777</v>
      </c>
      <c r="H44" s="33">
        <f t="shared" si="14"/>
        <v>1206.6098282363698</v>
      </c>
      <c r="I44" s="33">
        <f t="shared" si="1"/>
        <v>-110807.20388838483</v>
      </c>
      <c r="J44" s="33">
        <f t="shared" si="2"/>
        <v>2116.2617074833524</v>
      </c>
      <c r="K44" s="33">
        <f t="shared" si="3"/>
        <v>0.72222222222222221</v>
      </c>
      <c r="L44" s="33">
        <f t="shared" si="4"/>
        <v>1125.3247755501689</v>
      </c>
      <c r="M44" s="33">
        <f t="shared" si="5"/>
        <v>-3256.6861079834343</v>
      </c>
      <c r="N44" s="33">
        <f t="shared" si="6"/>
        <v>-1140.4244005000819</v>
      </c>
      <c r="O44" s="75">
        <v>2100</v>
      </c>
      <c r="Q44" s="33">
        <v>-500</v>
      </c>
      <c r="R44" s="33">
        <f t="shared" si="7"/>
        <v>1.3333333333333333</v>
      </c>
      <c r="S44" s="33">
        <f t="shared" si="8"/>
        <v>235.37693879505792</v>
      </c>
      <c r="T44" s="33">
        <f t="shared" si="9"/>
        <v>-4300.6037949458296</v>
      </c>
      <c r="U44" s="33">
        <f t="shared" si="10"/>
        <v>82.135482269447138</v>
      </c>
      <c r="V44" s="33">
        <f t="shared" si="15"/>
        <v>0.66666666666666663</v>
      </c>
      <c r="W44" s="33">
        <f t="shared" si="11"/>
        <v>212.46265457684561</v>
      </c>
      <c r="X44" s="33">
        <f t="shared" si="12"/>
        <v>-133.84377996901929</v>
      </c>
      <c r="Y44" s="33">
        <f t="shared" si="13"/>
        <v>-51.708297699572157</v>
      </c>
    </row>
    <row r="45" spans="6:25" x14ac:dyDescent="0.25">
      <c r="F45" s="33">
        <v>-450</v>
      </c>
      <c r="G45" s="33">
        <f t="shared" si="0"/>
        <v>1.25</v>
      </c>
      <c r="H45" s="33">
        <f t="shared" si="14"/>
        <v>1204.2855938980117</v>
      </c>
      <c r="I45" s="33">
        <f t="shared" si="1"/>
        <v>-101550.27149275347</v>
      </c>
      <c r="J45" s="33">
        <f t="shared" si="2"/>
        <v>2154.9636907194267</v>
      </c>
      <c r="K45" s="33">
        <f t="shared" si="3"/>
        <v>0.75</v>
      </c>
      <c r="L45" s="33">
        <f t="shared" si="4"/>
        <v>1132.2545960050568</v>
      </c>
      <c r="M45" s="33">
        <f t="shared" si="5"/>
        <v>-3174.8112367659355</v>
      </c>
      <c r="N45" s="33">
        <f t="shared" si="6"/>
        <v>-1019.8475460465088</v>
      </c>
      <c r="O45" s="75">
        <v>2100</v>
      </c>
      <c r="Q45" s="33">
        <v>-450</v>
      </c>
      <c r="R45" s="33">
        <f t="shared" si="7"/>
        <v>1.3</v>
      </c>
      <c r="S45" s="33">
        <f t="shared" si="8"/>
        <v>234.78017922697694</v>
      </c>
      <c r="T45" s="33">
        <f t="shared" si="9"/>
        <v>-3949.6841444337379</v>
      </c>
      <c r="U45" s="33">
        <f t="shared" si="10"/>
        <v>83.814900698441704</v>
      </c>
      <c r="V45" s="33">
        <f t="shared" si="15"/>
        <v>0.7</v>
      </c>
      <c r="W45" s="33">
        <f t="shared" si="11"/>
        <v>214.58874795537812</v>
      </c>
      <c r="X45" s="33">
        <f t="shared" si="12"/>
        <v>-130.0341967017842</v>
      </c>
      <c r="Y45" s="33">
        <f t="shared" si="13"/>
        <v>-46.219296003342492</v>
      </c>
    </row>
    <row r="46" spans="6:25" x14ac:dyDescent="0.25">
      <c r="F46" s="33">
        <v>-400</v>
      </c>
      <c r="G46" s="33">
        <f t="shared" si="0"/>
        <v>1.2222222222222223</v>
      </c>
      <c r="H46" s="33">
        <f t="shared" si="14"/>
        <v>1201.8525504782444</v>
      </c>
      <c r="I46" s="33">
        <f t="shared" si="1"/>
        <v>-91945.77973403284</v>
      </c>
      <c r="J46" s="33">
        <f t="shared" si="2"/>
        <v>2195.0438011664905</v>
      </c>
      <c r="K46" s="33">
        <f t="shared" si="3"/>
        <v>0.77777777777777779</v>
      </c>
      <c r="L46" s="33">
        <f t="shared" si="4"/>
        <v>1138.6972295948028</v>
      </c>
      <c r="M46" s="33">
        <f t="shared" si="5"/>
        <v>-3096.3638267526649</v>
      </c>
      <c r="N46" s="33">
        <f t="shared" si="6"/>
        <v>-901.32002558617432</v>
      </c>
      <c r="O46" s="75">
        <v>2100</v>
      </c>
      <c r="Q46" s="33">
        <v>-400</v>
      </c>
      <c r="R46" s="33">
        <f t="shared" si="7"/>
        <v>1.2666666666666666</v>
      </c>
      <c r="S46" s="33">
        <f t="shared" si="8"/>
        <v>234.15202020459856</v>
      </c>
      <c r="T46" s="33">
        <f t="shared" si="9"/>
        <v>-3583.9654399390124</v>
      </c>
      <c r="U46" s="33">
        <f t="shared" si="10"/>
        <v>85.560872345521986</v>
      </c>
      <c r="V46" s="33">
        <f t="shared" si="15"/>
        <v>0.73333333333333328</v>
      </c>
      <c r="W46" s="33">
        <f t="shared" si="11"/>
        <v>216.53531121461265</v>
      </c>
      <c r="X46" s="33">
        <f t="shared" si="12"/>
        <v>-126.3856476636284</v>
      </c>
      <c r="Y46" s="33">
        <f t="shared" si="13"/>
        <v>-40.824775318106418</v>
      </c>
    </row>
    <row r="47" spans="6:25" x14ac:dyDescent="0.25">
      <c r="F47" s="33">
        <v>-350</v>
      </c>
      <c r="G47" s="33">
        <f t="shared" si="0"/>
        <v>1.1944444444444444</v>
      </c>
      <c r="H47" s="33">
        <f t="shared" si="14"/>
        <v>1199.3030702416136</v>
      </c>
      <c r="I47" s="33">
        <f t="shared" si="1"/>
        <v>-81974.652849089689</v>
      </c>
      <c r="J47" s="33">
        <f t="shared" si="2"/>
        <v>2236.5722072870999</v>
      </c>
      <c r="K47" s="33">
        <f t="shared" si="3"/>
        <v>0.80555555555555558</v>
      </c>
      <c r="L47" s="33">
        <f t="shared" si="4"/>
        <v>1144.7003496192463</v>
      </c>
      <c r="M47" s="33">
        <f t="shared" si="5"/>
        <v>-3021.1975335984057</v>
      </c>
      <c r="N47" s="33">
        <f t="shared" si="6"/>
        <v>-784.6253263113058</v>
      </c>
      <c r="O47" s="75">
        <v>2100</v>
      </c>
      <c r="Q47" s="33">
        <v>-350</v>
      </c>
      <c r="R47" s="33">
        <f t="shared" si="7"/>
        <v>1.2333333333333334</v>
      </c>
      <c r="S47" s="33">
        <f t="shared" si="8"/>
        <v>233.48997427543452</v>
      </c>
      <c r="T47" s="33">
        <f t="shared" si="9"/>
        <v>-3202.5387631731214</v>
      </c>
      <c r="U47" s="33">
        <f t="shared" si="10"/>
        <v>87.377121360412616</v>
      </c>
      <c r="V47" s="33">
        <f t="shared" si="15"/>
        <v>0.76666666666666672</v>
      </c>
      <c r="W47" s="33">
        <f t="shared" si="11"/>
        <v>218.3232790808176</v>
      </c>
      <c r="X47" s="33">
        <f t="shared" si="12"/>
        <v>-122.89528958711304</v>
      </c>
      <c r="Y47" s="33">
        <f t="shared" si="13"/>
        <v>-35.518168226700425</v>
      </c>
    </row>
    <row r="48" spans="6:25" x14ac:dyDescent="0.25">
      <c r="F48" s="33">
        <v>-300</v>
      </c>
      <c r="G48" s="33">
        <f t="shared" si="0"/>
        <v>1.1666666666666667</v>
      </c>
      <c r="H48" s="33">
        <f t="shared" si="14"/>
        <v>1196.628811727519</v>
      </c>
      <c r="I48" s="33">
        <f t="shared" si="1"/>
        <v>-71616.481660150093</v>
      </c>
      <c r="J48" s="33">
        <f t="shared" si="2"/>
        <v>2279.6234126125905</v>
      </c>
      <c r="K48" s="33">
        <f t="shared" si="3"/>
        <v>0.83333333333333337</v>
      </c>
      <c r="L48" s="33">
        <f t="shared" si="4"/>
        <v>1150.3058017849326</v>
      </c>
      <c r="M48" s="33">
        <f t="shared" si="5"/>
        <v>-2949.163526859184</v>
      </c>
      <c r="N48" s="33">
        <f t="shared" si="6"/>
        <v>-669.54011424659348</v>
      </c>
      <c r="O48" s="75">
        <v>2100</v>
      </c>
      <c r="Q48" s="33">
        <v>-300</v>
      </c>
      <c r="R48" s="33">
        <f t="shared" si="7"/>
        <v>1.2</v>
      </c>
      <c r="S48" s="33">
        <f t="shared" si="8"/>
        <v>232.79128973875092</v>
      </c>
      <c r="T48" s="33">
        <f t="shared" si="9"/>
        <v>-2804.4248519234575</v>
      </c>
      <c r="U48" s="33">
        <f t="shared" si="10"/>
        <v>89.267615542675003</v>
      </c>
      <c r="V48" s="33">
        <f t="shared" si="15"/>
        <v>0.8</v>
      </c>
      <c r="W48" s="33">
        <f t="shared" si="11"/>
        <v>219.97056050670381</v>
      </c>
      <c r="X48" s="33">
        <f t="shared" si="12"/>
        <v>-119.55861168350037</v>
      </c>
      <c r="Y48" s="33">
        <f t="shared" si="13"/>
        <v>-30.290996140825371</v>
      </c>
    </row>
    <row r="49" spans="6:25" x14ac:dyDescent="0.25">
      <c r="F49" s="33">
        <v>-250</v>
      </c>
      <c r="G49" s="33">
        <f t="shared" si="0"/>
        <v>1.1388888888888888</v>
      </c>
      <c r="H49" s="33">
        <f t="shared" si="14"/>
        <v>1193.8206360337228</v>
      </c>
      <c r="I49" s="33">
        <f t="shared" si="1"/>
        <v>-60849.417027815689</v>
      </c>
      <c r="J49" s="33">
        <f t="shared" si="2"/>
        <v>2324.2765210168845</v>
      </c>
      <c r="K49" s="33">
        <f t="shared" si="3"/>
        <v>0.86111111111111116</v>
      </c>
      <c r="L49" s="33">
        <f t="shared" si="4"/>
        <v>1155.5504435513537</v>
      </c>
      <c r="M49" s="33">
        <f t="shared" si="5"/>
        <v>-2880.1135595308328</v>
      </c>
      <c r="N49" s="33">
        <f t="shared" si="6"/>
        <v>-555.8370385139483</v>
      </c>
      <c r="O49" s="75">
        <v>2100</v>
      </c>
      <c r="Q49" s="33">
        <v>-250</v>
      </c>
      <c r="R49" s="33">
        <f t="shared" si="7"/>
        <v>1.1666666666666667</v>
      </c>
      <c r="S49" s="33">
        <f t="shared" si="8"/>
        <v>232.05291531134003</v>
      </c>
      <c r="T49" s="33">
        <f t="shared" si="9"/>
        <v>-2388.5680691635366</v>
      </c>
      <c r="U49" s="33">
        <f t="shared" si="10"/>
        <v>91.236579628521781</v>
      </c>
      <c r="V49" s="33">
        <f t="shared" si="15"/>
        <v>0.83333333333333337</v>
      </c>
      <c r="W49" s="33">
        <f t="shared" si="11"/>
        <v>221.49254994256287</v>
      </c>
      <c r="X49" s="33">
        <f t="shared" si="12"/>
        <v>-116.37004963009865</v>
      </c>
      <c r="Y49" s="33">
        <f t="shared" si="13"/>
        <v>-25.133470001576868</v>
      </c>
    </row>
    <row r="50" spans="6:25" x14ac:dyDescent="0.25">
      <c r="F50" s="33">
        <v>-200</v>
      </c>
      <c r="G50" s="33">
        <f t="shared" si="0"/>
        <v>1.1111111111111112</v>
      </c>
      <c r="H50" s="33">
        <f t="shared" si="14"/>
        <v>1190.8685112709945</v>
      </c>
      <c r="I50" s="33">
        <f t="shared" si="1"/>
        <v>-49650.055067899193</v>
      </c>
      <c r="J50" s="33">
        <f t="shared" si="2"/>
        <v>2370.6155066522892</v>
      </c>
      <c r="K50" s="33">
        <f t="shared" si="3"/>
        <v>0.88888888888888884</v>
      </c>
      <c r="L50" s="33">
        <f t="shared" si="4"/>
        <v>1160.466846207941</v>
      </c>
      <c r="M50" s="33">
        <f t="shared" si="5"/>
        <v>-2813.9021094510126</v>
      </c>
      <c r="N50" s="33">
        <f t="shared" si="6"/>
        <v>-443.28660279872338</v>
      </c>
      <c r="O50" s="75">
        <v>2100</v>
      </c>
      <c r="Q50" s="33">
        <v>-200</v>
      </c>
      <c r="R50" s="33">
        <f t="shared" si="7"/>
        <v>1.1333333333333333</v>
      </c>
      <c r="S50" s="33">
        <f t="shared" si="8"/>
        <v>231.27145908077202</v>
      </c>
      <c r="T50" s="33">
        <f t="shared" si="9"/>
        <v>-1953.8299361589325</v>
      </c>
      <c r="U50" s="33">
        <f t="shared" si="10"/>
        <v>93.288507690184929</v>
      </c>
      <c r="V50" s="33">
        <f t="shared" si="15"/>
        <v>0.8666666666666667</v>
      </c>
      <c r="W50" s="33">
        <f t="shared" si="11"/>
        <v>222.90254129248399</v>
      </c>
      <c r="X50" s="33">
        <f t="shared" si="12"/>
        <v>-113.32342033612787</v>
      </c>
      <c r="Y50" s="33">
        <f t="shared" si="13"/>
        <v>-20.034912645942939</v>
      </c>
    </row>
    <row r="51" spans="6:25" x14ac:dyDescent="0.25">
      <c r="F51" s="33">
        <v>-150</v>
      </c>
      <c r="G51" s="33">
        <f t="shared" si="0"/>
        <v>1.0833333333333333</v>
      </c>
      <c r="H51" s="33">
        <f t="shared" si="14"/>
        <v>1187.7614032307297</v>
      </c>
      <c r="I51" s="33">
        <f t="shared" si="1"/>
        <v>-37993.313889747784</v>
      </c>
      <c r="J51" s="33">
        <f t="shared" si="2"/>
        <v>2418.7294839981332</v>
      </c>
      <c r="K51" s="33">
        <f t="shared" si="3"/>
        <v>0.91666666666666663</v>
      </c>
      <c r="L51" s="33">
        <f t="shared" si="4"/>
        <v>1165.0838845206631</v>
      </c>
      <c r="M51" s="33">
        <f t="shared" si="5"/>
        <v>-2750.3878373293437</v>
      </c>
      <c r="N51" s="33">
        <f t="shared" si="6"/>
        <v>-331.65835333121049</v>
      </c>
      <c r="O51" s="75">
        <v>2100</v>
      </c>
      <c r="Q51" s="33">
        <v>-150</v>
      </c>
      <c r="R51" s="33">
        <f t="shared" si="7"/>
        <v>1.1000000000000001</v>
      </c>
      <c r="S51" s="33">
        <f t="shared" si="8"/>
        <v>230.44314066054949</v>
      </c>
      <c r="T51" s="33">
        <f t="shared" si="9"/>
        <v>-1498.9822504148251</v>
      </c>
      <c r="U51" s="33">
        <f t="shared" si="10"/>
        <v>95.428173904213011</v>
      </c>
      <c r="V51" s="33">
        <f t="shared" si="15"/>
        <v>0.9</v>
      </c>
      <c r="W51" s="33">
        <f t="shared" si="11"/>
        <v>224.21206487764323</v>
      </c>
      <c r="X51" s="33">
        <f t="shared" si="12"/>
        <v>-110.41222828709151</v>
      </c>
      <c r="Y51" s="33">
        <f t="shared" si="13"/>
        <v>-14.984054382878497</v>
      </c>
    </row>
    <row r="52" spans="6:25" x14ac:dyDescent="0.25">
      <c r="F52" s="33">
        <v>-100</v>
      </c>
      <c r="G52" s="33">
        <f t="shared" si="0"/>
        <v>1.0555555555555556</v>
      </c>
      <c r="H52" s="33">
        <f t="shared" si="14"/>
        <v>1184.4871499354674</v>
      </c>
      <c r="I52" s="33">
        <f t="shared" si="1"/>
        <v>-25852.301784611718</v>
      </c>
      <c r="J52" s="33">
        <f t="shared" si="2"/>
        <v>2468.7129715946285</v>
      </c>
      <c r="K52" s="33">
        <f t="shared" si="3"/>
        <v>0.94444444444444442</v>
      </c>
      <c r="L52" s="33">
        <f t="shared" si="4"/>
        <v>1169.4272339111851</v>
      </c>
      <c r="M52" s="33">
        <f t="shared" si="5"/>
        <v>-2689.4345425478991</v>
      </c>
      <c r="N52" s="33">
        <f t="shared" si="6"/>
        <v>-220.72157095327066</v>
      </c>
      <c r="O52" s="75">
        <v>2100</v>
      </c>
      <c r="Q52" s="33">
        <v>-100</v>
      </c>
      <c r="R52" s="33">
        <f t="shared" si="7"/>
        <v>1.0666666666666667</v>
      </c>
      <c r="S52" s="33">
        <f t="shared" si="8"/>
        <v>229.56373522421237</v>
      </c>
      <c r="T52" s="33">
        <f t="shared" si="9"/>
        <v>-1022.699837412103</v>
      </c>
      <c r="U52" s="33">
        <f t="shared" si="10"/>
        <v>97.66064065404835</v>
      </c>
      <c r="V52" s="33">
        <f t="shared" si="15"/>
        <v>0.93333333333333335</v>
      </c>
      <c r="W52" s="33">
        <f t="shared" si="11"/>
        <v>225.43116316777724</v>
      </c>
      <c r="X52" s="33">
        <f t="shared" si="12"/>
        <v>-107.62987964576712</v>
      </c>
      <c r="Y52" s="33">
        <f t="shared" si="13"/>
        <v>-9.9692389917187683</v>
      </c>
    </row>
    <row r="53" spans="6:25" x14ac:dyDescent="0.25">
      <c r="F53" s="33">
        <v>-50</v>
      </c>
      <c r="G53" s="33">
        <f t="shared" si="0"/>
        <v>1.0277777777777777</v>
      </c>
      <c r="H53" s="33">
        <f t="shared" si="14"/>
        <v>1181.032317290603</v>
      </c>
      <c r="I53" s="33">
        <f t="shared" si="1"/>
        <v>-13198.177048733267</v>
      </c>
      <c r="J53" s="33">
        <f t="shared" si="2"/>
        <v>2520.6661405294917</v>
      </c>
      <c r="K53" s="33">
        <f t="shared" si="3"/>
        <v>0.97222222222222221</v>
      </c>
      <c r="L53" s="33">
        <f t="shared" si="4"/>
        <v>1173.5197912772628</v>
      </c>
      <c r="M53" s="33">
        <f t="shared" si="5"/>
        <v>-2630.9117510877491</v>
      </c>
      <c r="N53" s="33">
        <f t="shared" si="6"/>
        <v>-110.24561055825734</v>
      </c>
      <c r="O53" s="75">
        <v>2100</v>
      </c>
      <c r="Q53" s="33">
        <v>-50</v>
      </c>
      <c r="R53" s="33">
        <f t="shared" si="7"/>
        <v>1.0333333333333334</v>
      </c>
      <c r="S53" s="33">
        <f t="shared" si="8"/>
        <v>228.62850779936068</v>
      </c>
      <c r="T53" s="33">
        <f t="shared" si="9"/>
        <v>-523.5530263433435</v>
      </c>
      <c r="U53" s="33">
        <f t="shared" si="10"/>
        <v>99.991262535916988</v>
      </c>
      <c r="V53" s="33">
        <f t="shared" si="15"/>
        <v>0.96666666666666667</v>
      </c>
      <c r="W53" s="33">
        <f t="shared" si="11"/>
        <v>226.56861756159688</v>
      </c>
      <c r="X53" s="33">
        <f t="shared" si="12"/>
        <v>-104.96982999210177</v>
      </c>
      <c r="Y53" s="33">
        <f t="shared" si="13"/>
        <v>-4.978567456184777</v>
      </c>
    </row>
    <row r="54" spans="6:25" x14ac:dyDescent="0.25">
      <c r="F54" s="33">
        <v>0</v>
      </c>
      <c r="G54" s="33">
        <f t="shared" si="0"/>
        <v>1</v>
      </c>
      <c r="H54" s="33">
        <f t="shared" si="14"/>
        <v>1177.382032505257</v>
      </c>
      <c r="I54" s="33">
        <f t="shared" si="1"/>
        <v>0</v>
      </c>
      <c r="J54" s="33">
        <f t="shared" si="2"/>
        <v>2574.695035407507</v>
      </c>
      <c r="K54" s="33">
        <f t="shared" si="3"/>
        <v>1</v>
      </c>
      <c r="L54" s="33">
        <f t="shared" si="4"/>
        <v>1177.382032505257</v>
      </c>
      <c r="M54" s="33">
        <f t="shared" si="5"/>
        <v>-2574.695035407507</v>
      </c>
      <c r="N54" s="33">
        <f t="shared" si="6"/>
        <v>0</v>
      </c>
      <c r="O54" s="75">
        <v>2100</v>
      </c>
      <c r="Q54" s="33">
        <v>0</v>
      </c>
      <c r="R54" s="33">
        <f t="shared" si="7"/>
        <v>1</v>
      </c>
      <c r="S54" s="33">
        <f t="shared" si="8"/>
        <v>227.63213583160945</v>
      </c>
      <c r="T54" s="33">
        <f t="shared" si="9"/>
        <v>0</v>
      </c>
      <c r="U54" s="33">
        <f t="shared" si="10"/>
        <v>102.42568429651736</v>
      </c>
      <c r="V54" s="33">
        <f t="shared" si="15"/>
        <v>1</v>
      </c>
      <c r="W54" s="33">
        <f t="shared" si="11"/>
        <v>227.63213583160945</v>
      </c>
      <c r="X54" s="33">
        <f t="shared" si="12"/>
        <v>-102.42568429651736</v>
      </c>
      <c r="Y54" s="33">
        <f t="shared" si="13"/>
        <v>0</v>
      </c>
    </row>
    <row r="55" spans="6:25" x14ac:dyDescent="0.25">
      <c r="F55" s="33">
        <v>50</v>
      </c>
      <c r="G55" s="33">
        <f t="shared" si="0"/>
        <v>0.97222222222222221</v>
      </c>
      <c r="H55" s="33">
        <f t="shared" si="14"/>
        <v>1173.5197912772628</v>
      </c>
      <c r="I55" s="33">
        <f t="shared" si="1"/>
        <v>13775.421715767221</v>
      </c>
      <c r="J55" s="33">
        <f t="shared" si="2"/>
        <v>2630.9117510877491</v>
      </c>
      <c r="K55" s="33">
        <f t="shared" si="3"/>
        <v>1.0277777777777777</v>
      </c>
      <c r="L55" s="33">
        <f t="shared" si="4"/>
        <v>1181.032317290603</v>
      </c>
      <c r="M55" s="33">
        <f t="shared" si="5"/>
        <v>-2520.6661405294917</v>
      </c>
      <c r="N55" s="33">
        <f t="shared" si="6"/>
        <v>110.24561055825734</v>
      </c>
      <c r="O55" s="75">
        <v>2100</v>
      </c>
      <c r="Q55" s="33">
        <v>50</v>
      </c>
      <c r="R55" s="33">
        <f t="shared" si="7"/>
        <v>0.96666666666666667</v>
      </c>
      <c r="S55" s="33">
        <f t="shared" si="8"/>
        <v>226.56861756159688</v>
      </c>
      <c r="T55" s="33">
        <f t="shared" si="9"/>
        <v>549.62074458626068</v>
      </c>
      <c r="U55" s="33">
        <f t="shared" si="10"/>
        <v>104.96982999210177</v>
      </c>
      <c r="V55" s="33">
        <f t="shared" si="15"/>
        <v>1.0333333333333334</v>
      </c>
      <c r="W55" s="33">
        <f t="shared" si="11"/>
        <v>228.62850779936068</v>
      </c>
      <c r="X55" s="33">
        <f t="shared" si="12"/>
        <v>-99.991262535916988</v>
      </c>
      <c r="Y55" s="33">
        <f t="shared" si="13"/>
        <v>4.978567456184777</v>
      </c>
    </row>
    <row r="56" spans="6:25" x14ac:dyDescent="0.25">
      <c r="F56" s="33">
        <v>100</v>
      </c>
      <c r="G56" s="33">
        <f t="shared" si="0"/>
        <v>0.94444444444444442</v>
      </c>
      <c r="H56" s="33">
        <f t="shared" si="14"/>
        <v>1169.4272339111851</v>
      </c>
      <c r="I56" s="33">
        <f t="shared" si="1"/>
        <v>28163.692670597025</v>
      </c>
      <c r="J56" s="33">
        <f t="shared" si="2"/>
        <v>2689.4345425478991</v>
      </c>
      <c r="K56" s="33">
        <f t="shared" si="3"/>
        <v>1.0555555555555556</v>
      </c>
      <c r="L56" s="33">
        <f t="shared" si="4"/>
        <v>1184.4871499354674</v>
      </c>
      <c r="M56" s="33">
        <f t="shared" si="5"/>
        <v>-2468.7129715946285</v>
      </c>
      <c r="N56" s="33">
        <f t="shared" si="6"/>
        <v>220.72157095327066</v>
      </c>
      <c r="O56" s="75">
        <v>2100</v>
      </c>
      <c r="Q56" s="33">
        <v>100</v>
      </c>
      <c r="R56" s="33">
        <f t="shared" si="7"/>
        <v>0.93333333333333335</v>
      </c>
      <c r="S56" s="33">
        <f t="shared" si="8"/>
        <v>225.43116316777724</v>
      </c>
      <c r="T56" s="33">
        <f t="shared" si="9"/>
        <v>1127.0974640063184</v>
      </c>
      <c r="U56" s="33">
        <f t="shared" si="10"/>
        <v>107.62987964576712</v>
      </c>
      <c r="V56" s="33">
        <f t="shared" si="15"/>
        <v>1.0666666666666667</v>
      </c>
      <c r="W56" s="33">
        <f t="shared" si="11"/>
        <v>229.56373522421237</v>
      </c>
      <c r="X56" s="33">
        <f t="shared" si="12"/>
        <v>-97.66064065404835</v>
      </c>
      <c r="Y56" s="33">
        <f t="shared" si="13"/>
        <v>9.9692389917187683</v>
      </c>
    </row>
    <row r="57" spans="6:25" x14ac:dyDescent="0.25">
      <c r="F57" s="33">
        <v>150</v>
      </c>
      <c r="G57" s="33">
        <f t="shared" si="0"/>
        <v>0.91666666666666663</v>
      </c>
      <c r="H57" s="33">
        <f t="shared" si="14"/>
        <v>1165.0838845206631</v>
      </c>
      <c r="I57" s="33">
        <f t="shared" si="1"/>
        <v>43202.991121382947</v>
      </c>
      <c r="J57" s="33">
        <f t="shared" si="2"/>
        <v>2750.3878373293437</v>
      </c>
      <c r="K57" s="33">
        <f t="shared" si="3"/>
        <v>1.0833333333333333</v>
      </c>
      <c r="L57" s="33">
        <f t="shared" si="4"/>
        <v>1187.7614032307297</v>
      </c>
      <c r="M57" s="33">
        <f t="shared" si="5"/>
        <v>-2418.7294839981332</v>
      </c>
      <c r="N57" s="33">
        <f t="shared" si="6"/>
        <v>331.65835333121049</v>
      </c>
      <c r="O57" s="75">
        <v>2100</v>
      </c>
      <c r="Q57" s="33">
        <v>150</v>
      </c>
      <c r="R57" s="33">
        <f t="shared" si="7"/>
        <v>0.9</v>
      </c>
      <c r="S57" s="33">
        <f t="shared" si="8"/>
        <v>224.21206487764323</v>
      </c>
      <c r="T57" s="33">
        <f t="shared" si="9"/>
        <v>1734.3512262660288</v>
      </c>
      <c r="U57" s="33">
        <f t="shared" si="10"/>
        <v>110.41222828709151</v>
      </c>
      <c r="V57" s="33">
        <f t="shared" si="15"/>
        <v>1.1000000000000001</v>
      </c>
      <c r="W57" s="33">
        <f t="shared" si="11"/>
        <v>230.44314066054949</v>
      </c>
      <c r="X57" s="33">
        <f t="shared" si="12"/>
        <v>-95.428173904213011</v>
      </c>
      <c r="Y57" s="33">
        <f t="shared" si="13"/>
        <v>14.984054382878497</v>
      </c>
    </row>
    <row r="58" spans="6:25" x14ac:dyDescent="0.25">
      <c r="F58" s="33">
        <v>200</v>
      </c>
      <c r="G58" s="33">
        <f t="shared" si="0"/>
        <v>0.88888888888888884</v>
      </c>
      <c r="H58" s="33">
        <f t="shared" si="14"/>
        <v>1160.466846207941</v>
      </c>
      <c r="I58" s="33">
        <f t="shared" si="1"/>
        <v>58934.227966480845</v>
      </c>
      <c r="J58" s="33">
        <f t="shared" si="2"/>
        <v>2813.9021094510126</v>
      </c>
      <c r="K58" s="33">
        <f t="shared" si="3"/>
        <v>1.1111111111111112</v>
      </c>
      <c r="L58" s="33">
        <f t="shared" si="4"/>
        <v>1190.8685112709945</v>
      </c>
      <c r="M58" s="33">
        <f t="shared" si="5"/>
        <v>-2370.6155066522892</v>
      </c>
      <c r="N58" s="33">
        <f t="shared" si="6"/>
        <v>443.28660279872338</v>
      </c>
      <c r="O58" s="75">
        <v>2100</v>
      </c>
      <c r="Q58" s="33">
        <v>200</v>
      </c>
      <c r="R58" s="33">
        <f t="shared" si="7"/>
        <v>0.8666666666666667</v>
      </c>
      <c r="S58" s="33">
        <f t="shared" si="8"/>
        <v>222.90254129248399</v>
      </c>
      <c r="T58" s="33">
        <f t="shared" si="9"/>
        <v>2373.4401653843161</v>
      </c>
      <c r="U58" s="33">
        <f t="shared" si="10"/>
        <v>113.32342033612787</v>
      </c>
      <c r="V58" s="33">
        <f t="shared" si="15"/>
        <v>1.1333333333333333</v>
      </c>
      <c r="W58" s="33">
        <f t="shared" si="11"/>
        <v>231.27145908077202</v>
      </c>
      <c r="X58" s="33">
        <f t="shared" si="12"/>
        <v>-93.288507690184929</v>
      </c>
      <c r="Y58" s="33">
        <f t="shared" si="13"/>
        <v>20.034912645942939</v>
      </c>
    </row>
    <row r="59" spans="6:25" x14ac:dyDescent="0.25">
      <c r="F59" s="33">
        <v>250</v>
      </c>
      <c r="G59" s="33">
        <f t="shared" si="0"/>
        <v>0.86111111111111116</v>
      </c>
      <c r="H59" s="33">
        <f t="shared" si="14"/>
        <v>1155.5504435513537</v>
      </c>
      <c r="I59" s="33">
        <f t="shared" si="1"/>
        <v>75401.196667720098</v>
      </c>
      <c r="J59" s="33">
        <f t="shared" si="2"/>
        <v>2880.1135595308328</v>
      </c>
      <c r="K59" s="33">
        <f t="shared" si="3"/>
        <v>1.1388888888888888</v>
      </c>
      <c r="L59" s="33">
        <f t="shared" si="4"/>
        <v>1193.8206360337228</v>
      </c>
      <c r="M59" s="33">
        <f t="shared" si="5"/>
        <v>-2324.2765210168845</v>
      </c>
      <c r="N59" s="33">
        <f t="shared" si="6"/>
        <v>555.8370385139483</v>
      </c>
      <c r="O59" s="75">
        <v>2100</v>
      </c>
      <c r="Q59" s="33">
        <v>250</v>
      </c>
      <c r="R59" s="33">
        <f t="shared" si="7"/>
        <v>0.83333333333333337</v>
      </c>
      <c r="S59" s="33">
        <f t="shared" si="8"/>
        <v>221.49254994256287</v>
      </c>
      <c r="T59" s="33">
        <f t="shared" si="9"/>
        <v>3046.5607751316452</v>
      </c>
      <c r="U59" s="33">
        <f t="shared" si="10"/>
        <v>116.37004963009865</v>
      </c>
      <c r="V59" s="33">
        <f t="shared" si="15"/>
        <v>1.1666666666666667</v>
      </c>
      <c r="W59" s="33">
        <f t="shared" si="11"/>
        <v>232.05291531134003</v>
      </c>
      <c r="X59" s="33">
        <f t="shared" si="12"/>
        <v>-91.236579628521781</v>
      </c>
      <c r="Y59" s="33">
        <f t="shared" si="13"/>
        <v>25.133470001576868</v>
      </c>
    </row>
    <row r="60" spans="6:25" x14ac:dyDescent="0.25">
      <c r="F60" s="33">
        <v>300</v>
      </c>
      <c r="G60" s="33">
        <f t="shared" si="0"/>
        <v>0.83333333333333337</v>
      </c>
      <c r="H60" s="33">
        <f t="shared" si="14"/>
        <v>1150.3058017849326</v>
      </c>
      <c r="I60" s="33">
        <f t="shared" si="1"/>
        <v>92650.704702157745</v>
      </c>
      <c r="J60" s="33">
        <f t="shared" si="2"/>
        <v>2949.163526859184</v>
      </c>
      <c r="K60" s="33">
        <f t="shared" si="3"/>
        <v>1.1666666666666667</v>
      </c>
      <c r="L60" s="33">
        <f t="shared" si="4"/>
        <v>1196.628811727519</v>
      </c>
      <c r="M60" s="33">
        <f t="shared" si="5"/>
        <v>-2279.6234126125905</v>
      </c>
      <c r="N60" s="33">
        <f t="shared" si="6"/>
        <v>669.54011424659348</v>
      </c>
      <c r="O60" s="75">
        <v>2100</v>
      </c>
      <c r="Q60" s="33">
        <v>300</v>
      </c>
      <c r="R60" s="33">
        <f t="shared" si="7"/>
        <v>0.8</v>
      </c>
      <c r="S60" s="33">
        <f t="shared" si="8"/>
        <v>219.97056050670381</v>
      </c>
      <c r="T60" s="33">
        <f t="shared" si="9"/>
        <v>3756.0445613827942</v>
      </c>
      <c r="U60" s="33">
        <f t="shared" si="10"/>
        <v>119.55861168350037</v>
      </c>
      <c r="V60" s="33">
        <f t="shared" si="15"/>
        <v>1.2</v>
      </c>
      <c r="W60" s="33">
        <f t="shared" si="11"/>
        <v>232.79128973875092</v>
      </c>
      <c r="X60" s="33">
        <f t="shared" si="12"/>
        <v>-89.267615542675003</v>
      </c>
      <c r="Y60" s="33">
        <f t="shared" si="13"/>
        <v>30.290996140825371</v>
      </c>
    </row>
    <row r="61" spans="6:25" x14ac:dyDescent="0.25">
      <c r="F61" s="33">
        <v>350</v>
      </c>
      <c r="G61" s="33">
        <f t="shared" si="0"/>
        <v>0.80555555555555558</v>
      </c>
      <c r="H61" s="33">
        <f t="shared" si="14"/>
        <v>1144.7003496192463</v>
      </c>
      <c r="I61" s="33">
        <f t="shared" si="1"/>
        <v>110732.67306029076</v>
      </c>
      <c r="J61" s="33">
        <f t="shared" si="2"/>
        <v>3021.1975335984057</v>
      </c>
      <c r="K61" s="33">
        <f t="shared" si="3"/>
        <v>1.1944444444444444</v>
      </c>
      <c r="L61" s="33">
        <f t="shared" si="4"/>
        <v>1199.3030702416136</v>
      </c>
      <c r="M61" s="33">
        <f t="shared" si="5"/>
        <v>-2236.5722072870999</v>
      </c>
      <c r="N61" s="33">
        <f t="shared" si="6"/>
        <v>784.6253263113058</v>
      </c>
      <c r="O61" s="75">
        <v>2100</v>
      </c>
      <c r="Q61" s="33">
        <v>350</v>
      </c>
      <c r="R61" s="33">
        <f t="shared" si="7"/>
        <v>0.76666666666666672</v>
      </c>
      <c r="S61" s="33">
        <f t="shared" si="8"/>
        <v>218.3232790808176</v>
      </c>
      <c r="T61" s="33">
        <f t="shared" si="9"/>
        <v>4504.347620822753</v>
      </c>
      <c r="U61" s="33">
        <f t="shared" si="10"/>
        <v>122.89528958711304</v>
      </c>
      <c r="V61" s="33">
        <f t="shared" si="15"/>
        <v>1.2333333333333334</v>
      </c>
      <c r="W61" s="33">
        <f t="shared" si="11"/>
        <v>233.48997427543452</v>
      </c>
      <c r="X61" s="33">
        <f t="shared" si="12"/>
        <v>-87.377121360412616</v>
      </c>
      <c r="Y61" s="33">
        <f t="shared" si="13"/>
        <v>35.518168226700425</v>
      </c>
    </row>
    <row r="62" spans="6:25" x14ac:dyDescent="0.25">
      <c r="F62" s="33">
        <v>400</v>
      </c>
      <c r="G62" s="33">
        <f t="shared" si="0"/>
        <v>0.77777777777777779</v>
      </c>
      <c r="H62" s="33">
        <f t="shared" si="14"/>
        <v>1138.6972295948028</v>
      </c>
      <c r="I62" s="33">
        <f t="shared" si="1"/>
        <v>129700.18467956467</v>
      </c>
      <c r="J62" s="33">
        <f t="shared" si="2"/>
        <v>3096.3638267526649</v>
      </c>
      <c r="K62" s="33">
        <f t="shared" si="3"/>
        <v>1.2222222222222223</v>
      </c>
      <c r="L62" s="33">
        <f t="shared" si="4"/>
        <v>1201.8525504782444</v>
      </c>
      <c r="M62" s="33">
        <f t="shared" si="5"/>
        <v>-2195.0438011664905</v>
      </c>
      <c r="N62" s="33">
        <f t="shared" si="6"/>
        <v>901.32002558617432</v>
      </c>
      <c r="O62" s="75">
        <v>2100</v>
      </c>
      <c r="Q62" s="33">
        <v>400</v>
      </c>
      <c r="R62" s="33">
        <f t="shared" si="7"/>
        <v>0.73333333333333328</v>
      </c>
      <c r="S62" s="33">
        <f t="shared" si="8"/>
        <v>216.53531121461265</v>
      </c>
      <c r="T62" s="33">
        <f t="shared" si="9"/>
        <v>5294.029629589907</v>
      </c>
      <c r="U62" s="33">
        <f t="shared" si="10"/>
        <v>126.3856476636284</v>
      </c>
      <c r="V62" s="33">
        <f t="shared" si="15"/>
        <v>1.2666666666666666</v>
      </c>
      <c r="W62" s="33">
        <f t="shared" si="11"/>
        <v>234.15202020459856</v>
      </c>
      <c r="X62" s="33">
        <f t="shared" si="12"/>
        <v>-85.560872345521986</v>
      </c>
      <c r="Y62" s="33">
        <f t="shared" si="13"/>
        <v>40.824775318106418</v>
      </c>
    </row>
    <row r="63" spans="6:25" x14ac:dyDescent="0.25">
      <c r="F63" s="33">
        <v>450</v>
      </c>
      <c r="G63" s="33">
        <f t="shared" si="0"/>
        <v>0.75</v>
      </c>
      <c r="H63" s="33">
        <f t="shared" si="14"/>
        <v>1132.2545960050568</v>
      </c>
      <c r="I63" s="33">
        <f t="shared" si="1"/>
        <v>149609.4548693728</v>
      </c>
      <c r="J63" s="33">
        <f t="shared" si="2"/>
        <v>3174.8112367659355</v>
      </c>
      <c r="K63" s="33">
        <f t="shared" si="3"/>
        <v>1.25</v>
      </c>
      <c r="L63" s="33">
        <f t="shared" si="4"/>
        <v>1204.2855938980117</v>
      </c>
      <c r="M63" s="33">
        <f t="shared" si="5"/>
        <v>-2154.9636907194267</v>
      </c>
      <c r="N63" s="33">
        <f t="shared" si="6"/>
        <v>1019.8475460465088</v>
      </c>
      <c r="O63" s="75">
        <v>2100</v>
      </c>
      <c r="Q63" s="33">
        <v>450</v>
      </c>
      <c r="R63" s="33">
        <f t="shared" si="7"/>
        <v>0.7</v>
      </c>
      <c r="S63" s="33">
        <f t="shared" si="8"/>
        <v>214.58874795537812</v>
      </c>
      <c r="T63" s="33">
        <f t="shared" si="9"/>
        <v>6127.7171561066307</v>
      </c>
      <c r="U63" s="33">
        <f t="shared" si="10"/>
        <v>130.0341967017842</v>
      </c>
      <c r="V63" s="33">
        <f t="shared" si="15"/>
        <v>1.3</v>
      </c>
      <c r="W63" s="33">
        <f t="shared" si="11"/>
        <v>234.78017922697694</v>
      </c>
      <c r="X63" s="33">
        <f t="shared" si="12"/>
        <v>-83.814900698441704</v>
      </c>
      <c r="Y63" s="33">
        <f t="shared" si="13"/>
        <v>46.219296003342492</v>
      </c>
    </row>
    <row r="64" spans="6:25" x14ac:dyDescent="0.25">
      <c r="F64" s="33">
        <v>500</v>
      </c>
      <c r="G64" s="33">
        <f t="shared" si="0"/>
        <v>0.72222222222222221</v>
      </c>
      <c r="H64" s="33">
        <f t="shared" si="14"/>
        <v>1125.3247755501689</v>
      </c>
      <c r="I64" s="33">
        <f t="shared" si="1"/>
        <v>170519.68586481156</v>
      </c>
      <c r="J64" s="33">
        <f t="shared" si="2"/>
        <v>3256.6861079834343</v>
      </c>
      <c r="K64" s="33">
        <f t="shared" si="3"/>
        <v>1.2777777777777777</v>
      </c>
      <c r="L64" s="33">
        <f t="shared" si="4"/>
        <v>1206.6098282363698</v>
      </c>
      <c r="M64" s="33">
        <f t="shared" si="5"/>
        <v>-2116.2617074833524</v>
      </c>
      <c r="N64" s="33">
        <f t="shared" si="6"/>
        <v>1140.4244005000819</v>
      </c>
      <c r="O64" s="75">
        <v>2100</v>
      </c>
      <c r="Q64" s="33">
        <v>500</v>
      </c>
      <c r="R64" s="33">
        <f t="shared" si="7"/>
        <v>0.66666666666666663</v>
      </c>
      <c r="S64" s="33">
        <f t="shared" si="8"/>
        <v>212.46265457684561</v>
      </c>
      <c r="T64" s="33">
        <f t="shared" si="9"/>
        <v>7008.0439313226625</v>
      </c>
      <c r="U64" s="33">
        <f t="shared" si="10"/>
        <v>133.84377996901929</v>
      </c>
      <c r="V64" s="33">
        <f t="shared" si="15"/>
        <v>1.3333333333333333</v>
      </c>
      <c r="W64" s="33">
        <f t="shared" si="11"/>
        <v>235.37693879505792</v>
      </c>
      <c r="X64" s="33">
        <f t="shared" si="12"/>
        <v>-82.135482269447138</v>
      </c>
      <c r="Y64" s="33">
        <f t="shared" si="13"/>
        <v>51.708297699572157</v>
      </c>
    </row>
    <row r="65" spans="6:25" x14ac:dyDescent="0.25">
      <c r="F65" s="33">
        <v>550</v>
      </c>
      <c r="G65" s="33">
        <f t="shared" si="0"/>
        <v>0.69444444444444442</v>
      </c>
      <c r="H65" s="33">
        <f t="shared" si="14"/>
        <v>1117.8532596929501</v>
      </c>
      <c r="I65" s="33">
        <f t="shared" si="1"/>
        <v>192492.75239179685</v>
      </c>
      <c r="J65" s="33">
        <f t="shared" si="2"/>
        <v>3342.1279693656802</v>
      </c>
      <c r="K65" s="33">
        <f t="shared" si="3"/>
        <v>1.3055555555555556</v>
      </c>
      <c r="L65" s="33">
        <f t="shared" si="4"/>
        <v>1208.8322410420794</v>
      </c>
      <c r="M65" s="33">
        <f t="shared" si="5"/>
        <v>-2078.8717605957136</v>
      </c>
      <c r="N65" s="33">
        <f t="shared" si="6"/>
        <v>1263.2562087699666</v>
      </c>
      <c r="O65" s="75">
        <v>2100</v>
      </c>
      <c r="Q65" s="33">
        <v>550</v>
      </c>
      <c r="R65" s="33">
        <f t="shared" si="7"/>
        <v>0.6333333333333333</v>
      </c>
      <c r="S65" s="33">
        <f t="shared" si="8"/>
        <v>210.13243567770542</v>
      </c>
      <c r="T65" s="33">
        <f t="shared" si="9"/>
        <v>7937.5573794311904</v>
      </c>
      <c r="U65" s="33">
        <f t="shared" si="10"/>
        <v>137.81470832858452</v>
      </c>
      <c r="V65" s="33">
        <f t="shared" si="15"/>
        <v>1.3666666666666667</v>
      </c>
      <c r="W65" s="33">
        <f t="shared" si="11"/>
        <v>235.9445526292246</v>
      </c>
      <c r="X65" s="33">
        <f t="shared" si="12"/>
        <v>-80.519122914117872</v>
      </c>
      <c r="Y65" s="33">
        <f t="shared" si="13"/>
        <v>57.295585414466643</v>
      </c>
    </row>
    <row r="66" spans="6:25" x14ac:dyDescent="0.25">
      <c r="F66" s="33">
        <v>600</v>
      </c>
      <c r="G66" s="33">
        <f t="shared" si="0"/>
        <v>0.66666666666666663</v>
      </c>
      <c r="H66" s="33">
        <f t="shared" si="14"/>
        <v>1109.7774898062064</v>
      </c>
      <c r="I66" s="33">
        <f t="shared" si="1"/>
        <v>215592.64375794283</v>
      </c>
      <c r="J66" s="33">
        <f t="shared" si="2"/>
        <v>3431.2634948326654</v>
      </c>
      <c r="K66" s="33">
        <f t="shared" si="3"/>
        <v>1.3333333333333333</v>
      </c>
      <c r="L66" s="33">
        <f t="shared" si="4"/>
        <v>1210.9592444336508</v>
      </c>
      <c r="M66" s="33">
        <f t="shared" si="5"/>
        <v>-2042.7315892239035</v>
      </c>
      <c r="N66" s="33">
        <f t="shared" si="6"/>
        <v>1388.5319056087619</v>
      </c>
      <c r="O66" s="75">
        <v>2100</v>
      </c>
      <c r="Q66" s="33">
        <v>600</v>
      </c>
      <c r="R66" s="33">
        <f t="shared" si="7"/>
        <v>0.6</v>
      </c>
      <c r="S66" s="33">
        <f t="shared" si="8"/>
        <v>207.5690424459581</v>
      </c>
      <c r="T66" s="33">
        <f t="shared" si="9"/>
        <v>8918.5758280599166</v>
      </c>
      <c r="U66" s="33">
        <f t="shared" si="10"/>
        <v>141.94354283756289</v>
      </c>
      <c r="V66" s="33">
        <f t="shared" si="15"/>
        <v>1.4</v>
      </c>
      <c r="W66" s="33">
        <f t="shared" si="11"/>
        <v>236.48506715566583</v>
      </c>
      <c r="X66" s="33">
        <f t="shared" si="12"/>
        <v>-78.962544863596023</v>
      </c>
      <c r="Y66" s="33">
        <f t="shared" si="13"/>
        <v>62.980997973966865</v>
      </c>
    </row>
    <row r="67" spans="6:25" x14ac:dyDescent="0.25">
      <c r="F67" s="33">
        <v>650</v>
      </c>
      <c r="G67" s="33">
        <f t="shared" si="0"/>
        <v>0.63888888888888884</v>
      </c>
      <c r="H67" s="33">
        <f t="shared" si="14"/>
        <v>1101.0253861358231</v>
      </c>
      <c r="I67" s="33">
        <f t="shared" si="1"/>
        <v>239884.55796247351</v>
      </c>
      <c r="J67" s="33">
        <f t="shared" si="2"/>
        <v>3524.1981388746403</v>
      </c>
      <c r="K67" s="33">
        <f t="shared" si="3"/>
        <v>1.3611111111111112</v>
      </c>
      <c r="L67" s="33">
        <f t="shared" si="4"/>
        <v>1212.9967322578702</v>
      </c>
      <c r="M67" s="33">
        <f t="shared" si="5"/>
        <v>-2007.7825262078413</v>
      </c>
      <c r="N67" s="33">
        <f t="shared" si="6"/>
        <v>1516.415612666799</v>
      </c>
      <c r="O67" s="75">
        <v>2100</v>
      </c>
      <c r="Q67" s="33">
        <v>650</v>
      </c>
      <c r="R67" s="33">
        <f t="shared" si="7"/>
        <v>0.56666666666666665</v>
      </c>
      <c r="S67" s="33">
        <f t="shared" si="8"/>
        <v>204.73797750478525</v>
      </c>
      <c r="T67" s="33">
        <f t="shared" si="9"/>
        <v>9952.97362178207</v>
      </c>
      <c r="U67" s="33">
        <f t="shared" si="10"/>
        <v>146.22138003414099</v>
      </c>
      <c r="V67" s="33">
        <f t="shared" si="15"/>
        <v>1.4333333333333333</v>
      </c>
      <c r="W67" s="33">
        <f t="shared" si="11"/>
        <v>237.0003444804002</v>
      </c>
      <c r="X67" s="33">
        <f t="shared" si="12"/>
        <v>-77.462673366688563</v>
      </c>
      <c r="Y67" s="33">
        <f t="shared" si="13"/>
        <v>68.758706667452429</v>
      </c>
    </row>
    <row r="68" spans="6:25" x14ac:dyDescent="0.25">
      <c r="F68" s="33">
        <v>700</v>
      </c>
      <c r="G68" s="33">
        <f t="shared" si="0"/>
        <v>0.61111111111111116</v>
      </c>
      <c r="H68" s="33">
        <f t="shared" si="14"/>
        <v>1091.5135587251655</v>
      </c>
      <c r="I68" s="33">
        <f t="shared" si="1"/>
        <v>265433.50100475998</v>
      </c>
      <c r="J68" s="33">
        <f t="shared" si="2"/>
        <v>3621.0046068938686</v>
      </c>
      <c r="K68" s="33">
        <f t="shared" si="3"/>
        <v>1.3888888888888888</v>
      </c>
      <c r="L68" s="33">
        <f t="shared" si="4"/>
        <v>1214.9501306576612</v>
      </c>
      <c r="M68" s="33">
        <f t="shared" si="5"/>
        <v>-1973.9692736533261</v>
      </c>
      <c r="N68" s="33">
        <f t="shared" si="6"/>
        <v>1647.0353332405425</v>
      </c>
      <c r="O68" s="75">
        <v>2100</v>
      </c>
      <c r="Q68" s="33">
        <v>700</v>
      </c>
      <c r="R68" s="33">
        <f t="shared" si="7"/>
        <v>0.53333333333333333</v>
      </c>
      <c r="S68" s="33">
        <f t="shared" si="8"/>
        <v>201.59803913499726</v>
      </c>
      <c r="T68" s="33">
        <f t="shared" si="9"/>
        <v>11041.86071926443</v>
      </c>
      <c r="U68" s="33">
        <f t="shared" si="10"/>
        <v>150.63143266312844</v>
      </c>
      <c r="V68" s="33">
        <f t="shared" si="15"/>
        <v>1.4666666666666666</v>
      </c>
      <c r="W68" s="33">
        <f t="shared" si="11"/>
        <v>237.49208241142094</v>
      </c>
      <c r="X68" s="33">
        <f t="shared" si="12"/>
        <v>-76.016623776251208</v>
      </c>
      <c r="Y68" s="33">
        <f t="shared" si="13"/>
        <v>74.614808886877228</v>
      </c>
    </row>
    <row r="69" spans="6:25" x14ac:dyDescent="0.25">
      <c r="F69" s="33">
        <v>750</v>
      </c>
      <c r="G69" s="33">
        <f t="shared" ref="G69:G105" si="16">($C$3-F69)/$C$3</f>
        <v>0.58333333333333337</v>
      </c>
      <c r="H69" s="33">
        <f>($B$7)/SQRT(($B$8+($B$9/$G69))^2+($B$10)^2)</f>
        <v>1081.1451219472967</v>
      </c>
      <c r="I69" s="33">
        <f t="shared" ref="I69:I105" si="17">3*(H69)^2*($B$9*(1-G69)/G69)</f>
        <v>292302.18473294517</v>
      </c>
      <c r="J69" s="33">
        <f t="shared" ref="J69:J105" si="18">3*(H69)^2*$B$9/(G69*($C$3*(2*PI()/60)))</f>
        <v>3721.7070061446861</v>
      </c>
      <c r="K69" s="33">
        <f t="shared" ref="K69:K105" si="19">(-$C$3-$F69)/-$C$3</f>
        <v>1.4166666666666667</v>
      </c>
      <c r="L69" s="33">
        <f t="shared" ref="L69:L105" si="20">($B$7)/SQRT(($B$8+($B$9/$K69))^2+($B$10)^2)</f>
        <v>1216.824442908521</v>
      </c>
      <c r="M69" s="33">
        <f t="shared" ref="M69:M105" si="21">-1*(3*(L69)^2*$B$9/(K69*($C$3*(2*PI()/60))))</f>
        <v>-1941.239690792698</v>
      </c>
      <c r="N69" s="33">
        <f t="shared" ref="N69:N105" si="22">J69+M69</f>
        <v>1780.4673153519882</v>
      </c>
      <c r="O69" s="75">
        <v>2100</v>
      </c>
      <c r="Q69" s="33">
        <v>750</v>
      </c>
      <c r="R69" s="33">
        <f t="shared" ref="R69:R105" si="23">($C$4-$Q69)/$C$4</f>
        <v>0.5</v>
      </c>
      <c r="S69" s="33">
        <f t="shared" ref="S69:S105" si="24">($C$7)/SQRT(($C$8+($C$9/$R69))^2+($C$10)^2)</f>
        <v>198.09972892249482</v>
      </c>
      <c r="T69" s="33">
        <f t="shared" ref="T69:T105" si="25">3*(S69)^2*($C$9*(1-R69)/R69)</f>
        <v>12185.107557041021</v>
      </c>
      <c r="U69" s="33">
        <f t="shared" ref="U69:U105" si="26">3*(S69)^2*$C$9/(R69*($C$4*(2*PI()/60)))</f>
        <v>155.14560798475901</v>
      </c>
      <c r="V69" s="33">
        <f t="shared" si="15"/>
        <v>1.5</v>
      </c>
      <c r="W69" s="33">
        <f t="shared" ref="W69:W105" si="27">($C$7)/SQRT(($C$8+($C$9/$V69))^2+($C$10)^2)</f>
        <v>237.96183195721312</v>
      </c>
      <c r="X69" s="33">
        <f t="shared" ref="X69:X105" si="28">-1*(3*(W69)^2*$C$9/(V69*($C$4*(2*PI()/60))))</f>
        <v>-74.621689190492575</v>
      </c>
      <c r="Y69" s="33">
        <f t="shared" ref="Y69:Y105" si="29">U69+X69</f>
        <v>80.523918794266436</v>
      </c>
    </row>
    <row r="70" spans="6:25" x14ac:dyDescent="0.25">
      <c r="F70" s="33">
        <v>800</v>
      </c>
      <c r="G70" s="33">
        <f t="shared" si="16"/>
        <v>0.55555555555555558</v>
      </c>
      <c r="H70" s="33">
        <f t="shared" ref="H70:H105" si="30">($B$7)/SQRT(($B$8+($B$9/$G70))^2+($B$10)^2)</f>
        <v>1069.8070131563597</v>
      </c>
      <c r="I70" s="33">
        <f t="shared" si="17"/>
        <v>320547.93167522078</v>
      </c>
      <c r="J70" s="33">
        <f t="shared" si="18"/>
        <v>3826.2590867995891</v>
      </c>
      <c r="K70" s="33">
        <f t="shared" si="19"/>
        <v>1.4444444444444444</v>
      </c>
      <c r="L70" s="33">
        <f t="shared" si="20"/>
        <v>1218.6242892585167</v>
      </c>
      <c r="M70" s="33">
        <f t="shared" si="21"/>
        <v>-1909.5445941244186</v>
      </c>
      <c r="N70" s="33">
        <f t="shared" si="22"/>
        <v>1916.7144926751705</v>
      </c>
      <c r="O70" s="75">
        <v>2100</v>
      </c>
      <c r="Q70" s="33">
        <v>800</v>
      </c>
      <c r="R70" s="33">
        <f t="shared" si="23"/>
        <v>0.46666666666666667</v>
      </c>
      <c r="S70" s="33">
        <f t="shared" si="24"/>
        <v>194.18322407285243</v>
      </c>
      <c r="T70" s="33">
        <f t="shared" si="25"/>
        <v>13380.642469448256</v>
      </c>
      <c r="U70" s="33">
        <f t="shared" si="26"/>
        <v>159.71965430685262</v>
      </c>
      <c r="V70" s="33">
        <f t="shared" ref="V70:V105" si="31">(-$C$4-$Q70)/-$C$4</f>
        <v>1.5333333333333334</v>
      </c>
      <c r="W70" s="33">
        <f t="shared" si="27"/>
        <v>238.41101266107873</v>
      </c>
      <c r="X70" s="33">
        <f t="shared" si="28"/>
        <v>-73.275328714938553</v>
      </c>
      <c r="Y70" s="33">
        <f t="shared" si="29"/>
        <v>86.444325591914065</v>
      </c>
    </row>
    <row r="71" spans="6:25" x14ac:dyDescent="0.25">
      <c r="F71" s="33">
        <v>850</v>
      </c>
      <c r="G71" s="33">
        <f t="shared" si="16"/>
        <v>0.52777777777777779</v>
      </c>
      <c r="H71" s="33">
        <f t="shared" si="30"/>
        <v>1057.3666889481133</v>
      </c>
      <c r="I71" s="33">
        <f t="shared" si="17"/>
        <v>350218.17447226564</v>
      </c>
      <c r="J71" s="33">
        <f t="shared" si="18"/>
        <v>3934.5143737327708</v>
      </c>
      <c r="K71" s="33">
        <f t="shared" si="19"/>
        <v>1.4722222222222223</v>
      </c>
      <c r="L71" s="33">
        <f t="shared" si="20"/>
        <v>1220.3539424022206</v>
      </c>
      <c r="M71" s="33">
        <f t="shared" si="21"/>
        <v>-1878.8375696261519</v>
      </c>
      <c r="N71" s="33">
        <f t="shared" si="22"/>
        <v>2055.6768041066189</v>
      </c>
      <c r="O71" s="75">
        <v>2100</v>
      </c>
      <c r="Q71" s="33">
        <v>850</v>
      </c>
      <c r="R71" s="33">
        <f t="shared" si="23"/>
        <v>0.43333333333333335</v>
      </c>
      <c r="S71" s="33">
        <f t="shared" si="24"/>
        <v>189.77578705790057</v>
      </c>
      <c r="T71" s="33">
        <f t="shared" si="25"/>
        <v>14623.414024012516</v>
      </c>
      <c r="U71" s="33">
        <f t="shared" si="26"/>
        <v>164.28625600947785</v>
      </c>
      <c r="V71" s="33">
        <f t="shared" si="31"/>
        <v>1.5666666666666667</v>
      </c>
      <c r="W71" s="33">
        <f t="shared" si="27"/>
        <v>238.84092607396067</v>
      </c>
      <c r="X71" s="33">
        <f t="shared" si="28"/>
        <v>-71.975156378425908</v>
      </c>
      <c r="Y71" s="33">
        <f t="shared" si="29"/>
        <v>92.311099631051945</v>
      </c>
    </row>
    <row r="72" spans="6:25" x14ac:dyDescent="0.25">
      <c r="F72" s="33">
        <v>900</v>
      </c>
      <c r="G72" s="33">
        <f t="shared" si="16"/>
        <v>0.5</v>
      </c>
      <c r="H72" s="33">
        <f t="shared" si="30"/>
        <v>1043.6680381339929</v>
      </c>
      <c r="I72" s="33">
        <f t="shared" si="17"/>
        <v>381343.96513524244</v>
      </c>
      <c r="J72" s="33">
        <f t="shared" si="18"/>
        <v>4046.1851379691493</v>
      </c>
      <c r="K72" s="33">
        <f t="shared" si="19"/>
        <v>1.5</v>
      </c>
      <c r="L72" s="33">
        <f t="shared" si="20"/>
        <v>1222.017359130625</v>
      </c>
      <c r="M72" s="33">
        <f t="shared" si="21"/>
        <v>-1849.0747966852825</v>
      </c>
      <c r="N72" s="33">
        <f t="shared" si="22"/>
        <v>2197.1103412838665</v>
      </c>
      <c r="O72" s="75">
        <v>2100</v>
      </c>
      <c r="Q72" s="33">
        <v>900</v>
      </c>
      <c r="R72" s="33">
        <f t="shared" si="23"/>
        <v>0.4</v>
      </c>
      <c r="S72" s="33">
        <f t="shared" si="24"/>
        <v>184.78845109166383</v>
      </c>
      <c r="T72" s="33">
        <f t="shared" si="25"/>
        <v>15903.858899180792</v>
      </c>
      <c r="U72" s="33">
        <f t="shared" si="26"/>
        <v>168.7451838693768</v>
      </c>
      <c r="V72" s="33">
        <f t="shared" si="31"/>
        <v>1.6</v>
      </c>
      <c r="W72" s="33">
        <f t="shared" si="27"/>
        <v>239.25276762149645</v>
      </c>
      <c r="X72" s="33">
        <f t="shared" si="28"/>
        <v>-70.718930713404049</v>
      </c>
      <c r="Y72" s="33">
        <f t="shared" si="29"/>
        <v>98.026253155972753</v>
      </c>
    </row>
    <row r="73" spans="6:25" x14ac:dyDescent="0.25">
      <c r="F73" s="33">
        <v>950</v>
      </c>
      <c r="G73" s="33">
        <f t="shared" si="16"/>
        <v>0.47222222222222221</v>
      </c>
      <c r="H73" s="33">
        <f t="shared" si="30"/>
        <v>1028.5263071604381</v>
      </c>
      <c r="I73" s="33">
        <f t="shared" si="17"/>
        <v>413930.66295046028</v>
      </c>
      <c r="J73" s="33">
        <f t="shared" si="18"/>
        <v>4160.7859645813269</v>
      </c>
      <c r="K73" s="33">
        <f t="shared" si="19"/>
        <v>1.5277777777777777</v>
      </c>
      <c r="L73" s="33">
        <f t="shared" si="20"/>
        <v>1223.6182086243116</v>
      </c>
      <c r="M73" s="33">
        <f t="shared" si="21"/>
        <v>-1820.214883289801</v>
      </c>
      <c r="N73" s="33">
        <f t="shared" si="22"/>
        <v>2340.5710812915258</v>
      </c>
      <c r="O73" s="75">
        <v>2100</v>
      </c>
      <c r="Q73" s="33">
        <v>950</v>
      </c>
      <c r="R73" s="33">
        <f t="shared" si="23"/>
        <v>0.36666666666666664</v>
      </c>
      <c r="S73" s="33">
        <f t="shared" si="24"/>
        <v>179.11178276791077</v>
      </c>
      <c r="T73" s="33">
        <f t="shared" si="25"/>
        <v>17205.640069982044</v>
      </c>
      <c r="U73" s="33">
        <f t="shared" si="26"/>
        <v>172.94922102300796</v>
      </c>
      <c r="V73" s="33">
        <f t="shared" si="31"/>
        <v>1.6333333333333333</v>
      </c>
      <c r="W73" s="33">
        <f t="shared" si="27"/>
        <v>239.64763708203569</v>
      </c>
      <c r="X73" s="33">
        <f t="shared" si="28"/>
        <v>-69.504544994610271</v>
      </c>
      <c r="Y73" s="33">
        <f t="shared" si="29"/>
        <v>103.44467602839769</v>
      </c>
    </row>
    <row r="74" spans="6:25" x14ac:dyDescent="0.25">
      <c r="F74" s="33">
        <v>1000</v>
      </c>
      <c r="G74" s="33">
        <f t="shared" si="16"/>
        <v>0.44444444444444442</v>
      </c>
      <c r="H74" s="33">
        <f t="shared" si="30"/>
        <v>1011.7217798305869</v>
      </c>
      <c r="I74" s="33">
        <f t="shared" si="17"/>
        <v>447944.61752528517</v>
      </c>
      <c r="J74" s="33">
        <f t="shared" si="18"/>
        <v>4277.5560066334547</v>
      </c>
      <c r="K74" s="33">
        <f t="shared" si="19"/>
        <v>1.5555555555555556</v>
      </c>
      <c r="L74" s="33">
        <f t="shared" si="20"/>
        <v>1225.1598977936471</v>
      </c>
      <c r="M74" s="33">
        <f t="shared" si="21"/>
        <v>-1792.218711958704</v>
      </c>
      <c r="N74" s="33">
        <f t="shared" si="22"/>
        <v>2485.3372946747504</v>
      </c>
      <c r="O74" s="75">
        <v>2100</v>
      </c>
      <c r="Q74" s="33">
        <v>1000</v>
      </c>
      <c r="R74" s="33">
        <f t="shared" si="23"/>
        <v>0.33333333333333331</v>
      </c>
      <c r="S74" s="33">
        <f t="shared" si="24"/>
        <v>172.61049132040324</v>
      </c>
      <c r="T74" s="33">
        <f t="shared" si="25"/>
        <v>18502.311044313894</v>
      </c>
      <c r="U74" s="33">
        <f t="shared" si="26"/>
        <v>176.68405567957947</v>
      </c>
      <c r="V74" s="33">
        <f t="shared" si="31"/>
        <v>1.6666666666666667</v>
      </c>
      <c r="W74" s="33">
        <f t="shared" si="27"/>
        <v>240.02654785986351</v>
      </c>
      <c r="X74" s="33">
        <f t="shared" si="28"/>
        <v>-68.330018119045889</v>
      </c>
      <c r="Y74" s="33">
        <f t="shared" si="29"/>
        <v>108.35403756053358</v>
      </c>
    </row>
    <row r="75" spans="6:25" x14ac:dyDescent="0.25">
      <c r="F75" s="33">
        <v>1050</v>
      </c>
      <c r="G75" s="33">
        <f t="shared" si="16"/>
        <v>0.41666666666666669</v>
      </c>
      <c r="H75" s="33">
        <f t="shared" si="30"/>
        <v>992.9918880048391</v>
      </c>
      <c r="I75" s="33">
        <f t="shared" si="17"/>
        <v>483294.16052982333</v>
      </c>
      <c r="J75" s="33">
        <f t="shared" si="18"/>
        <v>4395.3516923296784</v>
      </c>
      <c r="K75" s="33">
        <f t="shared" si="19"/>
        <v>1.5833333333333333</v>
      </c>
      <c r="L75" s="33">
        <f t="shared" si="20"/>
        <v>1226.6455940157603</v>
      </c>
      <c r="M75" s="33">
        <f t="shared" si="21"/>
        <v>-1765.0492958548257</v>
      </c>
      <c r="N75" s="33">
        <f t="shared" si="22"/>
        <v>2630.3023964748527</v>
      </c>
      <c r="O75" s="75">
        <v>2100</v>
      </c>
      <c r="Q75" s="33">
        <v>1050</v>
      </c>
      <c r="R75" s="33">
        <f t="shared" si="23"/>
        <v>0.3</v>
      </c>
      <c r="S75" s="33">
        <f t="shared" si="24"/>
        <v>165.11664823699954</v>
      </c>
      <c r="T75" s="33">
        <f t="shared" si="25"/>
        <v>19752.411201877745</v>
      </c>
      <c r="U75" s="33">
        <f t="shared" si="26"/>
        <v>179.63965032928962</v>
      </c>
      <c r="V75" s="33">
        <f t="shared" si="31"/>
        <v>1.7</v>
      </c>
      <c r="W75" s="33">
        <f t="shared" si="27"/>
        <v>240.39043521071062</v>
      </c>
      <c r="X75" s="33">
        <f t="shared" si="28"/>
        <v>-67.193486102788896</v>
      </c>
      <c r="Y75" s="33">
        <f t="shared" si="29"/>
        <v>112.44616422650073</v>
      </c>
    </row>
    <row r="76" spans="6:25" x14ac:dyDescent="0.25">
      <c r="F76" s="33">
        <v>1100</v>
      </c>
      <c r="G76" s="33">
        <f t="shared" si="16"/>
        <v>0.3888888888888889</v>
      </c>
      <c r="H76" s="33">
        <f t="shared" si="30"/>
        <v>972.02135468268375</v>
      </c>
      <c r="I76" s="33">
        <f t="shared" si="17"/>
        <v>519802.5052583029</v>
      </c>
      <c r="J76" s="33">
        <f t="shared" si="18"/>
        <v>4512.4984441859906</v>
      </c>
      <c r="K76" s="33">
        <f t="shared" si="19"/>
        <v>1.6111111111111112</v>
      </c>
      <c r="L76" s="33">
        <f t="shared" si="20"/>
        <v>1228.0782455719357</v>
      </c>
      <c r="M76" s="33">
        <f t="shared" si="21"/>
        <v>-1738.6716445070304</v>
      </c>
      <c r="N76" s="33">
        <f t="shared" si="22"/>
        <v>2773.82679967896</v>
      </c>
      <c r="O76" s="75">
        <v>2100</v>
      </c>
      <c r="Q76" s="33">
        <v>1100</v>
      </c>
      <c r="R76" s="33">
        <f t="shared" si="23"/>
        <v>0.26666666666666666</v>
      </c>
      <c r="S76" s="33">
        <f t="shared" si="24"/>
        <v>156.42134860097494</v>
      </c>
      <c r="T76" s="33">
        <f t="shared" si="25"/>
        <v>20892.304651830891</v>
      </c>
      <c r="U76" s="33">
        <f t="shared" si="26"/>
        <v>181.36983043203739</v>
      </c>
      <c r="V76" s="33">
        <f t="shared" si="31"/>
        <v>1.7333333333333334</v>
      </c>
      <c r="W76" s="33">
        <f t="shared" si="27"/>
        <v>240.74016355385587</v>
      </c>
      <c r="X76" s="33">
        <f t="shared" si="28"/>
        <v>-66.093194165527819</v>
      </c>
      <c r="Y76" s="33">
        <f t="shared" si="29"/>
        <v>115.27663626650957</v>
      </c>
    </row>
    <row r="77" spans="6:25" x14ac:dyDescent="0.25">
      <c r="F77" s="33">
        <v>1150</v>
      </c>
      <c r="G77" s="33">
        <f t="shared" si="16"/>
        <v>0.3611111111111111</v>
      </c>
      <c r="H77" s="33">
        <f t="shared" si="30"/>
        <v>948.42989140423833</v>
      </c>
      <c r="I77" s="33">
        <f t="shared" si="17"/>
        <v>557169.14834718348</v>
      </c>
      <c r="J77" s="33">
        <f t="shared" si="18"/>
        <v>4626.5856051003038</v>
      </c>
      <c r="K77" s="33">
        <f t="shared" si="19"/>
        <v>1.6388888888888888</v>
      </c>
      <c r="L77" s="33">
        <f t="shared" si="20"/>
        <v>1229.4606000496278</v>
      </c>
      <c r="M77" s="33">
        <f t="shared" si="21"/>
        <v>-1713.0526385675362</v>
      </c>
      <c r="N77" s="33">
        <f t="shared" si="22"/>
        <v>2913.5329665327677</v>
      </c>
      <c r="O77" s="75">
        <v>2100</v>
      </c>
      <c r="Q77" s="33">
        <v>1150</v>
      </c>
      <c r="R77" s="33">
        <f t="shared" si="23"/>
        <v>0.23333333333333334</v>
      </c>
      <c r="S77" s="33">
        <f t="shared" si="24"/>
        <v>146.26488687454159</v>
      </c>
      <c r="T77" s="33">
        <f t="shared" si="25"/>
        <v>21825.86977874213</v>
      </c>
      <c r="U77" s="33">
        <f t="shared" si="26"/>
        <v>181.23626413392117</v>
      </c>
      <c r="V77" s="33">
        <f t="shared" si="31"/>
        <v>1.7666666666666666</v>
      </c>
      <c r="W77" s="33">
        <f t="shared" si="27"/>
        <v>241.07653298596881</v>
      </c>
      <c r="X77" s="33">
        <f t="shared" si="28"/>
        <v>-65.027489371050379</v>
      </c>
      <c r="Y77" s="33">
        <f t="shared" si="29"/>
        <v>116.20877476287079</v>
      </c>
    </row>
    <row r="78" spans="6:25" x14ac:dyDescent="0.25">
      <c r="F78" s="33">
        <v>1200</v>
      </c>
      <c r="G78" s="33">
        <f t="shared" si="16"/>
        <v>0.33333333333333331</v>
      </c>
      <c r="H78" s="33">
        <f t="shared" si="30"/>
        <v>921.75690414046005</v>
      </c>
      <c r="I78" s="33">
        <f t="shared" si="17"/>
        <v>594914.98038948991</v>
      </c>
      <c r="J78" s="33">
        <f t="shared" si="18"/>
        <v>4734.1829924202648</v>
      </c>
      <c r="K78" s="33">
        <f t="shared" si="19"/>
        <v>1.6666666666666667</v>
      </c>
      <c r="L78" s="33">
        <f t="shared" si="20"/>
        <v>1230.7952209394734</v>
      </c>
      <c r="M78" s="33">
        <f t="shared" si="21"/>
        <v>-1688.1609130393799</v>
      </c>
      <c r="N78" s="33">
        <f t="shared" si="22"/>
        <v>3046.0220793808849</v>
      </c>
      <c r="O78" s="75">
        <v>2100</v>
      </c>
      <c r="Q78" s="33">
        <v>1200</v>
      </c>
      <c r="R78" s="33">
        <f t="shared" si="23"/>
        <v>0.2</v>
      </c>
      <c r="S78" s="33">
        <f t="shared" si="24"/>
        <v>134.32613650093245</v>
      </c>
      <c r="T78" s="33">
        <f t="shared" si="25"/>
        <v>22410.040596505783</v>
      </c>
      <c r="U78" s="33">
        <f t="shared" si="26"/>
        <v>178.3334367911971</v>
      </c>
      <c r="V78" s="33">
        <f t="shared" si="31"/>
        <v>1.8</v>
      </c>
      <c r="W78" s="33">
        <f t="shared" si="27"/>
        <v>241.40028509567946</v>
      </c>
      <c r="X78" s="33">
        <f t="shared" si="28"/>
        <v>-63.994813790712726</v>
      </c>
      <c r="Y78" s="33">
        <f t="shared" si="29"/>
        <v>114.33862300048438</v>
      </c>
    </row>
    <row r="79" spans="6:25" x14ac:dyDescent="0.25">
      <c r="F79" s="33">
        <v>1250</v>
      </c>
      <c r="G79" s="33">
        <f t="shared" si="16"/>
        <v>0.30555555555555558</v>
      </c>
      <c r="H79" s="33">
        <f t="shared" si="30"/>
        <v>891.44264179917275</v>
      </c>
      <c r="I79" s="33">
        <f t="shared" si="17"/>
        <v>632304.45741959685</v>
      </c>
      <c r="J79" s="33">
        <f t="shared" si="18"/>
        <v>4830.4502369936499</v>
      </c>
      <c r="K79" s="33">
        <f t="shared" si="19"/>
        <v>1.6944444444444444</v>
      </c>
      <c r="L79" s="33">
        <f t="shared" si="20"/>
        <v>1232.0845026286174</v>
      </c>
      <c r="M79" s="33">
        <f t="shared" si="21"/>
        <v>-1663.9667484257541</v>
      </c>
      <c r="N79" s="33">
        <f t="shared" si="22"/>
        <v>3166.4834885678956</v>
      </c>
      <c r="O79" s="75">
        <v>2100</v>
      </c>
      <c r="Q79" s="33">
        <v>1250</v>
      </c>
      <c r="R79" s="33">
        <f t="shared" si="23"/>
        <v>0.16666666666666666</v>
      </c>
      <c r="S79" s="33">
        <f t="shared" si="24"/>
        <v>120.21319380187677</v>
      </c>
      <c r="T79" s="33">
        <f t="shared" si="25"/>
        <v>22435.50657418387</v>
      </c>
      <c r="U79" s="33">
        <f t="shared" si="26"/>
        <v>171.39464505849972</v>
      </c>
      <c r="V79" s="33">
        <f t="shared" si="31"/>
        <v>1.8333333333333333</v>
      </c>
      <c r="W79" s="33">
        <f t="shared" si="27"/>
        <v>241.71210816418889</v>
      </c>
      <c r="X79" s="33">
        <f t="shared" si="28"/>
        <v>-62.993698156734737</v>
      </c>
      <c r="Y79" s="33">
        <f t="shared" si="29"/>
        <v>108.40094690176498</v>
      </c>
    </row>
    <row r="80" spans="6:25" x14ac:dyDescent="0.25">
      <c r="F80" s="33">
        <v>1300</v>
      </c>
      <c r="G80" s="33">
        <f t="shared" si="16"/>
        <v>0.27777777777777779</v>
      </c>
      <c r="H80" s="33">
        <f t="shared" si="30"/>
        <v>856.80532434640497</v>
      </c>
      <c r="I80" s="33">
        <f t="shared" si="17"/>
        <v>668235.85107839224</v>
      </c>
      <c r="J80" s="33">
        <f t="shared" si="18"/>
        <v>4908.6017930928829</v>
      </c>
      <c r="K80" s="33">
        <f t="shared" si="19"/>
        <v>1.7222222222222223</v>
      </c>
      <c r="L80" s="33">
        <f t="shared" si="20"/>
        <v>1233.3306839666282</v>
      </c>
      <c r="M80" s="33">
        <f t="shared" si="21"/>
        <v>-1640.4419692745003</v>
      </c>
      <c r="N80" s="33">
        <f t="shared" si="22"/>
        <v>3268.1598238183824</v>
      </c>
      <c r="O80" s="75">
        <v>2100</v>
      </c>
      <c r="Q80" s="33">
        <v>1300</v>
      </c>
      <c r="R80" s="33">
        <f t="shared" si="23"/>
        <v>0.13333333333333333</v>
      </c>
      <c r="S80" s="33">
        <f t="shared" si="24"/>
        <v>103.46011382483741</v>
      </c>
      <c r="T80" s="33">
        <f t="shared" si="25"/>
        <v>21603.338216832461</v>
      </c>
      <c r="U80" s="33">
        <f t="shared" si="26"/>
        <v>158.68975682284326</v>
      </c>
      <c r="V80" s="33">
        <f t="shared" si="31"/>
        <v>1.8666666666666667</v>
      </c>
      <c r="W80" s="33">
        <f t="shared" si="27"/>
        <v>242.01264182563423</v>
      </c>
      <c r="X80" s="33">
        <f t="shared" si="28"/>
        <v>-62.022755972705411</v>
      </c>
      <c r="Y80" s="33">
        <f t="shared" si="29"/>
        <v>96.667000850137853</v>
      </c>
    </row>
    <row r="81" spans="6:25" x14ac:dyDescent="0.25">
      <c r="F81" s="33">
        <v>1350</v>
      </c>
      <c r="G81" s="33">
        <f t="shared" si="16"/>
        <v>0.25</v>
      </c>
      <c r="H81" s="33">
        <f t="shared" si="30"/>
        <v>817.01416196387061</v>
      </c>
      <c r="I81" s="33">
        <f t="shared" si="17"/>
        <v>701088.00153425685</v>
      </c>
      <c r="J81" s="33">
        <f t="shared" si="18"/>
        <v>4959.183154959791</v>
      </c>
      <c r="K81" s="33">
        <f t="shared" si="19"/>
        <v>1.75</v>
      </c>
      <c r="L81" s="33">
        <f t="shared" si="20"/>
        <v>1234.5358605586573</v>
      </c>
      <c r="M81" s="33">
        <f t="shared" si="21"/>
        <v>-1617.5598496158075</v>
      </c>
      <c r="N81" s="33">
        <f t="shared" si="22"/>
        <v>3341.6233053439837</v>
      </c>
      <c r="O81" s="75">
        <v>2100</v>
      </c>
      <c r="Q81" s="33">
        <v>1350</v>
      </c>
      <c r="R81" s="33">
        <f t="shared" si="23"/>
        <v>0.1</v>
      </c>
      <c r="S81" s="33">
        <f t="shared" si="24"/>
        <v>83.539602590212553</v>
      </c>
      <c r="T81" s="33">
        <f t="shared" si="25"/>
        <v>19502.438804000696</v>
      </c>
      <c r="U81" s="33">
        <f t="shared" si="26"/>
        <v>137.95153502239563</v>
      </c>
      <c r="V81" s="33">
        <f t="shared" si="31"/>
        <v>1.9</v>
      </c>
      <c r="W81" s="33">
        <f t="shared" si="27"/>
        <v>242.30248125105319</v>
      </c>
      <c r="X81" s="33">
        <f t="shared" si="28"/>
        <v>-61.0806780497117</v>
      </c>
      <c r="Y81" s="33">
        <f t="shared" si="29"/>
        <v>76.870856972683924</v>
      </c>
    </row>
    <row r="82" spans="6:25" x14ac:dyDescent="0.25">
      <c r="F82" s="33">
        <v>1400</v>
      </c>
      <c r="G82" s="33">
        <f t="shared" si="16"/>
        <v>0.22222222222222221</v>
      </c>
      <c r="H82" s="33">
        <f t="shared" si="30"/>
        <v>771.05910344744484</v>
      </c>
      <c r="I82" s="33">
        <f t="shared" si="17"/>
        <v>728509.9589855955</v>
      </c>
      <c r="J82" s="33">
        <f t="shared" si="18"/>
        <v>4969.1126170384923</v>
      </c>
      <c r="K82" s="33">
        <f t="shared" si="19"/>
        <v>1.7777777777777777</v>
      </c>
      <c r="L82" s="33">
        <f t="shared" si="20"/>
        <v>1235.7019959218073</v>
      </c>
      <c r="M82" s="33">
        <f t="shared" si="21"/>
        <v>-1595.2950248177101</v>
      </c>
      <c r="N82" s="33">
        <f t="shared" si="22"/>
        <v>3373.817592220782</v>
      </c>
      <c r="O82" s="75">
        <v>2100</v>
      </c>
      <c r="Q82" s="33">
        <v>1400</v>
      </c>
      <c r="R82" s="33">
        <f t="shared" si="23"/>
        <v>6.6666666666666666E-2</v>
      </c>
      <c r="S82" s="33">
        <f t="shared" si="24"/>
        <v>59.909365211798693</v>
      </c>
      <c r="T82" s="33">
        <f t="shared" si="25"/>
        <v>15601.956978230693</v>
      </c>
      <c r="U82" s="33">
        <f t="shared" si="26"/>
        <v>106.41979607110737</v>
      </c>
      <c r="V82" s="33">
        <f t="shared" si="31"/>
        <v>1.9333333333333333</v>
      </c>
      <c r="W82" s="33">
        <f t="shared" si="27"/>
        <v>242.58218091137704</v>
      </c>
      <c r="X82" s="33">
        <f t="shared" si="28"/>
        <v>-60.166227437854594</v>
      </c>
      <c r="Y82" s="33">
        <f t="shared" si="29"/>
        <v>46.253568633252776</v>
      </c>
    </row>
    <row r="83" spans="6:25" x14ac:dyDescent="0.25">
      <c r="F83" s="33">
        <v>1450</v>
      </c>
      <c r="G83" s="33">
        <f t="shared" si="16"/>
        <v>0.19444444444444445</v>
      </c>
      <c r="H83" s="33">
        <f t="shared" si="30"/>
        <v>717.72013599792126</v>
      </c>
      <c r="I83" s="33">
        <f t="shared" si="17"/>
        <v>747140.58851039514</v>
      </c>
      <c r="J83" s="33">
        <f t="shared" si="18"/>
        <v>4920.460048800709</v>
      </c>
      <c r="K83" s="33">
        <f t="shared" si="19"/>
        <v>1.8055555555555556</v>
      </c>
      <c r="L83" s="33">
        <f t="shared" si="20"/>
        <v>1236.8309316244388</v>
      </c>
      <c r="M83" s="33">
        <f t="shared" si="21"/>
        <v>-1573.6234094113267</v>
      </c>
      <c r="N83" s="33">
        <f t="shared" si="22"/>
        <v>3346.8366393893821</v>
      </c>
      <c r="O83" s="75">
        <v>2100</v>
      </c>
      <c r="Q83" s="33">
        <v>1450</v>
      </c>
      <c r="R83" s="33">
        <f t="shared" si="23"/>
        <v>3.3333333333333333E-2</v>
      </c>
      <c r="S83" s="33">
        <f t="shared" si="24"/>
        <v>32.118465617665535</v>
      </c>
      <c r="T83" s="33">
        <f t="shared" si="25"/>
        <v>9289.0046839498191</v>
      </c>
      <c r="U83" s="33">
        <f t="shared" si="26"/>
        <v>61.174800490526174</v>
      </c>
      <c r="V83" s="33">
        <f t="shared" si="31"/>
        <v>1.9666666666666666</v>
      </c>
      <c r="W83" s="33">
        <f t="shared" si="27"/>
        <v>242.85225796768179</v>
      </c>
      <c r="X83" s="33">
        <f t="shared" si="28"/>
        <v>-59.27823472446169</v>
      </c>
      <c r="Y83" s="33">
        <f t="shared" si="29"/>
        <v>1.8965657660644837</v>
      </c>
    </row>
    <row r="84" spans="6:25" x14ac:dyDescent="0.25">
      <c r="F84" s="33">
        <v>1500</v>
      </c>
      <c r="G84" s="33">
        <f t="shared" si="16"/>
        <v>0.16666666666666666</v>
      </c>
      <c r="H84" s="33">
        <f t="shared" si="30"/>
        <v>655.54284653643379</v>
      </c>
      <c r="I84" s="33">
        <f t="shared" si="17"/>
        <v>752253.60959073075</v>
      </c>
      <c r="J84" s="33">
        <f t="shared" si="18"/>
        <v>4788.9952170034248</v>
      </c>
      <c r="K84" s="33">
        <f t="shared" si="19"/>
        <v>1.8333333333333333</v>
      </c>
      <c r="L84" s="33">
        <f t="shared" si="20"/>
        <v>1237.9243965140745</v>
      </c>
      <c r="M84" s="33">
        <f t="shared" si="21"/>
        <v>-1552.5221204652078</v>
      </c>
      <c r="N84" s="33">
        <f t="shared" si="22"/>
        <v>3236.4730965382169</v>
      </c>
      <c r="O84" s="75">
        <v>2100</v>
      </c>
      <c r="Q84" s="33">
        <v>1500</v>
      </c>
      <c r="R84" s="33">
        <f t="shared" si="23"/>
        <v>0</v>
      </c>
      <c r="S84" s="33" t="e">
        <f t="shared" si="24"/>
        <v>#DIV/0!</v>
      </c>
      <c r="T84" s="33" t="e">
        <f t="shared" si="25"/>
        <v>#DIV/0!</v>
      </c>
      <c r="U84" s="33" t="e">
        <f t="shared" si="26"/>
        <v>#DIV/0!</v>
      </c>
      <c r="V84" s="33">
        <f t="shared" si="31"/>
        <v>2</v>
      </c>
      <c r="W84" s="33">
        <f t="shared" si="27"/>
        <v>243.11319533076013</v>
      </c>
      <c r="X84" s="33">
        <f t="shared" si="28"/>
        <v>-58.415593671958064</v>
      </c>
      <c r="Y84" s="33" t="e">
        <f t="shared" si="29"/>
        <v>#DIV/0!</v>
      </c>
    </row>
    <row r="85" spans="6:25" x14ac:dyDescent="0.25">
      <c r="F85" s="33">
        <v>1550</v>
      </c>
      <c r="G85" s="33">
        <f t="shared" si="16"/>
        <v>0.1388888888888889</v>
      </c>
      <c r="H85" s="33">
        <f t="shared" si="30"/>
        <v>582.83400995124714</v>
      </c>
      <c r="I85" s="33">
        <f t="shared" si="17"/>
        <v>737349.8096477522</v>
      </c>
      <c r="J85" s="33">
        <f t="shared" si="18"/>
        <v>4542.6916255474007</v>
      </c>
      <c r="K85" s="33">
        <f t="shared" si="19"/>
        <v>1.8611111111111112</v>
      </c>
      <c r="L85" s="33">
        <f t="shared" si="20"/>
        <v>1238.9840151272874</v>
      </c>
      <c r="M85" s="33">
        <f t="shared" si="21"/>
        <v>-1531.9694061152002</v>
      </c>
      <c r="N85" s="33">
        <f t="shared" si="22"/>
        <v>3010.7222194322003</v>
      </c>
      <c r="O85" s="75">
        <v>2100</v>
      </c>
      <c r="Q85" s="33">
        <v>1550</v>
      </c>
      <c r="R85" s="33">
        <f t="shared" si="23"/>
        <v>-3.3333333333333333E-2</v>
      </c>
      <c r="S85" s="33">
        <f t="shared" si="24"/>
        <v>36.055049408055922</v>
      </c>
      <c r="T85" s="33">
        <f t="shared" si="25"/>
        <v>-12512.828391035939</v>
      </c>
      <c r="U85" s="33">
        <f t="shared" si="26"/>
        <v>-77.089489954605554</v>
      </c>
      <c r="V85" s="33">
        <f t="shared" si="31"/>
        <v>2.0333333333333332</v>
      </c>
      <c r="W85" s="33">
        <f t="shared" si="27"/>
        <v>243.36544442677246</v>
      </c>
      <c r="X85" s="33">
        <f t="shared" si="28"/>
        <v>-57.577257170048959</v>
      </c>
      <c r="Y85" s="33">
        <f t="shared" si="29"/>
        <v>-134.66674712465451</v>
      </c>
    </row>
    <row r="86" spans="6:25" x14ac:dyDescent="0.25">
      <c r="F86" s="33">
        <v>1600</v>
      </c>
      <c r="G86" s="33">
        <f t="shared" si="16"/>
        <v>0.1111111111111111</v>
      </c>
      <c r="H86" s="33">
        <f t="shared" si="30"/>
        <v>497.70264625222239</v>
      </c>
      <c r="I86" s="33">
        <f t="shared" si="17"/>
        <v>693780.35378137068</v>
      </c>
      <c r="J86" s="33">
        <f t="shared" si="18"/>
        <v>4140.6964771630901</v>
      </c>
      <c r="K86" s="33">
        <f t="shared" si="19"/>
        <v>1.8888888888888888</v>
      </c>
      <c r="L86" s="33">
        <f t="shared" si="20"/>
        <v>1240.0113153642621</v>
      </c>
      <c r="M86" s="33">
        <f t="shared" si="21"/>
        <v>-1511.9445788824137</v>
      </c>
      <c r="N86" s="33">
        <f t="shared" si="22"/>
        <v>2628.7518982806764</v>
      </c>
      <c r="O86" s="75">
        <v>2100</v>
      </c>
      <c r="Q86" s="33">
        <v>1600</v>
      </c>
      <c r="R86" s="33">
        <f t="shared" si="23"/>
        <v>-6.6666666666666666E-2</v>
      </c>
      <c r="S86" s="33">
        <f t="shared" si="24"/>
        <v>74.835915365746175</v>
      </c>
      <c r="T86" s="33">
        <f t="shared" si="25"/>
        <v>-27822.85788782949</v>
      </c>
      <c r="U86" s="33">
        <f t="shared" si="26"/>
        <v>-166.05545114217728</v>
      </c>
      <c r="V86" s="33">
        <f t="shared" si="31"/>
        <v>2.0666666666666669</v>
      </c>
      <c r="W86" s="33">
        <f t="shared" si="27"/>
        <v>243.60942770117066</v>
      </c>
      <c r="X86" s="33">
        <f t="shared" si="28"/>
        <v>-56.762233478552865</v>
      </c>
      <c r="Y86" s="33">
        <f t="shared" si="29"/>
        <v>-222.81768462073015</v>
      </c>
    </row>
    <row r="87" spans="6:25" x14ac:dyDescent="0.25">
      <c r="F87" s="33">
        <v>1650</v>
      </c>
      <c r="G87" s="33">
        <f t="shared" si="16"/>
        <v>8.3333333333333329E-2</v>
      </c>
      <c r="H87" s="33">
        <f t="shared" si="30"/>
        <v>398.18872175922593</v>
      </c>
      <c r="I87" s="33">
        <f t="shared" si="17"/>
        <v>610608.30350849789</v>
      </c>
      <c r="J87" s="33">
        <f t="shared" si="18"/>
        <v>3533.8665380484999</v>
      </c>
      <c r="K87" s="33">
        <f t="shared" si="19"/>
        <v>1.9166666666666667</v>
      </c>
      <c r="L87" s="33">
        <f t="shared" si="20"/>
        <v>1241.0077355013798</v>
      </c>
      <c r="M87" s="33">
        <f t="shared" si="21"/>
        <v>-1492.4279534370844</v>
      </c>
      <c r="N87" s="33">
        <f t="shared" si="22"/>
        <v>2041.4385846114155</v>
      </c>
      <c r="O87" s="75">
        <v>2100</v>
      </c>
      <c r="Q87" s="33">
        <v>1650</v>
      </c>
      <c r="R87" s="33">
        <f t="shared" si="23"/>
        <v>-0.1</v>
      </c>
      <c r="S87" s="33">
        <f t="shared" si="24"/>
        <v>114.27067379768243</v>
      </c>
      <c r="T87" s="33">
        <f t="shared" si="25"/>
        <v>-44598.871123397323</v>
      </c>
      <c r="U87" s="33">
        <f t="shared" si="26"/>
        <v>-258.1138471129845</v>
      </c>
      <c r="V87" s="33">
        <f t="shared" si="31"/>
        <v>2.1</v>
      </c>
      <c r="W87" s="33">
        <f t="shared" si="27"/>
        <v>243.84554088914626</v>
      </c>
      <c r="X87" s="33">
        <f t="shared" si="28"/>
        <v>-55.969582738871345</v>
      </c>
      <c r="Y87" s="33">
        <f t="shared" si="29"/>
        <v>-314.08342985185584</v>
      </c>
    </row>
    <row r="88" spans="6:25" x14ac:dyDescent="0.25">
      <c r="F88" s="33">
        <v>1700</v>
      </c>
      <c r="G88" s="33">
        <f t="shared" si="16"/>
        <v>5.5555555555555552E-2</v>
      </c>
      <c r="H88" s="33">
        <f t="shared" si="30"/>
        <v>282.53933413226571</v>
      </c>
      <c r="I88" s="33">
        <f t="shared" si="17"/>
        <v>475115.13663289358</v>
      </c>
      <c r="J88" s="33">
        <f t="shared" si="18"/>
        <v>2668.8325599849272</v>
      </c>
      <c r="K88" s="33">
        <f t="shared" si="19"/>
        <v>1.9444444444444444</v>
      </c>
      <c r="L88" s="33">
        <f t="shared" si="20"/>
        <v>1241.974630606979</v>
      </c>
      <c r="M88" s="33">
        <f t="shared" si="21"/>
        <v>-1473.4007884900666</v>
      </c>
      <c r="N88" s="33">
        <f t="shared" si="22"/>
        <v>1195.4317714948606</v>
      </c>
      <c r="O88" s="75">
        <v>2100</v>
      </c>
      <c r="Q88" s="33">
        <v>1700</v>
      </c>
      <c r="R88" s="33">
        <f t="shared" si="23"/>
        <v>-0.13333333333333333</v>
      </c>
      <c r="S88" s="33">
        <f t="shared" si="24"/>
        <v>151.80690912067922</v>
      </c>
      <c r="T88" s="33">
        <f t="shared" si="25"/>
        <v>-60822.407410641201</v>
      </c>
      <c r="U88" s="33">
        <f t="shared" si="26"/>
        <v>-341.65365141715313</v>
      </c>
      <c r="V88" s="33">
        <f t="shared" si="31"/>
        <v>2.1333333333333333</v>
      </c>
      <c r="W88" s="33">
        <f t="shared" si="27"/>
        <v>244.07415507744341</v>
      </c>
      <c r="X88" s="33">
        <f t="shared" si="28"/>
        <v>-55.198413733666861</v>
      </c>
      <c r="Y88" s="33">
        <f t="shared" si="29"/>
        <v>-396.85206515082001</v>
      </c>
    </row>
    <row r="89" spans="6:25" x14ac:dyDescent="0.25">
      <c r="F89" s="33">
        <v>1750</v>
      </c>
      <c r="G89" s="33">
        <f t="shared" si="16"/>
        <v>2.7777777777777776E-2</v>
      </c>
      <c r="H89" s="33">
        <f t="shared" si="30"/>
        <v>149.6949106462246</v>
      </c>
      <c r="I89" s="33">
        <f t="shared" si="17"/>
        <v>274583.36683087616</v>
      </c>
      <c r="J89" s="33">
        <f t="shared" si="18"/>
        <v>1498.3302898953984</v>
      </c>
      <c r="K89" s="33">
        <f t="shared" si="19"/>
        <v>1.9722222222222223</v>
      </c>
      <c r="L89" s="33">
        <f t="shared" si="20"/>
        <v>1242.9132784182857</v>
      </c>
      <c r="M89" s="33">
        <f t="shared" si="21"/>
        <v>-1454.8452325164162</v>
      </c>
      <c r="N89" s="33">
        <f t="shared" si="22"/>
        <v>43.485057378982219</v>
      </c>
      <c r="O89" s="75">
        <v>2100</v>
      </c>
      <c r="Q89" s="33">
        <v>1750</v>
      </c>
      <c r="R89" s="33">
        <f t="shared" si="23"/>
        <v>-0.16666666666666666</v>
      </c>
      <c r="S89" s="33">
        <f t="shared" si="24"/>
        <v>185.1404958884566</v>
      </c>
      <c r="T89" s="33">
        <f t="shared" si="25"/>
        <v>-74501.066493939623</v>
      </c>
      <c r="U89" s="33">
        <f t="shared" si="26"/>
        <v>-406.53301707869048</v>
      </c>
      <c r="V89" s="33">
        <f t="shared" si="31"/>
        <v>2.1666666666666665</v>
      </c>
      <c r="W89" s="33">
        <f t="shared" si="27"/>
        <v>244.29561857942127</v>
      </c>
      <c r="X89" s="33">
        <f t="shared" si="28"/>
        <v>-54.447880875832617</v>
      </c>
      <c r="Y89" s="33">
        <f t="shared" si="29"/>
        <v>-460.98089795452307</v>
      </c>
    </row>
    <row r="90" spans="6:25" x14ac:dyDescent="0.25">
      <c r="F90" s="76">
        <v>1765</v>
      </c>
      <c r="G90" s="76">
        <f t="shared" si="16"/>
        <v>1.9444444444444445E-2</v>
      </c>
      <c r="H90" s="76">
        <f t="shared" si="30"/>
        <v>106.48904363971857</v>
      </c>
      <c r="I90" s="76">
        <f t="shared" si="17"/>
        <v>200206.71030857257</v>
      </c>
      <c r="J90" s="76">
        <f t="shared" si="18"/>
        <v>1083.1916459754034</v>
      </c>
      <c r="K90" s="76">
        <f t="shared" si="19"/>
        <v>1.9805555555555556</v>
      </c>
      <c r="L90" s="76">
        <f t="shared" si="20"/>
        <v>1243.1895466004596</v>
      </c>
      <c r="M90" s="76">
        <f t="shared" si="21"/>
        <v>-1449.3679649911032</v>
      </c>
      <c r="N90" s="76">
        <f t="shared" si="22"/>
        <v>-366.17631901569985</v>
      </c>
      <c r="O90" s="75">
        <v>2100</v>
      </c>
      <c r="Q90" s="33"/>
      <c r="R90" s="33"/>
      <c r="S90" s="33"/>
      <c r="T90" s="33"/>
      <c r="U90" s="33"/>
      <c r="V90" s="33"/>
      <c r="W90" s="33"/>
      <c r="X90" s="33"/>
      <c r="Y90" s="33"/>
    </row>
    <row r="91" spans="6:25" x14ac:dyDescent="0.25">
      <c r="F91" s="33">
        <v>1800</v>
      </c>
      <c r="G91" s="33">
        <f t="shared" si="16"/>
        <v>0</v>
      </c>
      <c r="H91" s="33" t="e">
        <f>($B$7)/SQRT(($B$8+($B$9/$G91))^2+($B$10)^2)</f>
        <v>#DIV/0!</v>
      </c>
      <c r="I91" s="33" t="e">
        <f t="shared" si="17"/>
        <v>#DIV/0!</v>
      </c>
      <c r="J91" s="33" t="e">
        <f t="shared" si="18"/>
        <v>#DIV/0!</v>
      </c>
      <c r="K91" s="33">
        <f t="shared" si="19"/>
        <v>2</v>
      </c>
      <c r="L91" s="33">
        <f t="shared" si="20"/>
        <v>1243.8248847311811</v>
      </c>
      <c r="M91" s="33">
        <f t="shared" si="21"/>
        <v>-1436.7442730368557</v>
      </c>
      <c r="N91" s="33" t="e">
        <f t="shared" si="22"/>
        <v>#DIV/0!</v>
      </c>
      <c r="O91" s="75">
        <v>2100</v>
      </c>
      <c r="Q91" s="33">
        <v>1800</v>
      </c>
      <c r="R91" s="33">
        <f t="shared" si="23"/>
        <v>-0.2</v>
      </c>
      <c r="S91" s="33">
        <f t="shared" si="24"/>
        <v>212.8718485580801</v>
      </c>
      <c r="T91" s="33">
        <f t="shared" si="25"/>
        <v>-84420.771741599179</v>
      </c>
      <c r="U91" s="33">
        <f t="shared" si="26"/>
        <v>-447.86610407693678</v>
      </c>
      <c r="V91" s="33">
        <f t="shared" si="31"/>
        <v>2.2000000000000002</v>
      </c>
      <c r="W91" s="33">
        <f t="shared" si="27"/>
        <v>244.51025864268152</v>
      </c>
      <c r="X91" s="33">
        <f t="shared" si="28"/>
        <v>-53.717181409266402</v>
      </c>
      <c r="Y91" s="33">
        <f t="shared" si="29"/>
        <v>-501.58328548620318</v>
      </c>
    </row>
    <row r="92" spans="6:25" x14ac:dyDescent="0.25">
      <c r="F92" s="33">
        <v>1850</v>
      </c>
      <c r="G92" s="33">
        <f t="shared" si="16"/>
        <v>-2.7777777777777776E-2</v>
      </c>
      <c r="H92" s="33">
        <f t="shared" si="30"/>
        <v>163.99175029516337</v>
      </c>
      <c r="I92" s="33">
        <f t="shared" si="17"/>
        <v>-348367.66462349222</v>
      </c>
      <c r="J92" s="33">
        <f t="shared" si="18"/>
        <v>-1798.1979190770289</v>
      </c>
      <c r="K92" s="33">
        <f t="shared" si="19"/>
        <v>2.0277777777777777</v>
      </c>
      <c r="L92" s="33">
        <f t="shared" si="20"/>
        <v>1244.7105883489464</v>
      </c>
      <c r="M92" s="33">
        <f t="shared" si="21"/>
        <v>-1419.0816892029707</v>
      </c>
      <c r="N92" s="33">
        <f t="shared" si="22"/>
        <v>-3217.2796082799996</v>
      </c>
      <c r="O92" s="75">
        <v>2100</v>
      </c>
      <c r="Q92" s="33">
        <v>1850</v>
      </c>
      <c r="R92" s="33">
        <f t="shared" si="23"/>
        <v>-0.23333333333333334</v>
      </c>
      <c r="S92" s="33">
        <f t="shared" si="24"/>
        <v>234.6966089608581</v>
      </c>
      <c r="T92" s="33">
        <f t="shared" si="25"/>
        <v>-90402.183033412075</v>
      </c>
      <c r="U92" s="33">
        <f t="shared" si="26"/>
        <v>-466.63635554808008</v>
      </c>
      <c r="V92" s="33">
        <f t="shared" si="31"/>
        <v>2.2333333333333334</v>
      </c>
      <c r="W92" s="33">
        <f t="shared" si="27"/>
        <v>244.71838300633883</v>
      </c>
      <c r="X92" s="33">
        <f t="shared" si="28"/>
        <v>-53.0055528053025</v>
      </c>
      <c r="Y92" s="33">
        <f t="shared" si="29"/>
        <v>-519.64190835338263</v>
      </c>
    </row>
    <row r="93" spans="6:25" x14ac:dyDescent="0.25">
      <c r="F93" s="33">
        <v>1900</v>
      </c>
      <c r="G93" s="33">
        <f t="shared" si="16"/>
        <v>-5.5555555555555552E-2</v>
      </c>
      <c r="H93" s="33">
        <f t="shared" si="30"/>
        <v>336.98587211987899</v>
      </c>
      <c r="I93" s="33">
        <f t="shared" si="17"/>
        <v>-755386.29176404583</v>
      </c>
      <c r="J93" s="33">
        <f t="shared" si="18"/>
        <v>-3796.5303877296174</v>
      </c>
      <c r="K93" s="33">
        <f t="shared" si="19"/>
        <v>2.0555555555555554</v>
      </c>
      <c r="L93" s="33">
        <f t="shared" si="20"/>
        <v>1245.5714656312114</v>
      </c>
      <c r="M93" s="33">
        <f t="shared" si="21"/>
        <v>-1401.8420074506678</v>
      </c>
      <c r="N93" s="33">
        <f t="shared" si="22"/>
        <v>-5198.3723951802849</v>
      </c>
      <c r="O93" s="75">
        <v>2100</v>
      </c>
      <c r="Q93" s="33">
        <v>1900</v>
      </c>
      <c r="R93" s="33">
        <f t="shared" si="23"/>
        <v>-0.26666666666666666</v>
      </c>
      <c r="S93" s="33">
        <f t="shared" si="24"/>
        <v>251.13943668185266</v>
      </c>
      <c r="T93" s="33">
        <f t="shared" si="25"/>
        <v>-93021.865691813349</v>
      </c>
      <c r="U93" s="33">
        <f t="shared" si="26"/>
        <v>-467.52283390997314</v>
      </c>
      <c r="V93" s="33">
        <f t="shared" si="31"/>
        <v>2.2666666666666666</v>
      </c>
      <c r="W93" s="33">
        <f t="shared" si="27"/>
        <v>244.92028132306325</v>
      </c>
      <c r="X93" s="33">
        <f t="shared" si="28"/>
        <v>-52.312270339909794</v>
      </c>
      <c r="Y93" s="33">
        <f t="shared" si="29"/>
        <v>-519.83510424988299</v>
      </c>
    </row>
    <row r="94" spans="6:25" x14ac:dyDescent="0.25">
      <c r="F94" s="33">
        <v>1950</v>
      </c>
      <c r="G94" s="33">
        <f t="shared" si="16"/>
        <v>-8.3333333333333329E-2</v>
      </c>
      <c r="H94" s="33">
        <f t="shared" si="30"/>
        <v>511.21717558737902</v>
      </c>
      <c r="I94" s="33">
        <f t="shared" si="17"/>
        <v>-1189450.3987014939</v>
      </c>
      <c r="J94" s="33">
        <f t="shared" si="18"/>
        <v>-5824.8280158759544</v>
      </c>
      <c r="K94" s="33">
        <f t="shared" si="19"/>
        <v>2.0833333333333335</v>
      </c>
      <c r="L94" s="33">
        <f t="shared" si="20"/>
        <v>1246.40853468003</v>
      </c>
      <c r="M94" s="33">
        <f t="shared" si="21"/>
        <v>-1385.0104600039003</v>
      </c>
      <c r="N94" s="33">
        <f t="shared" si="22"/>
        <v>-7209.8384758798547</v>
      </c>
      <c r="O94" s="75">
        <v>2100</v>
      </c>
      <c r="Q94" s="33">
        <v>1950</v>
      </c>
      <c r="R94" s="33">
        <f t="shared" si="23"/>
        <v>-0.3</v>
      </c>
      <c r="S94" s="33">
        <f t="shared" si="24"/>
        <v>263.12727344337605</v>
      </c>
      <c r="T94" s="33">
        <f t="shared" si="25"/>
        <v>-93156.986911022163</v>
      </c>
      <c r="U94" s="33">
        <f t="shared" si="26"/>
        <v>-456.19676770572823</v>
      </c>
      <c r="V94" s="33">
        <f t="shared" si="31"/>
        <v>2.2999999999999998</v>
      </c>
      <c r="W94" s="33">
        <f t="shared" si="27"/>
        <v>245.11622645931652</v>
      </c>
      <c r="X94" s="33">
        <f t="shared" si="28"/>
        <v>-51.636644837930682</v>
      </c>
      <c r="Y94" s="33">
        <f t="shared" si="29"/>
        <v>-507.83341254365894</v>
      </c>
    </row>
    <row r="95" spans="6:25" x14ac:dyDescent="0.25">
      <c r="F95" s="33">
        <v>2000</v>
      </c>
      <c r="G95" s="33">
        <f t="shared" si="16"/>
        <v>-0.1111111111111111</v>
      </c>
      <c r="H95" s="33">
        <f t="shared" si="30"/>
        <v>677.8200889223466</v>
      </c>
      <c r="I95" s="33">
        <f t="shared" si="17"/>
        <v>-1608499.6953863893</v>
      </c>
      <c r="J95" s="33">
        <f t="shared" si="18"/>
        <v>-7680.0203244765526</v>
      </c>
      <c r="K95" s="33">
        <f t="shared" si="19"/>
        <v>2.1111111111111112</v>
      </c>
      <c r="L95" s="33">
        <f t="shared" si="20"/>
        <v>1247.2227591961771</v>
      </c>
      <c r="M95" s="33">
        <f t="shared" si="21"/>
        <v>-1368.5729460268544</v>
      </c>
      <c r="N95" s="33">
        <f t="shared" si="22"/>
        <v>-9048.5932705034065</v>
      </c>
      <c r="O95" s="75">
        <v>2100</v>
      </c>
      <c r="Q95" s="33">
        <v>2000</v>
      </c>
      <c r="R95" s="33">
        <f t="shared" si="23"/>
        <v>-0.33333333333333331</v>
      </c>
      <c r="S95" s="33">
        <f t="shared" si="24"/>
        <v>271.65048197806357</v>
      </c>
      <c r="T95" s="33">
        <f t="shared" si="25"/>
        <v>-91652.128573771479</v>
      </c>
      <c r="U95" s="33">
        <f t="shared" si="26"/>
        <v>-437.60667922229027</v>
      </c>
      <c r="V95" s="33">
        <f t="shared" si="31"/>
        <v>2.3333333333333335</v>
      </c>
      <c r="W95" s="33">
        <f t="shared" si="27"/>
        <v>245.30647568571283</v>
      </c>
      <c r="X95" s="33">
        <f t="shared" si="28"/>
        <v>-50.978020571718503</v>
      </c>
      <c r="Y95" s="33">
        <f t="shared" si="29"/>
        <v>-488.58469979400877</v>
      </c>
    </row>
    <row r="96" spans="6:25" x14ac:dyDescent="0.25">
      <c r="F96" s="33">
        <v>2050</v>
      </c>
      <c r="G96" s="33">
        <f t="shared" si="16"/>
        <v>-0.1388888888888889</v>
      </c>
      <c r="H96" s="33">
        <f t="shared" si="30"/>
        <v>828.89766016917793</v>
      </c>
      <c r="I96" s="33">
        <f t="shared" si="17"/>
        <v>-1972458.1185588494</v>
      </c>
      <c r="J96" s="33">
        <f t="shared" si="18"/>
        <v>-9188.0915007916301</v>
      </c>
      <c r="K96" s="33">
        <f t="shared" si="19"/>
        <v>2.1388888888888888</v>
      </c>
      <c r="L96" s="33">
        <f t="shared" si="20"/>
        <v>1248.0150520353789</v>
      </c>
      <c r="M96" s="33">
        <f t="shared" si="21"/>
        <v>-1352.5159952378556</v>
      </c>
      <c r="N96" s="33">
        <f t="shared" si="22"/>
        <v>-10540.607496029486</v>
      </c>
      <c r="O96" s="75">
        <v>2100</v>
      </c>
      <c r="Q96" s="33">
        <v>2050</v>
      </c>
      <c r="R96" s="33">
        <f t="shared" si="23"/>
        <v>-0.36666666666666664</v>
      </c>
      <c r="S96" s="33">
        <f t="shared" si="24"/>
        <v>277.58273960093561</v>
      </c>
      <c r="T96" s="33">
        <f t="shared" si="25"/>
        <v>-89173.885766161417</v>
      </c>
      <c r="U96" s="33">
        <f t="shared" si="26"/>
        <v>-415.38921115307113</v>
      </c>
      <c r="V96" s="33">
        <f t="shared" si="31"/>
        <v>2.3666666666666667</v>
      </c>
      <c r="W96" s="33">
        <f t="shared" si="27"/>
        <v>245.49127176812331</v>
      </c>
      <c r="X96" s="33">
        <f t="shared" si="28"/>
        <v>-50.335773302532374</v>
      </c>
      <c r="Y96" s="33">
        <f t="shared" si="29"/>
        <v>-465.72498445560348</v>
      </c>
    </row>
    <row r="97" spans="6:25" x14ac:dyDescent="0.25">
      <c r="F97" s="33">
        <v>2100</v>
      </c>
      <c r="G97" s="33">
        <f t="shared" si="16"/>
        <v>-0.16666666666666666</v>
      </c>
      <c r="H97" s="33">
        <f t="shared" si="30"/>
        <v>959.2761120605594</v>
      </c>
      <c r="I97" s="33">
        <f t="shared" si="17"/>
        <v>-2255160.262427975</v>
      </c>
      <c r="J97" s="33">
        <f t="shared" si="18"/>
        <v>-10254.854377995091</v>
      </c>
      <c r="K97" s="33">
        <f t="shared" si="19"/>
        <v>2.1666666666666665</v>
      </c>
      <c r="L97" s="33">
        <f t="shared" si="20"/>
        <v>1248.7862784911899</v>
      </c>
      <c r="M97" s="33">
        <f t="shared" si="21"/>
        <v>-1336.8267338122037</v>
      </c>
      <c r="N97" s="33">
        <f t="shared" si="22"/>
        <v>-11591.681111807295</v>
      </c>
      <c r="O97" s="75">
        <v>2100</v>
      </c>
      <c r="Q97" s="33">
        <v>2100</v>
      </c>
      <c r="R97" s="33">
        <f t="shared" si="23"/>
        <v>-0.4</v>
      </c>
      <c r="S97" s="33">
        <f t="shared" si="24"/>
        <v>281.62236713587208</v>
      </c>
      <c r="T97" s="33">
        <f t="shared" si="25"/>
        <v>-86191.400599189539</v>
      </c>
      <c r="U97" s="33">
        <f t="shared" si="26"/>
        <v>-391.93678449642192</v>
      </c>
      <c r="V97" s="33">
        <f t="shared" si="31"/>
        <v>2.4</v>
      </c>
      <c r="W97" s="33">
        <f t="shared" si="27"/>
        <v>245.67084396899432</v>
      </c>
      <c r="X97" s="33">
        <f t="shared" si="28"/>
        <v>-49.709308453973833</v>
      </c>
      <c r="Y97" s="33">
        <f t="shared" si="29"/>
        <v>-441.64609295039577</v>
      </c>
    </row>
    <row r="98" spans="6:25" x14ac:dyDescent="0.25">
      <c r="F98" s="33">
        <v>2150</v>
      </c>
      <c r="G98" s="33">
        <f t="shared" si="16"/>
        <v>-0.19444444444444445</v>
      </c>
      <c r="H98" s="33">
        <f t="shared" si="30"/>
        <v>1067.1121322147605</v>
      </c>
      <c r="I98" s="33">
        <f t="shared" si="17"/>
        <v>-2448965.3553766683</v>
      </c>
      <c r="J98" s="33">
        <f t="shared" si="18"/>
        <v>-10877.161165646427</v>
      </c>
      <c r="K98" s="33">
        <f t="shared" si="19"/>
        <v>2.1944444444444446</v>
      </c>
      <c r="L98" s="33">
        <f t="shared" si="20"/>
        <v>1249.5372593285585</v>
      </c>
      <c r="M98" s="33">
        <f t="shared" si="21"/>
        <v>-1321.4928524140448</v>
      </c>
      <c r="N98" s="33">
        <f t="shared" si="22"/>
        <v>-12198.654018060472</v>
      </c>
      <c r="O98" s="75">
        <v>2100</v>
      </c>
      <c r="Q98" s="33">
        <v>2150</v>
      </c>
      <c r="R98" s="33">
        <f t="shared" si="23"/>
        <v>-0.43333333333333335</v>
      </c>
      <c r="S98" s="33">
        <f t="shared" si="24"/>
        <v>284.29777724981653</v>
      </c>
      <c r="T98" s="33">
        <f t="shared" si="25"/>
        <v>-83010.615917758521</v>
      </c>
      <c r="U98" s="33">
        <f t="shared" si="26"/>
        <v>-368.69441448597314</v>
      </c>
      <c r="V98" s="33">
        <f t="shared" si="31"/>
        <v>2.4333333333333331</v>
      </c>
      <c r="W98" s="33">
        <f t="shared" si="27"/>
        <v>245.84540896733458</v>
      </c>
      <c r="X98" s="33">
        <f t="shared" si="28"/>
        <v>-49.098059407601646</v>
      </c>
      <c r="Y98" s="33">
        <f t="shared" si="29"/>
        <v>-417.79247389357477</v>
      </c>
    </row>
    <row r="99" spans="6:25" x14ac:dyDescent="0.25">
      <c r="F99" s="33">
        <v>2200</v>
      </c>
      <c r="G99" s="33">
        <f t="shared" si="16"/>
        <v>-0.22222222222222221</v>
      </c>
      <c r="H99" s="33">
        <f t="shared" si="30"/>
        <v>1153.3405629724821</v>
      </c>
      <c r="I99" s="33">
        <f t="shared" si="17"/>
        <v>-2561355.9312803466</v>
      </c>
      <c r="J99" s="33">
        <f t="shared" si="18"/>
        <v>-11117.794294936695</v>
      </c>
      <c r="K99" s="33">
        <f t="shared" si="19"/>
        <v>2.2222222222222223</v>
      </c>
      <c r="L99" s="33">
        <f t="shared" si="20"/>
        <v>1250.2687735897541</v>
      </c>
      <c r="M99" s="33">
        <f t="shared" si="21"/>
        <v>-1306.5025762093501</v>
      </c>
      <c r="N99" s="33">
        <f t="shared" si="22"/>
        <v>-12424.296871146045</v>
      </c>
      <c r="O99" s="75">
        <v>2100</v>
      </c>
      <c r="Q99" s="33">
        <v>2200</v>
      </c>
      <c r="R99" s="33">
        <f t="shared" si="23"/>
        <v>-0.46666666666666667</v>
      </c>
      <c r="S99" s="33">
        <f t="shared" si="24"/>
        <v>285.99685876970511</v>
      </c>
      <c r="T99" s="33">
        <f t="shared" si="25"/>
        <v>-79819.457462536171</v>
      </c>
      <c r="U99" s="33">
        <f t="shared" si="26"/>
        <v>-346.46348754752461</v>
      </c>
      <c r="V99" s="33">
        <f t="shared" si="31"/>
        <v>2.4666666666666668</v>
      </c>
      <c r="W99" s="33">
        <f t="shared" si="27"/>
        <v>246.0151717049344</v>
      </c>
      <c r="X99" s="33">
        <f t="shared" si="28"/>
        <v>-48.501485911647201</v>
      </c>
      <c r="Y99" s="33">
        <f t="shared" si="29"/>
        <v>-394.9649734591718</v>
      </c>
    </row>
    <row r="100" spans="6:25" x14ac:dyDescent="0.25">
      <c r="F100" s="33">
        <v>2250</v>
      </c>
      <c r="G100" s="33">
        <f t="shared" si="16"/>
        <v>-0.25</v>
      </c>
      <c r="H100" s="33">
        <f t="shared" si="30"/>
        <v>1220.5715170178398</v>
      </c>
      <c r="I100" s="33">
        <f t="shared" si="17"/>
        <v>-2607885.8466857322</v>
      </c>
      <c r="J100" s="33">
        <f t="shared" si="18"/>
        <v>-11068.211293851387</v>
      </c>
      <c r="K100" s="33">
        <f t="shared" si="19"/>
        <v>2.25</v>
      </c>
      <c r="L100" s="33">
        <f t="shared" si="20"/>
        <v>1250.9815611922113</v>
      </c>
      <c r="M100" s="33">
        <f t="shared" si="21"/>
        <v>-1291.844636723077</v>
      </c>
      <c r="N100" s="33">
        <f t="shared" si="22"/>
        <v>-12360.055930574465</v>
      </c>
      <c r="O100" s="75">
        <v>2100</v>
      </c>
      <c r="Q100" s="33">
        <v>2250</v>
      </c>
      <c r="R100" s="33">
        <f t="shared" si="23"/>
        <v>-0.5</v>
      </c>
      <c r="S100" s="33">
        <f t="shared" si="24"/>
        <v>286.99985362247929</v>
      </c>
      <c r="T100" s="33">
        <f t="shared" si="25"/>
        <v>-76726.645234740805</v>
      </c>
      <c r="U100" s="33">
        <f t="shared" si="26"/>
        <v>-325.63799615912569</v>
      </c>
      <c r="V100" s="33">
        <f t="shared" si="31"/>
        <v>2.5</v>
      </c>
      <c r="W100" s="33">
        <f t="shared" si="27"/>
        <v>246.18032616558975</v>
      </c>
      <c r="X100" s="33">
        <f t="shared" si="28"/>
        <v>-47.919072594473661</v>
      </c>
      <c r="Y100" s="33">
        <f t="shared" si="29"/>
        <v>-373.55706875359937</v>
      </c>
    </row>
    <row r="101" spans="6:25" x14ac:dyDescent="0.25">
      <c r="F101" s="33">
        <v>2300</v>
      </c>
      <c r="G101" s="33">
        <f t="shared" si="16"/>
        <v>-0.27777777777777779</v>
      </c>
      <c r="H101" s="33">
        <f t="shared" si="30"/>
        <v>1272.0508495942902</v>
      </c>
      <c r="I101" s="33">
        <f t="shared" si="17"/>
        <v>-2605906.8481126423</v>
      </c>
      <c r="J101" s="33">
        <f t="shared" si="18"/>
        <v>-10819.381463847341</v>
      </c>
      <c r="K101" s="33">
        <f t="shared" si="19"/>
        <v>2.2777777777777777</v>
      </c>
      <c r="L101" s="33">
        <f t="shared" si="20"/>
        <v>1251.676325335967</v>
      </c>
      <c r="M101" s="33">
        <f t="shared" si="21"/>
        <v>-1277.5082454138178</v>
      </c>
      <c r="N101" s="33">
        <f t="shared" si="22"/>
        <v>-12096.889709261159</v>
      </c>
      <c r="O101" s="75">
        <v>2100</v>
      </c>
      <c r="Q101" s="33">
        <v>2300</v>
      </c>
      <c r="R101" s="33">
        <f t="shared" si="23"/>
        <v>-0.53333333333333333</v>
      </c>
      <c r="S101" s="33">
        <f t="shared" si="24"/>
        <v>287.50778178784191</v>
      </c>
      <c r="T101" s="33">
        <f t="shared" si="25"/>
        <v>-73790.195581154898</v>
      </c>
      <c r="U101" s="33">
        <f t="shared" si="26"/>
        <v>-306.36715769891833</v>
      </c>
      <c r="V101" s="33">
        <f t="shared" si="31"/>
        <v>2.5333333333333332</v>
      </c>
      <c r="W101" s="33">
        <f t="shared" si="27"/>
        <v>246.34105609340719</v>
      </c>
      <c r="X101" s="33">
        <f t="shared" si="28"/>
        <v>-47.350327575086844</v>
      </c>
      <c r="Y101" s="33">
        <f t="shared" si="29"/>
        <v>-353.71748527400518</v>
      </c>
    </row>
    <row r="102" spans="6:25" x14ac:dyDescent="0.25">
      <c r="F102" s="33">
        <v>2350</v>
      </c>
      <c r="G102" s="33">
        <f t="shared" si="16"/>
        <v>-0.30555555555555558</v>
      </c>
      <c r="H102" s="33">
        <f t="shared" si="30"/>
        <v>1310.9676781848584</v>
      </c>
      <c r="I102" s="33">
        <f t="shared" si="17"/>
        <v>-2570876.7232979145</v>
      </c>
      <c r="J102" s="33">
        <f t="shared" si="18"/>
        <v>-10446.835878964033</v>
      </c>
      <c r="K102" s="33">
        <f t="shared" si="19"/>
        <v>2.3055555555555554</v>
      </c>
      <c r="L102" s="33">
        <f t="shared" si="20"/>
        <v>1252.3537347366705</v>
      </c>
      <c r="M102" s="33">
        <f t="shared" si="21"/>
        <v>-1263.4830688486129</v>
      </c>
      <c r="N102" s="33">
        <f t="shared" si="22"/>
        <v>-11710.318947812646</v>
      </c>
      <c r="O102" s="75">
        <v>2100</v>
      </c>
      <c r="Q102" s="33">
        <v>2350</v>
      </c>
      <c r="R102" s="33">
        <f t="shared" si="23"/>
        <v>-0.56666666666666665</v>
      </c>
      <c r="S102" s="33">
        <f t="shared" si="24"/>
        <v>287.664554883753</v>
      </c>
      <c r="T102" s="33">
        <f t="shared" si="25"/>
        <v>-71036.776633384812</v>
      </c>
      <c r="U102" s="33">
        <f t="shared" si="26"/>
        <v>-288.66010576641804</v>
      </c>
      <c r="V102" s="33">
        <f t="shared" si="31"/>
        <v>2.5666666666666669</v>
      </c>
      <c r="W102" s="33">
        <f t="shared" si="27"/>
        <v>246.49753565564566</v>
      </c>
      <c r="X102" s="33">
        <f t="shared" si="28"/>
        <v>-46.794781163613898</v>
      </c>
      <c r="Y102" s="33">
        <f t="shared" si="29"/>
        <v>-335.45488693003193</v>
      </c>
    </row>
    <row r="103" spans="6:25" x14ac:dyDescent="0.25">
      <c r="F103" s="33">
        <v>2400</v>
      </c>
      <c r="G103" s="33">
        <f t="shared" si="16"/>
        <v>-0.33333333333333331</v>
      </c>
      <c r="H103" s="33">
        <f t="shared" si="30"/>
        <v>1340.1107555576566</v>
      </c>
      <c r="I103" s="33">
        <f t="shared" si="17"/>
        <v>-2514973.930760703</v>
      </c>
      <c r="J103" s="33">
        <f t="shared" si="18"/>
        <v>-10006.763320695502</v>
      </c>
      <c r="K103" s="33">
        <f t="shared" si="19"/>
        <v>2.3333333333333335</v>
      </c>
      <c r="L103" s="33">
        <f t="shared" si="20"/>
        <v>1253.014425698653</v>
      </c>
      <c r="M103" s="33">
        <f t="shared" si="21"/>
        <v>-1249.7592053693165</v>
      </c>
      <c r="N103" s="33">
        <f t="shared" si="22"/>
        <v>-11256.522526064819</v>
      </c>
      <c r="O103" s="75">
        <v>2100</v>
      </c>
      <c r="Q103" s="33">
        <v>2400</v>
      </c>
      <c r="R103" s="33">
        <f t="shared" si="23"/>
        <v>-0.6</v>
      </c>
      <c r="S103" s="33">
        <f t="shared" si="24"/>
        <v>287.57330967039633</v>
      </c>
      <c r="T103" s="33">
        <f t="shared" si="25"/>
        <v>-68474.282184002528</v>
      </c>
      <c r="U103" s="33">
        <f t="shared" si="26"/>
        <v>-272.45051210633255</v>
      </c>
      <c r="V103" s="33">
        <f t="shared" si="31"/>
        <v>2.6</v>
      </c>
      <c r="W103" s="33">
        <f t="shared" si="27"/>
        <v>246.6499300550033</v>
      </c>
      <c r="X103" s="33">
        <f t="shared" si="28"/>
        <v>-46.251984645226401</v>
      </c>
      <c r="Y103" s="33">
        <f t="shared" si="29"/>
        <v>-318.70249675155895</v>
      </c>
    </row>
    <row r="104" spans="6:25" x14ac:dyDescent="0.25">
      <c r="F104" s="33">
        <v>2450</v>
      </c>
      <c r="G104" s="33">
        <f t="shared" si="16"/>
        <v>-0.3611111111111111</v>
      </c>
      <c r="H104" s="33">
        <f t="shared" si="30"/>
        <v>1361.7626018228734</v>
      </c>
      <c r="I104" s="33">
        <f t="shared" si="17"/>
        <v>-2447077.0521566602</v>
      </c>
      <c r="J104" s="33">
        <f t="shared" si="18"/>
        <v>-9537.9038933259508</v>
      </c>
      <c r="K104" s="33">
        <f t="shared" si="19"/>
        <v>2.3611111111111112</v>
      </c>
      <c r="L104" s="33">
        <f t="shared" si="20"/>
        <v>1253.6590040411811</v>
      </c>
      <c r="M104" s="33">
        <f t="shared" si="21"/>
        <v>-1236.3271631499013</v>
      </c>
      <c r="N104" s="33">
        <f t="shared" si="22"/>
        <v>-10774.231056475852</v>
      </c>
      <c r="O104" s="75"/>
      <c r="Q104" s="33">
        <v>2450</v>
      </c>
      <c r="R104" s="33">
        <f t="shared" si="23"/>
        <v>-0.6333333333333333</v>
      </c>
      <c r="S104" s="33">
        <f t="shared" si="24"/>
        <v>287.30815651684361</v>
      </c>
      <c r="T104" s="33">
        <f t="shared" si="25"/>
        <v>-66099.777054760198</v>
      </c>
      <c r="U104" s="33">
        <f t="shared" si="26"/>
        <v>-257.63525523764889</v>
      </c>
      <c r="V104" s="33">
        <f t="shared" si="31"/>
        <v>2.6333333333333333</v>
      </c>
      <c r="W104" s="33">
        <f t="shared" si="27"/>
        <v>246.79839609576925</v>
      </c>
      <c r="X104" s="33">
        <f t="shared" si="28"/>
        <v>-45.721509141496902</v>
      </c>
      <c r="Y104" s="33">
        <f t="shared" si="29"/>
        <v>-303.35676437914577</v>
      </c>
    </row>
    <row r="105" spans="6:25" x14ac:dyDescent="0.25">
      <c r="F105" s="33">
        <v>2500</v>
      </c>
      <c r="G105" s="33">
        <f t="shared" si="16"/>
        <v>-0.3888888888888889</v>
      </c>
      <c r="H105" s="33">
        <f t="shared" si="30"/>
        <v>1377.7198548783645</v>
      </c>
      <c r="I105" s="33">
        <f t="shared" si="17"/>
        <v>-2373317.8952999078</v>
      </c>
      <c r="J105" s="33">
        <f t="shared" si="18"/>
        <v>-9065.4065895704061</v>
      </c>
      <c r="K105" s="33">
        <f t="shared" si="19"/>
        <v>2.3888888888888888</v>
      </c>
      <c r="L105" s="33">
        <f t="shared" si="20"/>
        <v>1254.2880468898131</v>
      </c>
      <c r="M105" s="33">
        <f t="shared" si="21"/>
        <v>-1223.1778395514787</v>
      </c>
      <c r="N105" s="33">
        <f t="shared" si="22"/>
        <v>-10288.584429121885</v>
      </c>
      <c r="O105" s="75"/>
      <c r="Q105" s="33">
        <v>2500</v>
      </c>
      <c r="R105" s="33">
        <f t="shared" si="23"/>
        <v>-0.66666666666666663</v>
      </c>
      <c r="S105" s="33">
        <f t="shared" si="24"/>
        <v>286.92252250201926</v>
      </c>
      <c r="T105" s="33">
        <f t="shared" si="25"/>
        <v>-63904.419454563002</v>
      </c>
      <c r="U105" s="33">
        <f t="shared" si="26"/>
        <v>-244.09690179867803</v>
      </c>
      <c r="V105" s="33">
        <f t="shared" si="31"/>
        <v>2.6666666666666665</v>
      </c>
      <c r="W105" s="33">
        <f t="shared" si="27"/>
        <v>246.94308270782636</v>
      </c>
      <c r="X105" s="33">
        <f t="shared" si="28"/>
        <v>-45.202944543650055</v>
      </c>
      <c r="Y105" s="33">
        <f t="shared" si="29"/>
        <v>-289.29984634232807</v>
      </c>
    </row>
  </sheetData>
  <mergeCells count="7">
    <mergeCell ref="A3:A4"/>
    <mergeCell ref="F1:N1"/>
    <mergeCell ref="Q1:Y1"/>
    <mergeCell ref="G2:J2"/>
    <mergeCell ref="K2:N2"/>
    <mergeCell ref="R2:U2"/>
    <mergeCell ref="V2:Y2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93B22C-6475-4CCC-ACFD-16662696E2EE}">
  <sheetPr codeName="Hoja5"/>
  <dimension ref="A2:AM40"/>
  <sheetViews>
    <sheetView zoomScale="55" zoomScaleNormal="55" workbookViewId="0">
      <selection activeCell="AL3" sqref="AL3"/>
    </sheetView>
  </sheetViews>
  <sheetFormatPr baseColWidth="10" defaultRowHeight="15" x14ac:dyDescent="0.25"/>
  <sheetData>
    <row r="2" spans="1:39" x14ac:dyDescent="0.25">
      <c r="B2">
        <v>2000</v>
      </c>
      <c r="F2">
        <v>1500</v>
      </c>
      <c r="J2">
        <v>1000</v>
      </c>
      <c r="N2">
        <v>800</v>
      </c>
      <c r="R2">
        <v>750</v>
      </c>
      <c r="V2">
        <v>700</v>
      </c>
      <c r="Z2">
        <v>650</v>
      </c>
      <c r="AD2">
        <v>600</v>
      </c>
      <c r="AH2">
        <v>500</v>
      </c>
      <c r="AL2">
        <v>300</v>
      </c>
    </row>
    <row r="3" spans="1:39" x14ac:dyDescent="0.25">
      <c r="A3" s="13" t="s">
        <v>13</v>
      </c>
      <c r="B3" s="13" t="s">
        <v>14</v>
      </c>
      <c r="C3" s="13" t="s">
        <v>15</v>
      </c>
      <c r="E3" s="13" t="s">
        <v>13</v>
      </c>
      <c r="F3" s="13" t="s">
        <v>14</v>
      </c>
      <c r="G3" s="13" t="s">
        <v>15</v>
      </c>
      <c r="I3" s="13" t="s">
        <v>13</v>
      </c>
      <c r="J3" s="13" t="s">
        <v>14</v>
      </c>
      <c r="K3" s="13" t="s">
        <v>15</v>
      </c>
      <c r="M3" s="13" t="s">
        <v>13</v>
      </c>
      <c r="N3" s="13" t="s">
        <v>14</v>
      </c>
      <c r="O3" s="13" t="s">
        <v>15</v>
      </c>
      <c r="Q3" s="13" t="s">
        <v>13</v>
      </c>
      <c r="R3" s="13" t="s">
        <v>14</v>
      </c>
      <c r="S3" s="13" t="s">
        <v>15</v>
      </c>
      <c r="U3" s="13" t="s">
        <v>13</v>
      </c>
      <c r="V3" s="13" t="s">
        <v>14</v>
      </c>
      <c r="W3" s="13" t="s">
        <v>15</v>
      </c>
      <c r="Y3" s="13" t="s">
        <v>13</v>
      </c>
      <c r="Z3" s="13" t="s">
        <v>14</v>
      </c>
      <c r="AA3" s="13" t="s">
        <v>15</v>
      </c>
      <c r="AC3" s="13" t="s">
        <v>13</v>
      </c>
      <c r="AD3" s="13" t="s">
        <v>14</v>
      </c>
      <c r="AE3" s="13" t="s">
        <v>15</v>
      </c>
      <c r="AG3" s="13" t="s">
        <v>13</v>
      </c>
      <c r="AH3" s="13" t="s">
        <v>14</v>
      </c>
      <c r="AI3" s="13" t="s">
        <v>15</v>
      </c>
      <c r="AK3" s="13" t="s">
        <v>13</v>
      </c>
      <c r="AL3" s="13" t="s">
        <v>14</v>
      </c>
      <c r="AM3" s="13" t="s">
        <v>15</v>
      </c>
    </row>
    <row r="4" spans="1:39" x14ac:dyDescent="0.25">
      <c r="A4" s="32">
        <v>-1800</v>
      </c>
      <c r="B4" s="15">
        <v>16301.587301587302</v>
      </c>
      <c r="C4" s="32">
        <v>4670.0607587250433</v>
      </c>
      <c r="E4" s="32">
        <v>-1800</v>
      </c>
      <c r="F4" s="15">
        <v>12333.333333333334</v>
      </c>
      <c r="G4" s="32">
        <v>3533.2397366400769</v>
      </c>
      <c r="I4" s="32">
        <v>-1800</v>
      </c>
      <c r="J4" s="15">
        <v>8365.0793650793657</v>
      </c>
      <c r="K4" s="32">
        <v>2396.41871455511</v>
      </c>
      <c r="M4" s="32">
        <v>-1800</v>
      </c>
      <c r="N4" s="15">
        <v>6777.7777777777774</v>
      </c>
      <c r="O4" s="32">
        <v>1941.690305721123</v>
      </c>
      <c r="Q4" s="32">
        <v>-1800</v>
      </c>
      <c r="R4" s="15">
        <v>6380.9523809523807</v>
      </c>
      <c r="S4" s="32">
        <v>1828.0082035126266</v>
      </c>
      <c r="U4" s="32">
        <v>-1800</v>
      </c>
      <c r="V4" s="15">
        <v>5984.1269841269841</v>
      </c>
      <c r="W4" s="32">
        <v>1714.3261013041299</v>
      </c>
      <c r="Y4" s="32">
        <v>-1800</v>
      </c>
      <c r="Z4" s="15">
        <v>5587.3015873015875</v>
      </c>
      <c r="AA4" s="32">
        <v>1600.6439990956333</v>
      </c>
      <c r="AC4" s="32">
        <v>-1800</v>
      </c>
      <c r="AD4" s="15">
        <v>5190.4761904761908</v>
      </c>
      <c r="AE4" s="32">
        <v>1486.9618968871366</v>
      </c>
      <c r="AG4" s="32">
        <v>-1800</v>
      </c>
      <c r="AH4" s="15">
        <v>4396.8253968253966</v>
      </c>
      <c r="AI4" s="32">
        <v>1259.5976924701431</v>
      </c>
      <c r="AK4" s="32">
        <v>-1800</v>
      </c>
      <c r="AL4" s="15">
        <v>2809.5238095238096</v>
      </c>
      <c r="AM4" s="32">
        <v>804.86928363615652</v>
      </c>
    </row>
    <row r="5" spans="1:39" x14ac:dyDescent="0.25">
      <c r="A5" s="32">
        <v>-1700</v>
      </c>
      <c r="B5" s="32">
        <v>16277.777777777777</v>
      </c>
      <c r="C5" s="32">
        <v>4663.2398325925333</v>
      </c>
      <c r="E5" s="32">
        <v>-1700</v>
      </c>
      <c r="F5" s="32">
        <v>12309.523809523809</v>
      </c>
      <c r="G5" s="32">
        <v>3526.4188105075668</v>
      </c>
      <c r="I5" s="32">
        <v>-1700</v>
      </c>
      <c r="J5" s="32">
        <v>8341.269841269841</v>
      </c>
      <c r="K5" s="32">
        <v>2389.5977884225999</v>
      </c>
      <c r="M5" s="32">
        <v>-1700</v>
      </c>
      <c r="N5" s="32">
        <v>6753.9682539682535</v>
      </c>
      <c r="O5" s="32">
        <v>1934.8693795886134</v>
      </c>
      <c r="Q5" s="32">
        <v>-1700</v>
      </c>
      <c r="R5" s="32">
        <v>6357.1428571428569</v>
      </c>
      <c r="S5" s="32">
        <v>1821.1872773801167</v>
      </c>
      <c r="U5" s="32">
        <v>-1700</v>
      </c>
      <c r="V5" s="32">
        <v>5960.3174603174602</v>
      </c>
      <c r="W5" s="32">
        <v>1707.5051751716201</v>
      </c>
      <c r="Y5" s="32">
        <v>-1700</v>
      </c>
      <c r="Z5" s="32">
        <v>5563.4920634920636</v>
      </c>
      <c r="AA5" s="32">
        <v>1593.8230729631234</v>
      </c>
      <c r="AC5" s="32">
        <v>-1700</v>
      </c>
      <c r="AD5" s="32">
        <v>5166.666666666667</v>
      </c>
      <c r="AE5" s="32">
        <v>1480.1409707546268</v>
      </c>
      <c r="AG5" s="32">
        <v>-1700</v>
      </c>
      <c r="AH5" s="32">
        <v>4373.0158730158728</v>
      </c>
      <c r="AI5" s="32">
        <v>1252.7767663376333</v>
      </c>
      <c r="AK5" s="32">
        <v>-1700</v>
      </c>
      <c r="AL5" s="32">
        <v>2785.7142857142858</v>
      </c>
      <c r="AM5" s="32">
        <v>798.04835750364668</v>
      </c>
    </row>
    <row r="6" spans="1:39" x14ac:dyDescent="0.25">
      <c r="A6" s="32">
        <v>-1600</v>
      </c>
      <c r="B6" s="32">
        <v>16253.968253968254</v>
      </c>
      <c r="C6" s="32">
        <v>4656.4189064600241</v>
      </c>
      <c r="E6" s="32">
        <v>-1600</v>
      </c>
      <c r="F6" s="32">
        <v>12285.714285714286</v>
      </c>
      <c r="G6" s="32">
        <v>3519.5978843750572</v>
      </c>
      <c r="I6" s="32">
        <v>-1600</v>
      </c>
      <c r="J6" s="32">
        <v>8317.460317460318</v>
      </c>
      <c r="K6" s="32">
        <v>2382.7768622900903</v>
      </c>
      <c r="M6" s="32">
        <v>-1600</v>
      </c>
      <c r="N6" s="32">
        <v>6730.1587301587297</v>
      </c>
      <c r="O6" s="32">
        <v>1928.0484534561035</v>
      </c>
      <c r="Q6" s="32">
        <v>-1600</v>
      </c>
      <c r="R6" s="32">
        <v>6333.333333333333</v>
      </c>
      <c r="S6" s="32">
        <v>1814.3663512476069</v>
      </c>
      <c r="U6" s="32">
        <v>-1600</v>
      </c>
      <c r="V6" s="32">
        <v>5936.5079365079364</v>
      </c>
      <c r="W6" s="32">
        <v>1700.6842490391102</v>
      </c>
      <c r="Y6" s="32">
        <v>-1600</v>
      </c>
      <c r="Z6" s="32">
        <v>5539.6825396825398</v>
      </c>
      <c r="AA6" s="32">
        <v>1587.0021468306136</v>
      </c>
      <c r="AC6" s="32">
        <v>-1600</v>
      </c>
      <c r="AD6" s="32">
        <v>5142.8571428571431</v>
      </c>
      <c r="AE6" s="32">
        <v>1473.3200446221169</v>
      </c>
      <c r="AG6" s="32">
        <v>-1600</v>
      </c>
      <c r="AH6" s="32">
        <v>4349.2063492063489</v>
      </c>
      <c r="AI6" s="32">
        <v>1245.9558402051234</v>
      </c>
      <c r="AK6" s="32">
        <v>-1600</v>
      </c>
      <c r="AL6" s="32">
        <v>2761.9047619047619</v>
      </c>
      <c r="AM6" s="32">
        <v>791.22743137113684</v>
      </c>
    </row>
    <row r="7" spans="1:39" x14ac:dyDescent="0.25">
      <c r="A7" s="32">
        <v>-1500</v>
      </c>
      <c r="B7" s="32">
        <v>16230.15873015873</v>
      </c>
      <c r="C7" s="32">
        <v>4649.5979803275141</v>
      </c>
      <c r="E7" s="32">
        <v>-1500</v>
      </c>
      <c r="F7" s="32">
        <v>12261.904761904761</v>
      </c>
      <c r="G7" s="32">
        <v>3512.7769582425472</v>
      </c>
      <c r="I7" s="32">
        <v>-1500</v>
      </c>
      <c r="J7" s="32">
        <v>8293.6507936507933</v>
      </c>
      <c r="K7" s="32">
        <v>2375.9559361575803</v>
      </c>
      <c r="M7" s="32">
        <v>-1500</v>
      </c>
      <c r="N7" s="32">
        <v>6706.3492063492067</v>
      </c>
      <c r="O7" s="32">
        <v>1921.2275273235939</v>
      </c>
      <c r="Q7" s="32">
        <v>-1500</v>
      </c>
      <c r="R7" s="32">
        <v>6309.5238095238092</v>
      </c>
      <c r="S7" s="32">
        <v>1807.545425115097</v>
      </c>
      <c r="U7" s="32">
        <v>-1500</v>
      </c>
      <c r="V7" s="32">
        <v>5912.6984126984125</v>
      </c>
      <c r="W7" s="32">
        <v>1693.8633229066004</v>
      </c>
      <c r="Y7" s="32">
        <v>-1500</v>
      </c>
      <c r="Z7" s="32">
        <v>5515.8730158730159</v>
      </c>
      <c r="AA7" s="32">
        <v>1580.1812206981037</v>
      </c>
      <c r="AC7" s="32">
        <v>-1500</v>
      </c>
      <c r="AD7" s="32">
        <v>5119.0476190476193</v>
      </c>
      <c r="AE7" s="32">
        <v>1466.4991184896071</v>
      </c>
      <c r="AG7" s="32">
        <v>-1500</v>
      </c>
      <c r="AH7" s="32">
        <v>4325.3968253968251</v>
      </c>
      <c r="AI7" s="32">
        <v>1239.1349140726136</v>
      </c>
      <c r="AK7" s="32">
        <v>-1500</v>
      </c>
      <c r="AL7" s="32">
        <v>2738.0952380952381</v>
      </c>
      <c r="AM7" s="32">
        <v>784.40650523862701</v>
      </c>
    </row>
    <row r="8" spans="1:39" x14ac:dyDescent="0.25">
      <c r="A8" s="32">
        <v>-1400</v>
      </c>
      <c r="B8" s="32">
        <v>16206.349206349207</v>
      </c>
      <c r="C8" s="32">
        <v>4642.777054195004</v>
      </c>
      <c r="E8" s="32">
        <v>-1400</v>
      </c>
      <c r="F8" s="32">
        <v>12238.095238095239</v>
      </c>
      <c r="G8" s="32">
        <v>3505.9560321100375</v>
      </c>
      <c r="I8" s="32">
        <v>-1400</v>
      </c>
      <c r="J8" s="32">
        <v>8269.8412698412703</v>
      </c>
      <c r="K8" s="32">
        <v>2369.1350100250706</v>
      </c>
      <c r="M8" s="32">
        <v>-1400</v>
      </c>
      <c r="N8" s="32">
        <v>6682.5396825396829</v>
      </c>
      <c r="O8" s="32">
        <v>1914.4066011910841</v>
      </c>
      <c r="Q8" s="32">
        <v>-1400</v>
      </c>
      <c r="R8" s="32">
        <v>6285.7142857142853</v>
      </c>
      <c r="S8" s="32">
        <v>1800.7244989825872</v>
      </c>
      <c r="U8" s="32">
        <v>-1400</v>
      </c>
      <c r="V8" s="32">
        <v>5888.8888888888887</v>
      </c>
      <c r="W8" s="32">
        <v>1687.0423967740905</v>
      </c>
      <c r="Y8" s="32">
        <v>-1400</v>
      </c>
      <c r="Z8" s="32">
        <v>5492.063492063492</v>
      </c>
      <c r="AA8" s="32">
        <v>1573.3602945655939</v>
      </c>
      <c r="AC8" s="32">
        <v>-1400</v>
      </c>
      <c r="AD8" s="32">
        <v>5095.2380952380954</v>
      </c>
      <c r="AE8" s="32">
        <v>1459.6781923570973</v>
      </c>
      <c r="AG8" s="32">
        <v>-1400</v>
      </c>
      <c r="AH8" s="32">
        <v>4301.5873015873012</v>
      </c>
      <c r="AI8" s="32">
        <v>1232.3139879401037</v>
      </c>
      <c r="AK8" s="32">
        <v>-1400</v>
      </c>
      <c r="AL8" s="32">
        <v>2714.2857142857142</v>
      </c>
      <c r="AM8" s="32">
        <v>777.58557910611728</v>
      </c>
    </row>
    <row r="9" spans="1:39" x14ac:dyDescent="0.25">
      <c r="A9" s="32">
        <v>-1300</v>
      </c>
      <c r="B9" s="32">
        <v>16182.539682539682</v>
      </c>
      <c r="C9" s="32">
        <v>4635.9561280624939</v>
      </c>
      <c r="E9" s="32">
        <v>-1300</v>
      </c>
      <c r="F9" s="32">
        <v>12214.285714285714</v>
      </c>
      <c r="G9" s="32">
        <v>3499.1351059775275</v>
      </c>
      <c r="I9" s="32">
        <v>-1300</v>
      </c>
      <c r="J9" s="32">
        <v>8246.0317460317456</v>
      </c>
      <c r="K9" s="32">
        <v>2362.3140838925606</v>
      </c>
      <c r="M9" s="32">
        <v>-1300</v>
      </c>
      <c r="N9" s="32">
        <v>6658.730158730159</v>
      </c>
      <c r="O9" s="32">
        <v>1907.5856750585742</v>
      </c>
      <c r="Q9" s="32">
        <v>-1300</v>
      </c>
      <c r="R9" s="32">
        <v>6261.9047619047615</v>
      </c>
      <c r="S9" s="32">
        <v>1793.9035728500774</v>
      </c>
      <c r="U9" s="32">
        <v>-1300</v>
      </c>
      <c r="V9" s="32">
        <v>5865.0793650793648</v>
      </c>
      <c r="W9" s="32">
        <v>1680.2214706415807</v>
      </c>
      <c r="Y9" s="32">
        <v>-1300</v>
      </c>
      <c r="Z9" s="32">
        <v>5468.2539682539682</v>
      </c>
      <c r="AA9" s="32">
        <v>1566.5393684330841</v>
      </c>
      <c r="AC9" s="32">
        <v>-1300</v>
      </c>
      <c r="AD9" s="32">
        <v>5071.4285714285716</v>
      </c>
      <c r="AE9" s="32">
        <v>1452.8572662245874</v>
      </c>
      <c r="AG9" s="32">
        <v>-1300</v>
      </c>
      <c r="AH9" s="32">
        <v>4277.7777777777774</v>
      </c>
      <c r="AI9" s="32">
        <v>1225.4930618075941</v>
      </c>
      <c r="AK9" s="32">
        <v>-1300</v>
      </c>
      <c r="AL9" s="32">
        <v>2690.4761904761904</v>
      </c>
      <c r="AM9" s="32">
        <v>770.76465297360744</v>
      </c>
    </row>
    <row r="10" spans="1:39" x14ac:dyDescent="0.25">
      <c r="A10" s="32">
        <v>-1200</v>
      </c>
      <c r="B10" s="32">
        <v>16158.730158730159</v>
      </c>
      <c r="C10" s="32">
        <v>4629.1352019299848</v>
      </c>
      <c r="E10" s="32">
        <v>-1200</v>
      </c>
      <c r="F10" s="32">
        <v>12190.476190476191</v>
      </c>
      <c r="G10" s="32">
        <v>3492.3141798450179</v>
      </c>
      <c r="I10" s="32">
        <v>-1200</v>
      </c>
      <c r="J10" s="32">
        <v>8222.2222222222226</v>
      </c>
      <c r="K10" s="32">
        <v>2355.493157760051</v>
      </c>
      <c r="M10" s="32">
        <v>-1200</v>
      </c>
      <c r="N10" s="32">
        <v>6634.9206349206352</v>
      </c>
      <c r="O10" s="32">
        <v>1900.7647489260644</v>
      </c>
      <c r="Q10" s="32">
        <v>-1200</v>
      </c>
      <c r="R10" s="32">
        <v>6238.0952380952376</v>
      </c>
      <c r="S10" s="32">
        <v>1787.0826467175675</v>
      </c>
      <c r="U10" s="32">
        <v>-1200</v>
      </c>
      <c r="V10" s="32">
        <v>5841.269841269841</v>
      </c>
      <c r="W10" s="32">
        <v>1673.4005445090709</v>
      </c>
      <c r="Y10" s="32">
        <v>-1200</v>
      </c>
      <c r="Z10" s="32">
        <v>5444.4444444444443</v>
      </c>
      <c r="AA10" s="32">
        <v>1559.7184423005742</v>
      </c>
      <c r="AC10" s="32">
        <v>-1200</v>
      </c>
      <c r="AD10" s="32">
        <v>5047.6190476190477</v>
      </c>
      <c r="AE10" s="32">
        <v>1446.0363400920778</v>
      </c>
      <c r="AG10" s="32">
        <v>-1200</v>
      </c>
      <c r="AH10" s="32">
        <v>4253.9682539682535</v>
      </c>
      <c r="AI10" s="32">
        <v>1218.6721356750843</v>
      </c>
      <c r="AK10" s="32">
        <v>-1200</v>
      </c>
      <c r="AL10" s="32">
        <v>2666.6666666666665</v>
      </c>
      <c r="AM10" s="32">
        <v>763.9437268410976</v>
      </c>
    </row>
    <row r="11" spans="1:39" x14ac:dyDescent="0.25">
      <c r="A11" s="32">
        <v>-1100</v>
      </c>
      <c r="B11" s="32">
        <v>16134.920634920634</v>
      </c>
      <c r="C11" s="32">
        <v>4622.3142757974747</v>
      </c>
      <c r="E11" s="32">
        <v>-1100</v>
      </c>
      <c r="F11" s="32">
        <v>12166.666666666666</v>
      </c>
      <c r="G11" s="32">
        <v>3485.4932537125078</v>
      </c>
      <c r="I11" s="32">
        <v>-1100</v>
      </c>
      <c r="J11" s="32">
        <v>8198.4126984126979</v>
      </c>
      <c r="K11" s="32">
        <v>2348.6722316275409</v>
      </c>
      <c r="M11" s="32">
        <v>-1100</v>
      </c>
      <c r="N11" s="32">
        <v>6611.1111111111113</v>
      </c>
      <c r="O11" s="32">
        <v>1893.9438227935545</v>
      </c>
      <c r="Q11" s="32">
        <v>-1100</v>
      </c>
      <c r="R11" s="32">
        <v>6214.2857142857147</v>
      </c>
      <c r="S11" s="32">
        <v>1780.2617205850579</v>
      </c>
      <c r="U11" s="32">
        <v>-1100</v>
      </c>
      <c r="V11" s="32">
        <v>5817.4603174603171</v>
      </c>
      <c r="W11" s="32">
        <v>1666.579618376561</v>
      </c>
      <c r="Y11" s="32">
        <v>-1100</v>
      </c>
      <c r="Z11" s="32">
        <v>5420.6349206349205</v>
      </c>
      <c r="AA11" s="32">
        <v>1552.8975161680646</v>
      </c>
      <c r="AC11" s="32">
        <v>-1100</v>
      </c>
      <c r="AD11" s="32">
        <v>5023.8095238095239</v>
      </c>
      <c r="AE11" s="32">
        <v>1439.215413959568</v>
      </c>
      <c r="AG11" s="32">
        <v>-1100</v>
      </c>
      <c r="AH11" s="32">
        <v>4230.1587301587306</v>
      </c>
      <c r="AI11" s="32">
        <v>1211.8512095425747</v>
      </c>
      <c r="AK11" s="32">
        <v>-1100</v>
      </c>
      <c r="AL11" s="32">
        <v>2642.8571428571427</v>
      </c>
      <c r="AM11" s="32">
        <v>757.12280070858776</v>
      </c>
    </row>
    <row r="12" spans="1:39" x14ac:dyDescent="0.25">
      <c r="A12" s="32">
        <v>-1000</v>
      </c>
      <c r="B12" s="32">
        <v>16111.111111111111</v>
      </c>
      <c r="C12" s="32">
        <v>4615.4933496649646</v>
      </c>
      <c r="E12" s="32">
        <v>-1000</v>
      </c>
      <c r="F12" s="32">
        <v>12142.857142857143</v>
      </c>
      <c r="G12" s="32">
        <v>3478.6723275799982</v>
      </c>
      <c r="I12" s="32">
        <v>-1000</v>
      </c>
      <c r="J12" s="32">
        <v>8174.6031746031749</v>
      </c>
      <c r="K12" s="32">
        <v>2341.8513054950317</v>
      </c>
      <c r="M12" s="32">
        <v>-1000</v>
      </c>
      <c r="N12" s="32">
        <v>6587.3015873015875</v>
      </c>
      <c r="O12" s="32">
        <v>1887.1228966610449</v>
      </c>
      <c r="Q12" s="32">
        <v>-1000</v>
      </c>
      <c r="R12" s="32">
        <v>6190.4761904761908</v>
      </c>
      <c r="S12" s="32">
        <v>1773.4407944525483</v>
      </c>
      <c r="U12" s="32">
        <v>-1000</v>
      </c>
      <c r="V12" s="32">
        <v>5793.6507936507933</v>
      </c>
      <c r="W12" s="32">
        <v>1659.7586922440514</v>
      </c>
      <c r="Y12" s="32">
        <v>-1000</v>
      </c>
      <c r="Z12" s="32">
        <v>5396.8253968253966</v>
      </c>
      <c r="AA12" s="32">
        <v>1546.0765900355548</v>
      </c>
      <c r="AC12" s="32">
        <v>-1000</v>
      </c>
      <c r="AD12" s="32">
        <v>5000</v>
      </c>
      <c r="AE12" s="32">
        <v>1432.3944878270581</v>
      </c>
      <c r="AG12" s="32">
        <v>-1000</v>
      </c>
      <c r="AH12" s="32">
        <v>4206.3492063492067</v>
      </c>
      <c r="AI12" s="32">
        <v>1205.0302834100648</v>
      </c>
      <c r="AK12" s="32">
        <v>-1000</v>
      </c>
      <c r="AL12" s="32">
        <v>2619.0476190476188</v>
      </c>
      <c r="AM12" s="32">
        <v>750.30187457607792</v>
      </c>
    </row>
    <row r="13" spans="1:39" x14ac:dyDescent="0.25">
      <c r="A13" s="32">
        <v>-900</v>
      </c>
      <c r="B13" s="32">
        <v>16087.301587301587</v>
      </c>
      <c r="C13" s="32">
        <v>4608.6724235324546</v>
      </c>
      <c r="E13" s="32">
        <v>-900</v>
      </c>
      <c r="F13" s="32">
        <v>12119.047619047618</v>
      </c>
      <c r="G13" s="32">
        <v>3471.8514014474881</v>
      </c>
      <c r="I13" s="32">
        <v>-900</v>
      </c>
      <c r="J13" s="32">
        <v>8150.7936507936511</v>
      </c>
      <c r="K13" s="32">
        <v>2335.0303793625217</v>
      </c>
      <c r="M13" s="32">
        <v>-900</v>
      </c>
      <c r="N13" s="32">
        <v>6563.4920634920636</v>
      </c>
      <c r="O13" s="32">
        <v>1880.3019705285351</v>
      </c>
      <c r="Q13" s="32">
        <v>-900</v>
      </c>
      <c r="R13" s="32">
        <v>6166.666666666667</v>
      </c>
      <c r="S13" s="32">
        <v>1766.6198683200384</v>
      </c>
      <c r="U13" s="32">
        <v>-900</v>
      </c>
      <c r="V13" s="32">
        <v>5769.8412698412694</v>
      </c>
      <c r="W13" s="32">
        <v>1652.9377661115416</v>
      </c>
      <c r="Y13" s="32">
        <v>-900</v>
      </c>
      <c r="Z13" s="32">
        <v>5373.0158730158728</v>
      </c>
      <c r="AA13" s="32">
        <v>1539.2556639030449</v>
      </c>
      <c r="AC13" s="32">
        <v>-900</v>
      </c>
      <c r="AD13" s="32">
        <v>4976.1904761904761</v>
      </c>
      <c r="AE13" s="32">
        <v>1425.5735616945483</v>
      </c>
      <c r="AG13" s="32">
        <v>-900</v>
      </c>
      <c r="AH13" s="32">
        <v>4182.5396825396829</v>
      </c>
      <c r="AI13" s="32">
        <v>1198.209357277555</v>
      </c>
      <c r="AK13" s="32">
        <v>-900</v>
      </c>
      <c r="AL13" s="32">
        <v>2595.2380952380954</v>
      </c>
      <c r="AM13" s="32">
        <v>743.48094844356831</v>
      </c>
    </row>
    <row r="14" spans="1:39" x14ac:dyDescent="0.25">
      <c r="A14" s="32">
        <v>-800</v>
      </c>
      <c r="B14" s="32">
        <v>16063.492063492064</v>
      </c>
      <c r="C14" s="32">
        <v>4601.8514973999454</v>
      </c>
      <c r="E14" s="32">
        <v>-800</v>
      </c>
      <c r="F14" s="32">
        <v>12095.238095238095</v>
      </c>
      <c r="G14" s="32">
        <v>3465.0304753149785</v>
      </c>
      <c r="I14" s="32">
        <v>-800</v>
      </c>
      <c r="J14" s="32">
        <v>8126.9841269841272</v>
      </c>
      <c r="K14" s="32">
        <v>2328.2094532300121</v>
      </c>
      <c r="M14" s="32">
        <v>-800</v>
      </c>
      <c r="N14" s="32">
        <v>6539.6825396825398</v>
      </c>
      <c r="O14" s="32">
        <v>1873.4810443960253</v>
      </c>
      <c r="Q14" s="32">
        <v>-800</v>
      </c>
      <c r="R14" s="32">
        <v>6142.8571428571431</v>
      </c>
      <c r="S14" s="32">
        <v>1759.7989421875286</v>
      </c>
      <c r="U14" s="32">
        <v>-800</v>
      </c>
      <c r="V14" s="32">
        <v>5746.0317460317456</v>
      </c>
      <c r="W14" s="32">
        <v>1646.1168399790317</v>
      </c>
      <c r="Y14" s="32">
        <v>-800</v>
      </c>
      <c r="Z14" s="32">
        <v>5349.2063492063489</v>
      </c>
      <c r="AA14" s="32">
        <v>1532.4347377705351</v>
      </c>
      <c r="AC14" s="32">
        <v>-800</v>
      </c>
      <c r="AD14" s="32">
        <v>4952.3809523809523</v>
      </c>
      <c r="AE14" s="32">
        <v>1418.7526355620384</v>
      </c>
      <c r="AG14" s="32">
        <v>-800</v>
      </c>
      <c r="AH14" s="32">
        <v>4158.730158730159</v>
      </c>
      <c r="AI14" s="32">
        <v>1191.3884311450452</v>
      </c>
      <c r="AK14" s="32">
        <v>-800</v>
      </c>
      <c r="AL14" s="32">
        <v>2571.4285714285716</v>
      </c>
      <c r="AM14" s="32">
        <v>736.66002231105847</v>
      </c>
    </row>
    <row r="15" spans="1:39" x14ac:dyDescent="0.25">
      <c r="A15" s="32">
        <v>-700</v>
      </c>
      <c r="B15" s="32">
        <v>16039.682539682539</v>
      </c>
      <c r="C15" s="32">
        <v>4595.0305712674353</v>
      </c>
      <c r="E15" s="32">
        <v>-700</v>
      </c>
      <c r="F15" s="32">
        <v>12071.428571428571</v>
      </c>
      <c r="G15" s="32">
        <v>3458.2095491824684</v>
      </c>
      <c r="I15" s="32">
        <v>-700</v>
      </c>
      <c r="J15" s="32">
        <v>8103.1746031746034</v>
      </c>
      <c r="K15" s="32">
        <v>2321.388527097502</v>
      </c>
      <c r="M15" s="32">
        <v>-700</v>
      </c>
      <c r="N15" s="32">
        <v>6515.8730158730159</v>
      </c>
      <c r="O15" s="32">
        <v>1866.6601182635154</v>
      </c>
      <c r="Q15" s="32">
        <v>-700</v>
      </c>
      <c r="R15" s="32">
        <v>6119.0476190476193</v>
      </c>
      <c r="S15" s="32">
        <v>1752.9780160550188</v>
      </c>
      <c r="U15" s="32">
        <v>-700</v>
      </c>
      <c r="V15" s="32">
        <v>5722.2222222222226</v>
      </c>
      <c r="W15" s="32">
        <v>1639.2959138465221</v>
      </c>
      <c r="Y15" s="32">
        <v>-700</v>
      </c>
      <c r="Z15" s="32">
        <v>5325.3968253968251</v>
      </c>
      <c r="AA15" s="32">
        <v>1525.6138116380253</v>
      </c>
      <c r="AC15" s="32">
        <v>-700</v>
      </c>
      <c r="AD15" s="32">
        <v>4928.5714285714284</v>
      </c>
      <c r="AE15" s="32">
        <v>1411.9317094295286</v>
      </c>
      <c r="AG15" s="32">
        <v>-700</v>
      </c>
      <c r="AH15" s="32">
        <v>4134.9206349206352</v>
      </c>
      <c r="AI15" s="32">
        <v>1184.5675050125353</v>
      </c>
      <c r="AK15" s="32">
        <v>-700</v>
      </c>
      <c r="AL15" s="32">
        <v>2547.6190476190477</v>
      </c>
      <c r="AM15" s="32">
        <v>729.83909617854863</v>
      </c>
    </row>
    <row r="16" spans="1:39" x14ac:dyDescent="0.25">
      <c r="A16" s="32">
        <v>-600</v>
      </c>
      <c r="B16" s="32">
        <v>16015.873015873016</v>
      </c>
      <c r="C16" s="32">
        <v>4588.2096451349262</v>
      </c>
      <c r="E16" s="32">
        <v>-600</v>
      </c>
      <c r="F16" s="32">
        <v>12047.619047619048</v>
      </c>
      <c r="G16" s="32">
        <v>3451.3886230499588</v>
      </c>
      <c r="I16" s="32">
        <v>-600</v>
      </c>
      <c r="J16" s="32">
        <v>8079.3650793650795</v>
      </c>
      <c r="K16" s="32">
        <v>2314.5676009649924</v>
      </c>
      <c r="M16" s="32">
        <v>-600</v>
      </c>
      <c r="N16" s="32">
        <v>6492.063492063492</v>
      </c>
      <c r="O16" s="32">
        <v>1859.8391921310056</v>
      </c>
      <c r="Q16" s="32">
        <v>-600</v>
      </c>
      <c r="R16" s="32">
        <v>6095.2380952380954</v>
      </c>
      <c r="S16" s="32">
        <v>1746.1570899225089</v>
      </c>
      <c r="U16" s="32">
        <v>-600</v>
      </c>
      <c r="V16" s="32">
        <v>5698.4126984126988</v>
      </c>
      <c r="W16" s="32">
        <v>1632.4749877140123</v>
      </c>
      <c r="Y16" s="32">
        <v>-600</v>
      </c>
      <c r="Z16" s="32">
        <v>5301.5873015873012</v>
      </c>
      <c r="AA16" s="32">
        <v>1518.7928855055154</v>
      </c>
      <c r="AC16" s="32">
        <v>-600</v>
      </c>
      <c r="AD16" s="32">
        <v>4904.7619047619046</v>
      </c>
      <c r="AE16" s="32">
        <v>1405.1107832970188</v>
      </c>
      <c r="AG16" s="32">
        <v>-600</v>
      </c>
      <c r="AH16" s="32">
        <v>4111.1111111111113</v>
      </c>
      <c r="AI16" s="32">
        <v>1177.7465788800255</v>
      </c>
      <c r="AK16" s="32">
        <v>-600</v>
      </c>
      <c r="AL16" s="32">
        <v>2523.8095238095239</v>
      </c>
      <c r="AM16" s="32">
        <v>723.0181700460389</v>
      </c>
    </row>
    <row r="17" spans="1:39" x14ac:dyDescent="0.25">
      <c r="A17" s="32">
        <v>-500</v>
      </c>
      <c r="B17" s="32">
        <v>15992.063492063491</v>
      </c>
      <c r="C17" s="32">
        <v>4581.3887190024161</v>
      </c>
      <c r="E17" s="32">
        <v>-500</v>
      </c>
      <c r="F17" s="32">
        <v>12023.809523809523</v>
      </c>
      <c r="G17" s="32">
        <v>3444.5676969174488</v>
      </c>
      <c r="I17" s="32">
        <v>-500</v>
      </c>
      <c r="J17" s="32">
        <v>8055.5555555555557</v>
      </c>
      <c r="K17" s="32">
        <v>2307.7466748324823</v>
      </c>
      <c r="M17" s="32">
        <v>-500</v>
      </c>
      <c r="N17" s="32">
        <v>6468.2539682539682</v>
      </c>
      <c r="O17" s="32">
        <v>1853.0182659984957</v>
      </c>
      <c r="Q17" s="32">
        <v>-500</v>
      </c>
      <c r="R17" s="32">
        <v>6071.4285714285716</v>
      </c>
      <c r="S17" s="32">
        <v>1739.3361637899991</v>
      </c>
      <c r="U17" s="32">
        <v>-500</v>
      </c>
      <c r="V17" s="32">
        <v>5674.6031746031749</v>
      </c>
      <c r="W17" s="32">
        <v>1625.6540615815024</v>
      </c>
      <c r="Y17" s="32">
        <v>-500</v>
      </c>
      <c r="Z17" s="32">
        <v>5277.7777777777774</v>
      </c>
      <c r="AA17" s="32">
        <v>1511.9719593730056</v>
      </c>
      <c r="AC17" s="32">
        <v>-500</v>
      </c>
      <c r="AD17" s="32">
        <v>4880.9523809523807</v>
      </c>
      <c r="AE17" s="32">
        <v>1398.2898571645089</v>
      </c>
      <c r="AG17" s="32">
        <v>-500</v>
      </c>
      <c r="AH17" s="32">
        <v>4087.3015873015875</v>
      </c>
      <c r="AI17" s="32">
        <v>1170.9256527475159</v>
      </c>
      <c r="AK17" s="32">
        <v>-500</v>
      </c>
      <c r="AL17" s="32">
        <v>2500</v>
      </c>
      <c r="AM17" s="32">
        <v>716.19724391352906</v>
      </c>
    </row>
    <row r="18" spans="1:39" x14ac:dyDescent="0.25">
      <c r="A18" s="32">
        <v>-400</v>
      </c>
      <c r="B18" s="32">
        <v>15968.253968253968</v>
      </c>
      <c r="C18" s="32">
        <v>4574.567792869906</v>
      </c>
      <c r="E18" s="32">
        <v>-400</v>
      </c>
      <c r="F18" s="32">
        <v>12000</v>
      </c>
      <c r="G18" s="32">
        <v>3437.7467707849396</v>
      </c>
      <c r="I18" s="32">
        <v>-400</v>
      </c>
      <c r="J18" s="32">
        <v>8031.7460317460318</v>
      </c>
      <c r="K18" s="32">
        <v>2300.9257486999727</v>
      </c>
      <c r="M18" s="32">
        <v>-400</v>
      </c>
      <c r="N18" s="32">
        <v>6444.4444444444443</v>
      </c>
      <c r="O18" s="32">
        <v>1846.1973398659859</v>
      </c>
      <c r="Q18" s="32">
        <v>-400</v>
      </c>
      <c r="R18" s="32">
        <v>6047.6190476190477</v>
      </c>
      <c r="S18" s="32">
        <v>1732.5152376574893</v>
      </c>
      <c r="U18" s="32">
        <v>-400</v>
      </c>
      <c r="V18" s="32">
        <v>5650.7936507936511</v>
      </c>
      <c r="W18" s="32">
        <v>1618.8331354489926</v>
      </c>
      <c r="Y18" s="32">
        <v>-400</v>
      </c>
      <c r="Z18" s="32">
        <v>5253.9682539682535</v>
      </c>
      <c r="AA18" s="32">
        <v>1505.1510332404957</v>
      </c>
      <c r="AC18" s="32">
        <v>-400</v>
      </c>
      <c r="AD18" s="32">
        <v>4857.1428571428569</v>
      </c>
      <c r="AE18" s="32">
        <v>1391.4689310319993</v>
      </c>
      <c r="AG18" s="32">
        <v>-400</v>
      </c>
      <c r="AH18" s="32">
        <v>4063.4920634920636</v>
      </c>
      <c r="AI18" s="32">
        <v>1164.104726615006</v>
      </c>
      <c r="AK18" s="32">
        <v>-400</v>
      </c>
      <c r="AL18" s="32">
        <v>2476.1904761904761</v>
      </c>
      <c r="AM18" s="32">
        <v>709.37631778101922</v>
      </c>
    </row>
    <row r="19" spans="1:39" x14ac:dyDescent="0.25">
      <c r="A19" s="32">
        <v>-300</v>
      </c>
      <c r="B19" s="32">
        <v>15944.444444444443</v>
      </c>
      <c r="C19" s="32">
        <v>4567.746866737396</v>
      </c>
      <c r="E19" s="32">
        <v>-300</v>
      </c>
      <c r="F19" s="32">
        <v>11976.190476190475</v>
      </c>
      <c r="G19" s="32">
        <v>3430.9258446524295</v>
      </c>
      <c r="I19" s="32">
        <v>-300</v>
      </c>
      <c r="J19" s="32">
        <v>8007.936507936508</v>
      </c>
      <c r="K19" s="32">
        <v>2294.1048225674631</v>
      </c>
      <c r="M19" s="32">
        <v>-300</v>
      </c>
      <c r="N19" s="32">
        <v>6420.6349206349205</v>
      </c>
      <c r="O19" s="32">
        <v>1839.3764137334761</v>
      </c>
      <c r="Q19" s="32">
        <v>-300</v>
      </c>
      <c r="R19" s="32">
        <v>6023.8095238095239</v>
      </c>
      <c r="S19" s="32">
        <v>1725.6943115249794</v>
      </c>
      <c r="U19" s="32">
        <v>-300</v>
      </c>
      <c r="V19" s="32">
        <v>5626.9841269841272</v>
      </c>
      <c r="W19" s="32">
        <v>1612.012209316483</v>
      </c>
      <c r="Y19" s="32">
        <v>-300</v>
      </c>
      <c r="Z19" s="32">
        <v>5230.1587301587297</v>
      </c>
      <c r="AA19" s="32">
        <v>1498.3301071079861</v>
      </c>
      <c r="AC19" s="32">
        <v>-300</v>
      </c>
      <c r="AD19" s="32">
        <v>4833.333333333333</v>
      </c>
      <c r="AE19" s="32">
        <v>1384.6480048994895</v>
      </c>
      <c r="AG19" s="32">
        <v>-300</v>
      </c>
      <c r="AH19" s="32">
        <v>4039.6825396825398</v>
      </c>
      <c r="AI19" s="32">
        <v>1157.2838004824962</v>
      </c>
      <c r="AK19" s="32">
        <v>-300</v>
      </c>
      <c r="AL19" s="32">
        <v>2452.3809523809523</v>
      </c>
      <c r="AM19" s="32">
        <v>702.55539164850939</v>
      </c>
    </row>
    <row r="20" spans="1:39" x14ac:dyDescent="0.25">
      <c r="A20" s="32">
        <v>-200</v>
      </c>
      <c r="B20" s="32">
        <v>15920.63492063492</v>
      </c>
      <c r="C20" s="32">
        <v>4560.9259406048868</v>
      </c>
      <c r="E20" s="32">
        <v>-200</v>
      </c>
      <c r="F20" s="32">
        <v>11952.380952380952</v>
      </c>
      <c r="G20" s="32">
        <v>3424.1049185199199</v>
      </c>
      <c r="I20" s="32">
        <v>-200</v>
      </c>
      <c r="J20" s="32">
        <v>7984.1269841269841</v>
      </c>
      <c r="K20" s="32">
        <v>2287.283896434953</v>
      </c>
      <c r="M20" s="32">
        <v>-200</v>
      </c>
      <c r="N20" s="32">
        <v>6396.8253968253966</v>
      </c>
      <c r="O20" s="32">
        <v>1832.5554876009662</v>
      </c>
      <c r="Q20" s="32">
        <v>-200</v>
      </c>
      <c r="R20" s="32">
        <v>6000</v>
      </c>
      <c r="S20" s="32">
        <v>1718.8733853924698</v>
      </c>
      <c r="U20" s="32">
        <v>-200</v>
      </c>
      <c r="V20" s="32">
        <v>5603.1746031746034</v>
      </c>
      <c r="W20" s="32">
        <v>1605.1912831839732</v>
      </c>
      <c r="Y20" s="32">
        <v>-200</v>
      </c>
      <c r="Z20" s="32">
        <v>5206.3492063492067</v>
      </c>
      <c r="AA20" s="32">
        <v>1491.5091809754765</v>
      </c>
      <c r="AC20" s="32">
        <v>-200</v>
      </c>
      <c r="AD20" s="32">
        <v>4809.5238095238092</v>
      </c>
      <c r="AE20" s="32">
        <v>1377.8270787669796</v>
      </c>
      <c r="AG20" s="32">
        <v>-200</v>
      </c>
      <c r="AH20" s="32">
        <v>4015.8730158730159</v>
      </c>
      <c r="AI20" s="32">
        <v>1150.4628743499864</v>
      </c>
      <c r="AK20" s="32">
        <v>-200</v>
      </c>
      <c r="AL20" s="32">
        <v>2428.5714285714284</v>
      </c>
      <c r="AM20" s="32">
        <v>695.73446551599966</v>
      </c>
    </row>
    <row r="21" spans="1:39" x14ac:dyDescent="0.25">
      <c r="A21" s="32">
        <v>-100</v>
      </c>
      <c r="B21" s="32">
        <v>15896.825396825398</v>
      </c>
      <c r="C21" s="32">
        <v>4554.1050144723768</v>
      </c>
      <c r="E21" s="32">
        <v>-100</v>
      </c>
      <c r="F21" s="32">
        <v>11928.571428571429</v>
      </c>
      <c r="G21" s="32">
        <v>3417.2839923874103</v>
      </c>
      <c r="I21" s="32">
        <v>-100</v>
      </c>
      <c r="J21" s="32">
        <v>7960.3174603174602</v>
      </c>
      <c r="K21" s="32">
        <v>2280.4629703024434</v>
      </c>
      <c r="M21" s="32">
        <v>-100</v>
      </c>
      <c r="N21" s="32">
        <v>6373.0158730158728</v>
      </c>
      <c r="O21" s="32">
        <v>1825.7345614684566</v>
      </c>
      <c r="Q21" s="32">
        <v>-100</v>
      </c>
      <c r="R21" s="32">
        <v>5976.1904761904761</v>
      </c>
      <c r="S21" s="32">
        <v>1712.05245925996</v>
      </c>
      <c r="U21" s="32">
        <v>-100</v>
      </c>
      <c r="V21" s="32">
        <v>5579.3650793650795</v>
      </c>
      <c r="W21" s="32">
        <v>1598.3703570514633</v>
      </c>
      <c r="Y21" s="32">
        <v>-100</v>
      </c>
      <c r="Z21" s="32">
        <v>5182.5396825396829</v>
      </c>
      <c r="AA21" s="32">
        <v>1484.6882548429667</v>
      </c>
      <c r="AC21" s="32">
        <v>-100</v>
      </c>
      <c r="AD21" s="32">
        <v>4785.7142857142853</v>
      </c>
      <c r="AE21" s="32">
        <v>1371.0061526344698</v>
      </c>
      <c r="AG21" s="32">
        <v>-100</v>
      </c>
      <c r="AH21" s="32">
        <v>3992.063492063492</v>
      </c>
      <c r="AI21" s="32">
        <v>1143.6419482174765</v>
      </c>
      <c r="AK21" s="32">
        <v>-100</v>
      </c>
      <c r="AL21" s="32">
        <v>2404.7619047619046</v>
      </c>
      <c r="AM21" s="32">
        <v>688.91353938348982</v>
      </c>
    </row>
    <row r="22" spans="1:39" x14ac:dyDescent="0.25">
      <c r="A22" s="32">
        <v>0</v>
      </c>
      <c r="B22" s="32">
        <v>15873.015873015873</v>
      </c>
      <c r="C22" s="32">
        <v>4547.2840883398667</v>
      </c>
      <c r="E22" s="32">
        <v>0</v>
      </c>
      <c r="F22" s="32">
        <v>11904.761904761905</v>
      </c>
      <c r="G22" s="32">
        <v>3410.4630662549002</v>
      </c>
      <c r="I22" s="32">
        <v>0</v>
      </c>
      <c r="J22" s="32">
        <v>7936.5079365079364</v>
      </c>
      <c r="K22" s="32">
        <v>2273.6420441699333</v>
      </c>
      <c r="M22" s="32">
        <v>0</v>
      </c>
      <c r="N22" s="32">
        <v>6349.2063492063489</v>
      </c>
      <c r="O22" s="32">
        <v>1818.9136353359468</v>
      </c>
      <c r="Q22" s="32">
        <v>0</v>
      </c>
      <c r="R22" s="32">
        <v>5952.3809523809523</v>
      </c>
      <c r="S22" s="32">
        <v>1705.2315331274501</v>
      </c>
      <c r="U22" s="32">
        <v>0</v>
      </c>
      <c r="V22" s="32">
        <v>5555.5555555555557</v>
      </c>
      <c r="W22" s="32">
        <v>1591.5494309189535</v>
      </c>
      <c r="Y22" s="32">
        <v>0</v>
      </c>
      <c r="Z22" s="32">
        <v>5158.730158730159</v>
      </c>
      <c r="AA22" s="32">
        <v>1477.8673287104568</v>
      </c>
      <c r="AC22" s="32">
        <v>0</v>
      </c>
      <c r="AD22" s="32">
        <v>4761.9047619047615</v>
      </c>
      <c r="AE22" s="32">
        <v>1364.18522650196</v>
      </c>
      <c r="AG22" s="32">
        <v>0</v>
      </c>
      <c r="AH22" s="32">
        <v>3968.2539682539682</v>
      </c>
      <c r="AI22" s="32">
        <v>1136.8210220849667</v>
      </c>
      <c r="AK22" s="32">
        <v>0</v>
      </c>
      <c r="AL22" s="32">
        <v>2380.9523809523807</v>
      </c>
      <c r="AM22" s="32">
        <v>682.09261325097998</v>
      </c>
    </row>
    <row r="23" spans="1:39" x14ac:dyDescent="0.25">
      <c r="A23" s="32">
        <v>100</v>
      </c>
      <c r="B23" s="32">
        <v>15849.20634920635</v>
      </c>
      <c r="C23" s="32">
        <v>4540.4631622073575</v>
      </c>
      <c r="E23" s="32">
        <v>100</v>
      </c>
      <c r="F23" s="32">
        <v>11880.952380952382</v>
      </c>
      <c r="G23" s="32">
        <v>3403.6421401223906</v>
      </c>
      <c r="I23" s="32">
        <v>100</v>
      </c>
      <c r="J23" s="32">
        <v>7912.6984126984125</v>
      </c>
      <c r="K23" s="32">
        <v>2266.8211180374237</v>
      </c>
      <c r="M23" s="32">
        <v>100</v>
      </c>
      <c r="N23" s="32">
        <v>6325.3968253968251</v>
      </c>
      <c r="O23" s="32">
        <v>1812.0927092034369</v>
      </c>
      <c r="Q23" s="32">
        <v>100</v>
      </c>
      <c r="R23" s="32">
        <v>5928.5714285714284</v>
      </c>
      <c r="S23" s="32">
        <v>1698.4106069949403</v>
      </c>
      <c r="U23" s="32">
        <v>100</v>
      </c>
      <c r="V23" s="32">
        <v>5531.7460317460318</v>
      </c>
      <c r="W23" s="32">
        <v>1584.7285047864436</v>
      </c>
      <c r="Y23" s="32">
        <v>100</v>
      </c>
      <c r="Z23" s="32">
        <v>5134.9206349206352</v>
      </c>
      <c r="AA23" s="32">
        <v>1471.046402577947</v>
      </c>
      <c r="AC23" s="32">
        <v>100</v>
      </c>
      <c r="AD23" s="32">
        <v>4738.0952380952376</v>
      </c>
      <c r="AE23" s="32">
        <v>1357.3643003694501</v>
      </c>
      <c r="AG23" s="32">
        <v>100</v>
      </c>
      <c r="AH23" s="32">
        <v>3944.4444444444443</v>
      </c>
      <c r="AI23" s="32">
        <v>1130.0000959524568</v>
      </c>
      <c r="AK23" s="32">
        <v>100</v>
      </c>
      <c r="AL23" s="32">
        <v>2357.1428571428573</v>
      </c>
      <c r="AM23" s="32">
        <v>675.27168711847025</v>
      </c>
    </row>
    <row r="24" spans="1:39" x14ac:dyDescent="0.25">
      <c r="A24" s="32">
        <v>200</v>
      </c>
      <c r="B24" s="32">
        <v>15825.396825396825</v>
      </c>
      <c r="C24" s="32">
        <v>4533.6422360748475</v>
      </c>
      <c r="E24" s="32">
        <v>200</v>
      </c>
      <c r="F24" s="32">
        <v>11857.142857142857</v>
      </c>
      <c r="G24" s="32">
        <v>3396.8212139898806</v>
      </c>
      <c r="I24" s="32">
        <v>200</v>
      </c>
      <c r="J24" s="32">
        <v>7888.8888888888887</v>
      </c>
      <c r="K24" s="32">
        <v>2260.0001919049137</v>
      </c>
      <c r="M24" s="32">
        <v>200</v>
      </c>
      <c r="N24" s="32">
        <v>6301.5873015873012</v>
      </c>
      <c r="O24" s="32">
        <v>1805.2717830709271</v>
      </c>
      <c r="Q24" s="32">
        <v>200</v>
      </c>
      <c r="R24" s="32">
        <v>5904.7619047619046</v>
      </c>
      <c r="S24" s="32">
        <v>1691.5896808624304</v>
      </c>
      <c r="U24" s="32">
        <v>200</v>
      </c>
      <c r="V24" s="32">
        <v>5507.936507936508</v>
      </c>
      <c r="W24" s="32">
        <v>1577.9075786539338</v>
      </c>
      <c r="Y24" s="32">
        <v>200</v>
      </c>
      <c r="Z24" s="32">
        <v>5111.1111111111113</v>
      </c>
      <c r="AA24" s="32">
        <v>1464.2254764454372</v>
      </c>
      <c r="AC24" s="32">
        <v>200</v>
      </c>
      <c r="AD24" s="32">
        <v>4714.2857142857147</v>
      </c>
      <c r="AE24" s="32">
        <v>1350.5433742369405</v>
      </c>
      <c r="AG24" s="32">
        <v>200</v>
      </c>
      <c r="AH24" s="32">
        <v>3920.6349206349205</v>
      </c>
      <c r="AI24" s="32">
        <v>1123.179169819947</v>
      </c>
      <c r="AK24" s="32">
        <v>200</v>
      </c>
      <c r="AL24" s="32">
        <v>2333.3333333333335</v>
      </c>
      <c r="AM24" s="32">
        <v>668.45076098596053</v>
      </c>
    </row>
    <row r="25" spans="1:39" x14ac:dyDescent="0.25">
      <c r="A25" s="32">
        <v>300</v>
      </c>
      <c r="B25" s="32">
        <v>15801.587301587302</v>
      </c>
      <c r="C25" s="32">
        <v>4526.8213099423374</v>
      </c>
      <c r="E25" s="32">
        <v>300</v>
      </c>
      <c r="F25" s="32">
        <v>11833.333333333334</v>
      </c>
      <c r="G25" s="32">
        <v>3390.0002878573709</v>
      </c>
      <c r="I25" s="32">
        <v>300</v>
      </c>
      <c r="J25" s="32">
        <v>7865.0793650793648</v>
      </c>
      <c r="K25" s="32">
        <v>2253.1792657724041</v>
      </c>
      <c r="M25" s="32">
        <v>300</v>
      </c>
      <c r="N25" s="32">
        <v>6277.7777777777774</v>
      </c>
      <c r="O25" s="32">
        <v>1798.4508569384172</v>
      </c>
      <c r="Q25" s="32">
        <v>300</v>
      </c>
      <c r="R25" s="32">
        <v>5880.9523809523807</v>
      </c>
      <c r="S25" s="32">
        <v>1684.7687547299206</v>
      </c>
      <c r="U25" s="32">
        <v>300</v>
      </c>
      <c r="V25" s="32">
        <v>5484.1269841269841</v>
      </c>
      <c r="W25" s="32">
        <v>1571.086652521424</v>
      </c>
      <c r="Y25" s="32">
        <v>300</v>
      </c>
      <c r="Z25" s="32">
        <v>5087.3015873015875</v>
      </c>
      <c r="AA25" s="32">
        <v>1457.4045503129273</v>
      </c>
      <c r="AC25" s="32">
        <v>300</v>
      </c>
      <c r="AD25" s="32">
        <v>4690.4761904761908</v>
      </c>
      <c r="AE25" s="32">
        <v>1343.7224481044307</v>
      </c>
      <c r="AG25" s="32">
        <v>300</v>
      </c>
      <c r="AH25" s="32">
        <v>3896.8253968253966</v>
      </c>
      <c r="AI25" s="32">
        <v>1116.3582436874374</v>
      </c>
      <c r="AK25" s="32">
        <v>300</v>
      </c>
      <c r="AL25" s="32">
        <v>2309.5238095238096</v>
      </c>
      <c r="AM25" s="32">
        <v>661.62983485345069</v>
      </c>
    </row>
    <row r="26" spans="1:39" x14ac:dyDescent="0.25">
      <c r="A26" s="32">
        <v>400</v>
      </c>
      <c r="B26" s="32">
        <v>15777.777777777777</v>
      </c>
      <c r="C26" s="32">
        <v>4520.0003838098273</v>
      </c>
      <c r="E26" s="32">
        <v>400</v>
      </c>
      <c r="F26" s="32">
        <v>11809.523809523809</v>
      </c>
      <c r="G26" s="32">
        <v>3383.1793617248609</v>
      </c>
      <c r="I26" s="32">
        <v>400</v>
      </c>
      <c r="J26" s="32">
        <v>7841.269841269841</v>
      </c>
      <c r="K26" s="32">
        <v>2246.358339639894</v>
      </c>
      <c r="M26" s="32">
        <v>400</v>
      </c>
      <c r="N26" s="32">
        <v>6253.9682539682535</v>
      </c>
      <c r="O26" s="32">
        <v>1791.6299308059074</v>
      </c>
      <c r="Q26" s="32">
        <v>400</v>
      </c>
      <c r="R26" s="32">
        <v>5857.1428571428569</v>
      </c>
      <c r="S26" s="32">
        <v>1677.9478285974108</v>
      </c>
      <c r="U26" s="32">
        <v>400</v>
      </c>
      <c r="V26" s="32">
        <v>5460.3174603174602</v>
      </c>
      <c r="W26" s="32">
        <v>1564.2657263889141</v>
      </c>
      <c r="Y26" s="32">
        <v>400</v>
      </c>
      <c r="Z26" s="32">
        <v>5063.4920634920636</v>
      </c>
      <c r="AA26" s="32">
        <v>1450.5836241804175</v>
      </c>
      <c r="AC26" s="32">
        <v>400</v>
      </c>
      <c r="AD26" s="32">
        <v>4666.666666666667</v>
      </c>
      <c r="AE26" s="32">
        <v>1336.9015219719211</v>
      </c>
      <c r="AG26" s="32">
        <v>400</v>
      </c>
      <c r="AH26" s="32">
        <v>3873.0158730158728</v>
      </c>
      <c r="AI26" s="32">
        <v>1109.5373175549275</v>
      </c>
      <c r="AK26" s="32">
        <v>400</v>
      </c>
      <c r="AL26" s="32">
        <v>2285.7142857142858</v>
      </c>
      <c r="AM26" s="32">
        <v>654.80890872094085</v>
      </c>
    </row>
    <row r="27" spans="1:39" x14ac:dyDescent="0.25">
      <c r="A27" s="32">
        <v>500</v>
      </c>
      <c r="B27" s="32">
        <v>15753.968253968254</v>
      </c>
      <c r="C27" s="32">
        <v>4513.1794576773182</v>
      </c>
      <c r="E27" s="32">
        <v>500</v>
      </c>
      <c r="F27" s="32">
        <v>11785.714285714286</v>
      </c>
      <c r="G27" s="32">
        <v>3376.3584355923513</v>
      </c>
      <c r="I27" s="32">
        <v>500</v>
      </c>
      <c r="J27" s="32">
        <v>7817.4603174603171</v>
      </c>
      <c r="K27" s="32">
        <v>2239.5374135073844</v>
      </c>
      <c r="M27" s="32">
        <v>500</v>
      </c>
      <c r="N27" s="32">
        <v>6230.1587301587297</v>
      </c>
      <c r="O27" s="32">
        <v>1784.8090046733976</v>
      </c>
      <c r="Q27" s="32">
        <v>500</v>
      </c>
      <c r="R27" s="32">
        <v>5833.333333333333</v>
      </c>
      <c r="S27" s="32">
        <v>1671.1269024649009</v>
      </c>
      <c r="U27" s="32">
        <v>500</v>
      </c>
      <c r="V27" s="32">
        <v>5436.5079365079364</v>
      </c>
      <c r="W27" s="32">
        <v>1557.4448002564043</v>
      </c>
      <c r="Y27" s="32">
        <v>500</v>
      </c>
      <c r="Z27" s="32">
        <v>5039.6825396825398</v>
      </c>
      <c r="AA27" s="32">
        <v>1443.7626980479079</v>
      </c>
      <c r="AC27" s="32">
        <v>500</v>
      </c>
      <c r="AD27" s="32">
        <v>4642.8571428571431</v>
      </c>
      <c r="AE27" s="32">
        <v>1330.0805958394112</v>
      </c>
      <c r="AG27" s="32">
        <v>500</v>
      </c>
      <c r="AH27" s="32">
        <v>3849.2063492063494</v>
      </c>
      <c r="AI27" s="32">
        <v>1102.7163914224177</v>
      </c>
      <c r="AK27" s="32">
        <v>500</v>
      </c>
      <c r="AL27" s="32">
        <v>2261.9047619047619</v>
      </c>
      <c r="AM27" s="32">
        <v>647.98798258843101</v>
      </c>
    </row>
    <row r="28" spans="1:39" x14ac:dyDescent="0.25">
      <c r="A28" s="32">
        <v>600</v>
      </c>
      <c r="B28" s="32">
        <v>15730.15873015873</v>
      </c>
      <c r="C28" s="32">
        <v>4506.3585315448081</v>
      </c>
      <c r="E28" s="32">
        <v>600</v>
      </c>
      <c r="F28" s="32">
        <v>11761.904761904761</v>
      </c>
      <c r="G28" s="32">
        <v>3369.5375094598412</v>
      </c>
      <c r="I28" s="32">
        <v>600</v>
      </c>
      <c r="J28" s="32">
        <v>7793.6507936507933</v>
      </c>
      <c r="K28" s="32">
        <v>2232.7164873748748</v>
      </c>
      <c r="M28" s="32">
        <v>600</v>
      </c>
      <c r="N28" s="32">
        <v>6206.3492063492067</v>
      </c>
      <c r="O28" s="32">
        <v>1777.9880785408882</v>
      </c>
      <c r="Q28" s="32">
        <v>600</v>
      </c>
      <c r="R28" s="32">
        <v>5809.5238095238092</v>
      </c>
      <c r="S28" s="32">
        <v>1664.3059763323913</v>
      </c>
      <c r="U28" s="32">
        <v>600</v>
      </c>
      <c r="V28" s="32">
        <v>5412.6984126984125</v>
      </c>
      <c r="W28" s="32">
        <v>1550.6238741238947</v>
      </c>
      <c r="Y28" s="32">
        <v>600</v>
      </c>
      <c r="Z28" s="32">
        <v>5015.8730158730159</v>
      </c>
      <c r="AA28" s="32">
        <v>1436.941771915398</v>
      </c>
      <c r="AC28" s="32">
        <v>600</v>
      </c>
      <c r="AD28" s="32">
        <v>4619.0476190476193</v>
      </c>
      <c r="AE28" s="32">
        <v>1323.2596697069014</v>
      </c>
      <c r="AG28" s="32">
        <v>600</v>
      </c>
      <c r="AH28" s="32">
        <v>3825.3968253968255</v>
      </c>
      <c r="AI28" s="32">
        <v>1095.8954652899079</v>
      </c>
      <c r="AK28" s="32">
        <v>600</v>
      </c>
      <c r="AL28" s="32">
        <v>2238.0952380952381</v>
      </c>
      <c r="AM28" s="32">
        <v>641.16705645592128</v>
      </c>
    </row>
    <row r="29" spans="1:39" x14ac:dyDescent="0.25">
      <c r="A29" s="32">
        <v>700</v>
      </c>
      <c r="B29" s="32">
        <v>15706.349206349207</v>
      </c>
      <c r="C29" s="32">
        <v>4499.537605412298</v>
      </c>
      <c r="E29" s="32">
        <v>700</v>
      </c>
      <c r="F29" s="32">
        <v>11738.095238095239</v>
      </c>
      <c r="G29" s="32">
        <v>3362.7165833273316</v>
      </c>
      <c r="I29" s="32">
        <v>700</v>
      </c>
      <c r="J29" s="32">
        <v>7769.8412698412694</v>
      </c>
      <c r="K29" s="32">
        <v>2225.8955612423647</v>
      </c>
      <c r="M29" s="32">
        <v>700</v>
      </c>
      <c r="N29" s="32">
        <v>6182.5396825396829</v>
      </c>
      <c r="O29" s="32">
        <v>1771.1671524083783</v>
      </c>
      <c r="Q29" s="32">
        <v>700</v>
      </c>
      <c r="R29" s="32">
        <v>5785.7142857142853</v>
      </c>
      <c r="S29" s="32">
        <v>1657.4850501998815</v>
      </c>
      <c r="U29" s="32">
        <v>700</v>
      </c>
      <c r="V29" s="32">
        <v>5388.8888888888887</v>
      </c>
      <c r="W29" s="32">
        <v>1543.8029479913848</v>
      </c>
      <c r="Y29" s="32">
        <v>700</v>
      </c>
      <c r="Z29" s="32">
        <v>4992.063492063492</v>
      </c>
      <c r="AA29" s="32">
        <v>1430.1208457828882</v>
      </c>
      <c r="AC29" s="32">
        <v>700</v>
      </c>
      <c r="AD29" s="32">
        <v>4595.2380952380954</v>
      </c>
      <c r="AE29" s="32">
        <v>1316.4387435743915</v>
      </c>
      <c r="AG29" s="32">
        <v>700</v>
      </c>
      <c r="AH29" s="32">
        <v>3801.5873015873017</v>
      </c>
      <c r="AI29" s="32">
        <v>1089.0745391573982</v>
      </c>
      <c r="AK29" s="32">
        <v>700</v>
      </c>
      <c r="AL29" s="32">
        <v>2214.2857142857142</v>
      </c>
      <c r="AM29" s="32">
        <v>634.34613032341144</v>
      </c>
    </row>
    <row r="30" spans="1:39" x14ac:dyDescent="0.25">
      <c r="A30" s="32">
        <v>800</v>
      </c>
      <c r="B30" s="32">
        <v>15682.539682539682</v>
      </c>
      <c r="C30" s="32">
        <v>4492.716679279788</v>
      </c>
      <c r="E30" s="32">
        <v>800</v>
      </c>
      <c r="F30" s="32">
        <v>11714.285714285714</v>
      </c>
      <c r="G30" s="32">
        <v>3355.8956571948215</v>
      </c>
      <c r="I30" s="32">
        <v>800</v>
      </c>
      <c r="J30" s="32">
        <v>7746.0317460317456</v>
      </c>
      <c r="K30" s="32">
        <v>2219.0746351098551</v>
      </c>
      <c r="M30" s="32">
        <v>800</v>
      </c>
      <c r="N30" s="32">
        <v>6158.730158730159</v>
      </c>
      <c r="O30" s="32">
        <v>1764.3462262758685</v>
      </c>
      <c r="Q30" s="32">
        <v>800</v>
      </c>
      <c r="R30" s="32">
        <v>5761.9047619047615</v>
      </c>
      <c r="S30" s="32">
        <v>1650.6641240673716</v>
      </c>
      <c r="U30" s="32">
        <v>800</v>
      </c>
      <c r="V30" s="32">
        <v>5365.0793650793648</v>
      </c>
      <c r="W30" s="32">
        <v>1536.982021858875</v>
      </c>
      <c r="Y30" s="32">
        <v>800</v>
      </c>
      <c r="Z30" s="32">
        <v>4968.2539682539682</v>
      </c>
      <c r="AA30" s="32">
        <v>1423.2999196503783</v>
      </c>
      <c r="AC30" s="32">
        <v>800</v>
      </c>
      <c r="AD30" s="32">
        <v>4571.4285714285716</v>
      </c>
      <c r="AE30" s="32">
        <v>1309.6178174418817</v>
      </c>
      <c r="AG30" s="32">
        <v>800</v>
      </c>
      <c r="AH30" s="32">
        <v>3777.7777777777778</v>
      </c>
      <c r="AI30" s="32">
        <v>1082.2536130248884</v>
      </c>
      <c r="AK30" s="32">
        <v>800</v>
      </c>
      <c r="AL30" s="32">
        <v>2190.4761904761904</v>
      </c>
      <c r="AM30" s="32">
        <v>627.5252041909016</v>
      </c>
    </row>
    <row r="31" spans="1:39" x14ac:dyDescent="0.25">
      <c r="A31" s="32">
        <v>900</v>
      </c>
      <c r="B31" s="32">
        <v>15658.730158730159</v>
      </c>
      <c r="C31" s="32">
        <v>4485.8957531472788</v>
      </c>
      <c r="E31" s="32">
        <v>900</v>
      </c>
      <c r="F31" s="32">
        <v>11690.476190476191</v>
      </c>
      <c r="G31" s="32">
        <v>3349.0747310623119</v>
      </c>
      <c r="I31" s="32">
        <v>900</v>
      </c>
      <c r="J31" s="32">
        <v>7722.2222222222217</v>
      </c>
      <c r="K31" s="32">
        <v>2212.253708977345</v>
      </c>
      <c r="M31" s="32">
        <v>900</v>
      </c>
      <c r="N31" s="32">
        <v>6134.9206349206352</v>
      </c>
      <c r="O31" s="32">
        <v>1757.5253001433587</v>
      </c>
      <c r="Q31" s="32">
        <v>900</v>
      </c>
      <c r="R31" s="32">
        <v>5738.0952380952376</v>
      </c>
      <c r="S31" s="32">
        <v>1643.8431979348618</v>
      </c>
      <c r="U31" s="32">
        <v>900</v>
      </c>
      <c r="V31" s="32">
        <v>5341.269841269841</v>
      </c>
      <c r="W31" s="32">
        <v>1530.1610957263651</v>
      </c>
      <c r="Y31" s="32">
        <v>900</v>
      </c>
      <c r="Z31" s="32">
        <v>4944.4444444444443</v>
      </c>
      <c r="AA31" s="32">
        <v>1416.4789935178685</v>
      </c>
      <c r="AC31" s="32">
        <v>900</v>
      </c>
      <c r="AD31" s="32">
        <v>4547.6190476190477</v>
      </c>
      <c r="AE31" s="32">
        <v>1302.7968913093719</v>
      </c>
      <c r="AG31" s="32">
        <v>900</v>
      </c>
      <c r="AH31" s="32">
        <v>3753.968253968254</v>
      </c>
      <c r="AI31" s="32">
        <v>1075.4326868923786</v>
      </c>
      <c r="AK31" s="32">
        <v>900</v>
      </c>
      <c r="AL31" s="32">
        <v>2166.6666666666665</v>
      </c>
      <c r="AM31" s="32">
        <v>620.70427805839176</v>
      </c>
    </row>
    <row r="32" spans="1:39" x14ac:dyDescent="0.25">
      <c r="A32" s="32">
        <v>1000</v>
      </c>
      <c r="B32" s="32">
        <v>15634.920634920634</v>
      </c>
      <c r="C32" s="32">
        <v>4479.0748270147687</v>
      </c>
      <c r="E32" s="32">
        <v>1000</v>
      </c>
      <c r="F32" s="32">
        <v>11666.666666666666</v>
      </c>
      <c r="G32" s="32">
        <v>3342.2538049298018</v>
      </c>
      <c r="I32" s="32">
        <v>1000</v>
      </c>
      <c r="J32" s="32">
        <v>7698.4126984126988</v>
      </c>
      <c r="K32" s="32">
        <v>2205.4327828448354</v>
      </c>
      <c r="M32" s="32">
        <v>1000</v>
      </c>
      <c r="N32" s="32">
        <v>6111.1111111111113</v>
      </c>
      <c r="O32" s="32">
        <v>1750.7043740108488</v>
      </c>
      <c r="Q32" s="32">
        <v>1000</v>
      </c>
      <c r="R32" s="32">
        <v>5714.2857142857147</v>
      </c>
      <c r="S32" s="32">
        <v>1637.0222718023522</v>
      </c>
      <c r="U32" s="32">
        <v>1000</v>
      </c>
      <c r="V32" s="32">
        <v>5317.4603174603171</v>
      </c>
      <c r="W32" s="32">
        <v>1523.3401695938553</v>
      </c>
      <c r="Y32" s="32">
        <v>1000</v>
      </c>
      <c r="Z32" s="32">
        <v>4920.6349206349205</v>
      </c>
      <c r="AA32" s="32">
        <v>1409.6580673853587</v>
      </c>
      <c r="AC32" s="32">
        <v>1000</v>
      </c>
      <c r="AD32" s="32">
        <v>4523.8095238095239</v>
      </c>
      <c r="AE32" s="32">
        <v>1295.975965176862</v>
      </c>
      <c r="AG32" s="32">
        <v>1000</v>
      </c>
      <c r="AH32" s="32">
        <v>3730.1587301587301</v>
      </c>
      <c r="AI32" s="32">
        <v>1068.6117607598687</v>
      </c>
      <c r="AK32" s="32">
        <v>1000</v>
      </c>
      <c r="AL32" s="32">
        <v>2142.8571428571427</v>
      </c>
      <c r="AM32" s="32">
        <v>613.88335192588193</v>
      </c>
    </row>
    <row r="33" spans="1:39" x14ac:dyDescent="0.25">
      <c r="A33" s="32">
        <v>1100</v>
      </c>
      <c r="B33" s="32">
        <v>15611.111111111111</v>
      </c>
      <c r="C33" s="32">
        <v>4472.2539008822596</v>
      </c>
      <c r="E33" s="32">
        <v>1100</v>
      </c>
      <c r="F33" s="32">
        <v>11642.857142857143</v>
      </c>
      <c r="G33" s="32">
        <v>3335.4328787972927</v>
      </c>
      <c r="I33" s="32">
        <v>1100</v>
      </c>
      <c r="J33" s="32">
        <v>7674.6031746031749</v>
      </c>
      <c r="K33" s="32">
        <v>2198.6118567123258</v>
      </c>
      <c r="M33" s="32">
        <v>1100</v>
      </c>
      <c r="N33" s="32">
        <v>6087.3015873015875</v>
      </c>
      <c r="O33" s="32">
        <v>1743.883447878339</v>
      </c>
      <c r="Q33" s="32">
        <v>1100</v>
      </c>
      <c r="R33" s="32">
        <v>5690.4761904761908</v>
      </c>
      <c r="S33" s="32">
        <v>1630.2013456698423</v>
      </c>
      <c r="U33" s="32">
        <v>1100</v>
      </c>
      <c r="V33" s="32">
        <v>5293.6507936507933</v>
      </c>
      <c r="W33" s="32">
        <v>1516.5192434613455</v>
      </c>
      <c r="Y33" s="32">
        <v>1100</v>
      </c>
      <c r="Z33" s="32">
        <v>4896.8253968253966</v>
      </c>
      <c r="AA33" s="32">
        <v>1402.8371412528488</v>
      </c>
      <c r="AC33" s="32">
        <v>1100</v>
      </c>
      <c r="AD33" s="32">
        <v>4500</v>
      </c>
      <c r="AE33" s="32">
        <v>1289.1550390443522</v>
      </c>
      <c r="AG33" s="32">
        <v>1100</v>
      </c>
      <c r="AH33" s="32">
        <v>3706.3492063492063</v>
      </c>
      <c r="AI33" s="32">
        <v>1061.7908346273589</v>
      </c>
      <c r="AK33" s="32">
        <v>1100</v>
      </c>
      <c r="AL33" s="32">
        <v>2119.0476190476188</v>
      </c>
      <c r="AM33" s="32">
        <v>607.0624257933722</v>
      </c>
    </row>
    <row r="34" spans="1:39" x14ac:dyDescent="0.25">
      <c r="A34" s="32">
        <v>1200</v>
      </c>
      <c r="B34" s="32">
        <v>15587.301587301587</v>
      </c>
      <c r="C34" s="32">
        <v>4465.4329747497495</v>
      </c>
      <c r="E34" s="32">
        <v>1200</v>
      </c>
      <c r="F34" s="32">
        <v>11619.047619047618</v>
      </c>
      <c r="G34" s="32">
        <v>3328.6119526647826</v>
      </c>
      <c r="I34" s="32">
        <v>1200</v>
      </c>
      <c r="J34" s="32">
        <v>7650.7936507936511</v>
      </c>
      <c r="K34" s="32">
        <v>2191.7909305798157</v>
      </c>
      <c r="M34" s="32">
        <v>1200</v>
      </c>
      <c r="N34" s="32">
        <v>6063.4920634920636</v>
      </c>
      <c r="O34" s="32">
        <v>1737.0625217458291</v>
      </c>
      <c r="Q34" s="32">
        <v>1200</v>
      </c>
      <c r="R34" s="32">
        <v>5666.666666666667</v>
      </c>
      <c r="S34" s="32">
        <v>1623.3804195373325</v>
      </c>
      <c r="U34" s="32">
        <v>1200</v>
      </c>
      <c r="V34" s="32">
        <v>5269.8412698412694</v>
      </c>
      <c r="W34" s="32">
        <v>1509.6983173288356</v>
      </c>
      <c r="Y34" s="32">
        <v>1200</v>
      </c>
      <c r="Z34" s="32">
        <v>4873.0158730158728</v>
      </c>
      <c r="AA34" s="32">
        <v>1396.016215120339</v>
      </c>
      <c r="AC34" s="32">
        <v>1200</v>
      </c>
      <c r="AD34" s="32">
        <v>4476.1904761904761</v>
      </c>
      <c r="AE34" s="32">
        <v>1282.3341129118426</v>
      </c>
      <c r="AG34" s="32">
        <v>1200</v>
      </c>
      <c r="AH34" s="32">
        <v>3682.5396825396824</v>
      </c>
      <c r="AI34" s="32">
        <v>1054.9699084948491</v>
      </c>
      <c r="AK34" s="32">
        <v>1200</v>
      </c>
      <c r="AL34" s="32">
        <v>2095.2380952380954</v>
      </c>
      <c r="AM34" s="32">
        <v>600.24149966086247</v>
      </c>
    </row>
    <row r="35" spans="1:39" x14ac:dyDescent="0.25">
      <c r="A35" s="32">
        <v>1300</v>
      </c>
      <c r="B35" s="32">
        <v>15563.492063492064</v>
      </c>
      <c r="C35" s="32">
        <v>4458.6120486172395</v>
      </c>
      <c r="E35" s="32">
        <v>1300</v>
      </c>
      <c r="F35" s="32">
        <v>11595.238095238095</v>
      </c>
      <c r="G35" s="32">
        <v>3321.791026532273</v>
      </c>
      <c r="I35" s="32">
        <v>1300</v>
      </c>
      <c r="J35" s="32">
        <v>7626.9841269841272</v>
      </c>
      <c r="K35" s="32">
        <v>2184.9700044473061</v>
      </c>
      <c r="M35" s="32">
        <v>1300</v>
      </c>
      <c r="N35" s="32">
        <v>6039.6825396825398</v>
      </c>
      <c r="O35" s="32">
        <v>1730.2415956133193</v>
      </c>
      <c r="Q35" s="32">
        <v>1300</v>
      </c>
      <c r="R35" s="32">
        <v>5642.8571428571431</v>
      </c>
      <c r="S35" s="32">
        <v>1616.5594934048227</v>
      </c>
      <c r="U35" s="32">
        <v>1300</v>
      </c>
      <c r="V35" s="32">
        <v>5246.0317460317456</v>
      </c>
      <c r="W35" s="32">
        <v>1502.8773911963258</v>
      </c>
      <c r="Y35" s="32">
        <v>1300</v>
      </c>
      <c r="Z35" s="32">
        <v>4849.2063492063489</v>
      </c>
      <c r="AA35" s="32">
        <v>1389.1952889878294</v>
      </c>
      <c r="AC35" s="32">
        <v>1300</v>
      </c>
      <c r="AD35" s="32">
        <v>4452.3809523809523</v>
      </c>
      <c r="AE35" s="32">
        <v>1275.5131867793327</v>
      </c>
      <c r="AG35" s="32">
        <v>1300</v>
      </c>
      <c r="AH35" s="32">
        <v>3658.7301587301586</v>
      </c>
      <c r="AI35" s="32">
        <v>1048.1489823623392</v>
      </c>
      <c r="AK35" s="32">
        <v>1300</v>
      </c>
      <c r="AL35" s="32">
        <v>2071.4285714285716</v>
      </c>
      <c r="AM35" s="32">
        <v>593.42057352835263</v>
      </c>
    </row>
    <row r="36" spans="1:39" x14ac:dyDescent="0.25">
      <c r="A36" s="32">
        <v>1400</v>
      </c>
      <c r="B36" s="32">
        <v>15539.682539682539</v>
      </c>
      <c r="C36" s="32">
        <v>4451.7911224847294</v>
      </c>
      <c r="E36" s="32">
        <v>1400</v>
      </c>
      <c r="F36" s="32">
        <v>11571.428571428571</v>
      </c>
      <c r="G36" s="32">
        <v>3314.9701003997629</v>
      </c>
      <c r="I36" s="32">
        <v>1400</v>
      </c>
      <c r="J36" s="32">
        <v>7603.1746031746034</v>
      </c>
      <c r="K36" s="32">
        <v>2178.1490783147965</v>
      </c>
      <c r="M36" s="32">
        <v>1400</v>
      </c>
      <c r="N36" s="32">
        <v>6015.8730158730159</v>
      </c>
      <c r="O36" s="32">
        <v>1723.4206694808095</v>
      </c>
      <c r="Q36" s="32">
        <v>1400</v>
      </c>
      <c r="R36" s="32">
        <v>5619.0476190476193</v>
      </c>
      <c r="S36" s="32">
        <v>1609.738567272313</v>
      </c>
      <c r="U36" s="32">
        <v>1400</v>
      </c>
      <c r="V36" s="32">
        <v>5222.2222222222226</v>
      </c>
      <c r="W36" s="32">
        <v>1496.0564650638164</v>
      </c>
      <c r="Y36" s="32">
        <v>1400</v>
      </c>
      <c r="Z36" s="32">
        <v>4825.3968253968251</v>
      </c>
      <c r="AA36" s="32">
        <v>1382.3743628553195</v>
      </c>
      <c r="AC36" s="32">
        <v>1400</v>
      </c>
      <c r="AD36" s="32">
        <v>4428.5714285714284</v>
      </c>
      <c r="AE36" s="32">
        <v>1268.6922606468229</v>
      </c>
      <c r="AG36" s="32">
        <v>1400</v>
      </c>
      <c r="AH36" s="32">
        <v>3634.9206349206347</v>
      </c>
      <c r="AI36" s="32">
        <v>1041.3280562298294</v>
      </c>
      <c r="AK36" s="32">
        <v>1400</v>
      </c>
      <c r="AL36" s="32">
        <v>2047.6190476190477</v>
      </c>
      <c r="AM36" s="32">
        <v>586.59964739584291</v>
      </c>
    </row>
    <row r="37" spans="1:39" x14ac:dyDescent="0.25">
      <c r="A37" s="32">
        <v>1500</v>
      </c>
      <c r="B37" s="32">
        <v>15515.873015873016</v>
      </c>
      <c r="C37" s="32">
        <v>4444.9701963522202</v>
      </c>
      <c r="E37" s="32">
        <v>1500</v>
      </c>
      <c r="F37" s="32">
        <v>11547.619047619048</v>
      </c>
      <c r="G37" s="32">
        <v>3308.1491742672533</v>
      </c>
      <c r="I37" s="32">
        <v>1500</v>
      </c>
      <c r="J37" s="32">
        <v>7579.3650793650795</v>
      </c>
      <c r="K37" s="32">
        <v>2171.3281521822864</v>
      </c>
      <c r="M37" s="32">
        <v>1500</v>
      </c>
      <c r="N37" s="32">
        <v>5992.063492063492</v>
      </c>
      <c r="O37" s="32">
        <v>1716.5997433482999</v>
      </c>
      <c r="Q37" s="32">
        <v>1500</v>
      </c>
      <c r="R37" s="32">
        <v>5595.2380952380954</v>
      </c>
      <c r="S37" s="32">
        <v>1602.9176411398032</v>
      </c>
      <c r="U37" s="32">
        <v>1500</v>
      </c>
      <c r="V37" s="32">
        <v>5198.4126984126988</v>
      </c>
      <c r="W37" s="32">
        <v>1489.2355389313066</v>
      </c>
      <c r="Y37" s="32">
        <v>1500</v>
      </c>
      <c r="Z37" s="32">
        <v>4801.5873015873012</v>
      </c>
      <c r="AA37" s="32">
        <v>1375.5534367228097</v>
      </c>
      <c r="AC37" s="32">
        <v>1500</v>
      </c>
      <c r="AD37" s="32">
        <v>4404.7619047619046</v>
      </c>
      <c r="AE37" s="32">
        <v>1261.871334514313</v>
      </c>
      <c r="AG37" s="32">
        <v>1500</v>
      </c>
      <c r="AH37" s="32">
        <v>3611.1111111111109</v>
      </c>
      <c r="AI37" s="32">
        <v>1034.5071300973198</v>
      </c>
      <c r="AK37" s="32">
        <v>1500</v>
      </c>
      <c r="AL37" s="32">
        <v>2023.8095238095239</v>
      </c>
      <c r="AM37" s="32">
        <v>579.77872126333307</v>
      </c>
    </row>
    <row r="38" spans="1:39" x14ac:dyDescent="0.25">
      <c r="A38" s="32">
        <v>1600</v>
      </c>
      <c r="B38" s="32">
        <v>15492.063492063491</v>
      </c>
      <c r="C38" s="32">
        <v>4438.1492702197102</v>
      </c>
      <c r="E38" s="32">
        <v>1600</v>
      </c>
      <c r="F38" s="32">
        <v>11523.809523809523</v>
      </c>
      <c r="G38" s="32">
        <v>3301.3282481347433</v>
      </c>
      <c r="I38" s="32">
        <v>1600</v>
      </c>
      <c r="J38" s="32">
        <v>7555.5555555555557</v>
      </c>
      <c r="K38" s="32">
        <v>2164.5072260497768</v>
      </c>
      <c r="M38" s="32">
        <v>1600</v>
      </c>
      <c r="N38" s="32">
        <v>5968.2539682539682</v>
      </c>
      <c r="O38" s="32">
        <v>1709.77881721579</v>
      </c>
      <c r="Q38" s="32">
        <v>1600</v>
      </c>
      <c r="R38" s="32">
        <v>5571.4285714285716</v>
      </c>
      <c r="S38" s="32">
        <v>1596.0967150072934</v>
      </c>
      <c r="U38" s="32">
        <v>1600</v>
      </c>
      <c r="V38" s="32">
        <v>5174.6031746031749</v>
      </c>
      <c r="W38" s="32">
        <v>1482.4146127987967</v>
      </c>
      <c r="Y38" s="32">
        <v>1600</v>
      </c>
      <c r="Z38" s="32">
        <v>4777.7777777777774</v>
      </c>
      <c r="AA38" s="32">
        <v>1368.7325105902999</v>
      </c>
      <c r="AC38" s="32">
        <v>1600</v>
      </c>
      <c r="AD38" s="32">
        <v>4380.9523809523807</v>
      </c>
      <c r="AE38" s="32">
        <v>1255.0504083818032</v>
      </c>
      <c r="AG38" s="32">
        <v>1600</v>
      </c>
      <c r="AH38" s="32">
        <v>3587.3015873015875</v>
      </c>
      <c r="AI38" s="32">
        <v>1027.6862039648099</v>
      </c>
      <c r="AK38" s="32">
        <v>1600</v>
      </c>
      <c r="AL38" s="32">
        <v>2000</v>
      </c>
      <c r="AM38" s="32">
        <v>572.95779513082323</v>
      </c>
    </row>
    <row r="39" spans="1:39" x14ac:dyDescent="0.25">
      <c r="A39" s="32">
        <v>1700</v>
      </c>
      <c r="B39" s="32">
        <v>15468.253968253968</v>
      </c>
      <c r="C39" s="32">
        <v>4431.3283440872001</v>
      </c>
      <c r="E39" s="32">
        <v>1700</v>
      </c>
      <c r="F39" s="32">
        <v>11500</v>
      </c>
      <c r="G39" s="32">
        <v>3294.5073220022336</v>
      </c>
      <c r="I39" s="32">
        <v>1700</v>
      </c>
      <c r="J39" s="32">
        <v>7531.7460317460318</v>
      </c>
      <c r="K39" s="32">
        <v>2157.6862999172668</v>
      </c>
      <c r="M39" s="32">
        <v>1700</v>
      </c>
      <c r="N39" s="32">
        <v>5944.4444444444443</v>
      </c>
      <c r="O39" s="32">
        <v>1702.9578910832802</v>
      </c>
      <c r="Q39" s="32">
        <v>1700</v>
      </c>
      <c r="R39" s="32">
        <v>5547.6190476190477</v>
      </c>
      <c r="S39" s="32">
        <v>1589.2757888747835</v>
      </c>
      <c r="U39" s="32">
        <v>1700</v>
      </c>
      <c r="V39" s="32">
        <v>5150.7936507936511</v>
      </c>
      <c r="W39" s="32">
        <v>1475.5936866662869</v>
      </c>
      <c r="Y39" s="32">
        <v>1700</v>
      </c>
      <c r="Z39" s="32">
        <v>4753.9682539682535</v>
      </c>
      <c r="AA39" s="32">
        <v>1361.91158445779</v>
      </c>
      <c r="AC39" s="32">
        <v>1700</v>
      </c>
      <c r="AD39" s="32">
        <v>4357.1428571428569</v>
      </c>
      <c r="AE39" s="32">
        <v>1248.2294822492934</v>
      </c>
      <c r="AG39" s="32">
        <v>1700</v>
      </c>
      <c r="AH39" s="32">
        <v>3563.4920634920636</v>
      </c>
      <c r="AI39" s="32">
        <v>1020.8652778323002</v>
      </c>
      <c r="AK39" s="32">
        <v>1700</v>
      </c>
      <c r="AL39" s="32">
        <v>1976.1904761904761</v>
      </c>
      <c r="AM39" s="32">
        <v>566.13686899831339</v>
      </c>
    </row>
    <row r="40" spans="1:39" x14ac:dyDescent="0.25">
      <c r="A40" s="32">
        <v>1800</v>
      </c>
      <c r="B40" s="32">
        <v>15444.444444444443</v>
      </c>
      <c r="C40" s="32">
        <v>4424.50741795469</v>
      </c>
      <c r="E40" s="32">
        <v>1800</v>
      </c>
      <c r="F40" s="32">
        <v>11476.190476190475</v>
      </c>
      <c r="G40" s="32">
        <v>3287.6863958697236</v>
      </c>
      <c r="I40" s="32">
        <v>1800</v>
      </c>
      <c r="J40" s="32">
        <v>7507.936507936508</v>
      </c>
      <c r="K40" s="32">
        <v>2150.8653737847571</v>
      </c>
      <c r="M40" s="32">
        <v>1800</v>
      </c>
      <c r="N40" s="32">
        <v>5920.6349206349205</v>
      </c>
      <c r="O40" s="32">
        <v>1696.1369649507703</v>
      </c>
      <c r="Q40" s="32">
        <v>1800</v>
      </c>
      <c r="R40" s="32">
        <v>5523.8095238095239</v>
      </c>
      <c r="S40" s="32">
        <v>1582.4548627422737</v>
      </c>
      <c r="U40" s="32">
        <v>1800</v>
      </c>
      <c r="V40" s="32">
        <v>5126.9841269841272</v>
      </c>
      <c r="W40" s="32">
        <v>1468.772760533777</v>
      </c>
      <c r="Y40" s="32">
        <v>1800</v>
      </c>
      <c r="Z40" s="32">
        <v>4730.1587301587306</v>
      </c>
      <c r="AA40" s="32">
        <v>1355.0906583252804</v>
      </c>
      <c r="AC40" s="32">
        <v>1800</v>
      </c>
      <c r="AD40" s="32">
        <v>4333.333333333333</v>
      </c>
      <c r="AE40" s="32">
        <v>1241.4085561167835</v>
      </c>
      <c r="AG40" s="32">
        <v>1800</v>
      </c>
      <c r="AH40" s="32">
        <v>3539.6825396825398</v>
      </c>
      <c r="AI40" s="32">
        <v>1014.0443516997904</v>
      </c>
      <c r="AK40" s="32">
        <v>1800</v>
      </c>
      <c r="AL40" s="32">
        <v>1952.3809523809523</v>
      </c>
      <c r="AM40" s="32">
        <v>559.31594286580366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8DC649CCEDBC64799B1C703CB77178A" ma:contentTypeVersion="13" ma:contentTypeDescription="Create a new document." ma:contentTypeScope="" ma:versionID="4b6cac1b16ac763021861d5cb4cca8f0">
  <xsd:schema xmlns:xsd="http://www.w3.org/2001/XMLSchema" xmlns:xs="http://www.w3.org/2001/XMLSchema" xmlns:p="http://schemas.microsoft.com/office/2006/metadata/properties" xmlns:ns3="7537367d-ca61-40b4-be71-60a0581483c2" xmlns:ns4="e08d12e6-be6b-457e-8ab1-272cd3b9180c" targetNamespace="http://schemas.microsoft.com/office/2006/metadata/properties" ma:root="true" ma:fieldsID="d397a02f3057dfa7b0833123ca7b066b" ns3:_="" ns4:_="">
    <xsd:import namespace="7537367d-ca61-40b4-be71-60a0581483c2"/>
    <xsd:import namespace="e08d12e6-be6b-457e-8ab1-272cd3b9180c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DateTaken" minOccurs="0"/>
                <xsd:element ref="ns3:MediaServiceAutoKeyPoints" minOccurs="0"/>
                <xsd:element ref="ns3:MediaServiceKeyPoints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537367d-ca61-40b4-be71-60a0581483c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3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KeyPoints" ma:index="14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5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6" nillable="true" ma:displayName="Tags" ma:internalName="MediaServiceAutoTags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08d12e6-be6b-457e-8ab1-272cd3b9180c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541D49C-E496-4446-A736-E5F317D295F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537367d-ca61-40b4-be71-60a0581483c2"/>
    <ds:schemaRef ds:uri="e08d12e6-be6b-457e-8ab1-272cd3b9180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D8B9A4B0-CD72-4475-B3F5-8CE608F2C45A}">
  <ds:schemaRefs>
    <ds:schemaRef ds:uri="http://schemas.microsoft.com/office/2006/metadata/properties"/>
    <ds:schemaRef ds:uri="http://purl.org/dc/terms/"/>
    <ds:schemaRef ds:uri="http://schemas.microsoft.com/office/2006/documentManagement/types"/>
    <ds:schemaRef ds:uri="http://schemas.openxmlformats.org/package/2006/metadata/core-properties"/>
    <ds:schemaRef ds:uri="e08d12e6-be6b-457e-8ab1-272cd3b9180c"/>
    <ds:schemaRef ds:uri="http://purl.org/dc/elements/1.1/"/>
    <ds:schemaRef ds:uri="http://schemas.microsoft.com/office/infopath/2007/PartnerControls"/>
    <ds:schemaRef ds:uri="7537367d-ca61-40b4-be71-60a0581483c2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ED757293-EBD8-41F8-A89D-54F01A75FDF9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Gráficos</vt:lpstr>
      </vt:variant>
      <vt:variant>
        <vt:i4>4</vt:i4>
      </vt:variant>
    </vt:vector>
  </HeadingPairs>
  <TitlesOfParts>
    <vt:vector size="9" baseType="lpstr">
      <vt:lpstr>Info.Técnica Motor DC</vt:lpstr>
      <vt:lpstr>Curvas Motor DC</vt:lpstr>
      <vt:lpstr>Info.Técnica Motor AC</vt:lpstr>
      <vt:lpstr>Curvas Motor AC</vt:lpstr>
      <vt:lpstr>Hoja1</vt:lpstr>
      <vt:lpstr>Corriente vs Velocidad</vt:lpstr>
      <vt:lpstr>Corriente vs Velocidad (comp)</vt:lpstr>
      <vt:lpstr>Torque Vs velocidad (AC)</vt:lpstr>
      <vt:lpstr>Torque Vs velocidad (comp)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Camilo Dávila</dc:creator>
  <cp:keywords/>
  <dc:description/>
  <cp:lastModifiedBy>Camilo Dávila</cp:lastModifiedBy>
  <cp:revision/>
  <cp:lastPrinted>2022-05-31T18:33:27Z</cp:lastPrinted>
  <dcterms:created xsi:type="dcterms:W3CDTF">2022-04-22T15:15:06Z</dcterms:created>
  <dcterms:modified xsi:type="dcterms:W3CDTF">2022-05-31T22:38:48Z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0x01010088DC649CCEDBC64799B1C703CB77178A</vt:lpwstr>
  </property>
</Properties>
</file>