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olic/projects/mastodon/unit/"/>
    </mc:Choice>
  </mc:AlternateContent>
  <bookViews>
    <workbookView xWindow="19240" yWindow="32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H26" i="1"/>
  <c r="I26" i="1"/>
  <c r="H27" i="1"/>
  <c r="I27" i="1"/>
  <c r="H28" i="1"/>
  <c r="H29" i="1"/>
  <c r="I29" i="1"/>
  <c r="H30" i="1"/>
  <c r="I30" i="1"/>
  <c r="H31" i="1"/>
  <c r="I31" i="1"/>
  <c r="H32" i="1"/>
  <c r="I32" i="1"/>
  <c r="H33" i="1"/>
  <c r="I33" i="1"/>
  <c r="H34" i="1"/>
  <c r="I34" i="1"/>
  <c r="I25" i="1"/>
  <c r="H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25" i="1"/>
  <c r="F25" i="1"/>
  <c r="E26" i="1"/>
  <c r="E27" i="1"/>
  <c r="E28" i="1"/>
  <c r="E29" i="1"/>
  <c r="E30" i="1"/>
  <c r="E31" i="1"/>
  <c r="E32" i="1"/>
  <c r="E33" i="1"/>
  <c r="E34" i="1"/>
  <c r="D26" i="1"/>
  <c r="D27" i="1"/>
  <c r="D28" i="1"/>
  <c r="D29" i="1"/>
  <c r="D30" i="1"/>
  <c r="D31" i="1"/>
  <c r="D32" i="1"/>
  <c r="D33" i="1"/>
  <c r="D34" i="1"/>
  <c r="E25" i="1"/>
  <c r="D25" i="1"/>
  <c r="A26" i="1"/>
  <c r="O33" i="1"/>
  <c r="B26" i="1"/>
  <c r="P33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25" i="1"/>
  <c r="B25" i="1"/>
  <c r="C25" i="1"/>
  <c r="A10" i="1"/>
  <c r="P16" i="1"/>
  <c r="C10" i="1"/>
  <c r="A8" i="1"/>
  <c r="C8" i="1"/>
  <c r="A9" i="1"/>
  <c r="C9" i="1"/>
  <c r="A11" i="1"/>
  <c r="C11" i="1"/>
  <c r="A12" i="1"/>
  <c r="C12" i="1"/>
  <c r="A13" i="1"/>
  <c r="C13" i="1"/>
  <c r="A14" i="1"/>
  <c r="C14" i="1"/>
  <c r="A15" i="1"/>
  <c r="C15" i="1"/>
  <c r="A16" i="1"/>
  <c r="C16" i="1"/>
  <c r="A7" i="1"/>
  <c r="C7" i="1"/>
  <c r="O16" i="1"/>
  <c r="B8" i="1"/>
  <c r="B9" i="1"/>
  <c r="B10" i="1"/>
  <c r="B11" i="1"/>
  <c r="B12" i="1"/>
  <c r="B13" i="1"/>
  <c r="B14" i="1"/>
  <c r="B15" i="1"/>
  <c r="B16" i="1"/>
  <c r="B7" i="1"/>
</calcChain>
</file>

<file path=xl/sharedStrings.xml><?xml version="1.0" encoding="utf-8"?>
<sst xmlns="http://schemas.openxmlformats.org/spreadsheetml/2006/main" count="34" uniqueCount="31">
  <si>
    <t xml:space="preserve">phi1 = </t>
  </si>
  <si>
    <t xml:space="preserve">phi2 = </t>
  </si>
  <si>
    <t xml:space="preserve">phi3 = </t>
  </si>
  <si>
    <t xml:space="preserve">phi4 = </t>
  </si>
  <si>
    <t xml:space="preserve">phi5 = </t>
  </si>
  <si>
    <t xml:space="preserve">PI = </t>
  </si>
  <si>
    <t xml:space="preserve">pref = </t>
  </si>
  <si>
    <t xml:space="preserve">OCR = </t>
  </si>
  <si>
    <t xml:space="preserve">G0 = </t>
  </si>
  <si>
    <t xml:space="preserve">gam_r = </t>
  </si>
  <si>
    <t>strain_0</t>
  </si>
  <si>
    <t>stress_1</t>
  </si>
  <si>
    <t>numpoints=</t>
  </si>
  <si>
    <t>stress_0</t>
  </si>
  <si>
    <t>Darendeli</t>
  </si>
  <si>
    <t>GQH</t>
  </si>
  <si>
    <t>theta1=</t>
  </si>
  <si>
    <t>theta2=</t>
  </si>
  <si>
    <t>theta3=</t>
  </si>
  <si>
    <t>theta4=</t>
  </si>
  <si>
    <t>theta5=</t>
  </si>
  <si>
    <t>G0=</t>
  </si>
  <si>
    <t>taumax=</t>
  </si>
  <si>
    <t>gam_r =</t>
  </si>
  <si>
    <t>gam_j/gam_r</t>
  </si>
  <si>
    <t>strain_0 (gam_j)</t>
  </si>
  <si>
    <t>gam_j/gam_r_1</t>
  </si>
  <si>
    <t>mod_0</t>
  </si>
  <si>
    <t>mod_1</t>
  </si>
  <si>
    <t>theta lay 0</t>
  </si>
  <si>
    <t>theta lay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</si>
</sst>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E+00"/>
    <numFmt numFmtId="17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tabSelected="1" topLeftCell="A10" workbookViewId="0">
      <selection activeCell="F27" sqref="F27"/>
    </sheetView>
  </sheetViews>
  <sheetFormatPr baseColWidth="10" defaultRowHeight="16" x14ac:dyDescent="0.2"/>
  <cols>
    <col min="1" max="1" width="14.33203125" bestFit="1" customWidth="1"/>
    <col min="2" max="2" width="13.5" customWidth="1"/>
    <col min="3" max="3" width="13.33203125" bestFit="1" customWidth="1"/>
    <col min="6" max="6" width="14.83203125" customWidth="1"/>
    <col min="8" max="8" width="14.6640625" customWidth="1"/>
    <col min="9" max="9" width="18.5" customWidth="1"/>
  </cols>
  <sheetData>
    <row r="3" spans="1:18" x14ac:dyDescent="0.2">
      <c r="A3" t="s">
        <v>14</v>
      </c>
    </row>
    <row r="5" spans="1:18" x14ac:dyDescent="0.2">
      <c r="N5" t="s">
        <v>12</v>
      </c>
      <c r="O5">
        <v>10</v>
      </c>
    </row>
    <row r="6" spans="1:18" x14ac:dyDescent="0.2">
      <c r="A6" t="s">
        <v>10</v>
      </c>
      <c r="B6" t="s">
        <v>13</v>
      </c>
      <c r="C6" t="s">
        <v>11</v>
      </c>
      <c r="N6" t="s">
        <v>0</v>
      </c>
      <c r="O6">
        <v>3.5200000000000002E-2</v>
      </c>
    </row>
    <row r="7" spans="1:18" x14ac:dyDescent="0.2">
      <c r="A7" s="1">
        <f>10^(-6+5/($O$5-1)*R7)</f>
        <v>9.9999999999999995E-7</v>
      </c>
      <c r="B7" s="1">
        <f>$O$12*1/(1+(100*A7/$O$16)^$O$10)*A7</f>
        <v>9.907441765621779E-3</v>
      </c>
      <c r="C7" s="1">
        <f>$P$12*1/(1+(100*A7/$P$16)^$O$10)*A7</f>
        <v>1.9777596982740907E-2</v>
      </c>
      <c r="N7" t="s">
        <v>1</v>
      </c>
      <c r="O7">
        <v>1E-3</v>
      </c>
      <c r="R7">
        <v>0</v>
      </c>
    </row>
    <row r="8" spans="1:18" x14ac:dyDescent="0.2">
      <c r="A8" s="1">
        <f>10^(-6+5/($O$5-1)*R8)</f>
        <v>3.5938136638046245E-6</v>
      </c>
      <c r="B8" s="1">
        <f>$O$12*1/(1+(100*A8/$O$16)^$O$10)*A8</f>
        <v>3.4882258766593913E-2</v>
      </c>
      <c r="C8" s="1">
        <f>$P$12*1/(1+(100*A8/$P$16)^$O$10)*A8</f>
        <v>6.9349501309128952E-2</v>
      </c>
      <c r="N8" t="s">
        <v>2</v>
      </c>
      <c r="O8">
        <v>0.3246</v>
      </c>
      <c r="R8">
        <v>1</v>
      </c>
    </row>
    <row r="9" spans="1:18" x14ac:dyDescent="0.2">
      <c r="A9" s="1">
        <f>10^(-6+5/($O$5-1)*R9)</f>
        <v>1.2915496650148808E-5</v>
      </c>
      <c r="B9" s="1">
        <f>$O$12*1/(1+(100*A9/$O$16)^$O$10)*A9</f>
        <v>0.1176192868718752</v>
      </c>
      <c r="C9" s="1">
        <f>$P$12*1/(1+(100*A9/$P$16)^$O$10)*A9</f>
        <v>0.23103542983424979</v>
      </c>
      <c r="N9" t="s">
        <v>3</v>
      </c>
      <c r="O9">
        <v>0.3483</v>
      </c>
      <c r="R9">
        <v>2</v>
      </c>
    </row>
    <row r="10" spans="1:18" x14ac:dyDescent="0.2">
      <c r="A10" s="1">
        <f>10^(-6+5/($O$5-1)*R10)</f>
        <v>4.6415888336127791E-5</v>
      </c>
      <c r="B10" s="1">
        <f>$O$12*1/(1+(100*A10/$O$16)^$O$10)*A10</f>
        <v>0.35222914502759589</v>
      </c>
      <c r="C10" s="1">
        <f>$P$12*1/(1+(100*A10/$P$16)^$O$10)*A10</f>
        <v>0.67147657118467108</v>
      </c>
      <c r="N10" t="s">
        <v>4</v>
      </c>
      <c r="O10">
        <v>0.91900000000000004</v>
      </c>
      <c r="R10">
        <v>3</v>
      </c>
    </row>
    <row r="11" spans="1:18" x14ac:dyDescent="0.2">
      <c r="A11" s="1">
        <f>10^(-6+5/($O$5-1)*R11)</f>
        <v>1.6681005372000564E-4</v>
      </c>
      <c r="B11" s="1">
        <f>$O$12*1/(1+(100*A11/$O$16)^$O$10)*A11</f>
        <v>0.82187941770765149</v>
      </c>
      <c r="C11" s="1">
        <f>$P$12*1/(1+(100*A11/$P$16)^$O$10)*A11</f>
        <v>1.4898165172109183</v>
      </c>
      <c r="N11" t="s">
        <v>5</v>
      </c>
      <c r="O11">
        <v>1</v>
      </c>
      <c r="P11">
        <v>0</v>
      </c>
      <c r="R11">
        <v>4</v>
      </c>
    </row>
    <row r="12" spans="1:18" x14ac:dyDescent="0.2">
      <c r="A12" s="1">
        <f>10^(-6+5/($O$5-1)*R12)</f>
        <v>5.9948425031894044E-4</v>
      </c>
      <c r="B12" s="1">
        <f>$O$12*1/(1+(100*A12/$O$16)^$O$10)*A12</f>
        <v>1.3825614726950388</v>
      </c>
      <c r="C12" s="1">
        <f>$P$12*1/(1+(100*A12/$P$16)^$O$10)*A12</f>
        <v>2.3905030148583148</v>
      </c>
      <c r="N12" t="s">
        <v>8</v>
      </c>
      <c r="O12">
        <v>10000</v>
      </c>
      <c r="P12">
        <v>20000</v>
      </c>
      <c r="R12">
        <v>5</v>
      </c>
    </row>
    <row r="13" spans="1:18" x14ac:dyDescent="0.2">
      <c r="A13" s="1">
        <f>10^(-6+5/($O$5-1)*R13)</f>
        <v>2.1544346900318825E-3</v>
      </c>
      <c r="B13" s="1">
        <f>$O$12*1/(1+(100*A13/$O$16)^$O$10)*A13</f>
        <v>1.8243954284571795</v>
      </c>
      <c r="C13" s="1">
        <f>$P$12*1/(1+(100*A13/$P$16)^$O$10)*A13</f>
        <v>3.0754145168095572</v>
      </c>
      <c r="N13" t="s">
        <v>7</v>
      </c>
      <c r="O13">
        <v>1</v>
      </c>
      <c r="P13">
        <v>1</v>
      </c>
      <c r="R13">
        <v>6</v>
      </c>
    </row>
    <row r="14" spans="1:18" x14ac:dyDescent="0.2">
      <c r="A14" s="1">
        <f>10^(-6+5/($O$5-1)*R14)</f>
        <v>7.7426368268112755E-3</v>
      </c>
      <c r="B14" s="1">
        <f>$O$12*1/(1+(100*A14/$O$16)^$O$10)*A14</f>
        <v>2.1494118042857773</v>
      </c>
      <c r="C14" s="1">
        <f>$P$12*1/(1+(100*A14/$P$16)^$O$10)*A14</f>
        <v>3.5882358201740683</v>
      </c>
      <c r="N14" t="s">
        <v>6</v>
      </c>
      <c r="O14">
        <v>10</v>
      </c>
      <c r="P14">
        <v>6.0728600000000004</v>
      </c>
      <c r="R14">
        <v>7</v>
      </c>
    </row>
    <row r="15" spans="1:18" x14ac:dyDescent="0.2">
      <c r="A15" s="1">
        <f>10^(-6+5/($O$5-1)*R15)</f>
        <v>2.782559402207125E-2</v>
      </c>
      <c r="B15" s="1">
        <f>$O$12*1/(1+(100*A15/$O$16)^$O$10)*A15</f>
        <v>2.4307258895570558</v>
      </c>
      <c r="C15" s="1">
        <f>$P$12*1/(1+(100*A15/$P$16)^$O$10)*A15</f>
        <v>4.0447792553308686</v>
      </c>
      <c r="R15">
        <v>8</v>
      </c>
    </row>
    <row r="16" spans="1:18" x14ac:dyDescent="0.2">
      <c r="A16" s="1">
        <f>10^(-6+5/($O$5-1)*R16)</f>
        <v>0.1</v>
      </c>
      <c r="B16" s="1">
        <f>$O$12*1/(1+(100*A16/$O$16)^$O$10)*A16</f>
        <v>2.7124819088249037</v>
      </c>
      <c r="C16" s="1">
        <f>$P$12*1/(1+(100*A16/$P$16)^$O$10)*A16</f>
        <v>4.509024716940722</v>
      </c>
      <c r="N16" t="s">
        <v>9</v>
      </c>
      <c r="O16">
        <f>(O6+O7*O11*O13^O8)*(O14*0.00987)^O9</f>
        <v>1.6159548963147211E-2</v>
      </c>
      <c r="P16">
        <f>(O6+O7*P11*P13^O8)*(P14*0.00987)^O9</f>
        <v>1.3207456940084603E-2</v>
      </c>
      <c r="R16">
        <v>9</v>
      </c>
    </row>
    <row r="22" spans="1:18" x14ac:dyDescent="0.2">
      <c r="A22" t="s">
        <v>15</v>
      </c>
    </row>
    <row r="24" spans="1:18" x14ac:dyDescent="0.2">
      <c r="A24" t="s">
        <v>25</v>
      </c>
      <c r="B24" t="s">
        <v>24</v>
      </c>
      <c r="C24" t="s">
        <v>26</v>
      </c>
      <c r="D24" t="s">
        <v>29</v>
      </c>
      <c r="E24" t="s">
        <v>30</v>
      </c>
      <c r="F24" t="s">
        <v>27</v>
      </c>
      <c r="G24" t="s">
        <v>28</v>
      </c>
      <c r="H24" t="s">
        <v>13</v>
      </c>
      <c r="I24" t="s">
        <v>11</v>
      </c>
      <c r="N24" t="s">
        <v>12</v>
      </c>
      <c r="O24">
        <v>10</v>
      </c>
    </row>
    <row r="25" spans="1:18" x14ac:dyDescent="0.2">
      <c r="A25">
        <f>10^(-6+5/($O$24-1)*R25)</f>
        <v>9.9999999999999995E-7</v>
      </c>
      <c r="B25">
        <f>A25/$O$33</f>
        <v>2.6666666666666666E-3</v>
      </c>
      <c r="C25">
        <f>A25/$P$33</f>
        <v>2.6666666666666666E-3</v>
      </c>
      <c r="D25">
        <f>$O$25+$O$26*$O$28*B25^$O$29/($O$27^$O$29+$O$28*B25^$O$29)</f>
        <v>-2.2956311780672065</v>
      </c>
      <c r="E25">
        <f>$O$25+$O$26*$O$28*C25^$O$29/($O$27^$O$29+$O$28*C25^$O$29)</f>
        <v>-2.2956311780672065</v>
      </c>
      <c r="F25">
        <f>1/B25*(0.5/D25*((1+B25)-SQRT((1+B25)^2-4*D25*B25)))</f>
        <v>0.99134030742671808</v>
      </c>
      <c r="G25">
        <f>1/C25*(0.5/E25*((1+C25)-SQRT((1+C25)^2-4*E25*C25)))</f>
        <v>0.99134030742671808</v>
      </c>
      <c r="H25" s="2">
        <f>F25*A25*$O$30</f>
        <v>19.826806148534359</v>
      </c>
      <c r="I25" s="2">
        <f>G25*A25*$P$30</f>
        <v>39.653612297068719</v>
      </c>
      <c r="N25" t="s">
        <v>16</v>
      </c>
      <c r="O25">
        <v>-2.2799999999999998</v>
      </c>
      <c r="R25">
        <v>0</v>
      </c>
    </row>
    <row r="26" spans="1:18" x14ac:dyDescent="0.2">
      <c r="A26">
        <f>10^(-6+5/($O$24-1)*R26)</f>
        <v>3.5938136638046245E-6</v>
      </c>
      <c r="B26">
        <f>A26/$O$33</f>
        <v>9.5835031034789981E-3</v>
      </c>
      <c r="C26">
        <f>A26/$P$33</f>
        <v>9.5835031034789981E-3</v>
      </c>
      <c r="D26">
        <f t="shared" ref="D26:D34" si="0">$O$25+$O$26*$O$28*B26^$O$29/($O$27^$O$29+$O$28*B26^$O$29)</f>
        <v>-2.3350656134339629</v>
      </c>
      <c r="E26">
        <f t="shared" ref="E26:E34" si="1">$O$25+$O$26*$O$28*C26^$O$29/($O$27^$O$29+$O$28*C26^$O$29)</f>
        <v>-2.3350656134339629</v>
      </c>
      <c r="F26">
        <f t="shared" ref="F26:F34" si="2">1/B26*(0.5/D26*((1+B26)-SQRT((1+B26)^2-4*D26*B26)))</f>
        <v>0.9696661312128565</v>
      </c>
      <c r="G26">
        <f t="shared" ref="G26:G34" si="3">1/C26*(0.5/E26*((1+C26)-SQRT((1+C26)^2-4*E26*C26)))</f>
        <v>0.9696661312128565</v>
      </c>
      <c r="H26" s="2">
        <f t="shared" ref="H26:H34" si="4">F26*A26*$O$30</f>
        <v>69.695987833626631</v>
      </c>
      <c r="I26" s="2">
        <f t="shared" ref="I26:I34" si="5">G26*A26*$P$30</f>
        <v>139.39197566725326</v>
      </c>
      <c r="N26" t="s">
        <v>17</v>
      </c>
      <c r="O26">
        <v>-5.54</v>
      </c>
      <c r="R26">
        <v>1</v>
      </c>
    </row>
    <row r="27" spans="1:18" x14ac:dyDescent="0.2">
      <c r="A27">
        <f>10^(-6+5/($O$24-1)*R27)</f>
        <v>1.2915496650148808E-5</v>
      </c>
      <c r="B27">
        <f>A27/$O$33</f>
        <v>3.4441324400396822E-2</v>
      </c>
      <c r="C27">
        <f>A27/$P$33</f>
        <v>3.4441324400396822E-2</v>
      </c>
      <c r="D27">
        <f t="shared" si="0"/>
        <v>-2.4705539081370511</v>
      </c>
      <c r="E27">
        <f t="shared" si="1"/>
        <v>-2.4705539081370511</v>
      </c>
      <c r="F27">
        <f t="shared" si="2"/>
        <v>0.90006786557855922</v>
      </c>
      <c r="G27">
        <f t="shared" si="3"/>
        <v>0.90006786557855922</v>
      </c>
      <c r="H27" s="2">
        <f t="shared" si="4"/>
        <v>232.49647005572939</v>
      </c>
      <c r="I27" s="2">
        <f t="shared" si="5"/>
        <v>464.99294011145878</v>
      </c>
      <c r="N27" t="s">
        <v>18</v>
      </c>
      <c r="O27">
        <v>1</v>
      </c>
      <c r="R27">
        <v>2</v>
      </c>
    </row>
    <row r="28" spans="1:18" x14ac:dyDescent="0.2">
      <c r="A28">
        <f>10^(-6+5/($O$24-1)*R28)</f>
        <v>4.6415888336127791E-5</v>
      </c>
      <c r="B28">
        <f>A28/$O$33</f>
        <v>0.1237757022296741</v>
      </c>
      <c r="C28">
        <f>A28/$P$33</f>
        <v>0.1237757022296741</v>
      </c>
      <c r="D28">
        <f t="shared" si="0"/>
        <v>-2.9016278096385459</v>
      </c>
      <c r="E28">
        <f t="shared" si="1"/>
        <v>-2.9016278096385459</v>
      </c>
      <c r="F28">
        <f t="shared" si="2"/>
        <v>0.72286093850916144</v>
      </c>
      <c r="G28">
        <f t="shared" si="3"/>
        <v>0.72286093850916144</v>
      </c>
      <c r="H28" s="2">
        <f t="shared" si="4"/>
        <v>671.0446520877955</v>
      </c>
      <c r="I28" s="2">
        <f t="shared" si="5"/>
        <v>1342.089304175591</v>
      </c>
      <c r="N28" t="s">
        <v>19</v>
      </c>
      <c r="O28">
        <v>1</v>
      </c>
      <c r="R28">
        <v>3</v>
      </c>
    </row>
    <row r="29" spans="1:18" x14ac:dyDescent="0.2">
      <c r="A29">
        <f>10^(-6+5/($O$24-1)*R29)</f>
        <v>1.6681005372000564E-4</v>
      </c>
      <c r="B29">
        <f>A29/$O$33</f>
        <v>0.44482680992001505</v>
      </c>
      <c r="C29">
        <f>A29/$P$33</f>
        <v>0.44482680992001505</v>
      </c>
      <c r="D29">
        <f t="shared" si="0"/>
        <v>-3.9952082007510041</v>
      </c>
      <c r="E29">
        <f t="shared" si="1"/>
        <v>-3.9952082007510041</v>
      </c>
      <c r="F29">
        <f t="shared" si="2"/>
        <v>0.44669229668411847</v>
      </c>
      <c r="G29">
        <f t="shared" si="3"/>
        <v>0.44669229668411847</v>
      </c>
      <c r="H29" s="2">
        <f t="shared" si="4"/>
        <v>1490.2553201238102</v>
      </c>
      <c r="I29" s="2">
        <f t="shared" si="5"/>
        <v>2980.5106402476204</v>
      </c>
      <c r="N29" t="s">
        <v>20</v>
      </c>
      <c r="O29">
        <v>0.99</v>
      </c>
      <c r="R29">
        <v>4</v>
      </c>
    </row>
    <row r="30" spans="1:18" x14ac:dyDescent="0.2">
      <c r="A30">
        <f>10^(-6+5/($O$24-1)*R30)</f>
        <v>5.9948425031894044E-4</v>
      </c>
      <c r="B30">
        <f>A30/$O$33</f>
        <v>1.5986246675171745</v>
      </c>
      <c r="C30">
        <f>A30/$P$33</f>
        <v>1.5986246675171745</v>
      </c>
      <c r="D30">
        <f t="shared" si="0"/>
        <v>-5.6819469042363941</v>
      </c>
      <c r="E30">
        <f t="shared" si="1"/>
        <v>-5.6819469042363941</v>
      </c>
      <c r="F30">
        <f t="shared" si="2"/>
        <v>0.2182781465728543</v>
      </c>
      <c r="G30">
        <f t="shared" si="3"/>
        <v>0.2182781465728543</v>
      </c>
      <c r="H30" s="2">
        <f t="shared" si="4"/>
        <v>2617.086221184707</v>
      </c>
      <c r="I30" s="2">
        <f t="shared" si="5"/>
        <v>5234.1724423694141</v>
      </c>
      <c r="N30" t="s">
        <v>21</v>
      </c>
      <c r="O30">
        <v>20000000</v>
      </c>
      <c r="P30">
        <v>40000000</v>
      </c>
      <c r="R30">
        <v>5</v>
      </c>
    </row>
    <row r="31" spans="1:18" x14ac:dyDescent="0.2">
      <c r="A31">
        <f>10^(-6+5/($O$24-1)*R31)</f>
        <v>2.1544346900318825E-3</v>
      </c>
      <c r="B31">
        <f>A31/$O$33</f>
        <v>5.7451591734183536</v>
      </c>
      <c r="C31">
        <f>A31/$P$33</f>
        <v>5.7451591734183536</v>
      </c>
      <c r="D31">
        <f t="shared" si="0"/>
        <v>-6.9863639879991393</v>
      </c>
      <c r="E31">
        <f t="shared" si="1"/>
        <v>-6.9863639879991393</v>
      </c>
      <c r="F31">
        <f t="shared" si="2"/>
        <v>9.4788793843099142E-2</v>
      </c>
      <c r="G31">
        <f t="shared" si="3"/>
        <v>9.4788793843099142E-2</v>
      </c>
      <c r="H31" s="2">
        <f t="shared" si="4"/>
        <v>4084.3253136370663</v>
      </c>
      <c r="I31" s="2">
        <f t="shared" si="5"/>
        <v>8168.6506272741326</v>
      </c>
      <c r="N31" t="s">
        <v>22</v>
      </c>
      <c r="O31">
        <v>7500</v>
      </c>
      <c r="P31">
        <v>15000</v>
      </c>
      <c r="R31">
        <v>6</v>
      </c>
    </row>
    <row r="32" spans="1:18" x14ac:dyDescent="0.2">
      <c r="A32">
        <f>10^(-6+5/($O$24-1)*R32)</f>
        <v>7.7426368268112755E-3</v>
      </c>
      <c r="B32">
        <f>A32/$O$33</f>
        <v>20.6470315381634</v>
      </c>
      <c r="C32">
        <f>A32/$P$33</f>
        <v>20.6470315381634</v>
      </c>
      <c r="D32">
        <f t="shared" si="0"/>
        <v>-7.5565830406580385</v>
      </c>
      <c r="E32">
        <f t="shared" si="1"/>
        <v>-7.5565830406580385</v>
      </c>
      <c r="F32">
        <f t="shared" si="2"/>
        <v>3.6561258637846837E-2</v>
      </c>
      <c r="G32">
        <f t="shared" si="3"/>
        <v>3.6561258637846837E-2</v>
      </c>
      <c r="H32" s="2">
        <f t="shared" si="4"/>
        <v>5661.6109512792955</v>
      </c>
      <c r="I32" s="2">
        <f t="shared" si="5"/>
        <v>11323.221902558591</v>
      </c>
      <c r="R32">
        <v>7</v>
      </c>
    </row>
    <row r="33" spans="1:18" x14ac:dyDescent="0.2">
      <c r="A33">
        <f>10^(-6+5/($O$24-1)*R33)</f>
        <v>2.782559402207125E-2</v>
      </c>
      <c r="B33">
        <f>A33/$O$33</f>
        <v>74.201584058856668</v>
      </c>
      <c r="C33">
        <f>A33/$P$33</f>
        <v>74.201584058856668</v>
      </c>
      <c r="D33">
        <f t="shared" si="0"/>
        <v>-7.7431342571739012</v>
      </c>
      <c r="E33">
        <f t="shared" si="1"/>
        <v>-7.7431342571739012</v>
      </c>
      <c r="F33">
        <f t="shared" si="2"/>
        <v>1.216663993139277E-2</v>
      </c>
      <c r="G33">
        <f t="shared" si="3"/>
        <v>1.216663993139277E-2</v>
      </c>
      <c r="H33" s="2">
        <f t="shared" si="4"/>
        <v>6770.8796668731202</v>
      </c>
      <c r="I33" s="2">
        <f t="shared" si="5"/>
        <v>13541.75933374624</v>
      </c>
      <c r="N33" t="s">
        <v>23</v>
      </c>
      <c r="O33">
        <f>O31/O30</f>
        <v>3.7500000000000001E-4</v>
      </c>
      <c r="P33">
        <f>P31/P30</f>
        <v>3.7500000000000001E-4</v>
      </c>
      <c r="R33">
        <v>8</v>
      </c>
    </row>
    <row r="34" spans="1:18" x14ac:dyDescent="0.2">
      <c r="A34">
        <f>10^(-6+5/($O$24-1)*R34)</f>
        <v>0.1</v>
      </c>
      <c r="B34">
        <f>A34/$O$33</f>
        <v>266.66666666666669</v>
      </c>
      <c r="C34">
        <f>A34/$P$33</f>
        <v>266.66666666666669</v>
      </c>
      <c r="D34">
        <f t="shared" si="0"/>
        <v>-7.7981182547136783</v>
      </c>
      <c r="E34">
        <f t="shared" si="1"/>
        <v>-7.7981182547136783</v>
      </c>
      <c r="F34">
        <f t="shared" si="2"/>
        <v>3.6334255999835316E-3</v>
      </c>
      <c r="G34">
        <f t="shared" si="3"/>
        <v>3.6334255999835316E-3</v>
      </c>
      <c r="H34" s="2">
        <f t="shared" si="4"/>
        <v>7266.8511999670636</v>
      </c>
      <c r="I34" s="2">
        <f t="shared" si="5"/>
        <v>14533.702399934127</v>
      </c>
      <c r="R3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Bolisetti</dc:creator>
  <cp:lastModifiedBy>Chandu Bolisetti</cp:lastModifiedBy>
  <dcterms:created xsi:type="dcterms:W3CDTF">2017-11-30T22:05:58Z</dcterms:created>
  <dcterms:modified xsi:type="dcterms:W3CDTF">2017-12-01T01:13:51Z</dcterms:modified>
</cp:coreProperties>
</file>